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330" yWindow="450" windowWidth="19800" windowHeight="9900"/>
  </bookViews>
  <sheets>
    <sheet name="Rekapitulace stavby" sheetId="1" r:id="rId1"/>
    <sheet name="SO00 - Vedlejší rozp - SO..." sheetId="2" r:id="rId2"/>
    <sheet name="SO01 - Novostavba DP - SO..." sheetId="3" r:id="rId3"/>
    <sheet name="SO02 - Přístavba a s - SO..." sheetId="4" r:id="rId4"/>
    <sheet name="SO03 - Komunikace, z - SO..." sheetId="5" r:id="rId5"/>
    <sheet name="SO04 - Objekt protip - SO..." sheetId="6" r:id="rId6"/>
    <sheet name="Pokyny pro vyplnění" sheetId="7" r:id="rId7"/>
  </sheets>
  <definedNames>
    <definedName name="_xlnm._FilterDatabase" localSheetId="1" hidden="1">'SO00 - Vedlejší rozp - SO...'!$C$80:$K$117</definedName>
    <definedName name="_xlnm._FilterDatabase" localSheetId="2" hidden="1">'SO01 - Novostavba DP - SO...'!$C$170:$K$4999</definedName>
    <definedName name="_xlnm._FilterDatabase" localSheetId="3" hidden="1">'SO02 - Přístavba a s - SO...'!$C$148:$K$3298</definedName>
    <definedName name="_xlnm._FilterDatabase" localSheetId="4" hidden="1">'SO03 - Komunikace, z - SO...'!$C$93:$K$545</definedName>
    <definedName name="_xlnm._FilterDatabase" localSheetId="5" hidden="1">'SO04 - Objekt protip - SO...'!$C$88:$K$361</definedName>
    <definedName name="_xlnm.Print_Titles" localSheetId="0">'Rekapitulace stavby'!$49:$49</definedName>
    <definedName name="_xlnm.Print_Titles" localSheetId="1">'SO00 - Vedlejší rozp - SO...'!$80:$80</definedName>
    <definedName name="_xlnm.Print_Titles" localSheetId="2">'SO01 - Novostavba DP - SO...'!$170:$170</definedName>
    <definedName name="_xlnm.Print_Titles" localSheetId="3">'SO02 - Přístavba a s - SO...'!$148:$148</definedName>
    <definedName name="_xlnm.Print_Titles" localSheetId="4">'SO03 - Komunikace, z - SO...'!$93:$93</definedName>
    <definedName name="_xlnm.Print_Titles" localSheetId="5">'SO04 - Objekt protip - SO...'!$88:$88</definedName>
    <definedName name="_xlnm.Print_Area" localSheetId="6">'Pokyny pro vyplnění'!$B$2:$K$69,'Pokyny pro vyplnění'!$B$72:$K$116,'Pokyny pro vyplnění'!$B$119:$K$188,'Pokyny pro vyplnění'!$B$196:$K$216</definedName>
    <definedName name="_xlnm.Print_Area" localSheetId="0">'Rekapitulace stavby'!$D$4:$AO$33,'Rekapitulace stavby'!$C$39:$AQ$57</definedName>
    <definedName name="_xlnm.Print_Area" localSheetId="1">'SO00 - Vedlejší rozp - SO...'!$C$4:$J$36,'SO00 - Vedlejší rozp - SO...'!$C$42:$J$62,'SO00 - Vedlejší rozp - SO...'!$C$68:$K$117</definedName>
    <definedName name="_xlnm.Print_Area" localSheetId="2">'SO01 - Novostavba DP - SO...'!$C$4:$J$36,'SO01 - Novostavba DP - SO...'!$C$42:$J$152,'SO01 - Novostavba DP - SO...'!$C$158:$K$4999</definedName>
    <definedName name="_xlnm.Print_Area" localSheetId="3">'SO02 - Přístavba a s - SO...'!$C$4:$J$36,'SO02 - Přístavba a s - SO...'!$C$42:$J$130,'SO02 - Přístavba a s - SO...'!$C$136:$K$3298</definedName>
    <definedName name="_xlnm.Print_Area" localSheetId="4">'SO03 - Komunikace, z - SO...'!$C$4:$J$36,'SO03 - Komunikace, z - SO...'!$C$42:$J$75,'SO03 - Komunikace, z - SO...'!$C$81:$K$545</definedName>
    <definedName name="_xlnm.Print_Area" localSheetId="5">'SO04 - Objekt protip - SO...'!$C$4:$J$36,'SO04 - Objekt protip - SO...'!$C$42:$J$70,'SO04 - Objekt protip - SO...'!$C$76:$K$361</definedName>
  </definedNames>
  <calcPr calcId="125725"/>
</workbook>
</file>

<file path=xl/calcChain.xml><?xml version="1.0" encoding="utf-8"?>
<calcChain xmlns="http://schemas.openxmlformats.org/spreadsheetml/2006/main">
  <c r="R339" i="6"/>
  <c r="P324"/>
  <c r="J309"/>
  <c r="T269"/>
  <c r="R259"/>
  <c r="P253"/>
  <c r="AY56" i="1"/>
  <c r="AX56"/>
  <c r="BI359" i="6"/>
  <c r="BH359"/>
  <c r="BG359"/>
  <c r="BE359"/>
  <c r="T359"/>
  <c r="R359"/>
  <c r="P359"/>
  <c r="BK359"/>
  <c r="J359"/>
  <c r="BF359" s="1"/>
  <c r="BI357"/>
  <c r="BH357"/>
  <c r="BG357"/>
  <c r="BE357"/>
  <c r="T357"/>
  <c r="R357"/>
  <c r="P357"/>
  <c r="BK357"/>
  <c r="J357"/>
  <c r="BF357" s="1"/>
  <c r="BI355"/>
  <c r="BH355"/>
  <c r="BG355"/>
  <c r="BE355"/>
  <c r="T355"/>
  <c r="R355"/>
  <c r="P355"/>
  <c r="BK355"/>
  <c r="J355"/>
  <c r="BF355" s="1"/>
  <c r="BI353"/>
  <c r="BH353"/>
  <c r="BG353"/>
  <c r="BE353"/>
  <c r="T353"/>
  <c r="R353"/>
  <c r="P353"/>
  <c r="BK353"/>
  <c r="J353"/>
  <c r="BF353" s="1"/>
  <c r="BI351"/>
  <c r="BH351"/>
  <c r="BG351"/>
  <c r="BE351"/>
  <c r="T351"/>
  <c r="R351"/>
  <c r="P351"/>
  <c r="BK351"/>
  <c r="J351"/>
  <c r="BF351" s="1"/>
  <c r="BI349"/>
  <c r="BH349"/>
  <c r="BG349"/>
  <c r="BE349"/>
  <c r="T349"/>
  <c r="R349"/>
  <c r="P349"/>
  <c r="BK349"/>
  <c r="J349"/>
  <c r="BF349" s="1"/>
  <c r="BI344"/>
  <c r="BH344"/>
  <c r="BG344"/>
  <c r="BE344"/>
  <c r="T344"/>
  <c r="R344"/>
  <c r="P344"/>
  <c r="BK344"/>
  <c r="J344"/>
  <c r="BF344" s="1"/>
  <c r="BI342"/>
  <c r="BH342"/>
  <c r="BG342"/>
  <c r="BE342"/>
  <c r="T342"/>
  <c r="R342"/>
  <c r="P342"/>
  <c r="BK342"/>
  <c r="J342"/>
  <c r="BF342" s="1"/>
  <c r="BI340"/>
  <c r="BH340"/>
  <c r="BG340"/>
  <c r="BE340"/>
  <c r="T340"/>
  <c r="R340"/>
  <c r="P340"/>
  <c r="P339" s="1"/>
  <c r="BK340"/>
  <c r="BK339" s="1"/>
  <c r="J339" s="1"/>
  <c r="J69" s="1"/>
  <c r="J340"/>
  <c r="BF340" s="1"/>
  <c r="BI336"/>
  <c r="BH336"/>
  <c r="BG336"/>
  <c r="BE336"/>
  <c r="T336"/>
  <c r="R336"/>
  <c r="P336"/>
  <c r="BK336"/>
  <c r="J336"/>
  <c r="BF336" s="1"/>
  <c r="BI332"/>
  <c r="BH332"/>
  <c r="BG332"/>
  <c r="BE332"/>
  <c r="T332"/>
  <c r="R332"/>
  <c r="P332"/>
  <c r="BK332"/>
  <c r="J332"/>
  <c r="BF332" s="1"/>
  <c r="BI328"/>
  <c r="BH328"/>
  <c r="BG328"/>
  <c r="BE328"/>
  <c r="T328"/>
  <c r="R328"/>
  <c r="P328"/>
  <c r="BK328"/>
  <c r="J328"/>
  <c r="BF328" s="1"/>
  <c r="BI325"/>
  <c r="BH325"/>
  <c r="BG325"/>
  <c r="BE325"/>
  <c r="T325"/>
  <c r="T324" s="1"/>
  <c r="R325"/>
  <c r="R324" s="1"/>
  <c r="P325"/>
  <c r="BK325"/>
  <c r="BK324" s="1"/>
  <c r="J324" s="1"/>
  <c r="J68" s="1"/>
  <c r="J325"/>
  <c r="BF325" s="1"/>
  <c r="BI321"/>
  <c r="BH321"/>
  <c r="BG321"/>
  <c r="BE321"/>
  <c r="T321"/>
  <c r="R321"/>
  <c r="P321"/>
  <c r="BK321"/>
  <c r="J321"/>
  <c r="BF321" s="1"/>
  <c r="BI319"/>
  <c r="BH319"/>
  <c r="BG319"/>
  <c r="BE319"/>
  <c r="T319"/>
  <c r="R319"/>
  <c r="P319"/>
  <c r="BK319"/>
  <c r="J319"/>
  <c r="BF319" s="1"/>
  <c r="BI317"/>
  <c r="BH317"/>
  <c r="BG317"/>
  <c r="BE317"/>
  <c r="T317"/>
  <c r="R317"/>
  <c r="P317"/>
  <c r="BK317"/>
  <c r="J317"/>
  <c r="BF317" s="1"/>
  <c r="BI315"/>
  <c r="BH315"/>
  <c r="BG315"/>
  <c r="BE315"/>
  <c r="T315"/>
  <c r="T314" s="1"/>
  <c r="R315"/>
  <c r="R314" s="1"/>
  <c r="P315"/>
  <c r="BK315"/>
  <c r="BK314" s="1"/>
  <c r="BK313" s="1"/>
  <c r="J313" s="1"/>
  <c r="J66" s="1"/>
  <c r="J315"/>
  <c r="BF315" s="1"/>
  <c r="BI311"/>
  <c r="BH311"/>
  <c r="BG311"/>
  <c r="BE311"/>
  <c r="T311"/>
  <c r="T310" s="1"/>
  <c r="R311"/>
  <c r="R310" s="1"/>
  <c r="P311"/>
  <c r="P310" s="1"/>
  <c r="BK311"/>
  <c r="BK310" s="1"/>
  <c r="J310" s="1"/>
  <c r="J65" s="1"/>
  <c r="J311"/>
  <c r="BF311" s="1"/>
  <c r="J64"/>
  <c r="BI307"/>
  <c r="BH307"/>
  <c r="BG307"/>
  <c r="BE307"/>
  <c r="T307"/>
  <c r="R307"/>
  <c r="P307"/>
  <c r="BK307"/>
  <c r="J307"/>
  <c r="BF307" s="1"/>
  <c r="BI305"/>
  <c r="BH305"/>
  <c r="BG305"/>
  <c r="BE305"/>
  <c r="T305"/>
  <c r="R305"/>
  <c r="P305"/>
  <c r="BK305"/>
  <c r="J305"/>
  <c r="BF305" s="1"/>
  <c r="BI303"/>
  <c r="BH303"/>
  <c r="BG303"/>
  <c r="BE303"/>
  <c r="T303"/>
  <c r="R303"/>
  <c r="P303"/>
  <c r="BK303"/>
  <c r="J303"/>
  <c r="BF303" s="1"/>
  <c r="BI301"/>
  <c r="BH301"/>
  <c r="BG301"/>
  <c r="BE301"/>
  <c r="T301"/>
  <c r="R301"/>
  <c r="P301"/>
  <c r="BK301"/>
  <c r="J301"/>
  <c r="BF301" s="1"/>
  <c r="BI299"/>
  <c r="BH299"/>
  <c r="BG299"/>
  <c r="BE299"/>
  <c r="T299"/>
  <c r="R299"/>
  <c r="P299"/>
  <c r="BK299"/>
  <c r="J299"/>
  <c r="BF299" s="1"/>
  <c r="BI297"/>
  <c r="BH297"/>
  <c r="BG297"/>
  <c r="BE297"/>
  <c r="T297"/>
  <c r="R297"/>
  <c r="P297"/>
  <c r="BK297"/>
  <c r="J297"/>
  <c r="BF297" s="1"/>
  <c r="BI295"/>
  <c r="BH295"/>
  <c r="BG295"/>
  <c r="BE295"/>
  <c r="T295"/>
  <c r="R295"/>
  <c r="R294" s="1"/>
  <c r="P295"/>
  <c r="BK295"/>
  <c r="BK294" s="1"/>
  <c r="J294" s="1"/>
  <c r="J63" s="1"/>
  <c r="J295"/>
  <c r="BF295" s="1"/>
  <c r="BI292"/>
  <c r="BH292"/>
  <c r="BG292"/>
  <c r="BE292"/>
  <c r="T292"/>
  <c r="R292"/>
  <c r="P292"/>
  <c r="BK292"/>
  <c r="J292"/>
  <c r="BF292" s="1"/>
  <c r="BI289"/>
  <c r="BH289"/>
  <c r="BG289"/>
  <c r="BE289"/>
  <c r="T289"/>
  <c r="R289"/>
  <c r="P289"/>
  <c r="BK289"/>
  <c r="J289"/>
  <c r="BF289" s="1"/>
  <c r="BI287"/>
  <c r="BH287"/>
  <c r="BG287"/>
  <c r="BE287"/>
  <c r="T287"/>
  <c r="R287"/>
  <c r="P287"/>
  <c r="BK287"/>
  <c r="J287"/>
  <c r="BF287" s="1"/>
  <c r="BI284"/>
  <c r="BH284"/>
  <c r="BG284"/>
  <c r="BE284"/>
  <c r="T284"/>
  <c r="R284"/>
  <c r="P284"/>
  <c r="BK284"/>
  <c r="J284"/>
  <c r="BF284" s="1"/>
  <c r="BI282"/>
  <c r="BH282"/>
  <c r="BG282"/>
  <c r="BE282"/>
  <c r="T282"/>
  <c r="R282"/>
  <c r="P282"/>
  <c r="BK282"/>
  <c r="J282"/>
  <c r="BF282" s="1"/>
  <c r="BI280"/>
  <c r="BH280"/>
  <c r="BG280"/>
  <c r="BE280"/>
  <c r="T280"/>
  <c r="R280"/>
  <c r="P280"/>
  <c r="BK280"/>
  <c r="J280"/>
  <c r="BF280" s="1"/>
  <c r="BI278"/>
  <c r="BH278"/>
  <c r="BG278"/>
  <c r="BE278"/>
  <c r="T278"/>
  <c r="R278"/>
  <c r="P278"/>
  <c r="BK278"/>
  <c r="J278"/>
  <c r="BF278" s="1"/>
  <c r="BI276"/>
  <c r="BH276"/>
  <c r="BG276"/>
  <c r="BE276"/>
  <c r="T276"/>
  <c r="R276"/>
  <c r="P276"/>
  <c r="BK276"/>
  <c r="J276"/>
  <c r="BF276" s="1"/>
  <c r="BI274"/>
  <c r="BH274"/>
  <c r="BG274"/>
  <c r="BE274"/>
  <c r="T274"/>
  <c r="R274"/>
  <c r="P274"/>
  <c r="BK274"/>
  <c r="J274"/>
  <c r="BF274" s="1"/>
  <c r="BI272"/>
  <c r="BH272"/>
  <c r="BG272"/>
  <c r="BE272"/>
  <c r="T272"/>
  <c r="R272"/>
  <c r="P272"/>
  <c r="BK272"/>
  <c r="J272"/>
  <c r="BF272" s="1"/>
  <c r="BI270"/>
  <c r="BH270"/>
  <c r="BG270"/>
  <c r="BE270"/>
  <c r="T270"/>
  <c r="R270"/>
  <c r="P270"/>
  <c r="P269" s="1"/>
  <c r="BK270"/>
  <c r="J270"/>
  <c r="BF270" s="1"/>
  <c r="BI264"/>
  <c r="BH264"/>
  <c r="BG264"/>
  <c r="BE264"/>
  <c r="T264"/>
  <c r="R264"/>
  <c r="P264"/>
  <c r="BK264"/>
  <c r="J264"/>
  <c r="BF264" s="1"/>
  <c r="BI260"/>
  <c r="BH260"/>
  <c r="BG260"/>
  <c r="BE260"/>
  <c r="T260"/>
  <c r="T259" s="1"/>
  <c r="R260"/>
  <c r="P260"/>
  <c r="P259" s="1"/>
  <c r="BK260"/>
  <c r="BK259" s="1"/>
  <c r="J259" s="1"/>
  <c r="J61" s="1"/>
  <c r="J260"/>
  <c r="BF260" s="1"/>
  <c r="BI257"/>
  <c r="BH257"/>
  <c r="BG257"/>
  <c r="BE257"/>
  <c r="T257"/>
  <c r="R257"/>
  <c r="P257"/>
  <c r="BK257"/>
  <c r="J257"/>
  <c r="BF257" s="1"/>
  <c r="BI254"/>
  <c r="BH254"/>
  <c r="BG254"/>
  <c r="BE254"/>
  <c r="T254"/>
  <c r="T253" s="1"/>
  <c r="R254"/>
  <c r="P254"/>
  <c r="BK254"/>
  <c r="BK253" s="1"/>
  <c r="J253" s="1"/>
  <c r="J60" s="1"/>
  <c r="J254"/>
  <c r="BF254" s="1"/>
  <c r="BI248"/>
  <c r="BH248"/>
  <c r="BG248"/>
  <c r="BE248"/>
  <c r="T248"/>
  <c r="R248"/>
  <c r="P248"/>
  <c r="BK248"/>
  <c r="J248"/>
  <c r="BF248" s="1"/>
  <c r="BI242"/>
  <c r="BH242"/>
  <c r="BG242"/>
  <c r="BE242"/>
  <c r="T242"/>
  <c r="R242"/>
  <c r="P242"/>
  <c r="BK242"/>
  <c r="J242"/>
  <c r="BF242" s="1"/>
  <c r="BI240"/>
  <c r="BH240"/>
  <c r="BG240"/>
  <c r="BE240"/>
  <c r="T240"/>
  <c r="R240"/>
  <c r="P240"/>
  <c r="BK240"/>
  <c r="J240"/>
  <c r="BF240" s="1"/>
  <c r="BI233"/>
  <c r="BH233"/>
  <c r="BG233"/>
  <c r="BE233"/>
  <c r="T233"/>
  <c r="R233"/>
  <c r="P233"/>
  <c r="BK233"/>
  <c r="J233"/>
  <c r="BF233" s="1"/>
  <c r="BI225"/>
  <c r="BH225"/>
  <c r="BG225"/>
  <c r="BE225"/>
  <c r="T225"/>
  <c r="R225"/>
  <c r="P225"/>
  <c r="BK225"/>
  <c r="J225"/>
  <c r="BF225" s="1"/>
  <c r="BI217"/>
  <c r="BH217"/>
  <c r="BG217"/>
  <c r="BE217"/>
  <c r="T217"/>
  <c r="R217"/>
  <c r="P217"/>
  <c r="BK217"/>
  <c r="J217"/>
  <c r="BF217" s="1"/>
  <c r="BI209"/>
  <c r="BH209"/>
  <c r="BG209"/>
  <c r="BE209"/>
  <c r="T209"/>
  <c r="R209"/>
  <c r="P209"/>
  <c r="BK209"/>
  <c r="J209"/>
  <c r="BF209" s="1"/>
  <c r="BI205"/>
  <c r="BH205"/>
  <c r="BG205"/>
  <c r="BE205"/>
  <c r="T205"/>
  <c r="R205"/>
  <c r="P205"/>
  <c r="BK205"/>
  <c r="J205"/>
  <c r="BF205" s="1"/>
  <c r="BI202"/>
  <c r="BH202"/>
  <c r="BG202"/>
  <c r="BE202"/>
  <c r="T202"/>
  <c r="R202"/>
  <c r="P202"/>
  <c r="BK202"/>
  <c r="J202"/>
  <c r="BF202" s="1"/>
  <c r="BI198"/>
  <c r="BH198"/>
  <c r="BG198"/>
  <c r="BE198"/>
  <c r="T198"/>
  <c r="R198"/>
  <c r="P198"/>
  <c r="BK198"/>
  <c r="J198"/>
  <c r="BF198" s="1"/>
  <c r="BI193"/>
  <c r="BH193"/>
  <c r="BG193"/>
  <c r="BE193"/>
  <c r="T193"/>
  <c r="R193"/>
  <c r="P193"/>
  <c r="BK193"/>
  <c r="J193"/>
  <c r="BF193" s="1"/>
  <c r="BI191"/>
  <c r="BH191"/>
  <c r="BG191"/>
  <c r="BE191"/>
  <c r="T191"/>
  <c r="R191"/>
  <c r="P191"/>
  <c r="BK191"/>
  <c r="J191"/>
  <c r="BF191" s="1"/>
  <c r="BI188"/>
  <c r="BH188"/>
  <c r="BG188"/>
  <c r="BE188"/>
  <c r="T188"/>
  <c r="R188"/>
  <c r="R187" s="1"/>
  <c r="P188"/>
  <c r="P187" s="1"/>
  <c r="BK188"/>
  <c r="BK187" s="1"/>
  <c r="J187" s="1"/>
  <c r="J59" s="1"/>
  <c r="J188"/>
  <c r="BF188" s="1"/>
  <c r="BI179"/>
  <c r="BH179"/>
  <c r="BG179"/>
  <c r="BE179"/>
  <c r="T179"/>
  <c r="R179"/>
  <c r="P179"/>
  <c r="BK179"/>
  <c r="J179"/>
  <c r="BF179" s="1"/>
  <c r="BI176"/>
  <c r="BH176"/>
  <c r="BG176"/>
  <c r="BE176"/>
  <c r="T176"/>
  <c r="R176"/>
  <c r="P176"/>
  <c r="BK176"/>
  <c r="J176"/>
  <c r="BF176" s="1"/>
  <c r="BI173"/>
  <c r="BH173"/>
  <c r="BG173"/>
  <c r="BE173"/>
  <c r="T173"/>
  <c r="R173"/>
  <c r="P173"/>
  <c r="BK173"/>
  <c r="J173"/>
  <c r="BF173" s="1"/>
  <c r="BI170"/>
  <c r="BH170"/>
  <c r="BG170"/>
  <c r="BE170"/>
  <c r="T170"/>
  <c r="R170"/>
  <c r="P170"/>
  <c r="BK170"/>
  <c r="J170"/>
  <c r="BF170" s="1"/>
  <c r="BI166"/>
  <c r="BH166"/>
  <c r="BG166"/>
  <c r="BE166"/>
  <c r="T166"/>
  <c r="R166"/>
  <c r="P166"/>
  <c r="BK166"/>
  <c r="J166"/>
  <c r="BF166" s="1"/>
  <c r="BI163"/>
  <c r="BH163"/>
  <c r="BG163"/>
  <c r="BE163"/>
  <c r="T163"/>
  <c r="R163"/>
  <c r="P163"/>
  <c r="BK163"/>
  <c r="J163"/>
  <c r="BF163" s="1"/>
  <c r="BI160"/>
  <c r="BH160"/>
  <c r="BG160"/>
  <c r="BE160"/>
  <c r="T160"/>
  <c r="R160"/>
  <c r="P160"/>
  <c r="BK160"/>
  <c r="J160"/>
  <c r="BF160" s="1"/>
  <c r="BI156"/>
  <c r="BH156"/>
  <c r="BG156"/>
  <c r="BE156"/>
  <c r="T156"/>
  <c r="R156"/>
  <c r="P156"/>
  <c r="BK156"/>
  <c r="J156"/>
  <c r="BF156" s="1"/>
  <c r="BI154"/>
  <c r="BH154"/>
  <c r="BG154"/>
  <c r="BE154"/>
  <c r="T154"/>
  <c r="R154"/>
  <c r="P154"/>
  <c r="BK154"/>
  <c r="J154"/>
  <c r="BF154" s="1"/>
  <c r="BI149"/>
  <c r="BH149"/>
  <c r="BG149"/>
  <c r="BE149"/>
  <c r="T149"/>
  <c r="R149"/>
  <c r="P149"/>
  <c r="BK149"/>
  <c r="J149"/>
  <c r="BF149" s="1"/>
  <c r="BI146"/>
  <c r="BH146"/>
  <c r="BG146"/>
  <c r="BE146"/>
  <c r="T146"/>
  <c r="R146"/>
  <c r="P146"/>
  <c r="BK146"/>
  <c r="J146"/>
  <c r="BF146" s="1"/>
  <c r="BI143"/>
  <c r="BH143"/>
  <c r="BG143"/>
  <c r="BE143"/>
  <c r="T143"/>
  <c r="R143"/>
  <c r="P143"/>
  <c r="BK143"/>
  <c r="J143"/>
  <c r="BF143" s="1"/>
  <c r="BI137"/>
  <c r="BH137"/>
  <c r="BG137"/>
  <c r="BE137"/>
  <c r="T137"/>
  <c r="R137"/>
  <c r="P137"/>
  <c r="BK137"/>
  <c r="J137"/>
  <c r="BF137" s="1"/>
  <c r="BI134"/>
  <c r="BH134"/>
  <c r="BG134"/>
  <c r="BE134"/>
  <c r="T134"/>
  <c r="R134"/>
  <c r="P134"/>
  <c r="BK134"/>
  <c r="J134"/>
  <c r="BF134" s="1"/>
  <c r="BI124"/>
  <c r="BH124"/>
  <c r="BG124"/>
  <c r="BE124"/>
  <c r="T124"/>
  <c r="R124"/>
  <c r="P124"/>
  <c r="BK124"/>
  <c r="J124"/>
  <c r="BF124" s="1"/>
  <c r="BI121"/>
  <c r="BH121"/>
  <c r="BG121"/>
  <c r="BE121"/>
  <c r="T121"/>
  <c r="R121"/>
  <c r="P121"/>
  <c r="BK121"/>
  <c r="J121"/>
  <c r="BF121" s="1"/>
  <c r="BI115"/>
  <c r="BH115"/>
  <c r="BG115"/>
  <c r="BE115"/>
  <c r="T115"/>
  <c r="R115"/>
  <c r="P115"/>
  <c r="BK115"/>
  <c r="J115"/>
  <c r="BF115" s="1"/>
  <c r="BI112"/>
  <c r="BH112"/>
  <c r="BG112"/>
  <c r="BE112"/>
  <c r="T112"/>
  <c r="R112"/>
  <c r="P112"/>
  <c r="BK112"/>
  <c r="J112"/>
  <c r="BF112" s="1"/>
  <c r="BI109"/>
  <c r="BH109"/>
  <c r="BG109"/>
  <c r="BE109"/>
  <c r="T109"/>
  <c r="R109"/>
  <c r="P109"/>
  <c r="BK109"/>
  <c r="J109"/>
  <c r="BF109" s="1"/>
  <c r="BI103"/>
  <c r="BH103"/>
  <c r="BG103"/>
  <c r="BE103"/>
  <c r="T103"/>
  <c r="R103"/>
  <c r="P103"/>
  <c r="BK103"/>
  <c r="J103"/>
  <c r="BF103" s="1"/>
  <c r="BI100"/>
  <c r="BH100"/>
  <c r="BG100"/>
  <c r="BE100"/>
  <c r="T100"/>
  <c r="R100"/>
  <c r="P100"/>
  <c r="BK100"/>
  <c r="J100"/>
  <c r="BF100" s="1"/>
  <c r="BI97"/>
  <c r="BH97"/>
  <c r="BG97"/>
  <c r="BE97"/>
  <c r="F30" s="1"/>
  <c r="AZ56" i="1" s="1"/>
  <c r="T97" i="6"/>
  <c r="R97"/>
  <c r="P97"/>
  <c r="BK97"/>
  <c r="J97"/>
  <c r="BF97" s="1"/>
  <c r="BI94"/>
  <c r="F34" s="1"/>
  <c r="BD56" i="1" s="1"/>
  <c r="BH94" i="6"/>
  <c r="BG94"/>
  <c r="BE94"/>
  <c r="T94"/>
  <c r="R94"/>
  <c r="P94"/>
  <c r="BK94"/>
  <c r="J94"/>
  <c r="BF94" s="1"/>
  <c r="BI92"/>
  <c r="BH92"/>
  <c r="BG92"/>
  <c r="BE92"/>
  <c r="T92"/>
  <c r="T91" s="1"/>
  <c r="R92"/>
  <c r="R91" s="1"/>
  <c r="P92"/>
  <c r="P91" s="1"/>
  <c r="BK92"/>
  <c r="BK91" s="1"/>
  <c r="J92"/>
  <c r="BF92" s="1"/>
  <c r="J85"/>
  <c r="F85"/>
  <c r="F83"/>
  <c r="E81"/>
  <c r="J51"/>
  <c r="F51"/>
  <c r="F49"/>
  <c r="E47"/>
  <c r="J21"/>
  <c r="E21"/>
  <c r="J20"/>
  <c r="J18"/>
  <c r="E18"/>
  <c r="F86" s="1"/>
  <c r="J17"/>
  <c r="J15"/>
  <c r="E15"/>
  <c r="J14"/>
  <c r="J12"/>
  <c r="J49" s="1"/>
  <c r="E7"/>
  <c r="E79" s="1"/>
  <c r="T543" i="5"/>
  <c r="BK470"/>
  <c r="T465"/>
  <c r="R452"/>
  <c r="BK363"/>
  <c r="J363" s="1"/>
  <c r="J64" s="1"/>
  <c r="J288"/>
  <c r="T249"/>
  <c r="AY55" i="1"/>
  <c r="AX55"/>
  <c r="BI544" i="5"/>
  <c r="BH544"/>
  <c r="BG544"/>
  <c r="BE544"/>
  <c r="T544"/>
  <c r="R544"/>
  <c r="R543" s="1"/>
  <c r="P544"/>
  <c r="P543" s="1"/>
  <c r="BK544"/>
  <c r="BK543" s="1"/>
  <c r="J543" s="1"/>
  <c r="J74" s="1"/>
  <c r="J544"/>
  <c r="BF544" s="1"/>
  <c r="BI540"/>
  <c r="BH540"/>
  <c r="BG540"/>
  <c r="BE540"/>
  <c r="T540"/>
  <c r="R540"/>
  <c r="P540"/>
  <c r="BK540"/>
  <c r="J540"/>
  <c r="BF540" s="1"/>
  <c r="BI536"/>
  <c r="BH536"/>
  <c r="BG536"/>
  <c r="BE536"/>
  <c r="T536"/>
  <c r="R536"/>
  <c r="P536"/>
  <c r="BK536"/>
  <c r="J536"/>
  <c r="BF536" s="1"/>
  <c r="BI530"/>
  <c r="BH530"/>
  <c r="BG530"/>
  <c r="BE530"/>
  <c r="T530"/>
  <c r="R530"/>
  <c r="P530"/>
  <c r="BK530"/>
  <c r="J530"/>
  <c r="BF530" s="1"/>
  <c r="BI528"/>
  <c r="BH528"/>
  <c r="BG528"/>
  <c r="BE528"/>
  <c r="T528"/>
  <c r="R528"/>
  <c r="P528"/>
  <c r="BK528"/>
  <c r="J528"/>
  <c r="BF528" s="1"/>
  <c r="BI526"/>
  <c r="BH526"/>
  <c r="BG526"/>
  <c r="BE526"/>
  <c r="T526"/>
  <c r="T525" s="1"/>
  <c r="R526"/>
  <c r="R525" s="1"/>
  <c r="P526"/>
  <c r="P525" s="1"/>
  <c r="BK526"/>
  <c r="BK525" s="1"/>
  <c r="J525" s="1"/>
  <c r="J73" s="1"/>
  <c r="J526"/>
  <c r="BF526" s="1"/>
  <c r="BI522"/>
  <c r="BH522"/>
  <c r="BG522"/>
  <c r="BE522"/>
  <c r="T522"/>
  <c r="R522"/>
  <c r="P522"/>
  <c r="P519" s="1"/>
  <c r="BK522"/>
  <c r="J522"/>
  <c r="BF522" s="1"/>
  <c r="BI520"/>
  <c r="BH520"/>
  <c r="BG520"/>
  <c r="BE520"/>
  <c r="T520"/>
  <c r="T519" s="1"/>
  <c r="R520"/>
  <c r="R519" s="1"/>
  <c r="P520"/>
  <c r="BK520"/>
  <c r="BK519" s="1"/>
  <c r="J519" s="1"/>
  <c r="J72" s="1"/>
  <c r="J520"/>
  <c r="BF520" s="1"/>
  <c r="BI516"/>
  <c r="BH516"/>
  <c r="BG516"/>
  <c r="BE516"/>
  <c r="T516"/>
  <c r="R516"/>
  <c r="P516"/>
  <c r="BK516"/>
  <c r="J516"/>
  <c r="BF516" s="1"/>
  <c r="BI514"/>
  <c r="BH514"/>
  <c r="BG514"/>
  <c r="BE514"/>
  <c r="T514"/>
  <c r="R514"/>
  <c r="P514"/>
  <c r="BK514"/>
  <c r="J514"/>
  <c r="BF514" s="1"/>
  <c r="BI512"/>
  <c r="BH512"/>
  <c r="BG512"/>
  <c r="BE512"/>
  <c r="T512"/>
  <c r="R512"/>
  <c r="P512"/>
  <c r="BK512"/>
  <c r="J512"/>
  <c r="BF512" s="1"/>
  <c r="BI510"/>
  <c r="BH510"/>
  <c r="BG510"/>
  <c r="BE510"/>
  <c r="T510"/>
  <c r="R510"/>
  <c r="P510"/>
  <c r="BK510"/>
  <c r="J510"/>
  <c r="BF510" s="1"/>
  <c r="BI508"/>
  <c r="BH508"/>
  <c r="BG508"/>
  <c r="BE508"/>
  <c r="T508"/>
  <c r="R508"/>
  <c r="P508"/>
  <c r="BK508"/>
  <c r="J508"/>
  <c r="BF508" s="1"/>
  <c r="BI506"/>
  <c r="BH506"/>
  <c r="BG506"/>
  <c r="BE506"/>
  <c r="T506"/>
  <c r="R506"/>
  <c r="P506"/>
  <c r="BK506"/>
  <c r="J506"/>
  <c r="BF506" s="1"/>
  <c r="BI504"/>
  <c r="BH504"/>
  <c r="BG504"/>
  <c r="BE504"/>
  <c r="T504"/>
  <c r="T503" s="1"/>
  <c r="R504"/>
  <c r="P504"/>
  <c r="P503" s="1"/>
  <c r="BK504"/>
  <c r="BK503" s="1"/>
  <c r="J503" s="1"/>
  <c r="J71" s="1"/>
  <c r="J504"/>
  <c r="BF504" s="1"/>
  <c r="BI500"/>
  <c r="BH500"/>
  <c r="BG500"/>
  <c r="BE500"/>
  <c r="T500"/>
  <c r="R500"/>
  <c r="P500"/>
  <c r="BK500"/>
  <c r="J500"/>
  <c r="BF500" s="1"/>
  <c r="BI498"/>
  <c r="BH498"/>
  <c r="BG498"/>
  <c r="BE498"/>
  <c r="T498"/>
  <c r="R498"/>
  <c r="P498"/>
  <c r="BK498"/>
  <c r="J498"/>
  <c r="BF498" s="1"/>
  <c r="BI496"/>
  <c r="BH496"/>
  <c r="BG496"/>
  <c r="BE496"/>
  <c r="T496"/>
  <c r="R496"/>
  <c r="P496"/>
  <c r="BK496"/>
  <c r="J496"/>
  <c r="BF496" s="1"/>
  <c r="BI494"/>
  <c r="BH494"/>
  <c r="BG494"/>
  <c r="BE494"/>
  <c r="T494"/>
  <c r="R494"/>
  <c r="P494"/>
  <c r="BK494"/>
  <c r="J494"/>
  <c r="BF494" s="1"/>
  <c r="BI492"/>
  <c r="BH492"/>
  <c r="BG492"/>
  <c r="BE492"/>
  <c r="T492"/>
  <c r="R492"/>
  <c r="P492"/>
  <c r="BK492"/>
  <c r="J492"/>
  <c r="BF492" s="1"/>
  <c r="BI489"/>
  <c r="BH489"/>
  <c r="BG489"/>
  <c r="BE489"/>
  <c r="T489"/>
  <c r="R489"/>
  <c r="P489"/>
  <c r="BK489"/>
  <c r="J489"/>
  <c r="BF489" s="1"/>
  <c r="BI487"/>
  <c r="BH487"/>
  <c r="BG487"/>
  <c r="BE487"/>
  <c r="T487"/>
  <c r="R487"/>
  <c r="P487"/>
  <c r="BK487"/>
  <c r="J487"/>
  <c r="BF487" s="1"/>
  <c r="BI485"/>
  <c r="BH485"/>
  <c r="BG485"/>
  <c r="BE485"/>
  <c r="T485"/>
  <c r="R485"/>
  <c r="P485"/>
  <c r="BK485"/>
  <c r="J485"/>
  <c r="BF485" s="1"/>
  <c r="BI483"/>
  <c r="BH483"/>
  <c r="BG483"/>
  <c r="BE483"/>
  <c r="T483"/>
  <c r="R483"/>
  <c r="P483"/>
  <c r="BK483"/>
  <c r="J483"/>
  <c r="BF483" s="1"/>
  <c r="BI481"/>
  <c r="BH481"/>
  <c r="BG481"/>
  <c r="BE481"/>
  <c r="T481"/>
  <c r="R481"/>
  <c r="P481"/>
  <c r="BK481"/>
  <c r="J481"/>
  <c r="BF481" s="1"/>
  <c r="BI479"/>
  <c r="BH479"/>
  <c r="BG479"/>
  <c r="BE479"/>
  <c r="T479"/>
  <c r="R479"/>
  <c r="P479"/>
  <c r="BK479"/>
  <c r="J479"/>
  <c r="BF479" s="1"/>
  <c r="BI477"/>
  <c r="BH477"/>
  <c r="BG477"/>
  <c r="BE477"/>
  <c r="T477"/>
  <c r="R477"/>
  <c r="P477"/>
  <c r="BK477"/>
  <c r="J477"/>
  <c r="BF477" s="1"/>
  <c r="BI475"/>
  <c r="BH475"/>
  <c r="BG475"/>
  <c r="BE475"/>
  <c r="T475"/>
  <c r="R475"/>
  <c r="P475"/>
  <c r="BK475"/>
  <c r="J475"/>
  <c r="BF475" s="1"/>
  <c r="BI473"/>
  <c r="BH473"/>
  <c r="BG473"/>
  <c r="BE473"/>
  <c r="T473"/>
  <c r="R473"/>
  <c r="P473"/>
  <c r="BK473"/>
  <c r="J473"/>
  <c r="BF473" s="1"/>
  <c r="BI471"/>
  <c r="BH471"/>
  <c r="BG471"/>
  <c r="BE471"/>
  <c r="T471"/>
  <c r="T470" s="1"/>
  <c r="R471"/>
  <c r="R470" s="1"/>
  <c r="P471"/>
  <c r="BK471"/>
  <c r="J471"/>
  <c r="BF471" s="1"/>
  <c r="BI466"/>
  <c r="BH466"/>
  <c r="BG466"/>
  <c r="BE466"/>
  <c r="T466"/>
  <c r="R466"/>
  <c r="R465" s="1"/>
  <c r="P466"/>
  <c r="P465" s="1"/>
  <c r="BK466"/>
  <c r="BK465" s="1"/>
  <c r="J465" s="1"/>
  <c r="J68" s="1"/>
  <c r="J466"/>
  <c r="BF466" s="1"/>
  <c r="BI463"/>
  <c r="BH463"/>
  <c r="BG463"/>
  <c r="BE463"/>
  <c r="T463"/>
  <c r="R463"/>
  <c r="P463"/>
  <c r="BK463"/>
  <c r="J463"/>
  <c r="BF463" s="1"/>
  <c r="BI461"/>
  <c r="BH461"/>
  <c r="BG461"/>
  <c r="BE461"/>
  <c r="T461"/>
  <c r="R461"/>
  <c r="P461"/>
  <c r="BK461"/>
  <c r="J461"/>
  <c r="BF461" s="1"/>
  <c r="BI459"/>
  <c r="BH459"/>
  <c r="BG459"/>
  <c r="BE459"/>
  <c r="T459"/>
  <c r="R459"/>
  <c r="P459"/>
  <c r="BK459"/>
  <c r="J459"/>
  <c r="BF459" s="1"/>
  <c r="BI455"/>
  <c r="BH455"/>
  <c r="BG455"/>
  <c r="BE455"/>
  <c r="T455"/>
  <c r="R455"/>
  <c r="P455"/>
  <c r="BK455"/>
  <c r="J455"/>
  <c r="BF455" s="1"/>
  <c r="BI453"/>
  <c r="BH453"/>
  <c r="BG453"/>
  <c r="BE453"/>
  <c r="T453"/>
  <c r="T452" s="1"/>
  <c r="R453"/>
  <c r="P453"/>
  <c r="P452" s="1"/>
  <c r="BK453"/>
  <c r="BK452" s="1"/>
  <c r="J452" s="1"/>
  <c r="J67" s="1"/>
  <c r="J453"/>
  <c r="BF453" s="1"/>
  <c r="BI450"/>
  <c r="BH450"/>
  <c r="BG450"/>
  <c r="BE450"/>
  <c r="T450"/>
  <c r="R450"/>
  <c r="P450"/>
  <c r="BK450"/>
  <c r="J450"/>
  <c r="BF450" s="1"/>
  <c r="BI448"/>
  <c r="BH448"/>
  <c r="BG448"/>
  <c r="BE448"/>
  <c r="T448"/>
  <c r="R448"/>
  <c r="P448"/>
  <c r="BK448"/>
  <c r="J448"/>
  <c r="BF448" s="1"/>
  <c r="BI445"/>
  <c r="BH445"/>
  <c r="BG445"/>
  <c r="BE445"/>
  <c r="T445"/>
  <c r="R445"/>
  <c r="P445"/>
  <c r="BK445"/>
  <c r="J445"/>
  <c r="BF445" s="1"/>
  <c r="BI436"/>
  <c r="BH436"/>
  <c r="BG436"/>
  <c r="BE436"/>
  <c r="T436"/>
  <c r="R436"/>
  <c r="P436"/>
  <c r="BK436"/>
  <c r="J436"/>
  <c r="BF436" s="1"/>
  <c r="BI433"/>
  <c r="BH433"/>
  <c r="BG433"/>
  <c r="BE433"/>
  <c r="T433"/>
  <c r="R433"/>
  <c r="P433"/>
  <c r="BK433"/>
  <c r="J433"/>
  <c r="BF433" s="1"/>
  <c r="BI431"/>
  <c r="BH431"/>
  <c r="BG431"/>
  <c r="BE431"/>
  <c r="T431"/>
  <c r="R431"/>
  <c r="P431"/>
  <c r="BK431"/>
  <c r="J431"/>
  <c r="BF431" s="1"/>
  <c r="BI424"/>
  <c r="BH424"/>
  <c r="BG424"/>
  <c r="BE424"/>
  <c r="T424"/>
  <c r="R424"/>
  <c r="P424"/>
  <c r="BK424"/>
  <c r="J424"/>
  <c r="BF424" s="1"/>
  <c r="BI421"/>
  <c r="BH421"/>
  <c r="BG421"/>
  <c r="BE421"/>
  <c r="T421"/>
  <c r="R421"/>
  <c r="P421"/>
  <c r="BK421"/>
  <c r="J421"/>
  <c r="BF421" s="1"/>
  <c r="BI417"/>
  <c r="BH417"/>
  <c r="BG417"/>
  <c r="BE417"/>
  <c r="T417"/>
  <c r="R417"/>
  <c r="P417"/>
  <c r="BK417"/>
  <c r="J417"/>
  <c r="BF417" s="1"/>
  <c r="BI414"/>
  <c r="BH414"/>
  <c r="BG414"/>
  <c r="BE414"/>
  <c r="T414"/>
  <c r="R414"/>
  <c r="P414"/>
  <c r="BK414"/>
  <c r="J414"/>
  <c r="BF414" s="1"/>
  <c r="BI411"/>
  <c r="BH411"/>
  <c r="BG411"/>
  <c r="BE411"/>
  <c r="T411"/>
  <c r="R411"/>
  <c r="P411"/>
  <c r="BK411"/>
  <c r="J411"/>
  <c r="BF411" s="1"/>
  <c r="BI409"/>
  <c r="BH409"/>
  <c r="BG409"/>
  <c r="BE409"/>
  <c r="T409"/>
  <c r="R409"/>
  <c r="P409"/>
  <c r="BK409"/>
  <c r="J409"/>
  <c r="BF409" s="1"/>
  <c r="BI406"/>
  <c r="BH406"/>
  <c r="BG406"/>
  <c r="BE406"/>
  <c r="T406"/>
  <c r="R406"/>
  <c r="P406"/>
  <c r="P403" s="1"/>
  <c r="BK406"/>
  <c r="J406"/>
  <c r="BF406" s="1"/>
  <c r="BI404"/>
  <c r="BH404"/>
  <c r="BG404"/>
  <c r="BE404"/>
  <c r="T404"/>
  <c r="T403" s="1"/>
  <c r="R404"/>
  <c r="R403" s="1"/>
  <c r="P404"/>
  <c r="BK404"/>
  <c r="BK403" s="1"/>
  <c r="J403" s="1"/>
  <c r="J66" s="1"/>
  <c r="J404"/>
  <c r="BF404" s="1"/>
  <c r="BI401"/>
  <c r="BH401"/>
  <c r="BG401"/>
  <c r="BE401"/>
  <c r="T401"/>
  <c r="R401"/>
  <c r="P401"/>
  <c r="BK401"/>
  <c r="J401"/>
  <c r="BF401" s="1"/>
  <c r="BI399"/>
  <c r="BH399"/>
  <c r="BG399"/>
  <c r="BE399"/>
  <c r="T399"/>
  <c r="R399"/>
  <c r="P399"/>
  <c r="BK399"/>
  <c r="J399"/>
  <c r="BF399" s="1"/>
  <c r="BI397"/>
  <c r="BH397"/>
  <c r="BG397"/>
  <c r="BE397"/>
  <c r="T397"/>
  <c r="R397"/>
  <c r="P397"/>
  <c r="BK397"/>
  <c r="J397"/>
  <c r="BF397" s="1"/>
  <c r="BI395"/>
  <c r="BH395"/>
  <c r="BG395"/>
  <c r="BE395"/>
  <c r="T395"/>
  <c r="R395"/>
  <c r="P395"/>
  <c r="BK395"/>
  <c r="J395"/>
  <c r="BF395" s="1"/>
  <c r="BI393"/>
  <c r="BH393"/>
  <c r="BG393"/>
  <c r="BE393"/>
  <c r="T393"/>
  <c r="R393"/>
  <c r="P393"/>
  <c r="BK393"/>
  <c r="J393"/>
  <c r="BF393" s="1"/>
  <c r="BI391"/>
  <c r="BH391"/>
  <c r="BG391"/>
  <c r="BE391"/>
  <c r="T391"/>
  <c r="R391"/>
  <c r="P391"/>
  <c r="BK391"/>
  <c r="J391"/>
  <c r="BF391" s="1"/>
  <c r="BI389"/>
  <c r="BH389"/>
  <c r="BG389"/>
  <c r="BE389"/>
  <c r="T389"/>
  <c r="R389"/>
  <c r="P389"/>
  <c r="BK389"/>
  <c r="J389"/>
  <c r="BF389" s="1"/>
  <c r="BI387"/>
  <c r="BH387"/>
  <c r="BG387"/>
  <c r="BE387"/>
  <c r="T387"/>
  <c r="R387"/>
  <c r="P387"/>
  <c r="BK387"/>
  <c r="J387"/>
  <c r="BF387" s="1"/>
  <c r="BI385"/>
  <c r="BH385"/>
  <c r="BG385"/>
  <c r="BE385"/>
  <c r="T385"/>
  <c r="R385"/>
  <c r="P385"/>
  <c r="BK385"/>
  <c r="J385"/>
  <c r="BF385" s="1"/>
  <c r="BI383"/>
  <c r="BH383"/>
  <c r="BG383"/>
  <c r="BE383"/>
  <c r="T383"/>
  <c r="R383"/>
  <c r="P383"/>
  <c r="BK383"/>
  <c r="J383"/>
  <c r="BF383" s="1"/>
  <c r="BI381"/>
  <c r="BH381"/>
  <c r="BG381"/>
  <c r="BE381"/>
  <c r="T381"/>
  <c r="R381"/>
  <c r="P381"/>
  <c r="BK381"/>
  <c r="J381"/>
  <c r="BF381" s="1"/>
  <c r="BI379"/>
  <c r="BH379"/>
  <c r="BG379"/>
  <c r="BE379"/>
  <c r="T379"/>
  <c r="R379"/>
  <c r="P379"/>
  <c r="BK379"/>
  <c r="J379"/>
  <c r="BF379" s="1"/>
  <c r="BI377"/>
  <c r="BH377"/>
  <c r="BG377"/>
  <c r="BE377"/>
  <c r="T377"/>
  <c r="T376" s="1"/>
  <c r="R377"/>
  <c r="P377"/>
  <c r="P376" s="1"/>
  <c r="BK377"/>
  <c r="BK376" s="1"/>
  <c r="J376" s="1"/>
  <c r="J65" s="1"/>
  <c r="J377"/>
  <c r="BF377" s="1"/>
  <c r="BI374"/>
  <c r="BH374"/>
  <c r="BG374"/>
  <c r="BE374"/>
  <c r="T374"/>
  <c r="R374"/>
  <c r="P374"/>
  <c r="BK374"/>
  <c r="J374"/>
  <c r="BF374" s="1"/>
  <c r="BI372"/>
  <c r="BH372"/>
  <c r="BG372"/>
  <c r="BE372"/>
  <c r="T372"/>
  <c r="R372"/>
  <c r="P372"/>
  <c r="BK372"/>
  <c r="J372"/>
  <c r="BF372" s="1"/>
  <c r="BI370"/>
  <c r="BH370"/>
  <c r="BG370"/>
  <c r="BE370"/>
  <c r="T370"/>
  <c r="R370"/>
  <c r="P370"/>
  <c r="BK370"/>
  <c r="J370"/>
  <c r="BF370" s="1"/>
  <c r="BI368"/>
  <c r="BH368"/>
  <c r="BG368"/>
  <c r="BE368"/>
  <c r="T368"/>
  <c r="R368"/>
  <c r="P368"/>
  <c r="BK368"/>
  <c r="J368"/>
  <c r="BF368" s="1"/>
  <c r="BI366"/>
  <c r="BH366"/>
  <c r="BG366"/>
  <c r="BE366"/>
  <c r="T366"/>
  <c r="R366"/>
  <c r="P366"/>
  <c r="BK366"/>
  <c r="J366"/>
  <c r="BF366" s="1"/>
  <c r="BI364"/>
  <c r="BH364"/>
  <c r="BG364"/>
  <c r="BE364"/>
  <c r="T364"/>
  <c r="T363" s="1"/>
  <c r="R364"/>
  <c r="R363" s="1"/>
  <c r="P364"/>
  <c r="BK364"/>
  <c r="J364"/>
  <c r="BF364" s="1"/>
  <c r="BI361"/>
  <c r="BH361"/>
  <c r="BG361"/>
  <c r="BE361"/>
  <c r="T361"/>
  <c r="R361"/>
  <c r="P361"/>
  <c r="BK361"/>
  <c r="J361"/>
  <c r="BF361" s="1"/>
  <c r="BI358"/>
  <c r="BH358"/>
  <c r="BG358"/>
  <c r="BE358"/>
  <c r="T358"/>
  <c r="R358"/>
  <c r="P358"/>
  <c r="BK358"/>
  <c r="J358"/>
  <c r="BF358" s="1"/>
  <c r="BI354"/>
  <c r="BH354"/>
  <c r="BG354"/>
  <c r="BE354"/>
  <c r="T354"/>
  <c r="R354"/>
  <c r="P354"/>
  <c r="BK354"/>
  <c r="J354"/>
  <c r="BF354" s="1"/>
  <c r="BI351"/>
  <c r="BH351"/>
  <c r="BG351"/>
  <c r="BE351"/>
  <c r="T351"/>
  <c r="R351"/>
  <c r="P351"/>
  <c r="BK351"/>
  <c r="J351"/>
  <c r="BF351" s="1"/>
  <c r="BI349"/>
  <c r="BH349"/>
  <c r="BG349"/>
  <c r="BE349"/>
  <c r="T349"/>
  <c r="R349"/>
  <c r="P349"/>
  <c r="BK349"/>
  <c r="J349"/>
  <c r="BF349" s="1"/>
  <c r="BI346"/>
  <c r="BH346"/>
  <c r="BG346"/>
  <c r="BE346"/>
  <c r="T346"/>
  <c r="R346"/>
  <c r="P346"/>
  <c r="BK346"/>
  <c r="J346"/>
  <c r="BF346" s="1"/>
  <c r="BI344"/>
  <c r="BH344"/>
  <c r="BG344"/>
  <c r="BE344"/>
  <c r="T344"/>
  <c r="R344"/>
  <c r="P344"/>
  <c r="BK344"/>
  <c r="J344"/>
  <c r="BF344" s="1"/>
  <c r="BI342"/>
  <c r="BH342"/>
  <c r="BG342"/>
  <c r="BE342"/>
  <c r="T342"/>
  <c r="R342"/>
  <c r="P342"/>
  <c r="BK342"/>
  <c r="J342"/>
  <c r="BF342" s="1"/>
  <c r="BI340"/>
  <c r="BH340"/>
  <c r="BG340"/>
  <c r="BE340"/>
  <c r="T340"/>
  <c r="R340"/>
  <c r="P340"/>
  <c r="BK340"/>
  <c r="J340"/>
  <c r="BF340" s="1"/>
  <c r="BI338"/>
  <c r="BH338"/>
  <c r="BG338"/>
  <c r="BE338"/>
  <c r="T338"/>
  <c r="R338"/>
  <c r="P338"/>
  <c r="BK338"/>
  <c r="J338"/>
  <c r="BF338" s="1"/>
  <c r="BI336"/>
  <c r="BH336"/>
  <c r="BG336"/>
  <c r="BE336"/>
  <c r="T336"/>
  <c r="R336"/>
  <c r="P336"/>
  <c r="BK336"/>
  <c r="J336"/>
  <c r="BF336" s="1"/>
  <c r="BI333"/>
  <c r="BH333"/>
  <c r="BG333"/>
  <c r="BE333"/>
  <c r="T333"/>
  <c r="R333"/>
  <c r="P333"/>
  <c r="BK333"/>
  <c r="J333"/>
  <c r="BF333" s="1"/>
  <c r="BI330"/>
  <c r="BH330"/>
  <c r="BG330"/>
  <c r="BE330"/>
  <c r="T330"/>
  <c r="R330"/>
  <c r="P330"/>
  <c r="BK330"/>
  <c r="J330"/>
  <c r="BF330" s="1"/>
  <c r="BI328"/>
  <c r="BH328"/>
  <c r="BG328"/>
  <c r="BE328"/>
  <c r="T328"/>
  <c r="R328"/>
  <c r="P328"/>
  <c r="BK328"/>
  <c r="J328"/>
  <c r="BF328" s="1"/>
  <c r="BI326"/>
  <c r="BH326"/>
  <c r="BG326"/>
  <c r="BE326"/>
  <c r="T326"/>
  <c r="R326"/>
  <c r="P326"/>
  <c r="BK326"/>
  <c r="J326"/>
  <c r="BF326" s="1"/>
  <c r="BI323"/>
  <c r="BH323"/>
  <c r="BG323"/>
  <c r="BE323"/>
  <c r="T323"/>
  <c r="R323"/>
  <c r="P323"/>
  <c r="BK323"/>
  <c r="J323"/>
  <c r="BF323" s="1"/>
  <c r="BI320"/>
  <c r="BH320"/>
  <c r="BG320"/>
  <c r="BE320"/>
  <c r="T320"/>
  <c r="R320"/>
  <c r="P320"/>
  <c r="BK320"/>
  <c r="J320"/>
  <c r="BF320" s="1"/>
  <c r="BI317"/>
  <c r="BH317"/>
  <c r="BG317"/>
  <c r="BE317"/>
  <c r="T317"/>
  <c r="R317"/>
  <c r="P317"/>
  <c r="BK317"/>
  <c r="J317"/>
  <c r="BF317" s="1"/>
  <c r="BI314"/>
  <c r="BH314"/>
  <c r="BG314"/>
  <c r="BE314"/>
  <c r="T314"/>
  <c r="R314"/>
  <c r="P314"/>
  <c r="BK314"/>
  <c r="J314"/>
  <c r="BF314" s="1"/>
  <c r="BI312"/>
  <c r="BH312"/>
  <c r="BG312"/>
  <c r="BE312"/>
  <c r="T312"/>
  <c r="R312"/>
  <c r="P312"/>
  <c r="BK312"/>
  <c r="J312"/>
  <c r="BF312" s="1"/>
  <c r="BI310"/>
  <c r="BH310"/>
  <c r="BG310"/>
  <c r="BE310"/>
  <c r="T310"/>
  <c r="R310"/>
  <c r="P310"/>
  <c r="BK310"/>
  <c r="J310"/>
  <c r="BF310" s="1"/>
  <c r="BI307"/>
  <c r="BH307"/>
  <c r="BG307"/>
  <c r="BE307"/>
  <c r="T307"/>
  <c r="R307"/>
  <c r="P307"/>
  <c r="BK307"/>
  <c r="J307"/>
  <c r="BF307" s="1"/>
  <c r="BI303"/>
  <c r="BH303"/>
  <c r="BG303"/>
  <c r="BE303"/>
  <c r="T303"/>
  <c r="T302" s="1"/>
  <c r="R303"/>
  <c r="P303"/>
  <c r="P302" s="1"/>
  <c r="BK303"/>
  <c r="BK302" s="1"/>
  <c r="J302" s="1"/>
  <c r="J63" s="1"/>
  <c r="J303"/>
  <c r="BF303" s="1"/>
  <c r="BI300"/>
  <c r="BH300"/>
  <c r="BG300"/>
  <c r="BE300"/>
  <c r="T300"/>
  <c r="R300"/>
  <c r="P300"/>
  <c r="BK300"/>
  <c r="J300"/>
  <c r="BF300" s="1"/>
  <c r="BI298"/>
  <c r="BH298"/>
  <c r="BG298"/>
  <c r="BE298"/>
  <c r="T298"/>
  <c r="R298"/>
  <c r="P298"/>
  <c r="BK298"/>
  <c r="J298"/>
  <c r="BF298" s="1"/>
  <c r="BI296"/>
  <c r="BH296"/>
  <c r="BG296"/>
  <c r="BE296"/>
  <c r="T296"/>
  <c r="R296"/>
  <c r="P296"/>
  <c r="BK296"/>
  <c r="J296"/>
  <c r="BF296" s="1"/>
  <c r="BI294"/>
  <c r="BH294"/>
  <c r="BG294"/>
  <c r="BE294"/>
  <c r="T294"/>
  <c r="R294"/>
  <c r="P294"/>
  <c r="BK294"/>
  <c r="J294"/>
  <c r="BF294" s="1"/>
  <c r="BI292"/>
  <c r="BH292"/>
  <c r="BG292"/>
  <c r="BE292"/>
  <c r="T292"/>
  <c r="R292"/>
  <c r="P292"/>
  <c r="BK292"/>
  <c r="J292"/>
  <c r="BF292" s="1"/>
  <c r="BI290"/>
  <c r="BH290"/>
  <c r="BG290"/>
  <c r="BE290"/>
  <c r="T290"/>
  <c r="T289" s="1"/>
  <c r="R290"/>
  <c r="R289" s="1"/>
  <c r="P290"/>
  <c r="BK290"/>
  <c r="BK289" s="1"/>
  <c r="J289" s="1"/>
  <c r="J62" s="1"/>
  <c r="J290"/>
  <c r="BF290" s="1"/>
  <c r="J61"/>
  <c r="BI286"/>
  <c r="BH286"/>
  <c r="BG286"/>
  <c r="BE286"/>
  <c r="T286"/>
  <c r="R286"/>
  <c r="P286"/>
  <c r="BK286"/>
  <c r="J286"/>
  <c r="BF286" s="1"/>
  <c r="BI283"/>
  <c r="BH283"/>
  <c r="BG283"/>
  <c r="BE283"/>
  <c r="T283"/>
  <c r="R283"/>
  <c r="P283"/>
  <c r="BK283"/>
  <c r="J283"/>
  <c r="BF283" s="1"/>
  <c r="BI279"/>
  <c r="BH279"/>
  <c r="BG279"/>
  <c r="BE279"/>
  <c r="T279"/>
  <c r="R279"/>
  <c r="P279"/>
  <c r="BK279"/>
  <c r="J279"/>
  <c r="BF279" s="1"/>
  <c r="BI276"/>
  <c r="BH276"/>
  <c r="BG276"/>
  <c r="BE276"/>
  <c r="T276"/>
  <c r="R276"/>
  <c r="P276"/>
  <c r="BK276"/>
  <c r="J276"/>
  <c r="BF276" s="1"/>
  <c r="BI273"/>
  <c r="BH273"/>
  <c r="BG273"/>
  <c r="BE273"/>
  <c r="T273"/>
  <c r="R273"/>
  <c r="P273"/>
  <c r="BK273"/>
  <c r="J273"/>
  <c r="BF273" s="1"/>
  <c r="BI270"/>
  <c r="BH270"/>
  <c r="BG270"/>
  <c r="BE270"/>
  <c r="T270"/>
  <c r="R270"/>
  <c r="P270"/>
  <c r="BK270"/>
  <c r="J270"/>
  <c r="BF270" s="1"/>
  <c r="BI267"/>
  <c r="BH267"/>
  <c r="BG267"/>
  <c r="BE267"/>
  <c r="T267"/>
  <c r="R267"/>
  <c r="P267"/>
  <c r="BK267"/>
  <c r="J267"/>
  <c r="BF267" s="1"/>
  <c r="BI265"/>
  <c r="BH265"/>
  <c r="BG265"/>
  <c r="BE265"/>
  <c r="T265"/>
  <c r="R265"/>
  <c r="P265"/>
  <c r="BK265"/>
  <c r="J265"/>
  <c r="BF265" s="1"/>
  <c r="BI261"/>
  <c r="BH261"/>
  <c r="BG261"/>
  <c r="BE261"/>
  <c r="T261"/>
  <c r="R261"/>
  <c r="P261"/>
  <c r="BK261"/>
  <c r="J261"/>
  <c r="BF261" s="1"/>
  <c r="BI259"/>
  <c r="BH259"/>
  <c r="BG259"/>
  <c r="BE259"/>
  <c r="T259"/>
  <c r="R259"/>
  <c r="P259"/>
  <c r="BK259"/>
  <c r="J259"/>
  <c r="BF259" s="1"/>
  <c r="BI257"/>
  <c r="BH257"/>
  <c r="BG257"/>
  <c r="BE257"/>
  <c r="T257"/>
  <c r="R257"/>
  <c r="P257"/>
  <c r="BK257"/>
  <c r="J257"/>
  <c r="BF257" s="1"/>
  <c r="BI252"/>
  <c r="BH252"/>
  <c r="BG252"/>
  <c r="BE252"/>
  <c r="T252"/>
  <c r="R252"/>
  <c r="P252"/>
  <c r="BK252"/>
  <c r="J252"/>
  <c r="BF252" s="1"/>
  <c r="BI250"/>
  <c r="BH250"/>
  <c r="BG250"/>
  <c r="BE250"/>
  <c r="T250"/>
  <c r="R250"/>
  <c r="R249" s="1"/>
  <c r="P250"/>
  <c r="BK250"/>
  <c r="BK249" s="1"/>
  <c r="J249" s="1"/>
  <c r="J60" s="1"/>
  <c r="J250"/>
  <c r="BF250" s="1"/>
  <c r="BI244"/>
  <c r="BH244"/>
  <c r="BG244"/>
  <c r="BE244"/>
  <c r="T244"/>
  <c r="R244"/>
  <c r="P244"/>
  <c r="BK244"/>
  <c r="J244"/>
  <c r="BF244" s="1"/>
  <c r="BI239"/>
  <c r="BH239"/>
  <c r="BG239"/>
  <c r="BE239"/>
  <c r="T239"/>
  <c r="R239"/>
  <c r="P239"/>
  <c r="BK239"/>
  <c r="J239"/>
  <c r="BF239" s="1"/>
  <c r="BI237"/>
  <c r="BH237"/>
  <c r="BG237"/>
  <c r="BE237"/>
  <c r="T237"/>
  <c r="R237"/>
  <c r="P237"/>
  <c r="BK237"/>
  <c r="J237"/>
  <c r="BF237" s="1"/>
  <c r="BI233"/>
  <c r="BH233"/>
  <c r="BG233"/>
  <c r="BE233"/>
  <c r="T233"/>
  <c r="R233"/>
  <c r="P233"/>
  <c r="BK233"/>
  <c r="J233"/>
  <c r="BF233" s="1"/>
  <c r="BI228"/>
  <c r="BH228"/>
  <c r="BG228"/>
  <c r="BE228"/>
  <c r="T228"/>
  <c r="R228"/>
  <c r="P228"/>
  <c r="BK228"/>
  <c r="J228"/>
  <c r="BF228" s="1"/>
  <c r="BI223"/>
  <c r="BH223"/>
  <c r="BG223"/>
  <c r="BE223"/>
  <c r="T223"/>
  <c r="R223"/>
  <c r="P223"/>
  <c r="BK223"/>
  <c r="J223"/>
  <c r="BF223" s="1"/>
  <c r="BI220"/>
  <c r="BH220"/>
  <c r="BG220"/>
  <c r="BE220"/>
  <c r="T220"/>
  <c r="R220"/>
  <c r="P220"/>
  <c r="BK220"/>
  <c r="J220"/>
  <c r="BF220" s="1"/>
  <c r="BI216"/>
  <c r="BH216"/>
  <c r="BG216"/>
  <c r="BE216"/>
  <c r="T216"/>
  <c r="R216"/>
  <c r="P216"/>
  <c r="BK216"/>
  <c r="J216"/>
  <c r="BF216" s="1"/>
  <c r="BI213"/>
  <c r="BH213"/>
  <c r="BG213"/>
  <c r="BE213"/>
  <c r="T213"/>
  <c r="R213"/>
  <c r="P213"/>
  <c r="BK213"/>
  <c r="J213"/>
  <c r="BF213" s="1"/>
  <c r="BI209"/>
  <c r="BH209"/>
  <c r="BG209"/>
  <c r="BE209"/>
  <c r="T209"/>
  <c r="R209"/>
  <c r="R205" s="1"/>
  <c r="P209"/>
  <c r="BK209"/>
  <c r="J209"/>
  <c r="BF209" s="1"/>
  <c r="BI206"/>
  <c r="BH206"/>
  <c r="BG206"/>
  <c r="BE206"/>
  <c r="T206"/>
  <c r="T205" s="1"/>
  <c r="R206"/>
  <c r="P206"/>
  <c r="P205" s="1"/>
  <c r="BK206"/>
  <c r="BK205" s="1"/>
  <c r="J205" s="1"/>
  <c r="J59" s="1"/>
  <c r="J206"/>
  <c r="BF206" s="1"/>
  <c r="BI202"/>
  <c r="BH202"/>
  <c r="BG202"/>
  <c r="BE202"/>
  <c r="T202"/>
  <c r="R202"/>
  <c r="P202"/>
  <c r="BK202"/>
  <c r="J202"/>
  <c r="BF202" s="1"/>
  <c r="BI200"/>
  <c r="BH200"/>
  <c r="BG200"/>
  <c r="BE200"/>
  <c r="T200"/>
  <c r="R200"/>
  <c r="P200"/>
  <c r="BK200"/>
  <c r="J200"/>
  <c r="BF200" s="1"/>
  <c r="BI197"/>
  <c r="BH197"/>
  <c r="BG197"/>
  <c r="BE197"/>
  <c r="T197"/>
  <c r="R197"/>
  <c r="P197"/>
  <c r="BK197"/>
  <c r="J197"/>
  <c r="BF197" s="1"/>
  <c r="BI192"/>
  <c r="BH192"/>
  <c r="BG192"/>
  <c r="BE192"/>
  <c r="T192"/>
  <c r="R192"/>
  <c r="P192"/>
  <c r="BK192"/>
  <c r="J192"/>
  <c r="BF192" s="1"/>
  <c r="BI189"/>
  <c r="BH189"/>
  <c r="BG189"/>
  <c r="BE189"/>
  <c r="T189"/>
  <c r="R189"/>
  <c r="P189"/>
  <c r="BK189"/>
  <c r="J189"/>
  <c r="BF189" s="1"/>
  <c r="BI186"/>
  <c r="BH186"/>
  <c r="BG186"/>
  <c r="BE186"/>
  <c r="T186"/>
  <c r="R186"/>
  <c r="P186"/>
  <c r="BK186"/>
  <c r="J186"/>
  <c r="BF186" s="1"/>
  <c r="BI184"/>
  <c r="BH184"/>
  <c r="BG184"/>
  <c r="BE184"/>
  <c r="T184"/>
  <c r="R184"/>
  <c r="P184"/>
  <c r="BK184"/>
  <c r="J184"/>
  <c r="BF184" s="1"/>
  <c r="BI182"/>
  <c r="BH182"/>
  <c r="BG182"/>
  <c r="BE182"/>
  <c r="T182"/>
  <c r="R182"/>
  <c r="P182"/>
  <c r="BK182"/>
  <c r="J182"/>
  <c r="BF182" s="1"/>
  <c r="BI178"/>
  <c r="BH178"/>
  <c r="BG178"/>
  <c r="BE178"/>
  <c r="T178"/>
  <c r="R178"/>
  <c r="P178"/>
  <c r="BK178"/>
  <c r="J178"/>
  <c r="BF178" s="1"/>
  <c r="BI175"/>
  <c r="BH175"/>
  <c r="BG175"/>
  <c r="BE175"/>
  <c r="T175"/>
  <c r="R175"/>
  <c r="P175"/>
  <c r="BK175"/>
  <c r="J175"/>
  <c r="BF175" s="1"/>
  <c r="BI172"/>
  <c r="BH172"/>
  <c r="BG172"/>
  <c r="BE172"/>
  <c r="T172"/>
  <c r="R172"/>
  <c r="P172"/>
  <c r="BK172"/>
  <c r="J172"/>
  <c r="BF172" s="1"/>
  <c r="BI169"/>
  <c r="BH169"/>
  <c r="BG169"/>
  <c r="BE169"/>
  <c r="T169"/>
  <c r="R169"/>
  <c r="P169"/>
  <c r="BK169"/>
  <c r="J169"/>
  <c r="BF169" s="1"/>
  <c r="BI166"/>
  <c r="BH166"/>
  <c r="BG166"/>
  <c r="BE166"/>
  <c r="T166"/>
  <c r="R166"/>
  <c r="P166"/>
  <c r="BK166"/>
  <c r="J166"/>
  <c r="BF166" s="1"/>
  <c r="BI162"/>
  <c r="BH162"/>
  <c r="BG162"/>
  <c r="BE162"/>
  <c r="T162"/>
  <c r="R162"/>
  <c r="P162"/>
  <c r="BK162"/>
  <c r="J162"/>
  <c r="BF162" s="1"/>
  <c r="BI160"/>
  <c r="BH160"/>
  <c r="BG160"/>
  <c r="BE160"/>
  <c r="T160"/>
  <c r="R160"/>
  <c r="P160"/>
  <c r="BK160"/>
  <c r="J160"/>
  <c r="BF160" s="1"/>
  <c r="BI155"/>
  <c r="BH155"/>
  <c r="BG155"/>
  <c r="BE155"/>
  <c r="T155"/>
  <c r="R155"/>
  <c r="P155"/>
  <c r="BK155"/>
  <c r="J155"/>
  <c r="BF155" s="1"/>
  <c r="BI150"/>
  <c r="BH150"/>
  <c r="BG150"/>
  <c r="BE150"/>
  <c r="T150"/>
  <c r="R150"/>
  <c r="P150"/>
  <c r="BK150"/>
  <c r="J150"/>
  <c r="BF150" s="1"/>
  <c r="BI147"/>
  <c r="BH147"/>
  <c r="BG147"/>
  <c r="BE147"/>
  <c r="T147"/>
  <c r="R147"/>
  <c r="P147"/>
  <c r="BK147"/>
  <c r="J147"/>
  <c r="BF147" s="1"/>
  <c r="BI144"/>
  <c r="BH144"/>
  <c r="BG144"/>
  <c r="BE144"/>
  <c r="T144"/>
  <c r="R144"/>
  <c r="P144"/>
  <c r="BK144"/>
  <c r="J144"/>
  <c r="BF144" s="1"/>
  <c r="BI141"/>
  <c r="BH141"/>
  <c r="BG141"/>
  <c r="BE141"/>
  <c r="T141"/>
  <c r="R141"/>
  <c r="P141"/>
  <c r="BK141"/>
  <c r="J141"/>
  <c r="BF141" s="1"/>
  <c r="BI138"/>
  <c r="BH138"/>
  <c r="BG138"/>
  <c r="BE138"/>
  <c r="T138"/>
  <c r="R138"/>
  <c r="P138"/>
  <c r="BK138"/>
  <c r="J138"/>
  <c r="BF138" s="1"/>
  <c r="BI132"/>
  <c r="BH132"/>
  <c r="BG132"/>
  <c r="BE132"/>
  <c r="T132"/>
  <c r="R132"/>
  <c r="P132"/>
  <c r="BK132"/>
  <c r="J132"/>
  <c r="BF132" s="1"/>
  <c r="BI129"/>
  <c r="BH129"/>
  <c r="BG129"/>
  <c r="BE129"/>
  <c r="T129"/>
  <c r="R129"/>
  <c r="P129"/>
  <c r="BK129"/>
  <c r="J129"/>
  <c r="BF129" s="1"/>
  <c r="BI126"/>
  <c r="BH126"/>
  <c r="BG126"/>
  <c r="BE126"/>
  <c r="T126"/>
  <c r="R126"/>
  <c r="P126"/>
  <c r="BK126"/>
  <c r="J126"/>
  <c r="BF126" s="1"/>
  <c r="BI119"/>
  <c r="BH119"/>
  <c r="BG119"/>
  <c r="BE119"/>
  <c r="T119"/>
  <c r="R119"/>
  <c r="P119"/>
  <c r="BK119"/>
  <c r="J119"/>
  <c r="BF119" s="1"/>
  <c r="BI112"/>
  <c r="BH112"/>
  <c r="BG112"/>
  <c r="BE112"/>
  <c r="T112"/>
  <c r="R112"/>
  <c r="P112"/>
  <c r="BK112"/>
  <c r="J112"/>
  <c r="BF112" s="1"/>
  <c r="BI108"/>
  <c r="BH108"/>
  <c r="BG108"/>
  <c r="BE108"/>
  <c r="T108"/>
  <c r="R108"/>
  <c r="P108"/>
  <c r="P96" s="1"/>
  <c r="BK108"/>
  <c r="J108"/>
  <c r="BF108" s="1"/>
  <c r="BI103"/>
  <c r="BH103"/>
  <c r="BG103"/>
  <c r="BE103"/>
  <c r="T103"/>
  <c r="R103"/>
  <c r="P103"/>
  <c r="BK103"/>
  <c r="J103"/>
  <c r="BF103" s="1"/>
  <c r="BI97"/>
  <c r="BH97"/>
  <c r="BG97"/>
  <c r="F32" s="1"/>
  <c r="BB55" i="1" s="1"/>
  <c r="BE97" i="5"/>
  <c r="T97"/>
  <c r="R97"/>
  <c r="R96" s="1"/>
  <c r="P97"/>
  <c r="BK97"/>
  <c r="BK96" s="1"/>
  <c r="J97"/>
  <c r="BF97" s="1"/>
  <c r="F91"/>
  <c r="F90"/>
  <c r="F88"/>
  <c r="E86"/>
  <c r="E84"/>
  <c r="J51"/>
  <c r="F49"/>
  <c r="E47"/>
  <c r="J21"/>
  <c r="E21"/>
  <c r="J90" s="1"/>
  <c r="J20"/>
  <c r="J18"/>
  <c r="E18"/>
  <c r="F52" s="1"/>
  <c r="J17"/>
  <c r="J15"/>
  <c r="E15"/>
  <c r="F51" s="1"/>
  <c r="J14"/>
  <c r="J12"/>
  <c r="J88" s="1"/>
  <c r="E7"/>
  <c r="E45" s="1"/>
  <c r="J3294" i="4"/>
  <c r="J129" s="1"/>
  <c r="T3269"/>
  <c r="R3266"/>
  <c r="P3263"/>
  <c r="BK3129"/>
  <c r="J3129" s="1"/>
  <c r="J122" s="1"/>
  <c r="J3128"/>
  <c r="BK3125"/>
  <c r="J3125" s="1"/>
  <c r="J120" s="1"/>
  <c r="T3083"/>
  <c r="R3070"/>
  <c r="P3017"/>
  <c r="J2900"/>
  <c r="J115" s="1"/>
  <c r="J2898"/>
  <c r="T2832"/>
  <c r="R2821"/>
  <c r="P2771"/>
  <c r="T2622"/>
  <c r="R2587"/>
  <c r="P2560"/>
  <c r="J2516"/>
  <c r="J101" s="1"/>
  <c r="BK2009"/>
  <c r="J2009" s="1"/>
  <c r="J94" s="1"/>
  <c r="J1886"/>
  <c r="R844"/>
  <c r="P151"/>
  <c r="AY54" i="1"/>
  <c r="AX54"/>
  <c r="BI3297" i="4"/>
  <c r="BH3297"/>
  <c r="BG3297"/>
  <c r="BE3297"/>
  <c r="T3297"/>
  <c r="R3297"/>
  <c r="P3297"/>
  <c r="BK3297"/>
  <c r="J3297"/>
  <c r="BF3297" s="1"/>
  <c r="BI3295"/>
  <c r="BH3295"/>
  <c r="BG3295"/>
  <c r="BE3295"/>
  <c r="T3295"/>
  <c r="T3294" s="1"/>
  <c r="R3295"/>
  <c r="R3294" s="1"/>
  <c r="P3295"/>
  <c r="P3294" s="1"/>
  <c r="BK3295"/>
  <c r="BK3294" s="1"/>
  <c r="J3295"/>
  <c r="BF3295" s="1"/>
  <c r="BI3292"/>
  <c r="BH3292"/>
  <c r="BG3292"/>
  <c r="BE3292"/>
  <c r="T3292"/>
  <c r="R3292"/>
  <c r="P3292"/>
  <c r="BK3292"/>
  <c r="J3292"/>
  <c r="BF3292" s="1"/>
  <c r="BI3290"/>
  <c r="BH3290"/>
  <c r="BG3290"/>
  <c r="BE3290"/>
  <c r="T3290"/>
  <c r="R3290"/>
  <c r="P3290"/>
  <c r="BK3290"/>
  <c r="BK3287" s="1"/>
  <c r="J3287" s="1"/>
  <c r="J128" s="1"/>
  <c r="J3290"/>
  <c r="BF3290" s="1"/>
  <c r="BI3288"/>
  <c r="BH3288"/>
  <c r="BG3288"/>
  <c r="BE3288"/>
  <c r="T3288"/>
  <c r="T3287" s="1"/>
  <c r="R3288"/>
  <c r="R3287" s="1"/>
  <c r="P3288"/>
  <c r="P3287" s="1"/>
  <c r="BK3288"/>
  <c r="J3288"/>
  <c r="BF3288" s="1"/>
  <c r="BI3285"/>
  <c r="BH3285"/>
  <c r="BG3285"/>
  <c r="BE3285"/>
  <c r="T3285"/>
  <c r="R3285"/>
  <c r="P3285"/>
  <c r="BK3285"/>
  <c r="J3285"/>
  <c r="BF3285" s="1"/>
  <c r="BI3283"/>
  <c r="BH3283"/>
  <c r="BG3283"/>
  <c r="BE3283"/>
  <c r="T3283"/>
  <c r="R3283"/>
  <c r="P3283"/>
  <c r="P3280" s="1"/>
  <c r="BK3283"/>
  <c r="J3283"/>
  <c r="BF3283" s="1"/>
  <c r="BI3281"/>
  <c r="BH3281"/>
  <c r="BG3281"/>
  <c r="BE3281"/>
  <c r="T3281"/>
  <c r="R3281"/>
  <c r="R3280" s="1"/>
  <c r="P3281"/>
  <c r="BK3281"/>
  <c r="BK3280" s="1"/>
  <c r="J3280" s="1"/>
  <c r="J127" s="1"/>
  <c r="J3281"/>
  <c r="BF3281" s="1"/>
  <c r="BI3278"/>
  <c r="BH3278"/>
  <c r="BG3278"/>
  <c r="BE3278"/>
  <c r="T3278"/>
  <c r="R3278"/>
  <c r="P3278"/>
  <c r="BK3278"/>
  <c r="J3278"/>
  <c r="BF3278" s="1"/>
  <c r="BI3276"/>
  <c r="BH3276"/>
  <c r="BG3276"/>
  <c r="BE3276"/>
  <c r="T3276"/>
  <c r="R3276"/>
  <c r="P3276"/>
  <c r="BK3276"/>
  <c r="J3276"/>
  <c r="BF3276" s="1"/>
  <c r="BI3274"/>
  <c r="BH3274"/>
  <c r="BG3274"/>
  <c r="BE3274"/>
  <c r="T3274"/>
  <c r="R3274"/>
  <c r="P3274"/>
  <c r="BK3274"/>
  <c r="J3274"/>
  <c r="BF3274" s="1"/>
  <c r="BI3272"/>
  <c r="BH3272"/>
  <c r="BG3272"/>
  <c r="BE3272"/>
  <c r="T3272"/>
  <c r="R3272"/>
  <c r="P3272"/>
  <c r="BK3272"/>
  <c r="J3272"/>
  <c r="BF3272" s="1"/>
  <c r="BI3270"/>
  <c r="BH3270"/>
  <c r="BG3270"/>
  <c r="BE3270"/>
  <c r="T3270"/>
  <c r="R3270"/>
  <c r="P3270"/>
  <c r="P3269" s="1"/>
  <c r="BK3270"/>
  <c r="BK3269" s="1"/>
  <c r="J3269" s="1"/>
  <c r="J126" s="1"/>
  <c r="J3270"/>
  <c r="BF3270" s="1"/>
  <c r="BI3267"/>
  <c r="BH3267"/>
  <c r="BG3267"/>
  <c r="BE3267"/>
  <c r="T3267"/>
  <c r="T3266" s="1"/>
  <c r="R3267"/>
  <c r="P3267"/>
  <c r="P3266" s="1"/>
  <c r="BK3267"/>
  <c r="BK3266" s="1"/>
  <c r="J3266" s="1"/>
  <c r="J125" s="1"/>
  <c r="J3267"/>
  <c r="BF3267" s="1"/>
  <c r="BI3264"/>
  <c r="BH3264"/>
  <c r="BG3264"/>
  <c r="BE3264"/>
  <c r="T3264"/>
  <c r="T3263" s="1"/>
  <c r="R3264"/>
  <c r="R3263" s="1"/>
  <c r="P3264"/>
  <c r="BK3264"/>
  <c r="BK3263" s="1"/>
  <c r="J3263" s="1"/>
  <c r="J124" s="1"/>
  <c r="J3264"/>
  <c r="BF3264" s="1"/>
  <c r="BI3261"/>
  <c r="BH3261"/>
  <c r="BG3261"/>
  <c r="BE3261"/>
  <c r="T3261"/>
  <c r="R3261"/>
  <c r="P3261"/>
  <c r="BK3261"/>
  <c r="J3261"/>
  <c r="BF3261" s="1"/>
  <c r="BI3259"/>
  <c r="BH3259"/>
  <c r="BG3259"/>
  <c r="BE3259"/>
  <c r="T3259"/>
  <c r="T3256" s="1"/>
  <c r="R3259"/>
  <c r="P3259"/>
  <c r="BK3259"/>
  <c r="J3259"/>
  <c r="BF3259" s="1"/>
  <c r="BI3257"/>
  <c r="BH3257"/>
  <c r="BG3257"/>
  <c r="BE3257"/>
  <c r="T3257"/>
  <c r="R3257"/>
  <c r="R3256" s="1"/>
  <c r="P3257"/>
  <c r="P3256" s="1"/>
  <c r="BK3257"/>
  <c r="BK3256" s="1"/>
  <c r="J3256" s="1"/>
  <c r="J123" s="1"/>
  <c r="J3257"/>
  <c r="BF3257" s="1"/>
  <c r="BI3254"/>
  <c r="BH3254"/>
  <c r="BG3254"/>
  <c r="BE3254"/>
  <c r="T3254"/>
  <c r="R3254"/>
  <c r="P3254"/>
  <c r="BK3254"/>
  <c r="J3254"/>
  <c r="BF3254" s="1"/>
  <c r="BI3252"/>
  <c r="BH3252"/>
  <c r="BG3252"/>
  <c r="BE3252"/>
  <c r="T3252"/>
  <c r="R3252"/>
  <c r="P3252"/>
  <c r="BK3252"/>
  <c r="J3252"/>
  <c r="BF3252" s="1"/>
  <c r="BI3250"/>
  <c r="BH3250"/>
  <c r="BG3250"/>
  <c r="BE3250"/>
  <c r="T3250"/>
  <c r="R3250"/>
  <c r="P3250"/>
  <c r="BK3250"/>
  <c r="J3250"/>
  <c r="BF3250" s="1"/>
  <c r="BI3248"/>
  <c r="BH3248"/>
  <c r="BG3248"/>
  <c r="BE3248"/>
  <c r="T3248"/>
  <c r="R3248"/>
  <c r="P3248"/>
  <c r="BK3248"/>
  <c r="J3248"/>
  <c r="BF3248" s="1"/>
  <c r="BI3246"/>
  <c r="BH3246"/>
  <c r="BG3246"/>
  <c r="BE3246"/>
  <c r="T3246"/>
  <c r="R3246"/>
  <c r="P3246"/>
  <c r="BK3246"/>
  <c r="J3246"/>
  <c r="BF3246" s="1"/>
  <c r="BI3244"/>
  <c r="BH3244"/>
  <c r="BG3244"/>
  <c r="BE3244"/>
  <c r="T3244"/>
  <c r="R3244"/>
  <c r="P3244"/>
  <c r="BK3244"/>
  <c r="J3244"/>
  <c r="BF3244" s="1"/>
  <c r="BI3242"/>
  <c r="BH3242"/>
  <c r="BG3242"/>
  <c r="BE3242"/>
  <c r="T3242"/>
  <c r="R3242"/>
  <c r="P3242"/>
  <c r="BK3242"/>
  <c r="J3242"/>
  <c r="BF3242" s="1"/>
  <c r="BI3240"/>
  <c r="BH3240"/>
  <c r="BG3240"/>
  <c r="BE3240"/>
  <c r="T3240"/>
  <c r="R3240"/>
  <c r="P3240"/>
  <c r="BK3240"/>
  <c r="J3240"/>
  <c r="BF3240" s="1"/>
  <c r="BI3238"/>
  <c r="BH3238"/>
  <c r="BG3238"/>
  <c r="BE3238"/>
  <c r="T3238"/>
  <c r="R3238"/>
  <c r="P3238"/>
  <c r="BK3238"/>
  <c r="J3238"/>
  <c r="BF3238" s="1"/>
  <c r="BI3236"/>
  <c r="BH3236"/>
  <c r="BG3236"/>
  <c r="BE3236"/>
  <c r="T3236"/>
  <c r="R3236"/>
  <c r="P3236"/>
  <c r="BK3236"/>
  <c r="J3236"/>
  <c r="BF3236" s="1"/>
  <c r="BI3234"/>
  <c r="BH3234"/>
  <c r="BG3234"/>
  <c r="BE3234"/>
  <c r="T3234"/>
  <c r="R3234"/>
  <c r="P3234"/>
  <c r="BK3234"/>
  <c r="J3234"/>
  <c r="BF3234" s="1"/>
  <c r="BI3232"/>
  <c r="BH3232"/>
  <c r="BG3232"/>
  <c r="BE3232"/>
  <c r="T3232"/>
  <c r="R3232"/>
  <c r="P3232"/>
  <c r="BK3232"/>
  <c r="J3232"/>
  <c r="BF3232" s="1"/>
  <c r="BI3230"/>
  <c r="BH3230"/>
  <c r="BG3230"/>
  <c r="BE3230"/>
  <c r="T3230"/>
  <c r="R3230"/>
  <c r="P3230"/>
  <c r="BK3230"/>
  <c r="J3230"/>
  <c r="BF3230" s="1"/>
  <c r="BI3228"/>
  <c r="BH3228"/>
  <c r="BG3228"/>
  <c r="BE3228"/>
  <c r="T3228"/>
  <c r="R3228"/>
  <c r="P3228"/>
  <c r="BK3228"/>
  <c r="J3228"/>
  <c r="BF3228" s="1"/>
  <c r="BI3226"/>
  <c r="BH3226"/>
  <c r="BG3226"/>
  <c r="BE3226"/>
  <c r="T3226"/>
  <c r="R3226"/>
  <c r="P3226"/>
  <c r="BK3226"/>
  <c r="J3226"/>
  <c r="BF3226" s="1"/>
  <c r="BI3224"/>
  <c r="BH3224"/>
  <c r="BG3224"/>
  <c r="BE3224"/>
  <c r="T3224"/>
  <c r="R3224"/>
  <c r="P3224"/>
  <c r="BK3224"/>
  <c r="J3224"/>
  <c r="BF3224" s="1"/>
  <c r="BI3222"/>
  <c r="BH3222"/>
  <c r="BG3222"/>
  <c r="BE3222"/>
  <c r="T3222"/>
  <c r="R3222"/>
  <c r="P3222"/>
  <c r="BK3222"/>
  <c r="J3222"/>
  <c r="BF3222" s="1"/>
  <c r="BI3220"/>
  <c r="BH3220"/>
  <c r="BG3220"/>
  <c r="BE3220"/>
  <c r="T3220"/>
  <c r="R3220"/>
  <c r="P3220"/>
  <c r="BK3220"/>
  <c r="J3220"/>
  <c r="BF3220" s="1"/>
  <c r="BI3218"/>
  <c r="BH3218"/>
  <c r="BG3218"/>
  <c r="BE3218"/>
  <c r="T3218"/>
  <c r="R3218"/>
  <c r="P3218"/>
  <c r="BK3218"/>
  <c r="J3218"/>
  <c r="BF3218" s="1"/>
  <c r="BI3216"/>
  <c r="BH3216"/>
  <c r="BG3216"/>
  <c r="BE3216"/>
  <c r="T3216"/>
  <c r="R3216"/>
  <c r="P3216"/>
  <c r="BK3216"/>
  <c r="J3216"/>
  <c r="BF3216" s="1"/>
  <c r="BI3214"/>
  <c r="BH3214"/>
  <c r="BG3214"/>
  <c r="BE3214"/>
  <c r="T3214"/>
  <c r="R3214"/>
  <c r="P3214"/>
  <c r="BK3214"/>
  <c r="J3214"/>
  <c r="BF3214" s="1"/>
  <c r="BI3212"/>
  <c r="BH3212"/>
  <c r="BG3212"/>
  <c r="BE3212"/>
  <c r="T3212"/>
  <c r="R3212"/>
  <c r="P3212"/>
  <c r="BK3212"/>
  <c r="J3212"/>
  <c r="BF3212" s="1"/>
  <c r="BI3210"/>
  <c r="BH3210"/>
  <c r="BG3210"/>
  <c r="BE3210"/>
  <c r="T3210"/>
  <c r="R3210"/>
  <c r="P3210"/>
  <c r="BK3210"/>
  <c r="J3210"/>
  <c r="BF3210" s="1"/>
  <c r="BI3208"/>
  <c r="BH3208"/>
  <c r="BG3208"/>
  <c r="BE3208"/>
  <c r="T3208"/>
  <c r="R3208"/>
  <c r="P3208"/>
  <c r="BK3208"/>
  <c r="J3208"/>
  <c r="BF3208" s="1"/>
  <c r="BI3206"/>
  <c r="BH3206"/>
  <c r="BG3206"/>
  <c r="BE3206"/>
  <c r="T3206"/>
  <c r="R3206"/>
  <c r="P3206"/>
  <c r="BK3206"/>
  <c r="J3206"/>
  <c r="BF3206" s="1"/>
  <c r="BI3204"/>
  <c r="BH3204"/>
  <c r="BG3204"/>
  <c r="BE3204"/>
  <c r="T3204"/>
  <c r="R3204"/>
  <c r="P3204"/>
  <c r="BK3204"/>
  <c r="J3204"/>
  <c r="BF3204" s="1"/>
  <c r="BI3202"/>
  <c r="BH3202"/>
  <c r="BG3202"/>
  <c r="BE3202"/>
  <c r="T3202"/>
  <c r="R3202"/>
  <c r="P3202"/>
  <c r="BK3202"/>
  <c r="J3202"/>
  <c r="BF3202" s="1"/>
  <c r="BI3200"/>
  <c r="BH3200"/>
  <c r="BG3200"/>
  <c r="BE3200"/>
  <c r="T3200"/>
  <c r="R3200"/>
  <c r="P3200"/>
  <c r="BK3200"/>
  <c r="J3200"/>
  <c r="BF3200" s="1"/>
  <c r="BI3198"/>
  <c r="BH3198"/>
  <c r="BG3198"/>
  <c r="BE3198"/>
  <c r="T3198"/>
  <c r="R3198"/>
  <c r="P3198"/>
  <c r="BK3198"/>
  <c r="J3198"/>
  <c r="BF3198" s="1"/>
  <c r="BI3196"/>
  <c r="BH3196"/>
  <c r="BG3196"/>
  <c r="BE3196"/>
  <c r="T3196"/>
  <c r="R3196"/>
  <c r="P3196"/>
  <c r="BK3196"/>
  <c r="J3196"/>
  <c r="BF3196" s="1"/>
  <c r="BI3194"/>
  <c r="BH3194"/>
  <c r="BG3194"/>
  <c r="BE3194"/>
  <c r="T3194"/>
  <c r="R3194"/>
  <c r="P3194"/>
  <c r="BK3194"/>
  <c r="J3194"/>
  <c r="BF3194" s="1"/>
  <c r="BI3192"/>
  <c r="BH3192"/>
  <c r="BG3192"/>
  <c r="BE3192"/>
  <c r="T3192"/>
  <c r="R3192"/>
  <c r="P3192"/>
  <c r="BK3192"/>
  <c r="J3192"/>
  <c r="BF3192" s="1"/>
  <c r="BI3190"/>
  <c r="BH3190"/>
  <c r="BG3190"/>
  <c r="BE3190"/>
  <c r="T3190"/>
  <c r="R3190"/>
  <c r="P3190"/>
  <c r="BK3190"/>
  <c r="J3190"/>
  <c r="BF3190" s="1"/>
  <c r="BI3188"/>
  <c r="BH3188"/>
  <c r="BG3188"/>
  <c r="BE3188"/>
  <c r="T3188"/>
  <c r="R3188"/>
  <c r="P3188"/>
  <c r="BK3188"/>
  <c r="J3188"/>
  <c r="BF3188" s="1"/>
  <c r="BI3186"/>
  <c r="BH3186"/>
  <c r="BG3186"/>
  <c r="BE3186"/>
  <c r="T3186"/>
  <c r="R3186"/>
  <c r="P3186"/>
  <c r="BK3186"/>
  <c r="J3186"/>
  <c r="BF3186" s="1"/>
  <c r="BI3184"/>
  <c r="BH3184"/>
  <c r="BG3184"/>
  <c r="BE3184"/>
  <c r="T3184"/>
  <c r="R3184"/>
  <c r="P3184"/>
  <c r="BK3184"/>
  <c r="J3184"/>
  <c r="BF3184" s="1"/>
  <c r="BI3182"/>
  <c r="BH3182"/>
  <c r="BG3182"/>
  <c r="BE3182"/>
  <c r="T3182"/>
  <c r="R3182"/>
  <c r="P3182"/>
  <c r="BK3182"/>
  <c r="J3182"/>
  <c r="BF3182" s="1"/>
  <c r="BI3180"/>
  <c r="BH3180"/>
  <c r="BG3180"/>
  <c r="BE3180"/>
  <c r="T3180"/>
  <c r="R3180"/>
  <c r="P3180"/>
  <c r="BK3180"/>
  <c r="J3180"/>
  <c r="BF3180" s="1"/>
  <c r="BI3178"/>
  <c r="BH3178"/>
  <c r="BG3178"/>
  <c r="BE3178"/>
  <c r="T3178"/>
  <c r="R3178"/>
  <c r="P3178"/>
  <c r="BK3178"/>
  <c r="J3178"/>
  <c r="BF3178" s="1"/>
  <c r="BI3176"/>
  <c r="BH3176"/>
  <c r="BG3176"/>
  <c r="BE3176"/>
  <c r="T3176"/>
  <c r="R3176"/>
  <c r="P3176"/>
  <c r="BK3176"/>
  <c r="J3176"/>
  <c r="BF3176" s="1"/>
  <c r="BI3174"/>
  <c r="BH3174"/>
  <c r="BG3174"/>
  <c r="BE3174"/>
  <c r="T3174"/>
  <c r="R3174"/>
  <c r="P3174"/>
  <c r="BK3174"/>
  <c r="J3174"/>
  <c r="BF3174" s="1"/>
  <c r="BI3172"/>
  <c r="BH3172"/>
  <c r="BG3172"/>
  <c r="BE3172"/>
  <c r="T3172"/>
  <c r="R3172"/>
  <c r="P3172"/>
  <c r="BK3172"/>
  <c r="J3172"/>
  <c r="BF3172" s="1"/>
  <c r="BI3170"/>
  <c r="BH3170"/>
  <c r="BG3170"/>
  <c r="BE3170"/>
  <c r="T3170"/>
  <c r="R3170"/>
  <c r="P3170"/>
  <c r="BK3170"/>
  <c r="J3170"/>
  <c r="BF3170" s="1"/>
  <c r="BI3168"/>
  <c r="BH3168"/>
  <c r="BG3168"/>
  <c r="BE3168"/>
  <c r="T3168"/>
  <c r="R3168"/>
  <c r="P3168"/>
  <c r="BK3168"/>
  <c r="J3168"/>
  <c r="BF3168" s="1"/>
  <c r="BI3166"/>
  <c r="BH3166"/>
  <c r="BG3166"/>
  <c r="BE3166"/>
  <c r="T3166"/>
  <c r="R3166"/>
  <c r="P3166"/>
  <c r="BK3166"/>
  <c r="J3166"/>
  <c r="BF3166" s="1"/>
  <c r="BI3164"/>
  <c r="BH3164"/>
  <c r="BG3164"/>
  <c r="BE3164"/>
  <c r="T3164"/>
  <c r="R3164"/>
  <c r="P3164"/>
  <c r="BK3164"/>
  <c r="J3164"/>
  <c r="BF3164" s="1"/>
  <c r="BI3162"/>
  <c r="BH3162"/>
  <c r="BG3162"/>
  <c r="BE3162"/>
  <c r="T3162"/>
  <c r="R3162"/>
  <c r="P3162"/>
  <c r="BK3162"/>
  <c r="J3162"/>
  <c r="BF3162" s="1"/>
  <c r="BI3160"/>
  <c r="BH3160"/>
  <c r="BG3160"/>
  <c r="BE3160"/>
  <c r="T3160"/>
  <c r="R3160"/>
  <c r="P3160"/>
  <c r="BK3160"/>
  <c r="J3160"/>
  <c r="BF3160" s="1"/>
  <c r="BI3158"/>
  <c r="BH3158"/>
  <c r="BG3158"/>
  <c r="BE3158"/>
  <c r="T3158"/>
  <c r="R3158"/>
  <c r="P3158"/>
  <c r="BK3158"/>
  <c r="J3158"/>
  <c r="BF3158" s="1"/>
  <c r="BI3156"/>
  <c r="BH3156"/>
  <c r="BG3156"/>
  <c r="BE3156"/>
  <c r="T3156"/>
  <c r="R3156"/>
  <c r="P3156"/>
  <c r="BK3156"/>
  <c r="J3156"/>
  <c r="BF3156" s="1"/>
  <c r="BI3154"/>
  <c r="BH3154"/>
  <c r="BG3154"/>
  <c r="BE3154"/>
  <c r="T3154"/>
  <c r="R3154"/>
  <c r="P3154"/>
  <c r="BK3154"/>
  <c r="J3154"/>
  <c r="BF3154" s="1"/>
  <c r="BI3152"/>
  <c r="BH3152"/>
  <c r="BG3152"/>
  <c r="BE3152"/>
  <c r="T3152"/>
  <c r="R3152"/>
  <c r="P3152"/>
  <c r="BK3152"/>
  <c r="J3152"/>
  <c r="BF3152" s="1"/>
  <c r="BI3150"/>
  <c r="BH3150"/>
  <c r="BG3150"/>
  <c r="BE3150"/>
  <c r="T3150"/>
  <c r="R3150"/>
  <c r="P3150"/>
  <c r="BK3150"/>
  <c r="J3150"/>
  <c r="BF3150" s="1"/>
  <c r="BI3148"/>
  <c r="BH3148"/>
  <c r="BG3148"/>
  <c r="BE3148"/>
  <c r="T3148"/>
  <c r="R3148"/>
  <c r="P3148"/>
  <c r="BK3148"/>
  <c r="J3148"/>
  <c r="BF3148" s="1"/>
  <c r="BI3146"/>
  <c r="BH3146"/>
  <c r="BG3146"/>
  <c r="BE3146"/>
  <c r="T3146"/>
  <c r="R3146"/>
  <c r="P3146"/>
  <c r="BK3146"/>
  <c r="J3146"/>
  <c r="BF3146" s="1"/>
  <c r="BI3144"/>
  <c r="BH3144"/>
  <c r="BG3144"/>
  <c r="BE3144"/>
  <c r="T3144"/>
  <c r="R3144"/>
  <c r="P3144"/>
  <c r="BK3144"/>
  <c r="J3144"/>
  <c r="BF3144" s="1"/>
  <c r="BI3142"/>
  <c r="BH3142"/>
  <c r="BG3142"/>
  <c r="BE3142"/>
  <c r="T3142"/>
  <c r="R3142"/>
  <c r="P3142"/>
  <c r="BK3142"/>
  <c r="J3142"/>
  <c r="BF3142" s="1"/>
  <c r="BI3140"/>
  <c r="BH3140"/>
  <c r="BG3140"/>
  <c r="BE3140"/>
  <c r="T3140"/>
  <c r="R3140"/>
  <c r="P3140"/>
  <c r="BK3140"/>
  <c r="J3140"/>
  <c r="BF3140" s="1"/>
  <c r="BI3138"/>
  <c r="BH3138"/>
  <c r="BG3138"/>
  <c r="BE3138"/>
  <c r="T3138"/>
  <c r="R3138"/>
  <c r="P3138"/>
  <c r="BK3138"/>
  <c r="J3138"/>
  <c r="BF3138" s="1"/>
  <c r="BI3136"/>
  <c r="BH3136"/>
  <c r="BG3136"/>
  <c r="BE3136"/>
  <c r="T3136"/>
  <c r="R3136"/>
  <c r="P3136"/>
  <c r="BK3136"/>
  <c r="J3136"/>
  <c r="BF3136" s="1"/>
  <c r="BI3134"/>
  <c r="BH3134"/>
  <c r="BG3134"/>
  <c r="BE3134"/>
  <c r="T3134"/>
  <c r="R3134"/>
  <c r="P3134"/>
  <c r="BK3134"/>
  <c r="J3134"/>
  <c r="BF3134" s="1"/>
  <c r="BI3132"/>
  <c r="BH3132"/>
  <c r="BG3132"/>
  <c r="BE3132"/>
  <c r="T3132"/>
  <c r="R3132"/>
  <c r="P3132"/>
  <c r="BK3132"/>
  <c r="J3132"/>
  <c r="BF3132" s="1"/>
  <c r="BI3130"/>
  <c r="BH3130"/>
  <c r="BG3130"/>
  <c r="BE3130"/>
  <c r="T3130"/>
  <c r="T3129" s="1"/>
  <c r="R3130"/>
  <c r="P3130"/>
  <c r="P3129" s="1"/>
  <c r="BK3130"/>
  <c r="J3130"/>
  <c r="BF3130" s="1"/>
  <c r="J121"/>
  <c r="BI3126"/>
  <c r="BH3126"/>
  <c r="BG3126"/>
  <c r="BE3126"/>
  <c r="T3126"/>
  <c r="T3125" s="1"/>
  <c r="R3126"/>
  <c r="R3125" s="1"/>
  <c r="P3126"/>
  <c r="P3125" s="1"/>
  <c r="BK3126"/>
  <c r="J3126"/>
  <c r="BF3126" s="1"/>
  <c r="BI3123"/>
  <c r="BH3123"/>
  <c r="BG3123"/>
  <c r="BE3123"/>
  <c r="T3123"/>
  <c r="R3123"/>
  <c r="P3123"/>
  <c r="BK3123"/>
  <c r="J3123"/>
  <c r="BF3123" s="1"/>
  <c r="BI3121"/>
  <c r="BH3121"/>
  <c r="BG3121"/>
  <c r="BE3121"/>
  <c r="T3121"/>
  <c r="R3121"/>
  <c r="P3121"/>
  <c r="BK3121"/>
  <c r="J3121"/>
  <c r="BF3121" s="1"/>
  <c r="BI3119"/>
  <c r="BH3119"/>
  <c r="BG3119"/>
  <c r="BE3119"/>
  <c r="T3119"/>
  <c r="R3119"/>
  <c r="P3119"/>
  <c r="BK3119"/>
  <c r="J3119"/>
  <c r="BF3119" s="1"/>
  <c r="BI3117"/>
  <c r="BH3117"/>
  <c r="BG3117"/>
  <c r="BE3117"/>
  <c r="T3117"/>
  <c r="R3117"/>
  <c r="P3117"/>
  <c r="BK3117"/>
  <c r="J3117"/>
  <c r="BF3117" s="1"/>
  <c r="BI3115"/>
  <c r="BH3115"/>
  <c r="BG3115"/>
  <c r="BE3115"/>
  <c r="T3115"/>
  <c r="R3115"/>
  <c r="P3115"/>
  <c r="BK3115"/>
  <c r="J3115"/>
  <c r="BF3115" s="1"/>
  <c r="BI3113"/>
  <c r="BH3113"/>
  <c r="BG3113"/>
  <c r="BE3113"/>
  <c r="T3113"/>
  <c r="R3113"/>
  <c r="P3113"/>
  <c r="BK3113"/>
  <c r="J3113"/>
  <c r="BF3113" s="1"/>
  <c r="BI3111"/>
  <c r="BH3111"/>
  <c r="BG3111"/>
  <c r="BE3111"/>
  <c r="T3111"/>
  <c r="T3110" s="1"/>
  <c r="R3111"/>
  <c r="R3110" s="1"/>
  <c r="P3111"/>
  <c r="BK3111"/>
  <c r="BK3110" s="1"/>
  <c r="J3110" s="1"/>
  <c r="J119" s="1"/>
  <c r="J3111"/>
  <c r="BF3111" s="1"/>
  <c r="BI3108"/>
  <c r="BH3108"/>
  <c r="BG3108"/>
  <c r="BE3108"/>
  <c r="T3108"/>
  <c r="R3108"/>
  <c r="P3108"/>
  <c r="BK3108"/>
  <c r="J3108"/>
  <c r="BF3108" s="1"/>
  <c r="BI3106"/>
  <c r="BH3106"/>
  <c r="BG3106"/>
  <c r="BE3106"/>
  <c r="T3106"/>
  <c r="R3106"/>
  <c r="P3106"/>
  <c r="BK3106"/>
  <c r="J3106"/>
  <c r="BF3106" s="1"/>
  <c r="BI3104"/>
  <c r="BH3104"/>
  <c r="BG3104"/>
  <c r="BE3104"/>
  <c r="T3104"/>
  <c r="R3104"/>
  <c r="P3104"/>
  <c r="BK3104"/>
  <c r="J3104"/>
  <c r="BF3104" s="1"/>
  <c r="BI3102"/>
  <c r="BH3102"/>
  <c r="BG3102"/>
  <c r="BE3102"/>
  <c r="T3102"/>
  <c r="R3102"/>
  <c r="P3102"/>
  <c r="BK3102"/>
  <c r="J3102"/>
  <c r="BF3102" s="1"/>
  <c r="BI3100"/>
  <c r="BH3100"/>
  <c r="BG3100"/>
  <c r="BE3100"/>
  <c r="T3100"/>
  <c r="R3100"/>
  <c r="P3100"/>
  <c r="BK3100"/>
  <c r="J3100"/>
  <c r="BF3100" s="1"/>
  <c r="BI3098"/>
  <c r="BH3098"/>
  <c r="BG3098"/>
  <c r="BE3098"/>
  <c r="T3098"/>
  <c r="R3098"/>
  <c r="P3098"/>
  <c r="BK3098"/>
  <c r="J3098"/>
  <c r="BF3098" s="1"/>
  <c r="BI3096"/>
  <c r="BH3096"/>
  <c r="BG3096"/>
  <c r="BE3096"/>
  <c r="T3096"/>
  <c r="R3096"/>
  <c r="P3096"/>
  <c r="BK3096"/>
  <c r="J3096"/>
  <c r="BF3096" s="1"/>
  <c r="BI3094"/>
  <c r="BH3094"/>
  <c r="BG3094"/>
  <c r="BE3094"/>
  <c r="T3094"/>
  <c r="R3094"/>
  <c r="P3094"/>
  <c r="BK3094"/>
  <c r="J3094"/>
  <c r="BF3094" s="1"/>
  <c r="BI3092"/>
  <c r="BH3092"/>
  <c r="BG3092"/>
  <c r="BE3092"/>
  <c r="T3092"/>
  <c r="R3092"/>
  <c r="P3092"/>
  <c r="BK3092"/>
  <c r="J3092"/>
  <c r="BF3092" s="1"/>
  <c r="BI3090"/>
  <c r="BH3090"/>
  <c r="BG3090"/>
  <c r="BE3090"/>
  <c r="T3090"/>
  <c r="R3090"/>
  <c r="P3090"/>
  <c r="BK3090"/>
  <c r="J3090"/>
  <c r="BF3090" s="1"/>
  <c r="BI3088"/>
  <c r="BH3088"/>
  <c r="BG3088"/>
  <c r="BE3088"/>
  <c r="T3088"/>
  <c r="R3088"/>
  <c r="P3088"/>
  <c r="BK3088"/>
  <c r="J3088"/>
  <c r="BF3088" s="1"/>
  <c r="BI3086"/>
  <c r="BH3086"/>
  <c r="BG3086"/>
  <c r="BE3086"/>
  <c r="T3086"/>
  <c r="R3086"/>
  <c r="P3086"/>
  <c r="BK3086"/>
  <c r="J3086"/>
  <c r="BF3086" s="1"/>
  <c r="BI3084"/>
  <c r="BH3084"/>
  <c r="BG3084"/>
  <c r="BE3084"/>
  <c r="T3084"/>
  <c r="R3084"/>
  <c r="P3084"/>
  <c r="P3083" s="1"/>
  <c r="BK3084"/>
  <c r="BK3083" s="1"/>
  <c r="J3083" s="1"/>
  <c r="J118" s="1"/>
  <c r="J3084"/>
  <c r="BF3084" s="1"/>
  <c r="BI3081"/>
  <c r="BH3081"/>
  <c r="BG3081"/>
  <c r="BE3081"/>
  <c r="T3081"/>
  <c r="R3081"/>
  <c r="P3081"/>
  <c r="BK3081"/>
  <c r="J3081"/>
  <c r="BF3081" s="1"/>
  <c r="BI3079"/>
  <c r="BH3079"/>
  <c r="BG3079"/>
  <c r="BE3079"/>
  <c r="T3079"/>
  <c r="R3079"/>
  <c r="P3079"/>
  <c r="BK3079"/>
  <c r="J3079"/>
  <c r="BF3079" s="1"/>
  <c r="BI3077"/>
  <c r="BH3077"/>
  <c r="BG3077"/>
  <c r="BE3077"/>
  <c r="T3077"/>
  <c r="R3077"/>
  <c r="P3077"/>
  <c r="BK3077"/>
  <c r="J3077"/>
  <c r="BF3077" s="1"/>
  <c r="BI3075"/>
  <c r="BH3075"/>
  <c r="BG3075"/>
  <c r="BE3075"/>
  <c r="T3075"/>
  <c r="R3075"/>
  <c r="P3075"/>
  <c r="BK3075"/>
  <c r="J3075"/>
  <c r="BF3075" s="1"/>
  <c r="BI3073"/>
  <c r="BH3073"/>
  <c r="BG3073"/>
  <c r="BE3073"/>
  <c r="T3073"/>
  <c r="R3073"/>
  <c r="P3073"/>
  <c r="BK3073"/>
  <c r="J3073"/>
  <c r="BF3073" s="1"/>
  <c r="BI3071"/>
  <c r="BH3071"/>
  <c r="BG3071"/>
  <c r="BE3071"/>
  <c r="T3071"/>
  <c r="R3071"/>
  <c r="P3071"/>
  <c r="P3070" s="1"/>
  <c r="BK3071"/>
  <c r="BK3070" s="1"/>
  <c r="J3070" s="1"/>
  <c r="J117" s="1"/>
  <c r="J3071"/>
  <c r="BF3071" s="1"/>
  <c r="BI3068"/>
  <c r="BH3068"/>
  <c r="BG3068"/>
  <c r="BE3068"/>
  <c r="T3068"/>
  <c r="R3068"/>
  <c r="P3068"/>
  <c r="BK3068"/>
  <c r="J3068"/>
  <c r="BF3068" s="1"/>
  <c r="BI3066"/>
  <c r="BH3066"/>
  <c r="BG3066"/>
  <c r="BE3066"/>
  <c r="T3066"/>
  <c r="R3066"/>
  <c r="P3066"/>
  <c r="BK3066"/>
  <c r="J3066"/>
  <c r="BF3066" s="1"/>
  <c r="BI3064"/>
  <c r="BH3064"/>
  <c r="BG3064"/>
  <c r="BE3064"/>
  <c r="T3064"/>
  <c r="R3064"/>
  <c r="P3064"/>
  <c r="BK3064"/>
  <c r="J3064"/>
  <c r="BF3064" s="1"/>
  <c r="BI3062"/>
  <c r="BH3062"/>
  <c r="BG3062"/>
  <c r="BE3062"/>
  <c r="T3062"/>
  <c r="R3062"/>
  <c r="P3062"/>
  <c r="BK3062"/>
  <c r="J3062"/>
  <c r="BF3062" s="1"/>
  <c r="BI3060"/>
  <c r="BH3060"/>
  <c r="BG3060"/>
  <c r="BE3060"/>
  <c r="T3060"/>
  <c r="R3060"/>
  <c r="P3060"/>
  <c r="BK3060"/>
  <c r="J3060"/>
  <c r="BF3060" s="1"/>
  <c r="BI3058"/>
  <c r="BH3058"/>
  <c r="BG3058"/>
  <c r="BE3058"/>
  <c r="T3058"/>
  <c r="R3058"/>
  <c r="P3058"/>
  <c r="BK3058"/>
  <c r="J3058"/>
  <c r="BF3058" s="1"/>
  <c r="BI3056"/>
  <c r="BH3056"/>
  <c r="BG3056"/>
  <c r="BE3056"/>
  <c r="T3056"/>
  <c r="R3056"/>
  <c r="P3056"/>
  <c r="BK3056"/>
  <c r="J3056"/>
  <c r="BF3056" s="1"/>
  <c r="BI3054"/>
  <c r="BH3054"/>
  <c r="BG3054"/>
  <c r="BE3054"/>
  <c r="T3054"/>
  <c r="R3054"/>
  <c r="P3054"/>
  <c r="BK3054"/>
  <c r="J3054"/>
  <c r="BF3054" s="1"/>
  <c r="BI3052"/>
  <c r="BH3052"/>
  <c r="BG3052"/>
  <c r="BE3052"/>
  <c r="T3052"/>
  <c r="R3052"/>
  <c r="P3052"/>
  <c r="BK3052"/>
  <c r="J3052"/>
  <c r="BF3052" s="1"/>
  <c r="BI3050"/>
  <c r="BH3050"/>
  <c r="BG3050"/>
  <c r="BE3050"/>
  <c r="T3050"/>
  <c r="R3050"/>
  <c r="P3050"/>
  <c r="BK3050"/>
  <c r="J3050"/>
  <c r="BF3050" s="1"/>
  <c r="BI3048"/>
  <c r="BH3048"/>
  <c r="BG3048"/>
  <c r="BE3048"/>
  <c r="T3048"/>
  <c r="R3048"/>
  <c r="P3048"/>
  <c r="BK3048"/>
  <c r="J3048"/>
  <c r="BF3048" s="1"/>
  <c r="BI3046"/>
  <c r="BH3046"/>
  <c r="BG3046"/>
  <c r="BE3046"/>
  <c r="T3046"/>
  <c r="R3046"/>
  <c r="P3046"/>
  <c r="BK3046"/>
  <c r="J3046"/>
  <c r="BF3046" s="1"/>
  <c r="BI3044"/>
  <c r="BH3044"/>
  <c r="BG3044"/>
  <c r="BE3044"/>
  <c r="T3044"/>
  <c r="R3044"/>
  <c r="P3044"/>
  <c r="BK3044"/>
  <c r="J3044"/>
  <c r="BF3044" s="1"/>
  <c r="BI3042"/>
  <c r="BH3042"/>
  <c r="BG3042"/>
  <c r="BE3042"/>
  <c r="T3042"/>
  <c r="R3042"/>
  <c r="P3042"/>
  <c r="BK3042"/>
  <c r="J3042"/>
  <c r="BF3042" s="1"/>
  <c r="BI3040"/>
  <c r="BH3040"/>
  <c r="BG3040"/>
  <c r="BE3040"/>
  <c r="T3040"/>
  <c r="R3040"/>
  <c r="P3040"/>
  <c r="BK3040"/>
  <c r="J3040"/>
  <c r="BF3040" s="1"/>
  <c r="BI3038"/>
  <c r="BH3038"/>
  <c r="BG3038"/>
  <c r="BE3038"/>
  <c r="T3038"/>
  <c r="R3038"/>
  <c r="P3038"/>
  <c r="BK3038"/>
  <c r="J3038"/>
  <c r="BF3038" s="1"/>
  <c r="BI3036"/>
  <c r="BH3036"/>
  <c r="BG3036"/>
  <c r="BE3036"/>
  <c r="T3036"/>
  <c r="R3036"/>
  <c r="P3036"/>
  <c r="BK3036"/>
  <c r="J3036"/>
  <c r="BF3036" s="1"/>
  <c r="BI3034"/>
  <c r="BH3034"/>
  <c r="BG3034"/>
  <c r="BE3034"/>
  <c r="T3034"/>
  <c r="R3034"/>
  <c r="P3034"/>
  <c r="BK3034"/>
  <c r="J3034"/>
  <c r="BF3034" s="1"/>
  <c r="BI3032"/>
  <c r="BH3032"/>
  <c r="BG3032"/>
  <c r="BE3032"/>
  <c r="T3032"/>
  <c r="R3032"/>
  <c r="P3032"/>
  <c r="BK3032"/>
  <c r="J3032"/>
  <c r="BF3032" s="1"/>
  <c r="BI3030"/>
  <c r="BH3030"/>
  <c r="BG3030"/>
  <c r="BE3030"/>
  <c r="T3030"/>
  <c r="R3030"/>
  <c r="P3030"/>
  <c r="BK3030"/>
  <c r="J3030"/>
  <c r="BF3030" s="1"/>
  <c r="BI3028"/>
  <c r="BH3028"/>
  <c r="BG3028"/>
  <c r="BE3028"/>
  <c r="T3028"/>
  <c r="R3028"/>
  <c r="P3028"/>
  <c r="BK3028"/>
  <c r="J3028"/>
  <c r="BF3028" s="1"/>
  <c r="BI3026"/>
  <c r="BH3026"/>
  <c r="BG3026"/>
  <c r="BE3026"/>
  <c r="T3026"/>
  <c r="R3026"/>
  <c r="P3026"/>
  <c r="BK3026"/>
  <c r="J3026"/>
  <c r="BF3026" s="1"/>
  <c r="BI3024"/>
  <c r="BH3024"/>
  <c r="BG3024"/>
  <c r="BE3024"/>
  <c r="T3024"/>
  <c r="R3024"/>
  <c r="P3024"/>
  <c r="BK3024"/>
  <c r="J3024"/>
  <c r="BF3024" s="1"/>
  <c r="BI3022"/>
  <c r="BH3022"/>
  <c r="BG3022"/>
  <c r="BE3022"/>
  <c r="T3022"/>
  <c r="R3022"/>
  <c r="P3022"/>
  <c r="BK3022"/>
  <c r="J3022"/>
  <c r="BF3022" s="1"/>
  <c r="BI3020"/>
  <c r="BH3020"/>
  <c r="BG3020"/>
  <c r="BE3020"/>
  <c r="T3020"/>
  <c r="R3020"/>
  <c r="P3020"/>
  <c r="BK3020"/>
  <c r="J3020"/>
  <c r="BF3020" s="1"/>
  <c r="BI3018"/>
  <c r="BH3018"/>
  <c r="BG3018"/>
  <c r="BE3018"/>
  <c r="T3018"/>
  <c r="T3017" s="1"/>
  <c r="R3018"/>
  <c r="R3017" s="1"/>
  <c r="P3018"/>
  <c r="BK3018"/>
  <c r="BK3017" s="1"/>
  <c r="J3017" s="1"/>
  <c r="J3018"/>
  <c r="BF3018" s="1"/>
  <c r="J116"/>
  <c r="BI3015"/>
  <c r="BH3015"/>
  <c r="BG3015"/>
  <c r="BE3015"/>
  <c r="T3015"/>
  <c r="R3015"/>
  <c r="P3015"/>
  <c r="BK3015"/>
  <c r="J3015"/>
  <c r="BF3015" s="1"/>
  <c r="BI3013"/>
  <c r="BH3013"/>
  <c r="BG3013"/>
  <c r="BE3013"/>
  <c r="T3013"/>
  <c r="R3013"/>
  <c r="P3013"/>
  <c r="BK3013"/>
  <c r="J3013"/>
  <c r="BF3013" s="1"/>
  <c r="BI3011"/>
  <c r="BH3011"/>
  <c r="BG3011"/>
  <c r="BE3011"/>
  <c r="T3011"/>
  <c r="R3011"/>
  <c r="P3011"/>
  <c r="BK3011"/>
  <c r="J3011"/>
  <c r="BF3011" s="1"/>
  <c r="BI3009"/>
  <c r="BH3009"/>
  <c r="BG3009"/>
  <c r="BE3009"/>
  <c r="T3009"/>
  <c r="R3009"/>
  <c r="P3009"/>
  <c r="BK3009"/>
  <c r="J3009"/>
  <c r="BF3009" s="1"/>
  <c r="BI3007"/>
  <c r="BH3007"/>
  <c r="BG3007"/>
  <c r="BE3007"/>
  <c r="T3007"/>
  <c r="R3007"/>
  <c r="P3007"/>
  <c r="BK3007"/>
  <c r="J3007"/>
  <c r="BF3007" s="1"/>
  <c r="BI3005"/>
  <c r="BH3005"/>
  <c r="BG3005"/>
  <c r="BE3005"/>
  <c r="T3005"/>
  <c r="R3005"/>
  <c r="P3005"/>
  <c r="BK3005"/>
  <c r="J3005"/>
  <c r="BF3005" s="1"/>
  <c r="BI3003"/>
  <c r="BH3003"/>
  <c r="BG3003"/>
  <c r="BE3003"/>
  <c r="T3003"/>
  <c r="R3003"/>
  <c r="P3003"/>
  <c r="BK3003"/>
  <c r="J3003"/>
  <c r="BF3003" s="1"/>
  <c r="BI3001"/>
  <c r="BH3001"/>
  <c r="BG3001"/>
  <c r="BE3001"/>
  <c r="T3001"/>
  <c r="R3001"/>
  <c r="P3001"/>
  <c r="BK3001"/>
  <c r="J3001"/>
  <c r="BF3001" s="1"/>
  <c r="BI2999"/>
  <c r="BH2999"/>
  <c r="BG2999"/>
  <c r="BE2999"/>
  <c r="T2999"/>
  <c r="R2999"/>
  <c r="P2999"/>
  <c r="BK2999"/>
  <c r="J2999"/>
  <c r="BF2999" s="1"/>
  <c r="BI2997"/>
  <c r="BH2997"/>
  <c r="BG2997"/>
  <c r="BE2997"/>
  <c r="T2997"/>
  <c r="R2997"/>
  <c r="P2997"/>
  <c r="BK2997"/>
  <c r="J2997"/>
  <c r="BF2997" s="1"/>
  <c r="BI2995"/>
  <c r="BH2995"/>
  <c r="BG2995"/>
  <c r="BE2995"/>
  <c r="T2995"/>
  <c r="R2995"/>
  <c r="P2995"/>
  <c r="BK2995"/>
  <c r="J2995"/>
  <c r="BF2995" s="1"/>
  <c r="BI2993"/>
  <c r="BH2993"/>
  <c r="BG2993"/>
  <c r="BE2993"/>
  <c r="T2993"/>
  <c r="R2993"/>
  <c r="P2993"/>
  <c r="BK2993"/>
  <c r="J2993"/>
  <c r="BF2993" s="1"/>
  <c r="BI2991"/>
  <c r="BH2991"/>
  <c r="BG2991"/>
  <c r="BE2991"/>
  <c r="T2991"/>
  <c r="R2991"/>
  <c r="P2991"/>
  <c r="BK2991"/>
  <c r="J2991"/>
  <c r="BF2991" s="1"/>
  <c r="BI2989"/>
  <c r="BH2989"/>
  <c r="BG2989"/>
  <c r="BE2989"/>
  <c r="T2989"/>
  <c r="R2989"/>
  <c r="P2989"/>
  <c r="BK2989"/>
  <c r="J2989"/>
  <c r="BF2989" s="1"/>
  <c r="BI2987"/>
  <c r="BH2987"/>
  <c r="BG2987"/>
  <c r="BE2987"/>
  <c r="T2987"/>
  <c r="R2987"/>
  <c r="P2987"/>
  <c r="BK2987"/>
  <c r="J2987"/>
  <c r="BF2987" s="1"/>
  <c r="BI2985"/>
  <c r="BH2985"/>
  <c r="BG2985"/>
  <c r="BE2985"/>
  <c r="T2985"/>
  <c r="R2985"/>
  <c r="P2985"/>
  <c r="BK2985"/>
  <c r="J2985"/>
  <c r="BF2985" s="1"/>
  <c r="BI2983"/>
  <c r="BH2983"/>
  <c r="BG2983"/>
  <c r="BE2983"/>
  <c r="T2983"/>
  <c r="R2983"/>
  <c r="P2983"/>
  <c r="BK2983"/>
  <c r="J2983"/>
  <c r="BF2983" s="1"/>
  <c r="BI2981"/>
  <c r="BH2981"/>
  <c r="BG2981"/>
  <c r="BE2981"/>
  <c r="T2981"/>
  <c r="R2981"/>
  <c r="P2981"/>
  <c r="BK2981"/>
  <c r="J2981"/>
  <c r="BF2981" s="1"/>
  <c r="BI2979"/>
  <c r="BH2979"/>
  <c r="BG2979"/>
  <c r="BE2979"/>
  <c r="T2979"/>
  <c r="R2979"/>
  <c r="P2979"/>
  <c r="BK2979"/>
  <c r="J2979"/>
  <c r="BF2979" s="1"/>
  <c r="BI2977"/>
  <c r="BH2977"/>
  <c r="BG2977"/>
  <c r="BE2977"/>
  <c r="T2977"/>
  <c r="R2977"/>
  <c r="P2977"/>
  <c r="BK2977"/>
  <c r="J2977"/>
  <c r="BF2977" s="1"/>
  <c r="BI2975"/>
  <c r="BH2975"/>
  <c r="BG2975"/>
  <c r="BE2975"/>
  <c r="T2975"/>
  <c r="R2975"/>
  <c r="P2975"/>
  <c r="BK2975"/>
  <c r="J2975"/>
  <c r="BF2975" s="1"/>
  <c r="BI2973"/>
  <c r="BH2973"/>
  <c r="BG2973"/>
  <c r="BE2973"/>
  <c r="T2973"/>
  <c r="R2973"/>
  <c r="P2973"/>
  <c r="BK2973"/>
  <c r="J2973"/>
  <c r="BF2973" s="1"/>
  <c r="BI2971"/>
  <c r="BH2971"/>
  <c r="BG2971"/>
  <c r="BE2971"/>
  <c r="T2971"/>
  <c r="R2971"/>
  <c r="P2971"/>
  <c r="BK2971"/>
  <c r="J2971"/>
  <c r="BF2971" s="1"/>
  <c r="BI2969"/>
  <c r="BH2969"/>
  <c r="BG2969"/>
  <c r="BE2969"/>
  <c r="T2969"/>
  <c r="R2969"/>
  <c r="P2969"/>
  <c r="BK2969"/>
  <c r="J2969"/>
  <c r="BF2969" s="1"/>
  <c r="BI2967"/>
  <c r="BH2967"/>
  <c r="BG2967"/>
  <c r="BE2967"/>
  <c r="T2967"/>
  <c r="R2967"/>
  <c r="P2967"/>
  <c r="BK2967"/>
  <c r="J2967"/>
  <c r="BF2967" s="1"/>
  <c r="BI2965"/>
  <c r="BH2965"/>
  <c r="BG2965"/>
  <c r="BE2965"/>
  <c r="T2965"/>
  <c r="R2965"/>
  <c r="P2965"/>
  <c r="BK2965"/>
  <c r="J2965"/>
  <c r="BF2965" s="1"/>
  <c r="BI2963"/>
  <c r="BH2963"/>
  <c r="BG2963"/>
  <c r="BE2963"/>
  <c r="T2963"/>
  <c r="R2963"/>
  <c r="P2963"/>
  <c r="BK2963"/>
  <c r="J2963"/>
  <c r="BF2963" s="1"/>
  <c r="BI2961"/>
  <c r="BH2961"/>
  <c r="BG2961"/>
  <c r="BE2961"/>
  <c r="T2961"/>
  <c r="R2961"/>
  <c r="P2961"/>
  <c r="BK2961"/>
  <c r="J2961"/>
  <c r="BF2961" s="1"/>
  <c r="BI2959"/>
  <c r="BH2959"/>
  <c r="BG2959"/>
  <c r="BE2959"/>
  <c r="T2959"/>
  <c r="R2959"/>
  <c r="P2959"/>
  <c r="BK2959"/>
  <c r="J2959"/>
  <c r="BF2959" s="1"/>
  <c r="BI2957"/>
  <c r="BH2957"/>
  <c r="BG2957"/>
  <c r="BE2957"/>
  <c r="T2957"/>
  <c r="R2957"/>
  <c r="P2957"/>
  <c r="BK2957"/>
  <c r="J2957"/>
  <c r="BF2957" s="1"/>
  <c r="BI2955"/>
  <c r="BH2955"/>
  <c r="BG2955"/>
  <c r="BE2955"/>
  <c r="T2955"/>
  <c r="R2955"/>
  <c r="P2955"/>
  <c r="BK2955"/>
  <c r="J2955"/>
  <c r="BF2955" s="1"/>
  <c r="BI2953"/>
  <c r="BH2953"/>
  <c r="BG2953"/>
  <c r="BE2953"/>
  <c r="T2953"/>
  <c r="R2953"/>
  <c r="P2953"/>
  <c r="BK2953"/>
  <c r="J2953"/>
  <c r="BF2953" s="1"/>
  <c r="BI2951"/>
  <c r="BH2951"/>
  <c r="BG2951"/>
  <c r="BE2951"/>
  <c r="T2951"/>
  <c r="R2951"/>
  <c r="P2951"/>
  <c r="BK2951"/>
  <c r="J2951"/>
  <c r="BF2951" s="1"/>
  <c r="BI2949"/>
  <c r="BH2949"/>
  <c r="BG2949"/>
  <c r="BE2949"/>
  <c r="T2949"/>
  <c r="R2949"/>
  <c r="P2949"/>
  <c r="BK2949"/>
  <c r="J2949"/>
  <c r="BF2949" s="1"/>
  <c r="BI2947"/>
  <c r="BH2947"/>
  <c r="BG2947"/>
  <c r="BE2947"/>
  <c r="T2947"/>
  <c r="R2947"/>
  <c r="P2947"/>
  <c r="BK2947"/>
  <c r="J2947"/>
  <c r="BF2947" s="1"/>
  <c r="BI2945"/>
  <c r="BH2945"/>
  <c r="BG2945"/>
  <c r="BE2945"/>
  <c r="T2945"/>
  <c r="R2945"/>
  <c r="P2945"/>
  <c r="BK2945"/>
  <c r="J2945"/>
  <c r="BF2945" s="1"/>
  <c r="BI2943"/>
  <c r="BH2943"/>
  <c r="BG2943"/>
  <c r="BE2943"/>
  <c r="T2943"/>
  <c r="R2943"/>
  <c r="P2943"/>
  <c r="BK2943"/>
  <c r="J2943"/>
  <c r="BF2943" s="1"/>
  <c r="BI2941"/>
  <c r="BH2941"/>
  <c r="BG2941"/>
  <c r="BE2941"/>
  <c r="T2941"/>
  <c r="R2941"/>
  <c r="P2941"/>
  <c r="BK2941"/>
  <c r="J2941"/>
  <c r="BF2941" s="1"/>
  <c r="BI2939"/>
  <c r="BH2939"/>
  <c r="BG2939"/>
  <c r="BE2939"/>
  <c r="T2939"/>
  <c r="R2939"/>
  <c r="P2939"/>
  <c r="BK2939"/>
  <c r="J2939"/>
  <c r="BF2939" s="1"/>
  <c r="BI2937"/>
  <c r="BH2937"/>
  <c r="BG2937"/>
  <c r="BE2937"/>
  <c r="T2937"/>
  <c r="R2937"/>
  <c r="P2937"/>
  <c r="BK2937"/>
  <c r="J2937"/>
  <c r="BF2937" s="1"/>
  <c r="BI2935"/>
  <c r="BH2935"/>
  <c r="BG2935"/>
  <c r="BE2935"/>
  <c r="T2935"/>
  <c r="R2935"/>
  <c r="P2935"/>
  <c r="BK2935"/>
  <c r="J2935"/>
  <c r="BF2935" s="1"/>
  <c r="BI2933"/>
  <c r="BH2933"/>
  <c r="BG2933"/>
  <c r="BE2933"/>
  <c r="T2933"/>
  <c r="R2933"/>
  <c r="P2933"/>
  <c r="BK2933"/>
  <c r="J2933"/>
  <c r="BF2933" s="1"/>
  <c r="BI2931"/>
  <c r="BH2931"/>
  <c r="BG2931"/>
  <c r="BE2931"/>
  <c r="T2931"/>
  <c r="R2931"/>
  <c r="P2931"/>
  <c r="BK2931"/>
  <c r="J2931"/>
  <c r="BF2931" s="1"/>
  <c r="BI2929"/>
  <c r="BH2929"/>
  <c r="BG2929"/>
  <c r="BE2929"/>
  <c r="T2929"/>
  <c r="R2929"/>
  <c r="P2929"/>
  <c r="BK2929"/>
  <c r="J2929"/>
  <c r="BF2929" s="1"/>
  <c r="BI2927"/>
  <c r="BH2927"/>
  <c r="BG2927"/>
  <c r="BE2927"/>
  <c r="T2927"/>
  <c r="R2927"/>
  <c r="P2927"/>
  <c r="BK2927"/>
  <c r="J2927"/>
  <c r="BF2927" s="1"/>
  <c r="BI2925"/>
  <c r="BH2925"/>
  <c r="BG2925"/>
  <c r="BE2925"/>
  <c r="T2925"/>
  <c r="R2925"/>
  <c r="P2925"/>
  <c r="BK2925"/>
  <c r="J2925"/>
  <c r="BF2925" s="1"/>
  <c r="BI2923"/>
  <c r="BH2923"/>
  <c r="BG2923"/>
  <c r="BE2923"/>
  <c r="T2923"/>
  <c r="R2923"/>
  <c r="P2923"/>
  <c r="BK2923"/>
  <c r="J2923"/>
  <c r="BF2923" s="1"/>
  <c r="BI2921"/>
  <c r="BH2921"/>
  <c r="BG2921"/>
  <c r="BE2921"/>
  <c r="T2921"/>
  <c r="R2921"/>
  <c r="P2921"/>
  <c r="BK2921"/>
  <c r="J2921"/>
  <c r="BF2921" s="1"/>
  <c r="BI2919"/>
  <c r="BH2919"/>
  <c r="BG2919"/>
  <c r="BE2919"/>
  <c r="T2919"/>
  <c r="R2919"/>
  <c r="P2919"/>
  <c r="BK2919"/>
  <c r="J2919"/>
  <c r="BF2919" s="1"/>
  <c r="BI2917"/>
  <c r="BH2917"/>
  <c r="BG2917"/>
  <c r="BE2917"/>
  <c r="T2917"/>
  <c r="R2917"/>
  <c r="P2917"/>
  <c r="BK2917"/>
  <c r="J2917"/>
  <c r="BF2917" s="1"/>
  <c r="BI2915"/>
  <c r="BH2915"/>
  <c r="BG2915"/>
  <c r="BE2915"/>
  <c r="T2915"/>
  <c r="R2915"/>
  <c r="P2915"/>
  <c r="BK2915"/>
  <c r="J2915"/>
  <c r="BF2915" s="1"/>
  <c r="BI2913"/>
  <c r="BH2913"/>
  <c r="BG2913"/>
  <c r="BE2913"/>
  <c r="T2913"/>
  <c r="R2913"/>
  <c r="P2913"/>
  <c r="BK2913"/>
  <c r="J2913"/>
  <c r="BF2913" s="1"/>
  <c r="BI2911"/>
  <c r="BH2911"/>
  <c r="BG2911"/>
  <c r="BE2911"/>
  <c r="T2911"/>
  <c r="R2911"/>
  <c r="P2911"/>
  <c r="BK2911"/>
  <c r="J2911"/>
  <c r="BF2911" s="1"/>
  <c r="BI2909"/>
  <c r="BH2909"/>
  <c r="BG2909"/>
  <c r="BE2909"/>
  <c r="T2909"/>
  <c r="R2909"/>
  <c r="P2909"/>
  <c r="BK2909"/>
  <c r="J2909"/>
  <c r="BF2909" s="1"/>
  <c r="BI2907"/>
  <c r="BH2907"/>
  <c r="BG2907"/>
  <c r="BE2907"/>
  <c r="T2907"/>
  <c r="R2907"/>
  <c r="P2907"/>
  <c r="BK2907"/>
  <c r="J2907"/>
  <c r="BF2907" s="1"/>
  <c r="BI2905"/>
  <c r="BH2905"/>
  <c r="BG2905"/>
  <c r="BE2905"/>
  <c r="T2905"/>
  <c r="R2905"/>
  <c r="P2905"/>
  <c r="BK2905"/>
  <c r="J2905"/>
  <c r="BF2905" s="1"/>
  <c r="BI2903"/>
  <c r="BH2903"/>
  <c r="BG2903"/>
  <c r="BE2903"/>
  <c r="T2903"/>
  <c r="R2903"/>
  <c r="P2903"/>
  <c r="BK2903"/>
  <c r="J2903"/>
  <c r="BF2903" s="1"/>
  <c r="BI2901"/>
  <c r="BH2901"/>
  <c r="BG2901"/>
  <c r="BE2901"/>
  <c r="T2901"/>
  <c r="T2900" s="1"/>
  <c r="R2901"/>
  <c r="R2900" s="1"/>
  <c r="P2901"/>
  <c r="BK2901"/>
  <c r="BK2900" s="1"/>
  <c r="J2901"/>
  <c r="BF2901" s="1"/>
  <c r="J113"/>
  <c r="BI2895"/>
  <c r="BH2895"/>
  <c r="BG2895"/>
  <c r="BE2895"/>
  <c r="T2895"/>
  <c r="R2895"/>
  <c r="P2895"/>
  <c r="BK2895"/>
  <c r="J2895"/>
  <c r="BF2895" s="1"/>
  <c r="BI2893"/>
  <c r="BH2893"/>
  <c r="BG2893"/>
  <c r="BE2893"/>
  <c r="T2893"/>
  <c r="R2893"/>
  <c r="P2893"/>
  <c r="BK2893"/>
  <c r="J2893"/>
  <c r="BF2893" s="1"/>
  <c r="BI2891"/>
  <c r="BH2891"/>
  <c r="BG2891"/>
  <c r="BE2891"/>
  <c r="T2891"/>
  <c r="R2891"/>
  <c r="P2891"/>
  <c r="BK2891"/>
  <c r="J2891"/>
  <c r="BF2891" s="1"/>
  <c r="BI2889"/>
  <c r="BH2889"/>
  <c r="BG2889"/>
  <c r="BE2889"/>
  <c r="T2889"/>
  <c r="R2889"/>
  <c r="P2889"/>
  <c r="BK2889"/>
  <c r="J2889"/>
  <c r="BF2889" s="1"/>
  <c r="BI2887"/>
  <c r="BH2887"/>
  <c r="BG2887"/>
  <c r="BE2887"/>
  <c r="T2887"/>
  <c r="R2887"/>
  <c r="P2887"/>
  <c r="BK2887"/>
  <c r="J2887"/>
  <c r="BF2887" s="1"/>
  <c r="BI2885"/>
  <c r="BH2885"/>
  <c r="BG2885"/>
  <c r="BE2885"/>
  <c r="T2885"/>
  <c r="R2885"/>
  <c r="P2885"/>
  <c r="BK2885"/>
  <c r="J2885"/>
  <c r="BF2885" s="1"/>
  <c r="BI2883"/>
  <c r="BH2883"/>
  <c r="BG2883"/>
  <c r="BE2883"/>
  <c r="T2883"/>
  <c r="R2883"/>
  <c r="P2883"/>
  <c r="BK2883"/>
  <c r="J2883"/>
  <c r="BF2883" s="1"/>
  <c r="BI2881"/>
  <c r="BH2881"/>
  <c r="BG2881"/>
  <c r="BE2881"/>
  <c r="T2881"/>
  <c r="R2881"/>
  <c r="P2881"/>
  <c r="BK2881"/>
  <c r="J2881"/>
  <c r="BF2881" s="1"/>
  <c r="BI2879"/>
  <c r="BH2879"/>
  <c r="BG2879"/>
  <c r="BE2879"/>
  <c r="T2879"/>
  <c r="R2879"/>
  <c r="P2879"/>
  <c r="BK2879"/>
  <c r="J2879"/>
  <c r="BF2879" s="1"/>
  <c r="BI2877"/>
  <c r="BH2877"/>
  <c r="BG2877"/>
  <c r="BE2877"/>
  <c r="T2877"/>
  <c r="R2877"/>
  <c r="P2877"/>
  <c r="BK2877"/>
  <c r="J2877"/>
  <c r="BF2877" s="1"/>
  <c r="BI2875"/>
  <c r="BH2875"/>
  <c r="BG2875"/>
  <c r="BE2875"/>
  <c r="T2875"/>
  <c r="R2875"/>
  <c r="P2875"/>
  <c r="BK2875"/>
  <c r="J2875"/>
  <c r="BF2875" s="1"/>
  <c r="BI2873"/>
  <c r="BH2873"/>
  <c r="BG2873"/>
  <c r="BE2873"/>
  <c r="T2873"/>
  <c r="R2873"/>
  <c r="P2873"/>
  <c r="BK2873"/>
  <c r="J2873"/>
  <c r="BF2873" s="1"/>
  <c r="BI2871"/>
  <c r="BH2871"/>
  <c r="BG2871"/>
  <c r="BE2871"/>
  <c r="T2871"/>
  <c r="R2871"/>
  <c r="P2871"/>
  <c r="BK2871"/>
  <c r="J2871"/>
  <c r="BF2871" s="1"/>
  <c r="BI2869"/>
  <c r="BH2869"/>
  <c r="BG2869"/>
  <c r="BE2869"/>
  <c r="T2869"/>
  <c r="R2869"/>
  <c r="P2869"/>
  <c r="BK2869"/>
  <c r="J2869"/>
  <c r="BF2869" s="1"/>
  <c r="BI2867"/>
  <c r="BH2867"/>
  <c r="BG2867"/>
  <c r="BE2867"/>
  <c r="T2867"/>
  <c r="R2867"/>
  <c r="P2867"/>
  <c r="BK2867"/>
  <c r="J2867"/>
  <c r="BF2867" s="1"/>
  <c r="BI2865"/>
  <c r="BH2865"/>
  <c r="BG2865"/>
  <c r="BE2865"/>
  <c r="T2865"/>
  <c r="R2865"/>
  <c r="P2865"/>
  <c r="BK2865"/>
  <c r="J2865"/>
  <c r="BF2865" s="1"/>
  <c r="BI2863"/>
  <c r="BH2863"/>
  <c r="BG2863"/>
  <c r="BE2863"/>
  <c r="T2863"/>
  <c r="R2863"/>
  <c r="P2863"/>
  <c r="BK2863"/>
  <c r="J2863"/>
  <c r="BF2863" s="1"/>
  <c r="BI2861"/>
  <c r="BH2861"/>
  <c r="BG2861"/>
  <c r="BE2861"/>
  <c r="T2861"/>
  <c r="R2861"/>
  <c r="P2861"/>
  <c r="BK2861"/>
  <c r="J2861"/>
  <c r="BF2861" s="1"/>
  <c r="BI2859"/>
  <c r="BH2859"/>
  <c r="BG2859"/>
  <c r="BE2859"/>
  <c r="T2859"/>
  <c r="R2859"/>
  <c r="P2859"/>
  <c r="BK2859"/>
  <c r="J2859"/>
  <c r="BF2859" s="1"/>
  <c r="BI2857"/>
  <c r="BH2857"/>
  <c r="BG2857"/>
  <c r="BE2857"/>
  <c r="T2857"/>
  <c r="R2857"/>
  <c r="P2857"/>
  <c r="BK2857"/>
  <c r="J2857"/>
  <c r="BF2857" s="1"/>
  <c r="BI2855"/>
  <c r="BH2855"/>
  <c r="BG2855"/>
  <c r="BE2855"/>
  <c r="T2855"/>
  <c r="R2855"/>
  <c r="P2855"/>
  <c r="BK2855"/>
  <c r="J2855"/>
  <c r="BF2855" s="1"/>
  <c r="BI2853"/>
  <c r="BH2853"/>
  <c r="BG2853"/>
  <c r="BE2853"/>
  <c r="T2853"/>
  <c r="R2853"/>
  <c r="P2853"/>
  <c r="BK2853"/>
  <c r="J2853"/>
  <c r="BF2853" s="1"/>
  <c r="BI2851"/>
  <c r="BH2851"/>
  <c r="BG2851"/>
  <c r="BE2851"/>
  <c r="T2851"/>
  <c r="R2851"/>
  <c r="P2851"/>
  <c r="BK2851"/>
  <c r="J2851"/>
  <c r="BF2851" s="1"/>
  <c r="BI2849"/>
  <c r="BH2849"/>
  <c r="BG2849"/>
  <c r="BE2849"/>
  <c r="T2849"/>
  <c r="R2849"/>
  <c r="P2849"/>
  <c r="BK2849"/>
  <c r="J2849"/>
  <c r="BF2849" s="1"/>
  <c r="BI2847"/>
  <c r="BH2847"/>
  <c r="BG2847"/>
  <c r="BE2847"/>
  <c r="T2847"/>
  <c r="R2847"/>
  <c r="R2846" s="1"/>
  <c r="P2847"/>
  <c r="BK2847"/>
  <c r="BK2846" s="1"/>
  <c r="J2846" s="1"/>
  <c r="J111" s="1"/>
  <c r="J2847"/>
  <c r="BF2847" s="1"/>
  <c r="BI2844"/>
  <c r="BH2844"/>
  <c r="BG2844"/>
  <c r="BE2844"/>
  <c r="T2844"/>
  <c r="R2844"/>
  <c r="P2844"/>
  <c r="BK2844"/>
  <c r="J2844"/>
  <c r="BF2844" s="1"/>
  <c r="BI2842"/>
  <c r="BH2842"/>
  <c r="BG2842"/>
  <c r="BE2842"/>
  <c r="T2842"/>
  <c r="R2842"/>
  <c r="P2842"/>
  <c r="BK2842"/>
  <c r="J2842"/>
  <c r="BF2842" s="1"/>
  <c r="BI2835"/>
  <c r="BH2835"/>
  <c r="BG2835"/>
  <c r="BE2835"/>
  <c r="T2835"/>
  <c r="R2835"/>
  <c r="P2835"/>
  <c r="BK2835"/>
  <c r="J2835"/>
  <c r="BF2835" s="1"/>
  <c r="BI2833"/>
  <c r="BH2833"/>
  <c r="BG2833"/>
  <c r="BE2833"/>
  <c r="T2833"/>
  <c r="R2833"/>
  <c r="R2832" s="1"/>
  <c r="P2833"/>
  <c r="P2832" s="1"/>
  <c r="BK2833"/>
  <c r="BK2832" s="1"/>
  <c r="J2832" s="1"/>
  <c r="J110" s="1"/>
  <c r="J2833"/>
  <c r="BF2833" s="1"/>
  <c r="BI2826"/>
  <c r="BH2826"/>
  <c r="BG2826"/>
  <c r="BE2826"/>
  <c r="T2826"/>
  <c r="R2826"/>
  <c r="P2826"/>
  <c r="BK2826"/>
  <c r="J2826"/>
  <c r="BF2826" s="1"/>
  <c r="BI2824"/>
  <c r="BH2824"/>
  <c r="BG2824"/>
  <c r="BE2824"/>
  <c r="T2824"/>
  <c r="R2824"/>
  <c r="P2824"/>
  <c r="BK2824"/>
  <c r="J2824"/>
  <c r="BF2824" s="1"/>
  <c r="BI2822"/>
  <c r="BH2822"/>
  <c r="BG2822"/>
  <c r="BE2822"/>
  <c r="T2822"/>
  <c r="R2822"/>
  <c r="P2822"/>
  <c r="BK2822"/>
  <c r="BK2821" s="1"/>
  <c r="J2821" s="1"/>
  <c r="J109" s="1"/>
  <c r="J2822"/>
  <c r="BF2822" s="1"/>
  <c r="BI2818"/>
  <c r="BH2818"/>
  <c r="BG2818"/>
  <c r="BE2818"/>
  <c r="T2818"/>
  <c r="R2818"/>
  <c r="P2818"/>
  <c r="BK2818"/>
  <c r="J2818"/>
  <c r="BF2818" s="1"/>
  <c r="BI2814"/>
  <c r="BH2814"/>
  <c r="BG2814"/>
  <c r="BE2814"/>
  <c r="T2814"/>
  <c r="R2814"/>
  <c r="P2814"/>
  <c r="BK2814"/>
  <c r="J2814"/>
  <c r="BF2814" s="1"/>
  <c r="BI2808"/>
  <c r="BH2808"/>
  <c r="BG2808"/>
  <c r="BE2808"/>
  <c r="T2808"/>
  <c r="R2808"/>
  <c r="P2808"/>
  <c r="BK2808"/>
  <c r="J2808"/>
  <c r="BF2808" s="1"/>
  <c r="BI2795"/>
  <c r="BH2795"/>
  <c r="BG2795"/>
  <c r="BE2795"/>
  <c r="T2795"/>
  <c r="R2795"/>
  <c r="P2795"/>
  <c r="BK2795"/>
  <c r="J2795"/>
  <c r="BF2795" s="1"/>
  <c r="BI2792"/>
  <c r="BH2792"/>
  <c r="BG2792"/>
  <c r="BE2792"/>
  <c r="T2792"/>
  <c r="R2792"/>
  <c r="P2792"/>
  <c r="BK2792"/>
  <c r="J2792"/>
  <c r="BF2792" s="1"/>
  <c r="BI2788"/>
  <c r="BH2788"/>
  <c r="BG2788"/>
  <c r="BE2788"/>
  <c r="T2788"/>
  <c r="R2788"/>
  <c r="P2788"/>
  <c r="BK2788"/>
  <c r="J2788"/>
  <c r="BF2788" s="1"/>
  <c r="BI2774"/>
  <c r="BH2774"/>
  <c r="BG2774"/>
  <c r="BE2774"/>
  <c r="T2774"/>
  <c r="R2774"/>
  <c r="P2774"/>
  <c r="BK2774"/>
  <c r="J2774"/>
  <c r="BF2774" s="1"/>
  <c r="BI2772"/>
  <c r="BH2772"/>
  <c r="BG2772"/>
  <c r="BE2772"/>
  <c r="T2772"/>
  <c r="T2771" s="1"/>
  <c r="R2772"/>
  <c r="P2772"/>
  <c r="BK2772"/>
  <c r="J2772"/>
  <c r="BF2772" s="1"/>
  <c r="BI2768"/>
  <c r="BH2768"/>
  <c r="BG2768"/>
  <c r="BE2768"/>
  <c r="T2768"/>
  <c r="R2768"/>
  <c r="P2768"/>
  <c r="BK2768"/>
  <c r="J2768"/>
  <c r="BF2768" s="1"/>
  <c r="BI2764"/>
  <c r="BH2764"/>
  <c r="BG2764"/>
  <c r="BE2764"/>
  <c r="T2764"/>
  <c r="R2764"/>
  <c r="P2764"/>
  <c r="BK2764"/>
  <c r="J2764"/>
  <c r="BF2764" s="1"/>
  <c r="BI2759"/>
  <c r="BH2759"/>
  <c r="BG2759"/>
  <c r="BE2759"/>
  <c r="T2759"/>
  <c r="T2758" s="1"/>
  <c r="R2759"/>
  <c r="R2758" s="1"/>
  <c r="P2759"/>
  <c r="BK2759"/>
  <c r="BK2758" s="1"/>
  <c r="J2758" s="1"/>
  <c r="J107" s="1"/>
  <c r="J2759"/>
  <c r="BF2759" s="1"/>
  <c r="BI2755"/>
  <c r="BH2755"/>
  <c r="BG2755"/>
  <c r="BE2755"/>
  <c r="T2755"/>
  <c r="R2755"/>
  <c r="P2755"/>
  <c r="BK2755"/>
  <c r="J2755"/>
  <c r="BF2755" s="1"/>
  <c r="BI2753"/>
  <c r="BH2753"/>
  <c r="BG2753"/>
  <c r="BE2753"/>
  <c r="T2753"/>
  <c r="R2753"/>
  <c r="P2753"/>
  <c r="BK2753"/>
  <c r="J2753"/>
  <c r="BF2753" s="1"/>
  <c r="BI2751"/>
  <c r="BH2751"/>
  <c r="BG2751"/>
  <c r="BE2751"/>
  <c r="T2751"/>
  <c r="R2751"/>
  <c r="P2751"/>
  <c r="BK2751"/>
  <c r="J2751"/>
  <c r="BF2751" s="1"/>
  <c r="BI2747"/>
  <c r="BH2747"/>
  <c r="BG2747"/>
  <c r="BE2747"/>
  <c r="T2747"/>
  <c r="R2747"/>
  <c r="P2747"/>
  <c r="BK2747"/>
  <c r="J2747"/>
  <c r="BF2747" s="1"/>
  <c r="BI2745"/>
  <c r="BH2745"/>
  <c r="BG2745"/>
  <c r="BE2745"/>
  <c r="T2745"/>
  <c r="R2745"/>
  <c r="P2745"/>
  <c r="BK2745"/>
  <c r="J2745"/>
  <c r="BF2745" s="1"/>
  <c r="BI2743"/>
  <c r="BH2743"/>
  <c r="BG2743"/>
  <c r="BE2743"/>
  <c r="T2743"/>
  <c r="R2743"/>
  <c r="P2743"/>
  <c r="BK2743"/>
  <c r="J2743"/>
  <c r="BF2743" s="1"/>
  <c r="BI2739"/>
  <c r="BH2739"/>
  <c r="BG2739"/>
  <c r="BE2739"/>
  <c r="T2739"/>
  <c r="R2739"/>
  <c r="P2739"/>
  <c r="BK2739"/>
  <c r="J2739"/>
  <c r="BF2739" s="1"/>
  <c r="BI2730"/>
  <c r="BH2730"/>
  <c r="BG2730"/>
  <c r="BE2730"/>
  <c r="T2730"/>
  <c r="R2730"/>
  <c r="P2730"/>
  <c r="BK2730"/>
  <c r="J2730"/>
  <c r="BF2730" s="1"/>
  <c r="BI2728"/>
  <c r="BH2728"/>
  <c r="BG2728"/>
  <c r="BE2728"/>
  <c r="T2728"/>
  <c r="R2728"/>
  <c r="P2728"/>
  <c r="BK2728"/>
  <c r="J2728"/>
  <c r="BF2728" s="1"/>
  <c r="BI2721"/>
  <c r="BH2721"/>
  <c r="BG2721"/>
  <c r="BE2721"/>
  <c r="T2721"/>
  <c r="R2721"/>
  <c r="P2721"/>
  <c r="BK2721"/>
  <c r="J2721"/>
  <c r="BF2721" s="1"/>
  <c r="BI2719"/>
  <c r="BH2719"/>
  <c r="BG2719"/>
  <c r="BE2719"/>
  <c r="T2719"/>
  <c r="R2719"/>
  <c r="P2719"/>
  <c r="BK2719"/>
  <c r="J2719"/>
  <c r="BF2719" s="1"/>
  <c r="BI2717"/>
  <c r="BH2717"/>
  <c r="BG2717"/>
  <c r="BE2717"/>
  <c r="T2717"/>
  <c r="R2717"/>
  <c r="P2717"/>
  <c r="BK2717"/>
  <c r="J2717"/>
  <c r="BF2717" s="1"/>
  <c r="BI2715"/>
  <c r="BH2715"/>
  <c r="BG2715"/>
  <c r="BE2715"/>
  <c r="T2715"/>
  <c r="R2715"/>
  <c r="P2715"/>
  <c r="BK2715"/>
  <c r="J2715"/>
  <c r="BF2715" s="1"/>
  <c r="BI2713"/>
  <c r="BH2713"/>
  <c r="BG2713"/>
  <c r="BE2713"/>
  <c r="T2713"/>
  <c r="R2713"/>
  <c r="P2713"/>
  <c r="BK2713"/>
  <c r="J2713"/>
  <c r="BF2713" s="1"/>
  <c r="BI2706"/>
  <c r="BH2706"/>
  <c r="BG2706"/>
  <c r="BE2706"/>
  <c r="T2706"/>
  <c r="R2706"/>
  <c r="P2706"/>
  <c r="BK2706"/>
  <c r="J2706"/>
  <c r="BF2706" s="1"/>
  <c r="BI2704"/>
  <c r="BH2704"/>
  <c r="BG2704"/>
  <c r="BE2704"/>
  <c r="T2704"/>
  <c r="R2704"/>
  <c r="P2704"/>
  <c r="BK2704"/>
  <c r="J2704"/>
  <c r="BF2704" s="1"/>
  <c r="BI2702"/>
  <c r="BH2702"/>
  <c r="BG2702"/>
  <c r="BE2702"/>
  <c r="T2702"/>
  <c r="R2702"/>
  <c r="P2702"/>
  <c r="BK2702"/>
  <c r="J2702"/>
  <c r="BF2702" s="1"/>
  <c r="BI2698"/>
  <c r="BH2698"/>
  <c r="BG2698"/>
  <c r="BE2698"/>
  <c r="T2698"/>
  <c r="R2698"/>
  <c r="P2698"/>
  <c r="BK2698"/>
  <c r="J2698"/>
  <c r="BF2698" s="1"/>
  <c r="BI2689"/>
  <c r="BH2689"/>
  <c r="BG2689"/>
  <c r="BE2689"/>
  <c r="T2689"/>
  <c r="R2689"/>
  <c r="P2689"/>
  <c r="BK2689"/>
  <c r="J2689"/>
  <c r="BF2689" s="1"/>
  <c r="BI2687"/>
  <c r="BH2687"/>
  <c r="BG2687"/>
  <c r="BE2687"/>
  <c r="T2687"/>
  <c r="R2687"/>
  <c r="P2687"/>
  <c r="BK2687"/>
  <c r="J2687"/>
  <c r="BF2687" s="1"/>
  <c r="BI2683"/>
  <c r="BH2683"/>
  <c r="BG2683"/>
  <c r="BE2683"/>
  <c r="T2683"/>
  <c r="R2683"/>
  <c r="P2683"/>
  <c r="BK2683"/>
  <c r="J2683"/>
  <c r="BF2683" s="1"/>
  <c r="BI2679"/>
  <c r="BH2679"/>
  <c r="BG2679"/>
  <c r="BE2679"/>
  <c r="T2679"/>
  <c r="R2679"/>
  <c r="P2679"/>
  <c r="BK2679"/>
  <c r="J2679"/>
  <c r="BF2679" s="1"/>
  <c r="BI2675"/>
  <c r="BH2675"/>
  <c r="BG2675"/>
  <c r="BE2675"/>
  <c r="T2675"/>
  <c r="T2674" s="1"/>
  <c r="R2675"/>
  <c r="P2675"/>
  <c r="P2674" s="1"/>
  <c r="BK2675"/>
  <c r="BK2674" s="1"/>
  <c r="J2674" s="1"/>
  <c r="J106" s="1"/>
  <c r="J2675"/>
  <c r="BF2675" s="1"/>
  <c r="BI2671"/>
  <c r="BH2671"/>
  <c r="BG2671"/>
  <c r="BE2671"/>
  <c r="T2671"/>
  <c r="R2671"/>
  <c r="P2671"/>
  <c r="BK2671"/>
  <c r="J2671"/>
  <c r="BF2671" s="1"/>
  <c r="BI2669"/>
  <c r="BH2669"/>
  <c r="BG2669"/>
  <c r="BE2669"/>
  <c r="T2669"/>
  <c r="R2669"/>
  <c r="P2669"/>
  <c r="BK2669"/>
  <c r="J2669"/>
  <c r="BF2669" s="1"/>
  <c r="BI2657"/>
  <c r="BH2657"/>
  <c r="BG2657"/>
  <c r="BE2657"/>
  <c r="T2657"/>
  <c r="T2656" s="1"/>
  <c r="R2657"/>
  <c r="R2656" s="1"/>
  <c r="P2657"/>
  <c r="P2656" s="1"/>
  <c r="BK2657"/>
  <c r="BK2656" s="1"/>
  <c r="J2656" s="1"/>
  <c r="J105" s="1"/>
  <c r="J2657"/>
  <c r="BF2657" s="1"/>
  <c r="BI2653"/>
  <c r="BH2653"/>
  <c r="BG2653"/>
  <c r="BE2653"/>
  <c r="T2653"/>
  <c r="R2653"/>
  <c r="P2653"/>
  <c r="BK2653"/>
  <c r="J2653"/>
  <c r="BF2653" s="1"/>
  <c r="BI2646"/>
  <c r="BH2646"/>
  <c r="BG2646"/>
  <c r="BE2646"/>
  <c r="T2646"/>
  <c r="R2646"/>
  <c r="P2646"/>
  <c r="BK2646"/>
  <c r="J2646"/>
  <c r="BF2646" s="1"/>
  <c r="BI2644"/>
  <c r="BH2644"/>
  <c r="BG2644"/>
  <c r="BE2644"/>
  <c r="T2644"/>
  <c r="R2644"/>
  <c r="P2644"/>
  <c r="BK2644"/>
  <c r="J2644"/>
  <c r="BF2644" s="1"/>
  <c r="BI2640"/>
  <c r="BH2640"/>
  <c r="BG2640"/>
  <c r="BE2640"/>
  <c r="T2640"/>
  <c r="R2640"/>
  <c r="P2640"/>
  <c r="BK2640"/>
  <c r="J2640"/>
  <c r="BF2640" s="1"/>
  <c r="BI2638"/>
  <c r="BH2638"/>
  <c r="BG2638"/>
  <c r="BE2638"/>
  <c r="T2638"/>
  <c r="R2638"/>
  <c r="P2638"/>
  <c r="BK2638"/>
  <c r="J2638"/>
  <c r="BF2638" s="1"/>
  <c r="BI2634"/>
  <c r="BH2634"/>
  <c r="BG2634"/>
  <c r="BE2634"/>
  <c r="T2634"/>
  <c r="R2634"/>
  <c r="P2634"/>
  <c r="BK2634"/>
  <c r="J2634"/>
  <c r="BF2634" s="1"/>
  <c r="BI2629"/>
  <c r="BH2629"/>
  <c r="BG2629"/>
  <c r="BE2629"/>
  <c r="T2629"/>
  <c r="R2629"/>
  <c r="P2629"/>
  <c r="BK2629"/>
  <c r="J2629"/>
  <c r="BF2629" s="1"/>
  <c r="BI2623"/>
  <c r="BH2623"/>
  <c r="BG2623"/>
  <c r="BE2623"/>
  <c r="T2623"/>
  <c r="R2623"/>
  <c r="R2622" s="1"/>
  <c r="P2623"/>
  <c r="P2622" s="1"/>
  <c r="BK2623"/>
  <c r="J2623"/>
  <c r="BF2623" s="1"/>
  <c r="BI2619"/>
  <c r="BH2619"/>
  <c r="BG2619"/>
  <c r="BE2619"/>
  <c r="T2619"/>
  <c r="R2619"/>
  <c r="P2619"/>
  <c r="BK2619"/>
  <c r="J2619"/>
  <c r="BF2619" s="1"/>
  <c r="BI2617"/>
  <c r="BH2617"/>
  <c r="BG2617"/>
  <c r="BE2617"/>
  <c r="T2617"/>
  <c r="R2617"/>
  <c r="P2617"/>
  <c r="BK2617"/>
  <c r="J2617"/>
  <c r="BF2617" s="1"/>
  <c r="BI2612"/>
  <c r="BH2612"/>
  <c r="BG2612"/>
  <c r="BE2612"/>
  <c r="T2612"/>
  <c r="R2612"/>
  <c r="P2612"/>
  <c r="BK2612"/>
  <c r="J2612"/>
  <c r="BF2612" s="1"/>
  <c r="BI2608"/>
  <c r="BH2608"/>
  <c r="BG2608"/>
  <c r="BE2608"/>
  <c r="T2608"/>
  <c r="R2608"/>
  <c r="P2608"/>
  <c r="BK2608"/>
  <c r="J2608"/>
  <c r="BF2608" s="1"/>
  <c r="BI2604"/>
  <c r="BH2604"/>
  <c r="BG2604"/>
  <c r="BE2604"/>
  <c r="T2604"/>
  <c r="R2604"/>
  <c r="P2604"/>
  <c r="BK2604"/>
  <c r="J2604"/>
  <c r="BF2604" s="1"/>
  <c r="BI2602"/>
  <c r="BH2602"/>
  <c r="BG2602"/>
  <c r="BE2602"/>
  <c r="T2602"/>
  <c r="R2602"/>
  <c r="P2602"/>
  <c r="BK2602"/>
  <c r="J2602"/>
  <c r="BF2602" s="1"/>
  <c r="BI2600"/>
  <c r="BH2600"/>
  <c r="BG2600"/>
  <c r="BE2600"/>
  <c r="T2600"/>
  <c r="R2600"/>
  <c r="P2600"/>
  <c r="BK2600"/>
  <c r="J2600"/>
  <c r="BF2600" s="1"/>
  <c r="BI2594"/>
  <c r="BH2594"/>
  <c r="BG2594"/>
  <c r="BE2594"/>
  <c r="T2594"/>
  <c r="R2594"/>
  <c r="P2594"/>
  <c r="BK2594"/>
  <c r="J2594"/>
  <c r="BF2594" s="1"/>
  <c r="BI2592"/>
  <c r="BH2592"/>
  <c r="BG2592"/>
  <c r="BE2592"/>
  <c r="T2592"/>
  <c r="R2592"/>
  <c r="P2592"/>
  <c r="BK2592"/>
  <c r="J2592"/>
  <c r="BF2592" s="1"/>
  <c r="BI2588"/>
  <c r="BH2588"/>
  <c r="BG2588"/>
  <c r="BE2588"/>
  <c r="T2588"/>
  <c r="R2588"/>
  <c r="P2588"/>
  <c r="BK2588"/>
  <c r="BK2587" s="1"/>
  <c r="J2587" s="1"/>
  <c r="J103" s="1"/>
  <c r="J2588"/>
  <c r="BF2588" s="1"/>
  <c r="BI2584"/>
  <c r="BH2584"/>
  <c r="BG2584"/>
  <c r="BE2584"/>
  <c r="T2584"/>
  <c r="R2584"/>
  <c r="P2584"/>
  <c r="BK2584"/>
  <c r="J2584"/>
  <c r="BF2584" s="1"/>
  <c r="BI2582"/>
  <c r="BH2582"/>
  <c r="BG2582"/>
  <c r="BE2582"/>
  <c r="T2582"/>
  <c r="R2582"/>
  <c r="P2582"/>
  <c r="BK2582"/>
  <c r="J2582"/>
  <c r="BF2582" s="1"/>
  <c r="BI2576"/>
  <c r="BH2576"/>
  <c r="BG2576"/>
  <c r="BE2576"/>
  <c r="T2576"/>
  <c r="R2576"/>
  <c r="P2576"/>
  <c r="BK2576"/>
  <c r="J2576"/>
  <c r="BF2576" s="1"/>
  <c r="BI2575"/>
  <c r="BH2575"/>
  <c r="BG2575"/>
  <c r="BE2575"/>
  <c r="T2575"/>
  <c r="R2575"/>
  <c r="P2575"/>
  <c r="BK2575"/>
  <c r="J2575"/>
  <c r="BF2575" s="1"/>
  <c r="BI2574"/>
  <c r="BH2574"/>
  <c r="BG2574"/>
  <c r="BE2574"/>
  <c r="T2574"/>
  <c r="R2574"/>
  <c r="P2574"/>
  <c r="BK2574"/>
  <c r="J2574"/>
  <c r="BF2574" s="1"/>
  <c r="BI2573"/>
  <c r="BH2573"/>
  <c r="BG2573"/>
  <c r="BE2573"/>
  <c r="T2573"/>
  <c r="R2573"/>
  <c r="P2573"/>
  <c r="BK2573"/>
  <c r="J2573"/>
  <c r="BF2573" s="1"/>
  <c r="BI2572"/>
  <c r="BH2572"/>
  <c r="BG2572"/>
  <c r="BE2572"/>
  <c r="T2572"/>
  <c r="R2572"/>
  <c r="P2572"/>
  <c r="BK2572"/>
  <c r="J2572"/>
  <c r="BF2572" s="1"/>
  <c r="BI2571"/>
  <c r="BH2571"/>
  <c r="BG2571"/>
  <c r="BE2571"/>
  <c r="T2571"/>
  <c r="R2571"/>
  <c r="P2571"/>
  <c r="BK2571"/>
  <c r="J2571"/>
  <c r="BF2571" s="1"/>
  <c r="BI2570"/>
  <c r="BH2570"/>
  <c r="BG2570"/>
  <c r="BE2570"/>
  <c r="T2570"/>
  <c r="R2570"/>
  <c r="P2570"/>
  <c r="BK2570"/>
  <c r="J2570"/>
  <c r="BF2570" s="1"/>
  <c r="BI2568"/>
  <c r="BH2568"/>
  <c r="BG2568"/>
  <c r="BE2568"/>
  <c r="T2568"/>
  <c r="R2568"/>
  <c r="P2568"/>
  <c r="BK2568"/>
  <c r="J2568"/>
  <c r="BF2568" s="1"/>
  <c r="BI2566"/>
  <c r="BH2566"/>
  <c r="BG2566"/>
  <c r="BE2566"/>
  <c r="T2566"/>
  <c r="R2566"/>
  <c r="P2566"/>
  <c r="BK2566"/>
  <c r="J2566"/>
  <c r="BF2566" s="1"/>
  <c r="BI2565"/>
  <c r="BH2565"/>
  <c r="BG2565"/>
  <c r="BE2565"/>
  <c r="T2565"/>
  <c r="R2565"/>
  <c r="P2565"/>
  <c r="BK2565"/>
  <c r="J2565"/>
  <c r="BF2565" s="1"/>
  <c r="BI2563"/>
  <c r="BH2563"/>
  <c r="BG2563"/>
  <c r="BE2563"/>
  <c r="T2563"/>
  <c r="R2563"/>
  <c r="P2563"/>
  <c r="BK2563"/>
  <c r="J2563"/>
  <c r="BF2563" s="1"/>
  <c r="BI2561"/>
  <c r="BH2561"/>
  <c r="BG2561"/>
  <c r="BE2561"/>
  <c r="T2561"/>
  <c r="T2560" s="1"/>
  <c r="R2561"/>
  <c r="R2560" s="1"/>
  <c r="P2561"/>
  <c r="BK2561"/>
  <c r="BK2560" s="1"/>
  <c r="J2560" s="1"/>
  <c r="J102" s="1"/>
  <c r="J2561"/>
  <c r="BF2561" s="1"/>
  <c r="BI2557"/>
  <c r="BH2557"/>
  <c r="BG2557"/>
  <c r="BE2557"/>
  <c r="T2557"/>
  <c r="R2557"/>
  <c r="P2557"/>
  <c r="BK2557"/>
  <c r="J2557"/>
  <c r="BF2557" s="1"/>
  <c r="BI2555"/>
  <c r="BH2555"/>
  <c r="BG2555"/>
  <c r="BE2555"/>
  <c r="T2555"/>
  <c r="R2555"/>
  <c r="P2555"/>
  <c r="BK2555"/>
  <c r="J2555"/>
  <c r="BF2555" s="1"/>
  <c r="BI2553"/>
  <c r="BH2553"/>
  <c r="BG2553"/>
  <c r="BE2553"/>
  <c r="T2553"/>
  <c r="R2553"/>
  <c r="P2553"/>
  <c r="BK2553"/>
  <c r="J2553"/>
  <c r="BF2553" s="1"/>
  <c r="BI2551"/>
  <c r="BH2551"/>
  <c r="BG2551"/>
  <c r="BE2551"/>
  <c r="T2551"/>
  <c r="R2551"/>
  <c r="P2551"/>
  <c r="BK2551"/>
  <c r="J2551"/>
  <c r="BF2551" s="1"/>
  <c r="BI2549"/>
  <c r="BH2549"/>
  <c r="BG2549"/>
  <c r="BE2549"/>
  <c r="T2549"/>
  <c r="R2549"/>
  <c r="P2549"/>
  <c r="BK2549"/>
  <c r="J2549"/>
  <c r="BF2549" s="1"/>
  <c r="BI2547"/>
  <c r="BH2547"/>
  <c r="BG2547"/>
  <c r="BE2547"/>
  <c r="T2547"/>
  <c r="R2547"/>
  <c r="P2547"/>
  <c r="BK2547"/>
  <c r="J2547"/>
  <c r="BF2547" s="1"/>
  <c r="BI2545"/>
  <c r="BH2545"/>
  <c r="BG2545"/>
  <c r="BE2545"/>
  <c r="T2545"/>
  <c r="R2545"/>
  <c r="P2545"/>
  <c r="BK2545"/>
  <c r="J2545"/>
  <c r="BF2545" s="1"/>
  <c r="BI2534"/>
  <c r="BH2534"/>
  <c r="BG2534"/>
  <c r="BE2534"/>
  <c r="T2534"/>
  <c r="R2534"/>
  <c r="P2534"/>
  <c r="BK2534"/>
  <c r="J2534"/>
  <c r="BF2534" s="1"/>
  <c r="BI2532"/>
  <c r="BH2532"/>
  <c r="BG2532"/>
  <c r="BE2532"/>
  <c r="T2532"/>
  <c r="R2532"/>
  <c r="P2532"/>
  <c r="BK2532"/>
  <c r="J2532"/>
  <c r="BF2532" s="1"/>
  <c r="BI2531"/>
  <c r="BH2531"/>
  <c r="BG2531"/>
  <c r="BE2531"/>
  <c r="T2531"/>
  <c r="R2531"/>
  <c r="P2531"/>
  <c r="BK2531"/>
  <c r="J2531"/>
  <c r="BF2531" s="1"/>
  <c r="BI2529"/>
  <c r="BH2529"/>
  <c r="BG2529"/>
  <c r="BE2529"/>
  <c r="T2529"/>
  <c r="R2529"/>
  <c r="P2529"/>
  <c r="BK2529"/>
  <c r="J2529"/>
  <c r="BF2529" s="1"/>
  <c r="BI2527"/>
  <c r="BH2527"/>
  <c r="BG2527"/>
  <c r="BE2527"/>
  <c r="T2527"/>
  <c r="R2527"/>
  <c r="P2527"/>
  <c r="BK2527"/>
  <c r="J2527"/>
  <c r="BF2527" s="1"/>
  <c r="BI2525"/>
  <c r="BH2525"/>
  <c r="BG2525"/>
  <c r="BE2525"/>
  <c r="T2525"/>
  <c r="R2525"/>
  <c r="P2525"/>
  <c r="BK2525"/>
  <c r="J2525"/>
  <c r="BF2525" s="1"/>
  <c r="BI2523"/>
  <c r="BH2523"/>
  <c r="BG2523"/>
  <c r="BE2523"/>
  <c r="T2523"/>
  <c r="R2523"/>
  <c r="P2523"/>
  <c r="BK2523"/>
  <c r="J2523"/>
  <c r="BF2523" s="1"/>
  <c r="BI2521"/>
  <c r="BH2521"/>
  <c r="BG2521"/>
  <c r="BE2521"/>
  <c r="T2521"/>
  <c r="R2521"/>
  <c r="P2521"/>
  <c r="BK2521"/>
  <c r="J2521"/>
  <c r="BF2521" s="1"/>
  <c r="BI2519"/>
  <c r="BH2519"/>
  <c r="BG2519"/>
  <c r="BE2519"/>
  <c r="T2519"/>
  <c r="R2519"/>
  <c r="P2519"/>
  <c r="BK2519"/>
  <c r="J2519"/>
  <c r="BF2519" s="1"/>
  <c r="BI2517"/>
  <c r="BH2517"/>
  <c r="BG2517"/>
  <c r="BE2517"/>
  <c r="T2517"/>
  <c r="R2517"/>
  <c r="R2516" s="1"/>
  <c r="P2517"/>
  <c r="BK2517"/>
  <c r="BK2516" s="1"/>
  <c r="J2517"/>
  <c r="BF2517" s="1"/>
  <c r="BI2513"/>
  <c r="BH2513"/>
  <c r="BG2513"/>
  <c r="BE2513"/>
  <c r="T2513"/>
  <c r="R2513"/>
  <c r="P2513"/>
  <c r="BK2513"/>
  <c r="J2513"/>
  <c r="BF2513" s="1"/>
  <c r="BI2504"/>
  <c r="BH2504"/>
  <c r="BG2504"/>
  <c r="BE2504"/>
  <c r="T2504"/>
  <c r="R2504"/>
  <c r="P2504"/>
  <c r="BK2504"/>
  <c r="J2504"/>
  <c r="BF2504" s="1"/>
  <c r="BI2468"/>
  <c r="BH2468"/>
  <c r="BG2468"/>
  <c r="BE2468"/>
  <c r="T2468"/>
  <c r="R2468"/>
  <c r="P2468"/>
  <c r="BK2468"/>
  <c r="J2468"/>
  <c r="BF2468" s="1"/>
  <c r="BI2434"/>
  <c r="BH2434"/>
  <c r="BG2434"/>
  <c r="BE2434"/>
  <c r="T2434"/>
  <c r="R2434"/>
  <c r="P2434"/>
  <c r="BK2434"/>
  <c r="J2434"/>
  <c r="BF2434" s="1"/>
  <c r="BI2428"/>
  <c r="BH2428"/>
  <c r="BG2428"/>
  <c r="BE2428"/>
  <c r="T2428"/>
  <c r="R2428"/>
  <c r="P2428"/>
  <c r="BK2428"/>
  <c r="J2428"/>
  <c r="BF2428" s="1"/>
  <c r="BI2414"/>
  <c r="BH2414"/>
  <c r="BG2414"/>
  <c r="BE2414"/>
  <c r="T2414"/>
  <c r="R2414"/>
  <c r="P2414"/>
  <c r="BK2414"/>
  <c r="J2414"/>
  <c r="BF2414" s="1"/>
  <c r="BI2412"/>
  <c r="BH2412"/>
  <c r="BG2412"/>
  <c r="BE2412"/>
  <c r="T2412"/>
  <c r="R2412"/>
  <c r="P2412"/>
  <c r="BK2412"/>
  <c r="J2412"/>
  <c r="BF2412" s="1"/>
  <c r="BI2409"/>
  <c r="BH2409"/>
  <c r="BG2409"/>
  <c r="BE2409"/>
  <c r="T2409"/>
  <c r="R2409"/>
  <c r="P2409"/>
  <c r="BK2409"/>
  <c r="BK2398" s="1"/>
  <c r="J2398" s="1"/>
  <c r="J100" s="1"/>
  <c r="J2409"/>
  <c r="BF2409" s="1"/>
  <c r="BI2401"/>
  <c r="BH2401"/>
  <c r="BG2401"/>
  <c r="BE2401"/>
  <c r="T2401"/>
  <c r="R2401"/>
  <c r="P2401"/>
  <c r="BK2401"/>
  <c r="J2401"/>
  <c r="BF2401" s="1"/>
  <c r="BI2399"/>
  <c r="BH2399"/>
  <c r="BG2399"/>
  <c r="BE2399"/>
  <c r="T2399"/>
  <c r="T2398" s="1"/>
  <c r="R2399"/>
  <c r="P2399"/>
  <c r="P2398" s="1"/>
  <c r="BK2399"/>
  <c r="J2399"/>
  <c r="BF2399" s="1"/>
  <c r="BI2395"/>
  <c r="BH2395"/>
  <c r="BG2395"/>
  <c r="BE2395"/>
  <c r="T2395"/>
  <c r="R2395"/>
  <c r="P2395"/>
  <c r="BK2395"/>
  <c r="J2395"/>
  <c r="BF2395" s="1"/>
  <c r="BI2393"/>
  <c r="BH2393"/>
  <c r="BG2393"/>
  <c r="BE2393"/>
  <c r="T2393"/>
  <c r="T2392" s="1"/>
  <c r="R2393"/>
  <c r="R2392" s="1"/>
  <c r="P2393"/>
  <c r="BK2393"/>
  <c r="BK2392" s="1"/>
  <c r="J2392" s="1"/>
  <c r="J99" s="1"/>
  <c r="J2393"/>
  <c r="BF2393" s="1"/>
  <c r="BI2389"/>
  <c r="BH2389"/>
  <c r="BG2389"/>
  <c r="BE2389"/>
  <c r="T2389"/>
  <c r="R2389"/>
  <c r="P2389"/>
  <c r="BK2389"/>
  <c r="J2389"/>
  <c r="BF2389" s="1"/>
  <c r="BI2387"/>
  <c r="BH2387"/>
  <c r="BG2387"/>
  <c r="BE2387"/>
  <c r="T2387"/>
  <c r="R2387"/>
  <c r="P2387"/>
  <c r="BK2387"/>
  <c r="J2387"/>
  <c r="BF2387" s="1"/>
  <c r="BI2383"/>
  <c r="BH2383"/>
  <c r="BG2383"/>
  <c r="BE2383"/>
  <c r="T2383"/>
  <c r="R2383"/>
  <c r="P2383"/>
  <c r="BK2383"/>
  <c r="J2383"/>
  <c r="BF2383" s="1"/>
  <c r="BI2381"/>
  <c r="BH2381"/>
  <c r="BG2381"/>
  <c r="BE2381"/>
  <c r="T2381"/>
  <c r="R2381"/>
  <c r="P2381"/>
  <c r="BK2381"/>
  <c r="J2381"/>
  <c r="BF2381" s="1"/>
  <c r="BI2377"/>
  <c r="BH2377"/>
  <c r="BG2377"/>
  <c r="BE2377"/>
  <c r="T2377"/>
  <c r="R2377"/>
  <c r="P2377"/>
  <c r="BK2377"/>
  <c r="J2377"/>
  <c r="BF2377" s="1"/>
  <c r="BI2375"/>
  <c r="BH2375"/>
  <c r="BG2375"/>
  <c r="BE2375"/>
  <c r="T2375"/>
  <c r="R2375"/>
  <c r="P2375"/>
  <c r="BK2375"/>
  <c r="J2375"/>
  <c r="BF2375" s="1"/>
  <c r="BI2371"/>
  <c r="BH2371"/>
  <c r="BG2371"/>
  <c r="BE2371"/>
  <c r="T2371"/>
  <c r="R2371"/>
  <c r="P2371"/>
  <c r="BK2371"/>
  <c r="J2371"/>
  <c r="BF2371" s="1"/>
  <c r="BI2367"/>
  <c r="BH2367"/>
  <c r="BG2367"/>
  <c r="BE2367"/>
  <c r="T2367"/>
  <c r="R2367"/>
  <c r="P2367"/>
  <c r="BK2367"/>
  <c r="J2367"/>
  <c r="BF2367" s="1"/>
  <c r="BI2362"/>
  <c r="BH2362"/>
  <c r="BG2362"/>
  <c r="BE2362"/>
  <c r="T2362"/>
  <c r="R2362"/>
  <c r="P2362"/>
  <c r="BK2362"/>
  <c r="J2362"/>
  <c r="BF2362" s="1"/>
  <c r="BI2358"/>
  <c r="BH2358"/>
  <c r="BG2358"/>
  <c r="BE2358"/>
  <c r="T2358"/>
  <c r="R2358"/>
  <c r="P2358"/>
  <c r="BK2358"/>
  <c r="J2358"/>
  <c r="BF2358" s="1"/>
  <c r="BI2354"/>
  <c r="BH2354"/>
  <c r="BG2354"/>
  <c r="BE2354"/>
  <c r="T2354"/>
  <c r="R2354"/>
  <c r="P2354"/>
  <c r="BK2354"/>
  <c r="J2354"/>
  <c r="BF2354" s="1"/>
  <c r="BI2323"/>
  <c r="BH2323"/>
  <c r="BG2323"/>
  <c r="BE2323"/>
  <c r="T2323"/>
  <c r="R2323"/>
  <c r="P2323"/>
  <c r="BK2323"/>
  <c r="J2323"/>
  <c r="BF2323" s="1"/>
  <c r="BI2313"/>
  <c r="BH2313"/>
  <c r="BG2313"/>
  <c r="BE2313"/>
  <c r="T2313"/>
  <c r="R2313"/>
  <c r="P2313"/>
  <c r="BK2313"/>
  <c r="J2313"/>
  <c r="BF2313" s="1"/>
  <c r="BI2309"/>
  <c r="BH2309"/>
  <c r="BG2309"/>
  <c r="BE2309"/>
  <c r="T2309"/>
  <c r="R2309"/>
  <c r="P2309"/>
  <c r="BK2309"/>
  <c r="J2309"/>
  <c r="BF2309" s="1"/>
  <c r="BI2305"/>
  <c r="BH2305"/>
  <c r="BG2305"/>
  <c r="BE2305"/>
  <c r="T2305"/>
  <c r="R2305"/>
  <c r="P2305"/>
  <c r="BK2305"/>
  <c r="J2305"/>
  <c r="BF2305" s="1"/>
  <c r="BI2301"/>
  <c r="BH2301"/>
  <c r="BG2301"/>
  <c r="BE2301"/>
  <c r="T2301"/>
  <c r="R2301"/>
  <c r="P2301"/>
  <c r="BK2301"/>
  <c r="J2301"/>
  <c r="BF2301" s="1"/>
  <c r="BI2297"/>
  <c r="BH2297"/>
  <c r="BG2297"/>
  <c r="BE2297"/>
  <c r="T2297"/>
  <c r="R2297"/>
  <c r="P2297"/>
  <c r="BK2297"/>
  <c r="J2297"/>
  <c r="BF2297" s="1"/>
  <c r="BI2293"/>
  <c r="BH2293"/>
  <c r="BG2293"/>
  <c r="BE2293"/>
  <c r="T2293"/>
  <c r="R2293"/>
  <c r="P2293"/>
  <c r="BK2293"/>
  <c r="J2293"/>
  <c r="BF2293" s="1"/>
  <c r="BI2291"/>
  <c r="BH2291"/>
  <c r="BG2291"/>
  <c r="BE2291"/>
  <c r="T2291"/>
  <c r="R2291"/>
  <c r="P2291"/>
  <c r="BK2291"/>
  <c r="J2291"/>
  <c r="BF2291" s="1"/>
  <c r="BI2289"/>
  <c r="BH2289"/>
  <c r="BG2289"/>
  <c r="BE2289"/>
  <c r="T2289"/>
  <c r="R2289"/>
  <c r="P2289"/>
  <c r="BK2289"/>
  <c r="J2289"/>
  <c r="BF2289" s="1"/>
  <c r="BI2287"/>
  <c r="BH2287"/>
  <c r="BG2287"/>
  <c r="BE2287"/>
  <c r="T2287"/>
  <c r="R2287"/>
  <c r="P2287"/>
  <c r="BK2287"/>
  <c r="J2287"/>
  <c r="BF2287" s="1"/>
  <c r="BI2282"/>
  <c r="BH2282"/>
  <c r="BG2282"/>
  <c r="BE2282"/>
  <c r="T2282"/>
  <c r="R2282"/>
  <c r="P2282"/>
  <c r="BK2282"/>
  <c r="J2282"/>
  <c r="BF2282" s="1"/>
  <c r="BI2278"/>
  <c r="BH2278"/>
  <c r="BG2278"/>
  <c r="BE2278"/>
  <c r="T2278"/>
  <c r="R2278"/>
  <c r="P2278"/>
  <c r="BK2278"/>
  <c r="J2278"/>
  <c r="BF2278" s="1"/>
  <c r="BI2273"/>
  <c r="BH2273"/>
  <c r="BG2273"/>
  <c r="BE2273"/>
  <c r="T2273"/>
  <c r="R2273"/>
  <c r="P2273"/>
  <c r="BK2273"/>
  <c r="J2273"/>
  <c r="BF2273" s="1"/>
  <c r="BI2269"/>
  <c r="BH2269"/>
  <c r="BG2269"/>
  <c r="BE2269"/>
  <c r="T2269"/>
  <c r="R2269"/>
  <c r="P2269"/>
  <c r="BK2269"/>
  <c r="J2269"/>
  <c r="BF2269" s="1"/>
  <c r="BI2265"/>
  <c r="BH2265"/>
  <c r="BG2265"/>
  <c r="BE2265"/>
  <c r="T2265"/>
  <c r="R2265"/>
  <c r="P2265"/>
  <c r="BK2265"/>
  <c r="J2265"/>
  <c r="BF2265" s="1"/>
  <c r="BI2259"/>
  <c r="BH2259"/>
  <c r="BG2259"/>
  <c r="BE2259"/>
  <c r="T2259"/>
  <c r="R2259"/>
  <c r="P2259"/>
  <c r="BK2259"/>
  <c r="J2259"/>
  <c r="BF2259" s="1"/>
  <c r="BI2255"/>
  <c r="BH2255"/>
  <c r="BG2255"/>
  <c r="BE2255"/>
  <c r="T2255"/>
  <c r="R2255"/>
  <c r="P2255"/>
  <c r="BK2255"/>
  <c r="J2255"/>
  <c r="BF2255" s="1"/>
  <c r="BI2253"/>
  <c r="BH2253"/>
  <c r="BG2253"/>
  <c r="BE2253"/>
  <c r="T2253"/>
  <c r="R2253"/>
  <c r="P2253"/>
  <c r="BK2253"/>
  <c r="J2253"/>
  <c r="BF2253" s="1"/>
  <c r="BI2246"/>
  <c r="BH2246"/>
  <c r="BG2246"/>
  <c r="BE2246"/>
  <c r="T2246"/>
  <c r="R2246"/>
  <c r="P2246"/>
  <c r="BK2246"/>
  <c r="J2246"/>
  <c r="BF2246" s="1"/>
  <c r="BI2242"/>
  <c r="BH2242"/>
  <c r="BG2242"/>
  <c r="BE2242"/>
  <c r="T2242"/>
  <c r="T2236" s="1"/>
  <c r="R2242"/>
  <c r="P2242"/>
  <c r="BK2242"/>
  <c r="J2242"/>
  <c r="BF2242" s="1"/>
  <c r="BI2237"/>
  <c r="BH2237"/>
  <c r="BG2237"/>
  <c r="BE2237"/>
  <c r="T2237"/>
  <c r="R2237"/>
  <c r="R2236" s="1"/>
  <c r="P2237"/>
  <c r="BK2237"/>
  <c r="J2237"/>
  <c r="BF2237" s="1"/>
  <c r="BI2233"/>
  <c r="BH2233"/>
  <c r="BG2233"/>
  <c r="BE2233"/>
  <c r="T2233"/>
  <c r="R2233"/>
  <c r="P2233"/>
  <c r="BK2233"/>
  <c r="J2233"/>
  <c r="BF2233" s="1"/>
  <c r="BI2231"/>
  <c r="BH2231"/>
  <c r="BG2231"/>
  <c r="BE2231"/>
  <c r="T2231"/>
  <c r="R2231"/>
  <c r="P2231"/>
  <c r="BK2231"/>
  <c r="J2231"/>
  <c r="BF2231" s="1"/>
  <c r="BI2201"/>
  <c r="BH2201"/>
  <c r="BG2201"/>
  <c r="BE2201"/>
  <c r="T2201"/>
  <c r="R2201"/>
  <c r="P2201"/>
  <c r="BK2201"/>
  <c r="J2201"/>
  <c r="BF2201" s="1"/>
  <c r="BI2176"/>
  <c r="BH2176"/>
  <c r="BG2176"/>
  <c r="BE2176"/>
  <c r="T2176"/>
  <c r="R2176"/>
  <c r="P2176"/>
  <c r="BK2176"/>
  <c r="J2176"/>
  <c r="BF2176" s="1"/>
  <c r="BI2139"/>
  <c r="BH2139"/>
  <c r="BG2139"/>
  <c r="BE2139"/>
  <c r="T2139"/>
  <c r="R2139"/>
  <c r="P2139"/>
  <c r="BK2139"/>
  <c r="J2139"/>
  <c r="BF2139" s="1"/>
  <c r="BI2136"/>
  <c r="BH2136"/>
  <c r="BG2136"/>
  <c r="BE2136"/>
  <c r="T2136"/>
  <c r="R2136"/>
  <c r="P2136"/>
  <c r="BK2136"/>
  <c r="J2136"/>
  <c r="BF2136" s="1"/>
  <c r="BI2112"/>
  <c r="BH2112"/>
  <c r="BG2112"/>
  <c r="BE2112"/>
  <c r="T2112"/>
  <c r="R2112"/>
  <c r="P2112"/>
  <c r="BK2112"/>
  <c r="J2112"/>
  <c r="BF2112" s="1"/>
  <c r="BI2109"/>
  <c r="BH2109"/>
  <c r="BG2109"/>
  <c r="BE2109"/>
  <c r="T2109"/>
  <c r="R2109"/>
  <c r="P2109"/>
  <c r="BK2109"/>
  <c r="J2109"/>
  <c r="BF2109" s="1"/>
  <c r="BI2099"/>
  <c r="BH2099"/>
  <c r="BG2099"/>
  <c r="BE2099"/>
  <c r="T2099"/>
  <c r="T2098" s="1"/>
  <c r="R2099"/>
  <c r="R2098" s="1"/>
  <c r="P2099"/>
  <c r="BK2099"/>
  <c r="J2099"/>
  <c r="BF2099" s="1"/>
  <c r="BI2095"/>
  <c r="BH2095"/>
  <c r="BG2095"/>
  <c r="BE2095"/>
  <c r="T2095"/>
  <c r="R2095"/>
  <c r="P2095"/>
  <c r="BK2095"/>
  <c r="J2095"/>
  <c r="BF2095" s="1"/>
  <c r="BI2092"/>
  <c r="BH2092"/>
  <c r="BG2092"/>
  <c r="BE2092"/>
  <c r="T2092"/>
  <c r="R2092"/>
  <c r="P2092"/>
  <c r="BK2092"/>
  <c r="J2092"/>
  <c r="BF2092" s="1"/>
  <c r="BI2088"/>
  <c r="BH2088"/>
  <c r="BG2088"/>
  <c r="BE2088"/>
  <c r="T2088"/>
  <c r="R2088"/>
  <c r="P2088"/>
  <c r="BK2088"/>
  <c r="J2088"/>
  <c r="BF2088" s="1"/>
  <c r="BI2083"/>
  <c r="BH2083"/>
  <c r="BG2083"/>
  <c r="BE2083"/>
  <c r="T2083"/>
  <c r="R2083"/>
  <c r="P2083"/>
  <c r="BK2083"/>
  <c r="J2083"/>
  <c r="BF2083" s="1"/>
  <c r="BI2078"/>
  <c r="BH2078"/>
  <c r="BG2078"/>
  <c r="BE2078"/>
  <c r="T2078"/>
  <c r="R2078"/>
  <c r="P2078"/>
  <c r="BK2078"/>
  <c r="J2078"/>
  <c r="BF2078" s="1"/>
  <c r="BI2076"/>
  <c r="BH2076"/>
  <c r="BG2076"/>
  <c r="BE2076"/>
  <c r="T2076"/>
  <c r="R2076"/>
  <c r="P2076"/>
  <c r="BK2076"/>
  <c r="J2076"/>
  <c r="BF2076" s="1"/>
  <c r="BI2073"/>
  <c r="BH2073"/>
  <c r="BG2073"/>
  <c r="BE2073"/>
  <c r="T2073"/>
  <c r="R2073"/>
  <c r="P2073"/>
  <c r="BK2073"/>
  <c r="J2073"/>
  <c r="BF2073" s="1"/>
  <c r="BI2066"/>
  <c r="BH2066"/>
  <c r="BG2066"/>
  <c r="BE2066"/>
  <c r="T2066"/>
  <c r="R2066"/>
  <c r="P2066"/>
  <c r="BK2066"/>
  <c r="J2066"/>
  <c r="BF2066" s="1"/>
  <c r="BI2063"/>
  <c r="BH2063"/>
  <c r="BG2063"/>
  <c r="BE2063"/>
  <c r="T2063"/>
  <c r="R2063"/>
  <c r="P2063"/>
  <c r="BK2063"/>
  <c r="J2063"/>
  <c r="BF2063" s="1"/>
  <c r="BI2061"/>
  <c r="BH2061"/>
  <c r="BG2061"/>
  <c r="BE2061"/>
  <c r="T2061"/>
  <c r="R2061"/>
  <c r="P2061"/>
  <c r="BK2061"/>
  <c r="J2061"/>
  <c r="BF2061" s="1"/>
  <c r="BI2058"/>
  <c r="BH2058"/>
  <c r="BG2058"/>
  <c r="BE2058"/>
  <c r="T2058"/>
  <c r="R2058"/>
  <c r="P2058"/>
  <c r="BK2058"/>
  <c r="J2058"/>
  <c r="BF2058" s="1"/>
  <c r="BI2050"/>
  <c r="BH2050"/>
  <c r="BG2050"/>
  <c r="BE2050"/>
  <c r="T2050"/>
  <c r="R2050"/>
  <c r="P2050"/>
  <c r="BK2050"/>
  <c r="J2050"/>
  <c r="BF2050" s="1"/>
  <c r="BI2047"/>
  <c r="BH2047"/>
  <c r="BG2047"/>
  <c r="BE2047"/>
  <c r="T2047"/>
  <c r="R2047"/>
  <c r="P2047"/>
  <c r="BK2047"/>
  <c r="J2047"/>
  <c r="BF2047" s="1"/>
  <c r="BI2042"/>
  <c r="BH2042"/>
  <c r="BG2042"/>
  <c r="BE2042"/>
  <c r="T2042"/>
  <c r="R2042"/>
  <c r="P2042"/>
  <c r="BK2042"/>
  <c r="J2042"/>
  <c r="BF2042" s="1"/>
  <c r="BI2037"/>
  <c r="BH2037"/>
  <c r="BG2037"/>
  <c r="BE2037"/>
  <c r="T2037"/>
  <c r="R2037"/>
  <c r="P2037"/>
  <c r="BK2037"/>
  <c r="J2037"/>
  <c r="BF2037" s="1"/>
  <c r="BI2032"/>
  <c r="BH2032"/>
  <c r="BG2032"/>
  <c r="BE2032"/>
  <c r="T2032"/>
  <c r="R2032"/>
  <c r="P2032"/>
  <c r="BK2032"/>
  <c r="J2032"/>
  <c r="BF2032" s="1"/>
  <c r="BI2030"/>
  <c r="BH2030"/>
  <c r="BG2030"/>
  <c r="BE2030"/>
  <c r="T2030"/>
  <c r="R2030"/>
  <c r="P2030"/>
  <c r="BK2030"/>
  <c r="J2030"/>
  <c r="BF2030" s="1"/>
  <c r="BI2028"/>
  <c r="BH2028"/>
  <c r="BG2028"/>
  <c r="BE2028"/>
  <c r="T2028"/>
  <c r="R2028"/>
  <c r="P2028"/>
  <c r="BK2028"/>
  <c r="J2028"/>
  <c r="BF2028" s="1"/>
  <c r="BI2024"/>
  <c r="BH2024"/>
  <c r="BG2024"/>
  <c r="BE2024"/>
  <c r="T2024"/>
  <c r="R2024"/>
  <c r="P2024"/>
  <c r="P2023" s="1"/>
  <c r="BK2024"/>
  <c r="BK2023" s="1"/>
  <c r="J2023" s="1"/>
  <c r="J96" s="1"/>
  <c r="J2024"/>
  <c r="BF2024" s="1"/>
  <c r="BI2021"/>
  <c r="BH2021"/>
  <c r="BG2021"/>
  <c r="BE2021"/>
  <c r="T2021"/>
  <c r="R2021"/>
  <c r="P2021"/>
  <c r="BK2021"/>
  <c r="J2021"/>
  <c r="BF2021" s="1"/>
  <c r="BI2019"/>
  <c r="BH2019"/>
  <c r="BG2019"/>
  <c r="BE2019"/>
  <c r="T2019"/>
  <c r="R2019"/>
  <c r="P2019"/>
  <c r="BK2019"/>
  <c r="J2019"/>
  <c r="BF2019" s="1"/>
  <c r="BI2017"/>
  <c r="BH2017"/>
  <c r="BG2017"/>
  <c r="BE2017"/>
  <c r="T2017"/>
  <c r="R2017"/>
  <c r="P2017"/>
  <c r="BK2017"/>
  <c r="J2017"/>
  <c r="BF2017" s="1"/>
  <c r="BI2015"/>
  <c r="BH2015"/>
  <c r="BG2015"/>
  <c r="BE2015"/>
  <c r="T2015"/>
  <c r="R2015"/>
  <c r="P2015"/>
  <c r="BK2015"/>
  <c r="J2015"/>
  <c r="BF2015" s="1"/>
  <c r="BI2013"/>
  <c r="BH2013"/>
  <c r="BG2013"/>
  <c r="BF2013"/>
  <c r="BE2013"/>
  <c r="T2013"/>
  <c r="R2013"/>
  <c r="R2012" s="1"/>
  <c r="P2013"/>
  <c r="BK2013"/>
  <c r="J2013"/>
  <c r="BI2010"/>
  <c r="BH2010"/>
  <c r="BG2010"/>
  <c r="BE2010"/>
  <c r="T2010"/>
  <c r="T2009" s="1"/>
  <c r="R2010"/>
  <c r="R2009" s="1"/>
  <c r="P2010"/>
  <c r="P2009" s="1"/>
  <c r="BK2010"/>
  <c r="J2010"/>
  <c r="BF2010" s="1"/>
  <c r="BI2007"/>
  <c r="BH2007"/>
  <c r="BG2007"/>
  <c r="BE2007"/>
  <c r="T2007"/>
  <c r="R2007"/>
  <c r="P2007"/>
  <c r="BK2007"/>
  <c r="J2007"/>
  <c r="BF2007" s="1"/>
  <c r="BI2005"/>
  <c r="BH2005"/>
  <c r="BG2005"/>
  <c r="BE2005"/>
  <c r="T2005"/>
  <c r="R2005"/>
  <c r="P2005"/>
  <c r="BK2005"/>
  <c r="J2005"/>
  <c r="BF2005" s="1"/>
  <c r="BI2003"/>
  <c r="BH2003"/>
  <c r="BG2003"/>
  <c r="BE2003"/>
  <c r="T2003"/>
  <c r="R2003"/>
  <c r="P2003"/>
  <c r="BK2003"/>
  <c r="J2003"/>
  <c r="BF2003" s="1"/>
  <c r="BI2001"/>
  <c r="BH2001"/>
  <c r="BG2001"/>
  <c r="BE2001"/>
  <c r="T2001"/>
  <c r="R2001"/>
  <c r="P2001"/>
  <c r="BK2001"/>
  <c r="J2001"/>
  <c r="BF2001" s="1"/>
  <c r="BI1999"/>
  <c r="BH1999"/>
  <c r="BG1999"/>
  <c r="BE1999"/>
  <c r="T1999"/>
  <c r="R1999"/>
  <c r="P1999"/>
  <c r="BK1999"/>
  <c r="J1999"/>
  <c r="BF1999" s="1"/>
  <c r="BI1997"/>
  <c r="BH1997"/>
  <c r="BG1997"/>
  <c r="BE1997"/>
  <c r="T1997"/>
  <c r="R1997"/>
  <c r="P1997"/>
  <c r="BK1997"/>
  <c r="J1997"/>
  <c r="BF1997" s="1"/>
  <c r="BI1995"/>
  <c r="BH1995"/>
  <c r="BG1995"/>
  <c r="BE1995"/>
  <c r="T1995"/>
  <c r="R1995"/>
  <c r="P1995"/>
  <c r="BK1995"/>
  <c r="J1995"/>
  <c r="BF1995" s="1"/>
  <c r="BI1993"/>
  <c r="BH1993"/>
  <c r="BG1993"/>
  <c r="BE1993"/>
  <c r="T1993"/>
  <c r="R1993"/>
  <c r="P1993"/>
  <c r="BK1993"/>
  <c r="J1993"/>
  <c r="BF1993" s="1"/>
  <c r="BI1991"/>
  <c r="BH1991"/>
  <c r="BG1991"/>
  <c r="BE1991"/>
  <c r="T1991"/>
  <c r="R1991"/>
  <c r="P1991"/>
  <c r="BK1991"/>
  <c r="J1991"/>
  <c r="BF1991" s="1"/>
  <c r="BI1989"/>
  <c r="BH1989"/>
  <c r="BG1989"/>
  <c r="BE1989"/>
  <c r="T1989"/>
  <c r="R1989"/>
  <c r="P1989"/>
  <c r="BK1989"/>
  <c r="J1989"/>
  <c r="BF1989" s="1"/>
  <c r="BI1987"/>
  <c r="BH1987"/>
  <c r="BG1987"/>
  <c r="BE1987"/>
  <c r="T1987"/>
  <c r="R1987"/>
  <c r="P1987"/>
  <c r="BK1987"/>
  <c r="J1987"/>
  <c r="BF1987" s="1"/>
  <c r="BI1983"/>
  <c r="BH1983"/>
  <c r="BG1983"/>
  <c r="BE1983"/>
  <c r="T1983"/>
  <c r="R1983"/>
  <c r="P1983"/>
  <c r="BK1983"/>
  <c r="J1983"/>
  <c r="BF1983" s="1"/>
  <c r="BI1981"/>
  <c r="BH1981"/>
  <c r="BG1981"/>
  <c r="BE1981"/>
  <c r="T1981"/>
  <c r="R1981"/>
  <c r="P1981"/>
  <c r="BK1981"/>
  <c r="J1981"/>
  <c r="BF1981" s="1"/>
  <c r="BI1979"/>
  <c r="BH1979"/>
  <c r="BG1979"/>
  <c r="BE1979"/>
  <c r="T1979"/>
  <c r="R1979"/>
  <c r="R1976" s="1"/>
  <c r="R1975" s="1"/>
  <c r="P1979"/>
  <c r="BK1979"/>
  <c r="J1979"/>
  <c r="BF1979" s="1"/>
  <c r="BI1977"/>
  <c r="BH1977"/>
  <c r="BG1977"/>
  <c r="BE1977"/>
  <c r="T1977"/>
  <c r="T1976" s="1"/>
  <c r="T1975" s="1"/>
  <c r="R1977"/>
  <c r="P1977"/>
  <c r="BK1977"/>
  <c r="J1977"/>
  <c r="BF1977" s="1"/>
  <c r="BI1973"/>
  <c r="BH1973"/>
  <c r="BG1973"/>
  <c r="BE1973"/>
  <c r="T1973"/>
  <c r="R1973"/>
  <c r="P1973"/>
  <c r="BK1973"/>
  <c r="J1973"/>
  <c r="BF1973" s="1"/>
  <c r="BI1971"/>
  <c r="BH1971"/>
  <c r="BG1971"/>
  <c r="BE1971"/>
  <c r="T1971"/>
  <c r="R1971"/>
  <c r="P1971"/>
  <c r="BK1971"/>
  <c r="J1971"/>
  <c r="BF1971" s="1"/>
  <c r="BI1969"/>
  <c r="BH1969"/>
  <c r="BG1969"/>
  <c r="BE1969"/>
  <c r="T1969"/>
  <c r="T1968" s="1"/>
  <c r="T1959" s="1"/>
  <c r="R1969"/>
  <c r="R1968" s="1"/>
  <c r="P1969"/>
  <c r="BK1969"/>
  <c r="BK1968" s="1"/>
  <c r="J1968" s="1"/>
  <c r="J89" s="1"/>
  <c r="J1969"/>
  <c r="BF1969" s="1"/>
  <c r="BI1966"/>
  <c r="BH1966"/>
  <c r="BG1966"/>
  <c r="BE1966"/>
  <c r="T1966"/>
  <c r="R1966"/>
  <c r="P1966"/>
  <c r="BK1966"/>
  <c r="J1966"/>
  <c r="BF1966" s="1"/>
  <c r="BI1964"/>
  <c r="BH1964"/>
  <c r="BG1964"/>
  <c r="BE1964"/>
  <c r="T1964"/>
  <c r="T1963" s="1"/>
  <c r="R1964"/>
  <c r="P1964"/>
  <c r="P1963" s="1"/>
  <c r="BK1964"/>
  <c r="BK1963" s="1"/>
  <c r="J1963" s="1"/>
  <c r="J88" s="1"/>
  <c r="J1964"/>
  <c r="BF1964" s="1"/>
  <c r="BI1961"/>
  <c r="BH1961"/>
  <c r="BG1961"/>
  <c r="BE1961"/>
  <c r="T1961"/>
  <c r="T1960" s="1"/>
  <c r="R1961"/>
  <c r="R1960" s="1"/>
  <c r="P1961"/>
  <c r="P1960" s="1"/>
  <c r="BK1961"/>
  <c r="BK1960" s="1"/>
  <c r="J1961"/>
  <c r="BF1961" s="1"/>
  <c r="BI1957"/>
  <c r="BH1957"/>
  <c r="BG1957"/>
  <c r="BE1957"/>
  <c r="T1957"/>
  <c r="R1957"/>
  <c r="P1957"/>
  <c r="BK1957"/>
  <c r="J1957"/>
  <c r="BF1957" s="1"/>
  <c r="BI1955"/>
  <c r="BH1955"/>
  <c r="BG1955"/>
  <c r="BE1955"/>
  <c r="T1955"/>
  <c r="R1955"/>
  <c r="P1955"/>
  <c r="BK1955"/>
  <c r="J1955"/>
  <c r="BF1955" s="1"/>
  <c r="BI1953"/>
  <c r="BH1953"/>
  <c r="BG1953"/>
  <c r="BE1953"/>
  <c r="T1953"/>
  <c r="R1953"/>
  <c r="P1953"/>
  <c r="BK1953"/>
  <c r="J1953"/>
  <c r="BF1953" s="1"/>
  <c r="BI1951"/>
  <c r="BH1951"/>
  <c r="BG1951"/>
  <c r="BE1951"/>
  <c r="T1951"/>
  <c r="R1951"/>
  <c r="P1951"/>
  <c r="BK1951"/>
  <c r="J1951"/>
  <c r="BF1951" s="1"/>
  <c r="BI1949"/>
  <c r="BH1949"/>
  <c r="BG1949"/>
  <c r="BE1949"/>
  <c r="T1949"/>
  <c r="R1949"/>
  <c r="P1949"/>
  <c r="BK1949"/>
  <c r="J1949"/>
  <c r="BF1949" s="1"/>
  <c r="BI1947"/>
  <c r="BH1947"/>
  <c r="BG1947"/>
  <c r="BE1947"/>
  <c r="T1947"/>
  <c r="R1947"/>
  <c r="P1947"/>
  <c r="BK1947"/>
  <c r="J1947"/>
  <c r="BF1947" s="1"/>
  <c r="BI1945"/>
  <c r="BH1945"/>
  <c r="BG1945"/>
  <c r="BE1945"/>
  <c r="T1945"/>
  <c r="R1945"/>
  <c r="P1945"/>
  <c r="BK1945"/>
  <c r="J1945"/>
  <c r="BF1945" s="1"/>
  <c r="BI1943"/>
  <c r="BH1943"/>
  <c r="BG1943"/>
  <c r="BE1943"/>
  <c r="T1943"/>
  <c r="R1943"/>
  <c r="P1943"/>
  <c r="BK1943"/>
  <c r="J1943"/>
  <c r="BF1943" s="1"/>
  <c r="BI1941"/>
  <c r="BH1941"/>
  <c r="BG1941"/>
  <c r="BE1941"/>
  <c r="T1941"/>
  <c r="R1941"/>
  <c r="P1941"/>
  <c r="BK1941"/>
  <c r="J1941"/>
  <c r="BF1941" s="1"/>
  <c r="BI1939"/>
  <c r="BH1939"/>
  <c r="BG1939"/>
  <c r="BE1939"/>
  <c r="T1939"/>
  <c r="R1939"/>
  <c r="P1939"/>
  <c r="BK1939"/>
  <c r="J1939"/>
  <c r="BF1939" s="1"/>
  <c r="BI1937"/>
  <c r="BH1937"/>
  <c r="BG1937"/>
  <c r="BE1937"/>
  <c r="T1937"/>
  <c r="R1937"/>
  <c r="P1937"/>
  <c r="BK1937"/>
  <c r="J1937"/>
  <c r="BF1937" s="1"/>
  <c r="BI1935"/>
  <c r="BH1935"/>
  <c r="BG1935"/>
  <c r="BE1935"/>
  <c r="T1935"/>
  <c r="R1935"/>
  <c r="P1935"/>
  <c r="BK1935"/>
  <c r="J1935"/>
  <c r="BF1935" s="1"/>
  <c r="BI1933"/>
  <c r="BH1933"/>
  <c r="BG1933"/>
  <c r="BE1933"/>
  <c r="T1933"/>
  <c r="R1933"/>
  <c r="P1933"/>
  <c r="BK1933"/>
  <c r="J1933"/>
  <c r="BF1933" s="1"/>
  <c r="BI1931"/>
  <c r="BH1931"/>
  <c r="BG1931"/>
  <c r="BE1931"/>
  <c r="T1931"/>
  <c r="R1931"/>
  <c r="P1931"/>
  <c r="BK1931"/>
  <c r="J1931"/>
  <c r="BF1931" s="1"/>
  <c r="BI1929"/>
  <c r="BH1929"/>
  <c r="BG1929"/>
  <c r="BE1929"/>
  <c r="T1929"/>
  <c r="R1929"/>
  <c r="P1929"/>
  <c r="BK1929"/>
  <c r="J1929"/>
  <c r="BF1929" s="1"/>
  <c r="BI1927"/>
  <c r="BH1927"/>
  <c r="BG1927"/>
  <c r="BE1927"/>
  <c r="T1927"/>
  <c r="R1927"/>
  <c r="P1927"/>
  <c r="BK1927"/>
  <c r="J1927"/>
  <c r="BF1927" s="1"/>
  <c r="BI1925"/>
  <c r="BH1925"/>
  <c r="BG1925"/>
  <c r="BE1925"/>
  <c r="T1925"/>
  <c r="R1925"/>
  <c r="P1925"/>
  <c r="BK1925"/>
  <c r="BK1924" s="1"/>
  <c r="J1925"/>
  <c r="BF1925" s="1"/>
  <c r="BI1921"/>
  <c r="BH1921"/>
  <c r="BG1921"/>
  <c r="BE1921"/>
  <c r="T1921"/>
  <c r="R1921"/>
  <c r="P1921"/>
  <c r="BK1921"/>
  <c r="J1921"/>
  <c r="BF1921" s="1"/>
  <c r="BI1919"/>
  <c r="BH1919"/>
  <c r="BG1919"/>
  <c r="BE1919"/>
  <c r="T1919"/>
  <c r="R1919"/>
  <c r="P1919"/>
  <c r="BK1919"/>
  <c r="J1919"/>
  <c r="BF1919" s="1"/>
  <c r="BI1917"/>
  <c r="BH1917"/>
  <c r="BG1917"/>
  <c r="BE1917"/>
  <c r="T1917"/>
  <c r="R1917"/>
  <c r="P1917"/>
  <c r="BK1917"/>
  <c r="J1917"/>
  <c r="BF1917" s="1"/>
  <c r="BI1915"/>
  <c r="BH1915"/>
  <c r="BG1915"/>
  <c r="BE1915"/>
  <c r="T1915"/>
  <c r="R1915"/>
  <c r="P1915"/>
  <c r="BK1915"/>
  <c r="J1915"/>
  <c r="BF1915" s="1"/>
  <c r="BI1913"/>
  <c r="BH1913"/>
  <c r="BG1913"/>
  <c r="BE1913"/>
  <c r="T1913"/>
  <c r="R1913"/>
  <c r="P1913"/>
  <c r="BK1913"/>
  <c r="J1913"/>
  <c r="BF1913" s="1"/>
  <c r="BI1911"/>
  <c r="BH1911"/>
  <c r="BG1911"/>
  <c r="BE1911"/>
  <c r="T1911"/>
  <c r="T1910" s="1"/>
  <c r="R1911"/>
  <c r="P1911"/>
  <c r="BK1911"/>
  <c r="J1911"/>
  <c r="BF1911" s="1"/>
  <c r="BI1908"/>
  <c r="BH1908"/>
  <c r="BG1908"/>
  <c r="BE1908"/>
  <c r="T1908"/>
  <c r="R1908"/>
  <c r="P1908"/>
  <c r="BK1908"/>
  <c r="J1908"/>
  <c r="BF1908" s="1"/>
  <c r="BI1906"/>
  <c r="BH1906"/>
  <c r="BG1906"/>
  <c r="BE1906"/>
  <c r="T1906"/>
  <c r="R1906"/>
  <c r="P1906"/>
  <c r="BK1906"/>
  <c r="J1906"/>
  <c r="BF1906" s="1"/>
  <c r="BI1904"/>
  <c r="BH1904"/>
  <c r="BG1904"/>
  <c r="BE1904"/>
  <c r="T1904"/>
  <c r="R1904"/>
  <c r="R1903" s="1"/>
  <c r="P1904"/>
  <c r="P1903" s="1"/>
  <c r="BK1904"/>
  <c r="BK1903" s="1"/>
  <c r="J1904"/>
  <c r="BF1904" s="1"/>
  <c r="BI1900"/>
  <c r="BH1900"/>
  <c r="BG1900"/>
  <c r="BE1900"/>
  <c r="T1900"/>
  <c r="R1900"/>
  <c r="P1900"/>
  <c r="BK1900"/>
  <c r="J1900"/>
  <c r="BF1900" s="1"/>
  <c r="BI1898"/>
  <c r="BH1898"/>
  <c r="BG1898"/>
  <c r="BE1898"/>
  <c r="T1898"/>
  <c r="R1898"/>
  <c r="P1898"/>
  <c r="BK1898"/>
  <c r="J1898"/>
  <c r="BF1898" s="1"/>
  <c r="BI1896"/>
  <c r="BH1896"/>
  <c r="BG1896"/>
  <c r="BE1896"/>
  <c r="T1896"/>
  <c r="R1896"/>
  <c r="P1896"/>
  <c r="BK1896"/>
  <c r="J1896"/>
  <c r="BF1896" s="1"/>
  <c r="BI1894"/>
  <c r="BH1894"/>
  <c r="BG1894"/>
  <c r="BE1894"/>
  <c r="T1894"/>
  <c r="R1894"/>
  <c r="P1894"/>
  <c r="BK1894"/>
  <c r="J1894"/>
  <c r="BF1894" s="1"/>
  <c r="BI1892"/>
  <c r="BH1892"/>
  <c r="BG1892"/>
  <c r="BE1892"/>
  <c r="T1892"/>
  <c r="R1892"/>
  <c r="P1892"/>
  <c r="BK1892"/>
  <c r="J1892"/>
  <c r="BF1892" s="1"/>
  <c r="BI1890"/>
  <c r="BH1890"/>
  <c r="BG1890"/>
  <c r="BE1890"/>
  <c r="T1890"/>
  <c r="R1890"/>
  <c r="P1890"/>
  <c r="BK1890"/>
  <c r="J1890"/>
  <c r="BF1890" s="1"/>
  <c r="BI1888"/>
  <c r="BH1888"/>
  <c r="BG1888"/>
  <c r="BE1888"/>
  <c r="T1888"/>
  <c r="R1888"/>
  <c r="R1887" s="1"/>
  <c r="P1888"/>
  <c r="P1887" s="1"/>
  <c r="BK1888"/>
  <c r="J1888"/>
  <c r="BF1888" s="1"/>
  <c r="J79"/>
  <c r="BI1883"/>
  <c r="BH1883"/>
  <c r="BG1883"/>
  <c r="BE1883"/>
  <c r="T1883"/>
  <c r="R1883"/>
  <c r="P1883"/>
  <c r="BK1883"/>
  <c r="J1883"/>
  <c r="BF1883" s="1"/>
  <c r="BI1879"/>
  <c r="BH1879"/>
  <c r="BG1879"/>
  <c r="BE1879"/>
  <c r="T1879"/>
  <c r="R1879"/>
  <c r="P1879"/>
  <c r="BK1879"/>
  <c r="J1879"/>
  <c r="BF1879" s="1"/>
  <c r="BI1877"/>
  <c r="BH1877"/>
  <c r="BG1877"/>
  <c r="BE1877"/>
  <c r="T1877"/>
  <c r="R1877"/>
  <c r="P1877"/>
  <c r="BK1877"/>
  <c r="J1877"/>
  <c r="BF1877" s="1"/>
  <c r="BI1871"/>
  <c r="BH1871"/>
  <c r="BG1871"/>
  <c r="BE1871"/>
  <c r="T1871"/>
  <c r="R1871"/>
  <c r="P1871"/>
  <c r="BK1871"/>
  <c r="J1871"/>
  <c r="BF1871" s="1"/>
  <c r="BI1869"/>
  <c r="BH1869"/>
  <c r="BG1869"/>
  <c r="BE1869"/>
  <c r="T1869"/>
  <c r="R1869"/>
  <c r="P1869"/>
  <c r="BK1869"/>
  <c r="J1869"/>
  <c r="BF1869" s="1"/>
  <c r="BI1867"/>
  <c r="BH1867"/>
  <c r="BG1867"/>
  <c r="BE1867"/>
  <c r="T1867"/>
  <c r="R1867"/>
  <c r="P1867"/>
  <c r="BK1867"/>
  <c r="J1867"/>
  <c r="BF1867" s="1"/>
  <c r="BI1865"/>
  <c r="BH1865"/>
  <c r="BG1865"/>
  <c r="BE1865"/>
  <c r="T1865"/>
  <c r="R1865"/>
  <c r="P1865"/>
  <c r="BK1865"/>
  <c r="J1865"/>
  <c r="BF1865" s="1"/>
  <c r="BI1863"/>
  <c r="BH1863"/>
  <c r="BG1863"/>
  <c r="BE1863"/>
  <c r="T1863"/>
  <c r="R1863"/>
  <c r="P1863"/>
  <c r="BK1863"/>
  <c r="J1863"/>
  <c r="BF1863" s="1"/>
  <c r="BI1861"/>
  <c r="BH1861"/>
  <c r="BG1861"/>
  <c r="BE1861"/>
  <c r="T1861"/>
  <c r="R1861"/>
  <c r="P1861"/>
  <c r="BK1861"/>
  <c r="J1861"/>
  <c r="BF1861" s="1"/>
  <c r="BI1859"/>
  <c r="BH1859"/>
  <c r="BG1859"/>
  <c r="BE1859"/>
  <c r="T1859"/>
  <c r="R1859"/>
  <c r="P1859"/>
  <c r="BK1859"/>
  <c r="J1859"/>
  <c r="BF1859" s="1"/>
  <c r="BI1857"/>
  <c r="BH1857"/>
  <c r="BG1857"/>
  <c r="BE1857"/>
  <c r="T1857"/>
  <c r="T1854" s="1"/>
  <c r="R1857"/>
  <c r="P1857"/>
  <c r="BK1857"/>
  <c r="J1857"/>
  <c r="BF1857" s="1"/>
  <c r="BI1855"/>
  <c r="BH1855"/>
  <c r="BG1855"/>
  <c r="BE1855"/>
  <c r="T1855"/>
  <c r="R1855"/>
  <c r="P1855"/>
  <c r="P1854" s="1"/>
  <c r="BK1855"/>
  <c r="BK1854" s="1"/>
  <c r="J1854" s="1"/>
  <c r="J78" s="1"/>
  <c r="J1855"/>
  <c r="BF1855" s="1"/>
  <c r="BI1851"/>
  <c r="BH1851"/>
  <c r="BG1851"/>
  <c r="BE1851"/>
  <c r="T1851"/>
  <c r="R1851"/>
  <c r="P1851"/>
  <c r="BK1851"/>
  <c r="J1851"/>
  <c r="BF1851" s="1"/>
  <c r="BI1849"/>
  <c r="BH1849"/>
  <c r="BG1849"/>
  <c r="BE1849"/>
  <c r="T1849"/>
  <c r="R1849"/>
  <c r="P1849"/>
  <c r="BK1849"/>
  <c r="J1849"/>
  <c r="BF1849" s="1"/>
  <c r="BI1846"/>
  <c r="BH1846"/>
  <c r="BG1846"/>
  <c r="BE1846"/>
  <c r="T1846"/>
  <c r="R1846"/>
  <c r="P1846"/>
  <c r="BK1846"/>
  <c r="J1846"/>
  <c r="BF1846" s="1"/>
  <c r="BI1844"/>
  <c r="BH1844"/>
  <c r="BG1844"/>
  <c r="BE1844"/>
  <c r="T1844"/>
  <c r="R1844"/>
  <c r="P1844"/>
  <c r="BK1844"/>
  <c r="J1844"/>
  <c r="BF1844" s="1"/>
  <c r="BI1842"/>
  <c r="BH1842"/>
  <c r="BG1842"/>
  <c r="BE1842"/>
  <c r="T1842"/>
  <c r="R1842"/>
  <c r="P1842"/>
  <c r="BK1842"/>
  <c r="J1842"/>
  <c r="BF1842" s="1"/>
  <c r="BI1840"/>
  <c r="BH1840"/>
  <c r="BG1840"/>
  <c r="BE1840"/>
  <c r="T1840"/>
  <c r="R1840"/>
  <c r="P1840"/>
  <c r="BK1840"/>
  <c r="J1840"/>
  <c r="BF1840" s="1"/>
  <c r="BI1838"/>
  <c r="BH1838"/>
  <c r="BG1838"/>
  <c r="BE1838"/>
  <c r="T1838"/>
  <c r="R1838"/>
  <c r="P1838"/>
  <c r="BK1838"/>
  <c r="J1838"/>
  <c r="BF1838" s="1"/>
  <c r="BI1836"/>
  <c r="BH1836"/>
  <c r="BG1836"/>
  <c r="BE1836"/>
  <c r="T1836"/>
  <c r="R1836"/>
  <c r="P1836"/>
  <c r="BK1836"/>
  <c r="J1836"/>
  <c r="BF1836" s="1"/>
  <c r="BI1834"/>
  <c r="BH1834"/>
  <c r="BG1834"/>
  <c r="BE1834"/>
  <c r="T1834"/>
  <c r="R1834"/>
  <c r="P1834"/>
  <c r="BK1834"/>
  <c r="J1834"/>
  <c r="BF1834" s="1"/>
  <c r="BI1832"/>
  <c r="BH1832"/>
  <c r="BG1832"/>
  <c r="BE1832"/>
  <c r="T1832"/>
  <c r="R1832"/>
  <c r="P1832"/>
  <c r="BK1832"/>
  <c r="J1832"/>
  <c r="BF1832" s="1"/>
  <c r="BI1830"/>
  <c r="BH1830"/>
  <c r="BG1830"/>
  <c r="BE1830"/>
  <c r="T1830"/>
  <c r="R1830"/>
  <c r="P1830"/>
  <c r="BK1830"/>
  <c r="J1830"/>
  <c r="BF1830" s="1"/>
  <c r="BI1828"/>
  <c r="BH1828"/>
  <c r="BG1828"/>
  <c r="BE1828"/>
  <c r="T1828"/>
  <c r="R1828"/>
  <c r="P1828"/>
  <c r="BK1828"/>
  <c r="J1828"/>
  <c r="BF1828" s="1"/>
  <c r="BI1826"/>
  <c r="BH1826"/>
  <c r="BG1826"/>
  <c r="BE1826"/>
  <c r="T1826"/>
  <c r="R1826"/>
  <c r="P1826"/>
  <c r="BK1826"/>
  <c r="J1826"/>
  <c r="BF1826" s="1"/>
  <c r="BI1824"/>
  <c r="BH1824"/>
  <c r="BG1824"/>
  <c r="BE1824"/>
  <c r="T1824"/>
  <c r="R1824"/>
  <c r="P1824"/>
  <c r="BK1824"/>
  <c r="J1824"/>
  <c r="BF1824" s="1"/>
  <c r="BI1822"/>
  <c r="BH1822"/>
  <c r="BG1822"/>
  <c r="BE1822"/>
  <c r="T1822"/>
  <c r="R1822"/>
  <c r="P1822"/>
  <c r="BK1822"/>
  <c r="J1822"/>
  <c r="BF1822" s="1"/>
  <c r="BI1820"/>
  <c r="BH1820"/>
  <c r="BG1820"/>
  <c r="BE1820"/>
  <c r="T1820"/>
  <c r="R1820"/>
  <c r="P1820"/>
  <c r="BK1820"/>
  <c r="J1820"/>
  <c r="BF1820" s="1"/>
  <c r="BI1818"/>
  <c r="BH1818"/>
  <c r="BG1818"/>
  <c r="BE1818"/>
  <c r="T1818"/>
  <c r="R1818"/>
  <c r="P1818"/>
  <c r="BK1818"/>
  <c r="J1818"/>
  <c r="BF1818" s="1"/>
  <c r="BI1815"/>
  <c r="BH1815"/>
  <c r="BG1815"/>
  <c r="BE1815"/>
  <c r="T1815"/>
  <c r="R1815"/>
  <c r="P1815"/>
  <c r="BK1815"/>
  <c r="J1815"/>
  <c r="BF1815" s="1"/>
  <c r="BI1812"/>
  <c r="BH1812"/>
  <c r="BG1812"/>
  <c r="BE1812"/>
  <c r="T1812"/>
  <c r="R1812"/>
  <c r="P1812"/>
  <c r="BK1812"/>
  <c r="J1812"/>
  <c r="BF1812" s="1"/>
  <c r="BI1810"/>
  <c r="BH1810"/>
  <c r="BG1810"/>
  <c r="BE1810"/>
  <c r="T1810"/>
  <c r="R1810"/>
  <c r="P1810"/>
  <c r="BK1810"/>
  <c r="J1810"/>
  <c r="BF1810" s="1"/>
  <c r="BI1808"/>
  <c r="BH1808"/>
  <c r="BG1808"/>
  <c r="BE1808"/>
  <c r="T1808"/>
  <c r="R1808"/>
  <c r="P1808"/>
  <c r="BK1808"/>
  <c r="J1808"/>
  <c r="BF1808" s="1"/>
  <c r="BI1806"/>
  <c r="BH1806"/>
  <c r="BG1806"/>
  <c r="BE1806"/>
  <c r="T1806"/>
  <c r="R1806"/>
  <c r="P1806"/>
  <c r="BK1806"/>
  <c r="J1806"/>
  <c r="BF1806" s="1"/>
  <c r="BI1804"/>
  <c r="BH1804"/>
  <c r="BG1804"/>
  <c r="BE1804"/>
  <c r="T1804"/>
  <c r="R1804"/>
  <c r="P1804"/>
  <c r="BK1804"/>
  <c r="J1804"/>
  <c r="BF1804" s="1"/>
  <c r="BI1802"/>
  <c r="BH1802"/>
  <c r="BG1802"/>
  <c r="BE1802"/>
  <c r="T1802"/>
  <c r="R1802"/>
  <c r="P1802"/>
  <c r="BK1802"/>
  <c r="J1802"/>
  <c r="BF1802" s="1"/>
  <c r="BI1800"/>
  <c r="BH1800"/>
  <c r="BG1800"/>
  <c r="BE1800"/>
  <c r="T1800"/>
  <c r="R1800"/>
  <c r="P1800"/>
  <c r="BK1800"/>
  <c r="J1800"/>
  <c r="BF1800" s="1"/>
  <c r="BI1798"/>
  <c r="BH1798"/>
  <c r="BG1798"/>
  <c r="BE1798"/>
  <c r="T1798"/>
  <c r="R1798"/>
  <c r="P1798"/>
  <c r="BK1798"/>
  <c r="J1798"/>
  <c r="BF1798" s="1"/>
  <c r="BI1796"/>
  <c r="BH1796"/>
  <c r="BG1796"/>
  <c r="BE1796"/>
  <c r="T1796"/>
  <c r="R1796"/>
  <c r="P1796"/>
  <c r="BK1796"/>
  <c r="J1796"/>
  <c r="BF1796" s="1"/>
  <c r="BI1794"/>
  <c r="BH1794"/>
  <c r="BG1794"/>
  <c r="BE1794"/>
  <c r="T1794"/>
  <c r="R1794"/>
  <c r="P1794"/>
  <c r="BK1794"/>
  <c r="J1794"/>
  <c r="BF1794" s="1"/>
  <c r="BI1792"/>
  <c r="BH1792"/>
  <c r="BG1792"/>
  <c r="BE1792"/>
  <c r="T1792"/>
  <c r="R1792"/>
  <c r="P1792"/>
  <c r="BK1792"/>
  <c r="J1792"/>
  <c r="BF1792" s="1"/>
  <c r="BI1790"/>
  <c r="BH1790"/>
  <c r="BG1790"/>
  <c r="BE1790"/>
  <c r="T1790"/>
  <c r="R1790"/>
  <c r="R1789" s="1"/>
  <c r="P1790"/>
  <c r="BK1790"/>
  <c r="J1790"/>
  <c r="BF1790" s="1"/>
  <c r="BI1786"/>
  <c r="BH1786"/>
  <c r="BG1786"/>
  <c r="BE1786"/>
  <c r="T1786"/>
  <c r="R1786"/>
  <c r="P1786"/>
  <c r="BK1786"/>
  <c r="J1786"/>
  <c r="BF1786" s="1"/>
  <c r="BI1779"/>
  <c r="BH1779"/>
  <c r="BG1779"/>
  <c r="BE1779"/>
  <c r="T1779"/>
  <c r="R1779"/>
  <c r="P1779"/>
  <c r="BK1779"/>
  <c r="J1779"/>
  <c r="BF1779" s="1"/>
  <c r="BI1777"/>
  <c r="BH1777"/>
  <c r="BG1777"/>
  <c r="BE1777"/>
  <c r="T1777"/>
  <c r="R1777"/>
  <c r="P1777"/>
  <c r="BK1777"/>
  <c r="J1777"/>
  <c r="BF1777" s="1"/>
  <c r="BI1774"/>
  <c r="BH1774"/>
  <c r="BG1774"/>
  <c r="BE1774"/>
  <c r="T1774"/>
  <c r="R1774"/>
  <c r="P1774"/>
  <c r="BK1774"/>
  <c r="J1774"/>
  <c r="BF1774" s="1"/>
  <c r="BI1770"/>
  <c r="BH1770"/>
  <c r="BG1770"/>
  <c r="BE1770"/>
  <c r="T1770"/>
  <c r="R1770"/>
  <c r="P1770"/>
  <c r="BK1770"/>
  <c r="J1770"/>
  <c r="BF1770" s="1"/>
  <c r="BI1751"/>
  <c r="BH1751"/>
  <c r="BG1751"/>
  <c r="BE1751"/>
  <c r="T1751"/>
  <c r="R1751"/>
  <c r="P1751"/>
  <c r="BK1751"/>
  <c r="J1751"/>
  <c r="BF1751" s="1"/>
  <c r="BI1746"/>
  <c r="BH1746"/>
  <c r="BG1746"/>
  <c r="BE1746"/>
  <c r="T1746"/>
  <c r="R1746"/>
  <c r="P1746"/>
  <c r="P1745" s="1"/>
  <c r="BK1746"/>
  <c r="J1746"/>
  <c r="BF1746" s="1"/>
  <c r="BI1742"/>
  <c r="BH1742"/>
  <c r="BG1742"/>
  <c r="BE1742"/>
  <c r="T1742"/>
  <c r="R1742"/>
  <c r="P1742"/>
  <c r="BK1742"/>
  <c r="J1742"/>
  <c r="BF1742" s="1"/>
  <c r="BI1737"/>
  <c r="BH1737"/>
  <c r="BG1737"/>
  <c r="BE1737"/>
  <c r="T1737"/>
  <c r="T1736" s="1"/>
  <c r="R1737"/>
  <c r="R1736" s="1"/>
  <c r="P1737"/>
  <c r="BK1737"/>
  <c r="J1737"/>
  <c r="BF1737" s="1"/>
  <c r="BI1733"/>
  <c r="BH1733"/>
  <c r="BG1733"/>
  <c r="BE1733"/>
  <c r="T1733"/>
  <c r="R1733"/>
  <c r="P1733"/>
  <c r="BK1733"/>
  <c r="J1733"/>
  <c r="BF1733" s="1"/>
  <c r="BI1731"/>
  <c r="BH1731"/>
  <c r="BG1731"/>
  <c r="BE1731"/>
  <c r="T1731"/>
  <c r="R1731"/>
  <c r="P1731"/>
  <c r="BK1731"/>
  <c r="J1731"/>
  <c r="BF1731" s="1"/>
  <c r="BI1728"/>
  <c r="BH1728"/>
  <c r="BG1728"/>
  <c r="BE1728"/>
  <c r="T1728"/>
  <c r="R1728"/>
  <c r="P1728"/>
  <c r="BK1728"/>
  <c r="BK1702" s="1"/>
  <c r="J1702" s="1"/>
  <c r="J74" s="1"/>
  <c r="J1728"/>
  <c r="BF1728" s="1"/>
  <c r="BI1724"/>
  <c r="BH1724"/>
  <c r="BG1724"/>
  <c r="BE1724"/>
  <c r="T1724"/>
  <c r="R1724"/>
  <c r="P1724"/>
  <c r="BK1724"/>
  <c r="J1724"/>
  <c r="BF1724" s="1"/>
  <c r="BI1703"/>
  <c r="BH1703"/>
  <c r="BG1703"/>
  <c r="BE1703"/>
  <c r="T1703"/>
  <c r="R1703"/>
  <c r="P1703"/>
  <c r="P1702" s="1"/>
  <c r="BK1703"/>
  <c r="J1703"/>
  <c r="BF1703" s="1"/>
  <c r="BI1700"/>
  <c r="BH1700"/>
  <c r="BG1700"/>
  <c r="BE1700"/>
  <c r="T1700"/>
  <c r="R1700"/>
  <c r="P1700"/>
  <c r="BK1700"/>
  <c r="J1700"/>
  <c r="BF1700" s="1"/>
  <c r="BI1698"/>
  <c r="BH1698"/>
  <c r="BG1698"/>
  <c r="BE1698"/>
  <c r="T1698"/>
  <c r="R1698"/>
  <c r="P1698"/>
  <c r="BK1698"/>
  <c r="J1698"/>
  <c r="BF1698" s="1"/>
  <c r="BI1688"/>
  <c r="BH1688"/>
  <c r="BG1688"/>
  <c r="BE1688"/>
  <c r="T1688"/>
  <c r="R1688"/>
  <c r="P1688"/>
  <c r="BK1688"/>
  <c r="J1688"/>
  <c r="BF1688" s="1"/>
  <c r="BI1659"/>
  <c r="BH1659"/>
  <c r="BG1659"/>
  <c r="BE1659"/>
  <c r="T1659"/>
  <c r="R1659"/>
  <c r="P1659"/>
  <c r="BK1659"/>
  <c r="J1659"/>
  <c r="BF1659" s="1"/>
  <c r="BI1657"/>
  <c r="BH1657"/>
  <c r="BG1657"/>
  <c r="BE1657"/>
  <c r="T1657"/>
  <c r="R1657"/>
  <c r="P1657"/>
  <c r="BK1657"/>
  <c r="J1657"/>
  <c r="BF1657" s="1"/>
  <c r="BI1650"/>
  <c r="BH1650"/>
  <c r="BG1650"/>
  <c r="BE1650"/>
  <c r="T1650"/>
  <c r="R1650"/>
  <c r="P1650"/>
  <c r="BK1650"/>
  <c r="J1650"/>
  <c r="BF1650" s="1"/>
  <c r="BI1643"/>
  <c r="BH1643"/>
  <c r="BG1643"/>
  <c r="BE1643"/>
  <c r="T1643"/>
  <c r="R1643"/>
  <c r="P1643"/>
  <c r="BK1643"/>
  <c r="J1643"/>
  <c r="BF1643" s="1"/>
  <c r="BI1635"/>
  <c r="BH1635"/>
  <c r="BG1635"/>
  <c r="BE1635"/>
  <c r="T1635"/>
  <c r="R1635"/>
  <c r="P1635"/>
  <c r="BK1635"/>
  <c r="J1635"/>
  <c r="BF1635" s="1"/>
  <c r="BI1630"/>
  <c r="BH1630"/>
  <c r="BG1630"/>
  <c r="BE1630"/>
  <c r="T1630"/>
  <c r="R1630"/>
  <c r="P1630"/>
  <c r="BK1630"/>
  <c r="J1630"/>
  <c r="BF1630" s="1"/>
  <c r="BI1628"/>
  <c r="BH1628"/>
  <c r="BG1628"/>
  <c r="BE1628"/>
  <c r="T1628"/>
  <c r="R1628"/>
  <c r="P1628"/>
  <c r="BK1628"/>
  <c r="J1628"/>
  <c r="BF1628" s="1"/>
  <c r="BI1626"/>
  <c r="BH1626"/>
  <c r="BG1626"/>
  <c r="BE1626"/>
  <c r="T1626"/>
  <c r="R1626"/>
  <c r="P1626"/>
  <c r="BK1626"/>
  <c r="J1626"/>
  <c r="BF1626" s="1"/>
  <c r="BI1624"/>
  <c r="BH1624"/>
  <c r="BG1624"/>
  <c r="BE1624"/>
  <c r="T1624"/>
  <c r="R1624"/>
  <c r="P1624"/>
  <c r="BK1624"/>
  <c r="J1624"/>
  <c r="BF1624" s="1"/>
  <c r="BI1619"/>
  <c r="BH1619"/>
  <c r="BG1619"/>
  <c r="BE1619"/>
  <c r="T1619"/>
  <c r="R1619"/>
  <c r="P1619"/>
  <c r="BK1619"/>
  <c r="J1619"/>
  <c r="BF1619" s="1"/>
  <c r="BI1617"/>
  <c r="BH1617"/>
  <c r="BG1617"/>
  <c r="BE1617"/>
  <c r="T1617"/>
  <c r="R1617"/>
  <c r="P1617"/>
  <c r="BK1617"/>
  <c r="J1617"/>
  <c r="BF1617" s="1"/>
  <c r="BI1615"/>
  <c r="BH1615"/>
  <c r="BG1615"/>
  <c r="BE1615"/>
  <c r="T1615"/>
  <c r="R1615"/>
  <c r="P1615"/>
  <c r="BK1615"/>
  <c r="J1615"/>
  <c r="BF1615" s="1"/>
  <c r="BI1613"/>
  <c r="BH1613"/>
  <c r="BG1613"/>
  <c r="BE1613"/>
  <c r="T1613"/>
  <c r="R1613"/>
  <c r="P1613"/>
  <c r="BK1613"/>
  <c r="J1613"/>
  <c r="BF1613" s="1"/>
  <c r="BI1607"/>
  <c r="BH1607"/>
  <c r="BG1607"/>
  <c r="BE1607"/>
  <c r="T1607"/>
  <c r="R1607"/>
  <c r="P1607"/>
  <c r="BK1607"/>
  <c r="J1607"/>
  <c r="BF1607" s="1"/>
  <c r="BI1605"/>
  <c r="BH1605"/>
  <c r="BG1605"/>
  <c r="BE1605"/>
  <c r="T1605"/>
  <c r="R1605"/>
  <c r="P1605"/>
  <c r="BK1605"/>
  <c r="J1605"/>
  <c r="BF1605" s="1"/>
  <c r="BI1601"/>
  <c r="BH1601"/>
  <c r="BG1601"/>
  <c r="BE1601"/>
  <c r="T1601"/>
  <c r="R1601"/>
  <c r="P1601"/>
  <c r="BK1601"/>
  <c r="J1601"/>
  <c r="BF1601" s="1"/>
  <c r="BI1599"/>
  <c r="BH1599"/>
  <c r="BG1599"/>
  <c r="BE1599"/>
  <c r="T1599"/>
  <c r="R1599"/>
  <c r="P1599"/>
  <c r="BK1599"/>
  <c r="J1599"/>
  <c r="BF1599" s="1"/>
  <c r="BI1593"/>
  <c r="BH1593"/>
  <c r="BG1593"/>
  <c r="BE1593"/>
  <c r="T1593"/>
  <c r="R1593"/>
  <c r="P1593"/>
  <c r="BK1593"/>
  <c r="J1593"/>
  <c r="BF1593" s="1"/>
  <c r="BI1587"/>
  <c r="BH1587"/>
  <c r="BG1587"/>
  <c r="BE1587"/>
  <c r="T1587"/>
  <c r="R1587"/>
  <c r="P1587"/>
  <c r="BK1587"/>
  <c r="J1587"/>
  <c r="BF1587" s="1"/>
  <c r="BI1585"/>
  <c r="BH1585"/>
  <c r="BG1585"/>
  <c r="BE1585"/>
  <c r="T1585"/>
  <c r="R1585"/>
  <c r="P1585"/>
  <c r="BK1585"/>
  <c r="J1585"/>
  <c r="BF1585" s="1"/>
  <c r="BI1583"/>
  <c r="BH1583"/>
  <c r="BG1583"/>
  <c r="BE1583"/>
  <c r="T1583"/>
  <c r="R1583"/>
  <c r="P1583"/>
  <c r="BK1583"/>
  <c r="J1583"/>
  <c r="BF1583" s="1"/>
  <c r="BI1581"/>
  <c r="BH1581"/>
  <c r="BG1581"/>
  <c r="BE1581"/>
  <c r="T1581"/>
  <c r="R1581"/>
  <c r="P1581"/>
  <c r="BK1581"/>
  <c r="J1581"/>
  <c r="BF1581" s="1"/>
  <c r="BI1579"/>
  <c r="BH1579"/>
  <c r="BG1579"/>
  <c r="BE1579"/>
  <c r="T1579"/>
  <c r="R1579"/>
  <c r="P1579"/>
  <c r="BK1579"/>
  <c r="J1579"/>
  <c r="BF1579" s="1"/>
  <c r="BI1570"/>
  <c r="BH1570"/>
  <c r="BG1570"/>
  <c r="BE1570"/>
  <c r="T1570"/>
  <c r="R1570"/>
  <c r="P1570"/>
  <c r="BK1570"/>
  <c r="J1570"/>
  <c r="BF1570" s="1"/>
  <c r="BI1561"/>
  <c r="BH1561"/>
  <c r="BG1561"/>
  <c r="BE1561"/>
  <c r="T1561"/>
  <c r="R1561"/>
  <c r="P1561"/>
  <c r="BK1561"/>
  <c r="J1561"/>
  <c r="BF1561" s="1"/>
  <c r="BI1559"/>
  <c r="BH1559"/>
  <c r="BG1559"/>
  <c r="BE1559"/>
  <c r="T1559"/>
  <c r="R1559"/>
  <c r="P1559"/>
  <c r="BK1559"/>
  <c r="J1559"/>
  <c r="BF1559" s="1"/>
  <c r="BI1555"/>
  <c r="BH1555"/>
  <c r="BG1555"/>
  <c r="BE1555"/>
  <c r="T1555"/>
  <c r="R1555"/>
  <c r="P1555"/>
  <c r="BK1555"/>
  <c r="J1555"/>
  <c r="BF1555" s="1"/>
  <c r="BI1542"/>
  <c r="BH1542"/>
  <c r="BG1542"/>
  <c r="BE1542"/>
  <c r="T1542"/>
  <c r="R1542"/>
  <c r="P1542"/>
  <c r="BK1542"/>
  <c r="J1542"/>
  <c r="BF1542" s="1"/>
  <c r="BI1536"/>
  <c r="BH1536"/>
  <c r="BG1536"/>
  <c r="BE1536"/>
  <c r="T1536"/>
  <c r="R1536"/>
  <c r="P1536"/>
  <c r="BK1536"/>
  <c r="J1536"/>
  <c r="BF1536" s="1"/>
  <c r="BI1530"/>
  <c r="BH1530"/>
  <c r="BG1530"/>
  <c r="BE1530"/>
  <c r="T1530"/>
  <c r="R1530"/>
  <c r="P1530"/>
  <c r="BK1530"/>
  <c r="J1530"/>
  <c r="BF1530" s="1"/>
  <c r="BI1524"/>
  <c r="BH1524"/>
  <c r="BG1524"/>
  <c r="BE1524"/>
  <c r="T1524"/>
  <c r="R1524"/>
  <c r="P1524"/>
  <c r="BK1524"/>
  <c r="J1524"/>
  <c r="BF1524" s="1"/>
  <c r="BI1518"/>
  <c r="BH1518"/>
  <c r="BG1518"/>
  <c r="BE1518"/>
  <c r="T1518"/>
  <c r="R1518"/>
  <c r="P1518"/>
  <c r="BK1518"/>
  <c r="J1518"/>
  <c r="BF1518" s="1"/>
  <c r="BI1512"/>
  <c r="BH1512"/>
  <c r="BG1512"/>
  <c r="BE1512"/>
  <c r="T1512"/>
  <c r="R1512"/>
  <c r="P1512"/>
  <c r="BK1512"/>
  <c r="J1512"/>
  <c r="BF1512" s="1"/>
  <c r="BI1506"/>
  <c r="BH1506"/>
  <c r="BG1506"/>
  <c r="BE1506"/>
  <c r="T1506"/>
  <c r="R1506"/>
  <c r="P1506"/>
  <c r="BK1506"/>
  <c r="J1506"/>
  <c r="BF1506" s="1"/>
  <c r="BI1500"/>
  <c r="BH1500"/>
  <c r="BG1500"/>
  <c r="BE1500"/>
  <c r="T1500"/>
  <c r="R1500"/>
  <c r="P1500"/>
  <c r="BK1500"/>
  <c r="J1500"/>
  <c r="BF1500" s="1"/>
  <c r="BI1494"/>
  <c r="BH1494"/>
  <c r="BG1494"/>
  <c r="BE1494"/>
  <c r="T1494"/>
  <c r="R1494"/>
  <c r="P1494"/>
  <c r="BK1494"/>
  <c r="J1494"/>
  <c r="BF1494" s="1"/>
  <c r="BI1489"/>
  <c r="BH1489"/>
  <c r="BG1489"/>
  <c r="BE1489"/>
  <c r="T1489"/>
  <c r="R1489"/>
  <c r="P1489"/>
  <c r="BK1489"/>
  <c r="J1489"/>
  <c r="BF1489" s="1"/>
  <c r="BI1482"/>
  <c r="BH1482"/>
  <c r="BG1482"/>
  <c r="BE1482"/>
  <c r="T1482"/>
  <c r="R1482"/>
  <c r="P1482"/>
  <c r="BK1482"/>
  <c r="J1482"/>
  <c r="BF1482" s="1"/>
  <c r="BI1477"/>
  <c r="BH1477"/>
  <c r="BG1477"/>
  <c r="BE1477"/>
  <c r="T1477"/>
  <c r="R1477"/>
  <c r="P1477"/>
  <c r="BK1477"/>
  <c r="J1477"/>
  <c r="BF1477" s="1"/>
  <c r="BI1469"/>
  <c r="BH1469"/>
  <c r="BG1469"/>
  <c r="BE1469"/>
  <c r="T1469"/>
  <c r="R1469"/>
  <c r="P1469"/>
  <c r="BK1469"/>
  <c r="J1469"/>
  <c r="BF1469" s="1"/>
  <c r="BI1462"/>
  <c r="BH1462"/>
  <c r="BG1462"/>
  <c r="BE1462"/>
  <c r="T1462"/>
  <c r="R1462"/>
  <c r="P1462"/>
  <c r="BK1462"/>
  <c r="J1462"/>
  <c r="BF1462" s="1"/>
  <c r="BI1460"/>
  <c r="BH1460"/>
  <c r="BG1460"/>
  <c r="BE1460"/>
  <c r="T1460"/>
  <c r="R1460"/>
  <c r="P1460"/>
  <c r="BK1460"/>
  <c r="J1460"/>
  <c r="BF1460" s="1"/>
  <c r="BI1458"/>
  <c r="BH1458"/>
  <c r="BG1458"/>
  <c r="BE1458"/>
  <c r="T1458"/>
  <c r="R1458"/>
  <c r="P1458"/>
  <c r="BK1458"/>
  <c r="J1458"/>
  <c r="BF1458" s="1"/>
  <c r="BI1455"/>
  <c r="BH1455"/>
  <c r="BG1455"/>
  <c r="BE1455"/>
  <c r="T1455"/>
  <c r="R1455"/>
  <c r="P1455"/>
  <c r="BK1455"/>
  <c r="J1455"/>
  <c r="BF1455" s="1"/>
  <c r="BI1446"/>
  <c r="BH1446"/>
  <c r="BG1446"/>
  <c r="BE1446"/>
  <c r="T1446"/>
  <c r="R1446"/>
  <c r="P1446"/>
  <c r="BK1446"/>
  <c r="J1446"/>
  <c r="BF1446" s="1"/>
  <c r="BI1444"/>
  <c r="BH1444"/>
  <c r="BG1444"/>
  <c r="BE1444"/>
  <c r="T1444"/>
  <c r="R1444"/>
  <c r="P1444"/>
  <c r="BK1444"/>
  <c r="J1444"/>
  <c r="BF1444" s="1"/>
  <c r="BI1441"/>
  <c r="BH1441"/>
  <c r="BG1441"/>
  <c r="BE1441"/>
  <c r="T1441"/>
  <c r="R1441"/>
  <c r="P1441"/>
  <c r="BK1441"/>
  <c r="J1441"/>
  <c r="BF1441" s="1"/>
  <c r="BI1432"/>
  <c r="BH1432"/>
  <c r="BG1432"/>
  <c r="BE1432"/>
  <c r="T1432"/>
  <c r="R1432"/>
  <c r="P1432"/>
  <c r="BK1432"/>
  <c r="J1432"/>
  <c r="BF1432" s="1"/>
  <c r="BI1424"/>
  <c r="BH1424"/>
  <c r="BG1424"/>
  <c r="BE1424"/>
  <c r="T1424"/>
  <c r="R1424"/>
  <c r="P1424"/>
  <c r="BK1424"/>
  <c r="J1424"/>
  <c r="BF1424" s="1"/>
  <c r="BI1417"/>
  <c r="BH1417"/>
  <c r="BG1417"/>
  <c r="BE1417"/>
  <c r="T1417"/>
  <c r="R1417"/>
  <c r="P1417"/>
  <c r="BK1417"/>
  <c r="J1417"/>
  <c r="BF1417" s="1"/>
  <c r="BI1405"/>
  <c r="BH1405"/>
  <c r="BG1405"/>
  <c r="BE1405"/>
  <c r="T1405"/>
  <c r="R1405"/>
  <c r="P1405"/>
  <c r="BK1405"/>
  <c r="J1405"/>
  <c r="BF1405" s="1"/>
  <c r="BI1399"/>
  <c r="BH1399"/>
  <c r="BG1399"/>
  <c r="BE1399"/>
  <c r="T1399"/>
  <c r="R1399"/>
  <c r="P1399"/>
  <c r="BK1399"/>
  <c r="J1399"/>
  <c r="BF1399" s="1"/>
  <c r="BI1379"/>
  <c r="BH1379"/>
  <c r="BG1379"/>
  <c r="BE1379"/>
  <c r="T1379"/>
  <c r="R1379"/>
  <c r="P1379"/>
  <c r="BK1379"/>
  <c r="J1379"/>
  <c r="BF1379" s="1"/>
  <c r="BI1377"/>
  <c r="BH1377"/>
  <c r="BG1377"/>
  <c r="BE1377"/>
  <c r="T1377"/>
  <c r="R1377"/>
  <c r="P1377"/>
  <c r="BK1377"/>
  <c r="J1377"/>
  <c r="BF1377" s="1"/>
  <c r="BI1375"/>
  <c r="BH1375"/>
  <c r="BG1375"/>
  <c r="BE1375"/>
  <c r="T1375"/>
  <c r="R1375"/>
  <c r="P1375"/>
  <c r="BK1375"/>
  <c r="J1375"/>
  <c r="BF1375" s="1"/>
  <c r="BI1373"/>
  <c r="BH1373"/>
  <c r="BG1373"/>
  <c r="BE1373"/>
  <c r="T1373"/>
  <c r="R1373"/>
  <c r="P1373"/>
  <c r="BK1373"/>
  <c r="J1373"/>
  <c r="BF1373" s="1"/>
  <c r="BI1371"/>
  <c r="BH1371"/>
  <c r="BG1371"/>
  <c r="BE1371"/>
  <c r="T1371"/>
  <c r="R1371"/>
  <c r="P1371"/>
  <c r="BK1371"/>
  <c r="J1371"/>
  <c r="BF1371" s="1"/>
  <c r="BI1369"/>
  <c r="BH1369"/>
  <c r="BG1369"/>
  <c r="BE1369"/>
  <c r="T1369"/>
  <c r="R1369"/>
  <c r="P1369"/>
  <c r="BK1369"/>
  <c r="J1369"/>
  <c r="BF1369" s="1"/>
  <c r="BI1367"/>
  <c r="BH1367"/>
  <c r="BG1367"/>
  <c r="BE1367"/>
  <c r="T1367"/>
  <c r="R1367"/>
  <c r="P1367"/>
  <c r="BK1367"/>
  <c r="J1367"/>
  <c r="BF1367" s="1"/>
  <c r="BI1365"/>
  <c r="BH1365"/>
  <c r="BG1365"/>
  <c r="BE1365"/>
  <c r="T1365"/>
  <c r="R1365"/>
  <c r="P1365"/>
  <c r="BK1365"/>
  <c r="J1365"/>
  <c r="BF1365" s="1"/>
  <c r="BI1361"/>
  <c r="BH1361"/>
  <c r="BG1361"/>
  <c r="BE1361"/>
  <c r="T1361"/>
  <c r="R1361"/>
  <c r="P1361"/>
  <c r="BK1361"/>
  <c r="J1361"/>
  <c r="BF1361" s="1"/>
  <c r="BI1357"/>
  <c r="BH1357"/>
  <c r="BG1357"/>
  <c r="BE1357"/>
  <c r="T1357"/>
  <c r="R1357"/>
  <c r="P1357"/>
  <c r="BK1357"/>
  <c r="J1357"/>
  <c r="BF1357" s="1"/>
  <c r="BI1355"/>
  <c r="BH1355"/>
  <c r="BG1355"/>
  <c r="BE1355"/>
  <c r="T1355"/>
  <c r="R1355"/>
  <c r="P1355"/>
  <c r="BK1355"/>
  <c r="J1355"/>
  <c r="BF1355" s="1"/>
  <c r="BI1353"/>
  <c r="BH1353"/>
  <c r="BG1353"/>
  <c r="BE1353"/>
  <c r="T1353"/>
  <c r="R1353"/>
  <c r="P1353"/>
  <c r="BK1353"/>
  <c r="J1353"/>
  <c r="BF1353" s="1"/>
  <c r="BI1346"/>
  <c r="BH1346"/>
  <c r="BG1346"/>
  <c r="BE1346"/>
  <c r="T1346"/>
  <c r="R1346"/>
  <c r="P1346"/>
  <c r="BK1346"/>
  <c r="J1346"/>
  <c r="BF1346" s="1"/>
  <c r="BI1344"/>
  <c r="BH1344"/>
  <c r="BG1344"/>
  <c r="BE1344"/>
  <c r="T1344"/>
  <c r="R1344"/>
  <c r="P1344"/>
  <c r="BK1344"/>
  <c r="J1344"/>
  <c r="BF1344" s="1"/>
  <c r="BI1336"/>
  <c r="BH1336"/>
  <c r="BG1336"/>
  <c r="BE1336"/>
  <c r="T1336"/>
  <c r="R1336"/>
  <c r="P1336"/>
  <c r="BK1336"/>
  <c r="J1336"/>
  <c r="BF1336" s="1"/>
  <c r="BI1334"/>
  <c r="BH1334"/>
  <c r="BG1334"/>
  <c r="BE1334"/>
  <c r="T1334"/>
  <c r="R1334"/>
  <c r="P1334"/>
  <c r="BK1334"/>
  <c r="J1334"/>
  <c r="BF1334" s="1"/>
  <c r="BI1332"/>
  <c r="BH1332"/>
  <c r="BG1332"/>
  <c r="BE1332"/>
  <c r="T1332"/>
  <c r="R1332"/>
  <c r="P1332"/>
  <c r="BK1332"/>
  <c r="J1332"/>
  <c r="BF1332" s="1"/>
  <c r="BI1330"/>
  <c r="BH1330"/>
  <c r="BG1330"/>
  <c r="BE1330"/>
  <c r="T1330"/>
  <c r="R1330"/>
  <c r="P1330"/>
  <c r="BK1330"/>
  <c r="J1330"/>
  <c r="BF1330" s="1"/>
  <c r="BI1328"/>
  <c r="BH1328"/>
  <c r="BG1328"/>
  <c r="BE1328"/>
  <c r="T1328"/>
  <c r="R1328"/>
  <c r="P1328"/>
  <c r="BK1328"/>
  <c r="J1328"/>
  <c r="BF1328" s="1"/>
  <c r="BI1326"/>
  <c r="BH1326"/>
  <c r="BG1326"/>
  <c r="BE1326"/>
  <c r="T1326"/>
  <c r="R1326"/>
  <c r="P1326"/>
  <c r="BK1326"/>
  <c r="J1326"/>
  <c r="BF1326" s="1"/>
  <c r="BI1324"/>
  <c r="BH1324"/>
  <c r="BG1324"/>
  <c r="BE1324"/>
  <c r="T1324"/>
  <c r="R1324"/>
  <c r="P1324"/>
  <c r="BK1324"/>
  <c r="J1324"/>
  <c r="BF1324" s="1"/>
  <c r="BI1322"/>
  <c r="BH1322"/>
  <c r="BG1322"/>
  <c r="BE1322"/>
  <c r="T1322"/>
  <c r="R1322"/>
  <c r="P1322"/>
  <c r="BK1322"/>
  <c r="J1322"/>
  <c r="BF1322" s="1"/>
  <c r="BI1320"/>
  <c r="BH1320"/>
  <c r="BG1320"/>
  <c r="BE1320"/>
  <c r="T1320"/>
  <c r="R1320"/>
  <c r="P1320"/>
  <c r="BK1320"/>
  <c r="J1320"/>
  <c r="BF1320" s="1"/>
  <c r="BI1318"/>
  <c r="BH1318"/>
  <c r="BG1318"/>
  <c r="BE1318"/>
  <c r="T1318"/>
  <c r="R1318"/>
  <c r="P1318"/>
  <c r="BK1318"/>
  <c r="J1318"/>
  <c r="BF1318" s="1"/>
  <c r="BI1311"/>
  <c r="BH1311"/>
  <c r="BG1311"/>
  <c r="BE1311"/>
  <c r="T1311"/>
  <c r="R1311"/>
  <c r="P1311"/>
  <c r="BK1311"/>
  <c r="J1311"/>
  <c r="BF1311" s="1"/>
  <c r="BI1309"/>
  <c r="BH1309"/>
  <c r="BG1309"/>
  <c r="BE1309"/>
  <c r="T1309"/>
  <c r="R1309"/>
  <c r="P1309"/>
  <c r="BK1309"/>
  <c r="J1309"/>
  <c r="BF1309" s="1"/>
  <c r="BI1307"/>
  <c r="BH1307"/>
  <c r="BG1307"/>
  <c r="BE1307"/>
  <c r="T1307"/>
  <c r="R1307"/>
  <c r="P1307"/>
  <c r="BK1307"/>
  <c r="J1307"/>
  <c r="BF1307" s="1"/>
  <c r="BI1305"/>
  <c r="BH1305"/>
  <c r="BG1305"/>
  <c r="BE1305"/>
  <c r="T1305"/>
  <c r="R1305"/>
  <c r="P1305"/>
  <c r="BK1305"/>
  <c r="J1305"/>
  <c r="BF1305" s="1"/>
  <c r="BI1303"/>
  <c r="BH1303"/>
  <c r="BG1303"/>
  <c r="BE1303"/>
  <c r="T1303"/>
  <c r="R1303"/>
  <c r="P1303"/>
  <c r="BK1303"/>
  <c r="J1303"/>
  <c r="BF1303" s="1"/>
  <c r="BI1300"/>
  <c r="BH1300"/>
  <c r="BG1300"/>
  <c r="BE1300"/>
  <c r="T1300"/>
  <c r="R1300"/>
  <c r="P1300"/>
  <c r="BK1300"/>
  <c r="J1300"/>
  <c r="BF1300" s="1"/>
  <c r="BI1298"/>
  <c r="BH1298"/>
  <c r="BG1298"/>
  <c r="BE1298"/>
  <c r="T1298"/>
  <c r="R1298"/>
  <c r="P1298"/>
  <c r="BK1298"/>
  <c r="J1298"/>
  <c r="BF1298" s="1"/>
  <c r="BI1292"/>
  <c r="BH1292"/>
  <c r="BG1292"/>
  <c r="BE1292"/>
  <c r="T1292"/>
  <c r="R1292"/>
  <c r="P1292"/>
  <c r="BK1292"/>
  <c r="J1292"/>
  <c r="BF1292" s="1"/>
  <c r="BI1274"/>
  <c r="BH1274"/>
  <c r="BG1274"/>
  <c r="BE1274"/>
  <c r="T1274"/>
  <c r="R1274"/>
  <c r="P1274"/>
  <c r="BK1274"/>
  <c r="J1274"/>
  <c r="BF1274" s="1"/>
  <c r="BI1268"/>
  <c r="BH1268"/>
  <c r="BG1268"/>
  <c r="BE1268"/>
  <c r="T1268"/>
  <c r="R1268"/>
  <c r="P1268"/>
  <c r="BK1268"/>
  <c r="J1268"/>
  <c r="BF1268" s="1"/>
  <c r="BI1262"/>
  <c r="BH1262"/>
  <c r="BG1262"/>
  <c r="BE1262"/>
  <c r="T1262"/>
  <c r="R1262"/>
  <c r="P1262"/>
  <c r="BK1262"/>
  <c r="J1262"/>
  <c r="BF1262" s="1"/>
  <c r="BI1237"/>
  <c r="BH1237"/>
  <c r="BG1237"/>
  <c r="BE1237"/>
  <c r="T1237"/>
  <c r="R1237"/>
  <c r="P1237"/>
  <c r="BK1237"/>
  <c r="J1237"/>
  <c r="BF1237" s="1"/>
  <c r="BI1231"/>
  <c r="BH1231"/>
  <c r="BG1231"/>
  <c r="BE1231"/>
  <c r="T1231"/>
  <c r="R1231"/>
  <c r="P1231"/>
  <c r="BK1231"/>
  <c r="J1231"/>
  <c r="BF1231" s="1"/>
  <c r="BI1224"/>
  <c r="BH1224"/>
  <c r="BG1224"/>
  <c r="BE1224"/>
  <c r="T1224"/>
  <c r="R1224"/>
  <c r="P1224"/>
  <c r="BK1224"/>
  <c r="J1224"/>
  <c r="BF1224" s="1"/>
  <c r="BI1222"/>
  <c r="BH1222"/>
  <c r="BG1222"/>
  <c r="BE1222"/>
  <c r="T1222"/>
  <c r="R1222"/>
  <c r="P1222"/>
  <c r="BK1222"/>
  <c r="J1222"/>
  <c r="BF1222" s="1"/>
  <c r="BI1216"/>
  <c r="BH1216"/>
  <c r="BG1216"/>
  <c r="BE1216"/>
  <c r="T1216"/>
  <c r="R1216"/>
  <c r="P1216"/>
  <c r="BK1216"/>
  <c r="J1216"/>
  <c r="BF1216" s="1"/>
  <c r="BI1214"/>
  <c r="BH1214"/>
  <c r="BG1214"/>
  <c r="BE1214"/>
  <c r="T1214"/>
  <c r="R1214"/>
  <c r="P1214"/>
  <c r="BK1214"/>
  <c r="J1214"/>
  <c r="BF1214" s="1"/>
  <c r="BI1206"/>
  <c r="BH1206"/>
  <c r="BG1206"/>
  <c r="BE1206"/>
  <c r="T1206"/>
  <c r="R1206"/>
  <c r="P1206"/>
  <c r="BK1206"/>
  <c r="J1206"/>
  <c r="BF1206" s="1"/>
  <c r="BI1203"/>
  <c r="BH1203"/>
  <c r="BG1203"/>
  <c r="BE1203"/>
  <c r="T1203"/>
  <c r="R1203"/>
  <c r="P1203"/>
  <c r="BK1203"/>
  <c r="J1203"/>
  <c r="BF1203" s="1"/>
  <c r="BI1201"/>
  <c r="BH1201"/>
  <c r="BG1201"/>
  <c r="BE1201"/>
  <c r="T1201"/>
  <c r="R1201"/>
  <c r="P1201"/>
  <c r="BK1201"/>
  <c r="J1201"/>
  <c r="BF1201" s="1"/>
  <c r="BI1196"/>
  <c r="BH1196"/>
  <c r="BG1196"/>
  <c r="BE1196"/>
  <c r="T1196"/>
  <c r="T1195" s="1"/>
  <c r="R1196"/>
  <c r="R1195" s="1"/>
  <c r="P1196"/>
  <c r="P1195" s="1"/>
  <c r="BK1196"/>
  <c r="BK1195" s="1"/>
  <c r="J1195" s="1"/>
  <c r="J71" s="1"/>
  <c r="J1196"/>
  <c r="BF1196" s="1"/>
  <c r="BI1193"/>
  <c r="BH1193"/>
  <c r="BG1193"/>
  <c r="BE1193"/>
  <c r="T1193"/>
  <c r="R1193"/>
  <c r="P1193"/>
  <c r="BK1193"/>
  <c r="J1193"/>
  <c r="BF1193" s="1"/>
  <c r="BI1189"/>
  <c r="BH1189"/>
  <c r="BG1189"/>
  <c r="BE1189"/>
  <c r="T1189"/>
  <c r="R1189"/>
  <c r="P1189"/>
  <c r="BK1189"/>
  <c r="J1189"/>
  <c r="BF1189" s="1"/>
  <c r="BI1187"/>
  <c r="BH1187"/>
  <c r="BG1187"/>
  <c r="BE1187"/>
  <c r="T1187"/>
  <c r="R1187"/>
  <c r="P1187"/>
  <c r="BK1187"/>
  <c r="J1187"/>
  <c r="BF1187" s="1"/>
  <c r="BI1185"/>
  <c r="BH1185"/>
  <c r="BG1185"/>
  <c r="BE1185"/>
  <c r="T1185"/>
  <c r="R1185"/>
  <c r="P1185"/>
  <c r="BK1185"/>
  <c r="J1185"/>
  <c r="BF1185" s="1"/>
  <c r="BI1183"/>
  <c r="BH1183"/>
  <c r="BG1183"/>
  <c r="BE1183"/>
  <c r="T1183"/>
  <c r="R1183"/>
  <c r="P1183"/>
  <c r="BK1183"/>
  <c r="J1183"/>
  <c r="BF1183" s="1"/>
  <c r="BI1179"/>
  <c r="BH1179"/>
  <c r="BG1179"/>
  <c r="BE1179"/>
  <c r="T1179"/>
  <c r="R1179"/>
  <c r="P1179"/>
  <c r="BK1179"/>
  <c r="J1179"/>
  <c r="BF1179" s="1"/>
  <c r="BI1177"/>
  <c r="BH1177"/>
  <c r="BG1177"/>
  <c r="BE1177"/>
  <c r="T1177"/>
  <c r="R1177"/>
  <c r="P1177"/>
  <c r="P1176" s="1"/>
  <c r="BK1177"/>
  <c r="J1177"/>
  <c r="BF1177" s="1"/>
  <c r="BI1170"/>
  <c r="BH1170"/>
  <c r="BG1170"/>
  <c r="BE1170"/>
  <c r="T1170"/>
  <c r="R1170"/>
  <c r="P1170"/>
  <c r="BK1170"/>
  <c r="J1170"/>
  <c r="BF1170" s="1"/>
  <c r="BI1162"/>
  <c r="BH1162"/>
  <c r="BG1162"/>
  <c r="BE1162"/>
  <c r="T1162"/>
  <c r="R1162"/>
  <c r="P1162"/>
  <c r="BK1162"/>
  <c r="J1162"/>
  <c r="BF1162" s="1"/>
  <c r="BI1156"/>
  <c r="BH1156"/>
  <c r="BG1156"/>
  <c r="BE1156"/>
  <c r="T1156"/>
  <c r="R1156"/>
  <c r="P1156"/>
  <c r="BK1156"/>
  <c r="J1156"/>
  <c r="BF1156" s="1"/>
  <c r="BI1151"/>
  <c r="BH1151"/>
  <c r="BG1151"/>
  <c r="BE1151"/>
  <c r="T1151"/>
  <c r="R1151"/>
  <c r="P1151"/>
  <c r="BK1151"/>
  <c r="J1151"/>
  <c r="BF1151" s="1"/>
  <c r="BI1143"/>
  <c r="BH1143"/>
  <c r="BG1143"/>
  <c r="BE1143"/>
  <c r="T1143"/>
  <c r="R1143"/>
  <c r="P1143"/>
  <c r="BK1143"/>
  <c r="J1143"/>
  <c r="BF1143" s="1"/>
  <c r="BI1131"/>
  <c r="BH1131"/>
  <c r="BG1131"/>
  <c r="BE1131"/>
  <c r="T1131"/>
  <c r="R1131"/>
  <c r="P1131"/>
  <c r="BK1131"/>
  <c r="J1131"/>
  <c r="BF1131" s="1"/>
  <c r="BI1125"/>
  <c r="BH1125"/>
  <c r="BG1125"/>
  <c r="BE1125"/>
  <c r="T1125"/>
  <c r="R1125"/>
  <c r="P1125"/>
  <c r="BK1125"/>
  <c r="J1125"/>
  <c r="BF1125" s="1"/>
  <c r="BI1123"/>
  <c r="BH1123"/>
  <c r="BG1123"/>
  <c r="BE1123"/>
  <c r="T1123"/>
  <c r="R1123"/>
  <c r="P1123"/>
  <c r="BK1123"/>
  <c r="J1123"/>
  <c r="BF1123" s="1"/>
  <c r="BI1118"/>
  <c r="BH1118"/>
  <c r="BG1118"/>
  <c r="BE1118"/>
  <c r="T1118"/>
  <c r="R1118"/>
  <c r="P1118"/>
  <c r="BK1118"/>
  <c r="J1118"/>
  <c r="BF1118" s="1"/>
  <c r="BI1113"/>
  <c r="BH1113"/>
  <c r="BG1113"/>
  <c r="BE1113"/>
  <c r="T1113"/>
  <c r="R1113"/>
  <c r="P1113"/>
  <c r="BK1113"/>
  <c r="J1113"/>
  <c r="BF1113" s="1"/>
  <c r="BI1111"/>
  <c r="BH1111"/>
  <c r="BG1111"/>
  <c r="BE1111"/>
  <c r="T1111"/>
  <c r="R1111"/>
  <c r="P1111"/>
  <c r="BK1111"/>
  <c r="J1111"/>
  <c r="BF1111" s="1"/>
  <c r="BI1107"/>
  <c r="BH1107"/>
  <c r="BG1107"/>
  <c r="BE1107"/>
  <c r="T1107"/>
  <c r="R1107"/>
  <c r="P1107"/>
  <c r="BK1107"/>
  <c r="J1107"/>
  <c r="BF1107" s="1"/>
  <c r="BI1098"/>
  <c r="BH1098"/>
  <c r="BG1098"/>
  <c r="BE1098"/>
  <c r="T1098"/>
  <c r="R1098"/>
  <c r="P1098"/>
  <c r="BK1098"/>
  <c r="J1098"/>
  <c r="BF1098" s="1"/>
  <c r="BI1062"/>
  <c r="BH1062"/>
  <c r="BG1062"/>
  <c r="BE1062"/>
  <c r="T1062"/>
  <c r="R1062"/>
  <c r="P1062"/>
  <c r="BK1062"/>
  <c r="J1062"/>
  <c r="BF1062" s="1"/>
  <c r="BI1030"/>
  <c r="BH1030"/>
  <c r="BG1030"/>
  <c r="BE1030"/>
  <c r="T1030"/>
  <c r="R1030"/>
  <c r="P1030"/>
  <c r="BK1030"/>
  <c r="J1030"/>
  <c r="BF1030" s="1"/>
  <c r="BI1026"/>
  <c r="BH1026"/>
  <c r="BG1026"/>
  <c r="BE1026"/>
  <c r="T1026"/>
  <c r="R1026"/>
  <c r="P1026"/>
  <c r="BK1026"/>
  <c r="J1026"/>
  <c r="BF1026" s="1"/>
  <c r="BI1022"/>
  <c r="BH1022"/>
  <c r="BG1022"/>
  <c r="BE1022"/>
  <c r="T1022"/>
  <c r="R1022"/>
  <c r="P1022"/>
  <c r="BK1022"/>
  <c r="J1022"/>
  <c r="BF1022" s="1"/>
  <c r="BI1016"/>
  <c r="BH1016"/>
  <c r="BG1016"/>
  <c r="BE1016"/>
  <c r="T1016"/>
  <c r="R1016"/>
  <c r="P1016"/>
  <c r="BK1016"/>
  <c r="J1016"/>
  <c r="BF1016" s="1"/>
  <c r="BI1006"/>
  <c r="BH1006"/>
  <c r="BG1006"/>
  <c r="BE1006"/>
  <c r="T1006"/>
  <c r="R1006"/>
  <c r="P1006"/>
  <c r="BK1006"/>
  <c r="J1006"/>
  <c r="BF1006" s="1"/>
  <c r="BI1001"/>
  <c r="BH1001"/>
  <c r="BG1001"/>
  <c r="BE1001"/>
  <c r="T1001"/>
  <c r="R1001"/>
  <c r="P1001"/>
  <c r="BK1001"/>
  <c r="J1001"/>
  <c r="BF1001" s="1"/>
  <c r="BI990"/>
  <c r="BH990"/>
  <c r="BG990"/>
  <c r="BE990"/>
  <c r="T990"/>
  <c r="R990"/>
  <c r="P990"/>
  <c r="BK990"/>
  <c r="J990"/>
  <c r="BF990" s="1"/>
  <c r="BI984"/>
  <c r="BH984"/>
  <c r="BG984"/>
  <c r="BE984"/>
  <c r="T984"/>
  <c r="R984"/>
  <c r="P984"/>
  <c r="BK984"/>
  <c r="J984"/>
  <c r="BF984" s="1"/>
  <c r="BI980"/>
  <c r="BH980"/>
  <c r="BG980"/>
  <c r="BE980"/>
  <c r="T980"/>
  <c r="R980"/>
  <c r="P980"/>
  <c r="BK980"/>
  <c r="J980"/>
  <c r="BF980" s="1"/>
  <c r="BI967"/>
  <c r="BH967"/>
  <c r="BG967"/>
  <c r="BE967"/>
  <c r="T967"/>
  <c r="R967"/>
  <c r="P967"/>
  <c r="BK967"/>
  <c r="J967"/>
  <c r="BF967" s="1"/>
  <c r="BI965"/>
  <c r="BH965"/>
  <c r="BG965"/>
  <c r="BE965"/>
  <c r="T965"/>
  <c r="R965"/>
  <c r="P965"/>
  <c r="BK965"/>
  <c r="J965"/>
  <c r="BF965" s="1"/>
  <c r="BI963"/>
  <c r="BH963"/>
  <c r="BG963"/>
  <c r="BE963"/>
  <c r="T963"/>
  <c r="R963"/>
  <c r="P963"/>
  <c r="BK963"/>
  <c r="J963"/>
  <c r="BF963" s="1"/>
  <c r="BI953"/>
  <c r="BH953"/>
  <c r="BG953"/>
  <c r="BE953"/>
  <c r="T953"/>
  <c r="R953"/>
  <c r="P953"/>
  <c r="BK953"/>
  <c r="J953"/>
  <c r="BF953" s="1"/>
  <c r="BI949"/>
  <c r="BH949"/>
  <c r="BG949"/>
  <c r="BE949"/>
  <c r="T949"/>
  <c r="R949"/>
  <c r="P949"/>
  <c r="BK949"/>
  <c r="J949"/>
  <c r="BF949" s="1"/>
  <c r="BI947"/>
  <c r="BH947"/>
  <c r="BG947"/>
  <c r="BE947"/>
  <c r="T947"/>
  <c r="R947"/>
  <c r="P947"/>
  <c r="BK947"/>
  <c r="J947"/>
  <c r="BF947" s="1"/>
  <c r="BI944"/>
  <c r="BH944"/>
  <c r="BG944"/>
  <c r="BE944"/>
  <c r="T944"/>
  <c r="R944"/>
  <c r="P944"/>
  <c r="BK944"/>
  <c r="J944"/>
  <c r="BF944" s="1"/>
  <c r="BI939"/>
  <c r="BH939"/>
  <c r="BG939"/>
  <c r="BE939"/>
  <c r="T939"/>
  <c r="R939"/>
  <c r="P939"/>
  <c r="BK939"/>
  <c r="J939"/>
  <c r="BF939" s="1"/>
  <c r="BI934"/>
  <c r="BH934"/>
  <c r="BG934"/>
  <c r="BE934"/>
  <c r="T934"/>
  <c r="R934"/>
  <c r="P934"/>
  <c r="BK934"/>
  <c r="J934"/>
  <c r="BF934" s="1"/>
  <c r="BI932"/>
  <c r="BH932"/>
  <c r="BG932"/>
  <c r="BE932"/>
  <c r="T932"/>
  <c r="R932"/>
  <c r="P932"/>
  <c r="BK932"/>
  <c r="J932"/>
  <c r="BF932" s="1"/>
  <c r="BI929"/>
  <c r="BH929"/>
  <c r="BG929"/>
  <c r="BE929"/>
  <c r="T929"/>
  <c r="R929"/>
  <c r="P929"/>
  <c r="BK929"/>
  <c r="J929"/>
  <c r="BF929" s="1"/>
  <c r="BI926"/>
  <c r="BH926"/>
  <c r="BG926"/>
  <c r="BE926"/>
  <c r="T926"/>
  <c r="R926"/>
  <c r="P926"/>
  <c r="BK926"/>
  <c r="J926"/>
  <c r="BF926" s="1"/>
  <c r="BI923"/>
  <c r="BH923"/>
  <c r="BG923"/>
  <c r="BE923"/>
  <c r="T923"/>
  <c r="R923"/>
  <c r="P923"/>
  <c r="BK923"/>
  <c r="J923"/>
  <c r="BF923" s="1"/>
  <c r="BI918"/>
  <c r="BH918"/>
  <c r="BG918"/>
  <c r="BE918"/>
  <c r="T918"/>
  <c r="R918"/>
  <c r="P918"/>
  <c r="BK918"/>
  <c r="J918"/>
  <c r="BF918" s="1"/>
  <c r="BI906"/>
  <c r="BH906"/>
  <c r="BG906"/>
  <c r="BE906"/>
  <c r="T906"/>
  <c r="R906"/>
  <c r="P906"/>
  <c r="BK906"/>
  <c r="J906"/>
  <c r="BF906" s="1"/>
  <c r="BI904"/>
  <c r="BH904"/>
  <c r="BG904"/>
  <c r="BE904"/>
  <c r="T904"/>
  <c r="R904"/>
  <c r="P904"/>
  <c r="BK904"/>
  <c r="J904"/>
  <c r="BF904" s="1"/>
  <c r="BI902"/>
  <c r="BH902"/>
  <c r="BG902"/>
  <c r="BE902"/>
  <c r="T902"/>
  <c r="R902"/>
  <c r="P902"/>
  <c r="BK902"/>
  <c r="J902"/>
  <c r="BF902" s="1"/>
  <c r="BI897"/>
  <c r="BH897"/>
  <c r="BG897"/>
  <c r="BE897"/>
  <c r="T897"/>
  <c r="R897"/>
  <c r="P897"/>
  <c r="BK897"/>
  <c r="J897"/>
  <c r="BF897" s="1"/>
  <c r="BI893"/>
  <c r="BH893"/>
  <c r="BG893"/>
  <c r="BE893"/>
  <c r="T893"/>
  <c r="R893"/>
  <c r="P893"/>
  <c r="BK893"/>
  <c r="BK892" s="1"/>
  <c r="J892" s="1"/>
  <c r="J69" s="1"/>
  <c r="J893"/>
  <c r="BF893" s="1"/>
  <c r="BI890"/>
  <c r="BH890"/>
  <c r="BG890"/>
  <c r="BE890"/>
  <c r="T890"/>
  <c r="R890"/>
  <c r="P890"/>
  <c r="BK890"/>
  <c r="J890"/>
  <c r="BF890" s="1"/>
  <c r="BI888"/>
  <c r="BH888"/>
  <c r="BG888"/>
  <c r="BE888"/>
  <c r="T888"/>
  <c r="R888"/>
  <c r="P888"/>
  <c r="BK888"/>
  <c r="J888"/>
  <c r="BF888" s="1"/>
  <c r="BI886"/>
  <c r="BH886"/>
  <c r="BG886"/>
  <c r="BE886"/>
  <c r="T886"/>
  <c r="R886"/>
  <c r="P886"/>
  <c r="BK886"/>
  <c r="J886"/>
  <c r="BF886" s="1"/>
  <c r="BI884"/>
  <c r="BH884"/>
  <c r="BG884"/>
  <c r="BE884"/>
  <c r="T884"/>
  <c r="R884"/>
  <c r="P884"/>
  <c r="BK884"/>
  <c r="J884"/>
  <c r="BF884" s="1"/>
  <c r="BI882"/>
  <c r="BH882"/>
  <c r="BG882"/>
  <c r="BE882"/>
  <c r="T882"/>
  <c r="R882"/>
  <c r="P882"/>
  <c r="BK882"/>
  <c r="J882"/>
  <c r="BF882" s="1"/>
  <c r="BI880"/>
  <c r="BH880"/>
  <c r="BG880"/>
  <c r="BE880"/>
  <c r="T880"/>
  <c r="R880"/>
  <c r="P880"/>
  <c r="BK880"/>
  <c r="J880"/>
  <c r="BF880" s="1"/>
  <c r="BI878"/>
  <c r="BH878"/>
  <c r="BG878"/>
  <c r="BE878"/>
  <c r="T878"/>
  <c r="R878"/>
  <c r="P878"/>
  <c r="BK878"/>
  <c r="J878"/>
  <c r="BF878" s="1"/>
  <c r="BI876"/>
  <c r="BH876"/>
  <c r="BG876"/>
  <c r="BE876"/>
  <c r="T876"/>
  <c r="R876"/>
  <c r="P876"/>
  <c r="BK876"/>
  <c r="J876"/>
  <c r="BF876" s="1"/>
  <c r="BI874"/>
  <c r="BH874"/>
  <c r="BG874"/>
  <c r="BE874"/>
  <c r="T874"/>
  <c r="R874"/>
  <c r="P874"/>
  <c r="BK874"/>
  <c r="J874"/>
  <c r="BF874" s="1"/>
  <c r="BI872"/>
  <c r="BH872"/>
  <c r="BG872"/>
  <c r="BE872"/>
  <c r="T872"/>
  <c r="R872"/>
  <c r="P872"/>
  <c r="BK872"/>
  <c r="J872"/>
  <c r="BF872" s="1"/>
  <c r="BI870"/>
  <c r="BH870"/>
  <c r="BG870"/>
  <c r="BE870"/>
  <c r="T870"/>
  <c r="R870"/>
  <c r="P870"/>
  <c r="BK870"/>
  <c r="J870"/>
  <c r="BF870" s="1"/>
  <c r="BI868"/>
  <c r="BH868"/>
  <c r="BG868"/>
  <c r="BE868"/>
  <c r="T868"/>
  <c r="R868"/>
  <c r="P868"/>
  <c r="BK868"/>
  <c r="J868"/>
  <c r="BF868" s="1"/>
  <c r="BI866"/>
  <c r="BH866"/>
  <c r="BG866"/>
  <c r="BE866"/>
  <c r="T866"/>
  <c r="R866"/>
  <c r="P866"/>
  <c r="BK866"/>
  <c r="J866"/>
  <c r="BF866" s="1"/>
  <c r="BI864"/>
  <c r="BH864"/>
  <c r="BG864"/>
  <c r="BE864"/>
  <c r="T864"/>
  <c r="T863" s="1"/>
  <c r="R864"/>
  <c r="P864"/>
  <c r="BK864"/>
  <c r="BK863" s="1"/>
  <c r="J863" s="1"/>
  <c r="J68" s="1"/>
  <c r="J864"/>
  <c r="BF864" s="1"/>
  <c r="BI861"/>
  <c r="BH861"/>
  <c r="BG861"/>
  <c r="BE861"/>
  <c r="T861"/>
  <c r="R861"/>
  <c r="P861"/>
  <c r="BK861"/>
  <c r="J861"/>
  <c r="BF861" s="1"/>
  <c r="BI859"/>
  <c r="BH859"/>
  <c r="BG859"/>
  <c r="BE859"/>
  <c r="T859"/>
  <c r="R859"/>
  <c r="P859"/>
  <c r="BK859"/>
  <c r="J859"/>
  <c r="BF859" s="1"/>
  <c r="BI857"/>
  <c r="BH857"/>
  <c r="BG857"/>
  <c r="BF857"/>
  <c r="BE857"/>
  <c r="T857"/>
  <c r="R857"/>
  <c r="P857"/>
  <c r="BK857"/>
  <c r="J857"/>
  <c r="BI855"/>
  <c r="BH855"/>
  <c r="BG855"/>
  <c r="BE855"/>
  <c r="T855"/>
  <c r="R855"/>
  <c r="R854" s="1"/>
  <c r="P855"/>
  <c r="BK855"/>
  <c r="J855"/>
  <c r="BF855" s="1"/>
  <c r="BI852"/>
  <c r="BH852"/>
  <c r="BG852"/>
  <c r="BE852"/>
  <c r="T852"/>
  <c r="R852"/>
  <c r="P852"/>
  <c r="BK852"/>
  <c r="J852"/>
  <c r="BF852" s="1"/>
  <c r="BI850"/>
  <c r="BH850"/>
  <c r="BG850"/>
  <c r="BE850"/>
  <c r="T850"/>
  <c r="T849" s="1"/>
  <c r="R850"/>
  <c r="P850"/>
  <c r="BK850"/>
  <c r="BK849" s="1"/>
  <c r="J849" s="1"/>
  <c r="J66" s="1"/>
  <c r="J850"/>
  <c r="BF850" s="1"/>
  <c r="BI847"/>
  <c r="BH847"/>
  <c r="BG847"/>
  <c r="BE847"/>
  <c r="T847"/>
  <c r="R847"/>
  <c r="P847"/>
  <c r="BK847"/>
  <c r="J847"/>
  <c r="BF847" s="1"/>
  <c r="BI845"/>
  <c r="BH845"/>
  <c r="BG845"/>
  <c r="BE845"/>
  <c r="T845"/>
  <c r="T844" s="1"/>
  <c r="R845"/>
  <c r="P845"/>
  <c r="BK845"/>
  <c r="BK844" s="1"/>
  <c r="J844" s="1"/>
  <c r="J65" s="1"/>
  <c r="J845"/>
  <c r="BF845" s="1"/>
  <c r="BI842"/>
  <c r="BH842"/>
  <c r="BG842"/>
  <c r="BE842"/>
  <c r="T842"/>
  <c r="R842"/>
  <c r="P842"/>
  <c r="BK842"/>
  <c r="J842"/>
  <c r="BF842" s="1"/>
  <c r="BI839"/>
  <c r="BH839"/>
  <c r="BG839"/>
  <c r="BE839"/>
  <c r="T839"/>
  <c r="T838" s="1"/>
  <c r="R839"/>
  <c r="P839"/>
  <c r="P838" s="1"/>
  <c r="BK839"/>
  <c r="BK838" s="1"/>
  <c r="J838" s="1"/>
  <c r="J64" s="1"/>
  <c r="J839"/>
  <c r="BF839" s="1"/>
  <c r="BI836"/>
  <c r="BH836"/>
  <c r="BG836"/>
  <c r="BE836"/>
  <c r="T836"/>
  <c r="R836"/>
  <c r="P836"/>
  <c r="BK836"/>
  <c r="J836"/>
  <c r="BF836" s="1"/>
  <c r="BI834"/>
  <c r="BH834"/>
  <c r="BG834"/>
  <c r="BE834"/>
  <c r="T834"/>
  <c r="R834"/>
  <c r="P834"/>
  <c r="BK834"/>
  <c r="J834"/>
  <c r="BF834" s="1"/>
  <c r="BI832"/>
  <c r="BH832"/>
  <c r="BG832"/>
  <c r="BE832"/>
  <c r="T832"/>
  <c r="R832"/>
  <c r="P832"/>
  <c r="BK832"/>
  <c r="J832"/>
  <c r="BF832" s="1"/>
  <c r="BI830"/>
  <c r="BH830"/>
  <c r="BG830"/>
  <c r="BE830"/>
  <c r="T830"/>
  <c r="R830"/>
  <c r="P830"/>
  <c r="BK830"/>
  <c r="J830"/>
  <c r="BF830" s="1"/>
  <c r="BI828"/>
  <c r="BH828"/>
  <c r="BG828"/>
  <c r="BE828"/>
  <c r="T828"/>
  <c r="R828"/>
  <c r="P828"/>
  <c r="BK828"/>
  <c r="J828"/>
  <c r="BF828" s="1"/>
  <c r="BI826"/>
  <c r="BH826"/>
  <c r="BG826"/>
  <c r="BE826"/>
  <c r="T826"/>
  <c r="R826"/>
  <c r="P826"/>
  <c r="BK826"/>
  <c r="J826"/>
  <c r="BF826" s="1"/>
  <c r="BI824"/>
  <c r="BH824"/>
  <c r="BG824"/>
  <c r="BE824"/>
  <c r="T824"/>
  <c r="R824"/>
  <c r="P824"/>
  <c r="BK824"/>
  <c r="J824"/>
  <c r="BF824" s="1"/>
  <c r="BI822"/>
  <c r="BH822"/>
  <c r="BG822"/>
  <c r="BE822"/>
  <c r="T822"/>
  <c r="R822"/>
  <c r="P822"/>
  <c r="BK822"/>
  <c r="J822"/>
  <c r="BF822" s="1"/>
  <c r="BI820"/>
  <c r="BH820"/>
  <c r="BG820"/>
  <c r="BE820"/>
  <c r="T820"/>
  <c r="R820"/>
  <c r="P820"/>
  <c r="BK820"/>
  <c r="J820"/>
  <c r="BF820" s="1"/>
  <c r="BI818"/>
  <c r="BH818"/>
  <c r="BG818"/>
  <c r="BE818"/>
  <c r="T818"/>
  <c r="R818"/>
  <c r="P818"/>
  <c r="BK818"/>
  <c r="J818"/>
  <c r="BF818" s="1"/>
  <c r="BI816"/>
  <c r="BH816"/>
  <c r="BG816"/>
  <c r="BE816"/>
  <c r="T816"/>
  <c r="R816"/>
  <c r="P816"/>
  <c r="BK816"/>
  <c r="J816"/>
  <c r="BF816" s="1"/>
  <c r="BI813"/>
  <c r="BH813"/>
  <c r="BG813"/>
  <c r="BE813"/>
  <c r="T813"/>
  <c r="R813"/>
  <c r="P813"/>
  <c r="BK813"/>
  <c r="J813"/>
  <c r="BF813" s="1"/>
  <c r="BI805"/>
  <c r="BH805"/>
  <c r="BG805"/>
  <c r="BE805"/>
  <c r="T805"/>
  <c r="R805"/>
  <c r="P805"/>
  <c r="BK805"/>
  <c r="J805"/>
  <c r="BF805" s="1"/>
  <c r="BI799"/>
  <c r="BH799"/>
  <c r="BG799"/>
  <c r="BE799"/>
  <c r="T799"/>
  <c r="R799"/>
  <c r="P799"/>
  <c r="BK799"/>
  <c r="J799"/>
  <c r="BF799" s="1"/>
  <c r="BI781"/>
  <c r="BH781"/>
  <c r="BG781"/>
  <c r="BE781"/>
  <c r="T781"/>
  <c r="R781"/>
  <c r="P781"/>
  <c r="BK781"/>
  <c r="J781"/>
  <c r="BF781" s="1"/>
  <c r="BI763"/>
  <c r="BH763"/>
  <c r="BG763"/>
  <c r="BE763"/>
  <c r="T763"/>
  <c r="R763"/>
  <c r="P763"/>
  <c r="BK763"/>
  <c r="J763"/>
  <c r="BF763" s="1"/>
  <c r="BI761"/>
  <c r="BH761"/>
  <c r="BG761"/>
  <c r="BE761"/>
  <c r="T761"/>
  <c r="R761"/>
  <c r="P761"/>
  <c r="BK761"/>
  <c r="J761"/>
  <c r="BF761" s="1"/>
  <c r="BI758"/>
  <c r="BH758"/>
  <c r="BG758"/>
  <c r="BE758"/>
  <c r="T758"/>
  <c r="R758"/>
  <c r="P758"/>
  <c r="BK758"/>
  <c r="J758"/>
  <c r="BF758" s="1"/>
  <c r="BI755"/>
  <c r="BH755"/>
  <c r="BG755"/>
  <c r="BE755"/>
  <c r="T755"/>
  <c r="R755"/>
  <c r="P755"/>
  <c r="BK755"/>
  <c r="J755"/>
  <c r="BF755" s="1"/>
  <c r="BI752"/>
  <c r="BH752"/>
  <c r="BG752"/>
  <c r="BE752"/>
  <c r="T752"/>
  <c r="R752"/>
  <c r="P752"/>
  <c r="BK752"/>
  <c r="J752"/>
  <c r="BF752" s="1"/>
  <c r="BI747"/>
  <c r="BH747"/>
  <c r="BG747"/>
  <c r="BE747"/>
  <c r="T747"/>
  <c r="R747"/>
  <c r="P747"/>
  <c r="BK747"/>
  <c r="J747"/>
  <c r="BF747" s="1"/>
  <c r="BI744"/>
  <c r="BH744"/>
  <c r="BG744"/>
  <c r="BF744"/>
  <c r="BE744"/>
  <c r="T744"/>
  <c r="R744"/>
  <c r="P744"/>
  <c r="BK744"/>
  <c r="J744"/>
  <c r="BI741"/>
  <c r="BH741"/>
  <c r="BG741"/>
  <c r="BE741"/>
  <c r="T741"/>
  <c r="R741"/>
  <c r="P741"/>
  <c r="BK741"/>
  <c r="J741"/>
  <c r="BF741" s="1"/>
  <c r="BI729"/>
  <c r="BH729"/>
  <c r="BG729"/>
  <c r="BE729"/>
  <c r="T729"/>
  <c r="R729"/>
  <c r="P729"/>
  <c r="BK729"/>
  <c r="J729"/>
  <c r="BF729" s="1"/>
  <c r="BI726"/>
  <c r="BH726"/>
  <c r="BG726"/>
  <c r="BE726"/>
  <c r="T726"/>
  <c r="R726"/>
  <c r="P726"/>
  <c r="BK726"/>
  <c r="J726"/>
  <c r="BF726" s="1"/>
  <c r="BI717"/>
  <c r="BH717"/>
  <c r="BG717"/>
  <c r="BE717"/>
  <c r="T717"/>
  <c r="R717"/>
  <c r="P717"/>
  <c r="BK717"/>
  <c r="J717"/>
  <c r="BF717" s="1"/>
  <c r="BI708"/>
  <c r="BH708"/>
  <c r="BG708"/>
  <c r="BE708"/>
  <c r="T708"/>
  <c r="R708"/>
  <c r="P708"/>
  <c r="BK708"/>
  <c r="J708"/>
  <c r="BF708" s="1"/>
  <c r="BI699"/>
  <c r="BH699"/>
  <c r="BG699"/>
  <c r="BE699"/>
  <c r="T699"/>
  <c r="R699"/>
  <c r="P699"/>
  <c r="BK699"/>
  <c r="J699"/>
  <c r="BF699" s="1"/>
  <c r="BI695"/>
  <c r="BH695"/>
  <c r="BG695"/>
  <c r="BE695"/>
  <c r="T695"/>
  <c r="R695"/>
  <c r="P695"/>
  <c r="BK695"/>
  <c r="J695"/>
  <c r="BF695" s="1"/>
  <c r="BI686"/>
  <c r="BH686"/>
  <c r="BG686"/>
  <c r="BE686"/>
  <c r="T686"/>
  <c r="R686"/>
  <c r="P686"/>
  <c r="BK686"/>
  <c r="J686"/>
  <c r="BF686" s="1"/>
  <c r="BI666"/>
  <c r="BH666"/>
  <c r="BG666"/>
  <c r="BE666"/>
  <c r="T666"/>
  <c r="R666"/>
  <c r="P666"/>
  <c r="BK666"/>
  <c r="J666"/>
  <c r="BF666" s="1"/>
  <c r="BI664"/>
  <c r="BH664"/>
  <c r="BG664"/>
  <c r="BE664"/>
  <c r="T664"/>
  <c r="R664"/>
  <c r="P664"/>
  <c r="BK664"/>
  <c r="J664"/>
  <c r="BF664" s="1"/>
  <c r="BI653"/>
  <c r="BH653"/>
  <c r="BG653"/>
  <c r="BE653"/>
  <c r="T653"/>
  <c r="R653"/>
  <c r="P653"/>
  <c r="BK653"/>
  <c r="J653"/>
  <c r="BF653" s="1"/>
  <c r="BI649"/>
  <c r="BH649"/>
  <c r="BG649"/>
  <c r="BE649"/>
  <c r="T649"/>
  <c r="R649"/>
  <c r="P649"/>
  <c r="BK649"/>
  <c r="J649"/>
  <c r="BF649" s="1"/>
  <c r="BI647"/>
  <c r="BH647"/>
  <c r="BG647"/>
  <c r="BE647"/>
  <c r="T647"/>
  <c r="R647"/>
  <c r="P647"/>
  <c r="BK647"/>
  <c r="J647"/>
  <c r="BF647" s="1"/>
  <c r="BI638"/>
  <c r="BH638"/>
  <c r="BG638"/>
  <c r="BE638"/>
  <c r="T638"/>
  <c r="R638"/>
  <c r="P638"/>
  <c r="BK638"/>
  <c r="J638"/>
  <c r="BF638" s="1"/>
  <c r="BI636"/>
  <c r="BH636"/>
  <c r="BG636"/>
  <c r="BE636"/>
  <c r="T636"/>
  <c r="R636"/>
  <c r="P636"/>
  <c r="BK636"/>
  <c r="J636"/>
  <c r="BF636" s="1"/>
  <c r="BI632"/>
  <c r="BH632"/>
  <c r="BG632"/>
  <c r="BE632"/>
  <c r="T632"/>
  <c r="R632"/>
  <c r="P632"/>
  <c r="BK632"/>
  <c r="J632"/>
  <c r="BF632" s="1"/>
  <c r="BI618"/>
  <c r="BH618"/>
  <c r="BG618"/>
  <c r="BE618"/>
  <c r="T618"/>
  <c r="R618"/>
  <c r="P618"/>
  <c r="BK618"/>
  <c r="J618"/>
  <c r="BF618" s="1"/>
  <c r="BI616"/>
  <c r="BH616"/>
  <c r="BG616"/>
  <c r="BE616"/>
  <c r="T616"/>
  <c r="R616"/>
  <c r="P616"/>
  <c r="BK616"/>
  <c r="J616"/>
  <c r="BF616" s="1"/>
  <c r="BI594"/>
  <c r="BH594"/>
  <c r="BG594"/>
  <c r="BE594"/>
  <c r="T594"/>
  <c r="R594"/>
  <c r="P594"/>
  <c r="BK594"/>
  <c r="J594"/>
  <c r="BF594" s="1"/>
  <c r="BI542"/>
  <c r="BH542"/>
  <c r="BG542"/>
  <c r="BE542"/>
  <c r="T542"/>
  <c r="R542"/>
  <c r="P542"/>
  <c r="BK542"/>
  <c r="J542"/>
  <c r="BF542" s="1"/>
  <c r="BI534"/>
  <c r="BH534"/>
  <c r="BG534"/>
  <c r="BE534"/>
  <c r="T534"/>
  <c r="R534"/>
  <c r="P534"/>
  <c r="BK534"/>
  <c r="J534"/>
  <c r="BF534" s="1"/>
  <c r="BI532"/>
  <c r="BH532"/>
  <c r="BG532"/>
  <c r="BE532"/>
  <c r="T532"/>
  <c r="R532"/>
  <c r="R531" s="1"/>
  <c r="P532"/>
  <c r="BK532"/>
  <c r="J532"/>
  <c r="BF532" s="1"/>
  <c r="BI527"/>
  <c r="BH527"/>
  <c r="BG527"/>
  <c r="BE527"/>
  <c r="T527"/>
  <c r="R527"/>
  <c r="P527"/>
  <c r="BK527"/>
  <c r="J527"/>
  <c r="BF527" s="1"/>
  <c r="BI521"/>
  <c r="BH521"/>
  <c r="BG521"/>
  <c r="BE521"/>
  <c r="T521"/>
  <c r="T520" s="1"/>
  <c r="R521"/>
  <c r="P521"/>
  <c r="BK521"/>
  <c r="BK520" s="1"/>
  <c r="J520" s="1"/>
  <c r="J62" s="1"/>
  <c r="J521"/>
  <c r="BF521" s="1"/>
  <c r="BI511"/>
  <c r="BH511"/>
  <c r="BG511"/>
  <c r="BE511"/>
  <c r="T511"/>
  <c r="R511"/>
  <c r="P511"/>
  <c r="BK511"/>
  <c r="J511"/>
  <c r="BF511" s="1"/>
  <c r="BI509"/>
  <c r="BH509"/>
  <c r="BG509"/>
  <c r="BE509"/>
  <c r="T509"/>
  <c r="R509"/>
  <c r="P509"/>
  <c r="BK509"/>
  <c r="J509"/>
  <c r="BF509" s="1"/>
  <c r="BI502"/>
  <c r="BH502"/>
  <c r="BG502"/>
  <c r="BE502"/>
  <c r="T502"/>
  <c r="R502"/>
  <c r="P502"/>
  <c r="BK502"/>
  <c r="J502"/>
  <c r="BF502" s="1"/>
  <c r="BI500"/>
  <c r="BH500"/>
  <c r="BG500"/>
  <c r="BE500"/>
  <c r="T500"/>
  <c r="R500"/>
  <c r="P500"/>
  <c r="BK500"/>
  <c r="J500"/>
  <c r="BF500" s="1"/>
  <c r="BI492"/>
  <c r="BH492"/>
  <c r="BG492"/>
  <c r="BE492"/>
  <c r="T492"/>
  <c r="R492"/>
  <c r="P492"/>
  <c r="BK492"/>
  <c r="J492"/>
  <c r="BF492" s="1"/>
  <c r="BI487"/>
  <c r="BH487"/>
  <c r="BG487"/>
  <c r="BE487"/>
  <c r="T487"/>
  <c r="R487"/>
  <c r="P487"/>
  <c r="BK487"/>
  <c r="J487"/>
  <c r="BF487" s="1"/>
  <c r="BI484"/>
  <c r="BH484"/>
  <c r="BG484"/>
  <c r="BE484"/>
  <c r="T484"/>
  <c r="R484"/>
  <c r="P484"/>
  <c r="BK484"/>
  <c r="J484"/>
  <c r="BF484" s="1"/>
  <c r="BI479"/>
  <c r="BH479"/>
  <c r="BG479"/>
  <c r="BE479"/>
  <c r="T479"/>
  <c r="R479"/>
  <c r="P479"/>
  <c r="BK479"/>
  <c r="J479"/>
  <c r="BF479" s="1"/>
  <c r="BI475"/>
  <c r="BH475"/>
  <c r="BG475"/>
  <c r="BE475"/>
  <c r="T475"/>
  <c r="R475"/>
  <c r="P475"/>
  <c r="BK475"/>
  <c r="J475"/>
  <c r="BF475" s="1"/>
  <c r="BI471"/>
  <c r="BH471"/>
  <c r="BG471"/>
  <c r="BE471"/>
  <c r="T471"/>
  <c r="R471"/>
  <c r="P471"/>
  <c r="BK471"/>
  <c r="J471"/>
  <c r="BF471" s="1"/>
  <c r="BI466"/>
  <c r="BH466"/>
  <c r="BG466"/>
  <c r="BE466"/>
  <c r="T466"/>
  <c r="R466"/>
  <c r="P466"/>
  <c r="BK466"/>
  <c r="J466"/>
  <c r="BF466" s="1"/>
  <c r="BI461"/>
  <c r="BH461"/>
  <c r="BG461"/>
  <c r="BE461"/>
  <c r="T461"/>
  <c r="R461"/>
  <c r="P461"/>
  <c r="BK461"/>
  <c r="J461"/>
  <c r="BF461" s="1"/>
  <c r="BI445"/>
  <c r="BH445"/>
  <c r="BG445"/>
  <c r="BE445"/>
  <c r="T445"/>
  <c r="R445"/>
  <c r="P445"/>
  <c r="BK445"/>
  <c r="J445"/>
  <c r="BF445" s="1"/>
  <c r="BI434"/>
  <c r="BH434"/>
  <c r="BG434"/>
  <c r="BE434"/>
  <c r="T434"/>
  <c r="R434"/>
  <c r="P434"/>
  <c r="BK434"/>
  <c r="J434"/>
  <c r="BF434" s="1"/>
  <c r="BI428"/>
  <c r="BH428"/>
  <c r="BG428"/>
  <c r="BE428"/>
  <c r="T428"/>
  <c r="R428"/>
  <c r="P428"/>
  <c r="BK428"/>
  <c r="J428"/>
  <c r="BF428" s="1"/>
  <c r="BI422"/>
  <c r="BH422"/>
  <c r="BG422"/>
  <c r="BE422"/>
  <c r="T422"/>
  <c r="R422"/>
  <c r="P422"/>
  <c r="BK422"/>
  <c r="J422"/>
  <c r="BF422" s="1"/>
  <c r="BI417"/>
  <c r="BH417"/>
  <c r="BG417"/>
  <c r="BE417"/>
  <c r="T417"/>
  <c r="R417"/>
  <c r="P417"/>
  <c r="BK417"/>
  <c r="J417"/>
  <c r="BF417" s="1"/>
  <c r="BI409"/>
  <c r="BH409"/>
  <c r="BG409"/>
  <c r="BE409"/>
  <c r="T409"/>
  <c r="R409"/>
  <c r="P409"/>
  <c r="BK409"/>
  <c r="J409"/>
  <c r="BF409" s="1"/>
  <c r="BI404"/>
  <c r="BH404"/>
  <c r="BG404"/>
  <c r="BE404"/>
  <c r="T404"/>
  <c r="R404"/>
  <c r="P404"/>
  <c r="BK404"/>
  <c r="J404"/>
  <c r="BF404" s="1"/>
  <c r="BI400"/>
  <c r="BH400"/>
  <c r="BG400"/>
  <c r="BE400"/>
  <c r="T400"/>
  <c r="R400"/>
  <c r="P400"/>
  <c r="BK400"/>
  <c r="J400"/>
  <c r="BF400" s="1"/>
  <c r="BI391"/>
  <c r="BH391"/>
  <c r="BG391"/>
  <c r="BE391"/>
  <c r="T391"/>
  <c r="R391"/>
  <c r="P391"/>
  <c r="BK391"/>
  <c r="J391"/>
  <c r="BF391" s="1"/>
  <c r="BI387"/>
  <c r="BH387"/>
  <c r="BG387"/>
  <c r="BE387"/>
  <c r="T387"/>
  <c r="R387"/>
  <c r="P387"/>
  <c r="BK387"/>
  <c r="J387"/>
  <c r="BF387" s="1"/>
  <c r="BI381"/>
  <c r="BH381"/>
  <c r="BG381"/>
  <c r="BE381"/>
  <c r="T381"/>
  <c r="R381"/>
  <c r="P381"/>
  <c r="BK381"/>
  <c r="J381"/>
  <c r="BF381" s="1"/>
  <c r="BI374"/>
  <c r="BH374"/>
  <c r="BG374"/>
  <c r="BE374"/>
  <c r="T374"/>
  <c r="R374"/>
  <c r="P374"/>
  <c r="BK374"/>
  <c r="J374"/>
  <c r="BF374" s="1"/>
  <c r="BI360"/>
  <c r="BH360"/>
  <c r="BG360"/>
  <c r="BE360"/>
  <c r="T360"/>
  <c r="R360"/>
  <c r="P360"/>
  <c r="BK360"/>
  <c r="J360"/>
  <c r="BF360" s="1"/>
  <c r="BI355"/>
  <c r="BH355"/>
  <c r="BG355"/>
  <c r="BE355"/>
  <c r="T355"/>
  <c r="R355"/>
  <c r="P355"/>
  <c r="BK355"/>
  <c r="J355"/>
  <c r="BF355" s="1"/>
  <c r="BI352"/>
  <c r="BH352"/>
  <c r="BG352"/>
  <c r="BE352"/>
  <c r="T352"/>
  <c r="R352"/>
  <c r="P352"/>
  <c r="BK352"/>
  <c r="J352"/>
  <c r="BF352" s="1"/>
  <c r="BI349"/>
  <c r="BH349"/>
  <c r="BG349"/>
  <c r="BE349"/>
  <c r="T349"/>
  <c r="R349"/>
  <c r="P349"/>
  <c r="BK349"/>
  <c r="J349"/>
  <c r="BF349" s="1"/>
  <c r="BI343"/>
  <c r="BH343"/>
  <c r="BG343"/>
  <c r="BE343"/>
  <c r="T343"/>
  <c r="R343"/>
  <c r="P343"/>
  <c r="BK343"/>
  <c r="J343"/>
  <c r="BF343" s="1"/>
  <c r="BI337"/>
  <c r="BH337"/>
  <c r="BG337"/>
  <c r="BE337"/>
  <c r="T337"/>
  <c r="R337"/>
  <c r="P337"/>
  <c r="BK337"/>
  <c r="J337"/>
  <c r="BF337" s="1"/>
  <c r="BI331"/>
  <c r="BH331"/>
  <c r="BG331"/>
  <c r="BE331"/>
  <c r="T331"/>
  <c r="R331"/>
  <c r="P331"/>
  <c r="BK331"/>
  <c r="J331"/>
  <c r="BF331" s="1"/>
  <c r="BI325"/>
  <c r="BH325"/>
  <c r="BG325"/>
  <c r="BE325"/>
  <c r="T325"/>
  <c r="R325"/>
  <c r="P325"/>
  <c r="BK325"/>
  <c r="J325"/>
  <c r="BF325" s="1"/>
  <c r="BI319"/>
  <c r="BH319"/>
  <c r="BG319"/>
  <c r="BE319"/>
  <c r="T319"/>
  <c r="R319"/>
  <c r="P319"/>
  <c r="BK319"/>
  <c r="J319"/>
  <c r="BF319" s="1"/>
  <c r="BI314"/>
  <c r="BH314"/>
  <c r="BG314"/>
  <c r="BE314"/>
  <c r="T314"/>
  <c r="R314"/>
  <c r="P314"/>
  <c r="BK314"/>
  <c r="J314"/>
  <c r="BF314" s="1"/>
  <c r="BI309"/>
  <c r="BH309"/>
  <c r="BG309"/>
  <c r="BE309"/>
  <c r="T309"/>
  <c r="R309"/>
  <c r="P309"/>
  <c r="BK309"/>
  <c r="J309"/>
  <c r="BF309" s="1"/>
  <c r="BI306"/>
  <c r="BH306"/>
  <c r="BG306"/>
  <c r="BE306"/>
  <c r="T306"/>
  <c r="R306"/>
  <c r="P306"/>
  <c r="BK306"/>
  <c r="J306"/>
  <c r="BF306" s="1"/>
  <c r="BI300"/>
  <c r="BH300"/>
  <c r="BG300"/>
  <c r="BE300"/>
  <c r="T300"/>
  <c r="R300"/>
  <c r="P300"/>
  <c r="BK300"/>
  <c r="J300"/>
  <c r="BF300" s="1"/>
  <c r="BI295"/>
  <c r="BH295"/>
  <c r="BG295"/>
  <c r="BE295"/>
  <c r="T295"/>
  <c r="T294" s="1"/>
  <c r="R295"/>
  <c r="P295"/>
  <c r="BK295"/>
  <c r="J295"/>
  <c r="BF295" s="1"/>
  <c r="BI279"/>
  <c r="BH279"/>
  <c r="BG279"/>
  <c r="BE279"/>
  <c r="T279"/>
  <c r="R279"/>
  <c r="P279"/>
  <c r="BK279"/>
  <c r="J279"/>
  <c r="BF279" s="1"/>
  <c r="BI274"/>
  <c r="BH274"/>
  <c r="BG274"/>
  <c r="BE274"/>
  <c r="T274"/>
  <c r="R274"/>
  <c r="P274"/>
  <c r="BK274"/>
  <c r="J274"/>
  <c r="BF274" s="1"/>
  <c r="BI267"/>
  <c r="BH267"/>
  <c r="BG267"/>
  <c r="BE267"/>
  <c r="T267"/>
  <c r="R267"/>
  <c r="P267"/>
  <c r="BK267"/>
  <c r="J267"/>
  <c r="BF267" s="1"/>
  <c r="BI261"/>
  <c r="BH261"/>
  <c r="BG261"/>
  <c r="BE261"/>
  <c r="T261"/>
  <c r="R261"/>
  <c r="P261"/>
  <c r="BK261"/>
  <c r="J261"/>
  <c r="BF261" s="1"/>
  <c r="BI252"/>
  <c r="BH252"/>
  <c r="BG252"/>
  <c r="BE252"/>
  <c r="T252"/>
  <c r="R252"/>
  <c r="P252"/>
  <c r="BK252"/>
  <c r="J252"/>
  <c r="BF252" s="1"/>
  <c r="BI250"/>
  <c r="BH250"/>
  <c r="BG250"/>
  <c r="BE250"/>
  <c r="T250"/>
  <c r="R250"/>
  <c r="P250"/>
  <c r="BK250"/>
  <c r="J250"/>
  <c r="BF250" s="1"/>
  <c r="BI248"/>
  <c r="BH248"/>
  <c r="BG248"/>
  <c r="BE248"/>
  <c r="T248"/>
  <c r="R248"/>
  <c r="P248"/>
  <c r="BK248"/>
  <c r="J248"/>
  <c r="BF248" s="1"/>
  <c r="BI241"/>
  <c r="BH241"/>
  <c r="BG241"/>
  <c r="BE241"/>
  <c r="T241"/>
  <c r="R241"/>
  <c r="P241"/>
  <c r="BK241"/>
  <c r="J241"/>
  <c r="BF241" s="1"/>
  <c r="BI234"/>
  <c r="BH234"/>
  <c r="BG234"/>
  <c r="BE234"/>
  <c r="T234"/>
  <c r="R234"/>
  <c r="P234"/>
  <c r="BK234"/>
  <c r="J234"/>
  <c r="BF234" s="1"/>
  <c r="BI227"/>
  <c r="BH227"/>
  <c r="BG227"/>
  <c r="BE227"/>
  <c r="T227"/>
  <c r="R227"/>
  <c r="P227"/>
  <c r="BK227"/>
  <c r="J227"/>
  <c r="BF227" s="1"/>
  <c r="BI219"/>
  <c r="BH219"/>
  <c r="BG219"/>
  <c r="BE219"/>
  <c r="T219"/>
  <c r="R219"/>
  <c r="P219"/>
  <c r="BK219"/>
  <c r="J219"/>
  <c r="BF219" s="1"/>
  <c r="BI213"/>
  <c r="BH213"/>
  <c r="BG213"/>
  <c r="BE213"/>
  <c r="T213"/>
  <c r="R213"/>
  <c r="R212" s="1"/>
  <c r="P213"/>
  <c r="BK213"/>
  <c r="J213"/>
  <c r="BF213" s="1"/>
  <c r="BI209"/>
  <c r="BH209"/>
  <c r="BG209"/>
  <c r="BE209"/>
  <c r="T209"/>
  <c r="R209"/>
  <c r="P209"/>
  <c r="BK209"/>
  <c r="J209"/>
  <c r="BF209" s="1"/>
  <c r="BI202"/>
  <c r="BH202"/>
  <c r="BG202"/>
  <c r="BE202"/>
  <c r="T202"/>
  <c r="R202"/>
  <c r="P202"/>
  <c r="BK202"/>
  <c r="J202"/>
  <c r="BF202" s="1"/>
  <c r="BI200"/>
  <c r="BH200"/>
  <c r="BG200"/>
  <c r="BE200"/>
  <c r="T200"/>
  <c r="R200"/>
  <c r="P200"/>
  <c r="BK200"/>
  <c r="J200"/>
  <c r="BF200" s="1"/>
  <c r="BI197"/>
  <c r="BH197"/>
  <c r="BG197"/>
  <c r="BE197"/>
  <c r="T197"/>
  <c r="R197"/>
  <c r="P197"/>
  <c r="BK197"/>
  <c r="J197"/>
  <c r="BF197" s="1"/>
  <c r="BI192"/>
  <c r="BH192"/>
  <c r="BG192"/>
  <c r="BE192"/>
  <c r="T192"/>
  <c r="R192"/>
  <c r="P192"/>
  <c r="BK192"/>
  <c r="J192"/>
  <c r="BF192" s="1"/>
  <c r="BI189"/>
  <c r="BH189"/>
  <c r="BG189"/>
  <c r="BE189"/>
  <c r="T189"/>
  <c r="R189"/>
  <c r="P189"/>
  <c r="BK189"/>
  <c r="J189"/>
  <c r="BF189" s="1"/>
  <c r="BI186"/>
  <c r="BH186"/>
  <c r="BG186"/>
  <c r="BE186"/>
  <c r="T186"/>
  <c r="R186"/>
  <c r="P186"/>
  <c r="BK186"/>
  <c r="J186"/>
  <c r="BF186" s="1"/>
  <c r="BI184"/>
  <c r="BH184"/>
  <c r="BG184"/>
  <c r="BE184"/>
  <c r="T184"/>
  <c r="R184"/>
  <c r="P184"/>
  <c r="BK184"/>
  <c r="J184"/>
  <c r="BF184" s="1"/>
  <c r="BI182"/>
  <c r="BH182"/>
  <c r="BG182"/>
  <c r="BE182"/>
  <c r="T182"/>
  <c r="R182"/>
  <c r="P182"/>
  <c r="BK182"/>
  <c r="J182"/>
  <c r="BF182" s="1"/>
  <c r="BI177"/>
  <c r="BH177"/>
  <c r="BG177"/>
  <c r="BE177"/>
  <c r="T177"/>
  <c r="R177"/>
  <c r="P177"/>
  <c r="BK177"/>
  <c r="J177"/>
  <c r="BF177" s="1"/>
  <c r="BI174"/>
  <c r="BH174"/>
  <c r="BG174"/>
  <c r="BE174"/>
  <c r="T174"/>
  <c r="R174"/>
  <c r="P174"/>
  <c r="BK174"/>
  <c r="J174"/>
  <c r="BF174" s="1"/>
  <c r="BI171"/>
  <c r="BH171"/>
  <c r="BG171"/>
  <c r="BE171"/>
  <c r="T171"/>
  <c r="R171"/>
  <c r="P171"/>
  <c r="BK171"/>
  <c r="J171"/>
  <c r="BF171" s="1"/>
  <c r="BI166"/>
  <c r="BH166"/>
  <c r="BG166"/>
  <c r="BE166"/>
  <c r="T166"/>
  <c r="R166"/>
  <c r="P166"/>
  <c r="BK166"/>
  <c r="J166"/>
  <c r="BF166" s="1"/>
  <c r="BI163"/>
  <c r="BH163"/>
  <c r="BG163"/>
  <c r="BE163"/>
  <c r="T163"/>
  <c r="R163"/>
  <c r="P163"/>
  <c r="BK163"/>
  <c r="J163"/>
  <c r="BF163" s="1"/>
  <c r="BI160"/>
  <c r="BH160"/>
  <c r="BG160"/>
  <c r="BE160"/>
  <c r="T160"/>
  <c r="R160"/>
  <c r="P160"/>
  <c r="BK160"/>
  <c r="J160"/>
  <c r="BF160" s="1"/>
  <c r="BI157"/>
  <c r="BH157"/>
  <c r="BG157"/>
  <c r="BE157"/>
  <c r="T157"/>
  <c r="R157"/>
  <c r="P157"/>
  <c r="BK157"/>
  <c r="J157"/>
  <c r="BF157" s="1"/>
  <c r="BI152"/>
  <c r="BH152"/>
  <c r="BG152"/>
  <c r="BE152"/>
  <c r="T152"/>
  <c r="R152"/>
  <c r="P152"/>
  <c r="BK152"/>
  <c r="J152"/>
  <c r="BF152" s="1"/>
  <c r="F146"/>
  <c r="J145"/>
  <c r="F143"/>
  <c r="E141"/>
  <c r="E139"/>
  <c r="F49"/>
  <c r="E47"/>
  <c r="J21"/>
  <c r="E21"/>
  <c r="J51" s="1"/>
  <c r="J20"/>
  <c r="J18"/>
  <c r="E18"/>
  <c r="F52" s="1"/>
  <c r="J17"/>
  <c r="J15"/>
  <c r="E15"/>
  <c r="F51" s="1"/>
  <c r="J14"/>
  <c r="J12"/>
  <c r="E7"/>
  <c r="E45" s="1"/>
  <c r="T4979" i="3"/>
  <c r="R4976"/>
  <c r="J4976"/>
  <c r="BK4976"/>
  <c r="P4973"/>
  <c r="J4772"/>
  <c r="T4713"/>
  <c r="R4672"/>
  <c r="P4653"/>
  <c r="T4507"/>
  <c r="P4491"/>
  <c r="J4006"/>
  <c r="BK2289"/>
  <c r="J2289" s="1"/>
  <c r="J99" s="1"/>
  <c r="J2004"/>
  <c r="P846"/>
  <c r="AY53" i="1"/>
  <c r="AX53"/>
  <c r="BI4998" i="3"/>
  <c r="BH4998"/>
  <c r="BG4998"/>
  <c r="BE4998"/>
  <c r="T4998"/>
  <c r="R4998"/>
  <c r="P4998"/>
  <c r="BK4998"/>
  <c r="BK4993" s="1"/>
  <c r="J4993" s="1"/>
  <c r="J151" s="1"/>
  <c r="J4998"/>
  <c r="BF4998" s="1"/>
  <c r="BI4994"/>
  <c r="BH4994"/>
  <c r="BG4994"/>
  <c r="BE4994"/>
  <c r="T4994"/>
  <c r="T4993" s="1"/>
  <c r="R4994"/>
  <c r="R4993" s="1"/>
  <c r="P4994"/>
  <c r="P4993" s="1"/>
  <c r="BK4994"/>
  <c r="J4994"/>
  <c r="BF4994" s="1"/>
  <c r="BI4991"/>
  <c r="BH4991"/>
  <c r="BG4991"/>
  <c r="BE4991"/>
  <c r="T4991"/>
  <c r="R4991"/>
  <c r="R4988" s="1"/>
  <c r="P4991"/>
  <c r="BK4991"/>
  <c r="J4991"/>
  <c r="BF4991" s="1"/>
  <c r="BI4989"/>
  <c r="BH4989"/>
  <c r="BG4989"/>
  <c r="BE4989"/>
  <c r="T4989"/>
  <c r="T4988" s="1"/>
  <c r="R4989"/>
  <c r="P4989"/>
  <c r="P4988" s="1"/>
  <c r="BK4989"/>
  <c r="BK4988" s="1"/>
  <c r="J4988" s="1"/>
  <c r="J150" s="1"/>
  <c r="J4989"/>
  <c r="BF4989" s="1"/>
  <c r="BI4986"/>
  <c r="BH4986"/>
  <c r="BG4986"/>
  <c r="BE4986"/>
  <c r="T4986"/>
  <c r="R4986"/>
  <c r="P4986"/>
  <c r="BK4986"/>
  <c r="J4986"/>
  <c r="BF4986" s="1"/>
  <c r="BI4984"/>
  <c r="BH4984"/>
  <c r="BG4984"/>
  <c r="BE4984"/>
  <c r="T4984"/>
  <c r="R4984"/>
  <c r="P4984"/>
  <c r="BK4984"/>
  <c r="J4984"/>
  <c r="BF4984" s="1"/>
  <c r="BI4982"/>
  <c r="BH4982"/>
  <c r="BG4982"/>
  <c r="BE4982"/>
  <c r="T4982"/>
  <c r="R4982"/>
  <c r="P4982"/>
  <c r="P4979" s="1"/>
  <c r="BK4982"/>
  <c r="J4982"/>
  <c r="BF4982" s="1"/>
  <c r="BI4980"/>
  <c r="BH4980"/>
  <c r="BG4980"/>
  <c r="BE4980"/>
  <c r="T4980"/>
  <c r="R4980"/>
  <c r="P4980"/>
  <c r="BK4980"/>
  <c r="J4980"/>
  <c r="BF4980" s="1"/>
  <c r="BI4977"/>
  <c r="BH4977"/>
  <c r="BG4977"/>
  <c r="BE4977"/>
  <c r="T4977"/>
  <c r="T4976" s="1"/>
  <c r="R4977"/>
  <c r="P4977"/>
  <c r="P4976" s="1"/>
  <c r="BK4977"/>
  <c r="J4977"/>
  <c r="BF4977" s="1"/>
  <c r="J148"/>
  <c r="BI4974"/>
  <c r="BH4974"/>
  <c r="BG4974"/>
  <c r="BE4974"/>
  <c r="T4974"/>
  <c r="T4973" s="1"/>
  <c r="R4974"/>
  <c r="R4973" s="1"/>
  <c r="P4974"/>
  <c r="BK4974"/>
  <c r="BK4973" s="1"/>
  <c r="J4973" s="1"/>
  <c r="J147" s="1"/>
  <c r="J4974"/>
  <c r="BF4974" s="1"/>
  <c r="BI4971"/>
  <c r="BH4971"/>
  <c r="BG4971"/>
  <c r="BE4971"/>
  <c r="T4971"/>
  <c r="R4971"/>
  <c r="P4971"/>
  <c r="BK4971"/>
  <c r="J4971"/>
  <c r="BF4971" s="1"/>
  <c r="BI4969"/>
  <c r="BH4969"/>
  <c r="BG4969"/>
  <c r="BE4969"/>
  <c r="T4969"/>
  <c r="R4969"/>
  <c r="P4969"/>
  <c r="BK4969"/>
  <c r="BK4966" s="1"/>
  <c r="J4966" s="1"/>
  <c r="J146" s="1"/>
  <c r="J4969"/>
  <c r="BF4969" s="1"/>
  <c r="BI4967"/>
  <c r="BH4967"/>
  <c r="BG4967"/>
  <c r="BE4967"/>
  <c r="T4967"/>
  <c r="R4967"/>
  <c r="R4966" s="1"/>
  <c r="P4967"/>
  <c r="BK4967"/>
  <c r="J4967"/>
  <c r="BF4967" s="1"/>
  <c r="BI4964"/>
  <c r="BH4964"/>
  <c r="BG4964"/>
  <c r="BE4964"/>
  <c r="T4964"/>
  <c r="R4964"/>
  <c r="P4964"/>
  <c r="BK4964"/>
  <c r="J4964"/>
  <c r="BF4964" s="1"/>
  <c r="BI4962"/>
  <c r="BH4962"/>
  <c r="BG4962"/>
  <c r="BE4962"/>
  <c r="T4962"/>
  <c r="R4962"/>
  <c r="P4962"/>
  <c r="BK4962"/>
  <c r="J4962"/>
  <c r="BF4962" s="1"/>
  <c r="BI4960"/>
  <c r="BH4960"/>
  <c r="BG4960"/>
  <c r="BE4960"/>
  <c r="T4960"/>
  <c r="R4960"/>
  <c r="P4960"/>
  <c r="BK4960"/>
  <c r="J4960"/>
  <c r="BF4960" s="1"/>
  <c r="BI4958"/>
  <c r="BH4958"/>
  <c r="BG4958"/>
  <c r="BE4958"/>
  <c r="T4958"/>
  <c r="R4958"/>
  <c r="P4958"/>
  <c r="BK4958"/>
  <c r="J4958"/>
  <c r="BF4958" s="1"/>
  <c r="BI4956"/>
  <c r="BH4956"/>
  <c r="BG4956"/>
  <c r="BE4956"/>
  <c r="T4956"/>
  <c r="R4956"/>
  <c r="P4956"/>
  <c r="BK4956"/>
  <c r="J4956"/>
  <c r="BF4956" s="1"/>
  <c r="BI4954"/>
  <c r="BH4954"/>
  <c r="BG4954"/>
  <c r="BE4954"/>
  <c r="T4954"/>
  <c r="R4954"/>
  <c r="P4954"/>
  <c r="BK4954"/>
  <c r="J4954"/>
  <c r="BF4954" s="1"/>
  <c r="BI4952"/>
  <c r="BH4952"/>
  <c r="BG4952"/>
  <c r="BE4952"/>
  <c r="T4952"/>
  <c r="R4952"/>
  <c r="P4952"/>
  <c r="BK4952"/>
  <c r="J4952"/>
  <c r="BF4952" s="1"/>
  <c r="BI4950"/>
  <c r="BH4950"/>
  <c r="BG4950"/>
  <c r="BE4950"/>
  <c r="T4950"/>
  <c r="R4950"/>
  <c r="P4950"/>
  <c r="BK4950"/>
  <c r="J4950"/>
  <c r="BF4950" s="1"/>
  <c r="BI4948"/>
  <c r="BH4948"/>
  <c r="BG4948"/>
  <c r="BE4948"/>
  <c r="T4948"/>
  <c r="R4948"/>
  <c r="P4948"/>
  <c r="BK4948"/>
  <c r="J4948"/>
  <c r="BF4948" s="1"/>
  <c r="BI4946"/>
  <c r="BH4946"/>
  <c r="BG4946"/>
  <c r="BE4946"/>
  <c r="T4946"/>
  <c r="R4946"/>
  <c r="P4946"/>
  <c r="BK4946"/>
  <c r="J4946"/>
  <c r="BF4946" s="1"/>
  <c r="BI4944"/>
  <c r="BH4944"/>
  <c r="BG4944"/>
  <c r="BE4944"/>
  <c r="T4944"/>
  <c r="R4944"/>
  <c r="P4944"/>
  <c r="BK4944"/>
  <c r="J4944"/>
  <c r="BF4944" s="1"/>
  <c r="BI4942"/>
  <c r="BH4942"/>
  <c r="BG4942"/>
  <c r="BE4942"/>
  <c r="T4942"/>
  <c r="R4942"/>
  <c r="P4942"/>
  <c r="BK4942"/>
  <c r="J4942"/>
  <c r="BF4942" s="1"/>
  <c r="BI4940"/>
  <c r="BH4940"/>
  <c r="BG4940"/>
  <c r="BE4940"/>
  <c r="T4940"/>
  <c r="R4940"/>
  <c r="P4940"/>
  <c r="BK4940"/>
  <c r="J4940"/>
  <c r="BF4940" s="1"/>
  <c r="BI4938"/>
  <c r="BH4938"/>
  <c r="BG4938"/>
  <c r="BE4938"/>
  <c r="T4938"/>
  <c r="R4938"/>
  <c r="P4938"/>
  <c r="BK4938"/>
  <c r="J4938"/>
  <c r="BF4938" s="1"/>
  <c r="BI4936"/>
  <c r="BH4936"/>
  <c r="BG4936"/>
  <c r="BE4936"/>
  <c r="T4936"/>
  <c r="R4936"/>
  <c r="P4936"/>
  <c r="BK4936"/>
  <c r="J4936"/>
  <c r="BF4936" s="1"/>
  <c r="BI4934"/>
  <c r="BH4934"/>
  <c r="BG4934"/>
  <c r="BE4934"/>
  <c r="T4934"/>
  <c r="R4934"/>
  <c r="P4934"/>
  <c r="BK4934"/>
  <c r="J4934"/>
  <c r="BF4934" s="1"/>
  <c r="BI4932"/>
  <c r="BH4932"/>
  <c r="BG4932"/>
  <c r="BE4932"/>
  <c r="T4932"/>
  <c r="R4932"/>
  <c r="P4932"/>
  <c r="BK4932"/>
  <c r="J4932"/>
  <c r="BF4932" s="1"/>
  <c r="BI4930"/>
  <c r="BH4930"/>
  <c r="BG4930"/>
  <c r="BE4930"/>
  <c r="T4930"/>
  <c r="R4930"/>
  <c r="P4930"/>
  <c r="BK4930"/>
  <c r="J4930"/>
  <c r="BF4930" s="1"/>
  <c r="BI4928"/>
  <c r="BH4928"/>
  <c r="BG4928"/>
  <c r="BE4928"/>
  <c r="T4928"/>
  <c r="R4928"/>
  <c r="P4928"/>
  <c r="BK4928"/>
  <c r="J4928"/>
  <c r="BF4928" s="1"/>
  <c r="BI4926"/>
  <c r="BH4926"/>
  <c r="BG4926"/>
  <c r="BE4926"/>
  <c r="T4926"/>
  <c r="R4926"/>
  <c r="P4926"/>
  <c r="BK4926"/>
  <c r="J4926"/>
  <c r="BF4926" s="1"/>
  <c r="BI4924"/>
  <c r="BH4924"/>
  <c r="BG4924"/>
  <c r="BE4924"/>
  <c r="T4924"/>
  <c r="R4924"/>
  <c r="P4924"/>
  <c r="BK4924"/>
  <c r="J4924"/>
  <c r="BF4924" s="1"/>
  <c r="BI4922"/>
  <c r="BH4922"/>
  <c r="BG4922"/>
  <c r="BE4922"/>
  <c r="T4922"/>
  <c r="R4922"/>
  <c r="P4922"/>
  <c r="BK4922"/>
  <c r="J4922"/>
  <c r="BF4922" s="1"/>
  <c r="BI4920"/>
  <c r="BH4920"/>
  <c r="BG4920"/>
  <c r="BE4920"/>
  <c r="T4920"/>
  <c r="R4920"/>
  <c r="P4920"/>
  <c r="BK4920"/>
  <c r="J4920"/>
  <c r="BF4920" s="1"/>
  <c r="BI4918"/>
  <c r="BH4918"/>
  <c r="BG4918"/>
  <c r="BE4918"/>
  <c r="T4918"/>
  <c r="R4918"/>
  <c r="P4918"/>
  <c r="BK4918"/>
  <c r="J4918"/>
  <c r="BF4918" s="1"/>
  <c r="BI4916"/>
  <c r="BH4916"/>
  <c r="BG4916"/>
  <c r="BE4916"/>
  <c r="T4916"/>
  <c r="R4916"/>
  <c r="P4916"/>
  <c r="BK4916"/>
  <c r="J4916"/>
  <c r="BF4916" s="1"/>
  <c r="BI4914"/>
  <c r="BH4914"/>
  <c r="BG4914"/>
  <c r="BE4914"/>
  <c r="T4914"/>
  <c r="R4914"/>
  <c r="P4914"/>
  <c r="BK4914"/>
  <c r="J4914"/>
  <c r="BF4914" s="1"/>
  <c r="BI4912"/>
  <c r="BH4912"/>
  <c r="BG4912"/>
  <c r="BE4912"/>
  <c r="T4912"/>
  <c r="R4912"/>
  <c r="P4912"/>
  <c r="BK4912"/>
  <c r="J4912"/>
  <c r="BF4912" s="1"/>
  <c r="BI4910"/>
  <c r="BH4910"/>
  <c r="BG4910"/>
  <c r="BE4910"/>
  <c r="T4910"/>
  <c r="R4910"/>
  <c r="P4910"/>
  <c r="BK4910"/>
  <c r="J4910"/>
  <c r="BF4910" s="1"/>
  <c r="BI4908"/>
  <c r="BH4908"/>
  <c r="BG4908"/>
  <c r="BE4908"/>
  <c r="T4908"/>
  <c r="R4908"/>
  <c r="P4908"/>
  <c r="BK4908"/>
  <c r="J4908"/>
  <c r="BF4908" s="1"/>
  <c r="BI4906"/>
  <c r="BH4906"/>
  <c r="BG4906"/>
  <c r="BE4906"/>
  <c r="T4906"/>
  <c r="R4906"/>
  <c r="P4906"/>
  <c r="BK4906"/>
  <c r="J4906"/>
  <c r="BF4906" s="1"/>
  <c r="BI4904"/>
  <c r="BH4904"/>
  <c r="BG4904"/>
  <c r="BE4904"/>
  <c r="T4904"/>
  <c r="R4904"/>
  <c r="P4904"/>
  <c r="BK4904"/>
  <c r="J4904"/>
  <c r="BF4904" s="1"/>
  <c r="BI4902"/>
  <c r="BH4902"/>
  <c r="BG4902"/>
  <c r="BE4902"/>
  <c r="T4902"/>
  <c r="R4902"/>
  <c r="P4902"/>
  <c r="BK4902"/>
  <c r="J4902"/>
  <c r="BF4902" s="1"/>
  <c r="BI4900"/>
  <c r="BH4900"/>
  <c r="BG4900"/>
  <c r="BE4900"/>
  <c r="T4900"/>
  <c r="R4900"/>
  <c r="P4900"/>
  <c r="BK4900"/>
  <c r="J4900"/>
  <c r="BF4900" s="1"/>
  <c r="BI4898"/>
  <c r="BH4898"/>
  <c r="BG4898"/>
  <c r="BE4898"/>
  <c r="T4898"/>
  <c r="R4898"/>
  <c r="P4898"/>
  <c r="BK4898"/>
  <c r="J4898"/>
  <c r="BF4898" s="1"/>
  <c r="BI4896"/>
  <c r="BH4896"/>
  <c r="BG4896"/>
  <c r="BE4896"/>
  <c r="T4896"/>
  <c r="R4896"/>
  <c r="P4896"/>
  <c r="BK4896"/>
  <c r="J4896"/>
  <c r="BF4896" s="1"/>
  <c r="BI4894"/>
  <c r="BH4894"/>
  <c r="BG4894"/>
  <c r="BE4894"/>
  <c r="T4894"/>
  <c r="R4894"/>
  <c r="P4894"/>
  <c r="BK4894"/>
  <c r="J4894"/>
  <c r="BF4894" s="1"/>
  <c r="BI4892"/>
  <c r="BH4892"/>
  <c r="BG4892"/>
  <c r="BE4892"/>
  <c r="T4892"/>
  <c r="R4892"/>
  <c r="P4892"/>
  <c r="BK4892"/>
  <c r="J4892"/>
  <c r="BF4892" s="1"/>
  <c r="BI4890"/>
  <c r="BH4890"/>
  <c r="BG4890"/>
  <c r="BE4890"/>
  <c r="T4890"/>
  <c r="R4890"/>
  <c r="P4890"/>
  <c r="BK4890"/>
  <c r="J4890"/>
  <c r="BF4890" s="1"/>
  <c r="BI4888"/>
  <c r="BH4888"/>
  <c r="BG4888"/>
  <c r="BE4888"/>
  <c r="T4888"/>
  <c r="R4888"/>
  <c r="P4888"/>
  <c r="BK4888"/>
  <c r="J4888"/>
  <c r="BF4888" s="1"/>
  <c r="BI4886"/>
  <c r="BH4886"/>
  <c r="BG4886"/>
  <c r="BE4886"/>
  <c r="T4886"/>
  <c r="R4886"/>
  <c r="P4886"/>
  <c r="BK4886"/>
  <c r="J4886"/>
  <c r="BF4886" s="1"/>
  <c r="BI4884"/>
  <c r="BH4884"/>
  <c r="BG4884"/>
  <c r="BE4884"/>
  <c r="T4884"/>
  <c r="R4884"/>
  <c r="P4884"/>
  <c r="BK4884"/>
  <c r="J4884"/>
  <c r="BF4884" s="1"/>
  <c r="BI4882"/>
  <c r="BH4882"/>
  <c r="BG4882"/>
  <c r="BE4882"/>
  <c r="T4882"/>
  <c r="R4882"/>
  <c r="P4882"/>
  <c r="BK4882"/>
  <c r="J4882"/>
  <c r="BF4882" s="1"/>
  <c r="BI4880"/>
  <c r="BH4880"/>
  <c r="BG4880"/>
  <c r="BE4880"/>
  <c r="T4880"/>
  <c r="R4880"/>
  <c r="P4880"/>
  <c r="BK4880"/>
  <c r="J4880"/>
  <c r="BF4880" s="1"/>
  <c r="BI4878"/>
  <c r="BH4878"/>
  <c r="BG4878"/>
  <c r="BE4878"/>
  <c r="T4878"/>
  <c r="R4878"/>
  <c r="P4878"/>
  <c r="BK4878"/>
  <c r="J4878"/>
  <c r="BF4878" s="1"/>
  <c r="BI4876"/>
  <c r="BH4876"/>
  <c r="BG4876"/>
  <c r="BE4876"/>
  <c r="T4876"/>
  <c r="R4876"/>
  <c r="P4876"/>
  <c r="BK4876"/>
  <c r="J4876"/>
  <c r="BF4876" s="1"/>
  <c r="BI4874"/>
  <c r="BH4874"/>
  <c r="BG4874"/>
  <c r="BE4874"/>
  <c r="T4874"/>
  <c r="R4874"/>
  <c r="P4874"/>
  <c r="BK4874"/>
  <c r="J4874"/>
  <c r="BF4874" s="1"/>
  <c r="BI4872"/>
  <c r="BH4872"/>
  <c r="BG4872"/>
  <c r="BE4872"/>
  <c r="T4872"/>
  <c r="R4872"/>
  <c r="P4872"/>
  <c r="BK4872"/>
  <c r="J4872"/>
  <c r="BF4872" s="1"/>
  <c r="BI4870"/>
  <c r="BH4870"/>
  <c r="BG4870"/>
  <c r="BE4870"/>
  <c r="T4870"/>
  <c r="R4870"/>
  <c r="P4870"/>
  <c r="BK4870"/>
  <c r="J4870"/>
  <c r="BF4870" s="1"/>
  <c r="BI4868"/>
  <c r="BH4868"/>
  <c r="BG4868"/>
  <c r="BE4868"/>
  <c r="T4868"/>
  <c r="R4868"/>
  <c r="P4868"/>
  <c r="BK4868"/>
  <c r="J4868"/>
  <c r="BF4868" s="1"/>
  <c r="BI4866"/>
  <c r="BH4866"/>
  <c r="BG4866"/>
  <c r="BE4866"/>
  <c r="T4866"/>
  <c r="R4866"/>
  <c r="P4866"/>
  <c r="BK4866"/>
  <c r="J4866"/>
  <c r="BF4866" s="1"/>
  <c r="BI4864"/>
  <c r="BH4864"/>
  <c r="BG4864"/>
  <c r="BE4864"/>
  <c r="T4864"/>
  <c r="R4864"/>
  <c r="P4864"/>
  <c r="BK4864"/>
  <c r="J4864"/>
  <c r="BF4864" s="1"/>
  <c r="BI4862"/>
  <c r="BH4862"/>
  <c r="BG4862"/>
  <c r="BE4862"/>
  <c r="T4862"/>
  <c r="R4862"/>
  <c r="P4862"/>
  <c r="BK4862"/>
  <c r="J4862"/>
  <c r="BF4862" s="1"/>
  <c r="BI4860"/>
  <c r="BH4860"/>
  <c r="BG4860"/>
  <c r="BE4860"/>
  <c r="T4860"/>
  <c r="R4860"/>
  <c r="P4860"/>
  <c r="BK4860"/>
  <c r="J4860"/>
  <c r="BF4860" s="1"/>
  <c r="BI4858"/>
  <c r="BH4858"/>
  <c r="BG4858"/>
  <c r="BE4858"/>
  <c r="T4858"/>
  <c r="R4858"/>
  <c r="P4858"/>
  <c r="BK4858"/>
  <c r="J4858"/>
  <c r="BF4858" s="1"/>
  <c r="BI4856"/>
  <c r="BH4856"/>
  <c r="BG4856"/>
  <c r="BE4856"/>
  <c r="T4856"/>
  <c r="R4856"/>
  <c r="P4856"/>
  <c r="BK4856"/>
  <c r="J4856"/>
  <c r="BF4856" s="1"/>
  <c r="BI4854"/>
  <c r="BH4854"/>
  <c r="BG4854"/>
  <c r="BE4854"/>
  <c r="T4854"/>
  <c r="R4854"/>
  <c r="P4854"/>
  <c r="BK4854"/>
  <c r="J4854"/>
  <c r="BF4854" s="1"/>
  <c r="BI4852"/>
  <c r="BH4852"/>
  <c r="BG4852"/>
  <c r="BE4852"/>
  <c r="T4852"/>
  <c r="R4852"/>
  <c r="P4852"/>
  <c r="BK4852"/>
  <c r="J4852"/>
  <c r="BF4852" s="1"/>
  <c r="BI4850"/>
  <c r="BH4850"/>
  <c r="BG4850"/>
  <c r="BE4850"/>
  <c r="T4850"/>
  <c r="R4850"/>
  <c r="P4850"/>
  <c r="BK4850"/>
  <c r="J4850"/>
  <c r="BF4850" s="1"/>
  <c r="BI4848"/>
  <c r="BH4848"/>
  <c r="BG4848"/>
  <c r="BE4848"/>
  <c r="T4848"/>
  <c r="R4848"/>
  <c r="P4848"/>
  <c r="BK4848"/>
  <c r="J4848"/>
  <c r="BF4848" s="1"/>
  <c r="BI4846"/>
  <c r="BH4846"/>
  <c r="BG4846"/>
  <c r="BE4846"/>
  <c r="T4846"/>
  <c r="R4846"/>
  <c r="P4846"/>
  <c r="BK4846"/>
  <c r="J4846"/>
  <c r="BF4846" s="1"/>
  <c r="BI4844"/>
  <c r="BH4844"/>
  <c r="BG4844"/>
  <c r="BE4844"/>
  <c r="T4844"/>
  <c r="R4844"/>
  <c r="P4844"/>
  <c r="BK4844"/>
  <c r="J4844"/>
  <c r="BF4844" s="1"/>
  <c r="BI4842"/>
  <c r="BH4842"/>
  <c r="BG4842"/>
  <c r="BE4842"/>
  <c r="T4842"/>
  <c r="R4842"/>
  <c r="P4842"/>
  <c r="BK4842"/>
  <c r="J4842"/>
  <c r="BF4842" s="1"/>
  <c r="BI4840"/>
  <c r="BH4840"/>
  <c r="BG4840"/>
  <c r="BE4840"/>
  <c r="T4840"/>
  <c r="R4840"/>
  <c r="P4840"/>
  <c r="BK4840"/>
  <c r="J4840"/>
  <c r="BF4840" s="1"/>
  <c r="BI4838"/>
  <c r="BH4838"/>
  <c r="BG4838"/>
  <c r="BE4838"/>
  <c r="T4838"/>
  <c r="R4838"/>
  <c r="P4838"/>
  <c r="BK4838"/>
  <c r="J4838"/>
  <c r="BF4838" s="1"/>
  <c r="BI4836"/>
  <c r="BH4836"/>
  <c r="BG4836"/>
  <c r="BE4836"/>
  <c r="T4836"/>
  <c r="R4836"/>
  <c r="P4836"/>
  <c r="BK4836"/>
  <c r="J4836"/>
  <c r="BF4836" s="1"/>
  <c r="BI4834"/>
  <c r="BH4834"/>
  <c r="BG4834"/>
  <c r="BE4834"/>
  <c r="T4834"/>
  <c r="R4834"/>
  <c r="P4834"/>
  <c r="BK4834"/>
  <c r="J4834"/>
  <c r="BF4834" s="1"/>
  <c r="BI4832"/>
  <c r="BH4832"/>
  <c r="BG4832"/>
  <c r="BE4832"/>
  <c r="T4832"/>
  <c r="R4832"/>
  <c r="P4832"/>
  <c r="BK4832"/>
  <c r="J4832"/>
  <c r="BF4832" s="1"/>
  <c r="BI4830"/>
  <c r="BH4830"/>
  <c r="BG4830"/>
  <c r="BE4830"/>
  <c r="T4830"/>
  <c r="R4830"/>
  <c r="P4830"/>
  <c r="BK4830"/>
  <c r="J4830"/>
  <c r="BF4830" s="1"/>
  <c r="BI4828"/>
  <c r="BH4828"/>
  <c r="BG4828"/>
  <c r="BE4828"/>
  <c r="T4828"/>
  <c r="R4828"/>
  <c r="P4828"/>
  <c r="BK4828"/>
  <c r="J4828"/>
  <c r="BF4828" s="1"/>
  <c r="BI4826"/>
  <c r="BH4826"/>
  <c r="BG4826"/>
  <c r="BE4826"/>
  <c r="T4826"/>
  <c r="R4826"/>
  <c r="P4826"/>
  <c r="BK4826"/>
  <c r="J4826"/>
  <c r="BF4826" s="1"/>
  <c r="BI4824"/>
  <c r="BH4824"/>
  <c r="BG4824"/>
  <c r="BE4824"/>
  <c r="T4824"/>
  <c r="R4824"/>
  <c r="P4824"/>
  <c r="BK4824"/>
  <c r="J4824"/>
  <c r="BF4824" s="1"/>
  <c r="BI4822"/>
  <c r="BH4822"/>
  <c r="BG4822"/>
  <c r="BE4822"/>
  <c r="T4822"/>
  <c r="R4822"/>
  <c r="P4822"/>
  <c r="BK4822"/>
  <c r="J4822"/>
  <c r="BF4822" s="1"/>
  <c r="BI4820"/>
  <c r="BH4820"/>
  <c r="BG4820"/>
  <c r="BE4820"/>
  <c r="T4820"/>
  <c r="R4820"/>
  <c r="P4820"/>
  <c r="BK4820"/>
  <c r="J4820"/>
  <c r="BF4820" s="1"/>
  <c r="BI4818"/>
  <c r="BH4818"/>
  <c r="BG4818"/>
  <c r="BE4818"/>
  <c r="T4818"/>
  <c r="R4818"/>
  <c r="P4818"/>
  <c r="BK4818"/>
  <c r="J4818"/>
  <c r="BF4818" s="1"/>
  <c r="BI4816"/>
  <c r="BH4816"/>
  <c r="BG4816"/>
  <c r="BE4816"/>
  <c r="T4816"/>
  <c r="R4816"/>
  <c r="P4816"/>
  <c r="BK4816"/>
  <c r="J4816"/>
  <c r="BF4816" s="1"/>
  <c r="BI4814"/>
  <c r="BH4814"/>
  <c r="BG4814"/>
  <c r="BE4814"/>
  <c r="T4814"/>
  <c r="R4814"/>
  <c r="P4814"/>
  <c r="BK4814"/>
  <c r="J4814"/>
  <c r="BF4814" s="1"/>
  <c r="BI4812"/>
  <c r="BH4812"/>
  <c r="BG4812"/>
  <c r="BE4812"/>
  <c r="T4812"/>
  <c r="R4812"/>
  <c r="P4812"/>
  <c r="BK4812"/>
  <c r="J4812"/>
  <c r="BF4812" s="1"/>
  <c r="BI4810"/>
  <c r="BH4810"/>
  <c r="BG4810"/>
  <c r="BE4810"/>
  <c r="T4810"/>
  <c r="R4810"/>
  <c r="P4810"/>
  <c r="BK4810"/>
  <c r="J4810"/>
  <c r="BF4810" s="1"/>
  <c r="BI4808"/>
  <c r="BH4808"/>
  <c r="BG4808"/>
  <c r="BE4808"/>
  <c r="T4808"/>
  <c r="R4808"/>
  <c r="P4808"/>
  <c r="BK4808"/>
  <c r="J4808"/>
  <c r="BF4808" s="1"/>
  <c r="BI4806"/>
  <c r="BH4806"/>
  <c r="BG4806"/>
  <c r="BE4806"/>
  <c r="T4806"/>
  <c r="R4806"/>
  <c r="P4806"/>
  <c r="BK4806"/>
  <c r="J4806"/>
  <c r="BF4806" s="1"/>
  <c r="BI4804"/>
  <c r="BH4804"/>
  <c r="BG4804"/>
  <c r="BE4804"/>
  <c r="T4804"/>
  <c r="R4804"/>
  <c r="P4804"/>
  <c r="BK4804"/>
  <c r="J4804"/>
  <c r="BF4804" s="1"/>
  <c r="BI4802"/>
  <c r="BH4802"/>
  <c r="BG4802"/>
  <c r="BE4802"/>
  <c r="T4802"/>
  <c r="R4802"/>
  <c r="P4802"/>
  <c r="BK4802"/>
  <c r="J4802"/>
  <c r="BF4802" s="1"/>
  <c r="BI4800"/>
  <c r="BH4800"/>
  <c r="BG4800"/>
  <c r="BE4800"/>
  <c r="T4800"/>
  <c r="R4800"/>
  <c r="P4800"/>
  <c r="BK4800"/>
  <c r="J4800"/>
  <c r="BF4800" s="1"/>
  <c r="BI4798"/>
  <c r="BH4798"/>
  <c r="BG4798"/>
  <c r="BE4798"/>
  <c r="T4798"/>
  <c r="R4798"/>
  <c r="P4798"/>
  <c r="BK4798"/>
  <c r="J4798"/>
  <c r="BF4798" s="1"/>
  <c r="BI4796"/>
  <c r="BH4796"/>
  <c r="BG4796"/>
  <c r="BE4796"/>
  <c r="T4796"/>
  <c r="R4796"/>
  <c r="P4796"/>
  <c r="BK4796"/>
  <c r="J4796"/>
  <c r="BF4796" s="1"/>
  <c r="BI4794"/>
  <c r="BH4794"/>
  <c r="BG4794"/>
  <c r="BE4794"/>
  <c r="T4794"/>
  <c r="R4794"/>
  <c r="P4794"/>
  <c r="BK4794"/>
  <c r="J4794"/>
  <c r="BF4794" s="1"/>
  <c r="BI4792"/>
  <c r="BH4792"/>
  <c r="BG4792"/>
  <c r="BE4792"/>
  <c r="T4792"/>
  <c r="R4792"/>
  <c r="P4792"/>
  <c r="BK4792"/>
  <c r="J4792"/>
  <c r="BF4792" s="1"/>
  <c r="BI4790"/>
  <c r="BH4790"/>
  <c r="BG4790"/>
  <c r="BE4790"/>
  <c r="T4790"/>
  <c r="R4790"/>
  <c r="P4790"/>
  <c r="BK4790"/>
  <c r="J4790"/>
  <c r="BF4790" s="1"/>
  <c r="BI4788"/>
  <c r="BH4788"/>
  <c r="BG4788"/>
  <c r="BE4788"/>
  <c r="T4788"/>
  <c r="R4788"/>
  <c r="P4788"/>
  <c r="BK4788"/>
  <c r="J4788"/>
  <c r="BF4788" s="1"/>
  <c r="BI4786"/>
  <c r="BH4786"/>
  <c r="BG4786"/>
  <c r="BE4786"/>
  <c r="T4786"/>
  <c r="R4786"/>
  <c r="P4786"/>
  <c r="BK4786"/>
  <c r="J4786"/>
  <c r="BF4786" s="1"/>
  <c r="BI4784"/>
  <c r="BH4784"/>
  <c r="BG4784"/>
  <c r="BE4784"/>
  <c r="T4784"/>
  <c r="R4784"/>
  <c r="P4784"/>
  <c r="BK4784"/>
  <c r="J4784"/>
  <c r="BF4784" s="1"/>
  <c r="BI4782"/>
  <c r="BH4782"/>
  <c r="BG4782"/>
  <c r="BE4782"/>
  <c r="T4782"/>
  <c r="R4782"/>
  <c r="P4782"/>
  <c r="BK4782"/>
  <c r="J4782"/>
  <c r="BF4782" s="1"/>
  <c r="BI4780"/>
  <c r="BH4780"/>
  <c r="BG4780"/>
  <c r="BE4780"/>
  <c r="T4780"/>
  <c r="R4780"/>
  <c r="P4780"/>
  <c r="BK4780"/>
  <c r="J4780"/>
  <c r="BF4780" s="1"/>
  <c r="BI4778"/>
  <c r="BH4778"/>
  <c r="BG4778"/>
  <c r="BE4778"/>
  <c r="T4778"/>
  <c r="R4778"/>
  <c r="P4778"/>
  <c r="BK4778"/>
  <c r="J4778"/>
  <c r="BF4778" s="1"/>
  <c r="BI4776"/>
  <c r="BH4776"/>
  <c r="BG4776"/>
  <c r="BE4776"/>
  <c r="T4776"/>
  <c r="R4776"/>
  <c r="P4776"/>
  <c r="BK4776"/>
  <c r="J4776"/>
  <c r="BF4776" s="1"/>
  <c r="BI4774"/>
  <c r="BH4774"/>
  <c r="BG4774"/>
  <c r="BE4774"/>
  <c r="T4774"/>
  <c r="T4773" s="1"/>
  <c r="R4774"/>
  <c r="P4774"/>
  <c r="P4773" s="1"/>
  <c r="BK4774"/>
  <c r="BK4773" s="1"/>
  <c r="J4773" s="1"/>
  <c r="J145" s="1"/>
  <c r="J4774"/>
  <c r="BF4774" s="1"/>
  <c r="J144"/>
  <c r="BI4770"/>
  <c r="BH4770"/>
  <c r="BG4770"/>
  <c r="BE4770"/>
  <c r="T4770"/>
  <c r="R4770"/>
  <c r="P4770"/>
  <c r="BK4770"/>
  <c r="J4770"/>
  <c r="BF4770" s="1"/>
  <c r="BI4768"/>
  <c r="BH4768"/>
  <c r="BG4768"/>
  <c r="BE4768"/>
  <c r="T4768"/>
  <c r="R4768"/>
  <c r="P4768"/>
  <c r="BK4768"/>
  <c r="J4768"/>
  <c r="BF4768" s="1"/>
  <c r="BI4766"/>
  <c r="BH4766"/>
  <c r="BG4766"/>
  <c r="BE4766"/>
  <c r="T4766"/>
  <c r="R4766"/>
  <c r="P4766"/>
  <c r="BK4766"/>
  <c r="J4766"/>
  <c r="BF4766" s="1"/>
  <c r="BI4764"/>
  <c r="BH4764"/>
  <c r="BG4764"/>
  <c r="BE4764"/>
  <c r="T4764"/>
  <c r="R4764"/>
  <c r="P4764"/>
  <c r="BK4764"/>
  <c r="BK4761" s="1"/>
  <c r="J4761" s="1"/>
  <c r="J143" s="1"/>
  <c r="J4764"/>
  <c r="BF4764" s="1"/>
  <c r="BI4762"/>
  <c r="BH4762"/>
  <c r="BG4762"/>
  <c r="BE4762"/>
  <c r="T4762"/>
  <c r="T4761" s="1"/>
  <c r="R4762"/>
  <c r="R4761" s="1"/>
  <c r="P4762"/>
  <c r="P4761" s="1"/>
  <c r="BK4762"/>
  <c r="J4762"/>
  <c r="BF4762" s="1"/>
  <c r="BI4759"/>
  <c r="BH4759"/>
  <c r="BG4759"/>
  <c r="BE4759"/>
  <c r="T4759"/>
  <c r="R4759"/>
  <c r="P4759"/>
  <c r="BK4759"/>
  <c r="J4759"/>
  <c r="BF4759" s="1"/>
  <c r="BI4757"/>
  <c r="BH4757"/>
  <c r="BG4757"/>
  <c r="BE4757"/>
  <c r="T4757"/>
  <c r="R4757"/>
  <c r="P4757"/>
  <c r="BK4757"/>
  <c r="J4757"/>
  <c r="BF4757" s="1"/>
  <c r="BI4755"/>
  <c r="BH4755"/>
  <c r="BG4755"/>
  <c r="BE4755"/>
  <c r="T4755"/>
  <c r="R4755"/>
  <c r="P4755"/>
  <c r="BK4755"/>
  <c r="J4755"/>
  <c r="BF4755" s="1"/>
  <c r="BI4753"/>
  <c r="BH4753"/>
  <c r="BG4753"/>
  <c r="BE4753"/>
  <c r="T4753"/>
  <c r="R4753"/>
  <c r="P4753"/>
  <c r="BK4753"/>
  <c r="J4753"/>
  <c r="BF4753" s="1"/>
  <c r="BI4751"/>
  <c r="BH4751"/>
  <c r="BG4751"/>
  <c r="BE4751"/>
  <c r="T4751"/>
  <c r="R4751"/>
  <c r="P4751"/>
  <c r="BK4751"/>
  <c r="J4751"/>
  <c r="BF4751" s="1"/>
  <c r="BI4749"/>
  <c r="BH4749"/>
  <c r="BG4749"/>
  <c r="BE4749"/>
  <c r="T4749"/>
  <c r="R4749"/>
  <c r="P4749"/>
  <c r="BK4749"/>
  <c r="J4749"/>
  <c r="BF4749" s="1"/>
  <c r="BI4747"/>
  <c r="BH4747"/>
  <c r="BG4747"/>
  <c r="BE4747"/>
  <c r="T4747"/>
  <c r="R4747"/>
  <c r="P4747"/>
  <c r="BK4747"/>
  <c r="J4747"/>
  <c r="BF4747" s="1"/>
  <c r="BI4745"/>
  <c r="BH4745"/>
  <c r="BG4745"/>
  <c r="BE4745"/>
  <c r="T4745"/>
  <c r="R4745"/>
  <c r="P4745"/>
  <c r="BK4745"/>
  <c r="J4745"/>
  <c r="BF4745" s="1"/>
  <c r="BI4743"/>
  <c r="BH4743"/>
  <c r="BG4743"/>
  <c r="BE4743"/>
  <c r="T4743"/>
  <c r="R4743"/>
  <c r="R4742" s="1"/>
  <c r="P4743"/>
  <c r="BK4743"/>
  <c r="BK4742" s="1"/>
  <c r="J4742" s="1"/>
  <c r="J142" s="1"/>
  <c r="J4743"/>
  <c r="BF4743" s="1"/>
  <c r="BI4740"/>
  <c r="BH4740"/>
  <c r="BG4740"/>
  <c r="BE4740"/>
  <c r="T4740"/>
  <c r="R4740"/>
  <c r="P4740"/>
  <c r="BK4740"/>
  <c r="J4740"/>
  <c r="BF4740" s="1"/>
  <c r="BI4738"/>
  <c r="BH4738"/>
  <c r="BG4738"/>
  <c r="BE4738"/>
  <c r="T4738"/>
  <c r="R4738"/>
  <c r="P4738"/>
  <c r="BK4738"/>
  <c r="J4738"/>
  <c r="BF4738" s="1"/>
  <c r="BI4736"/>
  <c r="BH4736"/>
  <c r="BG4736"/>
  <c r="BE4736"/>
  <c r="T4736"/>
  <c r="R4736"/>
  <c r="P4736"/>
  <c r="BK4736"/>
  <c r="J4736"/>
  <c r="BF4736" s="1"/>
  <c r="BI4734"/>
  <c r="BH4734"/>
  <c r="BG4734"/>
  <c r="BE4734"/>
  <c r="T4734"/>
  <c r="R4734"/>
  <c r="P4734"/>
  <c r="BK4734"/>
  <c r="J4734"/>
  <c r="BF4734" s="1"/>
  <c r="BI4732"/>
  <c r="BH4732"/>
  <c r="BG4732"/>
  <c r="BE4732"/>
  <c r="T4732"/>
  <c r="R4732"/>
  <c r="P4732"/>
  <c r="BK4732"/>
  <c r="J4732"/>
  <c r="BF4732" s="1"/>
  <c r="BI4730"/>
  <c r="BH4730"/>
  <c r="BG4730"/>
  <c r="BE4730"/>
  <c r="T4730"/>
  <c r="R4730"/>
  <c r="P4730"/>
  <c r="BK4730"/>
  <c r="J4730"/>
  <c r="BF4730" s="1"/>
  <c r="BI4728"/>
  <c r="BH4728"/>
  <c r="BG4728"/>
  <c r="BE4728"/>
  <c r="T4728"/>
  <c r="R4728"/>
  <c r="P4728"/>
  <c r="BK4728"/>
  <c r="J4728"/>
  <c r="BF4728" s="1"/>
  <c r="BI4726"/>
  <c r="BH4726"/>
  <c r="BG4726"/>
  <c r="BE4726"/>
  <c r="T4726"/>
  <c r="R4726"/>
  <c r="P4726"/>
  <c r="BK4726"/>
  <c r="J4726"/>
  <c r="BF4726" s="1"/>
  <c r="BI4724"/>
  <c r="BH4724"/>
  <c r="BG4724"/>
  <c r="BE4724"/>
  <c r="T4724"/>
  <c r="R4724"/>
  <c r="P4724"/>
  <c r="BK4724"/>
  <c r="J4724"/>
  <c r="BF4724" s="1"/>
  <c r="BI4722"/>
  <c r="BH4722"/>
  <c r="BG4722"/>
  <c r="BE4722"/>
  <c r="T4722"/>
  <c r="R4722"/>
  <c r="P4722"/>
  <c r="BK4722"/>
  <c r="J4722"/>
  <c r="BF4722" s="1"/>
  <c r="BI4720"/>
  <c r="BH4720"/>
  <c r="BG4720"/>
  <c r="BE4720"/>
  <c r="T4720"/>
  <c r="R4720"/>
  <c r="P4720"/>
  <c r="BK4720"/>
  <c r="J4720"/>
  <c r="BF4720" s="1"/>
  <c r="BI4718"/>
  <c r="BH4718"/>
  <c r="BG4718"/>
  <c r="BE4718"/>
  <c r="T4718"/>
  <c r="R4718"/>
  <c r="P4718"/>
  <c r="BK4718"/>
  <c r="J4718"/>
  <c r="BF4718" s="1"/>
  <c r="BI4716"/>
  <c r="BH4716"/>
  <c r="BG4716"/>
  <c r="BE4716"/>
  <c r="T4716"/>
  <c r="R4716"/>
  <c r="P4716"/>
  <c r="BK4716"/>
  <c r="J4716"/>
  <c r="BF4716" s="1"/>
  <c r="BI4714"/>
  <c r="BH4714"/>
  <c r="BG4714"/>
  <c r="BE4714"/>
  <c r="T4714"/>
  <c r="R4714"/>
  <c r="P4714"/>
  <c r="P4713" s="1"/>
  <c r="BK4714"/>
  <c r="J4714"/>
  <c r="BF4714" s="1"/>
  <c r="BI4711"/>
  <c r="BH4711"/>
  <c r="BG4711"/>
  <c r="BE4711"/>
  <c r="T4711"/>
  <c r="R4711"/>
  <c r="P4711"/>
  <c r="BK4711"/>
  <c r="J4711"/>
  <c r="BF4711" s="1"/>
  <c r="BI4709"/>
  <c r="BH4709"/>
  <c r="BG4709"/>
  <c r="BE4709"/>
  <c r="T4709"/>
  <c r="R4709"/>
  <c r="P4709"/>
  <c r="BK4709"/>
  <c r="J4709"/>
  <c r="BF4709" s="1"/>
  <c r="BI4707"/>
  <c r="BH4707"/>
  <c r="BG4707"/>
  <c r="BE4707"/>
  <c r="T4707"/>
  <c r="R4707"/>
  <c r="P4707"/>
  <c r="BK4707"/>
  <c r="J4707"/>
  <c r="BF4707" s="1"/>
  <c r="BI4705"/>
  <c r="BH4705"/>
  <c r="BG4705"/>
  <c r="BE4705"/>
  <c r="T4705"/>
  <c r="R4705"/>
  <c r="P4705"/>
  <c r="BK4705"/>
  <c r="J4705"/>
  <c r="BF4705" s="1"/>
  <c r="BI4703"/>
  <c r="BH4703"/>
  <c r="BG4703"/>
  <c r="BE4703"/>
  <c r="T4703"/>
  <c r="R4703"/>
  <c r="P4703"/>
  <c r="BK4703"/>
  <c r="J4703"/>
  <c r="BF4703" s="1"/>
  <c r="BI4701"/>
  <c r="BH4701"/>
  <c r="BG4701"/>
  <c r="BE4701"/>
  <c r="T4701"/>
  <c r="R4701"/>
  <c r="P4701"/>
  <c r="BK4701"/>
  <c r="J4701"/>
  <c r="BF4701" s="1"/>
  <c r="BI4699"/>
  <c r="BH4699"/>
  <c r="BG4699"/>
  <c r="BE4699"/>
  <c r="T4699"/>
  <c r="R4699"/>
  <c r="P4699"/>
  <c r="BK4699"/>
  <c r="J4699"/>
  <c r="BF4699" s="1"/>
  <c r="BI4697"/>
  <c r="BH4697"/>
  <c r="BG4697"/>
  <c r="BE4697"/>
  <c r="T4697"/>
  <c r="R4697"/>
  <c r="P4697"/>
  <c r="BK4697"/>
  <c r="J4697"/>
  <c r="BF4697" s="1"/>
  <c r="BI4695"/>
  <c r="BH4695"/>
  <c r="BG4695"/>
  <c r="BE4695"/>
  <c r="T4695"/>
  <c r="R4695"/>
  <c r="P4695"/>
  <c r="BK4695"/>
  <c r="J4695"/>
  <c r="BF4695" s="1"/>
  <c r="BI4693"/>
  <c r="BH4693"/>
  <c r="BG4693"/>
  <c r="BE4693"/>
  <c r="T4693"/>
  <c r="R4693"/>
  <c r="P4693"/>
  <c r="BK4693"/>
  <c r="J4693"/>
  <c r="BF4693" s="1"/>
  <c r="BI4691"/>
  <c r="BH4691"/>
  <c r="BG4691"/>
  <c r="BE4691"/>
  <c r="T4691"/>
  <c r="R4691"/>
  <c r="P4691"/>
  <c r="BK4691"/>
  <c r="J4691"/>
  <c r="BF4691" s="1"/>
  <c r="BI4689"/>
  <c r="BH4689"/>
  <c r="BG4689"/>
  <c r="BE4689"/>
  <c r="T4689"/>
  <c r="R4689"/>
  <c r="P4689"/>
  <c r="BK4689"/>
  <c r="J4689"/>
  <c r="BF4689" s="1"/>
  <c r="BI4687"/>
  <c r="BH4687"/>
  <c r="BG4687"/>
  <c r="BE4687"/>
  <c r="T4687"/>
  <c r="R4687"/>
  <c r="P4687"/>
  <c r="BK4687"/>
  <c r="J4687"/>
  <c r="BF4687" s="1"/>
  <c r="BI4685"/>
  <c r="BH4685"/>
  <c r="BG4685"/>
  <c r="BE4685"/>
  <c r="T4685"/>
  <c r="R4685"/>
  <c r="P4685"/>
  <c r="BK4685"/>
  <c r="J4685"/>
  <c r="BF4685" s="1"/>
  <c r="BI4683"/>
  <c r="BH4683"/>
  <c r="BG4683"/>
  <c r="BE4683"/>
  <c r="T4683"/>
  <c r="R4683"/>
  <c r="P4683"/>
  <c r="BK4683"/>
  <c r="J4683"/>
  <c r="BF4683" s="1"/>
  <c r="BI4681"/>
  <c r="BH4681"/>
  <c r="BG4681"/>
  <c r="BE4681"/>
  <c r="T4681"/>
  <c r="R4681"/>
  <c r="P4681"/>
  <c r="BK4681"/>
  <c r="J4681"/>
  <c r="BF4681" s="1"/>
  <c r="BI4679"/>
  <c r="BH4679"/>
  <c r="BG4679"/>
  <c r="BE4679"/>
  <c r="T4679"/>
  <c r="R4679"/>
  <c r="P4679"/>
  <c r="BK4679"/>
  <c r="J4679"/>
  <c r="BF4679" s="1"/>
  <c r="BI4677"/>
  <c r="BH4677"/>
  <c r="BG4677"/>
  <c r="BE4677"/>
  <c r="T4677"/>
  <c r="R4677"/>
  <c r="P4677"/>
  <c r="BK4677"/>
  <c r="J4677"/>
  <c r="BF4677" s="1"/>
  <c r="BI4675"/>
  <c r="BH4675"/>
  <c r="BG4675"/>
  <c r="BE4675"/>
  <c r="T4675"/>
  <c r="R4675"/>
  <c r="P4675"/>
  <c r="BK4675"/>
  <c r="J4675"/>
  <c r="BF4675" s="1"/>
  <c r="BI4673"/>
  <c r="BH4673"/>
  <c r="BG4673"/>
  <c r="BE4673"/>
  <c r="T4673"/>
  <c r="R4673"/>
  <c r="P4673"/>
  <c r="BK4673"/>
  <c r="BK4672" s="1"/>
  <c r="J4672" s="1"/>
  <c r="J140" s="1"/>
  <c r="J4673"/>
  <c r="BF4673" s="1"/>
  <c r="BI4670"/>
  <c r="BH4670"/>
  <c r="BG4670"/>
  <c r="BE4670"/>
  <c r="T4670"/>
  <c r="R4670"/>
  <c r="P4670"/>
  <c r="BK4670"/>
  <c r="J4670"/>
  <c r="BF4670" s="1"/>
  <c r="BI4668"/>
  <c r="BH4668"/>
  <c r="BG4668"/>
  <c r="BE4668"/>
  <c r="T4668"/>
  <c r="R4668"/>
  <c r="P4668"/>
  <c r="BK4668"/>
  <c r="J4668"/>
  <c r="BF4668" s="1"/>
  <c r="BI4666"/>
  <c r="BH4666"/>
  <c r="BG4666"/>
  <c r="BE4666"/>
  <c r="T4666"/>
  <c r="R4666"/>
  <c r="P4666"/>
  <c r="BK4666"/>
  <c r="J4666"/>
  <c r="BF4666" s="1"/>
  <c r="BI4664"/>
  <c r="BH4664"/>
  <c r="BG4664"/>
  <c r="BE4664"/>
  <c r="T4664"/>
  <c r="R4664"/>
  <c r="P4664"/>
  <c r="BK4664"/>
  <c r="J4664"/>
  <c r="BF4664" s="1"/>
  <c r="BI4662"/>
  <c r="BH4662"/>
  <c r="BG4662"/>
  <c r="BE4662"/>
  <c r="T4662"/>
  <c r="R4662"/>
  <c r="P4662"/>
  <c r="BK4662"/>
  <c r="J4662"/>
  <c r="BF4662" s="1"/>
  <c r="BI4660"/>
  <c r="BH4660"/>
  <c r="BG4660"/>
  <c r="BE4660"/>
  <c r="T4660"/>
  <c r="R4660"/>
  <c r="P4660"/>
  <c r="BK4660"/>
  <c r="J4660"/>
  <c r="BF4660" s="1"/>
  <c r="BI4658"/>
  <c r="BH4658"/>
  <c r="BG4658"/>
  <c r="BE4658"/>
  <c r="T4658"/>
  <c r="R4658"/>
  <c r="P4658"/>
  <c r="BK4658"/>
  <c r="J4658"/>
  <c r="BF4658" s="1"/>
  <c r="BI4656"/>
  <c r="BH4656"/>
  <c r="BG4656"/>
  <c r="BE4656"/>
  <c r="T4656"/>
  <c r="R4656"/>
  <c r="P4656"/>
  <c r="BK4656"/>
  <c r="J4656"/>
  <c r="BF4656" s="1"/>
  <c r="BI4654"/>
  <c r="BH4654"/>
  <c r="BG4654"/>
  <c r="BE4654"/>
  <c r="T4654"/>
  <c r="T4653" s="1"/>
  <c r="R4654"/>
  <c r="R4653" s="1"/>
  <c r="P4654"/>
  <c r="BK4654"/>
  <c r="J4654"/>
  <c r="BF4654" s="1"/>
  <c r="BI4651"/>
  <c r="BH4651"/>
  <c r="BG4651"/>
  <c r="BE4651"/>
  <c r="T4651"/>
  <c r="R4651"/>
  <c r="P4651"/>
  <c r="BK4651"/>
  <c r="J4651"/>
  <c r="BF4651" s="1"/>
  <c r="BI4649"/>
  <c r="BH4649"/>
  <c r="BG4649"/>
  <c r="BE4649"/>
  <c r="T4649"/>
  <c r="R4649"/>
  <c r="P4649"/>
  <c r="BK4649"/>
  <c r="J4649"/>
  <c r="BF4649" s="1"/>
  <c r="BI4647"/>
  <c r="BH4647"/>
  <c r="BG4647"/>
  <c r="BE4647"/>
  <c r="T4647"/>
  <c r="R4647"/>
  <c r="P4647"/>
  <c r="BK4647"/>
  <c r="J4647"/>
  <c r="BF4647" s="1"/>
  <c r="BI4645"/>
  <c r="BH4645"/>
  <c r="BG4645"/>
  <c r="BE4645"/>
  <c r="T4645"/>
  <c r="R4645"/>
  <c r="P4645"/>
  <c r="BK4645"/>
  <c r="J4645"/>
  <c r="BF4645" s="1"/>
  <c r="BI4643"/>
  <c r="BH4643"/>
  <c r="BG4643"/>
  <c r="BE4643"/>
  <c r="T4643"/>
  <c r="R4643"/>
  <c r="P4643"/>
  <c r="BK4643"/>
  <c r="J4643"/>
  <c r="BF4643" s="1"/>
  <c r="BI4641"/>
  <c r="BH4641"/>
  <c r="BG4641"/>
  <c r="BE4641"/>
  <c r="T4641"/>
  <c r="R4641"/>
  <c r="P4641"/>
  <c r="BK4641"/>
  <c r="J4641"/>
  <c r="BF4641" s="1"/>
  <c r="BI4639"/>
  <c r="BH4639"/>
  <c r="BG4639"/>
  <c r="BE4639"/>
  <c r="T4639"/>
  <c r="R4639"/>
  <c r="P4639"/>
  <c r="BK4639"/>
  <c r="J4639"/>
  <c r="BF4639" s="1"/>
  <c r="BI4637"/>
  <c r="BH4637"/>
  <c r="BG4637"/>
  <c r="BE4637"/>
  <c r="T4637"/>
  <c r="R4637"/>
  <c r="P4637"/>
  <c r="BK4637"/>
  <c r="J4637"/>
  <c r="BF4637" s="1"/>
  <c r="BI4635"/>
  <c r="BH4635"/>
  <c r="BG4635"/>
  <c r="BE4635"/>
  <c r="T4635"/>
  <c r="T4634" s="1"/>
  <c r="R4635"/>
  <c r="R4634" s="1"/>
  <c r="P4635"/>
  <c r="BK4635"/>
  <c r="BK4634" s="1"/>
  <c r="J4634" s="1"/>
  <c r="J138" s="1"/>
  <c r="J4635"/>
  <c r="BF4635" s="1"/>
  <c r="BI4632"/>
  <c r="BH4632"/>
  <c r="BG4632"/>
  <c r="BE4632"/>
  <c r="T4632"/>
  <c r="R4632"/>
  <c r="P4632"/>
  <c r="BK4632"/>
  <c r="J4632"/>
  <c r="BF4632" s="1"/>
  <c r="BI4630"/>
  <c r="BH4630"/>
  <c r="BG4630"/>
  <c r="BE4630"/>
  <c r="T4630"/>
  <c r="R4630"/>
  <c r="P4630"/>
  <c r="BK4630"/>
  <c r="J4630"/>
  <c r="BF4630" s="1"/>
  <c r="BI4628"/>
  <c r="BH4628"/>
  <c r="BG4628"/>
  <c r="BE4628"/>
  <c r="T4628"/>
  <c r="R4628"/>
  <c r="P4628"/>
  <c r="BK4628"/>
  <c r="J4628"/>
  <c r="BF4628" s="1"/>
  <c r="BI4626"/>
  <c r="BH4626"/>
  <c r="BG4626"/>
  <c r="BE4626"/>
  <c r="T4626"/>
  <c r="R4626"/>
  <c r="P4626"/>
  <c r="BK4626"/>
  <c r="J4626"/>
  <c r="BF4626" s="1"/>
  <c r="BI4624"/>
  <c r="BH4624"/>
  <c r="BG4624"/>
  <c r="BE4624"/>
  <c r="T4624"/>
  <c r="R4624"/>
  <c r="P4624"/>
  <c r="BK4624"/>
  <c r="J4624"/>
  <c r="BF4624" s="1"/>
  <c r="BI4622"/>
  <c r="BH4622"/>
  <c r="BG4622"/>
  <c r="BE4622"/>
  <c r="T4622"/>
  <c r="R4622"/>
  <c r="P4622"/>
  <c r="BK4622"/>
  <c r="J4622"/>
  <c r="BF4622" s="1"/>
  <c r="BI4620"/>
  <c r="BH4620"/>
  <c r="BG4620"/>
  <c r="BE4620"/>
  <c r="T4620"/>
  <c r="R4620"/>
  <c r="P4620"/>
  <c r="BK4620"/>
  <c r="BK4615" s="1"/>
  <c r="J4615" s="1"/>
  <c r="J137" s="1"/>
  <c r="J4620"/>
  <c r="BF4620" s="1"/>
  <c r="BI4618"/>
  <c r="BH4618"/>
  <c r="BG4618"/>
  <c r="BE4618"/>
  <c r="T4618"/>
  <c r="R4618"/>
  <c r="P4618"/>
  <c r="BK4618"/>
  <c r="J4618"/>
  <c r="BF4618" s="1"/>
  <c r="BI4616"/>
  <c r="BH4616"/>
  <c r="BG4616"/>
  <c r="BE4616"/>
  <c r="T4616"/>
  <c r="T4615" s="1"/>
  <c r="R4616"/>
  <c r="P4616"/>
  <c r="P4615" s="1"/>
  <c r="BK4616"/>
  <c r="J4616"/>
  <c r="BF4616" s="1"/>
  <c r="BI4613"/>
  <c r="BH4613"/>
  <c r="BG4613"/>
  <c r="BE4613"/>
  <c r="T4613"/>
  <c r="R4613"/>
  <c r="P4613"/>
  <c r="BK4613"/>
  <c r="J4613"/>
  <c r="BF4613" s="1"/>
  <c r="BI4611"/>
  <c r="BH4611"/>
  <c r="BG4611"/>
  <c r="BE4611"/>
  <c r="T4611"/>
  <c r="R4611"/>
  <c r="P4611"/>
  <c r="BK4611"/>
  <c r="J4611"/>
  <c r="BF4611" s="1"/>
  <c r="BI4609"/>
  <c r="BH4609"/>
  <c r="BG4609"/>
  <c r="BE4609"/>
  <c r="T4609"/>
  <c r="R4609"/>
  <c r="P4609"/>
  <c r="BK4609"/>
  <c r="J4609"/>
  <c r="BF4609" s="1"/>
  <c r="BI4607"/>
  <c r="BH4607"/>
  <c r="BG4607"/>
  <c r="BE4607"/>
  <c r="T4607"/>
  <c r="R4607"/>
  <c r="P4607"/>
  <c r="BK4607"/>
  <c r="J4607"/>
  <c r="BF4607" s="1"/>
  <c r="BI4605"/>
  <c r="BH4605"/>
  <c r="BG4605"/>
  <c r="BE4605"/>
  <c r="T4605"/>
  <c r="R4605"/>
  <c r="P4605"/>
  <c r="BK4605"/>
  <c r="J4605"/>
  <c r="BF4605" s="1"/>
  <c r="BI4603"/>
  <c r="BH4603"/>
  <c r="BG4603"/>
  <c r="BE4603"/>
  <c r="T4603"/>
  <c r="R4603"/>
  <c r="P4603"/>
  <c r="BK4603"/>
  <c r="J4603"/>
  <c r="BF4603" s="1"/>
  <c r="BI4601"/>
  <c r="BH4601"/>
  <c r="BG4601"/>
  <c r="BE4601"/>
  <c r="T4601"/>
  <c r="R4601"/>
  <c r="P4601"/>
  <c r="BK4601"/>
  <c r="J4601"/>
  <c r="BF4601" s="1"/>
  <c r="BI4599"/>
  <c r="BH4599"/>
  <c r="BG4599"/>
  <c r="BE4599"/>
  <c r="T4599"/>
  <c r="R4599"/>
  <c r="P4599"/>
  <c r="BK4599"/>
  <c r="J4599"/>
  <c r="BF4599" s="1"/>
  <c r="BI4597"/>
  <c r="BH4597"/>
  <c r="BG4597"/>
  <c r="BE4597"/>
  <c r="T4597"/>
  <c r="R4597"/>
  <c r="R4596" s="1"/>
  <c r="P4597"/>
  <c r="BK4597"/>
  <c r="BK4596" s="1"/>
  <c r="J4596" s="1"/>
  <c r="J136" s="1"/>
  <c r="J4597"/>
  <c r="BF4597" s="1"/>
  <c r="BI4594"/>
  <c r="BH4594"/>
  <c r="BG4594"/>
  <c r="BE4594"/>
  <c r="T4594"/>
  <c r="R4594"/>
  <c r="P4594"/>
  <c r="BK4594"/>
  <c r="J4594"/>
  <c r="BF4594" s="1"/>
  <c r="BI4592"/>
  <c r="BH4592"/>
  <c r="BG4592"/>
  <c r="BE4592"/>
  <c r="T4592"/>
  <c r="R4592"/>
  <c r="P4592"/>
  <c r="BK4592"/>
  <c r="J4592"/>
  <c r="BF4592" s="1"/>
  <c r="BI4590"/>
  <c r="BH4590"/>
  <c r="BG4590"/>
  <c r="BE4590"/>
  <c r="T4590"/>
  <c r="R4590"/>
  <c r="P4590"/>
  <c r="BK4590"/>
  <c r="J4590"/>
  <c r="BF4590" s="1"/>
  <c r="BI4588"/>
  <c r="BH4588"/>
  <c r="BG4588"/>
  <c r="BE4588"/>
  <c r="T4588"/>
  <c r="R4588"/>
  <c r="P4588"/>
  <c r="BK4588"/>
  <c r="J4588"/>
  <c r="BF4588" s="1"/>
  <c r="BI4586"/>
  <c r="BH4586"/>
  <c r="BG4586"/>
  <c r="BE4586"/>
  <c r="T4586"/>
  <c r="R4586"/>
  <c r="P4586"/>
  <c r="BK4586"/>
  <c r="J4586"/>
  <c r="BF4586" s="1"/>
  <c r="BI4584"/>
  <c r="BH4584"/>
  <c r="BG4584"/>
  <c r="BE4584"/>
  <c r="T4584"/>
  <c r="R4584"/>
  <c r="P4584"/>
  <c r="BK4584"/>
  <c r="J4584"/>
  <c r="BF4584" s="1"/>
  <c r="BI4582"/>
  <c r="BH4582"/>
  <c r="BG4582"/>
  <c r="BE4582"/>
  <c r="T4582"/>
  <c r="R4582"/>
  <c r="P4582"/>
  <c r="BK4582"/>
  <c r="J4582"/>
  <c r="BF4582" s="1"/>
  <c r="BI4580"/>
  <c r="BH4580"/>
  <c r="BG4580"/>
  <c r="BE4580"/>
  <c r="T4580"/>
  <c r="R4580"/>
  <c r="P4580"/>
  <c r="BK4580"/>
  <c r="J4580"/>
  <c r="BF4580" s="1"/>
  <c r="BI4578"/>
  <c r="BH4578"/>
  <c r="BG4578"/>
  <c r="BE4578"/>
  <c r="T4578"/>
  <c r="R4578"/>
  <c r="P4578"/>
  <c r="BK4578"/>
  <c r="J4578"/>
  <c r="BF4578" s="1"/>
  <c r="BI4576"/>
  <c r="BH4576"/>
  <c r="BG4576"/>
  <c r="BE4576"/>
  <c r="T4576"/>
  <c r="R4576"/>
  <c r="P4576"/>
  <c r="BK4576"/>
  <c r="J4576"/>
  <c r="BF4576" s="1"/>
  <c r="BI4574"/>
  <c r="BH4574"/>
  <c r="BG4574"/>
  <c r="BE4574"/>
  <c r="T4574"/>
  <c r="R4574"/>
  <c r="P4574"/>
  <c r="BK4574"/>
  <c r="J4574"/>
  <c r="BF4574" s="1"/>
  <c r="BI4572"/>
  <c r="BH4572"/>
  <c r="BG4572"/>
  <c r="BE4572"/>
  <c r="T4572"/>
  <c r="R4572"/>
  <c r="P4572"/>
  <c r="BK4572"/>
  <c r="J4572"/>
  <c r="BF4572" s="1"/>
  <c r="BI4570"/>
  <c r="BH4570"/>
  <c r="BG4570"/>
  <c r="BE4570"/>
  <c r="T4570"/>
  <c r="R4570"/>
  <c r="P4570"/>
  <c r="BK4570"/>
  <c r="J4570"/>
  <c r="BF4570" s="1"/>
  <c r="BI4568"/>
  <c r="BH4568"/>
  <c r="BG4568"/>
  <c r="BE4568"/>
  <c r="T4568"/>
  <c r="R4568"/>
  <c r="P4568"/>
  <c r="BK4568"/>
  <c r="J4568"/>
  <c r="BF4568" s="1"/>
  <c r="BI4566"/>
  <c r="BH4566"/>
  <c r="BG4566"/>
  <c r="BE4566"/>
  <c r="T4566"/>
  <c r="R4566"/>
  <c r="P4566"/>
  <c r="BK4566"/>
  <c r="J4566"/>
  <c r="BF4566" s="1"/>
  <c r="BI4564"/>
  <c r="BH4564"/>
  <c r="BG4564"/>
  <c r="BE4564"/>
  <c r="T4564"/>
  <c r="R4564"/>
  <c r="P4564"/>
  <c r="BK4564"/>
  <c r="J4564"/>
  <c r="BF4564" s="1"/>
  <c r="BI4562"/>
  <c r="BH4562"/>
  <c r="BG4562"/>
  <c r="BE4562"/>
  <c r="T4562"/>
  <c r="R4562"/>
  <c r="P4562"/>
  <c r="BK4562"/>
  <c r="J4562"/>
  <c r="BF4562" s="1"/>
  <c r="BI4560"/>
  <c r="BH4560"/>
  <c r="BG4560"/>
  <c r="BE4560"/>
  <c r="T4560"/>
  <c r="R4560"/>
  <c r="P4560"/>
  <c r="BK4560"/>
  <c r="J4560"/>
  <c r="BF4560" s="1"/>
  <c r="BI4558"/>
  <c r="BH4558"/>
  <c r="BG4558"/>
  <c r="BE4558"/>
  <c r="T4558"/>
  <c r="R4558"/>
  <c r="P4558"/>
  <c r="BK4558"/>
  <c r="J4558"/>
  <c r="BF4558" s="1"/>
  <c r="BI4556"/>
  <c r="BH4556"/>
  <c r="BG4556"/>
  <c r="BE4556"/>
  <c r="T4556"/>
  <c r="R4556"/>
  <c r="P4556"/>
  <c r="BK4556"/>
  <c r="J4556"/>
  <c r="BF4556" s="1"/>
  <c r="BI4554"/>
  <c r="BH4554"/>
  <c r="BG4554"/>
  <c r="BE4554"/>
  <c r="T4554"/>
  <c r="R4554"/>
  <c r="P4554"/>
  <c r="BK4554"/>
  <c r="J4554"/>
  <c r="BF4554" s="1"/>
  <c r="BI4552"/>
  <c r="BH4552"/>
  <c r="BG4552"/>
  <c r="BE4552"/>
  <c r="T4552"/>
  <c r="R4552"/>
  <c r="P4552"/>
  <c r="BK4552"/>
  <c r="J4552"/>
  <c r="BF4552" s="1"/>
  <c r="BI4550"/>
  <c r="BH4550"/>
  <c r="BG4550"/>
  <c r="BE4550"/>
  <c r="T4550"/>
  <c r="R4550"/>
  <c r="P4550"/>
  <c r="BK4550"/>
  <c r="J4550"/>
  <c r="BF4550" s="1"/>
  <c r="BI4548"/>
  <c r="BH4548"/>
  <c r="BG4548"/>
  <c r="BE4548"/>
  <c r="T4548"/>
  <c r="R4548"/>
  <c r="P4548"/>
  <c r="BK4548"/>
  <c r="J4548"/>
  <c r="BF4548" s="1"/>
  <c r="BI4546"/>
  <c r="BH4546"/>
  <c r="BG4546"/>
  <c r="BE4546"/>
  <c r="T4546"/>
  <c r="R4546"/>
  <c r="P4546"/>
  <c r="BK4546"/>
  <c r="J4546"/>
  <c r="BF4546" s="1"/>
  <c r="BI4544"/>
  <c r="BH4544"/>
  <c r="BG4544"/>
  <c r="BE4544"/>
  <c r="T4544"/>
  <c r="R4544"/>
  <c r="P4544"/>
  <c r="BK4544"/>
  <c r="J4544"/>
  <c r="BF4544" s="1"/>
  <c r="BI4542"/>
  <c r="BH4542"/>
  <c r="BG4542"/>
  <c r="BE4542"/>
  <c r="T4542"/>
  <c r="R4542"/>
  <c r="P4542"/>
  <c r="BK4542"/>
  <c r="J4542"/>
  <c r="BF4542" s="1"/>
  <c r="BI4540"/>
  <c r="BH4540"/>
  <c r="BG4540"/>
  <c r="BE4540"/>
  <c r="T4540"/>
  <c r="R4540"/>
  <c r="P4540"/>
  <c r="BK4540"/>
  <c r="J4540"/>
  <c r="BF4540" s="1"/>
  <c r="BI4538"/>
  <c r="BH4538"/>
  <c r="BG4538"/>
  <c r="BE4538"/>
  <c r="T4538"/>
  <c r="R4538"/>
  <c r="P4538"/>
  <c r="BK4538"/>
  <c r="J4538"/>
  <c r="BF4538" s="1"/>
  <c r="BI4536"/>
  <c r="BH4536"/>
  <c r="BG4536"/>
  <c r="BE4536"/>
  <c r="T4536"/>
  <c r="R4536"/>
  <c r="P4536"/>
  <c r="BK4536"/>
  <c r="J4536"/>
  <c r="BF4536" s="1"/>
  <c r="BI4534"/>
  <c r="BH4534"/>
  <c r="BG4534"/>
  <c r="BE4534"/>
  <c r="T4534"/>
  <c r="R4534"/>
  <c r="P4534"/>
  <c r="BK4534"/>
  <c r="J4534"/>
  <c r="BF4534" s="1"/>
  <c r="BI4532"/>
  <c r="BH4532"/>
  <c r="BG4532"/>
  <c r="BE4532"/>
  <c r="T4532"/>
  <c r="R4532"/>
  <c r="P4532"/>
  <c r="BK4532"/>
  <c r="J4532"/>
  <c r="BF4532" s="1"/>
  <c r="BI4530"/>
  <c r="BH4530"/>
  <c r="BG4530"/>
  <c r="BE4530"/>
  <c r="T4530"/>
  <c r="R4530"/>
  <c r="P4530"/>
  <c r="BK4530"/>
  <c r="J4530"/>
  <c r="BF4530" s="1"/>
  <c r="BI4528"/>
  <c r="BH4528"/>
  <c r="BG4528"/>
  <c r="BE4528"/>
  <c r="T4528"/>
  <c r="R4528"/>
  <c r="P4528"/>
  <c r="BK4528"/>
  <c r="J4528"/>
  <c r="BF4528" s="1"/>
  <c r="BI4526"/>
  <c r="BH4526"/>
  <c r="BG4526"/>
  <c r="BE4526"/>
  <c r="T4526"/>
  <c r="R4526"/>
  <c r="P4526"/>
  <c r="BK4526"/>
  <c r="J4526"/>
  <c r="BF4526" s="1"/>
  <c r="BI4524"/>
  <c r="BH4524"/>
  <c r="BG4524"/>
  <c r="BE4524"/>
  <c r="T4524"/>
  <c r="R4524"/>
  <c r="P4524"/>
  <c r="BK4524"/>
  <c r="J4524"/>
  <c r="BF4524" s="1"/>
  <c r="BI4522"/>
  <c r="BH4522"/>
  <c r="BG4522"/>
  <c r="BE4522"/>
  <c r="T4522"/>
  <c r="R4522"/>
  <c r="P4522"/>
  <c r="BK4522"/>
  <c r="J4522"/>
  <c r="BF4522" s="1"/>
  <c r="BI4520"/>
  <c r="BH4520"/>
  <c r="BG4520"/>
  <c r="BE4520"/>
  <c r="T4520"/>
  <c r="R4520"/>
  <c r="P4520"/>
  <c r="BK4520"/>
  <c r="J4520"/>
  <c r="BF4520" s="1"/>
  <c r="BI4518"/>
  <c r="BH4518"/>
  <c r="BG4518"/>
  <c r="BE4518"/>
  <c r="T4518"/>
  <c r="R4518"/>
  <c r="P4518"/>
  <c r="BK4518"/>
  <c r="J4518"/>
  <c r="BF4518" s="1"/>
  <c r="BI4516"/>
  <c r="BH4516"/>
  <c r="BG4516"/>
  <c r="BE4516"/>
  <c r="T4516"/>
  <c r="R4516"/>
  <c r="P4516"/>
  <c r="BK4516"/>
  <c r="J4516"/>
  <c r="BF4516" s="1"/>
  <c r="BI4514"/>
  <c r="BH4514"/>
  <c r="BG4514"/>
  <c r="BE4514"/>
  <c r="T4514"/>
  <c r="R4514"/>
  <c r="P4514"/>
  <c r="BK4514"/>
  <c r="J4514"/>
  <c r="BF4514" s="1"/>
  <c r="BI4512"/>
  <c r="BH4512"/>
  <c r="BG4512"/>
  <c r="BE4512"/>
  <c r="T4512"/>
  <c r="R4512"/>
  <c r="P4512"/>
  <c r="BK4512"/>
  <c r="J4512"/>
  <c r="BF4512" s="1"/>
  <c r="BI4510"/>
  <c r="BH4510"/>
  <c r="BG4510"/>
  <c r="BE4510"/>
  <c r="T4510"/>
  <c r="R4510"/>
  <c r="P4510"/>
  <c r="BK4510"/>
  <c r="J4510"/>
  <c r="BF4510" s="1"/>
  <c r="BI4508"/>
  <c r="BH4508"/>
  <c r="BG4508"/>
  <c r="BE4508"/>
  <c r="T4508"/>
  <c r="R4508"/>
  <c r="P4508"/>
  <c r="P4507" s="1"/>
  <c r="BK4508"/>
  <c r="BK4507" s="1"/>
  <c r="J4508"/>
  <c r="BF4508" s="1"/>
  <c r="BI4504"/>
  <c r="BH4504"/>
  <c r="BG4504"/>
  <c r="BE4504"/>
  <c r="T4504"/>
  <c r="R4504"/>
  <c r="P4504"/>
  <c r="BK4504"/>
  <c r="J4504"/>
  <c r="BF4504" s="1"/>
  <c r="BI4502"/>
  <c r="BH4502"/>
  <c r="BG4502"/>
  <c r="BE4502"/>
  <c r="T4502"/>
  <c r="R4502"/>
  <c r="P4502"/>
  <c r="BK4502"/>
  <c r="J4502"/>
  <c r="BF4502" s="1"/>
  <c r="BI4500"/>
  <c r="BH4500"/>
  <c r="BG4500"/>
  <c r="BE4500"/>
  <c r="T4500"/>
  <c r="R4500"/>
  <c r="P4500"/>
  <c r="BK4500"/>
  <c r="J4500"/>
  <c r="BF4500" s="1"/>
  <c r="BI4498"/>
  <c r="BH4498"/>
  <c r="BG4498"/>
  <c r="BE4498"/>
  <c r="T4498"/>
  <c r="R4498"/>
  <c r="P4498"/>
  <c r="BK4498"/>
  <c r="J4498"/>
  <c r="BF4498" s="1"/>
  <c r="BI4496"/>
  <c r="BH4496"/>
  <c r="BG4496"/>
  <c r="BE4496"/>
  <c r="T4496"/>
  <c r="R4496"/>
  <c r="P4496"/>
  <c r="BK4496"/>
  <c r="J4496"/>
  <c r="BF4496" s="1"/>
  <c r="BI4494"/>
  <c r="BH4494"/>
  <c r="BG4494"/>
  <c r="BE4494"/>
  <c r="T4494"/>
  <c r="R4494"/>
  <c r="P4494"/>
  <c r="BK4494"/>
  <c r="J4494"/>
  <c r="BF4494" s="1"/>
  <c r="BI4492"/>
  <c r="BH4492"/>
  <c r="BG4492"/>
  <c r="BE4492"/>
  <c r="T4492"/>
  <c r="T4491" s="1"/>
  <c r="R4492"/>
  <c r="R4491" s="1"/>
  <c r="P4492"/>
  <c r="BK4492"/>
  <c r="J4492"/>
  <c r="BF4492" s="1"/>
  <c r="BI4489"/>
  <c r="BH4489"/>
  <c r="BG4489"/>
  <c r="BE4489"/>
  <c r="T4489"/>
  <c r="R4489"/>
  <c r="P4489"/>
  <c r="BK4489"/>
  <c r="J4489"/>
  <c r="BF4489" s="1"/>
  <c r="BI4487"/>
  <c r="BH4487"/>
  <c r="BG4487"/>
  <c r="BE4487"/>
  <c r="T4487"/>
  <c r="R4487"/>
  <c r="P4487"/>
  <c r="BK4487"/>
  <c r="J4487"/>
  <c r="BF4487" s="1"/>
  <c r="BI4485"/>
  <c r="BH4485"/>
  <c r="BG4485"/>
  <c r="BE4485"/>
  <c r="T4485"/>
  <c r="R4485"/>
  <c r="P4485"/>
  <c r="BK4485"/>
  <c r="J4485"/>
  <c r="BF4485" s="1"/>
  <c r="BI4483"/>
  <c r="BH4483"/>
  <c r="BG4483"/>
  <c r="BE4483"/>
  <c r="T4483"/>
  <c r="R4483"/>
  <c r="P4483"/>
  <c r="BK4483"/>
  <c r="J4483"/>
  <c r="BF4483" s="1"/>
  <c r="BI4481"/>
  <c r="BH4481"/>
  <c r="BG4481"/>
  <c r="BE4481"/>
  <c r="T4481"/>
  <c r="R4481"/>
  <c r="P4481"/>
  <c r="BK4481"/>
  <c r="J4481"/>
  <c r="BF4481" s="1"/>
  <c r="BI4479"/>
  <c r="BH4479"/>
  <c r="BG4479"/>
  <c r="BE4479"/>
  <c r="T4479"/>
  <c r="R4479"/>
  <c r="P4479"/>
  <c r="BK4479"/>
  <c r="J4479"/>
  <c r="BF4479" s="1"/>
  <c r="BI4477"/>
  <c r="BH4477"/>
  <c r="BG4477"/>
  <c r="BE4477"/>
  <c r="T4477"/>
  <c r="R4477"/>
  <c r="P4477"/>
  <c r="BK4477"/>
  <c r="J4477"/>
  <c r="BF4477" s="1"/>
  <c r="BI4475"/>
  <c r="BH4475"/>
  <c r="BG4475"/>
  <c r="BE4475"/>
  <c r="T4475"/>
  <c r="R4475"/>
  <c r="P4475"/>
  <c r="BK4475"/>
  <c r="J4475"/>
  <c r="BF4475" s="1"/>
  <c r="BI4473"/>
  <c r="BH4473"/>
  <c r="BG4473"/>
  <c r="BE4473"/>
  <c r="T4473"/>
  <c r="R4473"/>
  <c r="P4473"/>
  <c r="BK4473"/>
  <c r="J4473"/>
  <c r="BF4473" s="1"/>
  <c r="BI4471"/>
  <c r="BH4471"/>
  <c r="BG4471"/>
  <c r="BE4471"/>
  <c r="T4471"/>
  <c r="R4471"/>
  <c r="R4470" s="1"/>
  <c r="P4471"/>
  <c r="BK4471"/>
  <c r="BK4470" s="1"/>
  <c r="J4470" s="1"/>
  <c r="J132" s="1"/>
  <c r="J4471"/>
  <c r="BF4471" s="1"/>
  <c r="BI4468"/>
  <c r="BH4468"/>
  <c r="BG4468"/>
  <c r="BE4468"/>
  <c r="T4468"/>
  <c r="R4468"/>
  <c r="P4468"/>
  <c r="BK4468"/>
  <c r="J4468"/>
  <c r="BF4468" s="1"/>
  <c r="BI4466"/>
  <c r="BH4466"/>
  <c r="BG4466"/>
  <c r="BE4466"/>
  <c r="T4466"/>
  <c r="R4466"/>
  <c r="P4466"/>
  <c r="BK4466"/>
  <c r="J4466"/>
  <c r="BF4466" s="1"/>
  <c r="BI4464"/>
  <c r="BH4464"/>
  <c r="BG4464"/>
  <c r="BE4464"/>
  <c r="T4464"/>
  <c r="R4464"/>
  <c r="P4464"/>
  <c r="BK4464"/>
  <c r="J4464"/>
  <c r="BF4464" s="1"/>
  <c r="BI4462"/>
  <c r="BH4462"/>
  <c r="BG4462"/>
  <c r="BE4462"/>
  <c r="T4462"/>
  <c r="R4462"/>
  <c r="P4462"/>
  <c r="BK4462"/>
  <c r="J4462"/>
  <c r="BF4462" s="1"/>
  <c r="BI4460"/>
  <c r="BH4460"/>
  <c r="BG4460"/>
  <c r="BE4460"/>
  <c r="T4460"/>
  <c r="R4460"/>
  <c r="P4460"/>
  <c r="BK4460"/>
  <c r="J4460"/>
  <c r="BF4460" s="1"/>
  <c r="BI4458"/>
  <c r="BH4458"/>
  <c r="BG4458"/>
  <c r="BE4458"/>
  <c r="T4458"/>
  <c r="R4458"/>
  <c r="P4458"/>
  <c r="BK4458"/>
  <c r="J4458"/>
  <c r="BF4458" s="1"/>
  <c r="BI4456"/>
  <c r="BH4456"/>
  <c r="BG4456"/>
  <c r="BE4456"/>
  <c r="T4456"/>
  <c r="R4456"/>
  <c r="P4456"/>
  <c r="BK4456"/>
  <c r="J4456"/>
  <c r="BF4456" s="1"/>
  <c r="BI4454"/>
  <c r="BH4454"/>
  <c r="BG4454"/>
  <c r="BE4454"/>
  <c r="T4454"/>
  <c r="R4454"/>
  <c r="P4454"/>
  <c r="BK4454"/>
  <c r="J4454"/>
  <c r="BF4454" s="1"/>
  <c r="BI4452"/>
  <c r="BH4452"/>
  <c r="BG4452"/>
  <c r="BE4452"/>
  <c r="T4452"/>
  <c r="R4452"/>
  <c r="P4452"/>
  <c r="BK4452"/>
  <c r="J4452"/>
  <c r="BF4452" s="1"/>
  <c r="BI4450"/>
  <c r="BH4450"/>
  <c r="BG4450"/>
  <c r="BE4450"/>
  <c r="T4450"/>
  <c r="R4450"/>
  <c r="P4450"/>
  <c r="BK4450"/>
  <c r="J4450"/>
  <c r="BF4450" s="1"/>
  <c r="BI4448"/>
  <c r="BH4448"/>
  <c r="BG4448"/>
  <c r="BE4448"/>
  <c r="T4448"/>
  <c r="R4448"/>
  <c r="P4448"/>
  <c r="BK4448"/>
  <c r="BK4447" s="1"/>
  <c r="J4447" s="1"/>
  <c r="J131" s="1"/>
  <c r="J4448"/>
  <c r="BF4448" s="1"/>
  <c r="BI4445"/>
  <c r="BH4445"/>
  <c r="BG4445"/>
  <c r="BE4445"/>
  <c r="T4445"/>
  <c r="R4445"/>
  <c r="P4445"/>
  <c r="BK4445"/>
  <c r="J4445"/>
  <c r="BF4445" s="1"/>
  <c r="BI4443"/>
  <c r="BH4443"/>
  <c r="BG4443"/>
  <c r="BE4443"/>
  <c r="T4443"/>
  <c r="R4443"/>
  <c r="P4443"/>
  <c r="BK4443"/>
  <c r="J4443"/>
  <c r="BF4443" s="1"/>
  <c r="BI4441"/>
  <c r="BH4441"/>
  <c r="BG4441"/>
  <c r="BE4441"/>
  <c r="T4441"/>
  <c r="R4441"/>
  <c r="P4441"/>
  <c r="BK4441"/>
  <c r="J4441"/>
  <c r="BF4441" s="1"/>
  <c r="BI4439"/>
  <c r="BH4439"/>
  <c r="BG4439"/>
  <c r="BE4439"/>
  <c r="T4439"/>
  <c r="R4439"/>
  <c r="P4439"/>
  <c r="BK4439"/>
  <c r="J4439"/>
  <c r="BF4439" s="1"/>
  <c r="BI4437"/>
  <c r="BH4437"/>
  <c r="BG4437"/>
  <c r="BE4437"/>
  <c r="T4437"/>
  <c r="R4437"/>
  <c r="P4437"/>
  <c r="BK4437"/>
  <c r="J4437"/>
  <c r="BF4437" s="1"/>
  <c r="BI4435"/>
  <c r="BH4435"/>
  <c r="BG4435"/>
  <c r="BE4435"/>
  <c r="T4435"/>
  <c r="R4435"/>
  <c r="P4435"/>
  <c r="BK4435"/>
  <c r="J4435"/>
  <c r="BF4435" s="1"/>
  <c r="BI4433"/>
  <c r="BH4433"/>
  <c r="BG4433"/>
  <c r="BE4433"/>
  <c r="T4433"/>
  <c r="R4433"/>
  <c r="P4433"/>
  <c r="BK4433"/>
  <c r="J4433"/>
  <c r="BF4433" s="1"/>
  <c r="BI4431"/>
  <c r="BH4431"/>
  <c r="BG4431"/>
  <c r="BE4431"/>
  <c r="T4431"/>
  <c r="R4431"/>
  <c r="P4431"/>
  <c r="BK4431"/>
  <c r="J4431"/>
  <c r="BF4431" s="1"/>
  <c r="BI4429"/>
  <c r="BH4429"/>
  <c r="BG4429"/>
  <c r="BE4429"/>
  <c r="T4429"/>
  <c r="R4429"/>
  <c r="P4429"/>
  <c r="BK4429"/>
  <c r="J4429"/>
  <c r="BF4429" s="1"/>
  <c r="BI4427"/>
  <c r="BH4427"/>
  <c r="BG4427"/>
  <c r="BE4427"/>
  <c r="T4427"/>
  <c r="R4427"/>
  <c r="P4427"/>
  <c r="BK4427"/>
  <c r="J4427"/>
  <c r="BF4427" s="1"/>
  <c r="BI4425"/>
  <c r="BH4425"/>
  <c r="BG4425"/>
  <c r="BE4425"/>
  <c r="T4425"/>
  <c r="R4425"/>
  <c r="R4424" s="1"/>
  <c r="P4425"/>
  <c r="BK4425"/>
  <c r="BK4424" s="1"/>
  <c r="J4424" s="1"/>
  <c r="J130" s="1"/>
  <c r="J4425"/>
  <c r="BF4425" s="1"/>
  <c r="BI4422"/>
  <c r="BH4422"/>
  <c r="BG4422"/>
  <c r="BE4422"/>
  <c r="T4422"/>
  <c r="R4422"/>
  <c r="P4422"/>
  <c r="BK4422"/>
  <c r="J4422"/>
  <c r="BF4422" s="1"/>
  <c r="BI4420"/>
  <c r="BH4420"/>
  <c r="BG4420"/>
  <c r="BE4420"/>
  <c r="T4420"/>
  <c r="R4420"/>
  <c r="P4420"/>
  <c r="BK4420"/>
  <c r="J4420"/>
  <c r="BF4420" s="1"/>
  <c r="BI4418"/>
  <c r="BH4418"/>
  <c r="BG4418"/>
  <c r="BE4418"/>
  <c r="T4418"/>
  <c r="R4418"/>
  <c r="P4418"/>
  <c r="BK4418"/>
  <c r="J4418"/>
  <c r="BF4418" s="1"/>
  <c r="BI4416"/>
  <c r="BH4416"/>
  <c r="BG4416"/>
  <c r="BE4416"/>
  <c r="T4416"/>
  <c r="R4416"/>
  <c r="P4416"/>
  <c r="BK4416"/>
  <c r="J4416"/>
  <c r="BF4416" s="1"/>
  <c r="BI4414"/>
  <c r="BH4414"/>
  <c r="BG4414"/>
  <c r="BE4414"/>
  <c r="T4414"/>
  <c r="R4414"/>
  <c r="P4414"/>
  <c r="BK4414"/>
  <c r="J4414"/>
  <c r="BF4414" s="1"/>
  <c r="BI4412"/>
  <c r="BH4412"/>
  <c r="BG4412"/>
  <c r="BF4412"/>
  <c r="BE4412"/>
  <c r="T4412"/>
  <c r="R4412"/>
  <c r="P4412"/>
  <c r="BK4412"/>
  <c r="J4412"/>
  <c r="BI4410"/>
  <c r="BH4410"/>
  <c r="BG4410"/>
  <c r="BE4410"/>
  <c r="T4410"/>
  <c r="R4410"/>
  <c r="P4410"/>
  <c r="BK4410"/>
  <c r="J4410"/>
  <c r="BF4410" s="1"/>
  <c r="BI4408"/>
  <c r="BH4408"/>
  <c r="BG4408"/>
  <c r="BE4408"/>
  <c r="T4408"/>
  <c r="R4408"/>
  <c r="P4408"/>
  <c r="BK4408"/>
  <c r="J4408"/>
  <c r="BF4408" s="1"/>
  <c r="BI4406"/>
  <c r="BH4406"/>
  <c r="BG4406"/>
  <c r="BE4406"/>
  <c r="T4406"/>
  <c r="R4406"/>
  <c r="P4406"/>
  <c r="BK4406"/>
  <c r="J4406"/>
  <c r="BF4406" s="1"/>
  <c r="BI4404"/>
  <c r="BH4404"/>
  <c r="BG4404"/>
  <c r="BE4404"/>
  <c r="T4404"/>
  <c r="R4404"/>
  <c r="P4404"/>
  <c r="BK4404"/>
  <c r="J4404"/>
  <c r="BF4404" s="1"/>
  <c r="BI4402"/>
  <c r="BH4402"/>
  <c r="BG4402"/>
  <c r="BE4402"/>
  <c r="T4402"/>
  <c r="R4402"/>
  <c r="P4402"/>
  <c r="BK4402"/>
  <c r="J4402"/>
  <c r="BF4402" s="1"/>
  <c r="BI4400"/>
  <c r="BH4400"/>
  <c r="BG4400"/>
  <c r="BE4400"/>
  <c r="T4400"/>
  <c r="R4400"/>
  <c r="P4400"/>
  <c r="BK4400"/>
  <c r="J4400"/>
  <c r="BF4400" s="1"/>
  <c r="BI4398"/>
  <c r="BH4398"/>
  <c r="BG4398"/>
  <c r="BE4398"/>
  <c r="T4398"/>
  <c r="R4398"/>
  <c r="P4398"/>
  <c r="BK4398"/>
  <c r="J4398"/>
  <c r="BF4398" s="1"/>
  <c r="BI4396"/>
  <c r="BH4396"/>
  <c r="BG4396"/>
  <c r="BE4396"/>
  <c r="T4396"/>
  <c r="R4396"/>
  <c r="P4396"/>
  <c r="BK4396"/>
  <c r="J4396"/>
  <c r="BF4396" s="1"/>
  <c r="BI4394"/>
  <c r="BH4394"/>
  <c r="BG4394"/>
  <c r="BE4394"/>
  <c r="T4394"/>
  <c r="R4394"/>
  <c r="P4394"/>
  <c r="BK4394"/>
  <c r="J4394"/>
  <c r="BF4394" s="1"/>
  <c r="BI4392"/>
  <c r="BH4392"/>
  <c r="BG4392"/>
  <c r="BE4392"/>
  <c r="T4392"/>
  <c r="R4392"/>
  <c r="P4392"/>
  <c r="BK4392"/>
  <c r="J4392"/>
  <c r="BF4392" s="1"/>
  <c r="BI4390"/>
  <c r="BH4390"/>
  <c r="BG4390"/>
  <c r="BE4390"/>
  <c r="T4390"/>
  <c r="R4390"/>
  <c r="P4390"/>
  <c r="BK4390"/>
  <c r="J4390"/>
  <c r="BF4390" s="1"/>
  <c r="BI4388"/>
  <c r="BH4388"/>
  <c r="BG4388"/>
  <c r="BE4388"/>
  <c r="T4388"/>
  <c r="R4388"/>
  <c r="P4388"/>
  <c r="BK4388"/>
  <c r="J4388"/>
  <c r="BF4388" s="1"/>
  <c r="BI4386"/>
  <c r="BH4386"/>
  <c r="BG4386"/>
  <c r="BE4386"/>
  <c r="T4386"/>
  <c r="T4385" s="1"/>
  <c r="R4386"/>
  <c r="P4386"/>
  <c r="BK4386"/>
  <c r="J4386"/>
  <c r="BF4386" s="1"/>
  <c r="BI4383"/>
  <c r="BH4383"/>
  <c r="BG4383"/>
  <c r="BE4383"/>
  <c r="T4383"/>
  <c r="R4383"/>
  <c r="P4383"/>
  <c r="BK4383"/>
  <c r="J4383"/>
  <c r="BF4383" s="1"/>
  <c r="BI4381"/>
  <c r="BH4381"/>
  <c r="BG4381"/>
  <c r="BE4381"/>
  <c r="T4381"/>
  <c r="R4381"/>
  <c r="P4381"/>
  <c r="BK4381"/>
  <c r="J4381"/>
  <c r="BF4381" s="1"/>
  <c r="BI4379"/>
  <c r="BH4379"/>
  <c r="BG4379"/>
  <c r="BE4379"/>
  <c r="T4379"/>
  <c r="R4379"/>
  <c r="P4379"/>
  <c r="BK4379"/>
  <c r="J4379"/>
  <c r="BF4379" s="1"/>
  <c r="BI4377"/>
  <c r="BH4377"/>
  <c r="BG4377"/>
  <c r="BE4377"/>
  <c r="T4377"/>
  <c r="R4377"/>
  <c r="P4377"/>
  <c r="BK4377"/>
  <c r="J4377"/>
  <c r="BF4377" s="1"/>
  <c r="BI4375"/>
  <c r="BH4375"/>
  <c r="BG4375"/>
  <c r="BE4375"/>
  <c r="T4375"/>
  <c r="R4375"/>
  <c r="P4375"/>
  <c r="BK4375"/>
  <c r="J4375"/>
  <c r="BF4375" s="1"/>
  <c r="BI4373"/>
  <c r="BH4373"/>
  <c r="BG4373"/>
  <c r="BE4373"/>
  <c r="T4373"/>
  <c r="R4373"/>
  <c r="P4373"/>
  <c r="BK4373"/>
  <c r="J4373"/>
  <c r="BF4373" s="1"/>
  <c r="BI4371"/>
  <c r="BH4371"/>
  <c r="BG4371"/>
  <c r="BE4371"/>
  <c r="T4371"/>
  <c r="R4371"/>
  <c r="P4371"/>
  <c r="BK4371"/>
  <c r="J4371"/>
  <c r="BF4371" s="1"/>
  <c r="BI4369"/>
  <c r="BH4369"/>
  <c r="BG4369"/>
  <c r="BE4369"/>
  <c r="T4369"/>
  <c r="R4369"/>
  <c r="P4369"/>
  <c r="BK4369"/>
  <c r="J4369"/>
  <c r="BF4369" s="1"/>
  <c r="BI4367"/>
  <c r="BH4367"/>
  <c r="BG4367"/>
  <c r="BE4367"/>
  <c r="T4367"/>
  <c r="R4367"/>
  <c r="P4367"/>
  <c r="BK4367"/>
  <c r="J4367"/>
  <c r="BF4367" s="1"/>
  <c r="BI4365"/>
  <c r="BH4365"/>
  <c r="BG4365"/>
  <c r="BE4365"/>
  <c r="T4365"/>
  <c r="R4365"/>
  <c r="R4362" s="1"/>
  <c r="P4365"/>
  <c r="BK4365"/>
  <c r="J4365"/>
  <c r="BF4365" s="1"/>
  <c r="BI4363"/>
  <c r="BH4363"/>
  <c r="BG4363"/>
  <c r="BE4363"/>
  <c r="T4363"/>
  <c r="R4363"/>
  <c r="P4363"/>
  <c r="BK4363"/>
  <c r="BK4362" s="1"/>
  <c r="J4362" s="1"/>
  <c r="J128" s="1"/>
  <c r="J4363"/>
  <c r="BF4363" s="1"/>
  <c r="BI4360"/>
  <c r="BH4360"/>
  <c r="BG4360"/>
  <c r="BE4360"/>
  <c r="T4360"/>
  <c r="R4360"/>
  <c r="P4360"/>
  <c r="BK4360"/>
  <c r="J4360"/>
  <c r="BF4360" s="1"/>
  <c r="BI4358"/>
  <c r="BH4358"/>
  <c r="BG4358"/>
  <c r="BE4358"/>
  <c r="T4358"/>
  <c r="R4358"/>
  <c r="P4358"/>
  <c r="BK4358"/>
  <c r="J4358"/>
  <c r="BF4358" s="1"/>
  <c r="BI4356"/>
  <c r="BH4356"/>
  <c r="BG4356"/>
  <c r="BE4356"/>
  <c r="T4356"/>
  <c r="R4356"/>
  <c r="P4356"/>
  <c r="BK4356"/>
  <c r="J4356"/>
  <c r="BF4356" s="1"/>
  <c r="BI4354"/>
  <c r="BH4354"/>
  <c r="BG4354"/>
  <c r="BF4354"/>
  <c r="BE4354"/>
  <c r="T4354"/>
  <c r="R4354"/>
  <c r="P4354"/>
  <c r="BK4354"/>
  <c r="J4354"/>
  <c r="BI4352"/>
  <c r="BH4352"/>
  <c r="BG4352"/>
  <c r="BE4352"/>
  <c r="T4352"/>
  <c r="R4352"/>
  <c r="P4352"/>
  <c r="BK4352"/>
  <c r="J4352"/>
  <c r="BF4352" s="1"/>
  <c r="BI4350"/>
  <c r="BH4350"/>
  <c r="BG4350"/>
  <c r="BE4350"/>
  <c r="T4350"/>
  <c r="R4350"/>
  <c r="P4350"/>
  <c r="BK4350"/>
  <c r="J4350"/>
  <c r="BF4350" s="1"/>
  <c r="BI4348"/>
  <c r="BH4348"/>
  <c r="BG4348"/>
  <c r="BE4348"/>
  <c r="T4348"/>
  <c r="R4348"/>
  <c r="P4348"/>
  <c r="BK4348"/>
  <c r="J4348"/>
  <c r="BF4348" s="1"/>
  <c r="BI4346"/>
  <c r="BH4346"/>
  <c r="BG4346"/>
  <c r="BE4346"/>
  <c r="T4346"/>
  <c r="R4346"/>
  <c r="P4346"/>
  <c r="P4345" s="1"/>
  <c r="BK4346"/>
  <c r="J4346"/>
  <c r="BF4346" s="1"/>
  <c r="BI4343"/>
  <c r="BH4343"/>
  <c r="BG4343"/>
  <c r="BE4343"/>
  <c r="T4343"/>
  <c r="R4343"/>
  <c r="P4343"/>
  <c r="BK4343"/>
  <c r="J4343"/>
  <c r="BF4343" s="1"/>
  <c r="BI4341"/>
  <c r="BH4341"/>
  <c r="BG4341"/>
  <c r="BE4341"/>
  <c r="T4341"/>
  <c r="R4341"/>
  <c r="P4341"/>
  <c r="BK4341"/>
  <c r="J4341"/>
  <c r="BF4341" s="1"/>
  <c r="BI4339"/>
  <c r="BH4339"/>
  <c r="BG4339"/>
  <c r="BE4339"/>
  <c r="T4339"/>
  <c r="R4339"/>
  <c r="P4339"/>
  <c r="BK4339"/>
  <c r="J4339"/>
  <c r="BF4339" s="1"/>
  <c r="BI4337"/>
  <c r="BH4337"/>
  <c r="BG4337"/>
  <c r="BE4337"/>
  <c r="T4337"/>
  <c r="R4337"/>
  <c r="P4337"/>
  <c r="BK4337"/>
  <c r="J4337"/>
  <c r="BF4337" s="1"/>
  <c r="BI4335"/>
  <c r="BH4335"/>
  <c r="BG4335"/>
  <c r="BE4335"/>
  <c r="T4335"/>
  <c r="R4335"/>
  <c r="P4335"/>
  <c r="BK4335"/>
  <c r="J4335"/>
  <c r="BF4335" s="1"/>
  <c r="BI4333"/>
  <c r="BH4333"/>
  <c r="BG4333"/>
  <c r="BE4333"/>
  <c r="T4333"/>
  <c r="R4333"/>
  <c r="P4333"/>
  <c r="BK4333"/>
  <c r="J4333"/>
  <c r="BF4333" s="1"/>
  <c r="BI4331"/>
  <c r="BH4331"/>
  <c r="BG4331"/>
  <c r="BE4331"/>
  <c r="T4331"/>
  <c r="R4331"/>
  <c r="P4331"/>
  <c r="BK4331"/>
  <c r="J4331"/>
  <c r="BF4331" s="1"/>
  <c r="BI4329"/>
  <c r="BH4329"/>
  <c r="BG4329"/>
  <c r="BE4329"/>
  <c r="T4329"/>
  <c r="R4329"/>
  <c r="P4329"/>
  <c r="BK4329"/>
  <c r="J4329"/>
  <c r="BF4329" s="1"/>
  <c r="BI4327"/>
  <c r="BH4327"/>
  <c r="BG4327"/>
  <c r="BE4327"/>
  <c r="T4327"/>
  <c r="R4327"/>
  <c r="P4327"/>
  <c r="BK4327"/>
  <c r="J4327"/>
  <c r="BF4327" s="1"/>
  <c r="BI4325"/>
  <c r="BH4325"/>
  <c r="BG4325"/>
  <c r="BE4325"/>
  <c r="T4325"/>
  <c r="R4325"/>
  <c r="P4325"/>
  <c r="BK4325"/>
  <c r="J4325"/>
  <c r="BF4325" s="1"/>
  <c r="BI4323"/>
  <c r="BH4323"/>
  <c r="BG4323"/>
  <c r="BE4323"/>
  <c r="T4323"/>
  <c r="R4323"/>
  <c r="P4323"/>
  <c r="BK4323"/>
  <c r="J4323"/>
  <c r="BF4323" s="1"/>
  <c r="BI4321"/>
  <c r="BH4321"/>
  <c r="BG4321"/>
  <c r="BE4321"/>
  <c r="T4321"/>
  <c r="R4321"/>
  <c r="P4321"/>
  <c r="BK4321"/>
  <c r="J4321"/>
  <c r="BF4321" s="1"/>
  <c r="BI4319"/>
  <c r="BH4319"/>
  <c r="BG4319"/>
  <c r="BE4319"/>
  <c r="T4319"/>
  <c r="R4319"/>
  <c r="P4319"/>
  <c r="BK4319"/>
  <c r="J4319"/>
  <c r="BF4319" s="1"/>
  <c r="BI4317"/>
  <c r="BH4317"/>
  <c r="BG4317"/>
  <c r="BE4317"/>
  <c r="T4317"/>
  <c r="T4316" s="1"/>
  <c r="R4317"/>
  <c r="P4317"/>
  <c r="BK4317"/>
  <c r="J4317"/>
  <c r="BF4317" s="1"/>
  <c r="BI4314"/>
  <c r="BH4314"/>
  <c r="BG4314"/>
  <c r="BE4314"/>
  <c r="T4314"/>
  <c r="R4314"/>
  <c r="P4314"/>
  <c r="BK4314"/>
  <c r="J4314"/>
  <c r="BF4314" s="1"/>
  <c r="BI4312"/>
  <c r="BH4312"/>
  <c r="BG4312"/>
  <c r="BE4312"/>
  <c r="T4312"/>
  <c r="R4312"/>
  <c r="P4312"/>
  <c r="BK4312"/>
  <c r="J4312"/>
  <c r="BF4312" s="1"/>
  <c r="BI4310"/>
  <c r="BH4310"/>
  <c r="BG4310"/>
  <c r="BE4310"/>
  <c r="T4310"/>
  <c r="R4310"/>
  <c r="P4310"/>
  <c r="BK4310"/>
  <c r="J4310"/>
  <c r="BF4310" s="1"/>
  <c r="BI4308"/>
  <c r="BH4308"/>
  <c r="BG4308"/>
  <c r="BE4308"/>
  <c r="T4308"/>
  <c r="R4308"/>
  <c r="P4308"/>
  <c r="BK4308"/>
  <c r="J4308"/>
  <c r="BF4308" s="1"/>
  <c r="BI4306"/>
  <c r="BH4306"/>
  <c r="BG4306"/>
  <c r="BE4306"/>
  <c r="T4306"/>
  <c r="R4306"/>
  <c r="P4306"/>
  <c r="BK4306"/>
  <c r="J4306"/>
  <c r="BF4306" s="1"/>
  <c r="BI4304"/>
  <c r="BH4304"/>
  <c r="BG4304"/>
  <c r="BE4304"/>
  <c r="T4304"/>
  <c r="R4304"/>
  <c r="P4304"/>
  <c r="BK4304"/>
  <c r="J4304"/>
  <c r="BF4304" s="1"/>
  <c r="BI4302"/>
  <c r="BH4302"/>
  <c r="BG4302"/>
  <c r="BE4302"/>
  <c r="T4302"/>
  <c r="R4302"/>
  <c r="P4302"/>
  <c r="BK4302"/>
  <c r="J4302"/>
  <c r="BF4302" s="1"/>
  <c r="BI4300"/>
  <c r="BH4300"/>
  <c r="BG4300"/>
  <c r="BE4300"/>
  <c r="T4300"/>
  <c r="R4300"/>
  <c r="P4300"/>
  <c r="BK4300"/>
  <c r="J4300"/>
  <c r="BF4300" s="1"/>
  <c r="BI4298"/>
  <c r="BH4298"/>
  <c r="BG4298"/>
  <c r="BE4298"/>
  <c r="T4298"/>
  <c r="R4298"/>
  <c r="P4298"/>
  <c r="BK4298"/>
  <c r="J4298"/>
  <c r="BF4298" s="1"/>
  <c r="BI4296"/>
  <c r="BH4296"/>
  <c r="BG4296"/>
  <c r="BE4296"/>
  <c r="T4296"/>
  <c r="R4296"/>
  <c r="P4296"/>
  <c r="BK4296"/>
  <c r="J4296"/>
  <c r="BF4296" s="1"/>
  <c r="BI4294"/>
  <c r="BH4294"/>
  <c r="BG4294"/>
  <c r="BE4294"/>
  <c r="T4294"/>
  <c r="R4294"/>
  <c r="P4294"/>
  <c r="BK4294"/>
  <c r="J4294"/>
  <c r="BF4294" s="1"/>
  <c r="BI4292"/>
  <c r="BH4292"/>
  <c r="BG4292"/>
  <c r="BE4292"/>
  <c r="T4292"/>
  <c r="R4292"/>
  <c r="P4292"/>
  <c r="BK4292"/>
  <c r="J4292"/>
  <c r="BF4292" s="1"/>
  <c r="BI4290"/>
  <c r="BH4290"/>
  <c r="BG4290"/>
  <c r="BE4290"/>
  <c r="T4290"/>
  <c r="R4290"/>
  <c r="P4290"/>
  <c r="BK4290"/>
  <c r="J4290"/>
  <c r="BF4290" s="1"/>
  <c r="BI4288"/>
  <c r="BH4288"/>
  <c r="BG4288"/>
  <c r="BE4288"/>
  <c r="T4288"/>
  <c r="R4288"/>
  <c r="P4288"/>
  <c r="BK4288"/>
  <c r="J4288"/>
  <c r="BF4288" s="1"/>
  <c r="BI4286"/>
  <c r="BH4286"/>
  <c r="BG4286"/>
  <c r="BE4286"/>
  <c r="T4286"/>
  <c r="R4286"/>
  <c r="P4286"/>
  <c r="BK4286"/>
  <c r="J4286"/>
  <c r="BF4286" s="1"/>
  <c r="BI4284"/>
  <c r="BH4284"/>
  <c r="BG4284"/>
  <c r="BE4284"/>
  <c r="T4284"/>
  <c r="R4284"/>
  <c r="P4284"/>
  <c r="BK4284"/>
  <c r="J4284"/>
  <c r="BF4284" s="1"/>
  <c r="BI4282"/>
  <c r="BH4282"/>
  <c r="BG4282"/>
  <c r="BE4282"/>
  <c r="T4282"/>
  <c r="R4282"/>
  <c r="P4282"/>
  <c r="BK4282"/>
  <c r="J4282"/>
  <c r="BF4282" s="1"/>
  <c r="BI4280"/>
  <c r="BH4280"/>
  <c r="BG4280"/>
  <c r="BE4280"/>
  <c r="T4280"/>
  <c r="R4280"/>
  <c r="P4280"/>
  <c r="BK4280"/>
  <c r="J4280"/>
  <c r="BF4280" s="1"/>
  <c r="BI4278"/>
  <c r="BH4278"/>
  <c r="BG4278"/>
  <c r="BE4278"/>
  <c r="T4278"/>
  <c r="R4278"/>
  <c r="P4278"/>
  <c r="BK4278"/>
  <c r="J4278"/>
  <c r="BF4278" s="1"/>
  <c r="BI4276"/>
  <c r="BH4276"/>
  <c r="BG4276"/>
  <c r="BE4276"/>
  <c r="T4276"/>
  <c r="R4276"/>
  <c r="P4276"/>
  <c r="BK4276"/>
  <c r="J4276"/>
  <c r="BF4276" s="1"/>
  <c r="BI4274"/>
  <c r="BH4274"/>
  <c r="BG4274"/>
  <c r="BE4274"/>
  <c r="T4274"/>
  <c r="R4274"/>
  <c r="P4274"/>
  <c r="BK4274"/>
  <c r="J4274"/>
  <c r="BF4274" s="1"/>
  <c r="BI4271"/>
  <c r="BH4271"/>
  <c r="BG4271"/>
  <c r="BE4271"/>
  <c r="T4271"/>
  <c r="R4271"/>
  <c r="P4271"/>
  <c r="BK4271"/>
  <c r="J4271"/>
  <c r="BF4271" s="1"/>
  <c r="BI4269"/>
  <c r="BH4269"/>
  <c r="BG4269"/>
  <c r="BE4269"/>
  <c r="T4269"/>
  <c r="R4269"/>
  <c r="P4269"/>
  <c r="BK4269"/>
  <c r="J4269"/>
  <c r="BF4269" s="1"/>
  <c r="BI4267"/>
  <c r="BH4267"/>
  <c r="BG4267"/>
  <c r="BE4267"/>
  <c r="T4267"/>
  <c r="R4267"/>
  <c r="P4267"/>
  <c r="BK4267"/>
  <c r="J4267"/>
  <c r="BF4267" s="1"/>
  <c r="BI4265"/>
  <c r="BH4265"/>
  <c r="BG4265"/>
  <c r="BE4265"/>
  <c r="T4265"/>
  <c r="R4265"/>
  <c r="P4265"/>
  <c r="BK4265"/>
  <c r="J4265"/>
  <c r="BF4265" s="1"/>
  <c r="BI4263"/>
  <c r="BH4263"/>
  <c r="BG4263"/>
  <c r="BE4263"/>
  <c r="T4263"/>
  <c r="R4263"/>
  <c r="P4263"/>
  <c r="BK4263"/>
  <c r="J4263"/>
  <c r="BF4263" s="1"/>
  <c r="BI4261"/>
  <c r="BH4261"/>
  <c r="BG4261"/>
  <c r="BE4261"/>
  <c r="T4261"/>
  <c r="R4261"/>
  <c r="P4261"/>
  <c r="BK4261"/>
  <c r="J4261"/>
  <c r="BF4261" s="1"/>
  <c r="BI4259"/>
  <c r="BH4259"/>
  <c r="BG4259"/>
  <c r="BE4259"/>
  <c r="T4259"/>
  <c r="R4259"/>
  <c r="P4259"/>
  <c r="BK4259"/>
  <c r="J4259"/>
  <c r="BF4259" s="1"/>
  <c r="BI4257"/>
  <c r="BH4257"/>
  <c r="BG4257"/>
  <c r="BE4257"/>
  <c r="T4257"/>
  <c r="R4257"/>
  <c r="P4257"/>
  <c r="BK4257"/>
  <c r="J4257"/>
  <c r="BF4257" s="1"/>
  <c r="BI4255"/>
  <c r="BH4255"/>
  <c r="BG4255"/>
  <c r="BE4255"/>
  <c r="T4255"/>
  <c r="R4255"/>
  <c r="P4255"/>
  <c r="BK4255"/>
  <c r="J4255"/>
  <c r="BF4255" s="1"/>
  <c r="BI4253"/>
  <c r="BH4253"/>
  <c r="BG4253"/>
  <c r="BE4253"/>
  <c r="T4253"/>
  <c r="T4252" s="1"/>
  <c r="R4253"/>
  <c r="R4252" s="1"/>
  <c r="P4253"/>
  <c r="BK4253"/>
  <c r="J4253"/>
  <c r="BF4253" s="1"/>
  <c r="BI4250"/>
  <c r="BH4250"/>
  <c r="BG4250"/>
  <c r="BE4250"/>
  <c r="T4250"/>
  <c r="R4250"/>
  <c r="P4250"/>
  <c r="BK4250"/>
  <c r="J4250"/>
  <c r="BF4250" s="1"/>
  <c r="BI4248"/>
  <c r="BH4248"/>
  <c r="BG4248"/>
  <c r="BE4248"/>
  <c r="T4248"/>
  <c r="R4248"/>
  <c r="P4248"/>
  <c r="BK4248"/>
  <c r="J4248"/>
  <c r="BF4248" s="1"/>
  <c r="BI4246"/>
  <c r="BH4246"/>
  <c r="BG4246"/>
  <c r="BE4246"/>
  <c r="T4246"/>
  <c r="R4246"/>
  <c r="P4246"/>
  <c r="BK4246"/>
  <c r="J4246"/>
  <c r="BF4246" s="1"/>
  <c r="BI4244"/>
  <c r="BH4244"/>
  <c r="BG4244"/>
  <c r="BE4244"/>
  <c r="T4244"/>
  <c r="R4244"/>
  <c r="P4244"/>
  <c r="BK4244"/>
  <c r="J4244"/>
  <c r="BF4244" s="1"/>
  <c r="BI4242"/>
  <c r="BH4242"/>
  <c r="BG4242"/>
  <c r="BE4242"/>
  <c r="T4242"/>
  <c r="R4242"/>
  <c r="P4242"/>
  <c r="BK4242"/>
  <c r="J4242"/>
  <c r="BF4242" s="1"/>
  <c r="BI4240"/>
  <c r="BH4240"/>
  <c r="BG4240"/>
  <c r="BE4240"/>
  <c r="T4240"/>
  <c r="R4240"/>
  <c r="P4240"/>
  <c r="BK4240"/>
  <c r="J4240"/>
  <c r="BF4240" s="1"/>
  <c r="BI4238"/>
  <c r="BH4238"/>
  <c r="BG4238"/>
  <c r="BE4238"/>
  <c r="T4238"/>
  <c r="R4238"/>
  <c r="P4238"/>
  <c r="BK4238"/>
  <c r="J4238"/>
  <c r="BF4238" s="1"/>
  <c r="BI4236"/>
  <c r="BH4236"/>
  <c r="BG4236"/>
  <c r="BE4236"/>
  <c r="T4236"/>
  <c r="R4236"/>
  <c r="P4236"/>
  <c r="BK4236"/>
  <c r="J4236"/>
  <c r="BF4236" s="1"/>
  <c r="BI4234"/>
  <c r="BH4234"/>
  <c r="BG4234"/>
  <c r="BE4234"/>
  <c r="T4234"/>
  <c r="R4234"/>
  <c r="P4234"/>
  <c r="BK4234"/>
  <c r="J4234"/>
  <c r="BF4234" s="1"/>
  <c r="BI4232"/>
  <c r="BH4232"/>
  <c r="BG4232"/>
  <c r="BE4232"/>
  <c r="T4232"/>
  <c r="R4232"/>
  <c r="P4232"/>
  <c r="BK4232"/>
  <c r="J4232"/>
  <c r="BF4232" s="1"/>
  <c r="BI4230"/>
  <c r="BH4230"/>
  <c r="BG4230"/>
  <c r="BE4230"/>
  <c r="T4230"/>
  <c r="R4230"/>
  <c r="P4230"/>
  <c r="BK4230"/>
  <c r="J4230"/>
  <c r="BF4230" s="1"/>
  <c r="BI4228"/>
  <c r="BH4228"/>
  <c r="BG4228"/>
  <c r="BE4228"/>
  <c r="T4228"/>
  <c r="R4228"/>
  <c r="P4228"/>
  <c r="BK4228"/>
  <c r="J4228"/>
  <c r="BF4228" s="1"/>
  <c r="BI4226"/>
  <c r="BH4226"/>
  <c r="BG4226"/>
  <c r="BE4226"/>
  <c r="T4226"/>
  <c r="R4226"/>
  <c r="P4226"/>
  <c r="BK4226"/>
  <c r="J4226"/>
  <c r="BF4226" s="1"/>
  <c r="BI4224"/>
  <c r="BH4224"/>
  <c r="BG4224"/>
  <c r="BE4224"/>
  <c r="T4224"/>
  <c r="R4224"/>
  <c r="P4224"/>
  <c r="BK4224"/>
  <c r="J4224"/>
  <c r="BF4224" s="1"/>
  <c r="BI4222"/>
  <c r="BH4222"/>
  <c r="BG4222"/>
  <c r="BE4222"/>
  <c r="T4222"/>
  <c r="R4222"/>
  <c r="P4222"/>
  <c r="BK4222"/>
  <c r="J4222"/>
  <c r="BF4222" s="1"/>
  <c r="BI4220"/>
  <c r="BH4220"/>
  <c r="BG4220"/>
  <c r="BE4220"/>
  <c r="T4220"/>
  <c r="R4220"/>
  <c r="P4220"/>
  <c r="BK4220"/>
  <c r="J4220"/>
  <c r="BF4220" s="1"/>
  <c r="BI4218"/>
  <c r="BH4218"/>
  <c r="BG4218"/>
  <c r="BE4218"/>
  <c r="T4218"/>
  <c r="R4218"/>
  <c r="P4218"/>
  <c r="BK4218"/>
  <c r="J4218"/>
  <c r="BF4218" s="1"/>
  <c r="BI4216"/>
  <c r="BH4216"/>
  <c r="BG4216"/>
  <c r="BE4216"/>
  <c r="T4216"/>
  <c r="R4216"/>
  <c r="P4216"/>
  <c r="BK4216"/>
  <c r="J4216"/>
  <c r="BF4216" s="1"/>
  <c r="BI4214"/>
  <c r="BH4214"/>
  <c r="BG4214"/>
  <c r="BE4214"/>
  <c r="T4214"/>
  <c r="R4214"/>
  <c r="P4214"/>
  <c r="BK4214"/>
  <c r="J4214"/>
  <c r="BF4214" s="1"/>
  <c r="BI4212"/>
  <c r="BH4212"/>
  <c r="BG4212"/>
  <c r="BE4212"/>
  <c r="T4212"/>
  <c r="R4212"/>
  <c r="P4212"/>
  <c r="BK4212"/>
  <c r="J4212"/>
  <c r="BF4212" s="1"/>
  <c r="BI4210"/>
  <c r="BH4210"/>
  <c r="BG4210"/>
  <c r="BE4210"/>
  <c r="T4210"/>
  <c r="R4210"/>
  <c r="P4210"/>
  <c r="BK4210"/>
  <c r="J4210"/>
  <c r="BF4210" s="1"/>
  <c r="BI4208"/>
  <c r="BH4208"/>
  <c r="BG4208"/>
  <c r="BE4208"/>
  <c r="T4208"/>
  <c r="R4208"/>
  <c r="P4208"/>
  <c r="BK4208"/>
  <c r="J4208"/>
  <c r="BF4208" s="1"/>
  <c r="BI4206"/>
  <c r="BH4206"/>
  <c r="BG4206"/>
  <c r="BE4206"/>
  <c r="T4206"/>
  <c r="R4206"/>
  <c r="P4206"/>
  <c r="BK4206"/>
  <c r="J4206"/>
  <c r="BF4206" s="1"/>
  <c r="BI4204"/>
  <c r="BH4204"/>
  <c r="BG4204"/>
  <c r="BE4204"/>
  <c r="T4204"/>
  <c r="R4204"/>
  <c r="P4204"/>
  <c r="BK4204"/>
  <c r="J4204"/>
  <c r="BF4204" s="1"/>
  <c r="BI4202"/>
  <c r="BH4202"/>
  <c r="BG4202"/>
  <c r="BE4202"/>
  <c r="T4202"/>
  <c r="R4202"/>
  <c r="P4202"/>
  <c r="BK4202"/>
  <c r="J4202"/>
  <c r="BF4202" s="1"/>
  <c r="BI4200"/>
  <c r="BH4200"/>
  <c r="BG4200"/>
  <c r="BE4200"/>
  <c r="T4200"/>
  <c r="R4200"/>
  <c r="P4200"/>
  <c r="BK4200"/>
  <c r="J4200"/>
  <c r="BF4200" s="1"/>
  <c r="BI4198"/>
  <c r="BH4198"/>
  <c r="BG4198"/>
  <c r="BE4198"/>
  <c r="T4198"/>
  <c r="R4198"/>
  <c r="P4198"/>
  <c r="BK4198"/>
  <c r="J4198"/>
  <c r="BF4198" s="1"/>
  <c r="BI4195"/>
  <c r="BH4195"/>
  <c r="BG4195"/>
  <c r="BE4195"/>
  <c r="T4195"/>
  <c r="R4195"/>
  <c r="P4195"/>
  <c r="BK4195"/>
  <c r="J4195"/>
  <c r="BF4195" s="1"/>
  <c r="BI4193"/>
  <c r="BH4193"/>
  <c r="BG4193"/>
  <c r="BE4193"/>
  <c r="T4193"/>
  <c r="R4193"/>
  <c r="P4193"/>
  <c r="BK4193"/>
  <c r="J4193"/>
  <c r="BF4193" s="1"/>
  <c r="BI4191"/>
  <c r="BH4191"/>
  <c r="BG4191"/>
  <c r="BE4191"/>
  <c r="T4191"/>
  <c r="R4191"/>
  <c r="P4191"/>
  <c r="BK4191"/>
  <c r="J4191"/>
  <c r="BF4191" s="1"/>
  <c r="BI4189"/>
  <c r="BH4189"/>
  <c r="BG4189"/>
  <c r="BE4189"/>
  <c r="T4189"/>
  <c r="R4189"/>
  <c r="P4189"/>
  <c r="BK4189"/>
  <c r="J4189"/>
  <c r="BF4189" s="1"/>
  <c r="BI4187"/>
  <c r="BH4187"/>
  <c r="BG4187"/>
  <c r="BE4187"/>
  <c r="T4187"/>
  <c r="R4187"/>
  <c r="P4187"/>
  <c r="BK4187"/>
  <c r="J4187"/>
  <c r="BF4187" s="1"/>
  <c r="BI4185"/>
  <c r="BH4185"/>
  <c r="BG4185"/>
  <c r="BE4185"/>
  <c r="T4185"/>
  <c r="R4185"/>
  <c r="P4185"/>
  <c r="BK4185"/>
  <c r="J4185"/>
  <c r="BF4185" s="1"/>
  <c r="BI4183"/>
  <c r="BH4183"/>
  <c r="BG4183"/>
  <c r="BE4183"/>
  <c r="T4183"/>
  <c r="R4183"/>
  <c r="P4183"/>
  <c r="BK4183"/>
  <c r="J4183"/>
  <c r="BF4183" s="1"/>
  <c r="BI4181"/>
  <c r="BH4181"/>
  <c r="BG4181"/>
  <c r="BE4181"/>
  <c r="T4181"/>
  <c r="R4181"/>
  <c r="P4181"/>
  <c r="BK4181"/>
  <c r="J4181"/>
  <c r="BF4181" s="1"/>
  <c r="BI4179"/>
  <c r="BH4179"/>
  <c r="BG4179"/>
  <c r="BE4179"/>
  <c r="T4179"/>
  <c r="R4179"/>
  <c r="P4179"/>
  <c r="BK4179"/>
  <c r="J4179"/>
  <c r="BF4179" s="1"/>
  <c r="BI4177"/>
  <c r="BH4177"/>
  <c r="BG4177"/>
  <c r="BE4177"/>
  <c r="T4177"/>
  <c r="R4177"/>
  <c r="P4177"/>
  <c r="BK4177"/>
  <c r="J4177"/>
  <c r="BF4177" s="1"/>
  <c r="BI4175"/>
  <c r="BH4175"/>
  <c r="BG4175"/>
  <c r="BE4175"/>
  <c r="T4175"/>
  <c r="R4175"/>
  <c r="P4175"/>
  <c r="BK4175"/>
  <c r="J4175"/>
  <c r="BF4175" s="1"/>
  <c r="BI4173"/>
  <c r="BH4173"/>
  <c r="BG4173"/>
  <c r="BE4173"/>
  <c r="T4173"/>
  <c r="R4173"/>
  <c r="P4173"/>
  <c r="BK4173"/>
  <c r="J4173"/>
  <c r="BF4173" s="1"/>
  <c r="BI4171"/>
  <c r="BH4171"/>
  <c r="BG4171"/>
  <c r="BE4171"/>
  <c r="T4171"/>
  <c r="R4171"/>
  <c r="P4171"/>
  <c r="BK4171"/>
  <c r="J4171"/>
  <c r="BF4171" s="1"/>
  <c r="BI4169"/>
  <c r="BH4169"/>
  <c r="BG4169"/>
  <c r="BE4169"/>
  <c r="T4169"/>
  <c r="R4169"/>
  <c r="P4169"/>
  <c r="BK4169"/>
  <c r="J4169"/>
  <c r="BF4169" s="1"/>
  <c r="BI4167"/>
  <c r="BH4167"/>
  <c r="BG4167"/>
  <c r="BE4167"/>
  <c r="T4167"/>
  <c r="R4167"/>
  <c r="P4167"/>
  <c r="BK4167"/>
  <c r="J4167"/>
  <c r="BF4167" s="1"/>
  <c r="BI4165"/>
  <c r="BH4165"/>
  <c r="BG4165"/>
  <c r="BE4165"/>
  <c r="T4165"/>
  <c r="R4165"/>
  <c r="P4165"/>
  <c r="BK4165"/>
  <c r="J4165"/>
  <c r="BF4165" s="1"/>
  <c r="BI4163"/>
  <c r="BH4163"/>
  <c r="BG4163"/>
  <c r="BE4163"/>
  <c r="T4163"/>
  <c r="R4163"/>
  <c r="P4163"/>
  <c r="BK4163"/>
  <c r="J4163"/>
  <c r="BF4163" s="1"/>
  <c r="BI4161"/>
  <c r="BH4161"/>
  <c r="BG4161"/>
  <c r="BE4161"/>
  <c r="T4161"/>
  <c r="R4161"/>
  <c r="P4161"/>
  <c r="BK4161"/>
  <c r="J4161"/>
  <c r="BF4161" s="1"/>
  <c r="BI4159"/>
  <c r="BH4159"/>
  <c r="BG4159"/>
  <c r="BE4159"/>
  <c r="T4159"/>
  <c r="R4159"/>
  <c r="P4159"/>
  <c r="BK4159"/>
  <c r="J4159"/>
  <c r="BF4159" s="1"/>
  <c r="BI4157"/>
  <c r="BH4157"/>
  <c r="BG4157"/>
  <c r="BE4157"/>
  <c r="T4157"/>
  <c r="R4157"/>
  <c r="P4157"/>
  <c r="BK4157"/>
  <c r="J4157"/>
  <c r="BF4157" s="1"/>
  <c r="BI4155"/>
  <c r="BH4155"/>
  <c r="BG4155"/>
  <c r="BE4155"/>
  <c r="T4155"/>
  <c r="R4155"/>
  <c r="P4155"/>
  <c r="BK4155"/>
  <c r="J4155"/>
  <c r="BF4155" s="1"/>
  <c r="BI4153"/>
  <c r="BH4153"/>
  <c r="BG4153"/>
  <c r="BE4153"/>
  <c r="T4153"/>
  <c r="R4153"/>
  <c r="P4153"/>
  <c r="BK4153"/>
  <c r="J4153"/>
  <c r="BF4153" s="1"/>
  <c r="BI4151"/>
  <c r="BH4151"/>
  <c r="BG4151"/>
  <c r="BE4151"/>
  <c r="T4151"/>
  <c r="R4151"/>
  <c r="P4151"/>
  <c r="BK4151"/>
  <c r="J4151"/>
  <c r="BF4151" s="1"/>
  <c r="BI4149"/>
  <c r="BH4149"/>
  <c r="BG4149"/>
  <c r="BE4149"/>
  <c r="T4149"/>
  <c r="R4149"/>
  <c r="P4149"/>
  <c r="BK4149"/>
  <c r="J4149"/>
  <c r="BF4149" s="1"/>
  <c r="BI4147"/>
  <c r="BH4147"/>
  <c r="BG4147"/>
  <c r="BE4147"/>
  <c r="T4147"/>
  <c r="R4147"/>
  <c r="P4147"/>
  <c r="BK4147"/>
  <c r="J4147"/>
  <c r="BF4147" s="1"/>
  <c r="BI4145"/>
  <c r="BH4145"/>
  <c r="BG4145"/>
  <c r="BE4145"/>
  <c r="T4145"/>
  <c r="R4145"/>
  <c r="P4145"/>
  <c r="BK4145"/>
  <c r="J4145"/>
  <c r="BF4145" s="1"/>
  <c r="BI4143"/>
  <c r="BH4143"/>
  <c r="BG4143"/>
  <c r="BE4143"/>
  <c r="T4143"/>
  <c r="R4143"/>
  <c r="P4143"/>
  <c r="BK4143"/>
  <c r="J4143"/>
  <c r="BF4143" s="1"/>
  <c r="BI4141"/>
  <c r="BH4141"/>
  <c r="BG4141"/>
  <c r="BE4141"/>
  <c r="T4141"/>
  <c r="R4141"/>
  <c r="P4141"/>
  <c r="BK4141"/>
  <c r="J4141"/>
  <c r="BF4141" s="1"/>
  <c r="BI4139"/>
  <c r="BH4139"/>
  <c r="BG4139"/>
  <c r="BE4139"/>
  <c r="T4139"/>
  <c r="R4139"/>
  <c r="P4139"/>
  <c r="BK4139"/>
  <c r="J4139"/>
  <c r="BF4139" s="1"/>
  <c r="BI4137"/>
  <c r="BH4137"/>
  <c r="BG4137"/>
  <c r="BE4137"/>
  <c r="T4137"/>
  <c r="R4137"/>
  <c r="P4137"/>
  <c r="BK4137"/>
  <c r="J4137"/>
  <c r="BF4137" s="1"/>
  <c r="BI4135"/>
  <c r="BH4135"/>
  <c r="BG4135"/>
  <c r="BE4135"/>
  <c r="T4135"/>
  <c r="R4135"/>
  <c r="P4135"/>
  <c r="BK4135"/>
  <c r="J4135"/>
  <c r="BF4135" s="1"/>
  <c r="BI4133"/>
  <c r="BH4133"/>
  <c r="BG4133"/>
  <c r="BE4133"/>
  <c r="T4133"/>
  <c r="R4133"/>
  <c r="P4133"/>
  <c r="BK4133"/>
  <c r="J4133"/>
  <c r="BF4133" s="1"/>
  <c r="BI4131"/>
  <c r="BH4131"/>
  <c r="BG4131"/>
  <c r="BE4131"/>
  <c r="T4131"/>
  <c r="R4131"/>
  <c r="P4131"/>
  <c r="BK4131"/>
  <c r="J4131"/>
  <c r="BF4131" s="1"/>
  <c r="BI4129"/>
  <c r="BH4129"/>
  <c r="BG4129"/>
  <c r="BE4129"/>
  <c r="T4129"/>
  <c r="R4129"/>
  <c r="P4129"/>
  <c r="BK4129"/>
  <c r="J4129"/>
  <c r="BF4129" s="1"/>
  <c r="BI4127"/>
  <c r="BH4127"/>
  <c r="BG4127"/>
  <c r="BE4127"/>
  <c r="T4127"/>
  <c r="R4127"/>
  <c r="P4127"/>
  <c r="BK4127"/>
  <c r="J4127"/>
  <c r="BF4127" s="1"/>
  <c r="BI4125"/>
  <c r="BH4125"/>
  <c r="BG4125"/>
  <c r="BE4125"/>
  <c r="T4125"/>
  <c r="R4125"/>
  <c r="P4125"/>
  <c r="BK4125"/>
  <c r="J4125"/>
  <c r="BF4125" s="1"/>
  <c r="BI4123"/>
  <c r="BH4123"/>
  <c r="BG4123"/>
  <c r="BE4123"/>
  <c r="T4123"/>
  <c r="R4123"/>
  <c r="P4123"/>
  <c r="BK4123"/>
  <c r="J4123"/>
  <c r="BF4123" s="1"/>
  <c r="BI4121"/>
  <c r="BH4121"/>
  <c r="BG4121"/>
  <c r="BE4121"/>
  <c r="T4121"/>
  <c r="R4121"/>
  <c r="P4121"/>
  <c r="BK4121"/>
  <c r="J4121"/>
  <c r="BF4121" s="1"/>
  <c r="BI4119"/>
  <c r="BH4119"/>
  <c r="BG4119"/>
  <c r="BE4119"/>
  <c r="T4119"/>
  <c r="R4119"/>
  <c r="P4119"/>
  <c r="BK4119"/>
  <c r="J4119"/>
  <c r="BF4119" s="1"/>
  <c r="BI4117"/>
  <c r="BH4117"/>
  <c r="BG4117"/>
  <c r="BE4117"/>
  <c r="T4117"/>
  <c r="R4117"/>
  <c r="P4117"/>
  <c r="BK4117"/>
  <c r="J4117"/>
  <c r="BF4117" s="1"/>
  <c r="BI4115"/>
  <c r="BH4115"/>
  <c r="BG4115"/>
  <c r="BE4115"/>
  <c r="T4115"/>
  <c r="R4115"/>
  <c r="P4115"/>
  <c r="BK4115"/>
  <c r="J4115"/>
  <c r="BF4115" s="1"/>
  <c r="BI4113"/>
  <c r="BH4113"/>
  <c r="BG4113"/>
  <c r="BE4113"/>
  <c r="T4113"/>
  <c r="R4113"/>
  <c r="P4113"/>
  <c r="BK4113"/>
  <c r="J4113"/>
  <c r="BF4113" s="1"/>
  <c r="BI4111"/>
  <c r="BH4111"/>
  <c r="BG4111"/>
  <c r="BE4111"/>
  <c r="T4111"/>
  <c r="R4111"/>
  <c r="P4111"/>
  <c r="BK4111"/>
  <c r="J4111"/>
  <c r="BF4111" s="1"/>
  <c r="BI4109"/>
  <c r="BH4109"/>
  <c r="BG4109"/>
  <c r="BE4109"/>
  <c r="T4109"/>
  <c r="R4109"/>
  <c r="P4109"/>
  <c r="BK4109"/>
  <c r="J4109"/>
  <c r="BF4109" s="1"/>
  <c r="BI4107"/>
  <c r="BH4107"/>
  <c r="BG4107"/>
  <c r="BE4107"/>
  <c r="T4107"/>
  <c r="R4107"/>
  <c r="P4107"/>
  <c r="BK4107"/>
  <c r="J4107"/>
  <c r="BF4107" s="1"/>
  <c r="BI4105"/>
  <c r="BH4105"/>
  <c r="BG4105"/>
  <c r="BE4105"/>
  <c r="T4105"/>
  <c r="R4105"/>
  <c r="P4105"/>
  <c r="BK4105"/>
  <c r="J4105"/>
  <c r="BF4105" s="1"/>
  <c r="BI4103"/>
  <c r="BH4103"/>
  <c r="BG4103"/>
  <c r="BE4103"/>
  <c r="T4103"/>
  <c r="R4103"/>
  <c r="P4103"/>
  <c r="BK4103"/>
  <c r="J4103"/>
  <c r="BF4103" s="1"/>
  <c r="BI4101"/>
  <c r="BH4101"/>
  <c r="BG4101"/>
  <c r="BE4101"/>
  <c r="T4101"/>
  <c r="R4101"/>
  <c r="P4101"/>
  <c r="BK4101"/>
  <c r="J4101"/>
  <c r="BF4101" s="1"/>
  <c r="BI4099"/>
  <c r="BH4099"/>
  <c r="BG4099"/>
  <c r="BE4099"/>
  <c r="T4099"/>
  <c r="R4099"/>
  <c r="P4099"/>
  <c r="BK4099"/>
  <c r="J4099"/>
  <c r="BF4099" s="1"/>
  <c r="BI4097"/>
  <c r="BH4097"/>
  <c r="BG4097"/>
  <c r="BE4097"/>
  <c r="T4097"/>
  <c r="R4097"/>
  <c r="P4097"/>
  <c r="BK4097"/>
  <c r="J4097"/>
  <c r="BF4097" s="1"/>
  <c r="BI4095"/>
  <c r="BH4095"/>
  <c r="BG4095"/>
  <c r="BE4095"/>
  <c r="T4095"/>
  <c r="R4095"/>
  <c r="P4095"/>
  <c r="BK4095"/>
  <c r="J4095"/>
  <c r="BF4095" s="1"/>
  <c r="BI4093"/>
  <c r="BH4093"/>
  <c r="BG4093"/>
  <c r="BE4093"/>
  <c r="T4093"/>
  <c r="R4093"/>
  <c r="P4093"/>
  <c r="BK4093"/>
  <c r="J4093"/>
  <c r="BF4093" s="1"/>
  <c r="BI4091"/>
  <c r="BH4091"/>
  <c r="BG4091"/>
  <c r="BE4091"/>
  <c r="T4091"/>
  <c r="R4091"/>
  <c r="P4091"/>
  <c r="BK4091"/>
  <c r="J4091"/>
  <c r="BF4091" s="1"/>
  <c r="BI4089"/>
  <c r="BH4089"/>
  <c r="BG4089"/>
  <c r="BE4089"/>
  <c r="T4089"/>
  <c r="R4089"/>
  <c r="P4089"/>
  <c r="BK4089"/>
  <c r="J4089"/>
  <c r="BF4089" s="1"/>
  <c r="BI4087"/>
  <c r="BH4087"/>
  <c r="BG4087"/>
  <c r="BE4087"/>
  <c r="T4087"/>
  <c r="R4087"/>
  <c r="P4087"/>
  <c r="BK4087"/>
  <c r="J4087"/>
  <c r="BF4087" s="1"/>
  <c r="BI4085"/>
  <c r="BH4085"/>
  <c r="BG4085"/>
  <c r="BE4085"/>
  <c r="T4085"/>
  <c r="R4085"/>
  <c r="P4085"/>
  <c r="BK4085"/>
  <c r="J4085"/>
  <c r="BF4085" s="1"/>
  <c r="BI4083"/>
  <c r="BH4083"/>
  <c r="BG4083"/>
  <c r="BE4083"/>
  <c r="T4083"/>
  <c r="R4083"/>
  <c r="P4083"/>
  <c r="BK4083"/>
  <c r="J4083"/>
  <c r="BF4083" s="1"/>
  <c r="BI4081"/>
  <c r="BH4081"/>
  <c r="BG4081"/>
  <c r="BE4081"/>
  <c r="T4081"/>
  <c r="R4081"/>
  <c r="P4081"/>
  <c r="BK4081"/>
  <c r="J4081"/>
  <c r="BF4081" s="1"/>
  <c r="BI4079"/>
  <c r="BH4079"/>
  <c r="BG4079"/>
  <c r="BE4079"/>
  <c r="T4079"/>
  <c r="R4079"/>
  <c r="P4079"/>
  <c r="BK4079"/>
  <c r="J4079"/>
  <c r="BF4079" s="1"/>
  <c r="BI4077"/>
  <c r="BH4077"/>
  <c r="BG4077"/>
  <c r="BE4077"/>
  <c r="T4077"/>
  <c r="R4077"/>
  <c r="P4077"/>
  <c r="BK4077"/>
  <c r="J4077"/>
  <c r="BF4077" s="1"/>
  <c r="BI4075"/>
  <c r="BH4075"/>
  <c r="BG4075"/>
  <c r="BE4075"/>
  <c r="T4075"/>
  <c r="R4075"/>
  <c r="P4075"/>
  <c r="BK4075"/>
  <c r="J4075"/>
  <c r="BF4075" s="1"/>
  <c r="BI4073"/>
  <c r="BH4073"/>
  <c r="BG4073"/>
  <c r="BE4073"/>
  <c r="T4073"/>
  <c r="R4073"/>
  <c r="P4073"/>
  <c r="BK4073"/>
  <c r="J4073"/>
  <c r="BF4073" s="1"/>
  <c r="BI4071"/>
  <c r="BH4071"/>
  <c r="BG4071"/>
  <c r="BE4071"/>
  <c r="T4071"/>
  <c r="R4071"/>
  <c r="P4071"/>
  <c r="BK4071"/>
  <c r="J4071"/>
  <c r="BF4071" s="1"/>
  <c r="BI4069"/>
  <c r="BH4069"/>
  <c r="BG4069"/>
  <c r="BE4069"/>
  <c r="T4069"/>
  <c r="R4069"/>
  <c r="P4069"/>
  <c r="BK4069"/>
  <c r="J4069"/>
  <c r="BF4069" s="1"/>
  <c r="BI4067"/>
  <c r="BH4067"/>
  <c r="BG4067"/>
  <c r="BE4067"/>
  <c r="T4067"/>
  <c r="R4067"/>
  <c r="P4067"/>
  <c r="BK4067"/>
  <c r="J4067"/>
  <c r="BF4067" s="1"/>
  <c r="BI4065"/>
  <c r="BH4065"/>
  <c r="BG4065"/>
  <c r="BE4065"/>
  <c r="T4065"/>
  <c r="R4065"/>
  <c r="P4065"/>
  <c r="BK4065"/>
  <c r="J4065"/>
  <c r="BF4065" s="1"/>
  <c r="BI4063"/>
  <c r="BH4063"/>
  <c r="BG4063"/>
  <c r="BE4063"/>
  <c r="T4063"/>
  <c r="R4063"/>
  <c r="P4063"/>
  <c r="BK4063"/>
  <c r="J4063"/>
  <c r="BF4063" s="1"/>
  <c r="BI4061"/>
  <c r="BH4061"/>
  <c r="BG4061"/>
  <c r="BE4061"/>
  <c r="T4061"/>
  <c r="R4061"/>
  <c r="P4061"/>
  <c r="BK4061"/>
  <c r="J4061"/>
  <c r="BF4061" s="1"/>
  <c r="BI4059"/>
  <c r="BH4059"/>
  <c r="BG4059"/>
  <c r="BE4059"/>
  <c r="T4059"/>
  <c r="R4059"/>
  <c r="P4059"/>
  <c r="BK4059"/>
  <c r="J4059"/>
  <c r="BF4059" s="1"/>
  <c r="BI4057"/>
  <c r="BH4057"/>
  <c r="BG4057"/>
  <c r="BE4057"/>
  <c r="T4057"/>
  <c r="R4057"/>
  <c r="P4057"/>
  <c r="BK4057"/>
  <c r="J4057"/>
  <c r="BF4057" s="1"/>
  <c r="BI4055"/>
  <c r="BH4055"/>
  <c r="BG4055"/>
  <c r="BE4055"/>
  <c r="T4055"/>
  <c r="R4055"/>
  <c r="P4055"/>
  <c r="BK4055"/>
  <c r="J4055"/>
  <c r="BF4055" s="1"/>
  <c r="BI4053"/>
  <c r="BH4053"/>
  <c r="BG4053"/>
  <c r="BE4053"/>
  <c r="T4053"/>
  <c r="R4053"/>
  <c r="P4053"/>
  <c r="BK4053"/>
  <c r="J4053"/>
  <c r="BF4053" s="1"/>
  <c r="BI4051"/>
  <c r="BH4051"/>
  <c r="BG4051"/>
  <c r="BE4051"/>
  <c r="T4051"/>
  <c r="R4051"/>
  <c r="P4051"/>
  <c r="BK4051"/>
  <c r="J4051"/>
  <c r="BF4051" s="1"/>
  <c r="BI4049"/>
  <c r="BH4049"/>
  <c r="BG4049"/>
  <c r="BE4049"/>
  <c r="T4049"/>
  <c r="R4049"/>
  <c r="P4049"/>
  <c r="BK4049"/>
  <c r="J4049"/>
  <c r="BF4049" s="1"/>
  <c r="BI4047"/>
  <c r="BH4047"/>
  <c r="BG4047"/>
  <c r="BE4047"/>
  <c r="T4047"/>
  <c r="R4047"/>
  <c r="P4047"/>
  <c r="BK4047"/>
  <c r="J4047"/>
  <c r="BF4047" s="1"/>
  <c r="BI4045"/>
  <c r="BH4045"/>
  <c r="BG4045"/>
  <c r="BE4045"/>
  <c r="T4045"/>
  <c r="R4045"/>
  <c r="P4045"/>
  <c r="BK4045"/>
  <c r="J4045"/>
  <c r="BF4045" s="1"/>
  <c r="BI4043"/>
  <c r="BH4043"/>
  <c r="BG4043"/>
  <c r="BE4043"/>
  <c r="T4043"/>
  <c r="R4043"/>
  <c r="P4043"/>
  <c r="BK4043"/>
  <c r="J4043"/>
  <c r="BF4043" s="1"/>
  <c r="BI4041"/>
  <c r="BH4041"/>
  <c r="BG4041"/>
  <c r="BE4041"/>
  <c r="T4041"/>
  <c r="R4041"/>
  <c r="P4041"/>
  <c r="BK4041"/>
  <c r="J4041"/>
  <c r="BF4041" s="1"/>
  <c r="BI4039"/>
  <c r="BH4039"/>
  <c r="BG4039"/>
  <c r="BE4039"/>
  <c r="T4039"/>
  <c r="R4039"/>
  <c r="P4039"/>
  <c r="BK4039"/>
  <c r="J4039"/>
  <c r="BF4039" s="1"/>
  <c r="BI4037"/>
  <c r="BH4037"/>
  <c r="BG4037"/>
  <c r="BE4037"/>
  <c r="T4037"/>
  <c r="R4037"/>
  <c r="P4037"/>
  <c r="BK4037"/>
  <c r="J4037"/>
  <c r="BF4037" s="1"/>
  <c r="BI4035"/>
  <c r="BH4035"/>
  <c r="BG4035"/>
  <c r="BE4035"/>
  <c r="T4035"/>
  <c r="R4035"/>
  <c r="P4035"/>
  <c r="BK4035"/>
  <c r="J4035"/>
  <c r="BF4035" s="1"/>
  <c r="BI4033"/>
  <c r="BH4033"/>
  <c r="BG4033"/>
  <c r="BE4033"/>
  <c r="T4033"/>
  <c r="R4033"/>
  <c r="P4033"/>
  <c r="BK4033"/>
  <c r="J4033"/>
  <c r="BF4033" s="1"/>
  <c r="BI4031"/>
  <c r="BH4031"/>
  <c r="BG4031"/>
  <c r="BE4031"/>
  <c r="T4031"/>
  <c r="R4031"/>
  <c r="P4031"/>
  <c r="BK4031"/>
  <c r="J4031"/>
  <c r="BF4031" s="1"/>
  <c r="BI4029"/>
  <c r="BH4029"/>
  <c r="BG4029"/>
  <c r="BE4029"/>
  <c r="T4029"/>
  <c r="R4029"/>
  <c r="P4029"/>
  <c r="BK4029"/>
  <c r="J4029"/>
  <c r="BF4029" s="1"/>
  <c r="BI4027"/>
  <c r="BH4027"/>
  <c r="BG4027"/>
  <c r="BE4027"/>
  <c r="T4027"/>
  <c r="R4027"/>
  <c r="P4027"/>
  <c r="BK4027"/>
  <c r="J4027"/>
  <c r="BF4027" s="1"/>
  <c r="BI4025"/>
  <c r="BH4025"/>
  <c r="BG4025"/>
  <c r="BE4025"/>
  <c r="T4025"/>
  <c r="R4025"/>
  <c r="P4025"/>
  <c r="BK4025"/>
  <c r="J4025"/>
  <c r="BF4025" s="1"/>
  <c r="BI4023"/>
  <c r="BH4023"/>
  <c r="BG4023"/>
  <c r="BE4023"/>
  <c r="T4023"/>
  <c r="R4023"/>
  <c r="P4023"/>
  <c r="BK4023"/>
  <c r="J4023"/>
  <c r="BF4023" s="1"/>
  <c r="BI4021"/>
  <c r="BH4021"/>
  <c r="BG4021"/>
  <c r="BE4021"/>
  <c r="T4021"/>
  <c r="R4021"/>
  <c r="P4021"/>
  <c r="BK4021"/>
  <c r="J4021"/>
  <c r="BF4021" s="1"/>
  <c r="BI4019"/>
  <c r="BH4019"/>
  <c r="BG4019"/>
  <c r="BE4019"/>
  <c r="T4019"/>
  <c r="R4019"/>
  <c r="P4019"/>
  <c r="BK4019"/>
  <c r="J4019"/>
  <c r="BF4019" s="1"/>
  <c r="BI4017"/>
  <c r="BH4017"/>
  <c r="BG4017"/>
  <c r="BE4017"/>
  <c r="T4017"/>
  <c r="R4017"/>
  <c r="P4017"/>
  <c r="BK4017"/>
  <c r="J4017"/>
  <c r="BF4017" s="1"/>
  <c r="BI4015"/>
  <c r="BH4015"/>
  <c r="BG4015"/>
  <c r="BE4015"/>
  <c r="T4015"/>
  <c r="R4015"/>
  <c r="P4015"/>
  <c r="BK4015"/>
  <c r="J4015"/>
  <c r="BF4015" s="1"/>
  <c r="BI4013"/>
  <c r="BH4013"/>
  <c r="BG4013"/>
  <c r="BE4013"/>
  <c r="T4013"/>
  <c r="R4013"/>
  <c r="P4013"/>
  <c r="BK4013"/>
  <c r="J4013"/>
  <c r="BF4013" s="1"/>
  <c r="BI4011"/>
  <c r="BH4011"/>
  <c r="BG4011"/>
  <c r="BE4011"/>
  <c r="T4011"/>
  <c r="R4011"/>
  <c r="P4011"/>
  <c r="BK4011"/>
  <c r="J4011"/>
  <c r="BF4011" s="1"/>
  <c r="BI4009"/>
  <c r="BH4009"/>
  <c r="BG4009"/>
  <c r="BE4009"/>
  <c r="T4009"/>
  <c r="R4009"/>
  <c r="P4009"/>
  <c r="BK4009"/>
  <c r="BK4008" s="1"/>
  <c r="J4009"/>
  <c r="BF4009" s="1"/>
  <c r="J120"/>
  <c r="BI4003"/>
  <c r="BH4003"/>
  <c r="BG4003"/>
  <c r="BE4003"/>
  <c r="T4003"/>
  <c r="T4002" s="1"/>
  <c r="R4003"/>
  <c r="R4002" s="1"/>
  <c r="P4003"/>
  <c r="P4002" s="1"/>
  <c r="BK4003"/>
  <c r="BK4002" s="1"/>
  <c r="J4002" s="1"/>
  <c r="J118" s="1"/>
  <c r="J4003"/>
  <c r="BF4003" s="1"/>
  <c r="BI4000"/>
  <c r="BH4000"/>
  <c r="BG4000"/>
  <c r="BE4000"/>
  <c r="T4000"/>
  <c r="T3999" s="1"/>
  <c r="R4000"/>
  <c r="R3999" s="1"/>
  <c r="P4000"/>
  <c r="P3999" s="1"/>
  <c r="BK4000"/>
  <c r="BK3999" s="1"/>
  <c r="J3999" s="1"/>
  <c r="J117" s="1"/>
  <c r="J4000"/>
  <c r="BF4000" s="1"/>
  <c r="BI3997"/>
  <c r="BH3997"/>
  <c r="BG3997"/>
  <c r="BE3997"/>
  <c r="T3997"/>
  <c r="R3997"/>
  <c r="P3997"/>
  <c r="BK3997"/>
  <c r="J3997"/>
  <c r="BF3997" s="1"/>
  <c r="BI3995"/>
  <c r="BH3995"/>
  <c r="BG3995"/>
  <c r="BE3995"/>
  <c r="T3995"/>
  <c r="T3994" s="1"/>
  <c r="R3995"/>
  <c r="P3995"/>
  <c r="BK3995"/>
  <c r="J3995"/>
  <c r="BF3995" s="1"/>
  <c r="BI3991"/>
  <c r="BH3991"/>
  <c r="BG3991"/>
  <c r="BE3991"/>
  <c r="T3991"/>
  <c r="R3991"/>
  <c r="P3991"/>
  <c r="BK3991"/>
  <c r="J3991"/>
  <c r="BF3991" s="1"/>
  <c r="BI3963"/>
  <c r="BH3963"/>
  <c r="BG3963"/>
  <c r="BE3963"/>
  <c r="T3963"/>
  <c r="R3963"/>
  <c r="P3963"/>
  <c r="BK3963"/>
  <c r="J3963"/>
  <c r="BF3963" s="1"/>
  <c r="BI3920"/>
  <c r="BH3920"/>
  <c r="BG3920"/>
  <c r="BE3920"/>
  <c r="T3920"/>
  <c r="R3920"/>
  <c r="P3920"/>
  <c r="BK3920"/>
  <c r="J3920"/>
  <c r="BF3920" s="1"/>
  <c r="BI3917"/>
  <c r="BH3917"/>
  <c r="BG3917"/>
  <c r="BE3917"/>
  <c r="T3917"/>
  <c r="R3917"/>
  <c r="P3917"/>
  <c r="BK3917"/>
  <c r="J3917"/>
  <c r="BF3917" s="1"/>
  <c r="BI3874"/>
  <c r="BH3874"/>
  <c r="BG3874"/>
  <c r="BE3874"/>
  <c r="T3874"/>
  <c r="R3874"/>
  <c r="P3874"/>
  <c r="BK3874"/>
  <c r="J3874"/>
  <c r="BF3874" s="1"/>
  <c r="BI3871"/>
  <c r="BH3871"/>
  <c r="BG3871"/>
  <c r="BE3871"/>
  <c r="T3871"/>
  <c r="R3871"/>
  <c r="P3871"/>
  <c r="BK3871"/>
  <c r="J3871"/>
  <c r="BF3871" s="1"/>
  <c r="BI3867"/>
  <c r="BH3867"/>
  <c r="BG3867"/>
  <c r="BE3867"/>
  <c r="T3867"/>
  <c r="R3867"/>
  <c r="P3867"/>
  <c r="BK3867"/>
  <c r="J3867"/>
  <c r="BF3867" s="1"/>
  <c r="BI3865"/>
  <c r="BH3865"/>
  <c r="BG3865"/>
  <c r="BE3865"/>
  <c r="T3865"/>
  <c r="R3865"/>
  <c r="P3865"/>
  <c r="BK3865"/>
  <c r="BK3864" s="1"/>
  <c r="J3864" s="1"/>
  <c r="J115" s="1"/>
  <c r="J3865"/>
  <c r="BF3865" s="1"/>
  <c r="BI3861"/>
  <c r="BH3861"/>
  <c r="BG3861"/>
  <c r="BE3861"/>
  <c r="T3861"/>
  <c r="R3861"/>
  <c r="P3861"/>
  <c r="BK3861"/>
  <c r="J3861"/>
  <c r="BF3861" s="1"/>
  <c r="BI3854"/>
  <c r="BH3854"/>
  <c r="BG3854"/>
  <c r="BE3854"/>
  <c r="T3854"/>
  <c r="R3854"/>
  <c r="P3854"/>
  <c r="BK3854"/>
  <c r="J3854"/>
  <c r="BF3854" s="1"/>
  <c r="BI3846"/>
  <c r="BH3846"/>
  <c r="BG3846"/>
  <c r="BE3846"/>
  <c r="T3846"/>
  <c r="R3846"/>
  <c r="P3846"/>
  <c r="BK3846"/>
  <c r="J3846"/>
  <c r="BF3846" s="1"/>
  <c r="BI3837"/>
  <c r="BH3837"/>
  <c r="BG3837"/>
  <c r="BE3837"/>
  <c r="T3837"/>
  <c r="R3837"/>
  <c r="P3837"/>
  <c r="BK3837"/>
  <c r="J3837"/>
  <c r="BF3837" s="1"/>
  <c r="BI3830"/>
  <c r="BH3830"/>
  <c r="BG3830"/>
  <c r="BE3830"/>
  <c r="T3830"/>
  <c r="T3829" s="1"/>
  <c r="R3830"/>
  <c r="R3829" s="1"/>
  <c r="P3830"/>
  <c r="BK3830"/>
  <c r="J3830"/>
  <c r="BF3830" s="1"/>
  <c r="BI3826"/>
  <c r="BH3826"/>
  <c r="BG3826"/>
  <c r="BE3826"/>
  <c r="T3826"/>
  <c r="R3826"/>
  <c r="P3826"/>
  <c r="BK3826"/>
  <c r="J3826"/>
  <c r="BF3826" s="1"/>
  <c r="BI3778"/>
  <c r="BH3778"/>
  <c r="BG3778"/>
  <c r="BE3778"/>
  <c r="T3778"/>
  <c r="R3778"/>
  <c r="P3778"/>
  <c r="BK3778"/>
  <c r="J3778"/>
  <c r="BF3778" s="1"/>
  <c r="BI3776"/>
  <c r="BH3776"/>
  <c r="BG3776"/>
  <c r="BE3776"/>
  <c r="T3776"/>
  <c r="R3776"/>
  <c r="P3776"/>
  <c r="BK3776"/>
  <c r="J3776"/>
  <c r="BF3776" s="1"/>
  <c r="BI3774"/>
  <c r="BH3774"/>
  <c r="BG3774"/>
  <c r="BE3774"/>
  <c r="T3774"/>
  <c r="R3774"/>
  <c r="P3774"/>
  <c r="BK3774"/>
  <c r="J3774"/>
  <c r="BF3774" s="1"/>
  <c r="BI3772"/>
  <c r="BH3772"/>
  <c r="BG3772"/>
  <c r="BE3772"/>
  <c r="T3772"/>
  <c r="R3772"/>
  <c r="P3772"/>
  <c r="BK3772"/>
  <c r="J3772"/>
  <c r="BF3772" s="1"/>
  <c r="BI3768"/>
  <c r="BH3768"/>
  <c r="BG3768"/>
  <c r="BE3768"/>
  <c r="T3768"/>
  <c r="R3768"/>
  <c r="P3768"/>
  <c r="BK3768"/>
  <c r="J3768"/>
  <c r="BF3768" s="1"/>
  <c r="BI3727"/>
  <c r="BH3727"/>
  <c r="BG3727"/>
  <c r="BE3727"/>
  <c r="T3727"/>
  <c r="R3727"/>
  <c r="P3727"/>
  <c r="BK3727"/>
  <c r="J3727"/>
  <c r="BF3727" s="1"/>
  <c r="BI3720"/>
  <c r="BH3720"/>
  <c r="BG3720"/>
  <c r="BE3720"/>
  <c r="T3720"/>
  <c r="R3720"/>
  <c r="P3720"/>
  <c r="P3676" s="1"/>
  <c r="BK3720"/>
  <c r="J3720"/>
  <c r="BF3720" s="1"/>
  <c r="BI3679"/>
  <c r="BH3679"/>
  <c r="BG3679"/>
  <c r="BE3679"/>
  <c r="T3679"/>
  <c r="R3679"/>
  <c r="P3679"/>
  <c r="BK3679"/>
  <c r="J3679"/>
  <c r="BF3679" s="1"/>
  <c r="BI3677"/>
  <c r="BH3677"/>
  <c r="BG3677"/>
  <c r="BE3677"/>
  <c r="T3677"/>
  <c r="R3677"/>
  <c r="R3676" s="1"/>
  <c r="P3677"/>
  <c r="BK3677"/>
  <c r="J3677"/>
  <c r="BF3677" s="1"/>
  <c r="BI3673"/>
  <c r="BH3673"/>
  <c r="BG3673"/>
  <c r="BE3673"/>
  <c r="T3673"/>
  <c r="R3673"/>
  <c r="P3673"/>
  <c r="BK3673"/>
  <c r="J3673"/>
  <c r="BF3673" s="1"/>
  <c r="BI3671"/>
  <c r="BH3671"/>
  <c r="BG3671"/>
  <c r="BE3671"/>
  <c r="T3671"/>
  <c r="R3671"/>
  <c r="P3671"/>
  <c r="BK3671"/>
  <c r="J3671"/>
  <c r="BF3671" s="1"/>
  <c r="BI3668"/>
  <c r="BH3668"/>
  <c r="BG3668"/>
  <c r="BE3668"/>
  <c r="T3668"/>
  <c r="T3667" s="1"/>
  <c r="R3668"/>
  <c r="P3668"/>
  <c r="BK3668"/>
  <c r="J3668"/>
  <c r="BF3668" s="1"/>
  <c r="BI3664"/>
  <c r="BH3664"/>
  <c r="BG3664"/>
  <c r="BE3664"/>
  <c r="T3664"/>
  <c r="R3664"/>
  <c r="P3664"/>
  <c r="BK3664"/>
  <c r="J3664"/>
  <c r="BF3664" s="1"/>
  <c r="BI3660"/>
  <c r="BH3660"/>
  <c r="BG3660"/>
  <c r="BE3660"/>
  <c r="T3660"/>
  <c r="R3660"/>
  <c r="P3660"/>
  <c r="BK3660"/>
  <c r="J3660"/>
  <c r="BF3660" s="1"/>
  <c r="BI3657"/>
  <c r="BH3657"/>
  <c r="BG3657"/>
  <c r="BE3657"/>
  <c r="T3657"/>
  <c r="R3657"/>
  <c r="P3657"/>
  <c r="BK3657"/>
  <c r="J3657"/>
  <c r="BF3657" s="1"/>
  <c r="BI3628"/>
  <c r="BH3628"/>
  <c r="BG3628"/>
  <c r="BE3628"/>
  <c r="T3628"/>
  <c r="R3628"/>
  <c r="P3628"/>
  <c r="BK3628"/>
  <c r="J3628"/>
  <c r="BF3628" s="1"/>
  <c r="BI3622"/>
  <c r="BH3622"/>
  <c r="BG3622"/>
  <c r="BE3622"/>
  <c r="T3622"/>
  <c r="R3622"/>
  <c r="P3622"/>
  <c r="BK3622"/>
  <c r="J3622"/>
  <c r="BF3622" s="1"/>
  <c r="BI3614"/>
  <c r="BH3614"/>
  <c r="BG3614"/>
  <c r="BF3614"/>
  <c r="BE3614"/>
  <c r="T3614"/>
  <c r="R3614"/>
  <c r="P3614"/>
  <c r="BK3614"/>
  <c r="J3614"/>
  <c r="BI3609"/>
  <c r="BH3609"/>
  <c r="BG3609"/>
  <c r="BE3609"/>
  <c r="T3609"/>
  <c r="R3609"/>
  <c r="P3609"/>
  <c r="BK3609"/>
  <c r="J3609"/>
  <c r="BF3609" s="1"/>
  <c r="BI3607"/>
  <c r="BH3607"/>
  <c r="BG3607"/>
  <c r="BE3607"/>
  <c r="T3607"/>
  <c r="R3607"/>
  <c r="P3607"/>
  <c r="BK3607"/>
  <c r="J3607"/>
  <c r="BF3607" s="1"/>
  <c r="BI3605"/>
  <c r="BH3605"/>
  <c r="BG3605"/>
  <c r="BE3605"/>
  <c r="T3605"/>
  <c r="R3605"/>
  <c r="P3605"/>
  <c r="BK3605"/>
  <c r="J3605"/>
  <c r="BF3605" s="1"/>
  <c r="BI3601"/>
  <c r="BH3601"/>
  <c r="BG3601"/>
  <c r="BE3601"/>
  <c r="T3601"/>
  <c r="R3601"/>
  <c r="P3601"/>
  <c r="BK3601"/>
  <c r="J3601"/>
  <c r="BF3601" s="1"/>
  <c r="BI3599"/>
  <c r="BH3599"/>
  <c r="BG3599"/>
  <c r="BE3599"/>
  <c r="T3599"/>
  <c r="R3599"/>
  <c r="P3599"/>
  <c r="BK3599"/>
  <c r="J3599"/>
  <c r="BF3599" s="1"/>
  <c r="BI3595"/>
  <c r="BH3595"/>
  <c r="BG3595"/>
  <c r="BE3595"/>
  <c r="T3595"/>
  <c r="R3595"/>
  <c r="P3595"/>
  <c r="BK3595"/>
  <c r="J3595"/>
  <c r="BF3595" s="1"/>
  <c r="BI3593"/>
  <c r="BH3593"/>
  <c r="BG3593"/>
  <c r="BE3593"/>
  <c r="T3593"/>
  <c r="R3593"/>
  <c r="P3593"/>
  <c r="BK3593"/>
  <c r="J3593"/>
  <c r="BF3593" s="1"/>
  <c r="BI3589"/>
  <c r="BH3589"/>
  <c r="BG3589"/>
  <c r="BE3589"/>
  <c r="T3589"/>
  <c r="R3589"/>
  <c r="P3589"/>
  <c r="BK3589"/>
  <c r="J3589"/>
  <c r="BF3589" s="1"/>
  <c r="BI3586"/>
  <c r="BH3586"/>
  <c r="BG3586"/>
  <c r="BE3586"/>
  <c r="T3586"/>
  <c r="R3586"/>
  <c r="P3586"/>
  <c r="BK3586"/>
  <c r="J3586"/>
  <c r="BF3586" s="1"/>
  <c r="BI3582"/>
  <c r="BH3582"/>
  <c r="BG3582"/>
  <c r="BE3582"/>
  <c r="T3582"/>
  <c r="R3582"/>
  <c r="P3582"/>
  <c r="BK3582"/>
  <c r="J3582"/>
  <c r="BF3582" s="1"/>
  <c r="BI3575"/>
  <c r="BH3575"/>
  <c r="BG3575"/>
  <c r="BE3575"/>
  <c r="T3575"/>
  <c r="R3575"/>
  <c r="P3575"/>
  <c r="BK3575"/>
  <c r="BK3574" s="1"/>
  <c r="J3574" s="1"/>
  <c r="J111" s="1"/>
  <c r="J3575"/>
  <c r="BF3575" s="1"/>
  <c r="BI3571"/>
  <c r="BH3571"/>
  <c r="BG3571"/>
  <c r="BE3571"/>
  <c r="T3571"/>
  <c r="R3571"/>
  <c r="P3571"/>
  <c r="BK3571"/>
  <c r="J3571"/>
  <c r="BF3571" s="1"/>
  <c r="BI3569"/>
  <c r="BH3569"/>
  <c r="BG3569"/>
  <c r="BE3569"/>
  <c r="T3569"/>
  <c r="R3569"/>
  <c r="P3569"/>
  <c r="BK3569"/>
  <c r="J3569"/>
  <c r="BF3569" s="1"/>
  <c r="BI3567"/>
  <c r="BH3567"/>
  <c r="BG3567"/>
  <c r="BE3567"/>
  <c r="T3567"/>
  <c r="R3567"/>
  <c r="P3567"/>
  <c r="BK3567"/>
  <c r="J3567"/>
  <c r="BF3567" s="1"/>
  <c r="BI3563"/>
  <c r="BH3563"/>
  <c r="BG3563"/>
  <c r="BE3563"/>
  <c r="T3563"/>
  <c r="R3563"/>
  <c r="P3563"/>
  <c r="BK3563"/>
  <c r="J3563"/>
  <c r="BF3563" s="1"/>
  <c r="BI3560"/>
  <c r="BH3560"/>
  <c r="BG3560"/>
  <c r="BE3560"/>
  <c r="T3560"/>
  <c r="R3560"/>
  <c r="P3560"/>
  <c r="BK3560"/>
  <c r="J3560"/>
  <c r="BF3560" s="1"/>
  <c r="BI3556"/>
  <c r="BH3556"/>
  <c r="BG3556"/>
  <c r="BE3556"/>
  <c r="T3556"/>
  <c r="R3556"/>
  <c r="P3556"/>
  <c r="BK3556"/>
  <c r="J3556"/>
  <c r="BF3556" s="1"/>
  <c r="BI3553"/>
  <c r="BH3553"/>
  <c r="BG3553"/>
  <c r="BE3553"/>
  <c r="T3553"/>
  <c r="R3553"/>
  <c r="P3553"/>
  <c r="BK3553"/>
  <c r="J3553"/>
  <c r="BF3553" s="1"/>
  <c r="BI3548"/>
  <c r="BH3548"/>
  <c r="BG3548"/>
  <c r="BE3548"/>
  <c r="T3548"/>
  <c r="R3548"/>
  <c r="P3548"/>
  <c r="BK3548"/>
  <c r="J3548"/>
  <c r="BF3548" s="1"/>
  <c r="BI3532"/>
  <c r="BH3532"/>
  <c r="BG3532"/>
  <c r="BE3532"/>
  <c r="T3532"/>
  <c r="R3532"/>
  <c r="P3532"/>
  <c r="BK3532"/>
  <c r="J3532"/>
  <c r="BF3532" s="1"/>
  <c r="BI3530"/>
  <c r="BH3530"/>
  <c r="BG3530"/>
  <c r="BE3530"/>
  <c r="T3530"/>
  <c r="R3530"/>
  <c r="P3530"/>
  <c r="BK3530"/>
  <c r="J3530"/>
  <c r="BF3530" s="1"/>
  <c r="BI3521"/>
  <c r="BH3521"/>
  <c r="BG3521"/>
  <c r="BE3521"/>
  <c r="T3521"/>
  <c r="R3521"/>
  <c r="P3521"/>
  <c r="BK3521"/>
  <c r="J3521"/>
  <c r="BF3521" s="1"/>
  <c r="BI3519"/>
  <c r="BH3519"/>
  <c r="BG3519"/>
  <c r="BE3519"/>
  <c r="T3519"/>
  <c r="R3519"/>
  <c r="P3519"/>
  <c r="BK3519"/>
  <c r="J3519"/>
  <c r="BF3519" s="1"/>
  <c r="BI3517"/>
  <c r="BH3517"/>
  <c r="BG3517"/>
  <c r="BE3517"/>
  <c r="T3517"/>
  <c r="R3517"/>
  <c r="P3517"/>
  <c r="BK3517"/>
  <c r="J3517"/>
  <c r="BF3517" s="1"/>
  <c r="BI3515"/>
  <c r="BH3515"/>
  <c r="BG3515"/>
  <c r="BE3515"/>
  <c r="T3515"/>
  <c r="R3515"/>
  <c r="P3515"/>
  <c r="BK3515"/>
  <c r="J3515"/>
  <c r="BF3515" s="1"/>
  <c r="BI3513"/>
  <c r="BH3513"/>
  <c r="BG3513"/>
  <c r="BE3513"/>
  <c r="T3513"/>
  <c r="R3513"/>
  <c r="P3513"/>
  <c r="BK3513"/>
  <c r="J3513"/>
  <c r="BF3513" s="1"/>
  <c r="BI3511"/>
  <c r="BH3511"/>
  <c r="BG3511"/>
  <c r="BE3511"/>
  <c r="T3511"/>
  <c r="R3511"/>
  <c r="P3511"/>
  <c r="BK3511"/>
  <c r="J3511"/>
  <c r="BF3511" s="1"/>
  <c r="BI3509"/>
  <c r="BH3509"/>
  <c r="BG3509"/>
  <c r="BE3509"/>
  <c r="T3509"/>
  <c r="R3509"/>
  <c r="P3509"/>
  <c r="BK3509"/>
  <c r="J3509"/>
  <c r="BF3509" s="1"/>
  <c r="BI3507"/>
  <c r="BH3507"/>
  <c r="BG3507"/>
  <c r="BE3507"/>
  <c r="T3507"/>
  <c r="R3507"/>
  <c r="P3507"/>
  <c r="BK3507"/>
  <c r="J3507"/>
  <c r="BF3507" s="1"/>
  <c r="BI3505"/>
  <c r="BH3505"/>
  <c r="BG3505"/>
  <c r="BE3505"/>
  <c r="T3505"/>
  <c r="R3505"/>
  <c r="P3505"/>
  <c r="BK3505"/>
  <c r="J3505"/>
  <c r="BF3505" s="1"/>
  <c r="BI3503"/>
  <c r="BH3503"/>
  <c r="BG3503"/>
  <c r="BE3503"/>
  <c r="T3503"/>
  <c r="R3503"/>
  <c r="P3503"/>
  <c r="BK3503"/>
  <c r="J3503"/>
  <c r="BF3503" s="1"/>
  <c r="BI3501"/>
  <c r="BH3501"/>
  <c r="BG3501"/>
  <c r="BE3501"/>
  <c r="T3501"/>
  <c r="R3501"/>
  <c r="P3501"/>
  <c r="BK3501"/>
  <c r="J3501"/>
  <c r="BF3501" s="1"/>
  <c r="BI3499"/>
  <c r="BH3499"/>
  <c r="BG3499"/>
  <c r="BE3499"/>
  <c r="T3499"/>
  <c r="R3499"/>
  <c r="P3499"/>
  <c r="BK3499"/>
  <c r="J3499"/>
  <c r="BF3499" s="1"/>
  <c r="BI3497"/>
  <c r="BH3497"/>
  <c r="BG3497"/>
  <c r="BE3497"/>
  <c r="T3497"/>
  <c r="R3497"/>
  <c r="P3497"/>
  <c r="BK3497"/>
  <c r="J3497"/>
  <c r="BF3497" s="1"/>
  <c r="BI3495"/>
  <c r="BH3495"/>
  <c r="BG3495"/>
  <c r="BE3495"/>
  <c r="T3495"/>
  <c r="R3495"/>
  <c r="P3495"/>
  <c r="BK3495"/>
  <c r="J3495"/>
  <c r="BF3495" s="1"/>
  <c r="BI3493"/>
  <c r="BH3493"/>
  <c r="BG3493"/>
  <c r="BE3493"/>
  <c r="T3493"/>
  <c r="R3493"/>
  <c r="P3493"/>
  <c r="BK3493"/>
  <c r="J3493"/>
  <c r="BF3493" s="1"/>
  <c r="BI3491"/>
  <c r="BH3491"/>
  <c r="BG3491"/>
  <c r="BE3491"/>
  <c r="T3491"/>
  <c r="R3491"/>
  <c r="P3491"/>
  <c r="BK3491"/>
  <c r="J3491"/>
  <c r="BF3491" s="1"/>
  <c r="BI3489"/>
  <c r="BH3489"/>
  <c r="BG3489"/>
  <c r="BE3489"/>
  <c r="T3489"/>
  <c r="R3489"/>
  <c r="P3489"/>
  <c r="BK3489"/>
  <c r="J3489"/>
  <c r="BF3489" s="1"/>
  <c r="BI3487"/>
  <c r="BH3487"/>
  <c r="BG3487"/>
  <c r="BE3487"/>
  <c r="T3487"/>
  <c r="R3487"/>
  <c r="P3487"/>
  <c r="BK3487"/>
  <c r="J3487"/>
  <c r="BF3487" s="1"/>
  <c r="BI3485"/>
  <c r="BH3485"/>
  <c r="BG3485"/>
  <c r="BE3485"/>
  <c r="T3485"/>
  <c r="R3485"/>
  <c r="P3485"/>
  <c r="BK3485"/>
  <c r="J3485"/>
  <c r="BF3485" s="1"/>
  <c r="BI3483"/>
  <c r="BH3483"/>
  <c r="BG3483"/>
  <c r="BE3483"/>
  <c r="T3483"/>
  <c r="R3483"/>
  <c r="P3483"/>
  <c r="BK3483"/>
  <c r="J3483"/>
  <c r="BF3483" s="1"/>
  <c r="BI3481"/>
  <c r="BH3481"/>
  <c r="BG3481"/>
  <c r="BE3481"/>
  <c r="T3481"/>
  <c r="R3481"/>
  <c r="P3481"/>
  <c r="BK3481"/>
  <c r="J3481"/>
  <c r="BF3481" s="1"/>
  <c r="BI3479"/>
  <c r="BH3479"/>
  <c r="BG3479"/>
  <c r="BE3479"/>
  <c r="T3479"/>
  <c r="R3479"/>
  <c r="P3479"/>
  <c r="BK3479"/>
  <c r="J3479"/>
  <c r="BF3479" s="1"/>
  <c r="BI3477"/>
  <c r="BH3477"/>
  <c r="BG3477"/>
  <c r="BE3477"/>
  <c r="T3477"/>
  <c r="R3477"/>
  <c r="P3477"/>
  <c r="BK3477"/>
  <c r="J3477"/>
  <c r="BF3477" s="1"/>
  <c r="BI3475"/>
  <c r="BH3475"/>
  <c r="BG3475"/>
  <c r="BE3475"/>
  <c r="T3475"/>
  <c r="R3475"/>
  <c r="P3475"/>
  <c r="BK3475"/>
  <c r="J3475"/>
  <c r="BF3475" s="1"/>
  <c r="BI3473"/>
  <c r="BH3473"/>
  <c r="BG3473"/>
  <c r="BE3473"/>
  <c r="T3473"/>
  <c r="R3473"/>
  <c r="P3473"/>
  <c r="BK3473"/>
  <c r="J3473"/>
  <c r="BF3473" s="1"/>
  <c r="BI3471"/>
  <c r="BH3471"/>
  <c r="BG3471"/>
  <c r="BE3471"/>
  <c r="T3471"/>
  <c r="R3471"/>
  <c r="P3471"/>
  <c r="BK3471"/>
  <c r="J3471"/>
  <c r="BF3471" s="1"/>
  <c r="BI3469"/>
  <c r="BH3469"/>
  <c r="BG3469"/>
  <c r="BE3469"/>
  <c r="T3469"/>
  <c r="R3469"/>
  <c r="P3469"/>
  <c r="BK3469"/>
  <c r="J3469"/>
  <c r="BF3469" s="1"/>
  <c r="BI3467"/>
  <c r="BH3467"/>
  <c r="BG3467"/>
  <c r="BE3467"/>
  <c r="T3467"/>
  <c r="R3467"/>
  <c r="P3467"/>
  <c r="BK3467"/>
  <c r="J3467"/>
  <c r="BF3467" s="1"/>
  <c r="BI3465"/>
  <c r="BH3465"/>
  <c r="BG3465"/>
  <c r="BE3465"/>
  <c r="T3465"/>
  <c r="R3465"/>
  <c r="P3465"/>
  <c r="BK3465"/>
  <c r="J3465"/>
  <c r="BF3465" s="1"/>
  <c r="BI3463"/>
  <c r="BH3463"/>
  <c r="BG3463"/>
  <c r="BE3463"/>
  <c r="T3463"/>
  <c r="R3463"/>
  <c r="P3463"/>
  <c r="BK3463"/>
  <c r="J3463"/>
  <c r="BF3463" s="1"/>
  <c r="BI3461"/>
  <c r="BH3461"/>
  <c r="BG3461"/>
  <c r="BE3461"/>
  <c r="T3461"/>
  <c r="R3461"/>
  <c r="P3461"/>
  <c r="BK3461"/>
  <c r="J3461"/>
  <c r="BF3461" s="1"/>
  <c r="BI3459"/>
  <c r="BH3459"/>
  <c r="BG3459"/>
  <c r="BE3459"/>
  <c r="T3459"/>
  <c r="R3459"/>
  <c r="P3459"/>
  <c r="BK3459"/>
  <c r="J3459"/>
  <c r="BF3459" s="1"/>
  <c r="BI3457"/>
  <c r="BH3457"/>
  <c r="BG3457"/>
  <c r="BE3457"/>
  <c r="T3457"/>
  <c r="R3457"/>
  <c r="P3457"/>
  <c r="BK3457"/>
  <c r="J3457"/>
  <c r="BF3457" s="1"/>
  <c r="BI3455"/>
  <c r="BH3455"/>
  <c r="BG3455"/>
  <c r="BE3455"/>
  <c r="T3455"/>
  <c r="R3455"/>
  <c r="P3455"/>
  <c r="BK3455"/>
  <c r="J3455"/>
  <c r="BF3455" s="1"/>
  <c r="BI3453"/>
  <c r="BH3453"/>
  <c r="BG3453"/>
  <c r="BE3453"/>
  <c r="T3453"/>
  <c r="R3453"/>
  <c r="P3453"/>
  <c r="BK3453"/>
  <c r="J3453"/>
  <c r="BF3453" s="1"/>
  <c r="BI3451"/>
  <c r="BH3451"/>
  <c r="BG3451"/>
  <c r="BE3451"/>
  <c r="T3451"/>
  <c r="R3451"/>
  <c r="P3451"/>
  <c r="BK3451"/>
  <c r="J3451"/>
  <c r="BF3451" s="1"/>
  <c r="BI3449"/>
  <c r="BH3449"/>
  <c r="BG3449"/>
  <c r="BE3449"/>
  <c r="T3449"/>
  <c r="R3449"/>
  <c r="P3449"/>
  <c r="BK3449"/>
  <c r="J3449"/>
  <c r="BF3449" s="1"/>
  <c r="BI3447"/>
  <c r="BH3447"/>
  <c r="BG3447"/>
  <c r="BE3447"/>
  <c r="T3447"/>
  <c r="R3447"/>
  <c r="P3447"/>
  <c r="BK3447"/>
  <c r="J3447"/>
  <c r="BF3447" s="1"/>
  <c r="BI3443"/>
  <c r="BH3443"/>
  <c r="BG3443"/>
  <c r="BE3443"/>
  <c r="T3443"/>
  <c r="R3443"/>
  <c r="P3443"/>
  <c r="BK3443"/>
  <c r="J3443"/>
  <c r="BF3443" s="1"/>
  <c r="BI3441"/>
  <c r="BH3441"/>
  <c r="BG3441"/>
  <c r="BE3441"/>
  <c r="T3441"/>
  <c r="R3441"/>
  <c r="P3441"/>
  <c r="BK3441"/>
  <c r="J3441"/>
  <c r="BF3441" s="1"/>
  <c r="BI3439"/>
  <c r="BH3439"/>
  <c r="BG3439"/>
  <c r="BE3439"/>
  <c r="T3439"/>
  <c r="R3439"/>
  <c r="P3439"/>
  <c r="BK3439"/>
  <c r="J3439"/>
  <c r="BF3439" s="1"/>
  <c r="BI3437"/>
  <c r="BH3437"/>
  <c r="BG3437"/>
  <c r="BE3437"/>
  <c r="T3437"/>
  <c r="R3437"/>
  <c r="P3437"/>
  <c r="BK3437"/>
  <c r="J3437"/>
  <c r="BF3437" s="1"/>
  <c r="BI3433"/>
  <c r="BH3433"/>
  <c r="BG3433"/>
  <c r="BE3433"/>
  <c r="T3433"/>
  <c r="R3433"/>
  <c r="P3433"/>
  <c r="BK3433"/>
  <c r="J3433"/>
  <c r="BF3433" s="1"/>
  <c r="BI3431"/>
  <c r="BH3431"/>
  <c r="BG3431"/>
  <c r="BE3431"/>
  <c r="T3431"/>
  <c r="R3431"/>
  <c r="P3431"/>
  <c r="BK3431"/>
  <c r="J3431"/>
  <c r="BF3431" s="1"/>
  <c r="BI3403"/>
  <c r="BH3403"/>
  <c r="BG3403"/>
  <c r="BE3403"/>
  <c r="T3403"/>
  <c r="R3403"/>
  <c r="P3403"/>
  <c r="BK3403"/>
  <c r="J3403"/>
  <c r="BF3403" s="1"/>
  <c r="BI3401"/>
  <c r="BH3401"/>
  <c r="BG3401"/>
  <c r="BE3401"/>
  <c r="T3401"/>
  <c r="R3401"/>
  <c r="P3401"/>
  <c r="BK3401"/>
  <c r="J3401"/>
  <c r="BF3401" s="1"/>
  <c r="BI3399"/>
  <c r="BH3399"/>
  <c r="BG3399"/>
  <c r="BE3399"/>
  <c r="T3399"/>
  <c r="R3399"/>
  <c r="P3399"/>
  <c r="BK3399"/>
  <c r="J3399"/>
  <c r="BF3399" s="1"/>
  <c r="BI3397"/>
  <c r="BH3397"/>
  <c r="BG3397"/>
  <c r="BE3397"/>
  <c r="T3397"/>
  <c r="R3397"/>
  <c r="P3397"/>
  <c r="BK3397"/>
  <c r="J3397"/>
  <c r="BF3397" s="1"/>
  <c r="BI3395"/>
  <c r="BH3395"/>
  <c r="BG3395"/>
  <c r="BE3395"/>
  <c r="T3395"/>
  <c r="R3395"/>
  <c r="P3395"/>
  <c r="BK3395"/>
  <c r="J3395"/>
  <c r="BF3395" s="1"/>
  <c r="BI3393"/>
  <c r="BH3393"/>
  <c r="BG3393"/>
  <c r="BE3393"/>
  <c r="T3393"/>
  <c r="R3393"/>
  <c r="P3393"/>
  <c r="BK3393"/>
  <c r="J3393"/>
  <c r="BF3393" s="1"/>
  <c r="BI3385"/>
  <c r="BH3385"/>
  <c r="BG3385"/>
  <c r="BE3385"/>
  <c r="T3385"/>
  <c r="R3385"/>
  <c r="P3385"/>
  <c r="BK3385"/>
  <c r="BK3384" s="1"/>
  <c r="J3384" s="1"/>
  <c r="J110" s="1"/>
  <c r="J3385"/>
  <c r="BF3385" s="1"/>
  <c r="BI3381"/>
  <c r="BH3381"/>
  <c r="BG3381"/>
  <c r="BE3381"/>
  <c r="T3381"/>
  <c r="R3381"/>
  <c r="P3381"/>
  <c r="BK3381"/>
  <c r="J3381"/>
  <c r="BF3381" s="1"/>
  <c r="BI3379"/>
  <c r="BH3379"/>
  <c r="BG3379"/>
  <c r="BE3379"/>
  <c r="T3379"/>
  <c r="R3379"/>
  <c r="P3379"/>
  <c r="BK3379"/>
  <c r="J3379"/>
  <c r="BF3379" s="1"/>
  <c r="BI3374"/>
  <c r="BH3374"/>
  <c r="BG3374"/>
  <c r="BE3374"/>
  <c r="T3374"/>
  <c r="R3374"/>
  <c r="P3374"/>
  <c r="BK3374"/>
  <c r="J3374"/>
  <c r="BF3374" s="1"/>
  <c r="BI3372"/>
  <c r="BH3372"/>
  <c r="BG3372"/>
  <c r="BE3372"/>
  <c r="T3372"/>
  <c r="R3372"/>
  <c r="P3372"/>
  <c r="BK3372"/>
  <c r="J3372"/>
  <c r="BF3372" s="1"/>
  <c r="BI3370"/>
  <c r="BH3370"/>
  <c r="BG3370"/>
  <c r="BE3370"/>
  <c r="T3370"/>
  <c r="R3370"/>
  <c r="P3370"/>
  <c r="BK3370"/>
  <c r="J3370"/>
  <c r="BF3370" s="1"/>
  <c r="BI3368"/>
  <c r="BH3368"/>
  <c r="BG3368"/>
  <c r="BE3368"/>
  <c r="T3368"/>
  <c r="R3368"/>
  <c r="P3368"/>
  <c r="BK3368"/>
  <c r="J3368"/>
  <c r="BF3368" s="1"/>
  <c r="BI3366"/>
  <c r="BH3366"/>
  <c r="BG3366"/>
  <c r="BE3366"/>
  <c r="T3366"/>
  <c r="R3366"/>
  <c r="P3366"/>
  <c r="BK3366"/>
  <c r="J3366"/>
  <c r="BF3366" s="1"/>
  <c r="BI3364"/>
  <c r="BH3364"/>
  <c r="BG3364"/>
  <c r="BE3364"/>
  <c r="T3364"/>
  <c r="R3364"/>
  <c r="P3364"/>
  <c r="BK3364"/>
  <c r="J3364"/>
  <c r="BF3364" s="1"/>
  <c r="BI3362"/>
  <c r="BH3362"/>
  <c r="BG3362"/>
  <c r="BE3362"/>
  <c r="T3362"/>
  <c r="R3362"/>
  <c r="P3362"/>
  <c r="BK3362"/>
  <c r="J3362"/>
  <c r="BF3362" s="1"/>
  <c r="BI3360"/>
  <c r="BH3360"/>
  <c r="BG3360"/>
  <c r="BE3360"/>
  <c r="T3360"/>
  <c r="R3360"/>
  <c r="P3360"/>
  <c r="BK3360"/>
  <c r="J3360"/>
  <c r="BF3360" s="1"/>
  <c r="BI3358"/>
  <c r="BH3358"/>
  <c r="BG3358"/>
  <c r="BE3358"/>
  <c r="T3358"/>
  <c r="R3358"/>
  <c r="P3358"/>
  <c r="BK3358"/>
  <c r="J3358"/>
  <c r="BF3358" s="1"/>
  <c r="BI3356"/>
  <c r="BH3356"/>
  <c r="BG3356"/>
  <c r="BE3356"/>
  <c r="T3356"/>
  <c r="R3356"/>
  <c r="P3356"/>
  <c r="BK3356"/>
  <c r="J3356"/>
  <c r="BF3356" s="1"/>
  <c r="BI3354"/>
  <c r="BH3354"/>
  <c r="BG3354"/>
  <c r="BE3354"/>
  <c r="T3354"/>
  <c r="R3354"/>
  <c r="P3354"/>
  <c r="BK3354"/>
  <c r="J3354"/>
  <c r="BF3354" s="1"/>
  <c r="BI3352"/>
  <c r="BH3352"/>
  <c r="BG3352"/>
  <c r="BE3352"/>
  <c r="T3352"/>
  <c r="R3352"/>
  <c r="P3352"/>
  <c r="BK3352"/>
  <c r="J3352"/>
  <c r="BF3352" s="1"/>
  <c r="BI3351"/>
  <c r="BH3351"/>
  <c r="BG3351"/>
  <c r="BE3351"/>
  <c r="T3351"/>
  <c r="R3351"/>
  <c r="P3351"/>
  <c r="BK3351"/>
  <c r="J3351"/>
  <c r="BF3351" s="1"/>
  <c r="BI3349"/>
  <c r="BH3349"/>
  <c r="BG3349"/>
  <c r="BE3349"/>
  <c r="T3349"/>
  <c r="R3349"/>
  <c r="P3349"/>
  <c r="BK3349"/>
  <c r="J3349"/>
  <c r="BF3349" s="1"/>
  <c r="BI3347"/>
  <c r="BH3347"/>
  <c r="BG3347"/>
  <c r="BE3347"/>
  <c r="T3347"/>
  <c r="R3347"/>
  <c r="P3347"/>
  <c r="BK3347"/>
  <c r="J3347"/>
  <c r="BF3347" s="1"/>
  <c r="BI3345"/>
  <c r="BH3345"/>
  <c r="BG3345"/>
  <c r="BE3345"/>
  <c r="T3345"/>
  <c r="R3345"/>
  <c r="P3345"/>
  <c r="BK3345"/>
  <c r="J3345"/>
  <c r="BF3345" s="1"/>
  <c r="BI3343"/>
  <c r="BH3343"/>
  <c r="BG3343"/>
  <c r="BE3343"/>
  <c r="T3343"/>
  <c r="R3343"/>
  <c r="P3343"/>
  <c r="BK3343"/>
  <c r="J3343"/>
  <c r="BF3343" s="1"/>
  <c r="BI3341"/>
  <c r="BH3341"/>
  <c r="BG3341"/>
  <c r="BE3341"/>
  <c r="T3341"/>
  <c r="R3341"/>
  <c r="P3341"/>
  <c r="BK3341"/>
  <c r="J3341"/>
  <c r="BF3341" s="1"/>
  <c r="BI3339"/>
  <c r="BH3339"/>
  <c r="BG3339"/>
  <c r="BE3339"/>
  <c r="T3339"/>
  <c r="R3339"/>
  <c r="P3339"/>
  <c r="BK3339"/>
  <c r="J3339"/>
  <c r="BF3339" s="1"/>
  <c r="BI3337"/>
  <c r="BH3337"/>
  <c r="BG3337"/>
  <c r="BE3337"/>
  <c r="T3337"/>
  <c r="R3337"/>
  <c r="P3337"/>
  <c r="BK3337"/>
  <c r="J3337"/>
  <c r="BF3337" s="1"/>
  <c r="BI3335"/>
  <c r="BH3335"/>
  <c r="BG3335"/>
  <c r="BE3335"/>
  <c r="T3335"/>
  <c r="R3335"/>
  <c r="P3335"/>
  <c r="BK3335"/>
  <c r="J3335"/>
  <c r="BF3335" s="1"/>
  <c r="BI3333"/>
  <c r="BH3333"/>
  <c r="BG3333"/>
  <c r="BE3333"/>
  <c r="T3333"/>
  <c r="R3333"/>
  <c r="P3333"/>
  <c r="BK3333"/>
  <c r="J3333"/>
  <c r="BF3333" s="1"/>
  <c r="BI3331"/>
  <c r="BH3331"/>
  <c r="BG3331"/>
  <c r="BE3331"/>
  <c r="T3331"/>
  <c r="R3331"/>
  <c r="P3331"/>
  <c r="BK3331"/>
  <c r="J3331"/>
  <c r="BF3331" s="1"/>
  <c r="BI3329"/>
  <c r="BH3329"/>
  <c r="BG3329"/>
  <c r="BE3329"/>
  <c r="T3329"/>
  <c r="R3329"/>
  <c r="P3329"/>
  <c r="BK3329"/>
  <c r="J3329"/>
  <c r="BF3329" s="1"/>
  <c r="BI3327"/>
  <c r="BH3327"/>
  <c r="BG3327"/>
  <c r="BE3327"/>
  <c r="T3327"/>
  <c r="R3327"/>
  <c r="P3327"/>
  <c r="P3326" s="1"/>
  <c r="BK3327"/>
  <c r="BK3326" s="1"/>
  <c r="J3326" s="1"/>
  <c r="J109" s="1"/>
  <c r="J3327"/>
  <c r="BF3327" s="1"/>
  <c r="BI3323"/>
  <c r="BH3323"/>
  <c r="BG3323"/>
  <c r="BE3323"/>
  <c r="T3323"/>
  <c r="R3323"/>
  <c r="P3323"/>
  <c r="BK3323"/>
  <c r="J3323"/>
  <c r="BF3323" s="1"/>
  <c r="BI3321"/>
  <c r="BH3321"/>
  <c r="BG3321"/>
  <c r="BE3321"/>
  <c r="T3321"/>
  <c r="R3321"/>
  <c r="P3321"/>
  <c r="BK3321"/>
  <c r="J3321"/>
  <c r="BF3321" s="1"/>
  <c r="BI3319"/>
  <c r="BH3319"/>
  <c r="BG3319"/>
  <c r="BE3319"/>
  <c r="T3319"/>
  <c r="R3319"/>
  <c r="P3319"/>
  <c r="BK3319"/>
  <c r="J3319"/>
  <c r="BF3319" s="1"/>
  <c r="BI3317"/>
  <c r="BH3317"/>
  <c r="BG3317"/>
  <c r="BE3317"/>
  <c r="T3317"/>
  <c r="R3317"/>
  <c r="P3317"/>
  <c r="BK3317"/>
  <c r="J3317"/>
  <c r="BF3317" s="1"/>
  <c r="BI3315"/>
  <c r="BH3315"/>
  <c r="BG3315"/>
  <c r="BE3315"/>
  <c r="T3315"/>
  <c r="R3315"/>
  <c r="P3315"/>
  <c r="BK3315"/>
  <c r="J3315"/>
  <c r="BF3315" s="1"/>
  <c r="BI3297"/>
  <c r="BH3297"/>
  <c r="BG3297"/>
  <c r="BE3297"/>
  <c r="T3297"/>
  <c r="R3297"/>
  <c r="P3297"/>
  <c r="BK3297"/>
  <c r="J3297"/>
  <c r="BF3297" s="1"/>
  <c r="BI3295"/>
  <c r="BH3295"/>
  <c r="BG3295"/>
  <c r="BE3295"/>
  <c r="T3295"/>
  <c r="R3295"/>
  <c r="P3295"/>
  <c r="BK3295"/>
  <c r="J3295"/>
  <c r="BF3295" s="1"/>
  <c r="BI3293"/>
  <c r="BH3293"/>
  <c r="BG3293"/>
  <c r="BE3293"/>
  <c r="T3293"/>
  <c r="R3293"/>
  <c r="P3293"/>
  <c r="BK3293"/>
  <c r="J3293"/>
  <c r="BF3293" s="1"/>
  <c r="BI3291"/>
  <c r="BH3291"/>
  <c r="BG3291"/>
  <c r="BE3291"/>
  <c r="T3291"/>
  <c r="R3291"/>
  <c r="P3291"/>
  <c r="BK3291"/>
  <c r="J3291"/>
  <c r="BF3291" s="1"/>
  <c r="BI3289"/>
  <c r="BH3289"/>
  <c r="BG3289"/>
  <c r="BE3289"/>
  <c r="T3289"/>
  <c r="R3289"/>
  <c r="P3289"/>
  <c r="BK3289"/>
  <c r="J3289"/>
  <c r="BF3289" s="1"/>
  <c r="BI3287"/>
  <c r="BH3287"/>
  <c r="BG3287"/>
  <c r="BE3287"/>
  <c r="T3287"/>
  <c r="R3287"/>
  <c r="P3287"/>
  <c r="BK3287"/>
  <c r="J3287"/>
  <c r="BF3287" s="1"/>
  <c r="BI3285"/>
  <c r="BH3285"/>
  <c r="BG3285"/>
  <c r="BE3285"/>
  <c r="T3285"/>
  <c r="R3285"/>
  <c r="P3285"/>
  <c r="BK3285"/>
  <c r="J3285"/>
  <c r="BF3285" s="1"/>
  <c r="BI3283"/>
  <c r="BH3283"/>
  <c r="BG3283"/>
  <c r="BE3283"/>
  <c r="T3283"/>
  <c r="R3283"/>
  <c r="P3283"/>
  <c r="BK3283"/>
  <c r="J3283"/>
  <c r="BF3283" s="1"/>
  <c r="BI3281"/>
  <c r="BH3281"/>
  <c r="BG3281"/>
  <c r="BE3281"/>
  <c r="T3281"/>
  <c r="R3281"/>
  <c r="P3281"/>
  <c r="BK3281"/>
  <c r="J3281"/>
  <c r="BF3281" s="1"/>
  <c r="BI3279"/>
  <c r="BH3279"/>
  <c r="BG3279"/>
  <c r="BE3279"/>
  <c r="T3279"/>
  <c r="R3279"/>
  <c r="P3279"/>
  <c r="BK3279"/>
  <c r="J3279"/>
  <c r="BF3279" s="1"/>
  <c r="BI3277"/>
  <c r="BH3277"/>
  <c r="BG3277"/>
  <c r="BE3277"/>
  <c r="T3277"/>
  <c r="R3277"/>
  <c r="P3277"/>
  <c r="BK3277"/>
  <c r="J3277"/>
  <c r="BF3277" s="1"/>
  <c r="BI3275"/>
  <c r="BH3275"/>
  <c r="BG3275"/>
  <c r="BE3275"/>
  <c r="T3275"/>
  <c r="R3275"/>
  <c r="P3275"/>
  <c r="BK3275"/>
  <c r="J3275"/>
  <c r="BF3275" s="1"/>
  <c r="BI3273"/>
  <c r="BH3273"/>
  <c r="BG3273"/>
  <c r="BE3273"/>
  <c r="T3273"/>
  <c r="R3273"/>
  <c r="P3273"/>
  <c r="BK3273"/>
  <c r="J3273"/>
  <c r="BF3273" s="1"/>
  <c r="BI3271"/>
  <c r="BH3271"/>
  <c r="BG3271"/>
  <c r="BE3271"/>
  <c r="T3271"/>
  <c r="R3271"/>
  <c r="P3271"/>
  <c r="BK3271"/>
  <c r="J3271"/>
  <c r="BF3271" s="1"/>
  <c r="BI3269"/>
  <c r="BH3269"/>
  <c r="BG3269"/>
  <c r="BE3269"/>
  <c r="T3269"/>
  <c r="R3269"/>
  <c r="P3269"/>
  <c r="BK3269"/>
  <c r="J3269"/>
  <c r="BF3269" s="1"/>
  <c r="BI3267"/>
  <c r="BH3267"/>
  <c r="BG3267"/>
  <c r="BE3267"/>
  <c r="T3267"/>
  <c r="R3267"/>
  <c r="P3267"/>
  <c r="BK3267"/>
  <c r="J3267"/>
  <c r="BF3267" s="1"/>
  <c r="BI3265"/>
  <c r="BH3265"/>
  <c r="BG3265"/>
  <c r="BE3265"/>
  <c r="T3265"/>
  <c r="R3265"/>
  <c r="P3265"/>
  <c r="BK3265"/>
  <c r="J3265"/>
  <c r="BF3265" s="1"/>
  <c r="BI3263"/>
  <c r="BH3263"/>
  <c r="BG3263"/>
  <c r="BE3263"/>
  <c r="T3263"/>
  <c r="R3263"/>
  <c r="P3263"/>
  <c r="BK3263"/>
  <c r="J3263"/>
  <c r="BF3263" s="1"/>
  <c r="BI3261"/>
  <c r="BH3261"/>
  <c r="BG3261"/>
  <c r="BE3261"/>
  <c r="T3261"/>
  <c r="R3261"/>
  <c r="P3261"/>
  <c r="BK3261"/>
  <c r="J3261"/>
  <c r="BF3261" s="1"/>
  <c r="BI3259"/>
  <c r="BH3259"/>
  <c r="BG3259"/>
  <c r="BE3259"/>
  <c r="T3259"/>
  <c r="R3259"/>
  <c r="P3259"/>
  <c r="BK3259"/>
  <c r="J3259"/>
  <c r="BF3259" s="1"/>
  <c r="BI3250"/>
  <c r="BH3250"/>
  <c r="BG3250"/>
  <c r="BE3250"/>
  <c r="T3250"/>
  <c r="T3249" s="1"/>
  <c r="R3250"/>
  <c r="R3249" s="1"/>
  <c r="P3250"/>
  <c r="BK3250"/>
  <c r="J3250"/>
  <c r="BF3250" s="1"/>
  <c r="BI3246"/>
  <c r="BH3246"/>
  <c r="BG3246"/>
  <c r="BE3246"/>
  <c r="T3246"/>
  <c r="R3246"/>
  <c r="P3246"/>
  <c r="BK3246"/>
  <c r="J3246"/>
  <c r="BF3246" s="1"/>
  <c r="BI3244"/>
  <c r="BH3244"/>
  <c r="BG3244"/>
  <c r="BE3244"/>
  <c r="T3244"/>
  <c r="R3244"/>
  <c r="P3244"/>
  <c r="BK3244"/>
  <c r="J3244"/>
  <c r="BF3244" s="1"/>
  <c r="BI3242"/>
  <c r="BH3242"/>
  <c r="BG3242"/>
  <c r="BE3242"/>
  <c r="T3242"/>
  <c r="R3242"/>
  <c r="P3242"/>
  <c r="BK3242"/>
  <c r="J3242"/>
  <c r="BF3242" s="1"/>
  <c r="BI3240"/>
  <c r="BH3240"/>
  <c r="BG3240"/>
  <c r="BE3240"/>
  <c r="T3240"/>
  <c r="R3240"/>
  <c r="P3240"/>
  <c r="BK3240"/>
  <c r="J3240"/>
  <c r="BF3240" s="1"/>
  <c r="BI3236"/>
  <c r="BH3236"/>
  <c r="BG3236"/>
  <c r="BE3236"/>
  <c r="T3236"/>
  <c r="R3236"/>
  <c r="P3236"/>
  <c r="BK3236"/>
  <c r="J3236"/>
  <c r="BF3236" s="1"/>
  <c r="BI3232"/>
  <c r="BH3232"/>
  <c r="BG3232"/>
  <c r="BF3232"/>
  <c r="BE3232"/>
  <c r="T3232"/>
  <c r="R3232"/>
  <c r="P3232"/>
  <c r="BK3232"/>
  <c r="J3232"/>
  <c r="BI3220"/>
  <c r="BH3220"/>
  <c r="BG3220"/>
  <c r="BE3220"/>
  <c r="T3220"/>
  <c r="R3220"/>
  <c r="P3220"/>
  <c r="BK3220"/>
  <c r="J3220"/>
  <c r="BF3220" s="1"/>
  <c r="BI3218"/>
  <c r="BH3218"/>
  <c r="BG3218"/>
  <c r="BE3218"/>
  <c r="T3218"/>
  <c r="R3218"/>
  <c r="P3218"/>
  <c r="BK3218"/>
  <c r="J3218"/>
  <c r="BF3218" s="1"/>
  <c r="BI3215"/>
  <c r="BH3215"/>
  <c r="BG3215"/>
  <c r="BE3215"/>
  <c r="T3215"/>
  <c r="R3215"/>
  <c r="P3215"/>
  <c r="BK3215"/>
  <c r="J3215"/>
  <c r="BF3215" s="1"/>
  <c r="BI3211"/>
  <c r="BH3211"/>
  <c r="BG3211"/>
  <c r="BE3211"/>
  <c r="T3211"/>
  <c r="R3211"/>
  <c r="P3211"/>
  <c r="BK3211"/>
  <c r="J3211"/>
  <c r="BF3211" s="1"/>
  <c r="BI3209"/>
  <c r="BH3209"/>
  <c r="BG3209"/>
  <c r="BE3209"/>
  <c r="T3209"/>
  <c r="R3209"/>
  <c r="R3208" s="1"/>
  <c r="P3209"/>
  <c r="P3208" s="1"/>
  <c r="BK3209"/>
  <c r="J3209"/>
  <c r="BF3209" s="1"/>
  <c r="BI3205"/>
  <c r="BH3205"/>
  <c r="BG3205"/>
  <c r="BE3205"/>
  <c r="T3205"/>
  <c r="R3205"/>
  <c r="P3205"/>
  <c r="BK3205"/>
  <c r="J3205"/>
  <c r="BF3205" s="1"/>
  <c r="BI3203"/>
  <c r="BH3203"/>
  <c r="BG3203"/>
  <c r="BE3203"/>
  <c r="T3203"/>
  <c r="R3203"/>
  <c r="P3203"/>
  <c r="BK3203"/>
  <c r="J3203"/>
  <c r="BF3203" s="1"/>
  <c r="BI3201"/>
  <c r="BH3201"/>
  <c r="BG3201"/>
  <c r="BE3201"/>
  <c r="T3201"/>
  <c r="R3201"/>
  <c r="P3201"/>
  <c r="BK3201"/>
  <c r="J3201"/>
  <c r="BF3201" s="1"/>
  <c r="BI3199"/>
  <c r="BH3199"/>
  <c r="BG3199"/>
  <c r="BE3199"/>
  <c r="T3199"/>
  <c r="R3199"/>
  <c r="P3199"/>
  <c r="BK3199"/>
  <c r="J3199"/>
  <c r="BF3199" s="1"/>
  <c r="BI3195"/>
  <c r="BH3195"/>
  <c r="BG3195"/>
  <c r="BE3195"/>
  <c r="T3195"/>
  <c r="R3195"/>
  <c r="P3195"/>
  <c r="BK3195"/>
  <c r="J3195"/>
  <c r="BF3195" s="1"/>
  <c r="BI3191"/>
  <c r="BH3191"/>
  <c r="BG3191"/>
  <c r="BE3191"/>
  <c r="T3191"/>
  <c r="R3191"/>
  <c r="P3191"/>
  <c r="BK3191"/>
  <c r="J3191"/>
  <c r="BF3191" s="1"/>
  <c r="BI3186"/>
  <c r="BH3186"/>
  <c r="BG3186"/>
  <c r="BE3186"/>
  <c r="T3186"/>
  <c r="R3186"/>
  <c r="P3186"/>
  <c r="BK3186"/>
  <c r="J3186"/>
  <c r="BF3186" s="1"/>
  <c r="BI3149"/>
  <c r="BH3149"/>
  <c r="BG3149"/>
  <c r="BE3149"/>
  <c r="T3149"/>
  <c r="R3149"/>
  <c r="P3149"/>
  <c r="BK3149"/>
  <c r="J3149"/>
  <c r="BF3149" s="1"/>
  <c r="BI3143"/>
  <c r="BH3143"/>
  <c r="BG3143"/>
  <c r="BE3143"/>
  <c r="T3143"/>
  <c r="R3143"/>
  <c r="P3143"/>
  <c r="BK3143"/>
  <c r="J3143"/>
  <c r="BF3143" s="1"/>
  <c r="BI3139"/>
  <c r="BH3139"/>
  <c r="BG3139"/>
  <c r="BE3139"/>
  <c r="T3139"/>
  <c r="R3139"/>
  <c r="P3139"/>
  <c r="BK3139"/>
  <c r="J3139"/>
  <c r="BF3139" s="1"/>
  <c r="BI3135"/>
  <c r="BH3135"/>
  <c r="BG3135"/>
  <c r="BE3135"/>
  <c r="T3135"/>
  <c r="R3135"/>
  <c r="P3135"/>
  <c r="BK3135"/>
  <c r="J3135"/>
  <c r="BF3135" s="1"/>
  <c r="BI3131"/>
  <c r="BH3131"/>
  <c r="BG3131"/>
  <c r="BE3131"/>
  <c r="T3131"/>
  <c r="R3131"/>
  <c r="P3131"/>
  <c r="BK3131"/>
  <c r="J3131"/>
  <c r="BF3131" s="1"/>
  <c r="BI3127"/>
  <c r="BH3127"/>
  <c r="BG3127"/>
  <c r="BE3127"/>
  <c r="T3127"/>
  <c r="R3127"/>
  <c r="P3127"/>
  <c r="BK3127"/>
  <c r="J3127"/>
  <c r="BF3127" s="1"/>
  <c r="BI3123"/>
  <c r="BH3123"/>
  <c r="BG3123"/>
  <c r="BE3123"/>
  <c r="T3123"/>
  <c r="R3123"/>
  <c r="P3123"/>
  <c r="BK3123"/>
  <c r="J3123"/>
  <c r="BF3123" s="1"/>
  <c r="BI3118"/>
  <c r="BH3118"/>
  <c r="BG3118"/>
  <c r="BE3118"/>
  <c r="T3118"/>
  <c r="R3118"/>
  <c r="P3118"/>
  <c r="BK3118"/>
  <c r="J3118"/>
  <c r="BF3118" s="1"/>
  <c r="BI3114"/>
  <c r="BH3114"/>
  <c r="BG3114"/>
  <c r="BE3114"/>
  <c r="T3114"/>
  <c r="R3114"/>
  <c r="P3114"/>
  <c r="BK3114"/>
  <c r="J3114"/>
  <c r="BF3114" s="1"/>
  <c r="BI3110"/>
  <c r="BH3110"/>
  <c r="BG3110"/>
  <c r="BE3110"/>
  <c r="T3110"/>
  <c r="R3110"/>
  <c r="P3110"/>
  <c r="BK3110"/>
  <c r="J3110"/>
  <c r="BF3110" s="1"/>
  <c r="BI3106"/>
  <c r="BH3106"/>
  <c r="BG3106"/>
  <c r="BE3106"/>
  <c r="T3106"/>
  <c r="R3106"/>
  <c r="P3106"/>
  <c r="BK3106"/>
  <c r="J3106"/>
  <c r="BF3106" s="1"/>
  <c r="BI3102"/>
  <c r="BH3102"/>
  <c r="BG3102"/>
  <c r="BE3102"/>
  <c r="T3102"/>
  <c r="R3102"/>
  <c r="P3102"/>
  <c r="BK3102"/>
  <c r="J3102"/>
  <c r="BF3102" s="1"/>
  <c r="BI3098"/>
  <c r="BH3098"/>
  <c r="BG3098"/>
  <c r="BE3098"/>
  <c r="T3098"/>
  <c r="R3098"/>
  <c r="P3098"/>
  <c r="BK3098"/>
  <c r="J3098"/>
  <c r="BF3098" s="1"/>
  <c r="BI3094"/>
  <c r="BH3094"/>
  <c r="BG3094"/>
  <c r="BE3094"/>
  <c r="T3094"/>
  <c r="R3094"/>
  <c r="P3094"/>
  <c r="BK3094"/>
  <c r="J3094"/>
  <c r="BF3094" s="1"/>
  <c r="BI3092"/>
  <c r="BH3092"/>
  <c r="BG3092"/>
  <c r="BE3092"/>
  <c r="T3092"/>
  <c r="R3092"/>
  <c r="P3092"/>
  <c r="BK3092"/>
  <c r="J3092"/>
  <c r="BF3092" s="1"/>
  <c r="BI3090"/>
  <c r="BH3090"/>
  <c r="BG3090"/>
  <c r="BE3090"/>
  <c r="T3090"/>
  <c r="R3090"/>
  <c r="P3090"/>
  <c r="BK3090"/>
  <c r="J3090"/>
  <c r="BF3090" s="1"/>
  <c r="BI3088"/>
  <c r="BH3088"/>
  <c r="BG3088"/>
  <c r="BE3088"/>
  <c r="T3088"/>
  <c r="R3088"/>
  <c r="P3088"/>
  <c r="BK3088"/>
  <c r="J3088"/>
  <c r="BF3088" s="1"/>
  <c r="BI3086"/>
  <c r="BH3086"/>
  <c r="BG3086"/>
  <c r="BE3086"/>
  <c r="T3086"/>
  <c r="R3086"/>
  <c r="P3086"/>
  <c r="BK3086"/>
  <c r="J3086"/>
  <c r="BF3086" s="1"/>
  <c r="BI3082"/>
  <c r="BH3082"/>
  <c r="BG3082"/>
  <c r="BE3082"/>
  <c r="T3082"/>
  <c r="R3082"/>
  <c r="P3082"/>
  <c r="BK3082"/>
  <c r="J3082"/>
  <c r="BF3082" s="1"/>
  <c r="BI3077"/>
  <c r="BH3077"/>
  <c r="BG3077"/>
  <c r="BE3077"/>
  <c r="T3077"/>
  <c r="R3077"/>
  <c r="P3077"/>
  <c r="BK3077"/>
  <c r="J3077"/>
  <c r="BF3077" s="1"/>
  <c r="BI3073"/>
  <c r="BH3073"/>
  <c r="BG3073"/>
  <c r="BE3073"/>
  <c r="T3073"/>
  <c r="R3073"/>
  <c r="P3073"/>
  <c r="BK3073"/>
  <c r="J3073"/>
  <c r="BF3073" s="1"/>
  <c r="BI3068"/>
  <c r="BH3068"/>
  <c r="BG3068"/>
  <c r="BE3068"/>
  <c r="T3068"/>
  <c r="R3068"/>
  <c r="P3068"/>
  <c r="BK3068"/>
  <c r="J3068"/>
  <c r="BF3068" s="1"/>
  <c r="BI3064"/>
  <c r="BH3064"/>
  <c r="BG3064"/>
  <c r="BE3064"/>
  <c r="T3064"/>
  <c r="R3064"/>
  <c r="P3064"/>
  <c r="BK3064"/>
  <c r="J3064"/>
  <c r="BF3064" s="1"/>
  <c r="BI3060"/>
  <c r="BH3060"/>
  <c r="BG3060"/>
  <c r="BE3060"/>
  <c r="T3060"/>
  <c r="R3060"/>
  <c r="P3060"/>
  <c r="BK3060"/>
  <c r="J3060"/>
  <c r="BF3060" s="1"/>
  <c r="BI3056"/>
  <c r="BH3056"/>
  <c r="BG3056"/>
  <c r="BE3056"/>
  <c r="T3056"/>
  <c r="R3056"/>
  <c r="P3056"/>
  <c r="BK3056"/>
  <c r="J3056"/>
  <c r="BF3056" s="1"/>
  <c r="BI3052"/>
  <c r="BH3052"/>
  <c r="BG3052"/>
  <c r="BE3052"/>
  <c r="T3052"/>
  <c r="R3052"/>
  <c r="R3051" s="1"/>
  <c r="P3052"/>
  <c r="BK3052"/>
  <c r="BK3051" s="1"/>
  <c r="J3051" s="1"/>
  <c r="J105" s="1"/>
  <c r="J3052"/>
  <c r="BF3052" s="1"/>
  <c r="BI3048"/>
  <c r="BH3048"/>
  <c r="BG3048"/>
  <c r="BE3048"/>
  <c r="T3048"/>
  <c r="R3048"/>
  <c r="P3048"/>
  <c r="BK3048"/>
  <c r="J3048"/>
  <c r="BF3048" s="1"/>
  <c r="BI3042"/>
  <c r="BH3042"/>
  <c r="BG3042"/>
  <c r="BE3042"/>
  <c r="T3042"/>
  <c r="R3042"/>
  <c r="P3042"/>
  <c r="BK3042"/>
  <c r="J3042"/>
  <c r="BF3042" s="1"/>
  <c r="BI3040"/>
  <c r="BH3040"/>
  <c r="BG3040"/>
  <c r="BE3040"/>
  <c r="T3040"/>
  <c r="R3040"/>
  <c r="P3040"/>
  <c r="BK3040"/>
  <c r="J3040"/>
  <c r="BF3040" s="1"/>
  <c r="BI3013"/>
  <c r="BH3013"/>
  <c r="BG3013"/>
  <c r="BE3013"/>
  <c r="T3013"/>
  <c r="R3013"/>
  <c r="P3013"/>
  <c r="BK3013"/>
  <c r="J3013"/>
  <c r="BF3013" s="1"/>
  <c r="BI3011"/>
  <c r="BH3011"/>
  <c r="BG3011"/>
  <c r="BE3011"/>
  <c r="T3011"/>
  <c r="R3011"/>
  <c r="P3011"/>
  <c r="BK3011"/>
  <c r="J3011"/>
  <c r="BF3011" s="1"/>
  <c r="BI2989"/>
  <c r="BH2989"/>
  <c r="BG2989"/>
  <c r="BE2989"/>
  <c r="T2989"/>
  <c r="R2989"/>
  <c r="P2989"/>
  <c r="BK2989"/>
  <c r="J2989"/>
  <c r="BF2989" s="1"/>
  <c r="BI2987"/>
  <c r="BH2987"/>
  <c r="BG2987"/>
  <c r="BE2987"/>
  <c r="T2987"/>
  <c r="R2987"/>
  <c r="P2987"/>
  <c r="BK2987"/>
  <c r="J2987"/>
  <c r="BF2987" s="1"/>
  <c r="BI2957"/>
  <c r="BH2957"/>
  <c r="BG2957"/>
  <c r="BE2957"/>
  <c r="T2957"/>
  <c r="R2957"/>
  <c r="P2957"/>
  <c r="BK2957"/>
  <c r="J2957"/>
  <c r="BF2957" s="1"/>
  <c r="BI2955"/>
  <c r="BH2955"/>
  <c r="BG2955"/>
  <c r="BE2955"/>
  <c r="T2955"/>
  <c r="R2955"/>
  <c r="P2955"/>
  <c r="BK2955"/>
  <c r="J2955"/>
  <c r="BF2955" s="1"/>
  <c r="BI2915"/>
  <c r="BH2915"/>
  <c r="BG2915"/>
  <c r="BE2915"/>
  <c r="T2915"/>
  <c r="R2915"/>
  <c r="P2915"/>
  <c r="BK2915"/>
  <c r="J2915"/>
  <c r="BF2915" s="1"/>
  <c r="BI2913"/>
  <c r="BH2913"/>
  <c r="BG2913"/>
  <c r="BE2913"/>
  <c r="T2913"/>
  <c r="R2913"/>
  <c r="P2913"/>
  <c r="BK2913"/>
  <c r="J2913"/>
  <c r="BF2913" s="1"/>
  <c r="BI2840"/>
  <c r="BH2840"/>
  <c r="BG2840"/>
  <c r="BE2840"/>
  <c r="T2840"/>
  <c r="R2840"/>
  <c r="P2840"/>
  <c r="BK2840"/>
  <c r="J2840"/>
  <c r="BF2840" s="1"/>
  <c r="BI2835"/>
  <c r="BH2835"/>
  <c r="BG2835"/>
  <c r="BE2835"/>
  <c r="T2835"/>
  <c r="R2835"/>
  <c r="P2835"/>
  <c r="BK2835"/>
  <c r="J2835"/>
  <c r="BF2835" s="1"/>
  <c r="BI2801"/>
  <c r="BH2801"/>
  <c r="BG2801"/>
  <c r="BE2801"/>
  <c r="T2801"/>
  <c r="R2801"/>
  <c r="P2801"/>
  <c r="BK2801"/>
  <c r="J2801"/>
  <c r="BF2801" s="1"/>
  <c r="BI2798"/>
  <c r="BH2798"/>
  <c r="BG2798"/>
  <c r="BE2798"/>
  <c r="T2798"/>
  <c r="R2798"/>
  <c r="P2798"/>
  <c r="BK2798"/>
  <c r="J2798"/>
  <c r="BF2798" s="1"/>
  <c r="BI2794"/>
  <c r="BH2794"/>
  <c r="BG2794"/>
  <c r="BE2794"/>
  <c r="T2794"/>
  <c r="R2794"/>
  <c r="P2794"/>
  <c r="BK2794"/>
  <c r="J2794"/>
  <c r="BF2794" s="1"/>
  <c r="BI2789"/>
  <c r="BH2789"/>
  <c r="BG2789"/>
  <c r="BE2789"/>
  <c r="T2789"/>
  <c r="R2789"/>
  <c r="P2789"/>
  <c r="BK2789"/>
  <c r="J2789"/>
  <c r="BF2789" s="1"/>
  <c r="BI2786"/>
  <c r="BH2786"/>
  <c r="BG2786"/>
  <c r="BE2786"/>
  <c r="T2786"/>
  <c r="R2786"/>
  <c r="P2786"/>
  <c r="BK2786"/>
  <c r="J2786"/>
  <c r="BF2786" s="1"/>
  <c r="BI2782"/>
  <c r="BH2782"/>
  <c r="BG2782"/>
  <c r="BE2782"/>
  <c r="T2782"/>
  <c r="R2782"/>
  <c r="P2782"/>
  <c r="BK2782"/>
  <c r="J2782"/>
  <c r="BF2782" s="1"/>
  <c r="BI2754"/>
  <c r="BH2754"/>
  <c r="BG2754"/>
  <c r="BE2754"/>
  <c r="T2754"/>
  <c r="R2754"/>
  <c r="P2754"/>
  <c r="BK2754"/>
  <c r="J2754"/>
  <c r="BF2754" s="1"/>
  <c r="BI2736"/>
  <c r="BH2736"/>
  <c r="BG2736"/>
  <c r="BE2736"/>
  <c r="T2736"/>
  <c r="R2736"/>
  <c r="P2736"/>
  <c r="BK2736"/>
  <c r="J2736"/>
  <c r="BF2736" s="1"/>
  <c r="BI2729"/>
  <c r="BH2729"/>
  <c r="BG2729"/>
  <c r="BE2729"/>
  <c r="T2729"/>
  <c r="R2729"/>
  <c r="P2729"/>
  <c r="BK2729"/>
  <c r="J2729"/>
  <c r="BF2729" s="1"/>
  <c r="BI2726"/>
  <c r="BH2726"/>
  <c r="BG2726"/>
  <c r="BE2726"/>
  <c r="T2726"/>
  <c r="R2726"/>
  <c r="P2726"/>
  <c r="BK2726"/>
  <c r="J2726"/>
  <c r="BF2726" s="1"/>
  <c r="BI2693"/>
  <c r="BH2693"/>
  <c r="BG2693"/>
  <c r="BE2693"/>
  <c r="T2693"/>
  <c r="R2693"/>
  <c r="P2693"/>
  <c r="BK2693"/>
  <c r="J2693"/>
  <c r="BF2693" s="1"/>
  <c r="BI2690"/>
  <c r="BH2690"/>
  <c r="BG2690"/>
  <c r="BE2690"/>
  <c r="T2690"/>
  <c r="R2690"/>
  <c r="P2690"/>
  <c r="BK2690"/>
  <c r="J2690"/>
  <c r="BF2690" s="1"/>
  <c r="BI2683"/>
  <c r="BH2683"/>
  <c r="BG2683"/>
  <c r="BE2683"/>
  <c r="T2683"/>
  <c r="R2683"/>
  <c r="P2683"/>
  <c r="BK2683"/>
  <c r="J2683"/>
  <c r="BF2683" s="1"/>
  <c r="BI2680"/>
  <c r="BH2680"/>
  <c r="BG2680"/>
  <c r="BE2680"/>
  <c r="T2680"/>
  <c r="R2680"/>
  <c r="P2680"/>
  <c r="BK2680"/>
  <c r="J2680"/>
  <c r="BF2680" s="1"/>
  <c r="BI2625"/>
  <c r="BH2625"/>
  <c r="BG2625"/>
  <c r="BE2625"/>
  <c r="T2625"/>
  <c r="R2625"/>
  <c r="P2625"/>
  <c r="BK2625"/>
  <c r="J2625"/>
  <c r="BF2625" s="1"/>
  <c r="BI2622"/>
  <c r="BH2622"/>
  <c r="BG2622"/>
  <c r="BE2622"/>
  <c r="T2622"/>
  <c r="R2622"/>
  <c r="P2622"/>
  <c r="BK2622"/>
  <c r="J2622"/>
  <c r="BF2622" s="1"/>
  <c r="BI2590"/>
  <c r="BH2590"/>
  <c r="BG2590"/>
  <c r="BE2590"/>
  <c r="T2590"/>
  <c r="R2590"/>
  <c r="P2590"/>
  <c r="BK2590"/>
  <c r="J2590"/>
  <c r="BF2590" s="1"/>
  <c r="BI2587"/>
  <c r="BH2587"/>
  <c r="BG2587"/>
  <c r="BE2587"/>
  <c r="T2587"/>
  <c r="R2587"/>
  <c r="P2587"/>
  <c r="BK2587"/>
  <c r="J2587"/>
  <c r="BF2587" s="1"/>
  <c r="BI2548"/>
  <c r="BH2548"/>
  <c r="BG2548"/>
  <c r="BE2548"/>
  <c r="T2548"/>
  <c r="R2548"/>
  <c r="P2548"/>
  <c r="BK2548"/>
  <c r="J2548"/>
  <c r="BF2548" s="1"/>
  <c r="BI2543"/>
  <c r="BH2543"/>
  <c r="BG2543"/>
  <c r="BE2543"/>
  <c r="T2543"/>
  <c r="R2543"/>
  <c r="P2543"/>
  <c r="BK2543"/>
  <c r="J2543"/>
  <c r="BF2543" s="1"/>
  <c r="BI2540"/>
  <c r="BH2540"/>
  <c r="BG2540"/>
  <c r="BE2540"/>
  <c r="T2540"/>
  <c r="R2540"/>
  <c r="P2540"/>
  <c r="BK2540"/>
  <c r="J2540"/>
  <c r="BF2540" s="1"/>
  <c r="BI2537"/>
  <c r="BH2537"/>
  <c r="BG2537"/>
  <c r="BE2537"/>
  <c r="T2537"/>
  <c r="R2537"/>
  <c r="P2537"/>
  <c r="BK2537"/>
  <c r="J2537"/>
  <c r="BF2537" s="1"/>
  <c r="BI2533"/>
  <c r="BH2533"/>
  <c r="BG2533"/>
  <c r="BE2533"/>
  <c r="T2533"/>
  <c r="R2533"/>
  <c r="P2533"/>
  <c r="BK2533"/>
  <c r="J2533"/>
  <c r="BF2533" s="1"/>
  <c r="BI2530"/>
  <c r="BH2530"/>
  <c r="BG2530"/>
  <c r="BE2530"/>
  <c r="T2530"/>
  <c r="R2530"/>
  <c r="P2530"/>
  <c r="BK2530"/>
  <c r="J2530"/>
  <c r="BF2530" s="1"/>
  <c r="BI2466"/>
  <c r="BH2466"/>
  <c r="BG2466"/>
  <c r="BE2466"/>
  <c r="T2466"/>
  <c r="R2466"/>
  <c r="P2466"/>
  <c r="BK2466"/>
  <c r="J2466"/>
  <c r="BF2466" s="1"/>
  <c r="BI2463"/>
  <c r="BH2463"/>
  <c r="BG2463"/>
  <c r="BE2463"/>
  <c r="T2463"/>
  <c r="R2463"/>
  <c r="P2463"/>
  <c r="BK2463"/>
  <c r="J2463"/>
  <c r="BF2463" s="1"/>
  <c r="BI2432"/>
  <c r="BH2432"/>
  <c r="BG2432"/>
  <c r="BE2432"/>
  <c r="T2432"/>
  <c r="R2432"/>
  <c r="P2432"/>
  <c r="BK2432"/>
  <c r="J2432"/>
  <c r="BF2432" s="1"/>
  <c r="BI2429"/>
  <c r="BH2429"/>
  <c r="BG2429"/>
  <c r="BE2429"/>
  <c r="T2429"/>
  <c r="R2429"/>
  <c r="P2429"/>
  <c r="BK2429"/>
  <c r="J2429"/>
  <c r="BF2429" s="1"/>
  <c r="BI2417"/>
  <c r="BH2417"/>
  <c r="BG2417"/>
  <c r="BE2417"/>
  <c r="T2417"/>
  <c r="R2417"/>
  <c r="P2417"/>
  <c r="BK2417"/>
  <c r="J2417"/>
  <c r="BF2417" s="1"/>
  <c r="BI2414"/>
  <c r="BH2414"/>
  <c r="BG2414"/>
  <c r="BE2414"/>
  <c r="T2414"/>
  <c r="R2414"/>
  <c r="P2414"/>
  <c r="BK2414"/>
  <c r="J2414"/>
  <c r="BF2414" s="1"/>
  <c r="BI2407"/>
  <c r="BH2407"/>
  <c r="BG2407"/>
  <c r="BE2407"/>
  <c r="T2407"/>
  <c r="R2407"/>
  <c r="P2407"/>
  <c r="BK2407"/>
  <c r="J2407"/>
  <c r="BF2407" s="1"/>
  <c r="BI2404"/>
  <c r="BH2404"/>
  <c r="BG2404"/>
  <c r="BE2404"/>
  <c r="T2404"/>
  <c r="R2404"/>
  <c r="P2404"/>
  <c r="BK2404"/>
  <c r="J2404"/>
  <c r="BF2404" s="1"/>
  <c r="BI2390"/>
  <c r="BH2390"/>
  <c r="BG2390"/>
  <c r="BE2390"/>
  <c r="T2390"/>
  <c r="R2390"/>
  <c r="P2390"/>
  <c r="BK2390"/>
  <c r="J2390"/>
  <c r="BF2390" s="1"/>
  <c r="BI2387"/>
  <c r="BH2387"/>
  <c r="BG2387"/>
  <c r="BE2387"/>
  <c r="T2387"/>
  <c r="R2387"/>
  <c r="P2387"/>
  <c r="BK2387"/>
  <c r="BK2386" s="1"/>
  <c r="J2386" s="1"/>
  <c r="J104" s="1"/>
  <c r="J2387"/>
  <c r="BF2387" s="1"/>
  <c r="BI2383"/>
  <c r="BH2383"/>
  <c r="BG2383"/>
  <c r="BE2383"/>
  <c r="T2383"/>
  <c r="R2383"/>
  <c r="P2383"/>
  <c r="BK2383"/>
  <c r="J2383"/>
  <c r="BF2383" s="1"/>
  <c r="BI2379"/>
  <c r="BH2379"/>
  <c r="BG2379"/>
  <c r="BE2379"/>
  <c r="T2379"/>
  <c r="R2379"/>
  <c r="P2379"/>
  <c r="BK2379"/>
  <c r="J2379"/>
  <c r="BF2379" s="1"/>
  <c r="BI2374"/>
  <c r="BH2374"/>
  <c r="BG2374"/>
  <c r="BE2374"/>
  <c r="T2374"/>
  <c r="R2374"/>
  <c r="P2374"/>
  <c r="BK2374"/>
  <c r="J2374"/>
  <c r="BF2374" s="1"/>
  <c r="BI2369"/>
  <c r="BH2369"/>
  <c r="BG2369"/>
  <c r="BE2369"/>
  <c r="T2369"/>
  <c r="R2369"/>
  <c r="P2369"/>
  <c r="BK2369"/>
  <c r="J2369"/>
  <c r="BF2369" s="1"/>
  <c r="BI2364"/>
  <c r="BH2364"/>
  <c r="BG2364"/>
  <c r="BE2364"/>
  <c r="T2364"/>
  <c r="R2364"/>
  <c r="P2364"/>
  <c r="BK2364"/>
  <c r="J2364"/>
  <c r="BF2364" s="1"/>
  <c r="BI2361"/>
  <c r="BH2361"/>
  <c r="BG2361"/>
  <c r="BE2361"/>
  <c r="T2361"/>
  <c r="R2361"/>
  <c r="P2361"/>
  <c r="BK2361"/>
  <c r="J2361"/>
  <c r="BF2361" s="1"/>
  <c r="BI2359"/>
  <c r="BH2359"/>
  <c r="BG2359"/>
  <c r="BE2359"/>
  <c r="T2359"/>
  <c r="R2359"/>
  <c r="P2359"/>
  <c r="BK2359"/>
  <c r="J2359"/>
  <c r="BF2359" s="1"/>
  <c r="BI2357"/>
  <c r="BH2357"/>
  <c r="BG2357"/>
  <c r="BE2357"/>
  <c r="T2357"/>
  <c r="R2357"/>
  <c r="P2357"/>
  <c r="BK2357"/>
  <c r="J2357"/>
  <c r="BF2357" s="1"/>
  <c r="BI2353"/>
  <c r="BH2353"/>
  <c r="BG2353"/>
  <c r="BE2353"/>
  <c r="T2353"/>
  <c r="R2353"/>
  <c r="P2353"/>
  <c r="BK2353"/>
  <c r="J2353"/>
  <c r="BF2353" s="1"/>
  <c r="BI2350"/>
  <c r="BH2350"/>
  <c r="BG2350"/>
  <c r="BE2350"/>
  <c r="T2350"/>
  <c r="R2350"/>
  <c r="P2350"/>
  <c r="BK2350"/>
  <c r="J2350"/>
  <c r="BF2350" s="1"/>
  <c r="BI2342"/>
  <c r="BH2342"/>
  <c r="BG2342"/>
  <c r="BE2342"/>
  <c r="T2342"/>
  <c r="R2342"/>
  <c r="P2342"/>
  <c r="BK2342"/>
  <c r="J2342"/>
  <c r="BF2342" s="1"/>
  <c r="BI2339"/>
  <c r="BH2339"/>
  <c r="BG2339"/>
  <c r="BE2339"/>
  <c r="T2339"/>
  <c r="R2339"/>
  <c r="P2339"/>
  <c r="BK2339"/>
  <c r="J2339"/>
  <c r="BF2339" s="1"/>
  <c r="BI2333"/>
  <c r="BH2333"/>
  <c r="BG2333"/>
  <c r="BE2333"/>
  <c r="T2333"/>
  <c r="R2333"/>
  <c r="P2333"/>
  <c r="BK2333"/>
  <c r="J2333"/>
  <c r="BF2333" s="1"/>
  <c r="BI2330"/>
  <c r="BH2330"/>
  <c r="BG2330"/>
  <c r="BE2330"/>
  <c r="T2330"/>
  <c r="R2330"/>
  <c r="P2330"/>
  <c r="BK2330"/>
  <c r="J2330"/>
  <c r="BF2330" s="1"/>
  <c r="BI2323"/>
  <c r="BH2323"/>
  <c r="BG2323"/>
  <c r="BE2323"/>
  <c r="T2323"/>
  <c r="R2323"/>
  <c r="P2323"/>
  <c r="BK2323"/>
  <c r="J2323"/>
  <c r="BF2323" s="1"/>
  <c r="BI2318"/>
  <c r="BH2318"/>
  <c r="BG2318"/>
  <c r="BE2318"/>
  <c r="T2318"/>
  <c r="R2318"/>
  <c r="P2318"/>
  <c r="BK2318"/>
  <c r="J2318"/>
  <c r="BF2318" s="1"/>
  <c r="BI2315"/>
  <c r="BH2315"/>
  <c r="BG2315"/>
  <c r="BE2315"/>
  <c r="T2315"/>
  <c r="R2315"/>
  <c r="P2315"/>
  <c r="BK2315"/>
  <c r="J2315"/>
  <c r="BF2315" s="1"/>
  <c r="BI2313"/>
  <c r="BH2313"/>
  <c r="BG2313"/>
  <c r="BE2313"/>
  <c r="T2313"/>
  <c r="R2313"/>
  <c r="P2313"/>
  <c r="BK2313"/>
  <c r="J2313"/>
  <c r="BF2313" s="1"/>
  <c r="BI2311"/>
  <c r="BH2311"/>
  <c r="BG2311"/>
  <c r="BE2311"/>
  <c r="T2311"/>
  <c r="R2311"/>
  <c r="P2311"/>
  <c r="BK2311"/>
  <c r="J2311"/>
  <c r="BF2311" s="1"/>
  <c r="BI2309"/>
  <c r="BH2309"/>
  <c r="BG2309"/>
  <c r="BE2309"/>
  <c r="T2309"/>
  <c r="R2309"/>
  <c r="P2309"/>
  <c r="BK2309"/>
  <c r="J2309"/>
  <c r="BF2309" s="1"/>
  <c r="BI2307"/>
  <c r="BH2307"/>
  <c r="BG2307"/>
  <c r="BE2307"/>
  <c r="T2307"/>
  <c r="R2307"/>
  <c r="P2307"/>
  <c r="P2306" s="1"/>
  <c r="BK2307"/>
  <c r="J2307"/>
  <c r="BF2307" s="1"/>
  <c r="BI2304"/>
  <c r="BH2304"/>
  <c r="BG2304"/>
  <c r="BE2304"/>
  <c r="T2304"/>
  <c r="T2303" s="1"/>
  <c r="R2304"/>
  <c r="R2303" s="1"/>
  <c r="P2304"/>
  <c r="P2303" s="1"/>
  <c r="BK2304"/>
  <c r="BK2303" s="1"/>
  <c r="J2303" s="1"/>
  <c r="J101" s="1"/>
  <c r="J2304"/>
  <c r="BF2304" s="1"/>
  <c r="BI2301"/>
  <c r="BH2301"/>
  <c r="BG2301"/>
  <c r="BE2301"/>
  <c r="T2301"/>
  <c r="R2301"/>
  <c r="P2301"/>
  <c r="BK2301"/>
  <c r="J2301"/>
  <c r="BF2301" s="1"/>
  <c r="BI2299"/>
  <c r="BH2299"/>
  <c r="BG2299"/>
  <c r="BE2299"/>
  <c r="T2299"/>
  <c r="T2298" s="1"/>
  <c r="R2299"/>
  <c r="P2299"/>
  <c r="BK2299"/>
  <c r="J2299"/>
  <c r="BF2299" s="1"/>
  <c r="BI2296"/>
  <c r="BH2296"/>
  <c r="BG2296"/>
  <c r="BE2296"/>
  <c r="T2296"/>
  <c r="R2296"/>
  <c r="P2296"/>
  <c r="BK2296"/>
  <c r="J2296"/>
  <c r="BF2296" s="1"/>
  <c r="BI2294"/>
  <c r="BH2294"/>
  <c r="BG2294"/>
  <c r="BE2294"/>
  <c r="T2294"/>
  <c r="R2294"/>
  <c r="P2294"/>
  <c r="BK2294"/>
  <c r="J2294"/>
  <c r="BF2294" s="1"/>
  <c r="BI2292"/>
  <c r="BH2292"/>
  <c r="BG2292"/>
  <c r="BE2292"/>
  <c r="T2292"/>
  <c r="R2292"/>
  <c r="P2292"/>
  <c r="BK2292"/>
  <c r="J2292"/>
  <c r="BF2292" s="1"/>
  <c r="BI2290"/>
  <c r="BH2290"/>
  <c r="BG2290"/>
  <c r="BE2290"/>
  <c r="T2290"/>
  <c r="T2289" s="1"/>
  <c r="R2290"/>
  <c r="R2289" s="1"/>
  <c r="P2290"/>
  <c r="BK2290"/>
  <c r="J2290"/>
  <c r="BF2290" s="1"/>
  <c r="BI2287"/>
  <c r="BH2287"/>
  <c r="BG2287"/>
  <c r="BE2287"/>
  <c r="T2287"/>
  <c r="R2287"/>
  <c r="P2287"/>
  <c r="BK2287"/>
  <c r="J2287"/>
  <c r="BF2287" s="1"/>
  <c r="BI2285"/>
  <c r="BH2285"/>
  <c r="BG2285"/>
  <c r="BE2285"/>
  <c r="T2285"/>
  <c r="R2285"/>
  <c r="P2285"/>
  <c r="BK2285"/>
  <c r="J2285"/>
  <c r="BF2285" s="1"/>
  <c r="BI2283"/>
  <c r="BH2283"/>
  <c r="BG2283"/>
  <c r="BE2283"/>
  <c r="T2283"/>
  <c r="R2283"/>
  <c r="P2283"/>
  <c r="BK2283"/>
  <c r="J2283"/>
  <c r="BF2283" s="1"/>
  <c r="BI2281"/>
  <c r="BH2281"/>
  <c r="BG2281"/>
  <c r="BE2281"/>
  <c r="T2281"/>
  <c r="R2281"/>
  <c r="P2281"/>
  <c r="BK2281"/>
  <c r="J2281"/>
  <c r="BF2281" s="1"/>
  <c r="BI2279"/>
  <c r="BH2279"/>
  <c r="BG2279"/>
  <c r="BE2279"/>
  <c r="T2279"/>
  <c r="R2279"/>
  <c r="P2279"/>
  <c r="BK2279"/>
  <c r="J2279"/>
  <c r="BF2279" s="1"/>
  <c r="BI2277"/>
  <c r="BH2277"/>
  <c r="BG2277"/>
  <c r="BE2277"/>
  <c r="T2277"/>
  <c r="R2277"/>
  <c r="P2277"/>
  <c r="BK2277"/>
  <c r="J2277"/>
  <c r="BF2277" s="1"/>
  <c r="BI2275"/>
  <c r="BH2275"/>
  <c r="BG2275"/>
  <c r="BE2275"/>
  <c r="T2275"/>
  <c r="R2275"/>
  <c r="P2275"/>
  <c r="BK2275"/>
  <c r="J2275"/>
  <c r="BF2275" s="1"/>
  <c r="BI2273"/>
  <c r="BH2273"/>
  <c r="BG2273"/>
  <c r="BE2273"/>
  <c r="T2273"/>
  <c r="R2273"/>
  <c r="P2273"/>
  <c r="BK2273"/>
  <c r="J2273"/>
  <c r="BF2273" s="1"/>
  <c r="BI2270"/>
  <c r="BH2270"/>
  <c r="BG2270"/>
  <c r="BE2270"/>
  <c r="T2270"/>
  <c r="R2270"/>
  <c r="P2270"/>
  <c r="BK2270"/>
  <c r="J2270"/>
  <c r="BF2270" s="1"/>
  <c r="BI2268"/>
  <c r="BH2268"/>
  <c r="BG2268"/>
  <c r="BE2268"/>
  <c r="T2268"/>
  <c r="R2268"/>
  <c r="P2268"/>
  <c r="BK2268"/>
  <c r="J2268"/>
  <c r="BF2268" s="1"/>
  <c r="BI2266"/>
  <c r="BH2266"/>
  <c r="BG2266"/>
  <c r="BE2266"/>
  <c r="T2266"/>
  <c r="R2266"/>
  <c r="P2266"/>
  <c r="BK2266"/>
  <c r="J2266"/>
  <c r="BF2266" s="1"/>
  <c r="BI2264"/>
  <c r="BH2264"/>
  <c r="BG2264"/>
  <c r="BE2264"/>
  <c r="T2264"/>
  <c r="R2264"/>
  <c r="P2264"/>
  <c r="BK2264"/>
  <c r="J2264"/>
  <c r="BF2264" s="1"/>
  <c r="BI2262"/>
  <c r="BH2262"/>
  <c r="BG2262"/>
  <c r="BE2262"/>
  <c r="T2262"/>
  <c r="R2262"/>
  <c r="P2262"/>
  <c r="BK2262"/>
  <c r="J2262"/>
  <c r="BF2262" s="1"/>
  <c r="BI2260"/>
  <c r="BH2260"/>
  <c r="BG2260"/>
  <c r="BE2260"/>
  <c r="T2260"/>
  <c r="R2260"/>
  <c r="P2260"/>
  <c r="BK2260"/>
  <c r="J2260"/>
  <c r="BF2260" s="1"/>
  <c r="BI2258"/>
  <c r="BH2258"/>
  <c r="BG2258"/>
  <c r="BE2258"/>
  <c r="T2258"/>
  <c r="R2258"/>
  <c r="P2258"/>
  <c r="BK2258"/>
  <c r="J2258"/>
  <c r="BF2258" s="1"/>
  <c r="BI2256"/>
  <c r="BH2256"/>
  <c r="BG2256"/>
  <c r="BE2256"/>
  <c r="T2256"/>
  <c r="R2256"/>
  <c r="P2256"/>
  <c r="BK2256"/>
  <c r="J2256"/>
  <c r="BF2256" s="1"/>
  <c r="BI2254"/>
  <c r="BH2254"/>
  <c r="BG2254"/>
  <c r="BE2254"/>
  <c r="T2254"/>
  <c r="R2254"/>
  <c r="P2254"/>
  <c r="BK2254"/>
  <c r="J2254"/>
  <c r="BF2254" s="1"/>
  <c r="BI2252"/>
  <c r="BH2252"/>
  <c r="BG2252"/>
  <c r="BE2252"/>
  <c r="T2252"/>
  <c r="R2252"/>
  <c r="P2252"/>
  <c r="BK2252"/>
  <c r="J2252"/>
  <c r="BF2252" s="1"/>
  <c r="BI2250"/>
  <c r="BH2250"/>
  <c r="BG2250"/>
  <c r="BE2250"/>
  <c r="T2250"/>
  <c r="R2250"/>
  <c r="P2250"/>
  <c r="BK2250"/>
  <c r="J2250"/>
  <c r="BF2250" s="1"/>
  <c r="BI2248"/>
  <c r="BH2248"/>
  <c r="BG2248"/>
  <c r="BE2248"/>
  <c r="T2248"/>
  <c r="R2248"/>
  <c r="P2248"/>
  <c r="BK2248"/>
  <c r="J2248"/>
  <c r="BF2248" s="1"/>
  <c r="BI2246"/>
  <c r="BH2246"/>
  <c r="BG2246"/>
  <c r="BE2246"/>
  <c r="T2246"/>
  <c r="R2246"/>
  <c r="P2246"/>
  <c r="BK2246"/>
  <c r="J2246"/>
  <c r="BF2246" s="1"/>
  <c r="BI2244"/>
  <c r="BH2244"/>
  <c r="BG2244"/>
  <c r="BE2244"/>
  <c r="T2244"/>
  <c r="R2244"/>
  <c r="P2244"/>
  <c r="BK2244"/>
  <c r="J2244"/>
  <c r="BF2244" s="1"/>
  <c r="BI2242"/>
  <c r="BH2242"/>
  <c r="BG2242"/>
  <c r="BE2242"/>
  <c r="T2242"/>
  <c r="R2242"/>
  <c r="P2242"/>
  <c r="BK2242"/>
  <c r="J2242"/>
  <c r="BF2242" s="1"/>
  <c r="BI2240"/>
  <c r="BH2240"/>
  <c r="BG2240"/>
  <c r="BE2240"/>
  <c r="T2240"/>
  <c r="R2240"/>
  <c r="P2240"/>
  <c r="BK2240"/>
  <c r="J2240"/>
  <c r="BF2240" s="1"/>
  <c r="BI2238"/>
  <c r="BH2238"/>
  <c r="BG2238"/>
  <c r="BE2238"/>
  <c r="T2238"/>
  <c r="R2238"/>
  <c r="P2238"/>
  <c r="BK2238"/>
  <c r="J2238"/>
  <c r="BF2238" s="1"/>
  <c r="BI2236"/>
  <c r="BH2236"/>
  <c r="BG2236"/>
  <c r="BE2236"/>
  <c r="T2236"/>
  <c r="R2236"/>
  <c r="P2236"/>
  <c r="BK2236"/>
  <c r="J2236"/>
  <c r="BF2236" s="1"/>
  <c r="BI2234"/>
  <c r="BH2234"/>
  <c r="BG2234"/>
  <c r="BE2234"/>
  <c r="T2234"/>
  <c r="R2234"/>
  <c r="P2234"/>
  <c r="BK2234"/>
  <c r="J2234"/>
  <c r="BF2234" s="1"/>
  <c r="BI2232"/>
  <c r="BH2232"/>
  <c r="BG2232"/>
  <c r="BE2232"/>
  <c r="T2232"/>
  <c r="R2232"/>
  <c r="P2232"/>
  <c r="BK2232"/>
  <c r="J2232"/>
  <c r="BF2232" s="1"/>
  <c r="BI2229"/>
  <c r="BH2229"/>
  <c r="BG2229"/>
  <c r="BE2229"/>
  <c r="T2229"/>
  <c r="R2229"/>
  <c r="P2229"/>
  <c r="BK2229"/>
  <c r="J2229"/>
  <c r="BF2229" s="1"/>
  <c r="BI2227"/>
  <c r="BH2227"/>
  <c r="BG2227"/>
  <c r="BE2227"/>
  <c r="T2227"/>
  <c r="R2227"/>
  <c r="P2227"/>
  <c r="BK2227"/>
  <c r="J2227"/>
  <c r="BF2227" s="1"/>
  <c r="BI2225"/>
  <c r="BH2225"/>
  <c r="BG2225"/>
  <c r="BE2225"/>
  <c r="T2225"/>
  <c r="T2224" s="1"/>
  <c r="R2225"/>
  <c r="P2225"/>
  <c r="BK2225"/>
  <c r="J2225"/>
  <c r="BF2225" s="1"/>
  <c r="BI2221"/>
  <c r="BH2221"/>
  <c r="BG2221"/>
  <c r="BE2221"/>
  <c r="T2221"/>
  <c r="R2221"/>
  <c r="P2221"/>
  <c r="BK2221"/>
  <c r="J2221"/>
  <c r="BF2221" s="1"/>
  <c r="BI2219"/>
  <c r="BH2219"/>
  <c r="BG2219"/>
  <c r="BE2219"/>
  <c r="T2219"/>
  <c r="R2219"/>
  <c r="P2219"/>
  <c r="BK2219"/>
  <c r="J2219"/>
  <c r="BF2219" s="1"/>
  <c r="BI2217"/>
  <c r="BH2217"/>
  <c r="BG2217"/>
  <c r="BE2217"/>
  <c r="T2217"/>
  <c r="R2217"/>
  <c r="P2217"/>
  <c r="BK2217"/>
  <c r="J2217"/>
  <c r="BF2217" s="1"/>
  <c r="BI2215"/>
  <c r="BH2215"/>
  <c r="BG2215"/>
  <c r="BE2215"/>
  <c r="T2215"/>
  <c r="R2215"/>
  <c r="P2215"/>
  <c r="BK2215"/>
  <c r="J2215"/>
  <c r="BF2215" s="1"/>
  <c r="BI2213"/>
  <c r="BH2213"/>
  <c r="BG2213"/>
  <c r="BE2213"/>
  <c r="T2213"/>
  <c r="R2213"/>
  <c r="P2213"/>
  <c r="BK2213"/>
  <c r="J2213"/>
  <c r="BF2213" s="1"/>
  <c r="BI2211"/>
  <c r="BH2211"/>
  <c r="BG2211"/>
  <c r="BE2211"/>
  <c r="T2211"/>
  <c r="R2211"/>
  <c r="P2211"/>
  <c r="BK2211"/>
  <c r="J2211"/>
  <c r="BF2211" s="1"/>
  <c r="BI2209"/>
  <c r="BH2209"/>
  <c r="BG2209"/>
  <c r="BE2209"/>
  <c r="T2209"/>
  <c r="R2209"/>
  <c r="P2209"/>
  <c r="BK2209"/>
  <c r="J2209"/>
  <c r="BF2209" s="1"/>
  <c r="BI2207"/>
  <c r="BH2207"/>
  <c r="BG2207"/>
  <c r="BE2207"/>
  <c r="T2207"/>
  <c r="R2207"/>
  <c r="P2207"/>
  <c r="BK2207"/>
  <c r="J2207"/>
  <c r="BF2207" s="1"/>
  <c r="BI2205"/>
  <c r="BH2205"/>
  <c r="BG2205"/>
  <c r="BF2205"/>
  <c r="BE2205"/>
  <c r="T2205"/>
  <c r="R2205"/>
  <c r="P2205"/>
  <c r="BK2205"/>
  <c r="J2205"/>
  <c r="BI2201"/>
  <c r="BH2201"/>
  <c r="BG2201"/>
  <c r="BE2201"/>
  <c r="T2201"/>
  <c r="R2201"/>
  <c r="P2201"/>
  <c r="BK2201"/>
  <c r="J2201"/>
  <c r="BF2201" s="1"/>
  <c r="BI2199"/>
  <c r="BH2199"/>
  <c r="BG2199"/>
  <c r="BE2199"/>
  <c r="T2199"/>
  <c r="R2199"/>
  <c r="P2199"/>
  <c r="BK2199"/>
  <c r="J2199"/>
  <c r="BF2199" s="1"/>
  <c r="BI2197"/>
  <c r="BH2197"/>
  <c r="BG2197"/>
  <c r="BE2197"/>
  <c r="T2197"/>
  <c r="R2197"/>
  <c r="P2197"/>
  <c r="BK2197"/>
  <c r="J2197"/>
  <c r="BF2197" s="1"/>
  <c r="BI2195"/>
  <c r="BH2195"/>
  <c r="BG2195"/>
  <c r="BE2195"/>
  <c r="T2195"/>
  <c r="R2195"/>
  <c r="P2195"/>
  <c r="BK2195"/>
  <c r="BK2194" s="1"/>
  <c r="J2194" s="1"/>
  <c r="J92" s="1"/>
  <c r="J2195"/>
  <c r="BF2195" s="1"/>
  <c r="BI2192"/>
  <c r="BH2192"/>
  <c r="BG2192"/>
  <c r="BF2192"/>
  <c r="BE2192"/>
  <c r="T2192"/>
  <c r="R2192"/>
  <c r="P2192"/>
  <c r="BK2192"/>
  <c r="J2192"/>
  <c r="BI2190"/>
  <c r="BH2190"/>
  <c r="BG2190"/>
  <c r="BE2190"/>
  <c r="T2190"/>
  <c r="R2190"/>
  <c r="P2190"/>
  <c r="BK2190"/>
  <c r="J2190"/>
  <c r="BF2190" s="1"/>
  <c r="BI2188"/>
  <c r="BH2188"/>
  <c r="BG2188"/>
  <c r="BE2188"/>
  <c r="T2188"/>
  <c r="R2188"/>
  <c r="P2188"/>
  <c r="BK2188"/>
  <c r="J2188"/>
  <c r="BF2188" s="1"/>
  <c r="BI2186"/>
  <c r="BH2186"/>
  <c r="BG2186"/>
  <c r="BE2186"/>
  <c r="T2186"/>
  <c r="R2186"/>
  <c r="P2186"/>
  <c r="BK2186"/>
  <c r="J2186"/>
  <c r="BF2186" s="1"/>
  <c r="BI2184"/>
  <c r="BH2184"/>
  <c r="BG2184"/>
  <c r="BE2184"/>
  <c r="T2184"/>
  <c r="R2184"/>
  <c r="P2184"/>
  <c r="BK2184"/>
  <c r="J2184"/>
  <c r="BF2184" s="1"/>
  <c r="BI2182"/>
  <c r="BH2182"/>
  <c r="BG2182"/>
  <c r="BE2182"/>
  <c r="T2182"/>
  <c r="R2182"/>
  <c r="P2182"/>
  <c r="BK2182"/>
  <c r="J2182"/>
  <c r="BF2182" s="1"/>
  <c r="BI2180"/>
  <c r="BH2180"/>
  <c r="BG2180"/>
  <c r="BE2180"/>
  <c r="T2180"/>
  <c r="R2180"/>
  <c r="P2180"/>
  <c r="BK2180"/>
  <c r="J2180"/>
  <c r="BF2180" s="1"/>
  <c r="BI2178"/>
  <c r="BH2178"/>
  <c r="BG2178"/>
  <c r="BE2178"/>
  <c r="T2178"/>
  <c r="T2173" s="1"/>
  <c r="R2178"/>
  <c r="P2178"/>
  <c r="BK2178"/>
  <c r="J2178"/>
  <c r="BF2178" s="1"/>
  <c r="BI2176"/>
  <c r="BH2176"/>
  <c r="BG2176"/>
  <c r="BE2176"/>
  <c r="T2176"/>
  <c r="R2176"/>
  <c r="P2176"/>
  <c r="BK2176"/>
  <c r="J2176"/>
  <c r="BF2176" s="1"/>
  <c r="BI2174"/>
  <c r="BH2174"/>
  <c r="BG2174"/>
  <c r="BE2174"/>
  <c r="T2174"/>
  <c r="R2174"/>
  <c r="P2174"/>
  <c r="BK2174"/>
  <c r="J2174"/>
  <c r="BF2174" s="1"/>
  <c r="BI2171"/>
  <c r="BH2171"/>
  <c r="BG2171"/>
  <c r="BE2171"/>
  <c r="T2171"/>
  <c r="T2170" s="1"/>
  <c r="R2171"/>
  <c r="R2170" s="1"/>
  <c r="P2171"/>
  <c r="P2170" s="1"/>
  <c r="BK2171"/>
  <c r="BK2170" s="1"/>
  <c r="J2171"/>
  <c r="BF2171" s="1"/>
  <c r="BI2167"/>
  <c r="BH2167"/>
  <c r="BG2167"/>
  <c r="BE2167"/>
  <c r="T2167"/>
  <c r="R2167"/>
  <c r="P2167"/>
  <c r="BK2167"/>
  <c r="J2167"/>
  <c r="BF2167" s="1"/>
  <c r="BI2165"/>
  <c r="BH2165"/>
  <c r="BG2165"/>
  <c r="BE2165"/>
  <c r="T2165"/>
  <c r="R2165"/>
  <c r="P2165"/>
  <c r="BK2165"/>
  <c r="J2165"/>
  <c r="BF2165" s="1"/>
  <c r="BI2163"/>
  <c r="BH2163"/>
  <c r="BG2163"/>
  <c r="BE2163"/>
  <c r="T2163"/>
  <c r="R2163"/>
  <c r="P2163"/>
  <c r="BK2163"/>
  <c r="J2163"/>
  <c r="BF2163" s="1"/>
  <c r="BI2161"/>
  <c r="BH2161"/>
  <c r="BG2161"/>
  <c r="BE2161"/>
  <c r="T2161"/>
  <c r="R2161"/>
  <c r="P2161"/>
  <c r="BK2161"/>
  <c r="J2161"/>
  <c r="BF2161" s="1"/>
  <c r="BI2159"/>
  <c r="BH2159"/>
  <c r="BG2159"/>
  <c r="BE2159"/>
  <c r="T2159"/>
  <c r="R2159"/>
  <c r="P2159"/>
  <c r="BK2159"/>
  <c r="J2159"/>
  <c r="BF2159" s="1"/>
  <c r="BI2157"/>
  <c r="BH2157"/>
  <c r="BG2157"/>
  <c r="BE2157"/>
  <c r="T2157"/>
  <c r="R2157"/>
  <c r="P2157"/>
  <c r="BK2157"/>
  <c r="J2157"/>
  <c r="BF2157" s="1"/>
  <c r="BI2155"/>
  <c r="BH2155"/>
  <c r="BG2155"/>
  <c r="BE2155"/>
  <c r="T2155"/>
  <c r="R2155"/>
  <c r="P2155"/>
  <c r="BK2155"/>
  <c r="J2155"/>
  <c r="BF2155" s="1"/>
  <c r="BI2153"/>
  <c r="BH2153"/>
  <c r="BG2153"/>
  <c r="BE2153"/>
  <c r="T2153"/>
  <c r="R2153"/>
  <c r="P2153"/>
  <c r="BK2153"/>
  <c r="J2153"/>
  <c r="BF2153" s="1"/>
  <c r="BI2151"/>
  <c r="BH2151"/>
  <c r="BG2151"/>
  <c r="BF2151"/>
  <c r="BE2151"/>
  <c r="T2151"/>
  <c r="R2151"/>
  <c r="P2151"/>
  <c r="BK2151"/>
  <c r="J2151"/>
  <c r="BI2149"/>
  <c r="BH2149"/>
  <c r="BG2149"/>
  <c r="BE2149"/>
  <c r="T2149"/>
  <c r="R2149"/>
  <c r="P2149"/>
  <c r="BK2149"/>
  <c r="J2149"/>
  <c r="BF2149" s="1"/>
  <c r="BI2146"/>
  <c r="BH2146"/>
  <c r="BG2146"/>
  <c r="BE2146"/>
  <c r="T2146"/>
  <c r="R2146"/>
  <c r="P2146"/>
  <c r="BK2146"/>
  <c r="J2146"/>
  <c r="BF2146" s="1"/>
  <c r="BI2144"/>
  <c r="BH2144"/>
  <c r="BG2144"/>
  <c r="BE2144"/>
  <c r="T2144"/>
  <c r="R2144"/>
  <c r="P2144"/>
  <c r="BK2144"/>
  <c r="J2144"/>
  <c r="BF2144" s="1"/>
  <c r="BI2142"/>
  <c r="BH2142"/>
  <c r="BG2142"/>
  <c r="BE2142"/>
  <c r="T2142"/>
  <c r="R2142"/>
  <c r="P2142"/>
  <c r="BK2142"/>
  <c r="J2142"/>
  <c r="BF2142" s="1"/>
  <c r="BI2140"/>
  <c r="BH2140"/>
  <c r="BG2140"/>
  <c r="BE2140"/>
  <c r="T2140"/>
  <c r="R2140"/>
  <c r="P2140"/>
  <c r="BK2140"/>
  <c r="J2140"/>
  <c r="BF2140" s="1"/>
  <c r="BI2138"/>
  <c r="BH2138"/>
  <c r="BG2138"/>
  <c r="BE2138"/>
  <c r="T2138"/>
  <c r="R2138"/>
  <c r="P2138"/>
  <c r="BK2138"/>
  <c r="J2138"/>
  <c r="BF2138" s="1"/>
  <c r="BI2136"/>
  <c r="BH2136"/>
  <c r="BG2136"/>
  <c r="BF2136"/>
  <c r="BE2136"/>
  <c r="T2136"/>
  <c r="R2136"/>
  <c r="P2136"/>
  <c r="BK2136"/>
  <c r="J2136"/>
  <c r="BI2134"/>
  <c r="BH2134"/>
  <c r="BG2134"/>
  <c r="BE2134"/>
  <c r="T2134"/>
  <c r="R2134"/>
  <c r="P2134"/>
  <c r="BK2134"/>
  <c r="J2134"/>
  <c r="BF2134" s="1"/>
  <c r="BI2132"/>
  <c r="BH2132"/>
  <c r="BG2132"/>
  <c r="BE2132"/>
  <c r="T2132"/>
  <c r="R2132"/>
  <c r="P2132"/>
  <c r="BK2132"/>
  <c r="J2132"/>
  <c r="BF2132" s="1"/>
  <c r="BI2130"/>
  <c r="BH2130"/>
  <c r="BG2130"/>
  <c r="BE2130"/>
  <c r="T2130"/>
  <c r="R2130"/>
  <c r="P2130"/>
  <c r="BK2130"/>
  <c r="J2130"/>
  <c r="BF2130" s="1"/>
  <c r="BI2128"/>
  <c r="BH2128"/>
  <c r="BG2128"/>
  <c r="BE2128"/>
  <c r="T2128"/>
  <c r="R2128"/>
  <c r="P2128"/>
  <c r="BK2128"/>
  <c r="J2128"/>
  <c r="BF2128" s="1"/>
  <c r="BI2126"/>
  <c r="BH2126"/>
  <c r="BG2126"/>
  <c r="BE2126"/>
  <c r="T2126"/>
  <c r="R2126"/>
  <c r="P2126"/>
  <c r="BK2126"/>
  <c r="J2126"/>
  <c r="BF2126" s="1"/>
  <c r="BI2123"/>
  <c r="BH2123"/>
  <c r="BG2123"/>
  <c r="BE2123"/>
  <c r="T2123"/>
  <c r="R2123"/>
  <c r="P2123"/>
  <c r="BK2123"/>
  <c r="J2123"/>
  <c r="BF2123" s="1"/>
  <c r="BI2121"/>
  <c r="BH2121"/>
  <c r="BG2121"/>
  <c r="BE2121"/>
  <c r="T2121"/>
  <c r="R2121"/>
  <c r="P2121"/>
  <c r="BK2121"/>
  <c r="J2121"/>
  <c r="BF2121" s="1"/>
  <c r="BI2119"/>
  <c r="BH2119"/>
  <c r="BG2119"/>
  <c r="BE2119"/>
  <c r="T2119"/>
  <c r="R2119"/>
  <c r="P2119"/>
  <c r="BK2119"/>
  <c r="J2119"/>
  <c r="BF2119" s="1"/>
  <c r="BI2117"/>
  <c r="BH2117"/>
  <c r="BG2117"/>
  <c r="BF2117"/>
  <c r="BE2117"/>
  <c r="T2117"/>
  <c r="R2117"/>
  <c r="P2117"/>
  <c r="BK2117"/>
  <c r="J2117"/>
  <c r="BI2115"/>
  <c r="BH2115"/>
  <c r="BG2115"/>
  <c r="BE2115"/>
  <c r="T2115"/>
  <c r="R2115"/>
  <c r="P2115"/>
  <c r="BK2115"/>
  <c r="J2115"/>
  <c r="BF2115" s="1"/>
  <c r="BI2112"/>
  <c r="BH2112"/>
  <c r="BG2112"/>
  <c r="BE2112"/>
  <c r="T2112"/>
  <c r="R2112"/>
  <c r="P2112"/>
  <c r="BK2112"/>
  <c r="J2112"/>
  <c r="BF2112" s="1"/>
  <c r="BI2110"/>
  <c r="BH2110"/>
  <c r="BG2110"/>
  <c r="BE2110"/>
  <c r="T2110"/>
  <c r="R2110"/>
  <c r="P2110"/>
  <c r="BK2110"/>
  <c r="J2110"/>
  <c r="BF2110" s="1"/>
  <c r="BI2108"/>
  <c r="BH2108"/>
  <c r="BG2108"/>
  <c r="BE2108"/>
  <c r="T2108"/>
  <c r="R2108"/>
  <c r="P2108"/>
  <c r="BK2108"/>
  <c r="J2108"/>
  <c r="BF2108" s="1"/>
  <c r="BI2106"/>
  <c r="BH2106"/>
  <c r="BG2106"/>
  <c r="BE2106"/>
  <c r="T2106"/>
  <c r="T2105" s="1"/>
  <c r="R2106"/>
  <c r="R2105" s="1"/>
  <c r="P2106"/>
  <c r="BK2106"/>
  <c r="J2106"/>
  <c r="BF2106" s="1"/>
  <c r="BI2103"/>
  <c r="BH2103"/>
  <c r="BG2103"/>
  <c r="BE2103"/>
  <c r="T2103"/>
  <c r="R2103"/>
  <c r="P2103"/>
  <c r="BK2103"/>
  <c r="J2103"/>
  <c r="BF2103" s="1"/>
  <c r="BI2101"/>
  <c r="BH2101"/>
  <c r="BG2101"/>
  <c r="BE2101"/>
  <c r="T2101"/>
  <c r="R2101"/>
  <c r="P2101"/>
  <c r="BK2101"/>
  <c r="J2101"/>
  <c r="BF2101" s="1"/>
  <c r="BI2099"/>
  <c r="BH2099"/>
  <c r="BG2099"/>
  <c r="BE2099"/>
  <c r="T2099"/>
  <c r="R2099"/>
  <c r="P2099"/>
  <c r="BK2099"/>
  <c r="J2099"/>
  <c r="BF2099" s="1"/>
  <c r="BI2097"/>
  <c r="BH2097"/>
  <c r="BG2097"/>
  <c r="BE2097"/>
  <c r="T2097"/>
  <c r="R2097"/>
  <c r="P2097"/>
  <c r="BK2097"/>
  <c r="J2097"/>
  <c r="BF2097" s="1"/>
  <c r="BI2095"/>
  <c r="BH2095"/>
  <c r="BG2095"/>
  <c r="BE2095"/>
  <c r="T2095"/>
  <c r="R2095"/>
  <c r="P2095"/>
  <c r="BK2095"/>
  <c r="J2095"/>
  <c r="BF2095" s="1"/>
  <c r="BI2093"/>
  <c r="BH2093"/>
  <c r="BG2093"/>
  <c r="BE2093"/>
  <c r="T2093"/>
  <c r="R2093"/>
  <c r="P2093"/>
  <c r="BK2093"/>
  <c r="J2093"/>
  <c r="BF2093" s="1"/>
  <c r="BI2091"/>
  <c r="BH2091"/>
  <c r="BG2091"/>
  <c r="BE2091"/>
  <c r="T2091"/>
  <c r="R2091"/>
  <c r="P2091"/>
  <c r="BK2091"/>
  <c r="J2091"/>
  <c r="BF2091" s="1"/>
  <c r="BI2089"/>
  <c r="BH2089"/>
  <c r="BG2089"/>
  <c r="BE2089"/>
  <c r="T2089"/>
  <c r="R2089"/>
  <c r="P2089"/>
  <c r="BK2089"/>
  <c r="J2089"/>
  <c r="BF2089" s="1"/>
  <c r="BI2087"/>
  <c r="BH2087"/>
  <c r="BG2087"/>
  <c r="BE2087"/>
  <c r="T2087"/>
  <c r="R2087"/>
  <c r="P2087"/>
  <c r="BK2087"/>
  <c r="J2087"/>
  <c r="BF2087" s="1"/>
  <c r="BI2085"/>
  <c r="BH2085"/>
  <c r="BG2085"/>
  <c r="BE2085"/>
  <c r="T2085"/>
  <c r="R2085"/>
  <c r="P2085"/>
  <c r="BK2085"/>
  <c r="J2085"/>
  <c r="BF2085" s="1"/>
  <c r="BI2083"/>
  <c r="BH2083"/>
  <c r="BG2083"/>
  <c r="BF2083"/>
  <c r="BE2083"/>
  <c r="T2083"/>
  <c r="R2083"/>
  <c r="P2083"/>
  <c r="BK2083"/>
  <c r="J2083"/>
  <c r="BI2081"/>
  <c r="BH2081"/>
  <c r="BG2081"/>
  <c r="BE2081"/>
  <c r="T2081"/>
  <c r="R2081"/>
  <c r="P2081"/>
  <c r="BK2081"/>
  <c r="J2081"/>
  <c r="BF2081" s="1"/>
  <c r="BI2079"/>
  <c r="BH2079"/>
  <c r="BG2079"/>
  <c r="BE2079"/>
  <c r="T2079"/>
  <c r="R2079"/>
  <c r="R2078" s="1"/>
  <c r="P2079"/>
  <c r="BK2079"/>
  <c r="J2079"/>
  <c r="BF2079" s="1"/>
  <c r="BI2076"/>
  <c r="BH2076"/>
  <c r="BG2076"/>
  <c r="BE2076"/>
  <c r="T2076"/>
  <c r="T2075" s="1"/>
  <c r="R2076"/>
  <c r="R2075" s="1"/>
  <c r="P2076"/>
  <c r="P2075" s="1"/>
  <c r="BK2076"/>
  <c r="BK2075" s="1"/>
  <c r="J2075" s="1"/>
  <c r="J83" s="1"/>
  <c r="J2076"/>
  <c r="BF2076" s="1"/>
  <c r="BI2073"/>
  <c r="BH2073"/>
  <c r="BG2073"/>
  <c r="BE2073"/>
  <c r="T2073"/>
  <c r="R2073"/>
  <c r="P2073"/>
  <c r="BK2073"/>
  <c r="J2073"/>
  <c r="BF2073" s="1"/>
  <c r="BI2071"/>
  <c r="BH2071"/>
  <c r="BG2071"/>
  <c r="BE2071"/>
  <c r="T2071"/>
  <c r="R2071"/>
  <c r="P2071"/>
  <c r="BK2071"/>
  <c r="J2071"/>
  <c r="BF2071" s="1"/>
  <c r="BI2069"/>
  <c r="BH2069"/>
  <c r="BG2069"/>
  <c r="BE2069"/>
  <c r="T2069"/>
  <c r="R2069"/>
  <c r="P2069"/>
  <c r="BK2069"/>
  <c r="J2069"/>
  <c r="BF2069" s="1"/>
  <c r="BI2067"/>
  <c r="BH2067"/>
  <c r="BG2067"/>
  <c r="BE2067"/>
  <c r="T2067"/>
  <c r="R2067"/>
  <c r="P2067"/>
  <c r="BK2067"/>
  <c r="J2067"/>
  <c r="BF2067" s="1"/>
  <c r="BI2065"/>
  <c r="BH2065"/>
  <c r="BG2065"/>
  <c r="BE2065"/>
  <c r="T2065"/>
  <c r="R2065"/>
  <c r="P2065"/>
  <c r="BK2065"/>
  <c r="J2065"/>
  <c r="BF2065" s="1"/>
  <c r="BI2063"/>
  <c r="BH2063"/>
  <c r="BG2063"/>
  <c r="BE2063"/>
  <c r="T2063"/>
  <c r="R2063"/>
  <c r="P2063"/>
  <c r="BK2063"/>
  <c r="J2063"/>
  <c r="BF2063" s="1"/>
  <c r="BI2061"/>
  <c r="BH2061"/>
  <c r="BG2061"/>
  <c r="BE2061"/>
  <c r="T2061"/>
  <c r="R2061"/>
  <c r="P2061"/>
  <c r="BK2061"/>
  <c r="J2061"/>
  <c r="BF2061" s="1"/>
  <c r="BI2058"/>
  <c r="BH2058"/>
  <c r="BG2058"/>
  <c r="BE2058"/>
  <c r="T2058"/>
  <c r="R2058"/>
  <c r="P2058"/>
  <c r="BK2058"/>
  <c r="J2058"/>
  <c r="BF2058" s="1"/>
  <c r="BI2056"/>
  <c r="BH2056"/>
  <c r="BG2056"/>
  <c r="BE2056"/>
  <c r="T2056"/>
  <c r="T2055" s="1"/>
  <c r="R2056"/>
  <c r="R2055" s="1"/>
  <c r="P2056"/>
  <c r="P2055" s="1"/>
  <c r="BK2056"/>
  <c r="BK2055" s="1"/>
  <c r="J2055" s="1"/>
  <c r="J81" s="1"/>
  <c r="J2056"/>
  <c r="BF2056" s="1"/>
  <c r="BI2053"/>
  <c r="BH2053"/>
  <c r="BG2053"/>
  <c r="BE2053"/>
  <c r="T2053"/>
  <c r="R2053"/>
  <c r="P2053"/>
  <c r="BK2053"/>
  <c r="J2053"/>
  <c r="BF2053" s="1"/>
  <c r="BI2051"/>
  <c r="BH2051"/>
  <c r="BG2051"/>
  <c r="BE2051"/>
  <c r="T2051"/>
  <c r="R2051"/>
  <c r="P2051"/>
  <c r="BK2051"/>
  <c r="J2051"/>
  <c r="BF2051" s="1"/>
  <c r="BI2049"/>
  <c r="BH2049"/>
  <c r="BG2049"/>
  <c r="BE2049"/>
  <c r="T2049"/>
  <c r="R2049"/>
  <c r="P2049"/>
  <c r="BK2049"/>
  <c r="J2049"/>
  <c r="BF2049" s="1"/>
  <c r="BI2047"/>
  <c r="BH2047"/>
  <c r="BG2047"/>
  <c r="BE2047"/>
  <c r="T2047"/>
  <c r="R2047"/>
  <c r="P2047"/>
  <c r="BK2047"/>
  <c r="J2047"/>
  <c r="BF2047" s="1"/>
  <c r="BI2045"/>
  <c r="BH2045"/>
  <c r="BG2045"/>
  <c r="BE2045"/>
  <c r="T2045"/>
  <c r="R2045"/>
  <c r="P2045"/>
  <c r="BK2045"/>
  <c r="J2045"/>
  <c r="BF2045" s="1"/>
  <c r="BI2043"/>
  <c r="BH2043"/>
  <c r="BG2043"/>
  <c r="BE2043"/>
  <c r="T2043"/>
  <c r="R2043"/>
  <c r="P2043"/>
  <c r="BK2043"/>
  <c r="J2043"/>
  <c r="BF2043" s="1"/>
  <c r="BI2041"/>
  <c r="BH2041"/>
  <c r="BG2041"/>
  <c r="BE2041"/>
  <c r="T2041"/>
  <c r="R2041"/>
  <c r="P2041"/>
  <c r="BK2041"/>
  <c r="J2041"/>
  <c r="BF2041" s="1"/>
  <c r="BI2039"/>
  <c r="BH2039"/>
  <c r="BG2039"/>
  <c r="BE2039"/>
  <c r="T2039"/>
  <c r="R2039"/>
  <c r="P2039"/>
  <c r="BK2039"/>
  <c r="J2039"/>
  <c r="BF2039" s="1"/>
  <c r="BI2037"/>
  <c r="BH2037"/>
  <c r="BG2037"/>
  <c r="BE2037"/>
  <c r="T2037"/>
  <c r="R2037"/>
  <c r="P2037"/>
  <c r="BK2037"/>
  <c r="J2037"/>
  <c r="BF2037" s="1"/>
  <c r="BI2035"/>
  <c r="BH2035"/>
  <c r="BG2035"/>
  <c r="BE2035"/>
  <c r="T2035"/>
  <c r="R2035"/>
  <c r="P2035"/>
  <c r="BK2035"/>
  <c r="J2035"/>
  <c r="BF2035" s="1"/>
  <c r="BI2033"/>
  <c r="BH2033"/>
  <c r="BG2033"/>
  <c r="BE2033"/>
  <c r="T2033"/>
  <c r="R2033"/>
  <c r="P2033"/>
  <c r="BK2033"/>
  <c r="J2033"/>
  <c r="BF2033" s="1"/>
  <c r="BI2031"/>
  <c r="BH2031"/>
  <c r="BG2031"/>
  <c r="BE2031"/>
  <c r="T2031"/>
  <c r="R2031"/>
  <c r="P2031"/>
  <c r="BK2031"/>
  <c r="J2031"/>
  <c r="BF2031" s="1"/>
  <c r="BI2028"/>
  <c r="BH2028"/>
  <c r="BG2028"/>
  <c r="BE2028"/>
  <c r="T2028"/>
  <c r="R2028"/>
  <c r="P2028"/>
  <c r="BK2028"/>
  <c r="J2028"/>
  <c r="BF2028" s="1"/>
  <c r="BI2026"/>
  <c r="BH2026"/>
  <c r="BG2026"/>
  <c r="BE2026"/>
  <c r="T2026"/>
  <c r="R2026"/>
  <c r="P2026"/>
  <c r="BK2026"/>
  <c r="J2026"/>
  <c r="BF2026" s="1"/>
  <c r="BI2024"/>
  <c r="BH2024"/>
  <c r="BG2024"/>
  <c r="BE2024"/>
  <c r="T2024"/>
  <c r="R2024"/>
  <c r="P2024"/>
  <c r="BK2024"/>
  <c r="J2024"/>
  <c r="BF2024" s="1"/>
  <c r="BI2022"/>
  <c r="BH2022"/>
  <c r="BG2022"/>
  <c r="BE2022"/>
  <c r="T2022"/>
  <c r="R2022"/>
  <c r="P2022"/>
  <c r="BK2022"/>
  <c r="J2022"/>
  <c r="BF2022" s="1"/>
  <c r="BI2020"/>
  <c r="BH2020"/>
  <c r="BG2020"/>
  <c r="BE2020"/>
  <c r="T2020"/>
  <c r="R2020"/>
  <c r="P2020"/>
  <c r="BK2020"/>
  <c r="J2020"/>
  <c r="BF2020" s="1"/>
  <c r="BI2018"/>
  <c r="BH2018"/>
  <c r="BG2018"/>
  <c r="BE2018"/>
  <c r="T2018"/>
  <c r="R2018"/>
  <c r="P2018"/>
  <c r="BK2018"/>
  <c r="J2018"/>
  <c r="BF2018" s="1"/>
  <c r="BI2016"/>
  <c r="BH2016"/>
  <c r="BG2016"/>
  <c r="BE2016"/>
  <c r="T2016"/>
  <c r="R2016"/>
  <c r="P2016"/>
  <c r="BK2016"/>
  <c r="J2016"/>
  <c r="BF2016" s="1"/>
  <c r="BI2014"/>
  <c r="BH2014"/>
  <c r="BG2014"/>
  <c r="BE2014"/>
  <c r="T2014"/>
  <c r="R2014"/>
  <c r="P2014"/>
  <c r="BK2014"/>
  <c r="J2014"/>
  <c r="BF2014" s="1"/>
  <c r="BI2012"/>
  <c r="BH2012"/>
  <c r="BG2012"/>
  <c r="BE2012"/>
  <c r="T2012"/>
  <c r="R2012"/>
  <c r="P2012"/>
  <c r="BK2012"/>
  <c r="J2012"/>
  <c r="BF2012" s="1"/>
  <c r="BI2010"/>
  <c r="BH2010"/>
  <c r="BG2010"/>
  <c r="BE2010"/>
  <c r="T2010"/>
  <c r="R2010"/>
  <c r="P2010"/>
  <c r="BK2010"/>
  <c r="J2010"/>
  <c r="BF2010" s="1"/>
  <c r="BI2008"/>
  <c r="BH2008"/>
  <c r="BG2008"/>
  <c r="BE2008"/>
  <c r="T2008"/>
  <c r="R2008"/>
  <c r="P2008"/>
  <c r="BK2008"/>
  <c r="J2008"/>
  <c r="BF2008" s="1"/>
  <c r="BI2006"/>
  <c r="BH2006"/>
  <c r="BG2006"/>
  <c r="BE2006"/>
  <c r="T2006"/>
  <c r="R2006"/>
  <c r="P2006"/>
  <c r="BK2006"/>
  <c r="J2006"/>
  <c r="BF2006" s="1"/>
  <c r="J78"/>
  <c r="BI2001"/>
  <c r="BH2001"/>
  <c r="BG2001"/>
  <c r="BE2001"/>
  <c r="T2001"/>
  <c r="R2001"/>
  <c r="P2001"/>
  <c r="BK2001"/>
  <c r="J2001"/>
  <c r="BF2001" s="1"/>
  <c r="BI1998"/>
  <c r="BH1998"/>
  <c r="BG1998"/>
  <c r="BE1998"/>
  <c r="T1998"/>
  <c r="R1998"/>
  <c r="P1998"/>
  <c r="BK1998"/>
  <c r="J1998"/>
  <c r="BF1998" s="1"/>
  <c r="BI1995"/>
  <c r="BH1995"/>
  <c r="BG1995"/>
  <c r="BE1995"/>
  <c r="T1995"/>
  <c r="R1995"/>
  <c r="P1995"/>
  <c r="BK1995"/>
  <c r="J1995"/>
  <c r="BF1995" s="1"/>
  <c r="BI1992"/>
  <c r="BH1992"/>
  <c r="BG1992"/>
  <c r="BE1992"/>
  <c r="T1992"/>
  <c r="R1992"/>
  <c r="P1992"/>
  <c r="BK1992"/>
  <c r="J1992"/>
  <c r="BF1992" s="1"/>
  <c r="BI1990"/>
  <c r="BH1990"/>
  <c r="BG1990"/>
  <c r="BE1990"/>
  <c r="T1990"/>
  <c r="T1989" s="1"/>
  <c r="R1990"/>
  <c r="P1990"/>
  <c r="BK1990"/>
  <c r="J1990"/>
  <c r="BF1990" s="1"/>
  <c r="BI1986"/>
  <c r="BH1986"/>
  <c r="BG1986"/>
  <c r="BE1986"/>
  <c r="T1986"/>
  <c r="R1986"/>
  <c r="P1986"/>
  <c r="BK1986"/>
  <c r="J1986"/>
  <c r="BF1986" s="1"/>
  <c r="BI1983"/>
  <c r="BH1983"/>
  <c r="BG1983"/>
  <c r="BE1983"/>
  <c r="T1983"/>
  <c r="R1983"/>
  <c r="P1983"/>
  <c r="BK1983"/>
  <c r="J1983"/>
  <c r="BF1983" s="1"/>
  <c r="BI1981"/>
  <c r="BH1981"/>
  <c r="BG1981"/>
  <c r="BE1981"/>
  <c r="T1981"/>
  <c r="R1981"/>
  <c r="P1981"/>
  <c r="BK1981"/>
  <c r="J1981"/>
  <c r="BF1981" s="1"/>
  <c r="BI1978"/>
  <c r="BH1978"/>
  <c r="BG1978"/>
  <c r="BE1978"/>
  <c r="T1978"/>
  <c r="R1978"/>
  <c r="P1978"/>
  <c r="BK1978"/>
  <c r="J1978"/>
  <c r="BF1978" s="1"/>
  <c r="BI1976"/>
  <c r="BH1976"/>
  <c r="BG1976"/>
  <c r="BE1976"/>
  <c r="T1976"/>
  <c r="R1976"/>
  <c r="P1976"/>
  <c r="BK1976"/>
  <c r="J1976"/>
  <c r="BF1976" s="1"/>
  <c r="BI1974"/>
  <c r="BH1974"/>
  <c r="BG1974"/>
  <c r="BE1974"/>
  <c r="T1974"/>
  <c r="R1974"/>
  <c r="P1974"/>
  <c r="BK1974"/>
  <c r="J1974"/>
  <c r="BF1974" s="1"/>
  <c r="BI1972"/>
  <c r="BH1972"/>
  <c r="BG1972"/>
  <c r="BE1972"/>
  <c r="T1972"/>
  <c r="R1972"/>
  <c r="P1972"/>
  <c r="BK1972"/>
  <c r="J1972"/>
  <c r="BF1972" s="1"/>
  <c r="BI1970"/>
  <c r="BH1970"/>
  <c r="BG1970"/>
  <c r="BE1970"/>
  <c r="T1970"/>
  <c r="R1970"/>
  <c r="P1970"/>
  <c r="BK1970"/>
  <c r="J1970"/>
  <c r="BF1970" s="1"/>
  <c r="BI1968"/>
  <c r="BH1968"/>
  <c r="BG1968"/>
  <c r="BE1968"/>
  <c r="T1968"/>
  <c r="R1968"/>
  <c r="P1968"/>
  <c r="BK1968"/>
  <c r="J1968"/>
  <c r="BF1968" s="1"/>
  <c r="BI1966"/>
  <c r="BH1966"/>
  <c r="BG1966"/>
  <c r="BE1966"/>
  <c r="T1966"/>
  <c r="R1966"/>
  <c r="P1966"/>
  <c r="BK1966"/>
  <c r="J1966"/>
  <c r="BF1966" s="1"/>
  <c r="BI1964"/>
  <c r="BH1964"/>
  <c r="BG1964"/>
  <c r="BE1964"/>
  <c r="T1964"/>
  <c r="R1964"/>
  <c r="P1964"/>
  <c r="BK1964"/>
  <c r="J1964"/>
  <c r="BF1964" s="1"/>
  <c r="BI1962"/>
  <c r="BH1962"/>
  <c r="BG1962"/>
  <c r="BE1962"/>
  <c r="T1962"/>
  <c r="R1962"/>
  <c r="P1962"/>
  <c r="BK1962"/>
  <c r="J1962"/>
  <c r="BF1962" s="1"/>
  <c r="BI1960"/>
  <c r="BH1960"/>
  <c r="BG1960"/>
  <c r="BE1960"/>
  <c r="T1960"/>
  <c r="R1960"/>
  <c r="P1960"/>
  <c r="BK1960"/>
  <c r="J1960"/>
  <c r="BF1960" s="1"/>
  <c r="BI1958"/>
  <c r="BH1958"/>
  <c r="BG1958"/>
  <c r="BE1958"/>
  <c r="T1958"/>
  <c r="R1958"/>
  <c r="P1958"/>
  <c r="BK1958"/>
  <c r="J1958"/>
  <c r="BF1958" s="1"/>
  <c r="BI1956"/>
  <c r="BH1956"/>
  <c r="BG1956"/>
  <c r="BE1956"/>
  <c r="T1956"/>
  <c r="R1956"/>
  <c r="P1956"/>
  <c r="BK1956"/>
  <c r="J1956"/>
  <c r="BF1956" s="1"/>
  <c r="BI1954"/>
  <c r="BH1954"/>
  <c r="BG1954"/>
  <c r="BE1954"/>
  <c r="T1954"/>
  <c r="R1954"/>
  <c r="P1954"/>
  <c r="BK1954"/>
  <c r="J1954"/>
  <c r="BF1954" s="1"/>
  <c r="BI1952"/>
  <c r="BH1952"/>
  <c r="BG1952"/>
  <c r="BE1952"/>
  <c r="T1952"/>
  <c r="R1952"/>
  <c r="P1952"/>
  <c r="BK1952"/>
  <c r="J1952"/>
  <c r="BF1952" s="1"/>
  <c r="BI1950"/>
  <c r="BH1950"/>
  <c r="BG1950"/>
  <c r="BE1950"/>
  <c r="T1950"/>
  <c r="R1950"/>
  <c r="P1950"/>
  <c r="BK1950"/>
  <c r="J1950"/>
  <c r="BF1950" s="1"/>
  <c r="BI1948"/>
  <c r="BH1948"/>
  <c r="BG1948"/>
  <c r="BE1948"/>
  <c r="T1948"/>
  <c r="R1948"/>
  <c r="P1948"/>
  <c r="BK1948"/>
  <c r="J1948"/>
  <c r="BF1948" s="1"/>
  <c r="BI1946"/>
  <c r="BH1946"/>
  <c r="BG1946"/>
  <c r="BE1946"/>
  <c r="T1946"/>
  <c r="R1946"/>
  <c r="P1946"/>
  <c r="BK1946"/>
  <c r="J1946"/>
  <c r="BF1946" s="1"/>
  <c r="BI1944"/>
  <c r="BH1944"/>
  <c r="BG1944"/>
  <c r="BE1944"/>
  <c r="T1944"/>
  <c r="R1944"/>
  <c r="P1944"/>
  <c r="BK1944"/>
  <c r="J1944"/>
  <c r="BF1944" s="1"/>
  <c r="BI1942"/>
  <c r="BH1942"/>
  <c r="BG1942"/>
  <c r="BE1942"/>
  <c r="T1942"/>
  <c r="R1942"/>
  <c r="P1942"/>
  <c r="BK1942"/>
  <c r="J1942"/>
  <c r="BF1942" s="1"/>
  <c r="BI1940"/>
  <c r="BH1940"/>
  <c r="BG1940"/>
  <c r="BE1940"/>
  <c r="T1940"/>
  <c r="R1940"/>
  <c r="P1940"/>
  <c r="BK1940"/>
  <c r="J1940"/>
  <c r="BF1940" s="1"/>
  <c r="BI1938"/>
  <c r="BH1938"/>
  <c r="BG1938"/>
  <c r="BE1938"/>
  <c r="T1938"/>
  <c r="R1938"/>
  <c r="P1938"/>
  <c r="BK1938"/>
  <c r="J1938"/>
  <c r="BF1938" s="1"/>
  <c r="BI1936"/>
  <c r="BH1936"/>
  <c r="BG1936"/>
  <c r="BE1936"/>
  <c r="T1936"/>
  <c r="R1936"/>
  <c r="P1936"/>
  <c r="BK1936"/>
  <c r="J1936"/>
  <c r="BF1936" s="1"/>
  <c r="BI1934"/>
  <c r="BH1934"/>
  <c r="BG1934"/>
  <c r="BE1934"/>
  <c r="T1934"/>
  <c r="R1934"/>
  <c r="P1934"/>
  <c r="BK1934"/>
  <c r="J1934"/>
  <c r="BF1934" s="1"/>
  <c r="BI1932"/>
  <c r="BH1932"/>
  <c r="BG1932"/>
  <c r="BE1932"/>
  <c r="T1932"/>
  <c r="R1932"/>
  <c r="P1932"/>
  <c r="BK1932"/>
  <c r="J1932"/>
  <c r="BF1932" s="1"/>
  <c r="BI1930"/>
  <c r="BH1930"/>
  <c r="BG1930"/>
  <c r="BE1930"/>
  <c r="T1930"/>
  <c r="R1930"/>
  <c r="P1930"/>
  <c r="BK1930"/>
  <c r="J1930"/>
  <c r="BF1930" s="1"/>
  <c r="BI1928"/>
  <c r="BH1928"/>
  <c r="BG1928"/>
  <c r="BE1928"/>
  <c r="T1928"/>
  <c r="R1928"/>
  <c r="P1928"/>
  <c r="BK1928"/>
  <c r="J1928"/>
  <c r="BF1928" s="1"/>
  <c r="BI1926"/>
  <c r="BH1926"/>
  <c r="BG1926"/>
  <c r="BE1926"/>
  <c r="T1926"/>
  <c r="R1926"/>
  <c r="P1926"/>
  <c r="BK1926"/>
  <c r="J1926"/>
  <c r="BF1926" s="1"/>
  <c r="BI1924"/>
  <c r="BH1924"/>
  <c r="BG1924"/>
  <c r="BE1924"/>
  <c r="T1924"/>
  <c r="R1924"/>
  <c r="P1924"/>
  <c r="BK1924"/>
  <c r="J1924"/>
  <c r="BF1924" s="1"/>
  <c r="BI1922"/>
  <c r="BH1922"/>
  <c r="BG1922"/>
  <c r="BE1922"/>
  <c r="T1922"/>
  <c r="R1922"/>
  <c r="P1922"/>
  <c r="BK1922"/>
  <c r="J1922"/>
  <c r="BF1922" s="1"/>
  <c r="BI1920"/>
  <c r="BH1920"/>
  <c r="BG1920"/>
  <c r="BE1920"/>
  <c r="T1920"/>
  <c r="T1919" s="1"/>
  <c r="R1920"/>
  <c r="P1920"/>
  <c r="BK1920"/>
  <c r="J1920"/>
  <c r="BF1920" s="1"/>
  <c r="BI1916"/>
  <c r="BH1916"/>
  <c r="BG1916"/>
  <c r="BE1916"/>
  <c r="T1916"/>
  <c r="R1916"/>
  <c r="P1916"/>
  <c r="BK1916"/>
  <c r="J1916"/>
  <c r="BF1916" s="1"/>
  <c r="BI1914"/>
  <c r="BH1914"/>
  <c r="BG1914"/>
  <c r="BE1914"/>
  <c r="T1914"/>
  <c r="R1914"/>
  <c r="P1914"/>
  <c r="BK1914"/>
  <c r="J1914"/>
  <c r="BF1914" s="1"/>
  <c r="BI1912"/>
  <c r="BH1912"/>
  <c r="BG1912"/>
  <c r="BE1912"/>
  <c r="T1912"/>
  <c r="R1912"/>
  <c r="P1912"/>
  <c r="BK1912"/>
  <c r="J1912"/>
  <c r="BF1912" s="1"/>
  <c r="BI1909"/>
  <c r="BH1909"/>
  <c r="BG1909"/>
  <c r="BE1909"/>
  <c r="T1909"/>
  <c r="R1909"/>
  <c r="P1909"/>
  <c r="BK1909"/>
  <c r="J1909"/>
  <c r="BF1909" s="1"/>
  <c r="BI1907"/>
  <c r="BH1907"/>
  <c r="BG1907"/>
  <c r="BE1907"/>
  <c r="T1907"/>
  <c r="R1907"/>
  <c r="P1907"/>
  <c r="BK1907"/>
  <c r="J1907"/>
  <c r="BF1907" s="1"/>
  <c r="BI1905"/>
  <c r="BH1905"/>
  <c r="BG1905"/>
  <c r="BE1905"/>
  <c r="T1905"/>
  <c r="R1905"/>
  <c r="P1905"/>
  <c r="BK1905"/>
  <c r="J1905"/>
  <c r="BF1905" s="1"/>
  <c r="BI1903"/>
  <c r="BH1903"/>
  <c r="BG1903"/>
  <c r="BE1903"/>
  <c r="T1903"/>
  <c r="R1903"/>
  <c r="P1903"/>
  <c r="BK1903"/>
  <c r="J1903"/>
  <c r="BF1903" s="1"/>
  <c r="BI1901"/>
  <c r="BH1901"/>
  <c r="BG1901"/>
  <c r="BE1901"/>
  <c r="T1901"/>
  <c r="R1901"/>
  <c r="P1901"/>
  <c r="BK1901"/>
  <c r="J1901"/>
  <c r="BF1901" s="1"/>
  <c r="BI1899"/>
  <c r="BH1899"/>
  <c r="BG1899"/>
  <c r="BE1899"/>
  <c r="T1899"/>
  <c r="R1899"/>
  <c r="P1899"/>
  <c r="BK1899"/>
  <c r="J1899"/>
  <c r="BF1899" s="1"/>
  <c r="BI1897"/>
  <c r="BH1897"/>
  <c r="BG1897"/>
  <c r="BE1897"/>
  <c r="T1897"/>
  <c r="R1897"/>
  <c r="P1897"/>
  <c r="BK1897"/>
  <c r="J1897"/>
  <c r="BF1897" s="1"/>
  <c r="BI1895"/>
  <c r="BH1895"/>
  <c r="BG1895"/>
  <c r="BE1895"/>
  <c r="T1895"/>
  <c r="R1895"/>
  <c r="P1895"/>
  <c r="BK1895"/>
  <c r="J1895"/>
  <c r="BF1895" s="1"/>
  <c r="BI1893"/>
  <c r="BH1893"/>
  <c r="BG1893"/>
  <c r="BE1893"/>
  <c r="T1893"/>
  <c r="R1893"/>
  <c r="P1893"/>
  <c r="BK1893"/>
  <c r="J1893"/>
  <c r="BF1893" s="1"/>
  <c r="BI1891"/>
  <c r="BH1891"/>
  <c r="BG1891"/>
  <c r="BE1891"/>
  <c r="T1891"/>
  <c r="R1891"/>
  <c r="P1891"/>
  <c r="BK1891"/>
  <c r="J1891"/>
  <c r="BF1891" s="1"/>
  <c r="BI1889"/>
  <c r="BH1889"/>
  <c r="BG1889"/>
  <c r="BE1889"/>
  <c r="T1889"/>
  <c r="R1889"/>
  <c r="P1889"/>
  <c r="BK1889"/>
  <c r="J1889"/>
  <c r="BF1889" s="1"/>
  <c r="BI1887"/>
  <c r="BH1887"/>
  <c r="BG1887"/>
  <c r="BE1887"/>
  <c r="T1887"/>
  <c r="R1887"/>
  <c r="P1887"/>
  <c r="BK1887"/>
  <c r="J1887"/>
  <c r="BF1887" s="1"/>
  <c r="BI1885"/>
  <c r="BH1885"/>
  <c r="BG1885"/>
  <c r="BE1885"/>
  <c r="T1885"/>
  <c r="R1885"/>
  <c r="P1885"/>
  <c r="BK1885"/>
  <c r="J1885"/>
  <c r="BF1885" s="1"/>
  <c r="BI1883"/>
  <c r="BH1883"/>
  <c r="BG1883"/>
  <c r="BE1883"/>
  <c r="T1883"/>
  <c r="R1883"/>
  <c r="P1883"/>
  <c r="BK1883"/>
  <c r="J1883"/>
  <c r="BF1883" s="1"/>
  <c r="BI1880"/>
  <c r="BH1880"/>
  <c r="BG1880"/>
  <c r="BE1880"/>
  <c r="T1880"/>
  <c r="R1880"/>
  <c r="P1880"/>
  <c r="BK1880"/>
  <c r="J1880"/>
  <c r="BF1880" s="1"/>
  <c r="BI1877"/>
  <c r="BH1877"/>
  <c r="BG1877"/>
  <c r="BE1877"/>
  <c r="T1877"/>
  <c r="R1877"/>
  <c r="P1877"/>
  <c r="BK1877"/>
  <c r="J1877"/>
  <c r="BF1877" s="1"/>
  <c r="BI1875"/>
  <c r="BH1875"/>
  <c r="BG1875"/>
  <c r="BE1875"/>
  <c r="T1875"/>
  <c r="R1875"/>
  <c r="P1875"/>
  <c r="BK1875"/>
  <c r="J1875"/>
  <c r="BF1875" s="1"/>
  <c r="BI1873"/>
  <c r="BH1873"/>
  <c r="BG1873"/>
  <c r="BE1873"/>
  <c r="T1873"/>
  <c r="R1873"/>
  <c r="P1873"/>
  <c r="BK1873"/>
  <c r="J1873"/>
  <c r="BF1873" s="1"/>
  <c r="BI1871"/>
  <c r="BH1871"/>
  <c r="BG1871"/>
  <c r="BE1871"/>
  <c r="T1871"/>
  <c r="R1871"/>
  <c r="P1871"/>
  <c r="BK1871"/>
  <c r="J1871"/>
  <c r="BF1871" s="1"/>
  <c r="BI1869"/>
  <c r="BH1869"/>
  <c r="BG1869"/>
  <c r="BE1869"/>
  <c r="T1869"/>
  <c r="R1869"/>
  <c r="P1869"/>
  <c r="BK1869"/>
  <c r="J1869"/>
  <c r="BF1869" s="1"/>
  <c r="BI1867"/>
  <c r="BH1867"/>
  <c r="BG1867"/>
  <c r="BE1867"/>
  <c r="T1867"/>
  <c r="R1867"/>
  <c r="P1867"/>
  <c r="BK1867"/>
  <c r="J1867"/>
  <c r="BF1867" s="1"/>
  <c r="BI1865"/>
  <c r="BH1865"/>
  <c r="BG1865"/>
  <c r="BE1865"/>
  <c r="T1865"/>
  <c r="R1865"/>
  <c r="P1865"/>
  <c r="BK1865"/>
  <c r="J1865"/>
  <c r="BF1865" s="1"/>
  <c r="BI1863"/>
  <c r="BH1863"/>
  <c r="BG1863"/>
  <c r="BE1863"/>
  <c r="T1863"/>
  <c r="R1863"/>
  <c r="P1863"/>
  <c r="BK1863"/>
  <c r="J1863"/>
  <c r="BF1863" s="1"/>
  <c r="BI1861"/>
  <c r="BH1861"/>
  <c r="BG1861"/>
  <c r="BE1861"/>
  <c r="T1861"/>
  <c r="R1861"/>
  <c r="P1861"/>
  <c r="BK1861"/>
  <c r="J1861"/>
  <c r="BF1861" s="1"/>
  <c r="BI1859"/>
  <c r="BH1859"/>
  <c r="BG1859"/>
  <c r="BE1859"/>
  <c r="T1859"/>
  <c r="R1859"/>
  <c r="P1859"/>
  <c r="BK1859"/>
  <c r="J1859"/>
  <c r="BF1859" s="1"/>
  <c r="BI1857"/>
  <c r="BH1857"/>
  <c r="BG1857"/>
  <c r="BE1857"/>
  <c r="T1857"/>
  <c r="R1857"/>
  <c r="P1857"/>
  <c r="BK1857"/>
  <c r="J1857"/>
  <c r="BF1857" s="1"/>
  <c r="BI1855"/>
  <c r="BH1855"/>
  <c r="BG1855"/>
  <c r="BE1855"/>
  <c r="T1855"/>
  <c r="R1855"/>
  <c r="P1855"/>
  <c r="P1854" s="1"/>
  <c r="BK1855"/>
  <c r="J1855"/>
  <c r="BF1855" s="1"/>
  <c r="BI1851"/>
  <c r="BH1851"/>
  <c r="BG1851"/>
  <c r="BE1851"/>
  <c r="T1851"/>
  <c r="R1851"/>
  <c r="P1851"/>
  <c r="BK1851"/>
  <c r="J1851"/>
  <c r="BF1851" s="1"/>
  <c r="BI1849"/>
  <c r="BH1849"/>
  <c r="BG1849"/>
  <c r="BE1849"/>
  <c r="T1849"/>
  <c r="R1849"/>
  <c r="P1849"/>
  <c r="BK1849"/>
  <c r="J1849"/>
  <c r="BF1849" s="1"/>
  <c r="BI1847"/>
  <c r="BH1847"/>
  <c r="BG1847"/>
  <c r="BE1847"/>
  <c r="T1847"/>
  <c r="R1847"/>
  <c r="P1847"/>
  <c r="BK1847"/>
  <c r="BK1846" s="1"/>
  <c r="J1846" s="1"/>
  <c r="J74" s="1"/>
  <c r="J1847"/>
  <c r="BF1847" s="1"/>
  <c r="BI1843"/>
  <c r="BH1843"/>
  <c r="BG1843"/>
  <c r="BF1843"/>
  <c r="BE1843"/>
  <c r="T1843"/>
  <c r="R1843"/>
  <c r="P1843"/>
  <c r="BK1843"/>
  <c r="J1843"/>
  <c r="BI1839"/>
  <c r="BH1839"/>
  <c r="BG1839"/>
  <c r="BE1839"/>
  <c r="T1839"/>
  <c r="R1839"/>
  <c r="P1839"/>
  <c r="BK1839"/>
  <c r="J1839"/>
  <c r="BF1839" s="1"/>
  <c r="BI1836"/>
  <c r="BH1836"/>
  <c r="BG1836"/>
  <c r="BE1836"/>
  <c r="T1836"/>
  <c r="R1836"/>
  <c r="P1836"/>
  <c r="BK1836"/>
  <c r="J1836"/>
  <c r="BF1836" s="1"/>
  <c r="BI1832"/>
  <c r="BH1832"/>
  <c r="BG1832"/>
  <c r="BE1832"/>
  <c r="T1832"/>
  <c r="R1832"/>
  <c r="P1832"/>
  <c r="BK1832"/>
  <c r="J1832"/>
  <c r="BF1832" s="1"/>
  <c r="BI1829"/>
  <c r="BH1829"/>
  <c r="BG1829"/>
  <c r="BE1829"/>
  <c r="T1829"/>
  <c r="R1829"/>
  <c r="P1829"/>
  <c r="BK1829"/>
  <c r="J1829"/>
  <c r="BF1829" s="1"/>
  <c r="BI1827"/>
  <c r="BH1827"/>
  <c r="BG1827"/>
  <c r="BE1827"/>
  <c r="T1827"/>
  <c r="R1827"/>
  <c r="P1827"/>
  <c r="BK1827"/>
  <c r="J1827"/>
  <c r="BF1827" s="1"/>
  <c r="BI1822"/>
  <c r="BH1822"/>
  <c r="BG1822"/>
  <c r="BE1822"/>
  <c r="T1822"/>
  <c r="R1822"/>
  <c r="P1822"/>
  <c r="BK1822"/>
  <c r="J1822"/>
  <c r="BF1822" s="1"/>
  <c r="BI1820"/>
  <c r="BH1820"/>
  <c r="BG1820"/>
  <c r="BE1820"/>
  <c r="T1820"/>
  <c r="R1820"/>
  <c r="P1820"/>
  <c r="BK1820"/>
  <c r="J1820"/>
  <c r="BF1820" s="1"/>
  <c r="BI1810"/>
  <c r="BH1810"/>
  <c r="BG1810"/>
  <c r="BE1810"/>
  <c r="T1810"/>
  <c r="R1810"/>
  <c r="P1810"/>
  <c r="BK1810"/>
  <c r="J1810"/>
  <c r="BF1810" s="1"/>
  <c r="BI1807"/>
  <c r="BH1807"/>
  <c r="BG1807"/>
  <c r="BF1807"/>
  <c r="BE1807"/>
  <c r="T1807"/>
  <c r="R1807"/>
  <c r="P1807"/>
  <c r="BK1807"/>
  <c r="J1807"/>
  <c r="BI1805"/>
  <c r="BH1805"/>
  <c r="BG1805"/>
  <c r="BE1805"/>
  <c r="T1805"/>
  <c r="R1805"/>
  <c r="P1805"/>
  <c r="BK1805"/>
  <c r="J1805"/>
  <c r="BF1805" s="1"/>
  <c r="BI1774"/>
  <c r="BH1774"/>
  <c r="BG1774"/>
  <c r="BE1774"/>
  <c r="T1774"/>
  <c r="R1774"/>
  <c r="P1774"/>
  <c r="BK1774"/>
  <c r="J1774"/>
  <c r="BF1774" s="1"/>
  <c r="BI1772"/>
  <c r="BH1772"/>
  <c r="BG1772"/>
  <c r="BE1772"/>
  <c r="T1772"/>
  <c r="R1772"/>
  <c r="P1772"/>
  <c r="BK1772"/>
  <c r="J1772"/>
  <c r="BF1772" s="1"/>
  <c r="BI1769"/>
  <c r="BH1769"/>
  <c r="BG1769"/>
  <c r="BE1769"/>
  <c r="T1769"/>
  <c r="R1769"/>
  <c r="P1769"/>
  <c r="BK1769"/>
  <c r="BK1768" s="1"/>
  <c r="J1768" s="1"/>
  <c r="J73" s="1"/>
  <c r="J1769"/>
  <c r="BF1769" s="1"/>
  <c r="BI1765"/>
  <c r="BH1765"/>
  <c r="BG1765"/>
  <c r="BE1765"/>
  <c r="T1765"/>
  <c r="R1765"/>
  <c r="P1765"/>
  <c r="BK1765"/>
  <c r="J1765"/>
  <c r="BF1765" s="1"/>
  <c r="BI1761"/>
  <c r="BH1761"/>
  <c r="BG1761"/>
  <c r="BE1761"/>
  <c r="T1761"/>
  <c r="R1761"/>
  <c r="P1761"/>
  <c r="BK1761"/>
  <c r="J1761"/>
  <c r="BF1761" s="1"/>
  <c r="BI1758"/>
  <c r="BH1758"/>
  <c r="BG1758"/>
  <c r="BE1758"/>
  <c r="T1758"/>
  <c r="R1758"/>
  <c r="P1758"/>
  <c r="BK1758"/>
  <c r="J1758"/>
  <c r="BF1758" s="1"/>
  <c r="BI1754"/>
  <c r="BH1754"/>
  <c r="BG1754"/>
  <c r="BE1754"/>
  <c r="T1754"/>
  <c r="R1754"/>
  <c r="P1754"/>
  <c r="BK1754"/>
  <c r="J1754"/>
  <c r="BF1754" s="1"/>
  <c r="BI1752"/>
  <c r="BH1752"/>
  <c r="BG1752"/>
  <c r="BE1752"/>
  <c r="T1752"/>
  <c r="R1752"/>
  <c r="P1752"/>
  <c r="BK1752"/>
  <c r="J1752"/>
  <c r="BF1752" s="1"/>
  <c r="BI1750"/>
  <c r="BH1750"/>
  <c r="BG1750"/>
  <c r="BE1750"/>
  <c r="T1750"/>
  <c r="R1750"/>
  <c r="P1750"/>
  <c r="BK1750"/>
  <c r="J1750"/>
  <c r="BF1750" s="1"/>
  <c r="BI1748"/>
  <c r="BH1748"/>
  <c r="BG1748"/>
  <c r="BE1748"/>
  <c r="T1748"/>
  <c r="R1748"/>
  <c r="P1748"/>
  <c r="BK1748"/>
  <c r="J1748"/>
  <c r="BF1748" s="1"/>
  <c r="BI1745"/>
  <c r="BH1745"/>
  <c r="BG1745"/>
  <c r="BE1745"/>
  <c r="T1745"/>
  <c r="R1745"/>
  <c r="P1745"/>
  <c r="BK1745"/>
  <c r="J1745"/>
  <c r="BF1745" s="1"/>
  <c r="BI1743"/>
  <c r="BH1743"/>
  <c r="BG1743"/>
  <c r="BE1743"/>
  <c r="T1743"/>
  <c r="R1743"/>
  <c r="P1743"/>
  <c r="BK1743"/>
  <c r="J1743"/>
  <c r="BF1743" s="1"/>
  <c r="BI1740"/>
  <c r="BH1740"/>
  <c r="BG1740"/>
  <c r="BE1740"/>
  <c r="T1740"/>
  <c r="R1740"/>
  <c r="P1740"/>
  <c r="BK1740"/>
  <c r="J1740"/>
  <c r="BF1740" s="1"/>
  <c r="BI1736"/>
  <c r="BH1736"/>
  <c r="BG1736"/>
  <c r="BE1736"/>
  <c r="T1736"/>
  <c r="R1736"/>
  <c r="P1736"/>
  <c r="BK1736"/>
  <c r="J1736"/>
  <c r="BF1736" s="1"/>
  <c r="BI1733"/>
  <c r="BH1733"/>
  <c r="BG1733"/>
  <c r="BE1733"/>
  <c r="T1733"/>
  <c r="R1733"/>
  <c r="P1733"/>
  <c r="BK1733"/>
  <c r="J1733"/>
  <c r="BF1733" s="1"/>
  <c r="BI1729"/>
  <c r="BH1729"/>
  <c r="BG1729"/>
  <c r="BE1729"/>
  <c r="T1729"/>
  <c r="R1729"/>
  <c r="P1729"/>
  <c r="BK1729"/>
  <c r="J1729"/>
  <c r="BF1729" s="1"/>
  <c r="BI1726"/>
  <c r="BH1726"/>
  <c r="BG1726"/>
  <c r="BF1726"/>
  <c r="BE1726"/>
  <c r="T1726"/>
  <c r="R1726"/>
  <c r="P1726"/>
  <c r="BK1726"/>
  <c r="J1726"/>
  <c r="BI1724"/>
  <c r="BH1724"/>
  <c r="BG1724"/>
  <c r="BE1724"/>
  <c r="T1724"/>
  <c r="R1724"/>
  <c r="P1724"/>
  <c r="BK1724"/>
  <c r="J1724"/>
  <c r="BF1724" s="1"/>
  <c r="BI1721"/>
  <c r="BH1721"/>
  <c r="BG1721"/>
  <c r="BE1721"/>
  <c r="T1721"/>
  <c r="R1721"/>
  <c r="P1721"/>
  <c r="BK1721"/>
  <c r="J1721"/>
  <c r="BF1721" s="1"/>
  <c r="BI1717"/>
  <c r="BH1717"/>
  <c r="BG1717"/>
  <c r="BE1717"/>
  <c r="T1717"/>
  <c r="R1717"/>
  <c r="P1717"/>
  <c r="BK1717"/>
  <c r="J1717"/>
  <c r="BF1717" s="1"/>
  <c r="BI1714"/>
  <c r="BH1714"/>
  <c r="BG1714"/>
  <c r="BE1714"/>
  <c r="T1714"/>
  <c r="R1714"/>
  <c r="P1714"/>
  <c r="BK1714"/>
  <c r="J1714"/>
  <c r="BF1714" s="1"/>
  <c r="BI1710"/>
  <c r="BH1710"/>
  <c r="BG1710"/>
  <c r="BE1710"/>
  <c r="T1710"/>
  <c r="R1710"/>
  <c r="P1710"/>
  <c r="BK1710"/>
  <c r="J1710"/>
  <c r="BF1710" s="1"/>
  <c r="BI1708"/>
  <c r="BH1708"/>
  <c r="BG1708"/>
  <c r="BE1708"/>
  <c r="T1708"/>
  <c r="R1708"/>
  <c r="P1708"/>
  <c r="BK1708"/>
  <c r="J1708"/>
  <c r="BF1708" s="1"/>
  <c r="BI1705"/>
  <c r="BH1705"/>
  <c r="BG1705"/>
  <c r="BF1705"/>
  <c r="BE1705"/>
  <c r="T1705"/>
  <c r="R1705"/>
  <c r="P1705"/>
  <c r="BK1705"/>
  <c r="J1705"/>
  <c r="BI1703"/>
  <c r="BH1703"/>
  <c r="BG1703"/>
  <c r="BE1703"/>
  <c r="T1703"/>
  <c r="R1703"/>
  <c r="P1703"/>
  <c r="BK1703"/>
  <c r="J1703"/>
  <c r="BF1703" s="1"/>
  <c r="BI1700"/>
  <c r="BH1700"/>
  <c r="BG1700"/>
  <c r="BE1700"/>
  <c r="T1700"/>
  <c r="R1700"/>
  <c r="P1700"/>
  <c r="BK1700"/>
  <c r="J1700"/>
  <c r="BF1700" s="1"/>
  <c r="BI1696"/>
  <c r="BH1696"/>
  <c r="BG1696"/>
  <c r="BE1696"/>
  <c r="T1696"/>
  <c r="R1696"/>
  <c r="P1696"/>
  <c r="BK1696"/>
  <c r="J1696"/>
  <c r="BF1696" s="1"/>
  <c r="BI1693"/>
  <c r="BH1693"/>
  <c r="BG1693"/>
  <c r="BE1693"/>
  <c r="T1693"/>
  <c r="R1693"/>
  <c r="P1693"/>
  <c r="BK1693"/>
  <c r="J1693"/>
  <c r="BF1693" s="1"/>
  <c r="BI1689"/>
  <c r="BH1689"/>
  <c r="BG1689"/>
  <c r="BE1689"/>
  <c r="T1689"/>
  <c r="R1689"/>
  <c r="P1689"/>
  <c r="BK1689"/>
  <c r="J1689"/>
  <c r="BF1689" s="1"/>
  <c r="BI1668"/>
  <c r="BH1668"/>
  <c r="BG1668"/>
  <c r="BE1668"/>
  <c r="T1668"/>
  <c r="R1668"/>
  <c r="P1668"/>
  <c r="BK1668"/>
  <c r="J1668"/>
  <c r="BF1668" s="1"/>
  <c r="BI1666"/>
  <c r="BH1666"/>
  <c r="BG1666"/>
  <c r="BE1666"/>
  <c r="T1666"/>
  <c r="T1665" s="1"/>
  <c r="R1666"/>
  <c r="P1666"/>
  <c r="BK1666"/>
  <c r="J1666"/>
  <c r="BF1666" s="1"/>
  <c r="BI1661"/>
  <c r="BH1661"/>
  <c r="BG1661"/>
  <c r="BE1661"/>
  <c r="T1661"/>
  <c r="T1660" s="1"/>
  <c r="R1661"/>
  <c r="R1660" s="1"/>
  <c r="P1661"/>
  <c r="P1660" s="1"/>
  <c r="BK1661"/>
  <c r="BK1660" s="1"/>
  <c r="J1660" s="1"/>
  <c r="J1661"/>
  <c r="BF1661" s="1"/>
  <c r="J69"/>
  <c r="BI1658"/>
  <c r="BH1658"/>
  <c r="BG1658"/>
  <c r="BE1658"/>
  <c r="T1658"/>
  <c r="R1658"/>
  <c r="P1658"/>
  <c r="BK1658"/>
  <c r="J1658"/>
  <c r="BF1658" s="1"/>
  <c r="BI1654"/>
  <c r="BH1654"/>
  <c r="BG1654"/>
  <c r="BE1654"/>
  <c r="T1654"/>
  <c r="R1654"/>
  <c r="P1654"/>
  <c r="BK1654"/>
  <c r="J1654"/>
  <c r="BF1654" s="1"/>
  <c r="BI1652"/>
  <c r="BH1652"/>
  <c r="BG1652"/>
  <c r="BE1652"/>
  <c r="T1652"/>
  <c r="R1652"/>
  <c r="P1652"/>
  <c r="BK1652"/>
  <c r="J1652"/>
  <c r="BF1652" s="1"/>
  <c r="BI1650"/>
  <c r="BH1650"/>
  <c r="BG1650"/>
  <c r="BE1650"/>
  <c r="T1650"/>
  <c r="R1650"/>
  <c r="P1650"/>
  <c r="BK1650"/>
  <c r="J1650"/>
  <c r="BF1650" s="1"/>
  <c r="BI1648"/>
  <c r="BH1648"/>
  <c r="BG1648"/>
  <c r="BE1648"/>
  <c r="T1648"/>
  <c r="R1648"/>
  <c r="P1648"/>
  <c r="BK1648"/>
  <c r="J1648"/>
  <c r="BF1648" s="1"/>
  <c r="BI1644"/>
  <c r="BH1644"/>
  <c r="BG1644"/>
  <c r="BE1644"/>
  <c r="T1644"/>
  <c r="R1644"/>
  <c r="P1644"/>
  <c r="BK1644"/>
  <c r="J1644"/>
  <c r="BF1644" s="1"/>
  <c r="BI1642"/>
  <c r="BH1642"/>
  <c r="BG1642"/>
  <c r="BE1642"/>
  <c r="T1642"/>
  <c r="R1642"/>
  <c r="R1641" s="1"/>
  <c r="P1642"/>
  <c r="P1641" s="1"/>
  <c r="BK1642"/>
  <c r="J1642"/>
  <c r="BF1642" s="1"/>
  <c r="BI1636"/>
  <c r="BH1636"/>
  <c r="BG1636"/>
  <c r="BE1636"/>
  <c r="T1636"/>
  <c r="R1636"/>
  <c r="P1636"/>
  <c r="BK1636"/>
  <c r="J1636"/>
  <c r="BF1636" s="1"/>
  <c r="BI1631"/>
  <c r="BH1631"/>
  <c r="BG1631"/>
  <c r="BE1631"/>
  <c r="T1631"/>
  <c r="R1631"/>
  <c r="P1631"/>
  <c r="BK1631"/>
  <c r="J1631"/>
  <c r="BF1631" s="1"/>
  <c r="BI1625"/>
  <c r="BH1625"/>
  <c r="BG1625"/>
  <c r="BE1625"/>
  <c r="T1625"/>
  <c r="R1625"/>
  <c r="P1625"/>
  <c r="BK1625"/>
  <c r="J1625"/>
  <c r="BF1625" s="1"/>
  <c r="BI1620"/>
  <c r="BH1620"/>
  <c r="BG1620"/>
  <c r="BE1620"/>
  <c r="T1620"/>
  <c r="R1620"/>
  <c r="P1620"/>
  <c r="BK1620"/>
  <c r="J1620"/>
  <c r="BF1620" s="1"/>
  <c r="BI1612"/>
  <c r="BH1612"/>
  <c r="BG1612"/>
  <c r="BE1612"/>
  <c r="T1612"/>
  <c r="R1612"/>
  <c r="P1612"/>
  <c r="BK1612"/>
  <c r="J1612"/>
  <c r="BF1612" s="1"/>
  <c r="BI1609"/>
  <c r="BH1609"/>
  <c r="BG1609"/>
  <c r="BE1609"/>
  <c r="T1609"/>
  <c r="R1609"/>
  <c r="P1609"/>
  <c r="BK1609"/>
  <c r="J1609"/>
  <c r="BF1609" s="1"/>
  <c r="BI1606"/>
  <c r="BH1606"/>
  <c r="BG1606"/>
  <c r="BE1606"/>
  <c r="T1606"/>
  <c r="R1606"/>
  <c r="P1606"/>
  <c r="BK1606"/>
  <c r="J1606"/>
  <c r="BF1606" s="1"/>
  <c r="BI1603"/>
  <c r="BH1603"/>
  <c r="BG1603"/>
  <c r="BF1603"/>
  <c r="BE1603"/>
  <c r="T1603"/>
  <c r="R1603"/>
  <c r="P1603"/>
  <c r="BK1603"/>
  <c r="J1603"/>
  <c r="BI1599"/>
  <c r="BH1599"/>
  <c r="BG1599"/>
  <c r="BE1599"/>
  <c r="T1599"/>
  <c r="R1599"/>
  <c r="P1599"/>
  <c r="BK1599"/>
  <c r="J1599"/>
  <c r="BF1599" s="1"/>
  <c r="BI1597"/>
  <c r="BH1597"/>
  <c r="BG1597"/>
  <c r="BE1597"/>
  <c r="T1597"/>
  <c r="R1597"/>
  <c r="P1597"/>
  <c r="BK1597"/>
  <c r="J1597"/>
  <c r="BF1597" s="1"/>
  <c r="BI1594"/>
  <c r="BH1594"/>
  <c r="BG1594"/>
  <c r="BE1594"/>
  <c r="T1594"/>
  <c r="R1594"/>
  <c r="P1594"/>
  <c r="BK1594"/>
  <c r="J1594"/>
  <c r="BF1594" s="1"/>
  <c r="BI1591"/>
  <c r="BH1591"/>
  <c r="BG1591"/>
  <c r="BE1591"/>
  <c r="T1591"/>
  <c r="R1591"/>
  <c r="P1591"/>
  <c r="BK1591"/>
  <c r="J1591"/>
  <c r="BF1591" s="1"/>
  <c r="BI1586"/>
  <c r="BH1586"/>
  <c r="BG1586"/>
  <c r="BE1586"/>
  <c r="T1586"/>
  <c r="R1586"/>
  <c r="P1586"/>
  <c r="BK1586"/>
  <c r="J1586"/>
  <c r="BF1586" s="1"/>
  <c r="BI1581"/>
  <c r="BH1581"/>
  <c r="BG1581"/>
  <c r="BE1581"/>
  <c r="T1581"/>
  <c r="R1581"/>
  <c r="P1581"/>
  <c r="BK1581"/>
  <c r="J1581"/>
  <c r="BF1581" s="1"/>
  <c r="BI1570"/>
  <c r="BH1570"/>
  <c r="BG1570"/>
  <c r="BE1570"/>
  <c r="T1570"/>
  <c r="R1570"/>
  <c r="P1570"/>
  <c r="BK1570"/>
  <c r="J1570"/>
  <c r="BF1570" s="1"/>
  <c r="BI1568"/>
  <c r="BH1568"/>
  <c r="BG1568"/>
  <c r="BE1568"/>
  <c r="T1568"/>
  <c r="R1568"/>
  <c r="P1568"/>
  <c r="BK1568"/>
  <c r="J1568"/>
  <c r="BF1568" s="1"/>
  <c r="BI1566"/>
  <c r="BH1566"/>
  <c r="BG1566"/>
  <c r="BF1566"/>
  <c r="BE1566"/>
  <c r="T1566"/>
  <c r="R1566"/>
  <c r="P1566"/>
  <c r="BK1566"/>
  <c r="J1566"/>
  <c r="BI1563"/>
  <c r="BH1563"/>
  <c r="BG1563"/>
  <c r="BE1563"/>
  <c r="T1563"/>
  <c r="R1563"/>
  <c r="P1563"/>
  <c r="BK1563"/>
  <c r="J1563"/>
  <c r="BF1563" s="1"/>
  <c r="BI1560"/>
  <c r="BH1560"/>
  <c r="BG1560"/>
  <c r="BE1560"/>
  <c r="T1560"/>
  <c r="R1560"/>
  <c r="P1560"/>
  <c r="BK1560"/>
  <c r="J1560"/>
  <c r="BF1560" s="1"/>
  <c r="BI1557"/>
  <c r="BH1557"/>
  <c r="BG1557"/>
  <c r="BE1557"/>
  <c r="T1557"/>
  <c r="R1557"/>
  <c r="P1557"/>
  <c r="BK1557"/>
  <c r="J1557"/>
  <c r="BF1557" s="1"/>
  <c r="BI1552"/>
  <c r="BH1552"/>
  <c r="BG1552"/>
  <c r="BE1552"/>
  <c r="T1552"/>
  <c r="R1552"/>
  <c r="P1552"/>
  <c r="BK1552"/>
  <c r="J1552"/>
  <c r="BF1552" s="1"/>
  <c r="BI1549"/>
  <c r="BH1549"/>
  <c r="BG1549"/>
  <c r="BE1549"/>
  <c r="T1549"/>
  <c r="R1549"/>
  <c r="P1549"/>
  <c r="BK1549"/>
  <c r="J1549"/>
  <c r="BF1549" s="1"/>
  <c r="BI1546"/>
  <c r="BH1546"/>
  <c r="BG1546"/>
  <c r="BE1546"/>
  <c r="T1546"/>
  <c r="R1546"/>
  <c r="P1546"/>
  <c r="BK1546"/>
  <c r="J1546"/>
  <c r="BF1546" s="1"/>
  <c r="BI1541"/>
  <c r="BH1541"/>
  <c r="BG1541"/>
  <c r="BE1541"/>
  <c r="T1541"/>
  <c r="R1541"/>
  <c r="P1541"/>
  <c r="BK1541"/>
  <c r="J1541"/>
  <c r="BF1541" s="1"/>
  <c r="BI1538"/>
  <c r="BH1538"/>
  <c r="BG1538"/>
  <c r="BE1538"/>
  <c r="T1538"/>
  <c r="R1538"/>
  <c r="P1538"/>
  <c r="BK1538"/>
  <c r="J1538"/>
  <c r="BF1538" s="1"/>
  <c r="BI1535"/>
  <c r="BH1535"/>
  <c r="BG1535"/>
  <c r="BF1535"/>
  <c r="BE1535"/>
  <c r="T1535"/>
  <c r="R1535"/>
  <c r="P1535"/>
  <c r="BK1535"/>
  <c r="J1535"/>
  <c r="BI1530"/>
  <c r="BH1530"/>
  <c r="BG1530"/>
  <c r="BE1530"/>
  <c r="T1530"/>
  <c r="R1530"/>
  <c r="P1530"/>
  <c r="BK1530"/>
  <c r="J1530"/>
  <c r="BF1530" s="1"/>
  <c r="BI1525"/>
  <c r="BH1525"/>
  <c r="BG1525"/>
  <c r="BE1525"/>
  <c r="T1525"/>
  <c r="R1525"/>
  <c r="P1525"/>
  <c r="BK1525"/>
  <c r="J1525"/>
  <c r="BF1525" s="1"/>
  <c r="BI1523"/>
  <c r="BH1523"/>
  <c r="BG1523"/>
  <c r="BE1523"/>
  <c r="T1523"/>
  <c r="R1523"/>
  <c r="P1523"/>
  <c r="BK1523"/>
  <c r="J1523"/>
  <c r="BF1523" s="1"/>
  <c r="BI1521"/>
  <c r="BH1521"/>
  <c r="BG1521"/>
  <c r="BE1521"/>
  <c r="T1521"/>
  <c r="R1521"/>
  <c r="P1521"/>
  <c r="BK1521"/>
  <c r="BK1520" s="1"/>
  <c r="J1520" s="1"/>
  <c r="J67" s="1"/>
  <c r="J1521"/>
  <c r="BF1521" s="1"/>
  <c r="BI1518"/>
  <c r="BH1518"/>
  <c r="BG1518"/>
  <c r="BE1518"/>
  <c r="T1518"/>
  <c r="R1518"/>
  <c r="P1518"/>
  <c r="BK1518"/>
  <c r="J1518"/>
  <c r="BF1518" s="1"/>
  <c r="BI1516"/>
  <c r="BH1516"/>
  <c r="BG1516"/>
  <c r="BE1516"/>
  <c r="T1516"/>
  <c r="R1516"/>
  <c r="P1516"/>
  <c r="BK1516"/>
  <c r="J1516"/>
  <c r="BF1516" s="1"/>
  <c r="BI1514"/>
  <c r="BH1514"/>
  <c r="BG1514"/>
  <c r="BE1514"/>
  <c r="T1514"/>
  <c r="R1514"/>
  <c r="P1514"/>
  <c r="BK1514"/>
  <c r="J1514"/>
  <c r="BF1514" s="1"/>
  <c r="BI1512"/>
  <c r="BH1512"/>
  <c r="BG1512"/>
  <c r="BE1512"/>
  <c r="T1512"/>
  <c r="R1512"/>
  <c r="P1512"/>
  <c r="BK1512"/>
  <c r="J1512"/>
  <c r="BF1512" s="1"/>
  <c r="BI1510"/>
  <c r="BH1510"/>
  <c r="BG1510"/>
  <c r="BF1510"/>
  <c r="BE1510"/>
  <c r="T1510"/>
  <c r="R1510"/>
  <c r="P1510"/>
  <c r="BK1510"/>
  <c r="J1510"/>
  <c r="BI1508"/>
  <c r="BH1508"/>
  <c r="BG1508"/>
  <c r="BE1508"/>
  <c r="T1508"/>
  <c r="R1508"/>
  <c r="P1508"/>
  <c r="BK1508"/>
  <c r="J1508"/>
  <c r="BF1508" s="1"/>
  <c r="BI1506"/>
  <c r="BH1506"/>
  <c r="BG1506"/>
  <c r="BE1506"/>
  <c r="T1506"/>
  <c r="R1506"/>
  <c r="P1506"/>
  <c r="BK1506"/>
  <c r="J1506"/>
  <c r="BF1506" s="1"/>
  <c r="BI1504"/>
  <c r="BH1504"/>
  <c r="BG1504"/>
  <c r="BE1504"/>
  <c r="T1504"/>
  <c r="R1504"/>
  <c r="P1504"/>
  <c r="BK1504"/>
  <c r="J1504"/>
  <c r="BF1504" s="1"/>
  <c r="BI1502"/>
  <c r="BH1502"/>
  <c r="BG1502"/>
  <c r="BE1502"/>
  <c r="T1502"/>
  <c r="R1502"/>
  <c r="P1502"/>
  <c r="BK1502"/>
  <c r="J1502"/>
  <c r="BF1502" s="1"/>
  <c r="BI1500"/>
  <c r="BH1500"/>
  <c r="BG1500"/>
  <c r="BE1500"/>
  <c r="T1500"/>
  <c r="R1500"/>
  <c r="P1500"/>
  <c r="BK1500"/>
  <c r="J1500"/>
  <c r="BF1500" s="1"/>
  <c r="BI1498"/>
  <c r="BH1498"/>
  <c r="BG1498"/>
  <c r="BE1498"/>
  <c r="T1498"/>
  <c r="R1498"/>
  <c r="P1498"/>
  <c r="BK1498"/>
  <c r="J1498"/>
  <c r="BF1498" s="1"/>
  <c r="BI1496"/>
  <c r="BH1496"/>
  <c r="BG1496"/>
  <c r="BE1496"/>
  <c r="T1496"/>
  <c r="R1496"/>
  <c r="P1496"/>
  <c r="BK1496"/>
  <c r="J1496"/>
  <c r="BF1496" s="1"/>
  <c r="BI1494"/>
  <c r="BH1494"/>
  <c r="BG1494"/>
  <c r="BE1494"/>
  <c r="T1494"/>
  <c r="R1494"/>
  <c r="P1494"/>
  <c r="BK1494"/>
  <c r="J1494"/>
  <c r="BF1494" s="1"/>
  <c r="BI1492"/>
  <c r="BH1492"/>
  <c r="BG1492"/>
  <c r="BF1492"/>
  <c r="BE1492"/>
  <c r="T1492"/>
  <c r="R1492"/>
  <c r="P1492"/>
  <c r="BK1492"/>
  <c r="J1492"/>
  <c r="BI1490"/>
  <c r="BH1490"/>
  <c r="BG1490"/>
  <c r="BE1490"/>
  <c r="T1490"/>
  <c r="R1490"/>
  <c r="P1490"/>
  <c r="BK1490"/>
  <c r="J1490"/>
  <c r="BF1490" s="1"/>
  <c r="BI1488"/>
  <c r="BH1488"/>
  <c r="BG1488"/>
  <c r="BE1488"/>
  <c r="T1488"/>
  <c r="R1488"/>
  <c r="P1488"/>
  <c r="BK1488"/>
  <c r="J1488"/>
  <c r="BF1488" s="1"/>
  <c r="BI1486"/>
  <c r="BH1486"/>
  <c r="BG1486"/>
  <c r="BE1486"/>
  <c r="T1486"/>
  <c r="R1486"/>
  <c r="P1486"/>
  <c r="BK1486"/>
  <c r="J1486"/>
  <c r="BF1486" s="1"/>
  <c r="BI1484"/>
  <c r="BH1484"/>
  <c r="BG1484"/>
  <c r="BE1484"/>
  <c r="T1484"/>
  <c r="R1484"/>
  <c r="P1484"/>
  <c r="BK1484"/>
  <c r="J1484"/>
  <c r="BF1484" s="1"/>
  <c r="BI1482"/>
  <c r="BH1482"/>
  <c r="BG1482"/>
  <c r="BE1482"/>
  <c r="T1482"/>
  <c r="R1482"/>
  <c r="R1481" s="1"/>
  <c r="P1482"/>
  <c r="BK1482"/>
  <c r="J1482"/>
  <c r="BF1482" s="1"/>
  <c r="BI1479"/>
  <c r="BH1479"/>
  <c r="BG1479"/>
  <c r="BE1479"/>
  <c r="T1479"/>
  <c r="R1479"/>
  <c r="P1479"/>
  <c r="BK1479"/>
  <c r="J1479"/>
  <c r="BF1479" s="1"/>
  <c r="BI1477"/>
  <c r="BH1477"/>
  <c r="BG1477"/>
  <c r="BE1477"/>
  <c r="T1477"/>
  <c r="R1477"/>
  <c r="P1477"/>
  <c r="BK1477"/>
  <c r="J1477"/>
  <c r="BF1477" s="1"/>
  <c r="BI1475"/>
  <c r="BH1475"/>
  <c r="BG1475"/>
  <c r="BE1475"/>
  <c r="T1475"/>
  <c r="R1475"/>
  <c r="P1475"/>
  <c r="BK1475"/>
  <c r="J1475"/>
  <c r="BF1475" s="1"/>
  <c r="BI1473"/>
  <c r="BH1473"/>
  <c r="BG1473"/>
  <c r="BE1473"/>
  <c r="T1473"/>
  <c r="R1473"/>
  <c r="P1473"/>
  <c r="BK1473"/>
  <c r="J1473"/>
  <c r="BF1473" s="1"/>
  <c r="BI1471"/>
  <c r="BH1471"/>
  <c r="BG1471"/>
  <c r="BE1471"/>
  <c r="T1471"/>
  <c r="R1471"/>
  <c r="P1471"/>
  <c r="BK1471"/>
  <c r="J1471"/>
  <c r="BF1471" s="1"/>
  <c r="BI1469"/>
  <c r="BH1469"/>
  <c r="BG1469"/>
  <c r="BE1469"/>
  <c r="T1469"/>
  <c r="T1468" s="1"/>
  <c r="R1469"/>
  <c r="R1468" s="1"/>
  <c r="P1469"/>
  <c r="BK1469"/>
  <c r="J1469"/>
  <c r="BF1469" s="1"/>
  <c r="BI1465"/>
  <c r="BH1465"/>
  <c r="BG1465"/>
  <c r="BE1465"/>
  <c r="T1465"/>
  <c r="R1465"/>
  <c r="P1465"/>
  <c r="BK1465"/>
  <c r="J1465"/>
  <c r="BF1465" s="1"/>
  <c r="BI1463"/>
  <c r="BH1463"/>
  <c r="BG1463"/>
  <c r="BE1463"/>
  <c r="T1463"/>
  <c r="R1463"/>
  <c r="P1463"/>
  <c r="BK1463"/>
  <c r="J1463"/>
  <c r="BF1463" s="1"/>
  <c r="BI1458"/>
  <c r="BH1458"/>
  <c r="BG1458"/>
  <c r="BE1458"/>
  <c r="T1458"/>
  <c r="T1457" s="1"/>
  <c r="R1458"/>
  <c r="P1458"/>
  <c r="BK1458"/>
  <c r="J1458"/>
  <c r="BF1458" s="1"/>
  <c r="BI1455"/>
  <c r="BH1455"/>
  <c r="BG1455"/>
  <c r="BE1455"/>
  <c r="T1455"/>
  <c r="R1455"/>
  <c r="P1455"/>
  <c r="BK1455"/>
  <c r="J1455"/>
  <c r="BF1455" s="1"/>
  <c r="BI1453"/>
  <c r="BH1453"/>
  <c r="BG1453"/>
  <c r="BE1453"/>
  <c r="T1453"/>
  <c r="R1453"/>
  <c r="P1453"/>
  <c r="BK1453"/>
  <c r="J1453"/>
  <c r="BF1453" s="1"/>
  <c r="BI1451"/>
  <c r="BH1451"/>
  <c r="BG1451"/>
  <c r="BE1451"/>
  <c r="T1451"/>
  <c r="R1451"/>
  <c r="P1451"/>
  <c r="BK1451"/>
  <c r="J1451"/>
  <c r="BF1451" s="1"/>
  <c r="BI1449"/>
  <c r="BH1449"/>
  <c r="BG1449"/>
  <c r="BE1449"/>
  <c r="T1449"/>
  <c r="R1449"/>
  <c r="P1449"/>
  <c r="BK1449"/>
  <c r="J1449"/>
  <c r="BF1449" s="1"/>
  <c r="BI1447"/>
  <c r="BH1447"/>
  <c r="BG1447"/>
  <c r="BE1447"/>
  <c r="T1447"/>
  <c r="R1447"/>
  <c r="P1447"/>
  <c r="BK1447"/>
  <c r="J1447"/>
  <c r="BF1447" s="1"/>
  <c r="BI1445"/>
  <c r="BH1445"/>
  <c r="BG1445"/>
  <c r="BE1445"/>
  <c r="T1445"/>
  <c r="R1445"/>
  <c r="P1445"/>
  <c r="BK1445"/>
  <c r="J1445"/>
  <c r="BF1445" s="1"/>
  <c r="BI1443"/>
  <c r="BH1443"/>
  <c r="BG1443"/>
  <c r="BE1443"/>
  <c r="T1443"/>
  <c r="R1443"/>
  <c r="P1443"/>
  <c r="BK1443"/>
  <c r="J1443"/>
  <c r="BF1443" s="1"/>
  <c r="BI1441"/>
  <c r="BH1441"/>
  <c r="BG1441"/>
  <c r="BE1441"/>
  <c r="T1441"/>
  <c r="R1441"/>
  <c r="P1441"/>
  <c r="BK1441"/>
  <c r="J1441"/>
  <c r="BF1441" s="1"/>
  <c r="BI1439"/>
  <c r="BH1439"/>
  <c r="BG1439"/>
  <c r="BE1439"/>
  <c r="T1439"/>
  <c r="R1439"/>
  <c r="P1439"/>
  <c r="BK1439"/>
  <c r="J1439"/>
  <c r="BF1439" s="1"/>
  <c r="BI1437"/>
  <c r="BH1437"/>
  <c r="BG1437"/>
  <c r="BE1437"/>
  <c r="T1437"/>
  <c r="R1437"/>
  <c r="P1437"/>
  <c r="BK1437"/>
  <c r="J1437"/>
  <c r="BF1437" s="1"/>
  <c r="BI1435"/>
  <c r="BH1435"/>
  <c r="BG1435"/>
  <c r="BE1435"/>
  <c r="T1435"/>
  <c r="R1435"/>
  <c r="P1435"/>
  <c r="BK1435"/>
  <c r="J1435"/>
  <c r="BF1435" s="1"/>
  <c r="BI1433"/>
  <c r="BH1433"/>
  <c r="BG1433"/>
  <c r="BE1433"/>
  <c r="T1433"/>
  <c r="R1433"/>
  <c r="P1433"/>
  <c r="BK1433"/>
  <c r="J1433"/>
  <c r="BF1433" s="1"/>
  <c r="BI1431"/>
  <c r="BH1431"/>
  <c r="BG1431"/>
  <c r="BE1431"/>
  <c r="T1431"/>
  <c r="R1431"/>
  <c r="P1431"/>
  <c r="BK1431"/>
  <c r="J1431"/>
  <c r="BF1431" s="1"/>
  <c r="BI1429"/>
  <c r="BH1429"/>
  <c r="BG1429"/>
  <c r="BE1429"/>
  <c r="T1429"/>
  <c r="R1429"/>
  <c r="P1429"/>
  <c r="BK1429"/>
  <c r="J1429"/>
  <c r="BF1429" s="1"/>
  <c r="BI1427"/>
  <c r="BH1427"/>
  <c r="BG1427"/>
  <c r="BE1427"/>
  <c r="T1427"/>
  <c r="R1427"/>
  <c r="P1427"/>
  <c r="BK1427"/>
  <c r="J1427"/>
  <c r="BF1427" s="1"/>
  <c r="BI1424"/>
  <c r="BH1424"/>
  <c r="BG1424"/>
  <c r="BE1424"/>
  <c r="T1424"/>
  <c r="R1424"/>
  <c r="P1424"/>
  <c r="BK1424"/>
  <c r="J1424"/>
  <c r="BF1424" s="1"/>
  <c r="BI1420"/>
  <c r="BH1420"/>
  <c r="BG1420"/>
  <c r="BE1420"/>
  <c r="T1420"/>
  <c r="R1420"/>
  <c r="P1420"/>
  <c r="BK1420"/>
  <c r="J1420"/>
  <c r="BF1420" s="1"/>
  <c r="BI1407"/>
  <c r="BH1407"/>
  <c r="BG1407"/>
  <c r="BE1407"/>
  <c r="T1407"/>
  <c r="R1407"/>
  <c r="P1407"/>
  <c r="BK1407"/>
  <c r="J1407"/>
  <c r="BF1407" s="1"/>
  <c r="BI1397"/>
  <c r="BH1397"/>
  <c r="BG1397"/>
  <c r="BE1397"/>
  <c r="T1397"/>
  <c r="R1397"/>
  <c r="P1397"/>
  <c r="BK1397"/>
  <c r="J1397"/>
  <c r="BF1397" s="1"/>
  <c r="BI1395"/>
  <c r="BH1395"/>
  <c r="BG1395"/>
  <c r="BE1395"/>
  <c r="T1395"/>
  <c r="R1395"/>
  <c r="P1395"/>
  <c r="BK1395"/>
  <c r="J1395"/>
  <c r="BF1395" s="1"/>
  <c r="BI1304"/>
  <c r="BH1304"/>
  <c r="BG1304"/>
  <c r="BE1304"/>
  <c r="T1304"/>
  <c r="R1304"/>
  <c r="P1304"/>
  <c r="BK1304"/>
  <c r="J1304"/>
  <c r="BF1304" s="1"/>
  <c r="BI1300"/>
  <c r="BH1300"/>
  <c r="BG1300"/>
  <c r="BE1300"/>
  <c r="T1300"/>
  <c r="R1300"/>
  <c r="P1300"/>
  <c r="BK1300"/>
  <c r="J1300"/>
  <c r="BF1300" s="1"/>
  <c r="BI1262"/>
  <c r="BH1262"/>
  <c r="BG1262"/>
  <c r="BE1262"/>
  <c r="T1262"/>
  <c r="R1262"/>
  <c r="P1262"/>
  <c r="BK1262"/>
  <c r="J1262"/>
  <c r="BF1262" s="1"/>
  <c r="BI1235"/>
  <c r="BH1235"/>
  <c r="BG1235"/>
  <c r="BE1235"/>
  <c r="T1235"/>
  <c r="R1235"/>
  <c r="P1235"/>
  <c r="BK1235"/>
  <c r="J1235"/>
  <c r="BF1235" s="1"/>
  <c r="BI1210"/>
  <c r="BH1210"/>
  <c r="BG1210"/>
  <c r="BE1210"/>
  <c r="T1210"/>
  <c r="R1210"/>
  <c r="P1210"/>
  <c r="BK1210"/>
  <c r="J1210"/>
  <c r="BF1210" s="1"/>
  <c r="BI1182"/>
  <c r="BH1182"/>
  <c r="BG1182"/>
  <c r="BE1182"/>
  <c r="T1182"/>
  <c r="R1182"/>
  <c r="P1182"/>
  <c r="BK1182"/>
  <c r="J1182"/>
  <c r="BF1182" s="1"/>
  <c r="BI1167"/>
  <c r="BH1167"/>
  <c r="BG1167"/>
  <c r="BE1167"/>
  <c r="T1167"/>
  <c r="R1167"/>
  <c r="P1167"/>
  <c r="BK1167"/>
  <c r="J1167"/>
  <c r="BF1167" s="1"/>
  <c r="BI1148"/>
  <c r="BH1148"/>
  <c r="BG1148"/>
  <c r="BE1148"/>
  <c r="T1148"/>
  <c r="R1148"/>
  <c r="P1148"/>
  <c r="BK1148"/>
  <c r="J1148"/>
  <c r="BF1148" s="1"/>
  <c r="BI1072"/>
  <c r="BH1072"/>
  <c r="BG1072"/>
  <c r="BE1072"/>
  <c r="T1072"/>
  <c r="R1072"/>
  <c r="P1072"/>
  <c r="BK1072"/>
  <c r="J1072"/>
  <c r="BF1072" s="1"/>
  <c r="BI1070"/>
  <c r="BH1070"/>
  <c r="BG1070"/>
  <c r="BE1070"/>
  <c r="T1070"/>
  <c r="R1070"/>
  <c r="P1070"/>
  <c r="BK1070"/>
  <c r="J1070"/>
  <c r="BF1070" s="1"/>
  <c r="BI1064"/>
  <c r="BH1064"/>
  <c r="BG1064"/>
  <c r="BE1064"/>
  <c r="T1064"/>
  <c r="R1064"/>
  <c r="P1064"/>
  <c r="BK1064"/>
  <c r="J1064"/>
  <c r="BF1064" s="1"/>
  <c r="BI1060"/>
  <c r="BH1060"/>
  <c r="BG1060"/>
  <c r="BE1060"/>
  <c r="T1060"/>
  <c r="R1060"/>
  <c r="P1060"/>
  <c r="BK1060"/>
  <c r="J1060"/>
  <c r="BF1060" s="1"/>
  <c r="BI1036"/>
  <c r="BH1036"/>
  <c r="BG1036"/>
  <c r="BE1036"/>
  <c r="T1036"/>
  <c r="R1036"/>
  <c r="P1036"/>
  <c r="BK1036"/>
  <c r="J1036"/>
  <c r="BF1036" s="1"/>
  <c r="BI1012"/>
  <c r="BH1012"/>
  <c r="BG1012"/>
  <c r="BE1012"/>
  <c r="T1012"/>
  <c r="R1012"/>
  <c r="P1012"/>
  <c r="BK1012"/>
  <c r="J1012"/>
  <c r="BF1012" s="1"/>
  <c r="BI987"/>
  <c r="BH987"/>
  <c r="BG987"/>
  <c r="BE987"/>
  <c r="T987"/>
  <c r="R987"/>
  <c r="P987"/>
  <c r="BK987"/>
  <c r="J987"/>
  <c r="BF987" s="1"/>
  <c r="BI963"/>
  <c r="BH963"/>
  <c r="BG963"/>
  <c r="BE963"/>
  <c r="T963"/>
  <c r="R963"/>
  <c r="P963"/>
  <c r="BK963"/>
  <c r="J963"/>
  <c r="BF963" s="1"/>
  <c r="BI961"/>
  <c r="BH961"/>
  <c r="BG961"/>
  <c r="BE961"/>
  <c r="T961"/>
  <c r="R961"/>
  <c r="P961"/>
  <c r="BK961"/>
  <c r="J961"/>
  <c r="BF961" s="1"/>
  <c r="BI959"/>
  <c r="BH959"/>
  <c r="BG959"/>
  <c r="BE959"/>
  <c r="T959"/>
  <c r="R959"/>
  <c r="P959"/>
  <c r="BK959"/>
  <c r="J959"/>
  <c r="BF959" s="1"/>
  <c r="BI952"/>
  <c r="BH952"/>
  <c r="BG952"/>
  <c r="BE952"/>
  <c r="T952"/>
  <c r="R952"/>
  <c r="P952"/>
  <c r="BK952"/>
  <c r="J952"/>
  <c r="BF952" s="1"/>
  <c r="BI950"/>
  <c r="BH950"/>
  <c r="BG950"/>
  <c r="BE950"/>
  <c r="T950"/>
  <c r="R950"/>
  <c r="P950"/>
  <c r="BK950"/>
  <c r="J950"/>
  <c r="BF950" s="1"/>
  <c r="BI948"/>
  <c r="BH948"/>
  <c r="BG948"/>
  <c r="BE948"/>
  <c r="T948"/>
  <c r="R948"/>
  <c r="P948"/>
  <c r="BK948"/>
  <c r="J948"/>
  <c r="BF948" s="1"/>
  <c r="BI942"/>
  <c r="BH942"/>
  <c r="BG942"/>
  <c r="BE942"/>
  <c r="T942"/>
  <c r="R942"/>
  <c r="P942"/>
  <c r="BK942"/>
  <c r="J942"/>
  <c r="BF942" s="1"/>
  <c r="BI940"/>
  <c r="BH940"/>
  <c r="BG940"/>
  <c r="BE940"/>
  <c r="T940"/>
  <c r="R940"/>
  <c r="P940"/>
  <c r="BK940"/>
  <c r="J940"/>
  <c r="BF940" s="1"/>
  <c r="BI938"/>
  <c r="BH938"/>
  <c r="BG938"/>
  <c r="BE938"/>
  <c r="T938"/>
  <c r="R938"/>
  <c r="P938"/>
  <c r="BK938"/>
  <c r="J938"/>
  <c r="BF938" s="1"/>
  <c r="BI870"/>
  <c r="BH870"/>
  <c r="BG870"/>
  <c r="BE870"/>
  <c r="T870"/>
  <c r="R870"/>
  <c r="P870"/>
  <c r="BK870"/>
  <c r="J870"/>
  <c r="BF870" s="1"/>
  <c r="BI868"/>
  <c r="BH868"/>
  <c r="BG868"/>
  <c r="BE868"/>
  <c r="T868"/>
  <c r="R868"/>
  <c r="P868"/>
  <c r="BK868"/>
  <c r="J868"/>
  <c r="BF868" s="1"/>
  <c r="BI851"/>
  <c r="BH851"/>
  <c r="BG851"/>
  <c r="BE851"/>
  <c r="T851"/>
  <c r="R851"/>
  <c r="P851"/>
  <c r="BK851"/>
  <c r="J851"/>
  <c r="BF851" s="1"/>
  <c r="BI849"/>
  <c r="BH849"/>
  <c r="BG849"/>
  <c r="BE849"/>
  <c r="T849"/>
  <c r="R849"/>
  <c r="P849"/>
  <c r="BK849"/>
  <c r="J849"/>
  <c r="BF849" s="1"/>
  <c r="BI847"/>
  <c r="BH847"/>
  <c r="BG847"/>
  <c r="BE847"/>
  <c r="T847"/>
  <c r="R847"/>
  <c r="P847"/>
  <c r="BK847"/>
  <c r="J847"/>
  <c r="BF847" s="1"/>
  <c r="BI844"/>
  <c r="BH844"/>
  <c r="BG844"/>
  <c r="BE844"/>
  <c r="T844"/>
  <c r="R844"/>
  <c r="P844"/>
  <c r="BK844"/>
  <c r="J844"/>
  <c r="BF844" s="1"/>
  <c r="BI839"/>
  <c r="BH839"/>
  <c r="BG839"/>
  <c r="BE839"/>
  <c r="T839"/>
  <c r="R839"/>
  <c r="P839"/>
  <c r="BK839"/>
  <c r="J839"/>
  <c r="BF839" s="1"/>
  <c r="BI835"/>
  <c r="BH835"/>
  <c r="BG835"/>
  <c r="BE835"/>
  <c r="T835"/>
  <c r="R835"/>
  <c r="P835"/>
  <c r="BK835"/>
  <c r="J835"/>
  <c r="BF835" s="1"/>
  <c r="BI831"/>
  <c r="BH831"/>
  <c r="BG831"/>
  <c r="BE831"/>
  <c r="T831"/>
  <c r="R831"/>
  <c r="P831"/>
  <c r="BK831"/>
  <c r="J831"/>
  <c r="BF831" s="1"/>
  <c r="BI827"/>
  <c r="BH827"/>
  <c r="BG827"/>
  <c r="BE827"/>
  <c r="T827"/>
  <c r="R827"/>
  <c r="P827"/>
  <c r="BK827"/>
  <c r="J827"/>
  <c r="BF827" s="1"/>
  <c r="BI824"/>
  <c r="BH824"/>
  <c r="BG824"/>
  <c r="BE824"/>
  <c r="T824"/>
  <c r="R824"/>
  <c r="P824"/>
  <c r="BK824"/>
  <c r="J824"/>
  <c r="BF824" s="1"/>
  <c r="BI822"/>
  <c r="BH822"/>
  <c r="BG822"/>
  <c r="BE822"/>
  <c r="T822"/>
  <c r="R822"/>
  <c r="P822"/>
  <c r="BK822"/>
  <c r="J822"/>
  <c r="BF822" s="1"/>
  <c r="BI820"/>
  <c r="BH820"/>
  <c r="BG820"/>
  <c r="BE820"/>
  <c r="T820"/>
  <c r="R820"/>
  <c r="P820"/>
  <c r="BK820"/>
  <c r="J820"/>
  <c r="BF820" s="1"/>
  <c r="BI818"/>
  <c r="BH818"/>
  <c r="BG818"/>
  <c r="BE818"/>
  <c r="T818"/>
  <c r="R818"/>
  <c r="P818"/>
  <c r="BK818"/>
  <c r="J818"/>
  <c r="BF818" s="1"/>
  <c r="BI816"/>
  <c r="BH816"/>
  <c r="BG816"/>
  <c r="BE816"/>
  <c r="T816"/>
  <c r="R816"/>
  <c r="P816"/>
  <c r="BK816"/>
  <c r="J816"/>
  <c r="BF816" s="1"/>
  <c r="BI808"/>
  <c r="BH808"/>
  <c r="BG808"/>
  <c r="BE808"/>
  <c r="T808"/>
  <c r="R808"/>
  <c r="P808"/>
  <c r="BK808"/>
  <c r="J808"/>
  <c r="BF808" s="1"/>
  <c r="BI806"/>
  <c r="BH806"/>
  <c r="BG806"/>
  <c r="BE806"/>
  <c r="T806"/>
  <c r="R806"/>
  <c r="P806"/>
  <c r="BK806"/>
  <c r="J806"/>
  <c r="BF806" s="1"/>
  <c r="BI802"/>
  <c r="BH802"/>
  <c r="BG802"/>
  <c r="BE802"/>
  <c r="T802"/>
  <c r="R802"/>
  <c r="P802"/>
  <c r="BK802"/>
  <c r="J802"/>
  <c r="BF802" s="1"/>
  <c r="BI799"/>
  <c r="BH799"/>
  <c r="BG799"/>
  <c r="BE799"/>
  <c r="T799"/>
  <c r="R799"/>
  <c r="P799"/>
  <c r="BK799"/>
  <c r="J799"/>
  <c r="BF799" s="1"/>
  <c r="BI791"/>
  <c r="BH791"/>
  <c r="BG791"/>
  <c r="BE791"/>
  <c r="T791"/>
  <c r="R791"/>
  <c r="P791"/>
  <c r="BK791"/>
  <c r="J791"/>
  <c r="BF791" s="1"/>
  <c r="BI784"/>
  <c r="BH784"/>
  <c r="BG784"/>
  <c r="BE784"/>
  <c r="T784"/>
  <c r="R784"/>
  <c r="P784"/>
  <c r="BK784"/>
  <c r="J784"/>
  <c r="BF784" s="1"/>
  <c r="BI779"/>
  <c r="BH779"/>
  <c r="BG779"/>
  <c r="BE779"/>
  <c r="T779"/>
  <c r="R779"/>
  <c r="P779"/>
  <c r="BK779"/>
  <c r="J779"/>
  <c r="BF779" s="1"/>
  <c r="BI774"/>
  <c r="BH774"/>
  <c r="BG774"/>
  <c r="BE774"/>
  <c r="T774"/>
  <c r="R774"/>
  <c r="P774"/>
  <c r="BK774"/>
  <c r="J774"/>
  <c r="BF774" s="1"/>
  <c r="BI772"/>
  <c r="BH772"/>
  <c r="BG772"/>
  <c r="BE772"/>
  <c r="T772"/>
  <c r="R772"/>
  <c r="P772"/>
  <c r="BK772"/>
  <c r="J772"/>
  <c r="BF772" s="1"/>
  <c r="BI767"/>
  <c r="BH767"/>
  <c r="BG767"/>
  <c r="BE767"/>
  <c r="T767"/>
  <c r="R767"/>
  <c r="P767"/>
  <c r="BK767"/>
  <c r="J767"/>
  <c r="BF767" s="1"/>
  <c r="BI762"/>
  <c r="BH762"/>
  <c r="BG762"/>
  <c r="BE762"/>
  <c r="T762"/>
  <c r="R762"/>
  <c r="P762"/>
  <c r="BK762"/>
  <c r="J762"/>
  <c r="BF762" s="1"/>
  <c r="BI758"/>
  <c r="BH758"/>
  <c r="BG758"/>
  <c r="BE758"/>
  <c r="T758"/>
  <c r="R758"/>
  <c r="P758"/>
  <c r="BK758"/>
  <c r="J758"/>
  <c r="BF758" s="1"/>
  <c r="BI756"/>
  <c r="BH756"/>
  <c r="BG756"/>
  <c r="BE756"/>
  <c r="T756"/>
  <c r="R756"/>
  <c r="P756"/>
  <c r="BK756"/>
  <c r="J756"/>
  <c r="BF756" s="1"/>
  <c r="BI754"/>
  <c r="BH754"/>
  <c r="BG754"/>
  <c r="BE754"/>
  <c r="T754"/>
  <c r="R754"/>
  <c r="P754"/>
  <c r="BK754"/>
  <c r="J754"/>
  <c r="BF754" s="1"/>
  <c r="BI752"/>
  <c r="BH752"/>
  <c r="BG752"/>
  <c r="BE752"/>
  <c r="T752"/>
  <c r="R752"/>
  <c r="P752"/>
  <c r="BK752"/>
  <c r="J752"/>
  <c r="BF752" s="1"/>
  <c r="BI750"/>
  <c r="BH750"/>
  <c r="BG750"/>
  <c r="BE750"/>
  <c r="T750"/>
  <c r="R750"/>
  <c r="P750"/>
  <c r="BK750"/>
  <c r="J750"/>
  <c r="BF750" s="1"/>
  <c r="BI738"/>
  <c r="BH738"/>
  <c r="BG738"/>
  <c r="BE738"/>
  <c r="T738"/>
  <c r="R738"/>
  <c r="P738"/>
  <c r="BK738"/>
  <c r="J738"/>
  <c r="BF738" s="1"/>
  <c r="BI734"/>
  <c r="BH734"/>
  <c r="BG734"/>
  <c r="BE734"/>
  <c r="T734"/>
  <c r="R734"/>
  <c r="P734"/>
  <c r="BK734"/>
  <c r="J734"/>
  <c r="BF734" s="1"/>
  <c r="BI730"/>
  <c r="BH730"/>
  <c r="BG730"/>
  <c r="BE730"/>
  <c r="T730"/>
  <c r="R730"/>
  <c r="P730"/>
  <c r="BK730"/>
  <c r="J730"/>
  <c r="BF730" s="1"/>
  <c r="BI718"/>
  <c r="BH718"/>
  <c r="BG718"/>
  <c r="BE718"/>
  <c r="T718"/>
  <c r="R718"/>
  <c r="P718"/>
  <c r="BK718"/>
  <c r="J718"/>
  <c r="BF718" s="1"/>
  <c r="BI716"/>
  <c r="BH716"/>
  <c r="BG716"/>
  <c r="BE716"/>
  <c r="T716"/>
  <c r="R716"/>
  <c r="P716"/>
  <c r="BK716"/>
  <c r="J716"/>
  <c r="BF716" s="1"/>
  <c r="BI683"/>
  <c r="BH683"/>
  <c r="BG683"/>
  <c r="BE683"/>
  <c r="T683"/>
  <c r="R683"/>
  <c r="P683"/>
  <c r="BK683"/>
  <c r="J683"/>
  <c r="BF683" s="1"/>
  <c r="BI680"/>
  <c r="BH680"/>
  <c r="BG680"/>
  <c r="BE680"/>
  <c r="T680"/>
  <c r="R680"/>
  <c r="P680"/>
  <c r="BK680"/>
  <c r="J680"/>
  <c r="BF680" s="1"/>
  <c r="BI641"/>
  <c r="BH641"/>
  <c r="BG641"/>
  <c r="BE641"/>
  <c r="T641"/>
  <c r="R641"/>
  <c r="P641"/>
  <c r="BK641"/>
  <c r="J641"/>
  <c r="BF641" s="1"/>
  <c r="BI607"/>
  <c r="BH607"/>
  <c r="BG607"/>
  <c r="BE607"/>
  <c r="T607"/>
  <c r="R607"/>
  <c r="P607"/>
  <c r="BK607"/>
  <c r="J607"/>
  <c r="BF607" s="1"/>
  <c r="BI602"/>
  <c r="BH602"/>
  <c r="BG602"/>
  <c r="BE602"/>
  <c r="T602"/>
  <c r="R602"/>
  <c r="P602"/>
  <c r="BK602"/>
  <c r="BK601" s="1"/>
  <c r="J601" s="1"/>
  <c r="J61" s="1"/>
  <c r="J602"/>
  <c r="BF602" s="1"/>
  <c r="BI593"/>
  <c r="BH593"/>
  <c r="BG593"/>
  <c r="BE593"/>
  <c r="T593"/>
  <c r="R593"/>
  <c r="P593"/>
  <c r="BK593"/>
  <c r="J593"/>
  <c r="BF593" s="1"/>
  <c r="BI588"/>
  <c r="BH588"/>
  <c r="BG588"/>
  <c r="BE588"/>
  <c r="T588"/>
  <c r="R588"/>
  <c r="P588"/>
  <c r="BK588"/>
  <c r="J588"/>
  <c r="BF588" s="1"/>
  <c r="BI584"/>
  <c r="BH584"/>
  <c r="BG584"/>
  <c r="BF584"/>
  <c r="BE584"/>
  <c r="T584"/>
  <c r="R584"/>
  <c r="P584"/>
  <c r="BK584"/>
  <c r="J584"/>
  <c r="BI582"/>
  <c r="BH582"/>
  <c r="BG582"/>
  <c r="BE582"/>
  <c r="T582"/>
  <c r="R582"/>
  <c r="P582"/>
  <c r="BK582"/>
  <c r="J582"/>
  <c r="BF582" s="1"/>
  <c r="BI580"/>
  <c r="BH580"/>
  <c r="BG580"/>
  <c r="BE580"/>
  <c r="T580"/>
  <c r="R580"/>
  <c r="P580"/>
  <c r="BK580"/>
  <c r="J580"/>
  <c r="BF580" s="1"/>
  <c r="BI570"/>
  <c r="BH570"/>
  <c r="BG570"/>
  <c r="BE570"/>
  <c r="T570"/>
  <c r="R570"/>
  <c r="P570"/>
  <c r="BK570"/>
  <c r="J570"/>
  <c r="BF570" s="1"/>
  <c r="BI567"/>
  <c r="BH567"/>
  <c r="BG567"/>
  <c r="BE567"/>
  <c r="T567"/>
  <c r="R567"/>
  <c r="P567"/>
  <c r="BK567"/>
  <c r="J567"/>
  <c r="BF567" s="1"/>
  <c r="BI564"/>
  <c r="BH564"/>
  <c r="BG564"/>
  <c r="BE564"/>
  <c r="T564"/>
  <c r="R564"/>
  <c r="P564"/>
  <c r="BK564"/>
  <c r="J564"/>
  <c r="BF564" s="1"/>
  <c r="BI551"/>
  <c r="BH551"/>
  <c r="BG551"/>
  <c r="BE551"/>
  <c r="T551"/>
  <c r="R551"/>
  <c r="P551"/>
  <c r="BK551"/>
  <c r="J551"/>
  <c r="BF551" s="1"/>
  <c r="BI549"/>
  <c r="BH549"/>
  <c r="BG549"/>
  <c r="BE549"/>
  <c r="T549"/>
  <c r="R549"/>
  <c r="P549"/>
  <c r="BK549"/>
  <c r="J549"/>
  <c r="BF549" s="1"/>
  <c r="BI546"/>
  <c r="BH546"/>
  <c r="BG546"/>
  <c r="BE546"/>
  <c r="T546"/>
  <c r="R546"/>
  <c r="P546"/>
  <c r="BK546"/>
  <c r="J546"/>
  <c r="BF546" s="1"/>
  <c r="BI543"/>
  <c r="BH543"/>
  <c r="BG543"/>
  <c r="BF543"/>
  <c r="BE543"/>
  <c r="T543"/>
  <c r="R543"/>
  <c r="P543"/>
  <c r="BK543"/>
  <c r="J543"/>
  <c r="BI540"/>
  <c r="BH540"/>
  <c r="BG540"/>
  <c r="BE540"/>
  <c r="T540"/>
  <c r="R540"/>
  <c r="P540"/>
  <c r="BK540"/>
  <c r="J540"/>
  <c r="BF540" s="1"/>
  <c r="BI537"/>
  <c r="BH537"/>
  <c r="BG537"/>
  <c r="BE537"/>
  <c r="T537"/>
  <c r="R537"/>
  <c r="P537"/>
  <c r="BK537"/>
  <c r="J537"/>
  <c r="BF537" s="1"/>
  <c r="BI534"/>
  <c r="BH534"/>
  <c r="BG534"/>
  <c r="BE534"/>
  <c r="T534"/>
  <c r="R534"/>
  <c r="R533" s="1"/>
  <c r="P534"/>
  <c r="BK534"/>
  <c r="J534"/>
  <c r="BF534" s="1"/>
  <c r="BI531"/>
  <c r="BH531"/>
  <c r="BG531"/>
  <c r="BE531"/>
  <c r="T531"/>
  <c r="R531"/>
  <c r="P531"/>
  <c r="BK531"/>
  <c r="J531"/>
  <c r="BF531" s="1"/>
  <c r="BI527"/>
  <c r="BH527"/>
  <c r="BG527"/>
  <c r="BF527"/>
  <c r="BE527"/>
  <c r="T527"/>
  <c r="R527"/>
  <c r="P527"/>
  <c r="BK527"/>
  <c r="J527"/>
  <c r="BI525"/>
  <c r="BH525"/>
  <c r="BG525"/>
  <c r="BE525"/>
  <c r="T525"/>
  <c r="R525"/>
  <c r="P525"/>
  <c r="BK525"/>
  <c r="J525"/>
  <c r="BF525" s="1"/>
  <c r="BI521"/>
  <c r="BH521"/>
  <c r="BG521"/>
  <c r="BE521"/>
  <c r="T521"/>
  <c r="R521"/>
  <c r="P521"/>
  <c r="BK521"/>
  <c r="J521"/>
  <c r="BF521" s="1"/>
  <c r="BI517"/>
  <c r="BH517"/>
  <c r="BG517"/>
  <c r="BE517"/>
  <c r="T517"/>
  <c r="R517"/>
  <c r="P517"/>
  <c r="BK517"/>
  <c r="J517"/>
  <c r="BF517" s="1"/>
  <c r="BI506"/>
  <c r="BH506"/>
  <c r="BG506"/>
  <c r="BE506"/>
  <c r="T506"/>
  <c r="R506"/>
  <c r="P506"/>
  <c r="BK506"/>
  <c r="J506"/>
  <c r="BF506" s="1"/>
  <c r="BI503"/>
  <c r="BH503"/>
  <c r="BG503"/>
  <c r="BF503"/>
  <c r="BE503"/>
  <c r="T503"/>
  <c r="R503"/>
  <c r="P503"/>
  <c r="BK503"/>
  <c r="J503"/>
  <c r="BI496"/>
  <c r="BH496"/>
  <c r="BG496"/>
  <c r="BE496"/>
  <c r="T496"/>
  <c r="R496"/>
  <c r="P496"/>
  <c r="BK496"/>
  <c r="J496"/>
  <c r="BF496" s="1"/>
  <c r="BI493"/>
  <c r="BH493"/>
  <c r="BG493"/>
  <c r="BE493"/>
  <c r="T493"/>
  <c r="R493"/>
  <c r="P493"/>
  <c r="BK493"/>
  <c r="J493"/>
  <c r="BF493" s="1"/>
  <c r="BI484"/>
  <c r="BH484"/>
  <c r="BG484"/>
  <c r="BE484"/>
  <c r="T484"/>
  <c r="R484"/>
  <c r="P484"/>
  <c r="BK484"/>
  <c r="J484"/>
  <c r="BF484" s="1"/>
  <c r="BI477"/>
  <c r="BH477"/>
  <c r="BG477"/>
  <c r="BE477"/>
  <c r="T477"/>
  <c r="R477"/>
  <c r="P477"/>
  <c r="BK477"/>
  <c r="J477"/>
  <c r="BF477" s="1"/>
  <c r="BI468"/>
  <c r="BH468"/>
  <c r="BG468"/>
  <c r="BE468"/>
  <c r="T468"/>
  <c r="R468"/>
  <c r="P468"/>
  <c r="BK468"/>
  <c r="J468"/>
  <c r="BF468" s="1"/>
  <c r="BI462"/>
  <c r="BH462"/>
  <c r="BG462"/>
  <c r="BE462"/>
  <c r="T462"/>
  <c r="R462"/>
  <c r="P462"/>
  <c r="BK462"/>
  <c r="J462"/>
  <c r="BF462" s="1"/>
  <c r="BI455"/>
  <c r="BH455"/>
  <c r="BG455"/>
  <c r="BE455"/>
  <c r="T455"/>
  <c r="R455"/>
  <c r="P455"/>
  <c r="BK455"/>
  <c r="J455"/>
  <c r="BF455" s="1"/>
  <c r="BI450"/>
  <c r="BH450"/>
  <c r="BG450"/>
  <c r="BE450"/>
  <c r="T450"/>
  <c r="R450"/>
  <c r="P450"/>
  <c r="BK450"/>
  <c r="J450"/>
  <c r="BF450" s="1"/>
  <c r="BI446"/>
  <c r="BH446"/>
  <c r="BG446"/>
  <c r="BE446"/>
  <c r="T446"/>
  <c r="R446"/>
  <c r="P446"/>
  <c r="BK446"/>
  <c r="J446"/>
  <c r="BF446" s="1"/>
  <c r="BI443"/>
  <c r="BH443"/>
  <c r="BG443"/>
  <c r="BE443"/>
  <c r="T443"/>
  <c r="R443"/>
  <c r="P443"/>
  <c r="BK443"/>
  <c r="J443"/>
  <c r="BF443" s="1"/>
  <c r="BI437"/>
  <c r="BH437"/>
  <c r="BG437"/>
  <c r="BE437"/>
  <c r="T437"/>
  <c r="R437"/>
  <c r="P437"/>
  <c r="BK437"/>
  <c r="J437"/>
  <c r="BF437" s="1"/>
  <c r="BI435"/>
  <c r="BH435"/>
  <c r="BG435"/>
  <c r="BE435"/>
  <c r="T435"/>
  <c r="R435"/>
  <c r="P435"/>
  <c r="BK435"/>
  <c r="J435"/>
  <c r="BF435" s="1"/>
  <c r="BI422"/>
  <c r="BH422"/>
  <c r="BG422"/>
  <c r="BE422"/>
  <c r="T422"/>
  <c r="R422"/>
  <c r="P422"/>
  <c r="BK422"/>
  <c r="J422"/>
  <c r="BF422" s="1"/>
  <c r="BI408"/>
  <c r="BH408"/>
  <c r="BG408"/>
  <c r="BE408"/>
  <c r="T408"/>
  <c r="R408"/>
  <c r="P408"/>
  <c r="BK408"/>
  <c r="J408"/>
  <c r="BF408" s="1"/>
  <c r="BI400"/>
  <c r="BH400"/>
  <c r="BG400"/>
  <c r="BE400"/>
  <c r="T400"/>
  <c r="R400"/>
  <c r="P400"/>
  <c r="BK400"/>
  <c r="J400"/>
  <c r="BF400" s="1"/>
  <c r="BI386"/>
  <c r="BH386"/>
  <c r="BG386"/>
  <c r="BE386"/>
  <c r="T386"/>
  <c r="R386"/>
  <c r="P386"/>
  <c r="BK386"/>
  <c r="J386"/>
  <c r="BF386" s="1"/>
  <c r="BI383"/>
  <c r="BH383"/>
  <c r="BG383"/>
  <c r="BE383"/>
  <c r="T383"/>
  <c r="R383"/>
  <c r="P383"/>
  <c r="BK383"/>
  <c r="J383"/>
  <c r="BF383" s="1"/>
  <c r="BI381"/>
  <c r="BH381"/>
  <c r="BG381"/>
  <c r="BE381"/>
  <c r="T381"/>
  <c r="R381"/>
  <c r="P381"/>
  <c r="BK381"/>
  <c r="J381"/>
  <c r="BF381" s="1"/>
  <c r="BI379"/>
  <c r="BH379"/>
  <c r="BG379"/>
  <c r="BE379"/>
  <c r="T379"/>
  <c r="R379"/>
  <c r="P379"/>
  <c r="BK379"/>
  <c r="J379"/>
  <c r="BF379" s="1"/>
  <c r="BI368"/>
  <c r="BH368"/>
  <c r="BG368"/>
  <c r="BE368"/>
  <c r="T368"/>
  <c r="R368"/>
  <c r="P368"/>
  <c r="BK368"/>
  <c r="J368"/>
  <c r="BF368" s="1"/>
  <c r="BI362"/>
  <c r="BH362"/>
  <c r="BG362"/>
  <c r="BE362"/>
  <c r="T362"/>
  <c r="R362"/>
  <c r="P362"/>
  <c r="BK362"/>
  <c r="J362"/>
  <c r="BF362" s="1"/>
  <c r="BI359"/>
  <c r="BH359"/>
  <c r="BG359"/>
  <c r="BE359"/>
  <c r="T359"/>
  <c r="R359"/>
  <c r="P359"/>
  <c r="BK359"/>
  <c r="J359"/>
  <c r="BF359" s="1"/>
  <c r="BI356"/>
  <c r="BH356"/>
  <c r="BG356"/>
  <c r="BE356"/>
  <c r="T356"/>
  <c r="R356"/>
  <c r="P356"/>
  <c r="BK356"/>
  <c r="J356"/>
  <c r="BF356" s="1"/>
  <c r="BI354"/>
  <c r="BH354"/>
  <c r="BG354"/>
  <c r="BE354"/>
  <c r="T354"/>
  <c r="R354"/>
  <c r="P354"/>
  <c r="BK354"/>
  <c r="J354"/>
  <c r="BF354" s="1"/>
  <c r="BI352"/>
  <c r="BH352"/>
  <c r="BG352"/>
  <c r="BE352"/>
  <c r="T352"/>
  <c r="R352"/>
  <c r="P352"/>
  <c r="BK352"/>
  <c r="J352"/>
  <c r="BF352" s="1"/>
  <c r="BI345"/>
  <c r="BH345"/>
  <c r="BG345"/>
  <c r="BE345"/>
  <c r="T345"/>
  <c r="R345"/>
  <c r="P345"/>
  <c r="BK345"/>
  <c r="J345"/>
  <c r="BF345" s="1"/>
  <c r="BI343"/>
  <c r="BH343"/>
  <c r="BG343"/>
  <c r="BE343"/>
  <c r="T343"/>
  <c r="R343"/>
  <c r="P343"/>
  <c r="BK343"/>
  <c r="J343"/>
  <c r="BF343" s="1"/>
  <c r="BI337"/>
  <c r="BH337"/>
  <c r="BG337"/>
  <c r="BE337"/>
  <c r="T337"/>
  <c r="R337"/>
  <c r="P337"/>
  <c r="BK337"/>
  <c r="J337"/>
  <c r="BF337" s="1"/>
  <c r="BI331"/>
  <c r="BH331"/>
  <c r="BG331"/>
  <c r="BE331"/>
  <c r="T331"/>
  <c r="R331"/>
  <c r="P331"/>
  <c r="BK331"/>
  <c r="J331"/>
  <c r="BF331" s="1"/>
  <c r="BI328"/>
  <c r="BH328"/>
  <c r="BG328"/>
  <c r="BE328"/>
  <c r="T328"/>
  <c r="R328"/>
  <c r="P328"/>
  <c r="BK328"/>
  <c r="J328"/>
  <c r="BF328" s="1"/>
  <c r="BI326"/>
  <c r="BH326"/>
  <c r="BG326"/>
  <c r="BE326"/>
  <c r="T326"/>
  <c r="R326"/>
  <c r="P326"/>
  <c r="BK326"/>
  <c r="J326"/>
  <c r="BF326" s="1"/>
  <c r="BI324"/>
  <c r="BH324"/>
  <c r="BG324"/>
  <c r="BE324"/>
  <c r="T324"/>
  <c r="R324"/>
  <c r="P324"/>
  <c r="BK324"/>
  <c r="J324"/>
  <c r="BF324" s="1"/>
  <c r="BI289"/>
  <c r="BH289"/>
  <c r="BG289"/>
  <c r="BE289"/>
  <c r="T289"/>
  <c r="R289"/>
  <c r="P289"/>
  <c r="BK289"/>
  <c r="J289"/>
  <c r="BF289" s="1"/>
  <c r="BI277"/>
  <c r="BH277"/>
  <c r="BG277"/>
  <c r="BE277"/>
  <c r="T277"/>
  <c r="R277"/>
  <c r="P277"/>
  <c r="BK277"/>
  <c r="J277"/>
  <c r="BF277" s="1"/>
  <c r="BI267"/>
  <c r="BH267"/>
  <c r="BG267"/>
  <c r="BE267"/>
  <c r="T267"/>
  <c r="R267"/>
  <c r="P267"/>
  <c r="BK267"/>
  <c r="BK266" s="1"/>
  <c r="J266" s="1"/>
  <c r="J59" s="1"/>
  <c r="J267"/>
  <c r="BF267" s="1"/>
  <c r="BI263"/>
  <c r="BH263"/>
  <c r="BG263"/>
  <c r="BE263"/>
  <c r="T263"/>
  <c r="R263"/>
  <c r="P263"/>
  <c r="BK263"/>
  <c r="J263"/>
  <c r="BF263" s="1"/>
  <c r="BI259"/>
  <c r="BH259"/>
  <c r="BG259"/>
  <c r="BE259"/>
  <c r="T259"/>
  <c r="R259"/>
  <c r="P259"/>
  <c r="BK259"/>
  <c r="J259"/>
  <c r="BF259" s="1"/>
  <c r="BI252"/>
  <c r="BH252"/>
  <c r="BG252"/>
  <c r="BE252"/>
  <c r="T252"/>
  <c r="R252"/>
  <c r="P252"/>
  <c r="BK252"/>
  <c r="J252"/>
  <c r="BF252" s="1"/>
  <c r="BI249"/>
  <c r="BH249"/>
  <c r="BG249"/>
  <c r="BE249"/>
  <c r="T249"/>
  <c r="R249"/>
  <c r="P249"/>
  <c r="BK249"/>
  <c r="J249"/>
  <c r="BF249" s="1"/>
  <c r="BI246"/>
  <c r="BH246"/>
  <c r="BG246"/>
  <c r="BE246"/>
  <c r="T246"/>
  <c r="R246"/>
  <c r="P246"/>
  <c r="BK246"/>
  <c r="J246"/>
  <c r="BF246" s="1"/>
  <c r="BI243"/>
  <c r="BH243"/>
  <c r="BG243"/>
  <c r="BF243"/>
  <c r="BE243"/>
  <c r="T243"/>
  <c r="R243"/>
  <c r="P243"/>
  <c r="BK243"/>
  <c r="J243"/>
  <c r="BI239"/>
  <c r="BH239"/>
  <c r="BG239"/>
  <c r="BE239"/>
  <c r="T239"/>
  <c r="R239"/>
  <c r="P239"/>
  <c r="BK239"/>
  <c r="J239"/>
  <c r="BF239" s="1"/>
  <c r="BI237"/>
  <c r="BH237"/>
  <c r="BG237"/>
  <c r="BE237"/>
  <c r="T237"/>
  <c r="R237"/>
  <c r="P237"/>
  <c r="BK237"/>
  <c r="J237"/>
  <c r="BF237" s="1"/>
  <c r="BI232"/>
  <c r="BH232"/>
  <c r="BG232"/>
  <c r="BF232"/>
  <c r="BE232"/>
  <c r="T232"/>
  <c r="R232"/>
  <c r="P232"/>
  <c r="BK232"/>
  <c r="J232"/>
  <c r="BI229"/>
  <c r="BH229"/>
  <c r="BG229"/>
  <c r="BE229"/>
  <c r="T229"/>
  <c r="R229"/>
  <c r="P229"/>
  <c r="BK229"/>
  <c r="J229"/>
  <c r="BF229" s="1"/>
  <c r="BI226"/>
  <c r="BH226"/>
  <c r="BG226"/>
  <c r="BE226"/>
  <c r="T226"/>
  <c r="R226"/>
  <c r="P226"/>
  <c r="BK226"/>
  <c r="J226"/>
  <c r="BF226" s="1"/>
  <c r="BI221"/>
  <c r="BH221"/>
  <c r="BG221"/>
  <c r="BF221"/>
  <c r="BE221"/>
  <c r="T221"/>
  <c r="R221"/>
  <c r="P221"/>
  <c r="BK221"/>
  <c r="J221"/>
  <c r="BI218"/>
  <c r="BH218"/>
  <c r="BG218"/>
  <c r="BE218"/>
  <c r="T218"/>
  <c r="R218"/>
  <c r="P218"/>
  <c r="BK218"/>
  <c r="J218"/>
  <c r="BF218" s="1"/>
  <c r="BI212"/>
  <c r="BH212"/>
  <c r="BG212"/>
  <c r="BE212"/>
  <c r="T212"/>
  <c r="R212"/>
  <c r="P212"/>
  <c r="BK212"/>
  <c r="J212"/>
  <c r="BF212" s="1"/>
  <c r="BI209"/>
  <c r="BH209"/>
  <c r="BG209"/>
  <c r="BF209"/>
  <c r="BE209"/>
  <c r="T209"/>
  <c r="R209"/>
  <c r="P209"/>
  <c r="BK209"/>
  <c r="J209"/>
  <c r="BI199"/>
  <c r="BH199"/>
  <c r="BG199"/>
  <c r="BE199"/>
  <c r="T199"/>
  <c r="R199"/>
  <c r="P199"/>
  <c r="BK199"/>
  <c r="J199"/>
  <c r="BF199" s="1"/>
  <c r="BI196"/>
  <c r="BH196"/>
  <c r="BG196"/>
  <c r="BE196"/>
  <c r="T196"/>
  <c r="R196"/>
  <c r="P196"/>
  <c r="BK196"/>
  <c r="J196"/>
  <c r="BF196" s="1"/>
  <c r="BI186"/>
  <c r="BH186"/>
  <c r="BG186"/>
  <c r="BF186"/>
  <c r="BE186"/>
  <c r="T186"/>
  <c r="R186"/>
  <c r="P186"/>
  <c r="BK186"/>
  <c r="J186"/>
  <c r="BI183"/>
  <c r="BH183"/>
  <c r="BG183"/>
  <c r="BE183"/>
  <c r="T183"/>
  <c r="R183"/>
  <c r="P183"/>
  <c r="BK183"/>
  <c r="J183"/>
  <c r="BF183" s="1"/>
  <c r="BI180"/>
  <c r="BH180"/>
  <c r="BG180"/>
  <c r="BE180"/>
  <c r="T180"/>
  <c r="R180"/>
  <c r="P180"/>
  <c r="BK180"/>
  <c r="J180"/>
  <c r="BF180" s="1"/>
  <c r="BI178"/>
  <c r="BH178"/>
  <c r="BG178"/>
  <c r="BF178"/>
  <c r="BE178"/>
  <c r="T178"/>
  <c r="R178"/>
  <c r="P178"/>
  <c r="BK178"/>
  <c r="J178"/>
  <c r="BI176"/>
  <c r="BH176"/>
  <c r="BG176"/>
  <c r="BE176"/>
  <c r="T176"/>
  <c r="R176"/>
  <c r="P176"/>
  <c r="BK176"/>
  <c r="J176"/>
  <c r="BF176" s="1"/>
  <c r="BI174"/>
  <c r="BH174"/>
  <c r="F33" s="1"/>
  <c r="BC53" i="1" s="1"/>
  <c r="BG174" i="3"/>
  <c r="BE174"/>
  <c r="T174"/>
  <c r="R174"/>
  <c r="P174"/>
  <c r="P173" s="1"/>
  <c r="BK174"/>
  <c r="BK173" s="1"/>
  <c r="J174"/>
  <c r="BF174" s="1"/>
  <c r="J167"/>
  <c r="F167"/>
  <c r="J165"/>
  <c r="F165"/>
  <c r="E163"/>
  <c r="J51"/>
  <c r="J49"/>
  <c r="F49"/>
  <c r="E47"/>
  <c r="J21"/>
  <c r="E21"/>
  <c r="J20"/>
  <c r="J18"/>
  <c r="E18"/>
  <c r="F168" s="1"/>
  <c r="J17"/>
  <c r="J15"/>
  <c r="E15"/>
  <c r="F51" s="1"/>
  <c r="J14"/>
  <c r="J12"/>
  <c r="E7"/>
  <c r="E161" s="1"/>
  <c r="P113" i="2"/>
  <c r="T108"/>
  <c r="R98"/>
  <c r="P83"/>
  <c r="AY52" i="1"/>
  <c r="AX52"/>
  <c r="BI116" i="2"/>
  <c r="BH116"/>
  <c r="BG116"/>
  <c r="BE116"/>
  <c r="T116"/>
  <c r="R116"/>
  <c r="P116"/>
  <c r="BK116"/>
  <c r="J116"/>
  <c r="BF116" s="1"/>
  <c r="BI114"/>
  <c r="BH114"/>
  <c r="BG114"/>
  <c r="BE114"/>
  <c r="T114"/>
  <c r="T113" s="1"/>
  <c r="R114"/>
  <c r="R113" s="1"/>
  <c r="P114"/>
  <c r="BK114"/>
  <c r="BK113" s="1"/>
  <c r="J113" s="1"/>
  <c r="J61" s="1"/>
  <c r="J114"/>
  <c r="BF114" s="1"/>
  <c r="BI111"/>
  <c r="BH111"/>
  <c r="BG111"/>
  <c r="BF111"/>
  <c r="BE111"/>
  <c r="T111"/>
  <c r="R111"/>
  <c r="R108" s="1"/>
  <c r="P111"/>
  <c r="P108" s="1"/>
  <c r="BK111"/>
  <c r="J111"/>
  <c r="BI109"/>
  <c r="BH109"/>
  <c r="BG109"/>
  <c r="BF109"/>
  <c r="BE109"/>
  <c r="T109"/>
  <c r="R109"/>
  <c r="P109"/>
  <c r="BK109"/>
  <c r="BK108" s="1"/>
  <c r="J108" s="1"/>
  <c r="J60" s="1"/>
  <c r="J109"/>
  <c r="BI103"/>
  <c r="BH103"/>
  <c r="BG103"/>
  <c r="BF103"/>
  <c r="BE103"/>
  <c r="T103"/>
  <c r="R103"/>
  <c r="P103"/>
  <c r="BK103"/>
  <c r="J103"/>
  <c r="BI101"/>
  <c r="BH101"/>
  <c r="BG101"/>
  <c r="BE101"/>
  <c r="T101"/>
  <c r="R101"/>
  <c r="P101"/>
  <c r="BK101"/>
  <c r="J101"/>
  <c r="BF101" s="1"/>
  <c r="BI99"/>
  <c r="BH99"/>
  <c r="BG99"/>
  <c r="BE99"/>
  <c r="T99"/>
  <c r="T98" s="1"/>
  <c r="R99"/>
  <c r="P99"/>
  <c r="P98" s="1"/>
  <c r="BK99"/>
  <c r="BK98" s="1"/>
  <c r="J98" s="1"/>
  <c r="J59" s="1"/>
  <c r="J99"/>
  <c r="BF99" s="1"/>
  <c r="BI96"/>
  <c r="BH96"/>
  <c r="BG96"/>
  <c r="BF96"/>
  <c r="BE96"/>
  <c r="T96"/>
  <c r="R96"/>
  <c r="P96"/>
  <c r="BK96"/>
  <c r="J96"/>
  <c r="BI94"/>
  <c r="BH94"/>
  <c r="BG94"/>
  <c r="BE94"/>
  <c r="T94"/>
  <c r="R94"/>
  <c r="P94"/>
  <c r="BK94"/>
  <c r="J94"/>
  <c r="BF94" s="1"/>
  <c r="BI92"/>
  <c r="BH92"/>
  <c r="BG92"/>
  <c r="BF92"/>
  <c r="BE92"/>
  <c r="T92"/>
  <c r="R92"/>
  <c r="P92"/>
  <c r="BK92"/>
  <c r="J92"/>
  <c r="BI90"/>
  <c r="BH90"/>
  <c r="BG90"/>
  <c r="BF90"/>
  <c r="BE90"/>
  <c r="T90"/>
  <c r="R90"/>
  <c r="P90"/>
  <c r="BK90"/>
  <c r="J90"/>
  <c r="BI88"/>
  <c r="BH88"/>
  <c r="BG88"/>
  <c r="BE88"/>
  <c r="J30" s="1"/>
  <c r="AV52" i="1" s="1"/>
  <c r="T88" i="2"/>
  <c r="R88"/>
  <c r="P88"/>
  <c r="BK88"/>
  <c r="J88"/>
  <c r="BF88" s="1"/>
  <c r="F31" s="1"/>
  <c r="BA52" i="1" s="1"/>
  <c r="BI86" i="2"/>
  <c r="F34" s="1"/>
  <c r="BD52" i="1" s="1"/>
  <c r="BH86" i="2"/>
  <c r="F33" s="1"/>
  <c r="BC52" i="1" s="1"/>
  <c r="BG86" i="2"/>
  <c r="BF86"/>
  <c r="BE86"/>
  <c r="T86"/>
  <c r="R86"/>
  <c r="P86"/>
  <c r="BK86"/>
  <c r="J86"/>
  <c r="BI84"/>
  <c r="BH84"/>
  <c r="BG84"/>
  <c r="F32" s="1"/>
  <c r="BB52" i="1" s="1"/>
  <c r="BF84" i="2"/>
  <c r="BE84"/>
  <c r="F30" s="1"/>
  <c r="AZ52" i="1" s="1"/>
  <c r="T84" i="2"/>
  <c r="T83" s="1"/>
  <c r="T82" s="1"/>
  <c r="T81" s="1"/>
  <c r="R84"/>
  <c r="R83" s="1"/>
  <c r="P84"/>
  <c r="BK84"/>
  <c r="BK83" s="1"/>
  <c r="J84"/>
  <c r="F77"/>
  <c r="J75"/>
  <c r="F75"/>
  <c r="E73"/>
  <c r="J51"/>
  <c r="F51"/>
  <c r="J49"/>
  <c r="F49"/>
  <c r="E47"/>
  <c r="J21"/>
  <c r="E21"/>
  <c r="J77" s="1"/>
  <c r="J20"/>
  <c r="J18"/>
  <c r="E18"/>
  <c r="F52" s="1"/>
  <c r="J17"/>
  <c r="J15"/>
  <c r="E15"/>
  <c r="J14"/>
  <c r="J12"/>
  <c r="E7"/>
  <c r="E45" s="1"/>
  <c r="AS51" i="1"/>
  <c r="L47"/>
  <c r="AM46"/>
  <c r="L46"/>
  <c r="AM44"/>
  <c r="L44"/>
  <c r="L42"/>
  <c r="L41"/>
  <c r="J83" i="2" l="1"/>
  <c r="J58" s="1"/>
  <c r="BK82"/>
  <c r="P82"/>
  <c r="P81" s="1"/>
  <c r="AU52" i="1" s="1"/>
  <c r="R82" i="2"/>
  <c r="R81" s="1"/>
  <c r="AT52" i="1"/>
  <c r="F31" i="3"/>
  <c r="BA53" i="1" s="1"/>
  <c r="BA51" s="1"/>
  <c r="J31" i="3"/>
  <c r="AW53" i="1" s="1"/>
  <c r="J31" i="2"/>
  <c r="AW52" i="1" s="1"/>
  <c r="R1457" i="3"/>
  <c r="R1919"/>
  <c r="R2224"/>
  <c r="T3864"/>
  <c r="F32"/>
  <c r="BB53" i="1" s="1"/>
  <c r="BB51" s="1"/>
  <c r="T846" i="3"/>
  <c r="P1481"/>
  <c r="R1665"/>
  <c r="BK2060"/>
  <c r="J2060" s="1"/>
  <c r="J82" s="1"/>
  <c r="T2231"/>
  <c r="T2223" s="1"/>
  <c r="T3051"/>
  <c r="P3214"/>
  <c r="T3676"/>
  <c r="J173"/>
  <c r="J58" s="1"/>
  <c r="F52"/>
  <c r="T266"/>
  <c r="BK533"/>
  <c r="J533" s="1"/>
  <c r="J60" s="1"/>
  <c r="R846"/>
  <c r="T1520"/>
  <c r="T1713"/>
  <c r="T1664" s="1"/>
  <c r="T1768"/>
  <c r="R2231"/>
  <c r="R2306"/>
  <c r="P3864"/>
  <c r="T4197"/>
  <c r="P4362"/>
  <c r="P4470"/>
  <c r="J4008"/>
  <c r="J122" s="1"/>
  <c r="J49" i="4"/>
  <c r="J143"/>
  <c r="F30" i="3"/>
  <c r="AZ53" i="1" s="1"/>
  <c r="AZ51" s="1"/>
  <c r="J30" i="3"/>
  <c r="AV53" i="1" s="1"/>
  <c r="J91" i="6"/>
  <c r="J58" s="1"/>
  <c r="BK90"/>
  <c r="E71" i="2"/>
  <c r="F78"/>
  <c r="T173" i="3"/>
  <c r="R266"/>
  <c r="BK826"/>
  <c r="J826" s="1"/>
  <c r="J62" s="1"/>
  <c r="R1520"/>
  <c r="R1768"/>
  <c r="T2030"/>
  <c r="T2005" s="1"/>
  <c r="P2078"/>
  <c r="P2005" s="1"/>
  <c r="BK2272"/>
  <c r="J2272" s="1"/>
  <c r="J98" s="1"/>
  <c r="P3574"/>
  <c r="R4008"/>
  <c r="T4447"/>
  <c r="J4507"/>
  <c r="J135" s="1"/>
  <c r="BK4506"/>
  <c r="J4506" s="1"/>
  <c r="J134" s="1"/>
  <c r="E45"/>
  <c r="R173"/>
  <c r="F34"/>
  <c r="BD53" i="1" s="1"/>
  <c r="BD51" s="1"/>
  <c r="W30" s="1"/>
  <c r="P266" i="3"/>
  <c r="R1989"/>
  <c r="T2114"/>
  <c r="T2148"/>
  <c r="BK2204"/>
  <c r="T2317"/>
  <c r="T3326"/>
  <c r="P4197"/>
  <c r="BK4273"/>
  <c r="J4273" s="1"/>
  <c r="J125" s="1"/>
  <c r="BK4197"/>
  <c r="J4197" s="1"/>
  <c r="J123" s="1"/>
  <c r="T4273"/>
  <c r="BK4345"/>
  <c r="J4345" s="1"/>
  <c r="J127" s="1"/>
  <c r="R4447"/>
  <c r="J31" i="4"/>
  <c r="AW54" i="1" s="1"/>
  <c r="T601" i="3"/>
  <c r="P1468"/>
  <c r="BK1481"/>
  <c r="J1481" s="1"/>
  <c r="J66" s="1"/>
  <c r="P1520"/>
  <c r="BK1641"/>
  <c r="J1641" s="1"/>
  <c r="J68" s="1"/>
  <c r="P1665"/>
  <c r="R1713"/>
  <c r="P1768"/>
  <c r="T1854"/>
  <c r="P1989"/>
  <c r="R2030"/>
  <c r="BK2078"/>
  <c r="J2078" s="1"/>
  <c r="J84" s="1"/>
  <c r="P2105"/>
  <c r="R2114"/>
  <c r="R2148"/>
  <c r="P2231"/>
  <c r="P2289"/>
  <c r="R2298"/>
  <c r="BK2306"/>
  <c r="J2306" s="1"/>
  <c r="J102" s="1"/>
  <c r="P3051"/>
  <c r="BK3208"/>
  <c r="J3208" s="1"/>
  <c r="J106" s="1"/>
  <c r="T3214"/>
  <c r="R3667"/>
  <c r="R3994"/>
  <c r="P4252"/>
  <c r="R4273"/>
  <c r="R4316"/>
  <c r="R4385"/>
  <c r="P4447"/>
  <c r="P4634"/>
  <c r="T4742"/>
  <c r="J1903" i="4"/>
  <c r="J82" s="1"/>
  <c r="T533" i="3"/>
  <c r="R601"/>
  <c r="T826"/>
  <c r="BK846"/>
  <c r="J846" s="1"/>
  <c r="J63" s="1"/>
  <c r="P1457"/>
  <c r="BK1468"/>
  <c r="J1468" s="1"/>
  <c r="J65" s="1"/>
  <c r="BK1665"/>
  <c r="P1713"/>
  <c r="T1846"/>
  <c r="R1854"/>
  <c r="P1919"/>
  <c r="BK1989"/>
  <c r="J1989" s="1"/>
  <c r="J77" s="1"/>
  <c r="R2005"/>
  <c r="P2030"/>
  <c r="T2060"/>
  <c r="BK2105"/>
  <c r="J2105" s="1"/>
  <c r="J85" s="1"/>
  <c r="P2114"/>
  <c r="P2148"/>
  <c r="P2125" s="1"/>
  <c r="R2173"/>
  <c r="R2169" s="1"/>
  <c r="T2194"/>
  <c r="T2169" s="1"/>
  <c r="T2204"/>
  <c r="T2203" s="1"/>
  <c r="P2224"/>
  <c r="P2223" s="1"/>
  <c r="BK2231"/>
  <c r="J2231" s="1"/>
  <c r="J97" s="1"/>
  <c r="T2272"/>
  <c r="P2298"/>
  <c r="R2317"/>
  <c r="T2386"/>
  <c r="R3214"/>
  <c r="P3249"/>
  <c r="T3384"/>
  <c r="P3667"/>
  <c r="BK3676"/>
  <c r="J3676" s="1"/>
  <c r="J113" s="1"/>
  <c r="P3829"/>
  <c r="P3994"/>
  <c r="T4008"/>
  <c r="BK4252"/>
  <c r="J4252" s="1"/>
  <c r="J124" s="1"/>
  <c r="P4273"/>
  <c r="P4316"/>
  <c r="P4385"/>
  <c r="T4424"/>
  <c r="BK4491"/>
  <c r="J4491" s="1"/>
  <c r="J133" s="1"/>
  <c r="T4596"/>
  <c r="BK4653"/>
  <c r="J4653" s="1"/>
  <c r="J139" s="1"/>
  <c r="T4672"/>
  <c r="R4713"/>
  <c r="T4966"/>
  <c r="R4979"/>
  <c r="T531" i="4"/>
  <c r="P1200"/>
  <c r="T1887"/>
  <c r="R1924"/>
  <c r="R1923" s="1"/>
  <c r="F31"/>
  <c r="BA54" i="1" s="1"/>
  <c r="J2170" i="3"/>
  <c r="J90" s="1"/>
  <c r="BK2169"/>
  <c r="J2169" s="1"/>
  <c r="J89" s="1"/>
  <c r="P601"/>
  <c r="R826"/>
  <c r="BK1457"/>
  <c r="J1457" s="1"/>
  <c r="J64" s="1"/>
  <c r="BK1713"/>
  <c r="J1713" s="1"/>
  <c r="J72" s="1"/>
  <c r="R1846"/>
  <c r="BK1919"/>
  <c r="J1919" s="1"/>
  <c r="J76" s="1"/>
  <c r="BK2030"/>
  <c r="J2030" s="1"/>
  <c r="J80" s="1"/>
  <c r="R2060"/>
  <c r="BK2114"/>
  <c r="J2114" s="1"/>
  <c r="J86" s="1"/>
  <c r="T2125"/>
  <c r="BK2148"/>
  <c r="J2148" s="1"/>
  <c r="J88" s="1"/>
  <c r="P2173"/>
  <c r="P2169" s="1"/>
  <c r="R2194"/>
  <c r="R2204"/>
  <c r="R2203" s="1"/>
  <c r="BK2224"/>
  <c r="R2272"/>
  <c r="BK2298"/>
  <c r="J2298" s="1"/>
  <c r="J100" s="1"/>
  <c r="P2317"/>
  <c r="R2386"/>
  <c r="BK3249"/>
  <c r="J3249" s="1"/>
  <c r="J108" s="1"/>
  <c r="R3384"/>
  <c r="T3574"/>
  <c r="BK3667"/>
  <c r="J3667" s="1"/>
  <c r="J112" s="1"/>
  <c r="BK3829"/>
  <c r="J3829" s="1"/>
  <c r="J114" s="1"/>
  <c r="BK3994"/>
  <c r="J3994" s="1"/>
  <c r="J116" s="1"/>
  <c r="BK4316"/>
  <c r="J4316" s="1"/>
  <c r="J126" s="1"/>
  <c r="T4345"/>
  <c r="T4362"/>
  <c r="BK4385"/>
  <c r="J4385" s="1"/>
  <c r="J129" s="1"/>
  <c r="T4470"/>
  <c r="R4507"/>
  <c r="R4506" s="1"/>
  <c r="R4615"/>
  <c r="P4742"/>
  <c r="R4773"/>
  <c r="R151" i="4"/>
  <c r="BK1176"/>
  <c r="J1176" s="1"/>
  <c r="J70" s="1"/>
  <c r="F31" i="5"/>
  <c r="BA55" i="1" s="1"/>
  <c r="J1924" i="4"/>
  <c r="J85" s="1"/>
  <c r="BK1923"/>
  <c r="J1923" s="1"/>
  <c r="J84" s="1"/>
  <c r="P533" i="3"/>
  <c r="P172" s="1"/>
  <c r="P826"/>
  <c r="T1481"/>
  <c r="T1641"/>
  <c r="P1846"/>
  <c r="BK1854"/>
  <c r="J1854" s="1"/>
  <c r="J75" s="1"/>
  <c r="P2060"/>
  <c r="T2078"/>
  <c r="R2125"/>
  <c r="BK2173"/>
  <c r="J2173" s="1"/>
  <c r="J91" s="1"/>
  <c r="P2194"/>
  <c r="P2204"/>
  <c r="P2203" s="1"/>
  <c r="P2272"/>
  <c r="T2306"/>
  <c r="BK2317"/>
  <c r="J2317" s="1"/>
  <c r="J103" s="1"/>
  <c r="P2386"/>
  <c r="T3208"/>
  <c r="BK3214"/>
  <c r="J3214" s="1"/>
  <c r="J107" s="1"/>
  <c r="R3326"/>
  <c r="P3384"/>
  <c r="R3574"/>
  <c r="R3864"/>
  <c r="P4008"/>
  <c r="P4007" s="1"/>
  <c r="R4197"/>
  <c r="R4345"/>
  <c r="P4424"/>
  <c r="P4506"/>
  <c r="P4596"/>
  <c r="P4672"/>
  <c r="BK4713"/>
  <c r="J4713" s="1"/>
  <c r="J141" s="1"/>
  <c r="P4966"/>
  <c r="BK4979"/>
  <c r="J4979" s="1"/>
  <c r="J149" s="1"/>
  <c r="T4506"/>
  <c r="F34" i="4"/>
  <c r="BD54" i="1" s="1"/>
  <c r="T854" i="4"/>
  <c r="P892"/>
  <c r="BK2899"/>
  <c r="T469" i="5"/>
  <c r="T151" i="4"/>
  <c r="BK212"/>
  <c r="J212" s="1"/>
  <c r="J59" s="1"/>
  <c r="BK470"/>
  <c r="J470" s="1"/>
  <c r="J61" s="1"/>
  <c r="P520"/>
  <c r="P849"/>
  <c r="R892"/>
  <c r="R1200"/>
  <c r="BK1736"/>
  <c r="J1736" s="1"/>
  <c r="J75" s="1"/>
  <c r="BK1789"/>
  <c r="J1789" s="1"/>
  <c r="J77" s="1"/>
  <c r="R1854"/>
  <c r="T1903"/>
  <c r="T1902" s="1"/>
  <c r="P1924"/>
  <c r="P1923" s="1"/>
  <c r="BK1976"/>
  <c r="BK2012"/>
  <c r="J2012" s="1"/>
  <c r="J95" s="1"/>
  <c r="P2392"/>
  <c r="T2587"/>
  <c r="BK2771"/>
  <c r="J2771" s="1"/>
  <c r="J108" s="1"/>
  <c r="P2846"/>
  <c r="T3070"/>
  <c r="T2899" s="1"/>
  <c r="T2897" s="1"/>
  <c r="T3280"/>
  <c r="T96" i="5"/>
  <c r="T95" s="1"/>
  <c r="T94" s="1"/>
  <c r="T187" i="6"/>
  <c r="BK269"/>
  <c r="J269" s="1"/>
  <c r="J62" s="1"/>
  <c r="T294"/>
  <c r="T90" s="1"/>
  <c r="T89" s="1"/>
  <c r="T339"/>
  <c r="T313" s="1"/>
  <c r="F33" i="4"/>
  <c r="BC54" i="1" s="1"/>
  <c r="BC51" s="1"/>
  <c r="BK1200" i="4"/>
  <c r="T1702"/>
  <c r="T1745"/>
  <c r="P1902"/>
  <c r="R1910"/>
  <c r="R1902" s="1"/>
  <c r="P1959"/>
  <c r="T1986"/>
  <c r="T1985" s="1"/>
  <c r="P2587"/>
  <c r="F34" i="5"/>
  <c r="BD55" i="1" s="1"/>
  <c r="P289" i="5"/>
  <c r="R469"/>
  <c r="P90" i="6"/>
  <c r="P89" s="1"/>
  <c r="AU56" i="1" s="1"/>
  <c r="P294" i="6"/>
  <c r="J314"/>
  <c r="J67" s="1"/>
  <c r="J1960" i="4"/>
  <c r="J87" s="1"/>
  <c r="BK1959"/>
  <c r="J1959" s="1"/>
  <c r="J86" s="1"/>
  <c r="J96" i="5"/>
  <c r="J58" s="1"/>
  <c r="BK95"/>
  <c r="F145" i="4"/>
  <c r="BK151"/>
  <c r="F32"/>
  <c r="BB54" i="1" s="1"/>
  <c r="T212" i="4"/>
  <c r="R294"/>
  <c r="T470"/>
  <c r="P531"/>
  <c r="P844"/>
  <c r="P854"/>
  <c r="R863"/>
  <c r="R1702"/>
  <c r="R1745"/>
  <c r="T1789"/>
  <c r="BK1887"/>
  <c r="J1887" s="1"/>
  <c r="J80" s="1"/>
  <c r="P1910"/>
  <c r="R1963"/>
  <c r="R1959" s="1"/>
  <c r="P1968"/>
  <c r="R1986"/>
  <c r="R1985" s="1"/>
  <c r="T2012"/>
  <c r="P2098"/>
  <c r="P2236"/>
  <c r="T2516"/>
  <c r="P2758"/>
  <c r="T2821"/>
  <c r="P3110"/>
  <c r="F33" i="5"/>
  <c r="BC55" i="1" s="1"/>
  <c r="P363" i="5"/>
  <c r="P470"/>
  <c r="P469" s="1"/>
  <c r="F33" i="6"/>
  <c r="BC56" i="1" s="1"/>
  <c r="R313" i="6"/>
  <c r="F31"/>
  <c r="BA56" i="1" s="1"/>
  <c r="J31" i="6"/>
  <c r="AW56" i="1" s="1"/>
  <c r="P294" i="4"/>
  <c r="R470"/>
  <c r="BK531"/>
  <c r="J531" s="1"/>
  <c r="J63" s="1"/>
  <c r="BK854"/>
  <c r="J854" s="1"/>
  <c r="J67" s="1"/>
  <c r="P863"/>
  <c r="T1176"/>
  <c r="BK1910"/>
  <c r="J1910" s="1"/>
  <c r="J83" s="1"/>
  <c r="T1924"/>
  <c r="T1923" s="1"/>
  <c r="P1986"/>
  <c r="P1985" s="1"/>
  <c r="T2023"/>
  <c r="BK2098"/>
  <c r="J2098" s="1"/>
  <c r="J97" s="1"/>
  <c r="BK2236"/>
  <c r="J2236" s="1"/>
  <c r="J98" s="1"/>
  <c r="R2398"/>
  <c r="R2771"/>
  <c r="T2846"/>
  <c r="P2900"/>
  <c r="R3269"/>
  <c r="J31" i="5"/>
  <c r="AW55" i="1" s="1"/>
  <c r="P249" i="5"/>
  <c r="P95" s="1"/>
  <c r="P94" s="1"/>
  <c r="AU55" i="1" s="1"/>
  <c r="F32" i="6"/>
  <c r="BB56" i="1" s="1"/>
  <c r="R269" i="6"/>
  <c r="P314"/>
  <c r="P313" s="1"/>
  <c r="F30" i="4"/>
  <c r="AZ54" i="1" s="1"/>
  <c r="J30" i="4"/>
  <c r="AV54" i="1" s="1"/>
  <c r="AT54" s="1"/>
  <c r="J470" i="5"/>
  <c r="J70" s="1"/>
  <c r="BK469"/>
  <c r="J469" s="1"/>
  <c r="J69" s="1"/>
  <c r="P212" i="4"/>
  <c r="P150" s="1"/>
  <c r="BK294"/>
  <c r="J294" s="1"/>
  <c r="J60" s="1"/>
  <c r="P470"/>
  <c r="R520"/>
  <c r="R838"/>
  <c r="R849"/>
  <c r="T892"/>
  <c r="R1176"/>
  <c r="T1200"/>
  <c r="T1199" s="1"/>
  <c r="P1736"/>
  <c r="BK1745"/>
  <c r="J1745" s="1"/>
  <c r="J76" s="1"/>
  <c r="P1789"/>
  <c r="P1976"/>
  <c r="P1975" s="1"/>
  <c r="BK1986"/>
  <c r="P2012"/>
  <c r="R2023"/>
  <c r="P2516"/>
  <c r="BK2622"/>
  <c r="J2622" s="1"/>
  <c r="J104" s="1"/>
  <c r="R2674"/>
  <c r="P2821"/>
  <c r="R3083"/>
  <c r="R2899" s="1"/>
  <c r="R2897" s="1"/>
  <c r="R3129"/>
  <c r="F30" i="5"/>
  <c r="AZ55" i="1" s="1"/>
  <c r="R302" i="5"/>
  <c r="R95" s="1"/>
  <c r="R94" s="1"/>
  <c r="R376"/>
  <c r="R503"/>
  <c r="J30" i="6"/>
  <c r="AV56" i="1" s="1"/>
  <c r="AT56" s="1"/>
  <c r="R253" i="6"/>
  <c r="R90" s="1"/>
  <c r="R89" s="1"/>
  <c r="J49" i="5"/>
  <c r="E45" i="6"/>
  <c r="F52"/>
  <c r="J30" i="5"/>
  <c r="AV55" i="1" s="1"/>
  <c r="J83" i="6"/>
  <c r="W28" i="1" l="1"/>
  <c r="AX51"/>
  <c r="W26"/>
  <c r="AV51"/>
  <c r="AY51"/>
  <c r="W29"/>
  <c r="W27"/>
  <c r="AW51"/>
  <c r="AK27" s="1"/>
  <c r="J90" i="6"/>
  <c r="J57" s="1"/>
  <c r="BK89"/>
  <c r="J89" s="1"/>
  <c r="BK81" i="2"/>
  <c r="J81" s="1"/>
  <c r="J82"/>
  <c r="J57" s="1"/>
  <c r="BK2005" i="3"/>
  <c r="J2005" s="1"/>
  <c r="J79" s="1"/>
  <c r="BK4007"/>
  <c r="BK172"/>
  <c r="J1200" i="4"/>
  <c r="J73" s="1"/>
  <c r="BK1199"/>
  <c r="J1199" s="1"/>
  <c r="J72" s="1"/>
  <c r="J1665" i="3"/>
  <c r="J71" s="1"/>
  <c r="P1199" i="4"/>
  <c r="P149" s="1"/>
  <c r="AU54" i="1" s="1"/>
  <c r="BK94" i="5"/>
  <c r="J94" s="1"/>
  <c r="J95"/>
  <c r="J57" s="1"/>
  <c r="J2899" i="4"/>
  <c r="J114" s="1"/>
  <c r="BK2897"/>
  <c r="J2897" s="1"/>
  <c r="J112" s="1"/>
  <c r="J1986"/>
  <c r="J93" s="1"/>
  <c r="BK1985"/>
  <c r="J1985" s="1"/>
  <c r="J92" s="1"/>
  <c r="BK2203" i="3"/>
  <c r="J2203" s="1"/>
  <c r="J93" s="1"/>
  <c r="J2204"/>
  <c r="J94" s="1"/>
  <c r="P4005"/>
  <c r="R150" i="4"/>
  <c r="BK1902"/>
  <c r="J1902" s="1"/>
  <c r="J81" s="1"/>
  <c r="T172" i="3"/>
  <c r="AT55" i="1"/>
  <c r="P2899" i="4"/>
  <c r="P2897" s="1"/>
  <c r="P1664" i="3"/>
  <c r="P171" s="1"/>
  <c r="AU53" i="1" s="1"/>
  <c r="R172" i="3"/>
  <c r="R4007"/>
  <c r="R4005" s="1"/>
  <c r="J1976" i="4"/>
  <c r="J91" s="1"/>
  <c r="BK1975"/>
  <c r="J1975" s="1"/>
  <c r="J90" s="1"/>
  <c r="J2224" i="3"/>
  <c r="J96" s="1"/>
  <c r="BK2223"/>
  <c r="J2223" s="1"/>
  <c r="J95" s="1"/>
  <c r="R1199" i="4"/>
  <c r="T150"/>
  <c r="T149" s="1"/>
  <c r="BK2125" i="3"/>
  <c r="J2125" s="1"/>
  <c r="J87" s="1"/>
  <c r="J151" i="4"/>
  <c r="J58" s="1"/>
  <c r="BK150"/>
  <c r="T4007" i="3"/>
  <c r="T4005" s="1"/>
  <c r="AT53" i="1"/>
  <c r="R2223" i="3"/>
  <c r="R1664" s="1"/>
  <c r="AU51" i="1" l="1"/>
  <c r="J56" i="2"/>
  <c r="J27"/>
  <c r="R171" i="3"/>
  <c r="R149" i="4"/>
  <c r="BK4005" i="3"/>
  <c r="J4005" s="1"/>
  <c r="J119" s="1"/>
  <c r="J4007"/>
  <c r="J121" s="1"/>
  <c r="BK149" i="4"/>
  <c r="J149" s="1"/>
  <c r="J150"/>
  <c r="J57" s="1"/>
  <c r="J27" i="5"/>
  <c r="J56"/>
  <c r="J172" i="3"/>
  <c r="J57" s="1"/>
  <c r="BK171"/>
  <c r="J171" s="1"/>
  <c r="AK26" i="1"/>
  <c r="AT51"/>
  <c r="BK1664" i="3"/>
  <c r="J1664" s="1"/>
  <c r="J70" s="1"/>
  <c r="T171"/>
  <c r="J56" i="6"/>
  <c r="J27"/>
  <c r="J27" i="3" l="1"/>
  <c r="J56"/>
  <c r="AG56" i="1"/>
  <c r="AN56" s="1"/>
  <c r="J36" i="6"/>
  <c r="J27" i="4"/>
  <c r="J56"/>
  <c r="AG52" i="1"/>
  <c r="J36" i="2"/>
  <c r="J36" i="5"/>
  <c r="AG55" i="1"/>
  <c r="AN55" s="1"/>
  <c r="AN52" l="1"/>
  <c r="AG53"/>
  <c r="AN53" s="1"/>
  <c r="J36" i="3"/>
  <c r="AG54" i="1"/>
  <c r="AN54" s="1"/>
  <c r="J36" i="4"/>
  <c r="AG51" i="1" l="1"/>
  <c r="AK23" l="1"/>
  <c r="AK32" s="1"/>
  <c r="AN51"/>
</calcChain>
</file>

<file path=xl/sharedStrings.xml><?xml version="1.0" encoding="utf-8"?>
<sst xmlns="http://schemas.openxmlformats.org/spreadsheetml/2006/main" count="80245" uniqueCount="9192">
  <si>
    <t>Export VZ</t>
  </si>
  <si>
    <t>List obsahuje:</t>
  </si>
  <si>
    <t>1) Rekapitulace stavby</t>
  </si>
  <si>
    <t>2) Rekapitulace objektů stavby a soupisů prací</t>
  </si>
  <si>
    <t>3.0</t>
  </si>
  <si>
    <t>ZAMOK</t>
  </si>
  <si>
    <t>False</t>
  </si>
  <si>
    <t>{145ae60a-4500-42e8-9a0c-a60a47cbb435}</t>
  </si>
  <si>
    <t>0,01</t>
  </si>
  <si>
    <t>21</t>
  </si>
  <si>
    <t>15</t>
  </si>
  <si>
    <t>REKAPITULACE STAVBY</t>
  </si>
  <si>
    <t>v ---  níže se nacházejí doplnkové a pomocné údaje k sestavám  --- v</t>
  </si>
  <si>
    <t>Návod na vyplnění</t>
  </si>
  <si>
    <t>0,001</t>
  </si>
  <si>
    <t>Kód:</t>
  </si>
  <si>
    <t>S34</t>
  </si>
  <si>
    <t>Měnit lze pouze buňky se žlutým podbarvením!_x000D_
_x000D_
1) v Rekapitulaci stavby vyplňte údaje o Uchazeči (přenesou se do ostatních sestav i v jiných listech)_x000D_
_x000D_
2) na vybraných listech vyplňte v sestavě Soupis prací ceny u položek_x000D_
_x000D_
Podrobnosti k vyplnění naleznete na poslední záložce s Pokyny pro vyplnění</t>
  </si>
  <si>
    <t>Stavba:</t>
  </si>
  <si>
    <t>Rekonstrukce a přístavba domova důchodců</t>
  </si>
  <si>
    <t>KSO:</t>
  </si>
  <si>
    <t/>
  </si>
  <si>
    <t>CC-CZ:</t>
  </si>
  <si>
    <t>Místo:</t>
  </si>
  <si>
    <t xml:space="preserve"> </t>
  </si>
  <si>
    <t>Datum:</t>
  </si>
  <si>
    <t>24. 4. 2017</t>
  </si>
  <si>
    <t>Zadavatel:</t>
  </si>
  <si>
    <t>IČ:</t>
  </si>
  <si>
    <t>DIČ:</t>
  </si>
  <si>
    <t>Uchazeč:</t>
  </si>
  <si>
    <t>Vyplň údaj</t>
  </si>
  <si>
    <t>Projektant:</t>
  </si>
  <si>
    <t>True</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</si>
  <si>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</si>
  <si>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</si>
  <si>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</si>
  <si>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</si>
  <si>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</si>
  <si>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</si>
  <si>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</si>
  <si>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</si>
  <si>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</si>
  <si>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</si>
  <si>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</si>
  <si>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</si>
  <si>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</si>
  <si>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</si>
  <si>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</si>
  <si>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</si>
  <si>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</si>
  <si>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</si>
  <si>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Objekt, Soupis prací</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</si>
  <si>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</si>
  <si>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</si>
  <si>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</si>
  <si>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</si>
  <si>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</si>
  <si>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</si>
  <si>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</si>
  <si>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</si>
  <si>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</si>
  <si>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</si>
  <si>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</si>
  <si>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</si>
  <si>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</si>
  <si>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</si>
  <si>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</si>
  <si>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</si>
  <si>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</si>
  <si>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</si>
  <si>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</si>
  <si>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</si>
  <si>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</si>
  <si>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t>
  </si>
  <si>
    <t>SO00 - Vedlejší rozp</t>
  </si>
  <si>
    <t>SO00 - Vedlejší rozpočtov...</t>
  </si>
  <si>
    <t>STA</t>
  </si>
  <si>
    <t>1</t>
  </si>
  <si>
    <t>{f90fa938-67d1-40f7-b11a-f66b829d8020}</t>
  </si>
  <si>
    <t>SO01 - Novostavba DP</t>
  </si>
  <si>
    <t>SO01 - Novostavba DPS</t>
  </si>
  <si>
    <t>{8f34362e-264e-470c-9d74-2507b1590880}</t>
  </si>
  <si>
    <t>SO02 - Přístavba a s</t>
  </si>
  <si>
    <t>SO02 - Přístavba a staveb...</t>
  </si>
  <si>
    <t>{2316e911-dabf-40a5-85db-74017855ae74}</t>
  </si>
  <si>
    <t>SO03 - Komunikace, z</t>
  </si>
  <si>
    <t>SO03 - Komunikace, zpevně...</t>
  </si>
  <si>
    <t>{5a3d3194-ff8f-42f3-8550-13970840aac6}</t>
  </si>
  <si>
    <t>SO04 - Objekt protip</t>
  </si>
  <si>
    <t>SO04 - Objekt protipovodň...</t>
  </si>
  <si>
    <t>{d52713ae-5c33-4b21-96f9-2e01ef2209fb}</t>
  </si>
  <si>
    <t>1) Krycí list soupisu</t>
  </si>
  <si>
    <t>2) Rekapitulace</t>
  </si>
  <si>
    <t>3) Soupis prací</t>
  </si>
  <si>
    <t>Zpět na list:</t>
  </si>
  <si>
    <t>Rekapitulace stavby</t>
  </si>
  <si>
    <t>KRYCÍ LIST SOUPISU</t>
  </si>
  <si>
    <t>Objekt:</t>
  </si>
  <si>
    <t>SO00 - Vedlejší rozp - SO00 - Vedlejší rozpočtov...</t>
  </si>
  <si>
    <t>REKAPITULACE ČLENĚNÍ SOUPISU PRACÍ</t>
  </si>
  <si>
    <t>Kód dílu - Popis</t>
  </si>
  <si>
    <t>Cena celkem [CZK]</t>
  </si>
  <si>
    <t>Náklady soupisu celkem</t>
  </si>
  <si>
    <t>-1</t>
  </si>
  <si>
    <t>VRN - Vedlejší rozpočtové náklady</t>
  </si>
  <si>
    <t xml:space="preserve">    VRN1 - Průzkumné, geodetické a projektové práce</t>
  </si>
  <si>
    <t xml:space="preserve">    VRN3 - Zařízení staveniště</t>
  </si>
  <si>
    <t xml:space="preserve">    VRN6 - Územní vlivy</t>
  </si>
  <si>
    <t xml:space="preserve">    VRN9 - Ostatní náklady</t>
  </si>
  <si>
    <t>SOUPIS PRACÍ</t>
  </si>
  <si>
    <t>PČ</t>
  </si>
  <si>
    <t>Popis</t>
  </si>
  <si>
    <t>MJ</t>
  </si>
  <si>
    <t>Množství</t>
  </si>
  <si>
    <t>J.cena [CZK]</t>
  </si>
  <si>
    <t>Cenová soustava</t>
  </si>
  <si>
    <t>Poznámka</t>
  </si>
  <si>
    <t>J. Nh [h]</t>
  </si>
  <si>
    <t>Nh celkem [h]</t>
  </si>
  <si>
    <t>J. hmotnost_x000D_
[t]</t>
  </si>
  <si>
    <t>Hmotnost_x000D_
celkem [t]</t>
  </si>
  <si>
    <t>J. suť [t]</t>
  </si>
  <si>
    <t>Suť Celkem [t]</t>
  </si>
  <si>
    <t>VRN</t>
  </si>
  <si>
    <t>Vedlejší rozpočtové náklady</t>
  </si>
  <si>
    <t>ROZPOCET</t>
  </si>
  <si>
    <t>VRN1</t>
  </si>
  <si>
    <t>Průzkumné, geodetické a projektové práce</t>
  </si>
  <si>
    <t>K</t>
  </si>
  <si>
    <t>OST03.1</t>
  </si>
  <si>
    <t>Průzkumy potřebné k provedení stavby, pasportizace konstrukcí</t>
  </si>
  <si>
    <t>kpl</t>
  </si>
  <si>
    <t>4</t>
  </si>
  <si>
    <t>2</t>
  </si>
  <si>
    <t>PP</t>
  </si>
  <si>
    <t>OST06</t>
  </si>
  <si>
    <t>Měření radonu</t>
  </si>
  <si>
    <t>3</t>
  </si>
  <si>
    <t>OST 008</t>
  </si>
  <si>
    <t>Laboratorní rozbor spodní vody - běžný</t>
  </si>
  <si>
    <t>6</t>
  </si>
  <si>
    <t>OST 002</t>
  </si>
  <si>
    <t>Geodetické práce včetně vytýčení inženýrských sítí</t>
  </si>
  <si>
    <t>8</t>
  </si>
  <si>
    <t>5</t>
  </si>
  <si>
    <t>OST09</t>
  </si>
  <si>
    <t>Geometrický plán po dokončení stavby</t>
  </si>
  <si>
    <t>10</t>
  </si>
  <si>
    <t>OST 010</t>
  </si>
  <si>
    <t>Dokumentace skutečného provedení</t>
  </si>
  <si>
    <t>12</t>
  </si>
  <si>
    <t>7</t>
  </si>
  <si>
    <t>OST04</t>
  </si>
  <si>
    <t>Výrobní dokumentace</t>
  </si>
  <si>
    <t>14</t>
  </si>
  <si>
    <t>VRN3</t>
  </si>
  <si>
    <t>Zařízení staveniště</t>
  </si>
  <si>
    <t>030001000</t>
  </si>
  <si>
    <t>Kč</t>
  </si>
  <si>
    <t>CS ÚRS 2016 01</t>
  </si>
  <si>
    <t>16</t>
  </si>
  <si>
    <t xml:space="preserve">Náklady na zařízení staveniště - zřízení staveniště - provoz staveniště - stavební buňky - skladové bnuňky - mobilní WC a sociální zázemí </t>
  </si>
  <si>
    <t>9</t>
  </si>
  <si>
    <t>OST 001</t>
  </si>
  <si>
    <t>Zabezpečení a vybavení staveniště</t>
  </si>
  <si>
    <t>18</t>
  </si>
  <si>
    <t>OST 011</t>
  </si>
  <si>
    <t>Staveništní oplocení do výšky 2,0 m s vraty</t>
  </si>
  <si>
    <t>m</t>
  </si>
  <si>
    <t>20</t>
  </si>
  <si>
    <t>VV</t>
  </si>
  <si>
    <t>23+16+3+8+5,5+6,5</t>
  </si>
  <si>
    <t>12+12+6+21+13</t>
  </si>
  <si>
    <t>Součet</t>
  </si>
  <si>
    <t>VRN6</t>
  </si>
  <si>
    <t>Územní vlivy</t>
  </si>
  <si>
    <t>11</t>
  </si>
  <si>
    <t>060001000</t>
  </si>
  <si>
    <t>22</t>
  </si>
  <si>
    <t>Územní vlivy - skládky a deponie - úklid stavby - čištění komunikací a vozidel - dočasné staveništní komunikace a jejich údržba</t>
  </si>
  <si>
    <t>OST 009</t>
  </si>
  <si>
    <t>Dopravní značení pro potřeby stavby po celou dobu výstavby</t>
  </si>
  <si>
    <t>24</t>
  </si>
  <si>
    <t>VRN9</t>
  </si>
  <si>
    <t>Ostatní náklady</t>
  </si>
  <si>
    <t>13</t>
  </si>
  <si>
    <t>OST 005</t>
  </si>
  <si>
    <t>Kompletační a koordinační činnost</t>
  </si>
  <si>
    <t>26</t>
  </si>
  <si>
    <t>OST07</t>
  </si>
  <si>
    <t>Základní informační systém v budově (vodící pásy, tabulky, nápisy, infotabule u hlavního vstupu apod.)</t>
  </si>
  <si>
    <t>28</t>
  </si>
  <si>
    <t>SO01 - Novostavba DP - SO01 - Novostavba DPS</t>
  </si>
  <si>
    <t>HSV - Práce a dodávky HSV</t>
  </si>
  <si>
    <t xml:space="preserve">    1 - Zemní práce</t>
  </si>
  <si>
    <t xml:space="preserve">    2 - Zakládání</t>
  </si>
  <si>
    <t xml:space="preserve">    3 - Svislé a kompletní konstrukce</t>
  </si>
  <si>
    <t xml:space="preserve">    4 - Vodorovné konstrukce</t>
  </si>
  <si>
    <t xml:space="preserve">    5 - Komunikace</t>
  </si>
  <si>
    <t xml:space="preserve">    6 - Úpravy povrchů, podlahy a osazování výplní</t>
  </si>
  <si>
    <t xml:space="preserve">    8 - Trubní vedení</t>
  </si>
  <si>
    <t xml:space="preserve">    800 097 - Prorážení otvorů</t>
  </si>
  <si>
    <t xml:space="preserve">    800 721 - Vnitřní kanalizace</t>
  </si>
  <si>
    <t xml:space="preserve">    9 - Ostatní konstrukce a práce-bourání</t>
  </si>
  <si>
    <t xml:space="preserve">    997 - Přesun suti</t>
  </si>
  <si>
    <t xml:space="preserve">    99 - Přesun hmot</t>
  </si>
  <si>
    <t>PSV - Práce a dodávky PSV</t>
  </si>
  <si>
    <t xml:space="preserve">    711 - Izolace proti vodě, vlhkosti a plynům</t>
  </si>
  <si>
    <t xml:space="preserve">    712 - Povlakové krytiny</t>
  </si>
  <si>
    <t xml:space="preserve">    713 - Izolace tepelné</t>
  </si>
  <si>
    <t xml:space="preserve">    721 - Zdravotechnika - vnitřní kanalizace (dodávka+montáž)</t>
  </si>
  <si>
    <t xml:space="preserve">    722 - Zdravotechnika - vnitřní vodovod (dodávka+montáž)</t>
  </si>
  <si>
    <t xml:space="preserve">    725 - Zdravotechnika - zařizovací předměty (dodávka+montáž)</t>
  </si>
  <si>
    <t xml:space="preserve">    726 - Zdravotechnika - předstěnové instalace (dodávka+montáž)</t>
  </si>
  <si>
    <t xml:space="preserve">    731 - Ústřední vytápění</t>
  </si>
  <si>
    <t xml:space="preserve">    731.2 - Kotelny (dodávka+montáž)</t>
  </si>
  <si>
    <t xml:space="preserve">      731.2.1 - Zařízení pro vytápění  (dodávka+montáž)</t>
  </si>
  <si>
    <t xml:space="preserve">      731.2.2 - Zařízení přečerpávání (dodávka+montáž)</t>
  </si>
  <si>
    <t xml:space="preserve">      731.2.3 - Expanzní nádoby vč. připojovací sady (ventil. tlakoměr atd.,dodávka+montáž)</t>
  </si>
  <si>
    <t xml:space="preserve">      731.2.4 - Zařízení rozdělovače (dodávka+montáž)</t>
  </si>
  <si>
    <t xml:space="preserve">      731.2.5 - Zařízení ventilů, regulátorů apod. (dodávka+montáž)</t>
  </si>
  <si>
    <t xml:space="preserve">      731.2.6 - Zařízení uzávěrů, kohoutů apod. (dodávka+montáž)</t>
  </si>
  <si>
    <t xml:space="preserve">      731.2.7 - Ostatní prvky (dodávka+montáž)</t>
  </si>
  <si>
    <t xml:space="preserve">    731.3 - Rozvod potrubí (dodávka+montáž)</t>
  </si>
  <si>
    <t xml:space="preserve">      731.3.1 - Spojovací díly (dodávka+montáž)</t>
  </si>
  <si>
    <t xml:space="preserve">      731.4.1 - Ochrana připojení (dodávka+montáž)</t>
  </si>
  <si>
    <t xml:space="preserve">      731.4.2 - Potrubní izolační pouzdra (dodávka+montáž)</t>
  </si>
  <si>
    <t xml:space="preserve">      731.4.3 - Pružná izolace UV odolná  (dodávka+montáž)</t>
  </si>
  <si>
    <t xml:space="preserve">    731.5 - Armatury</t>
  </si>
  <si>
    <t xml:space="preserve">      731.5.1 - připojení OT (dodávka+montáž)</t>
  </si>
  <si>
    <t xml:space="preserve">    731.6 - Otopná tělesa</t>
  </si>
  <si>
    <t xml:space="preserve">      731.6.1 - Trubková tělesa (dodávka+montáž)</t>
  </si>
  <si>
    <t xml:space="preserve">      731.6.2 - Podlahové vytápění (dodávka+montáž)</t>
  </si>
  <si>
    <t xml:space="preserve">      731.6.3 - Regulace podlahového vytápění (dodávka+montáž)</t>
  </si>
  <si>
    <t xml:space="preserve">      731.6.4 - Desková OT vč. ventilové vložky (dodávka+montáž)</t>
  </si>
  <si>
    <t xml:space="preserve">    731.7 - Konstrukce zámečnické (dodávka+montáž)</t>
  </si>
  <si>
    <t xml:space="preserve">    731.8 - Nátěry</t>
  </si>
  <si>
    <t xml:space="preserve">    731.9 - Hodinové zúčtovací sazby</t>
  </si>
  <si>
    <t xml:space="preserve">    762 - Konstrukce tesařské</t>
  </si>
  <si>
    <t xml:space="preserve">    763 - Konstrukce montované z desek, dílců a panelů</t>
  </si>
  <si>
    <t xml:space="preserve">    764 - Konstrukce klempířské</t>
  </si>
  <si>
    <t xml:space="preserve">    765 - Konstrukce pokrývačské</t>
  </si>
  <si>
    <t xml:space="preserve">    766 - Konstrukce truhlářské</t>
  </si>
  <si>
    <t xml:space="preserve">    7666 - Výplně otvorů - okna (dodávka+montáž)</t>
  </si>
  <si>
    <t xml:space="preserve">    7667 - Výplně otvorů - dveře (dodávka+montáž)</t>
  </si>
  <si>
    <t xml:space="preserve">    767 - Konstrukce zámečnické</t>
  </si>
  <si>
    <t xml:space="preserve">    771 - Podlahy z dlaždic</t>
  </si>
  <si>
    <t xml:space="preserve">    775 - Podlahy skládané (parkety, vlysy, lamely aj.)</t>
  </si>
  <si>
    <t xml:space="preserve">    776 - Podlahy povlakové</t>
  </si>
  <si>
    <t xml:space="preserve">    777 - Podlahy lité</t>
  </si>
  <si>
    <t xml:space="preserve">    781 - Dokončovací práce - obklady keramické</t>
  </si>
  <si>
    <t xml:space="preserve">    783 - Dokončovací práce - nátěry</t>
  </si>
  <si>
    <t xml:space="preserve">    784 - Dokončovací práce - malby</t>
  </si>
  <si>
    <t xml:space="preserve">    791 - Zařízení velkokuchyní</t>
  </si>
  <si>
    <t>M - Práce a dodávky M (dodávka+montáž)</t>
  </si>
  <si>
    <t xml:space="preserve">    21-M - Elektromontáže</t>
  </si>
  <si>
    <t xml:space="preserve">    210 - Silnoproud</t>
  </si>
  <si>
    <t xml:space="preserve">      210-01 - Rozvody</t>
  </si>
  <si>
    <t xml:space="preserve">      210-02 - 23 rozvaděč RE-H</t>
  </si>
  <si>
    <t xml:space="preserve">      210-03 - 24 rozvaděč R01.1</t>
  </si>
  <si>
    <t xml:space="preserve">      210-04 - 25 rozvaděč R01.2</t>
  </si>
  <si>
    <t xml:space="preserve">      210-05 - 26 rozvaděč R1.0</t>
  </si>
  <si>
    <t xml:space="preserve">      210-06 - 27 rozvaděč R1.1</t>
  </si>
  <si>
    <t xml:space="preserve">      210-07 - 28 rozvaděč R1.2</t>
  </si>
  <si>
    <t xml:space="preserve">      210-08 - 29 rozvaděč R1.3</t>
  </si>
  <si>
    <t xml:space="preserve">      210-09 - 32 rozvaděč R2</t>
  </si>
  <si>
    <t xml:space="preserve">      210-10 - 32 rozvaděč R3</t>
  </si>
  <si>
    <t xml:space="preserve">      210-11 - 34 rozvaděč RPO</t>
  </si>
  <si>
    <t xml:space="preserve">      210-12 - Ostatní</t>
  </si>
  <si>
    <t xml:space="preserve">    211 - Slaboproud - společné pro SO02 - nelze dělit</t>
  </si>
  <si>
    <t xml:space="preserve">      211-01-1 - RACK1.1</t>
  </si>
  <si>
    <t xml:space="preserve">      211-01-2 - RACK1.2</t>
  </si>
  <si>
    <t xml:space="preserve">      211-01-3 - RACK2</t>
  </si>
  <si>
    <t xml:space="preserve">      211-01-4 - RACK3</t>
  </si>
  <si>
    <t xml:space="preserve">      211-02 - Rozvody pro zařízení VZT</t>
  </si>
  <si>
    <t xml:space="preserve">      211-03 - EPS</t>
  </si>
  <si>
    <t xml:space="preserve">      211-04 - NZS</t>
  </si>
  <si>
    <t xml:space="preserve">    24-M - Montáže vzduchotechnických zařízení</t>
  </si>
  <si>
    <t xml:space="preserve">    24.1 - Zařízení (viz specifikace na výkresech VZT)</t>
  </si>
  <si>
    <t xml:space="preserve">    24.3 - Nátěry vzduchotechnických zařízení</t>
  </si>
  <si>
    <t xml:space="preserve">    24.4 - Lešení</t>
  </si>
  <si>
    <t xml:space="preserve">    210-12 - Ostatní</t>
  </si>
  <si>
    <t xml:space="preserve">    33-M - Montáže dopr.zaříz.,sklad. zař. a váh</t>
  </si>
  <si>
    <t xml:space="preserve">    43-M - Montáž ocelových konstrukcí</t>
  </si>
  <si>
    <t>HSV</t>
  </si>
  <si>
    <t>Práce a dodávky HSV</t>
  </si>
  <si>
    <t>Zemní práce</t>
  </si>
  <si>
    <t>100 001</t>
  </si>
  <si>
    <t>Projednání a vytýčení vrtů</t>
  </si>
  <si>
    <t>100 002</t>
  </si>
  <si>
    <t>Doprava zemních souprav</t>
  </si>
  <si>
    <t>Doprava vrtné soupravy</t>
  </si>
  <si>
    <t>100 003</t>
  </si>
  <si>
    <t>Laboratorní analýzy vzorků zemin</t>
  </si>
  <si>
    <t>115101202</t>
  </si>
  <si>
    <t>Čerpání vody na dopravní výšku do 10 m průměrný přítok do 1000 l/min</t>
  </si>
  <si>
    <t>hod</t>
  </si>
  <si>
    <t>Čerpání vody na dopravní výšku do 10 m s uvažovaným průměrným přítokem přes 500 do 1 000 l/min</t>
  </si>
  <si>
    <t>PSC</t>
  </si>
  <si>
    <t xml:space="preserve">Poznámka k souboru cen:_x000D_
Poznámka k souboru cen: 1. Ceny jsou určeny pro čerpání ve dne, v noci, v pracovní dny i ve dnech pracovního klidu 2. Ceny nelze použít pro čerpání vody při snižování hladiny podzemní vody soustavou čerpacích jehel; toto snižování hladiny vody se oceňuje cenami souborů cen: a) 115 20-12 Čerpací jehla, b) 115 20-13 Montáž a demontáž zařízení čerpací a odsávací stanice, c) 115 20-14 Montáž, opotřebení a demontáž sběrného potrubí, d) 115 20-15 Montáž a demontáž odpadního potrubí, e) 115 20-16 Odsávání a čerpání vody sběrným potrubím. 3. V cenách jsou započteny i náklady na odpadní potrubí v délce do 20 m, na lešení pod čerpadla a pod odpadní potrubí. Pro převedení vody na vzdálenost větší než 20 m se použijí položky souboru cen 115 00-11 Převedení vody potrubím tohoto katalogu. 4. V cenách nejsou započteny náklady na zřízení čerpacích jímek nebo projektovaných studní: a) kopaných; tyto se oceňují příslušnými cenami části A 02 Zemní práce pro objekty oborů 821 až 828, b) vrtaných; tyto se oceňují příslušnými cenami katalogu 800-2 Zvláštní zakládání objektů. 5. Doba, po kterou nejsou čerpadla v činnosti, se neoceňuje. Výjimkou je přerušení čerpání vody na dobu do 15 minut jednotlivě; toto přerušení se od doby čerpání neodečítá. 6. Dopravní výškou vody se rozumí svislá vzdálenost mezi hladinou vody v jímce sníženou čerpáním a vodorovnou rovinou proloženou osou nejvyššího bodu výtlačného potrubí. 7. Množství jednotek se určuje v hodinách doby, po kterou je jednotlivé čerpadlo, popř. celý soubor čerpadel v činnosti. 8. Počet měrných jednotek se určí samostatně za každé čerpací místo (jámu, studnu, šachtu) </t>
  </si>
  <si>
    <t>115101302</t>
  </si>
  <si>
    <t>Pohotovost čerpací soupravy pro dopravní výšku do 10 m přítok do 1000 l/min</t>
  </si>
  <si>
    <t>den</t>
  </si>
  <si>
    <t>Pohotovost záložní čerpací soupravy pro dopravní výšku do 10 m s uvažovaným průměrným přítokem přes 500 do 1 000 l/min</t>
  </si>
  <si>
    <t xml:space="preserve">Poznámka k souboru cen:_x000D_
Poznámka k souboru cen: 1. V ceně nejsou započteny náklady na sací a výtlačné potrubí, příp. na odpadní žlaby a náklady na lešení pod čerpadlo a pod potrubí nebo pod odpadní žlaby, na energii a na záložní zdroje energie. 2. Oceňují se všechny kalendářní dny od skončení montáže do započetí demontáže čerpací soupravy s odečtením kalendářních dnů, ve kterých je tato souprava v činnosti. 3. Pohotovost záložní čerpací soupravy se oceňuje jen se souhlasem investora a to tehdy, mohla-li by porucha v čerpání ohrozit bezpečnost pracujících nebo budované dílo, příp. termín výstavby. 4. Dopravní výškou vody se rozumí svislá vzdálenost mezi hladinou vody v jímce sníženou čerpáním a vodorovnou rovinou, proloženou osou nejvyššího bodu výtlačného potrubí. 5. Počet měrných jednotek se určí samostatně za každé čerpací místo (jámu, studnu, šachtu) 6. Pokud projekt předepíše zřízení samostatného sacího nebo výtlačného potrubí, oceňují se tyto náklady cenami souboru cen 115 00-11 Převedení vody potrubím. </t>
  </si>
  <si>
    <t>131201102</t>
  </si>
  <si>
    <t>Hloubení jam nezapažených v hornině tř. 3 objemu do 1000 m3</t>
  </si>
  <si>
    <t>m3</t>
  </si>
  <si>
    <t>Hloubení nezapažených jam a zářezů s urovnáním dna do předepsaného profilu a spádu v hornině tř. 3 přes 100 do 1 000 m3</t>
  </si>
  <si>
    <t xml:space="preserve">Poznámka k souboru cen:_x000D_
Poznámka k souboru cen: 1. Hloubení jam ve stržích a jam pro základy pro příčná a podélná zpevnění dna a břehů pod obrysem výkopu pro koryta vodotečí při lesnicko-technických melioracích (LTM) zejména vykopávky pro konstrukce těles, stupňů, boků, předprahů, prahů, podháněk, výhonů a pro základy zdí, dlažeb, rovnanin, plůtků a hatí se oceňují cenami příslušnými pro objem výkopů do 100 m3, i když skutečný objem výkopu je větší. 2. Ceny lze použít i pro hloubení nezapažených jam a zářezů pro podzemní vedení, jsou-li tyto práce prováděny z povrchu území. 3. Předepisuje-li projekt hloubit jámy popsané v pozn. č. 1 v hornině 5 až 7 bez použití trhavin, oceňuje se toto hloubení a) v suchu nebo v mokru cenami 138 40-1101, 138 50-1101 a 138 60-1101 Dolamování zapažených nebo nezapažených hloubených vykopávek; b) v tekoucí vodě při jakékoliv její rychlosti individuálně. 4. Hloubení nezapažených jam hloubky přes 16 m se oceňuje individuálně. 5. V cenách jsou započteny i náklady na případné nutné přemístění výkopku ve výkopišti a na přehození výkopku na přilehlém terénu na vzdálenost do 3 m od okraje jámy nebo naložení na dopravní prostředek. 6. Náklady na svislé přemístění výkopku nad 1 m hloubky se určí dle ustanovení článku č. 3161 všeobecných podmínek katalogu. </t>
  </si>
  <si>
    <t>"Hlavní jáma"</t>
  </si>
  <si>
    <t>"plocha oměřena z DWG" 422,5*4,03</t>
  </si>
  <si>
    <t>"Sjezd do jámy" (1+4,5+7,5)*4,03/2*4</t>
  </si>
  <si>
    <t>"Snížení plochy" 300*0,65</t>
  </si>
  <si>
    <t xml:space="preserve">"Mezi základy" </t>
  </si>
  <si>
    <t>"plochy oměřeny z DWG" (22+10,5+44+91,5)*0,73+(24)*0,63</t>
  </si>
  <si>
    <t>131201109</t>
  </si>
  <si>
    <t>Příplatek za lepivost u hloubení jam nezapažených v hornině tř. 3</t>
  </si>
  <si>
    <t>Hloubení nezapažených jam a zářezů s urovnáním dna do předepsaného profilu a spádu Příplatek k cenám za lepivost horniny tř. 3</t>
  </si>
  <si>
    <t>132201101</t>
  </si>
  <si>
    <t>Hloubení rýh š do 600 mm v hornině tř. 3 objemu do 100 m3</t>
  </si>
  <si>
    <t>Hloubení zapažených i nezapažených rýh šířky do 600 mm s urovnáním dna do předepsaného profilu a spádu v hornině tř. 3 do 100 m3</t>
  </si>
  <si>
    <t xml:space="preserve">Poznámka k souboru cen:_x000D_
Poznámka k souboru cen: 1. V cenách jsou započteny i náklady na přehození výkopku na přilehlém terénu na vzdálenost do 3 m od podélné osy rýhy nebo naložení na dopravní prostředek. 2. Ceny jsou určeny pro rýhy: a) šířky přes 200 do 300 mm a hloubky do 750 mm, b) šířky přes 300 do 400 mm a hloubky do 1 000 mm, c) šířky přes 400 do 500 mm a hloubky do 1 250 mm, d) šířky přes 500 do 600 mm a hloubky do 1 500 mm. 3. Náklady na svislé přemístění výkopku nad 1 m hloubky se určí dle ustanovení článku č. 3161 všeobecných podmínek katalogu. </t>
  </si>
  <si>
    <t>(0,955+3,65+3,78)*0,3*1,3</t>
  </si>
  <si>
    <t>(9,65-1,3)*0,3*1,9+5*4*0,3</t>
  </si>
  <si>
    <t>"Zadní venkovní schodiště"</t>
  </si>
  <si>
    <t>3,72*2*0,2*0,8</t>
  </si>
  <si>
    <t>"Schodiště před společenským sálem"</t>
  </si>
  <si>
    <t>(3*7+8,92*2)*0,2*1,1</t>
  </si>
  <si>
    <t>132201109</t>
  </si>
  <si>
    <t>Příplatek za lepivost k hloubení rýh š do 600 mm v hornině tř. 3</t>
  </si>
  <si>
    <t>Hloubení zapažených i nezapažených rýh šířky do 600 mm s urovnáním dna do předepsaného profilu a spádu v hornině tř. 3 Příplatek k cenám za lepivost horniny tř. 3</t>
  </si>
  <si>
    <t>132201202</t>
  </si>
  <si>
    <t>Hloubení rýh š do 2000 mm v hornině tř. 3 objemu do 1000 m3</t>
  </si>
  <si>
    <t>Hloubení zapažených i nezapažených rýh šířky přes 600 do 2 000 mm s urovnáním dna do předepsaného profilu a spádu v hornině tř. 3 přes 100 do 1 000 m3</t>
  </si>
  <si>
    <t xml:space="preserve">Poznámka k souboru cen:_x000D_
Poznámka k souboru cen: 1. V cenách jsou započteny i náklady na případné nutné přemístění výkopku ve výkopišti na vzdálenost do 3 m a na přehození výkopku na přilehlém terénu na vzdálenost do 5 m od okraje jámy nebo naložení na dopravní prostředek. 2. Hloubení rýh při lesnicko-technických melioracích se oceňuje: a) ve stržích cenami platnými pro objem výkopu do 100 m3, i když skutečný objem výkopu je větší, b) mimo strže pro příčná a podélná zpevnění dna a břehů pod obrysem výkopu pro koryta vodotečí, zejména pro konstrukce těles, stupňů, boků, předprahů, prahů, odháněk, výhonů a pro základy zdí, dlažeb, rovnanin, plůtků a hatí, pro jakoukoliv šířku rýhy, při objemu do 100 m3 cenami příslušnými pro objem výkopu do 100 m3 a při jakémkoliv objemu výkopu přes 100 m3 cenami příslušnými pro objem výkopu přes 100 do 1 000 m3. 3. Náklady na svislé přemístění výkopku nad 1 m hloubky se určí dle ustanovení článku č. 3161 všeobecných podmínek katalogu. 4. Předepisuje-li projekt hloubit rýhy 5 až 7 bez použití trhavin, oceňuje se toto hloubení: a) v suchu nebo mokru cenami 138 40-1201, 138 50-1201 a 138 60-1201 Dolamování hloubených vykopávek, b) v tekoucí vodě při jakékoliv její rychlosti individuálně. 5. Ceny nelze použít pro hloubení rýh a hloubky přes 16 m. Tyto práce se oceňují individuálně. </t>
  </si>
  <si>
    <t>(6,22+4,685+3,365+3,495+5,205+7,22+4,355+4,72+5,985)*0,9*1,9</t>
  </si>
  <si>
    <t>(3,1+1,3+1*2)*0,9*1,7+5*4*0,35</t>
  </si>
  <si>
    <t>132201209</t>
  </si>
  <si>
    <t>Příplatek za lepivost k hloubení rýh š do 2000 mm v hornině tř. 3</t>
  </si>
  <si>
    <t>Hloubení zapažených i nezapažených rýh šířky přes 600 do 2 000 mm s urovnáním dna do předepsaného profilu a spádu v hornině tř. 3 Příplatek k cenám za lepivost horniny tř. 3</t>
  </si>
  <si>
    <t>161101102</t>
  </si>
  <si>
    <t>Svislé přemístění výkopku z horniny tř. 1 až 4 hl výkopu do 4 m</t>
  </si>
  <si>
    <t>Svislé přemístění výkopku bez naložení do dopravní nádoby avšak s vyprázdněním dopravní nádoby na hromadu nebo do dopravního prostředku z horniny tř. 1 až 4, při hloubce výkopu přes 2,5 do 4 m</t>
  </si>
  <si>
    <t xml:space="preserve">Poznámka k souboru cen:_x000D_
Poznámka k souboru cen: 1. Ceny -1151 až -1158 lze použít i pro svislé přemístění materiálu a stavební suti z konstrukcí ze zdiva cihelného nebo kamenného, z betonu prostého, prokládaného, železového i předpjatého, pokud tyto konstrukce byly vybourány ve výkopišti. 2. Ceny pro hloubku přes 1 do 2,5 m, přes 2,5 m do 4 m atd. jsou určeny pro svislé přemístění výkopku od 0 do 2,5 m, od 0 do 4 m atd. 3. Množství materiálu i stavební suti z rozbouraných konstrukcí pro přemístění se rovná objemu konstrukcí před rozbouráním. </t>
  </si>
  <si>
    <t>2140,215+23,765+94,17</t>
  </si>
  <si>
    <t>162201152</t>
  </si>
  <si>
    <t>Vodorovné přemístění do 50 m výkopku/sypaniny z horniny tř. 5 až 7</t>
  </si>
  <si>
    <t>Vodorovné přemístění výkopku nebo sypaniny po suchu na obvyklém dopravním prostředku, bez naložení výkopku, avšak se složením bez rozhrnutí z horniny tř. 5 až 7 na vzdálenost přes 20 do 50 m</t>
  </si>
  <si>
    <t xml:space="preserve">Poznámka k souboru cen:_x000D_
Poznámka k souboru cen: 1. Ceny nelze použít, předepisuje-li projekt přemístit výkopek na místo nepřístupné obvyklým dopravním prostředkům; toto přemístění se oceňuje individuálně. 2. V cenách jsou započteny i náhrady za jízdu loženého vozidla v terénu ve výkopišti nebo na násypišti. 3. V cenách nejsou započteny náklady na rozhrnutí výkopku na násypišti; toto rozhrnutí se oceňuje cenami souboru cen 171 . 0- . . Uložení sypaniny do násypů a 171 20-1201Uložení sypaniny na skládky. 4. Je-li na dopravní dráze pro vodorovné přemístění nějaká překážka, pro kterou je nutno překládat výkopek z jednoho obvyklého dopravního prostředku na jiný obvyklý dopravní prostředek, oceňuje se toto lomené vodorovné přemístění výkopku v každém úseku samostatně příslušnou cenou tohoto souboru cen a překládání výkopku cenami souboru cen 167 10-3 . Nakládání neulehlého výkopku z hromad s ohledem na ustanovení pozn. číslo 5. 5. Přemísťuje-li se výkopek z dočasných skládek vzdálených do 50 m, neoceňuje se nakládání výkopku, i když se provádí. Toto ustanovení neplatí, vylučuje-li projekt použití dozeru. 6. V cenách vodorovného přemístění sypaniny nejsou započteny náklady na dodávku materiálu, tyto se oceňují ve specifikaci. </t>
  </si>
  <si>
    <t>162701105</t>
  </si>
  <si>
    <t>Vodorovné přemístění do 10000 m výkopku/sypaniny z horniny tř. 1 až 4</t>
  </si>
  <si>
    <t>Vodorovné přemístění výkopku nebo sypaniny po suchu na obvyklém dopravním prostředku, bez naložení výkopku, avšak se složením bez rozhrnutí z horniny tř. 1 až 4 na vzdálenost přes 9 000 do 10 000 m</t>
  </si>
  <si>
    <t>162701109</t>
  </si>
  <si>
    <t>Příplatek k vodorovnému přemístění výkopku/sypaniny z horniny tř. 1 až 4 ZKD 1000 m přes 10000 m</t>
  </si>
  <si>
    <t>30</t>
  </si>
  <si>
    <t>Vodorovné přemístění výkopku nebo sypaniny po suchu na obvyklém dopravním prostředku, bez naložení výkopku, avšak se složením bez rozhrnutí z horniny tř. 1 až 4 na vzdálenost Příplatek k ceně za každých dalších i započatých 1 000 m</t>
  </si>
  <si>
    <t>2258,15*24 "Přepočtené koeficientem množství</t>
  </si>
  <si>
    <t>162701605</t>
  </si>
  <si>
    <t>Vodorovné přemístění sypaniny z horniny tř 1 až 4 po suchu do 10 000 m - dovoz materiálu</t>
  </si>
  <si>
    <t>32</t>
  </si>
  <si>
    <t>Vodorovné přemístění sypaniny z horniny tř 1 až 4 po suchu do 10 000 m</t>
  </si>
  <si>
    <t>17</t>
  </si>
  <si>
    <t>162701609</t>
  </si>
  <si>
    <t>Příplatek k vodorovnému přemístění sypaniny z horniny tř 1 až 4 po suchu</t>
  </si>
  <si>
    <t>34</t>
  </si>
  <si>
    <t>855,72*24 "Přepočtené koeficientem množství</t>
  </si>
  <si>
    <t>167101102</t>
  </si>
  <si>
    <t>Nakládání výkopku z hornin tř. 1 až 4 přes 100 m3</t>
  </si>
  <si>
    <t>36</t>
  </si>
  <si>
    <t>Nakládání, skládání a překládání neulehlého výkopku nebo sypaniny nakládání, množství přes 100 m3, z hornin tř. 1 až 4</t>
  </si>
  <si>
    <t xml:space="preserve">Poznámka k souboru cen:_x000D_
Poznámka k souboru cen: 1. Ceny -1101, -1151, -1102, -1152, -1103, -1153, jsou určeny pro nakládání, skládání a překládání na obvyklý nebo z obvyklého dopravního prostředku. Pro nakládání z lodi nebo na loď jsou určeny ceny -1105 a -1155. 2. Ceny -1105 a -1155 jsou určeny pro nakládání, překládání a vykládání na vzdálenost a) do 20 m vodorovně; vodorovná vzdálenost se měří od těžnice lodi k těžnici druhé lodi, nebo k těžišti hromady na břehu nebo k těžišti dopravního prostředku na suchu, b) do 4 m svisle; svislá vzdálenost se měří od pracovní hladiny vody k úrovni srovna- ného terénu v místě hromady nebo v místě dopravní plochy pro dopravní prostředek na suchu. Uvedenou svislou vzdálenost 4 m lze zvětšit, a to nejvýše do 6 m, jestliže je vodorovná vzdálenost uvedená v bodu a) kratší než 20 m nejméně o trojnásobek zvětšení výšky přes 4 m. 3. Množství měrných jednotek se určí v rostlém stavu horniny. </t>
  </si>
  <si>
    <t>19</t>
  </si>
  <si>
    <t>171201201</t>
  </si>
  <si>
    <t>Uložení sypaniny na skládky</t>
  </si>
  <si>
    <t>38</t>
  </si>
  <si>
    <t xml:space="preserve">Poznámka k souboru cen:_x000D_
Poznámka k souboru cen: 1. Cena -1201 je určena i pro: a) uložení výkopku nebo ornice na dočasné skládky předepsané projektem tak, že na 1 m2 projektem určené plochy této skládky připadá přes 2 m3 výkopku nebo ornice; v opačném případě se uložení neoceňuje. Množství výkopku nebo ornice připadající na 1 m2 skládky se určí jako podíl množství výkopku nebo ornice, měřeného v rostlém stavu a projektem určené plochy dočasné skládky; b) zasypání koryt vodotečí a prohlubní v terénu bez předepsaného zhutnění sypaniny; c) uložení výkopku pod vodou do prohlubní ve dně vodotečí nebo nádrží. 2. Cenu -1201 nelze použít pro uložení výkopku nebo ornice: a) při vykopávkách pro podzemní vedení podél hrany výkopu, z něhož byl výkopek získán, a to ani tehdy, jestliže se výkopek po vyhození z výkopu na povrch území ještě dále přemisťuje na hromady podél výkopu; b) na dočasné skládky, které nejsou předepsány projektem; c) na dočasné skládky předepsané projektem tak, že na 1 m2 projektem určené plochy této skládky připadají nejvýše 2 m3 výkopku nebo ornice (viz. též poznámku č. 1 a); d) na dočasné skládky, oceňuje-li se cenou 121 10-1101 Sejmutí ornice nebo lesní půdy do 50 m, nebo oceňuje-li se vodorovné přemístění výkopku do 20 m a 50 m cenami 162 20-1101, 162 20-1102, 162 20-1151 a 162 20-1152. V těchto případech se uložení výkopku nebo ornice na dočasnou skládku neoceňuje. e) na trvalé skládky s předepsaným zhutněním; toto uložení výkopku se oceňuje cenami souboru cen 171 . 0- . . Uložení sypaniny do násypů. 3. V ceně -1201 jsou započteny i náklady na rozprostření sypaniny ve vrstvách s hrubým urovnáním na skládce. 4. V ceně -1201 nejsou započteny náklady na získání skládek ani na poplatky za skládku. 5. Množství jednotek uložení výkopku (sypaniny) se určí v m3 uloženého výkopku (sypaniny),v rostlém stavu zpravidla ve výkopišti. 6. Cenu -1211 lze po dohodě upravit podle místních podmínek. </t>
  </si>
  <si>
    <t>171201211</t>
  </si>
  <si>
    <t>Poplatek za uložení odpadu ze sypaniny na skládce (skládkovné)</t>
  </si>
  <si>
    <t>t</t>
  </si>
  <si>
    <t>40</t>
  </si>
  <si>
    <t>Uložení sypaniny poplatek za uložení sypaniny na skládce (skládkovné)</t>
  </si>
  <si>
    <t>174101101</t>
  </si>
  <si>
    <t>Zásyp jam, šachet rýh nebo kolem objektů sypaninou se zhutněním</t>
  </si>
  <si>
    <t>42</t>
  </si>
  <si>
    <t>Zásyp sypaninou z jakékoliv horniny s uložením výkopku ve vrstvách se zhutněním jam, šachet, rýh nebo kolem objektů v těchto vykopávkách</t>
  </si>
  <si>
    <t xml:space="preserve">Poznámka k souboru cen:_x000D_
Poznámka k souboru cen: 1. Ceny 174 10- . . jsou určeny pro zhutněné zásypy s mírou zhutnění: a) z hornin soudržných do 100 % PS, b) z hornin nesoudržných do I(d) 0,9, c) z hornin kamenitých pro jakoukoliv míru zhutnění. 2. Je-li projektem předepsáno vyšší zhutnění, podle bodu a) a b) poznámky č 1., ocení se zásyp individuálně. 3. Ceny nelze použít pro zásyp rýh pro drenážní trativody pro lesnicko-technické meliorace a zemědělské. Zásyp těchto rýh se oceňuje cenami souboru cen 174 20-3 . části A 03 Zemní práce pro objekty oborů 831 až 833. Nezhutněný zásyp odvodňovacích kanálů z betonových a železobetonových trub v polních a lučních tratích se oceňuje cenou -1101 Zásyp sypaninou rýh bez ohledu na šířku kanálu; cena obsahuje i náklady na ruční nezhutněný zásyp výšky do 200 mm nad vrchol potrubí. 4. V cenách 10-1101, 10-1103, 20-1101 a 20-1103 je započteno přemístění sypaniny ze vzdálenosti 10 m od kraje výkopu nebo zasypávaného prostoru, měřeno k těžišti skládky. 5. V ceně 10-1102 je započteno přemístění sypaniny ze vzdálenosti 15 m od hrany zasypávaného prostoru, měřeno k těžišti skládky. 6. Objem zásypu je rozdíl objemu výkopu a objemu do něho vestavěných konstrukcí nebo uložených vedení i s jejich obklady a podklady (tento objem se nazývá objemem horniny vytlačené konstrukcí). Objem potrubí do DN 180, příp. i s obalem, se od objemu zásypu neodečítá. Pro stanovení objemu zásypu se od objemu výkopu odečítá i objem obsypu potrubí oceňovaný cenami souboru cen 175 10-11 Obsyp potrubí, přichází-li v úvahu . 7. Odklizení zbylého výkopku po provedení zásypu zářezů se šikmými stěnami pro podzemní vedení nebo zásypu jam a rýh pro podzemní vedení se oceňuje, je-li objem zbylého výkopku: a) do 1 m3 na 1 m vedení a jedná se o výkopek neulehlý - cenami souboru cen 167 10-110 Nakládání výkopku nebo sypaniny a 162 . 0-1 . Vodorovné přemístění výkopku. V případě, že se jedná o výkopek ulehlý - rozpojení a naložení výkopku cenami souboru cen 122 . 0-1 . souboru cen 162 . 0-1 . Vodorovné přemístění výkopku; b) přes 1 m3 na 1 m vedení, jestliže projekt předepíše, že se zbylý výkopek bude odklízet zároveň s prováděním vykopávky, pouze přemístění výkopku cenami souboru cen 162 . 0-1 . Vodorovné přemístění výkopku. Při zmíněném objemu zbylého výkopku se neoceňuje ani naložení ani rozpojení výkopku. Jestliže se zbylý výkopek neodklízí, nýbrž rozprostírá podél výkopu a nad výkopem, platí poznámka č. 8. 8. Rozprostření zbylého výkopku podél výkopu a nad výkopem po provedení zásypů zářezů se šikmými stěnami pro podzemní vedení nebo zásypu jam a rýh pro podzemní vedení se oceňuje: a) cenou 171 20-1101 Uložení sypaniny do nezhutněných násypů, není-li projektem předepsáno zhutnění rozprostřeného zbylého výkopku, b) cenou 171 10-1111 Uložení sypaniny do násypů z hornin sypkých, je-li předepsáno zhutnění rozprostřeného zbylého výkopku, a to v objemu vypočteném podle poznámky č.6, příp. zmenšeném o objem výkopku, který byl již odklizen. 9. Míru zhutnění předepisuje projekt. </t>
  </si>
  <si>
    <t>"sklepní světlík" 4,55*1,11*(3,55-1,83-0,06-0,04-0,1)</t>
  </si>
  <si>
    <t>"dosypání stěn po obvodu" (12,935+8,29+2+6,62+2,28+17,15+28,705+12,77)*2*(4,03-0,9)+(63,2*2)*2*0,9</t>
  </si>
  <si>
    <t>"zásyp nájezdu" ((1+4,5+7,5)*4,03/2*4)/2</t>
  </si>
  <si>
    <t>M</t>
  </si>
  <si>
    <t>58331200R</t>
  </si>
  <si>
    <t>štěrkopísek netříděný zásypový materiál</t>
  </si>
  <si>
    <t>44</t>
  </si>
  <si>
    <t>Kamenivo přírodní těžené pro stavební účely  PTK  (drobné, hrubé, štěrkopísky) kamenivo mimo normu frakce 0-2 štěrkopísek netříděný</t>
  </si>
  <si>
    <t>855,68176*1,87 "Přepočtené koeficientem množství</t>
  </si>
  <si>
    <t>23</t>
  </si>
  <si>
    <t>181102302</t>
  </si>
  <si>
    <t>Úprava pláně v zářezech se zhutněním</t>
  </si>
  <si>
    <t>m2</t>
  </si>
  <si>
    <t>46</t>
  </si>
  <si>
    <t>Úprava pláně na stavbách dálnic v zářezech mimo skalních se zhutněním</t>
  </si>
  <si>
    <t xml:space="preserve">Poznámka k souboru cen:_x000D_
Poznámka k souboru cen: 1. Ceny se zhutněním jsou určeny pro všechny míry zhutnění. 2. Ceny 10-2301, 10-2302, 20-2301 a 20-2305 jsou určeny pro urovnání nově zřizovaných ploch vodorovných nebo ve sklonu do 1:5 pod zpevnění ploch jakéhokoliv druhu, pod humusování, drnování a dále předepíše-li projekt urovnání pláně z jiného důvodu. 3. Cena 10-2303 je určena pro vyplnění sypaninou prohlubní zářezů v horninách 5, 6 a 7. 4. Ceny neplatí pro zhutnění podloží pod násypy; toto zhutnění se oceňuje cenou 215 90-1101 Zhutnění podloží pod násypy. 5. Ceny neplatí pro urovnání lavic (berem) šířky do 3 m přerušujících svahy, pro urovnání dna příkopů pro jakoukoliv jejich šířku; toto urovnání se oceňuje cenami souboru cen 182 . 0-11 Svahování trvalých svahů do projektovaných profilů A 01 tohoto katalogu. 6. Urovnání ploch ve sklonu přes 1:5 (svahování) se oceňuje cenou 182 20-1101 Svahování trvalých svahů do projektovaných profilů, části A 01 tohoto katalogu. 7. Vyplnění prohlubní v horninách tř. 5, 6, a 7 betonem nebo stabilizací se oceňuje cenami části A 01 Zřízení konstrukcí katalogu 822-1 Komunikace pozemní a letiště. </t>
  </si>
  <si>
    <t>Zakládání</t>
  </si>
  <si>
    <t>200 001</t>
  </si>
  <si>
    <t>Těsnící plech - řízená spára</t>
  </si>
  <si>
    <t>48</t>
  </si>
  <si>
    <t>"2.PP"</t>
  </si>
  <si>
    <t>"Vodorovná"</t>
  </si>
  <si>
    <t>6,62+13,165+23,505+8,215+13,605+7,715</t>
  </si>
  <si>
    <t>"1.PP"</t>
  </si>
  <si>
    <t>"Svislá" 2*3</t>
  </si>
  <si>
    <t>6,62+13,165+(4,535+1,69+1,155+3,97+1,165+1,675+2,45+1,675+2,645+1,69+0,855)+(0,3+7,615+0,3)+(0,3+7,74+0,25+2,595+0,25+2,895)+(1,7+2,595+1,7+1,77)</t>
  </si>
  <si>
    <t>25</t>
  </si>
  <si>
    <t>226212213</t>
  </si>
  <si>
    <t>Vrty velkoprofilové svislé zapažené D do 650 mm hl do 10 m hor. III</t>
  </si>
  <si>
    <t>50</t>
  </si>
  <si>
    <t>Velkoprofilové vrty náběrovým vrtáním svislé zapažené ocelovými pažnicemi průměru přes 550 do 650 mm, v hl od 0 do 10 m v hornině tř. III</t>
  </si>
  <si>
    <t>"ČS1" 5</t>
  </si>
  <si>
    <t>"ČS2" 5</t>
  </si>
  <si>
    <t>"ČS3" 5</t>
  </si>
  <si>
    <t>"ČS4" 5</t>
  </si>
  <si>
    <t>"ČS5" 5</t>
  </si>
  <si>
    <t>"ČS6" 5</t>
  </si>
  <si>
    <t>"ČS7" 5</t>
  </si>
  <si>
    <t>"P33" 8</t>
  </si>
  <si>
    <t>"P34" 8</t>
  </si>
  <si>
    <t>226213213</t>
  </si>
  <si>
    <t>Vrty velkoprofilové svislé zapažené D do 1050 mm hl do 10 m hor. III</t>
  </si>
  <si>
    <t>52</t>
  </si>
  <si>
    <t>Velkoprofilové vrty náběrovým vrtáním svislé zapažené ocelovými pažnicemi průměru přes 850 do 1050 mm, v hl od 0 do 10 m v hornině tř. III</t>
  </si>
  <si>
    <t>"P1" 8</t>
  </si>
  <si>
    <t>"P2" 8</t>
  </si>
  <si>
    <t>"P3" 8</t>
  </si>
  <si>
    <t>"P4" 8</t>
  </si>
  <si>
    <t>"P5" 8</t>
  </si>
  <si>
    <t>"P6" 8</t>
  </si>
  <si>
    <t>"P7" 8</t>
  </si>
  <si>
    <t>"P8" 8</t>
  </si>
  <si>
    <t>"P9" 8</t>
  </si>
  <si>
    <t>"P10" 8</t>
  </si>
  <si>
    <t>"P11" 8</t>
  </si>
  <si>
    <t>"P12" 8</t>
  </si>
  <si>
    <t>"P13" 8</t>
  </si>
  <si>
    <t>"P14" 8</t>
  </si>
  <si>
    <t>"P15" 8</t>
  </si>
  <si>
    <t>"P16" 8</t>
  </si>
  <si>
    <t>"P17" 8</t>
  </si>
  <si>
    <t>"P18" 8</t>
  </si>
  <si>
    <t>"P19" 8</t>
  </si>
  <si>
    <t>"P20" 8</t>
  </si>
  <si>
    <t>"P21" 8</t>
  </si>
  <si>
    <t>"P22" 8</t>
  </si>
  <si>
    <t>"P23" 8</t>
  </si>
  <si>
    <t>"P24" 8</t>
  </si>
  <si>
    <t>"P25" 8</t>
  </si>
  <si>
    <t>"P26" 8</t>
  </si>
  <si>
    <t>"P27" 8</t>
  </si>
  <si>
    <t>"P28" 8</t>
  </si>
  <si>
    <t>"P29" 8</t>
  </si>
  <si>
    <t>"P30" 8</t>
  </si>
  <si>
    <t>"P31" 8</t>
  </si>
  <si>
    <t>"P32" 8</t>
  </si>
  <si>
    <t>27</t>
  </si>
  <si>
    <t>227211113</t>
  </si>
  <si>
    <t>Odpažení velkoprofilových vrtů průměru do 650 mm</t>
  </si>
  <si>
    <t>54</t>
  </si>
  <si>
    <t>Odpažení velkoprofilových vrtů průměru přes 550 do 650 mm</t>
  </si>
  <si>
    <t>227211115</t>
  </si>
  <si>
    <t>Odpažení velkoprofilových vrtů průměru do 1050 mm</t>
  </si>
  <si>
    <t>56</t>
  </si>
  <si>
    <t>Odpažení velkoprofilových vrtů průměru přes 650 do 1050 mm</t>
  </si>
  <si>
    <t>29</t>
  </si>
  <si>
    <t>231212113</t>
  </si>
  <si>
    <t>Zřízení pilot svislých zapažených D do 1250 mm hl do 10 m s vytažením pažnic z betonu železového</t>
  </si>
  <si>
    <t>58</t>
  </si>
  <si>
    <t>Zřízení výplně pilot zapažených s vytažením pažnic z vrtu svislých z betonu železového, v hl od 0 do 10 m, při průměru piloty přes 650 do 1250 mm</t>
  </si>
  <si>
    <t xml:space="preserve">Poznámka k souboru cen:_x000D_
Poznámka k souboru cen: 1. V cenách jsou započteny i náklady na vytažení pažnic. 2. Ceny neobsahují náklady na dodání výplně, tyto se oceňují podle ustanovení poznámky 1. a 3. souboru cen 231 1 . - Zřízení výplně pilot bez vytažení pažnic. 3. Množství měrných jednotek se určuje v m3 objemu výplně piloty. 4. Pokud je výplň dodávána přímo na místo zabudování nebo do prostoru technologické manipulace, její hmotnost se nezapočítává do přesunu hmot. </t>
  </si>
  <si>
    <t>231611114</t>
  </si>
  <si>
    <t>Výztuž pilot betonovaných do země ocel z betonářské oceli 10 505</t>
  </si>
  <si>
    <t>60</t>
  </si>
  <si>
    <t>Výztuž pilot betonovaných do země z oceli 10 505 (R)</t>
  </si>
  <si>
    <t xml:space="preserve">Poznámka k souboru cen:_x000D_
Poznámka k souboru cen: 1. Ceny lze použít i pro zřízení armokošů. 2. V cenách nejsou započteny náklady na uložení výztuže a nastavení armokošů; tyto náklady jsou započteny v cenách souboru cen 231 . . - Zřízení výplně pilot z betonu železového, části A01 Zvláštní zakládání objektů. </t>
  </si>
  <si>
    <t>"35 kg/m alt. 55 kg/m3"</t>
  </si>
  <si>
    <t>256*35/1000</t>
  </si>
  <si>
    <t>31</t>
  </si>
  <si>
    <t>231942212</t>
  </si>
  <si>
    <t>Ocelové štětovnice beraněné řezání příčné zaberaněných</t>
  </si>
  <si>
    <t>kus</t>
  </si>
  <si>
    <t>62</t>
  </si>
  <si>
    <t>15/0,4</t>
  </si>
  <si>
    <t>11/0,4</t>
  </si>
  <si>
    <t>12/0,4</t>
  </si>
  <si>
    <t>231943111</t>
  </si>
  <si>
    <t>Stěny beraněné z terénu nastražení délka štětovnic do 10 m</t>
  </si>
  <si>
    <t>64</t>
  </si>
  <si>
    <t>33</t>
  </si>
  <si>
    <t>134422200</t>
  </si>
  <si>
    <t>štětovnice - ponechané</t>
  </si>
  <si>
    <t>66</t>
  </si>
  <si>
    <t>"155kg/m2"</t>
  </si>
  <si>
    <t>(12,935*((4,03-0,83)+(4,03-0,88))/2)*155/1000</t>
  </si>
  <si>
    <t>(8,29*((4,03-0,88)+(4,03-0,2))/2)*155/1000</t>
  </si>
  <si>
    <t>((2,015+6,62+2,28)*((4,03-0,2)+(4,03-0,86))/2)*155/1000</t>
  </si>
  <si>
    <t>237941112</t>
  </si>
  <si>
    <t>Vytažení ocelových štětových stěn zaberaněných do 2 let l do 12 m zaberaněných do 8 m - cca 32m zůstane ponecháno</t>
  </si>
  <si>
    <t>68</t>
  </si>
  <si>
    <t>35</t>
  </si>
  <si>
    <t>271521111</t>
  </si>
  <si>
    <t>Polštáře zhutněné pod základy z kameniva drceného frakce 63 až 125 mm</t>
  </si>
  <si>
    <t>70</t>
  </si>
  <si>
    <t>271532211</t>
  </si>
  <si>
    <t>Podsyp pod základové konstrukce se zhutněním z hrubého kameniva frakce 32 až 63 mm</t>
  </si>
  <si>
    <t>72</t>
  </si>
  <si>
    <t>Podsyp pod základové konstrukce se zhutněním a urovnáním povrchu z kameniva hrubého, frakce 32 - 63 mm</t>
  </si>
  <si>
    <t xml:space="preserve">Poznámka k souboru cen:_x000D_
Poznámka k souboru cen: 1. Ceny slouží pro ocenění násypů pod základové konstrukce tloušťky vrstvy do 300 mm. 2. Násypy s tloušťkou vrstvy přesahující 300 mm se ocení cenami souboru cen 213 31-…. Polštáře zhutněné pod základy v katalogu 800-2 Zvláštní zakládání objektů. </t>
  </si>
  <si>
    <t>37</t>
  </si>
  <si>
    <t>273321211</t>
  </si>
  <si>
    <t>Základové desky ze ŽB bez zvýšených nároků na prostředí tř. C 12/15</t>
  </si>
  <si>
    <t>74</t>
  </si>
  <si>
    <t>Základy z betonu železového (bez výztuže) desky z betonu bez zvýšených nároků na prostředí tř. C 12/15</t>
  </si>
  <si>
    <t xml:space="preserve">Poznámka k souboru cen:_x000D_
Poznámka k souboru cen: 1. V ceně příplatku -5911 jsou započteny náklady na technologické opatření a na ztíženou betonáž pod hladinou pažící bentonitové suspenze a na průběžné odčerpání suspenze s přepouštěním na určené místo do 20 m, popř. do vany nebo do kalové cisterny k odvozu. Odvoz se oceňuje cenami katalogu 800-2 Zvláštní zakládání objektů. 2. Hloubení s použitím bentonitové suspenze se oceňuje katalogem 800-1 Zemní práce. Bednění se neoceňuje. 3. V cenách nejsou započteny náklady na výztuž, tyto se oceňují cenami souboru cen 27* 36-.... Výztuž základů. </t>
  </si>
  <si>
    <t>273321411</t>
  </si>
  <si>
    <t>Základové desky ze ŽB bez zvýšených nároků na prostředí tř. C 20/25</t>
  </si>
  <si>
    <t>76</t>
  </si>
  <si>
    <t>Základy z betonu železového (bez výztuže) desky z betonu bez zvýšených nároků na prostředí tř. C 20/25</t>
  </si>
  <si>
    <t xml:space="preserve">Zadní venkovní schodiště" </t>
  </si>
  <si>
    <t>3,882*4,5*0,1</t>
  </si>
  <si>
    <t>39</t>
  </si>
  <si>
    <t>273323511</t>
  </si>
  <si>
    <t>Základové desky ze ŽB vodostavebného V 4 tř. B 30</t>
  </si>
  <si>
    <t>78</t>
  </si>
  <si>
    <t>"Základová deska na úrovni H.H. -3,130 - podsklepená část"</t>
  </si>
  <si>
    <t>"plocha oměřena z DWG" 221,5*0,4</t>
  </si>
  <si>
    <t>"Základová deska na úrovni H.H. -0,280 - nepodsklepená část"</t>
  </si>
  <si>
    <t>"plocha oměřena z DWG" 151,7*0,25</t>
  </si>
  <si>
    <t>"Základová deska na úrovni H.H. -0,280 - atrium"</t>
  </si>
  <si>
    <t>"plocha oměřena z DWG" 165*0,25</t>
  </si>
  <si>
    <t>"Základová deska na úrovni H.H. -0,280 - u výtahu"</t>
  </si>
  <si>
    <t>(3,025+0,4+3,33+0,4+2,27+0,3)*4,03*0,25+35,9*0,25</t>
  </si>
  <si>
    <t>273351215</t>
  </si>
  <si>
    <t>Zřízení bednění stěn základových desek</t>
  </si>
  <si>
    <t>80</t>
  </si>
  <si>
    <t>Bednění základových stěn desek svislé nebo šikmé (odkloněné), půdorysně přímé nebo zalomené ve volných nebo zapažených jámách, rýhách, šachtách, včetně případných vzpěr zřízení</t>
  </si>
  <si>
    <t>41</t>
  </si>
  <si>
    <t>273351216</t>
  </si>
  <si>
    <t>Odstranění bednění stěn základových desek</t>
  </si>
  <si>
    <t>82</t>
  </si>
  <si>
    <t>Bednění základových stěn desek svislé nebo šikmé (odkloněné), půdorysně přímé nebo zalomené ve volných nebo zapažených jámách, rýhách, šachtách, včetně případných vzpěr odstranění</t>
  </si>
  <si>
    <t>273361821</t>
  </si>
  <si>
    <t>Výztuž základových desek betonářskou ocelí 10 505 (R)</t>
  </si>
  <si>
    <t>84</t>
  </si>
  <si>
    <t>Výztuž základů desek z betonářské oceli 10 505 (R) nebo BSt 500</t>
  </si>
  <si>
    <t xml:space="preserve">Poznámka k souboru cen:_x000D_
Poznámka k souboru cen: 1. Ceny platí pro desky rovné, s náběhy, hřibové nebo upnuté do žeber včetně výztuže těchto žeber. </t>
  </si>
  <si>
    <t>43</t>
  </si>
  <si>
    <t>273361921</t>
  </si>
  <si>
    <t>Výztuž základových desek svařovanými sítěmi</t>
  </si>
  <si>
    <t>86</t>
  </si>
  <si>
    <t>"Podkladní beton KY80=5,37kg/m2"</t>
  </si>
  <si>
    <t>"Deska na úrovni -3.530"</t>
  </si>
  <si>
    <t>"Plocha odměřena z DWG" 221,5*5,37/1000</t>
  </si>
  <si>
    <t>"Rozšíření 0,5m po obvodu" (13,17+23,5+8,22+13,6+7,72+6,6)*0,5*5,37/1000</t>
  </si>
  <si>
    <t>"Deska na úrovni -0.530"</t>
  </si>
  <si>
    <t>"Plochy odměřeny z DWG" (53,2+27,7+53,5)*5,37/1000</t>
  </si>
  <si>
    <t>"Deska na úrovni -0.580"</t>
  </si>
  <si>
    <t>"Plocha odměřena z DWG" 156*5,37/1000</t>
  </si>
  <si>
    <t>"Deska na úrovni -0.580" (4,03*9,5)*5,37/1000</t>
  </si>
  <si>
    <t>"KY50=5,4kg/m2" 3,882*4,5*5,4/1000</t>
  </si>
  <si>
    <t>274321311</t>
  </si>
  <si>
    <t>Základové pasy ze ŽB bez zvýšených nároků na prostředí tř. C 16/20</t>
  </si>
  <si>
    <t>88</t>
  </si>
  <si>
    <t>Základy z betonu železového (bez výztuže) pasy z betonu bez zvýšených nároků na prostředí tř. C 16/20</t>
  </si>
  <si>
    <t>(3*7+8,92*2)*0,2*1</t>
  </si>
  <si>
    <t>45</t>
  </si>
  <si>
    <t>274321511</t>
  </si>
  <si>
    <t>Základové pasy ze ŽB bez zvýšených nároků na prostředí tř. C 25/30</t>
  </si>
  <si>
    <t>90</t>
  </si>
  <si>
    <t>Základy z betonu železového (bez výztuže) pasy z betonu bez zvýšených nároků na prostředí tř. C 25/30</t>
  </si>
  <si>
    <t>"Základový pás š.900mm na úrovni H.H. -1,200"</t>
  </si>
  <si>
    <t>(0,6+6+4,6+6+5,5+5,5+4+3,2+4+0,6+7+7,5)*0,9*0,5</t>
  </si>
  <si>
    <t>(1,3+1+1+3,1)*0,9*0,5</t>
  </si>
  <si>
    <t>"Základový pás š.300mm na úrovni H.H. -0,530"</t>
  </si>
  <si>
    <t>(2,7+6+4,6+6+5,5+5,5+4+3,2+4+1,7+7+7,5)*0,3*0,67</t>
  </si>
  <si>
    <t>(8,7+6,2)*0,3*0,67</t>
  </si>
  <si>
    <t>(3,95+4,03)*0,3*0,67</t>
  </si>
  <si>
    <t>"Základový pás š.400mm na úrovni H.H. -0,530"</t>
  </si>
  <si>
    <t>(1,4+6+3,7*2)*0,4*0,67</t>
  </si>
  <si>
    <t>274351215</t>
  </si>
  <si>
    <t>Zřízení bednění stěn základových pasů</t>
  </si>
  <si>
    <t>92</t>
  </si>
  <si>
    <t>Bednění základových stěn pasů svislé nebo šikmé (odkloněné), půdorysně přímé nebo zalomené ve volných nebo zapažených jámách, rýhách, šachtách, včetně případných vzpěr zřízení</t>
  </si>
  <si>
    <t>(0,6+6+4,6+6+5,5+5,5+4+3,2+4+0,6+7+7,5)*0,6*2</t>
  </si>
  <si>
    <t>(1,3+1+1+3,1)*0,6*2</t>
  </si>
  <si>
    <t>(2,7+6+4,6+6+5,5+5,5+4+3,2+4+1,7+7+7,5)*0,4*2</t>
  </si>
  <si>
    <t>(8,7+6,2)*0,4*2</t>
  </si>
  <si>
    <t>(3,95+4,03)*0,4*2</t>
  </si>
  <si>
    <t>(1,4+6+3,7*2)*0,5*2</t>
  </si>
  <si>
    <t>47</t>
  </si>
  <si>
    <t>274351216</t>
  </si>
  <si>
    <t>Odstranění bednění stěn základových pasů</t>
  </si>
  <si>
    <t>94</t>
  </si>
  <si>
    <t>Bednění základových stěn pasů svislé nebo šikmé (odkloněné), půdorysně přímé nebo zalomené ve volných nebo zapažených jámách, rýhách, šachtách, včetně případných vzpěr odstranění</t>
  </si>
  <si>
    <t>274361821</t>
  </si>
  <si>
    <t>Výztuž základových pásů betonářskou ocelí 10 505 (R)</t>
  </si>
  <si>
    <t>96</t>
  </si>
  <si>
    <t>Výztuž základů pasů z betonářské oceli 10 505 (R) nebo BSt 500</t>
  </si>
  <si>
    <t>"100 kg/m3"</t>
  </si>
  <si>
    <t>(8,958+47,568)*100/1000</t>
  </si>
  <si>
    <t>49</t>
  </si>
  <si>
    <t>275111311</t>
  </si>
  <si>
    <t>Osazení základových bloků z prefabrikovaných dílců hmotnosti do 500 kg</t>
  </si>
  <si>
    <t>98</t>
  </si>
  <si>
    <t>Osazení základových konstrukcí z prefabrikovaných dílců bloků z betonu nebo železobetonu na cementovou maltu, hmotnosti do 500 kg</t>
  </si>
  <si>
    <t xml:space="preserve">Poznámka k souboru cen:_x000D_
Poznámka k souboru cen: 1. V ceně nejsou započteny náklady na dodání dílců; dílce se oceňují ve specifikaci. 2. Osazení dílců nad 500 kg se oceňuje cenami katalogu 821-1 Mosty. </t>
  </si>
  <si>
    <t>593737800</t>
  </si>
  <si>
    <t>deska schodišťová nosná 209x38x8 cm (prefa)</t>
  </si>
  <si>
    <t>100</t>
  </si>
  <si>
    <t>Ramena, stupně a podesty schodišťové železobetonové schodišťová deska prefabrikovaná nosná 209 x 38 x 8</t>
  </si>
  <si>
    <t>"Zadní venkovní schodiště" 10</t>
  </si>
  <si>
    <t>51</t>
  </si>
  <si>
    <t>593737801</t>
  </si>
  <si>
    <t>stupeň schodišťový 150x35x15 cm, povrch protiskluzný (prefa)</t>
  </si>
  <si>
    <t>102</t>
  </si>
  <si>
    <t>"Zadní venkovní schodiště" 5</t>
  </si>
  <si>
    <t>"Schodiště před společenským sálem" 2*4</t>
  </si>
  <si>
    <t>279113131</t>
  </si>
  <si>
    <t>Základová zeď tl 150 mm z tvárnic ztraceného bednění včetně výplně z betonu tř. C 16/20</t>
  </si>
  <si>
    <t>104</t>
  </si>
  <si>
    <t>Základové zdi z tvárnic ztraceného bednění včetně výplně z betonu bez zvláštních nároků na vliv prostředí (X0, XC) třídy C 16/20, tloušťky zdiva 150 mm</t>
  </si>
  <si>
    <t xml:space="preserve">Poznámka k souboru cen:_x000D_
Poznámka k souboru cen: 1. V cenách jsou započteny i náklady na dodání a uložení betonu. 2. V cenách nejsou započteny náklady na dodání a uložení betonářské výztuže; tyto se oceňují cenami souboru cen 279 36- . . Výztuž základových zdí nosných. 3. Množství jednotek se určuje v m2 plochy zdiva. </t>
  </si>
  <si>
    <t>"sklepní světlík"</t>
  </si>
  <si>
    <t>"Prahy" 0,25*1,11*6</t>
  </si>
  <si>
    <t>"Boční a středová stěna" (1,83+0,1-0,505)*1,11*3</t>
  </si>
  <si>
    <t>53</t>
  </si>
  <si>
    <t>279113134</t>
  </si>
  <si>
    <t>Základová zeď tl do 300 mm z tvárnic ztraceného bednění včetně výplně z betonu tř. C 16/20</t>
  </si>
  <si>
    <t>106</t>
  </si>
  <si>
    <t>Základové zdi z tvárnic ztraceného bednění včetně výplně z betonu bez zvláštních nároků na vliv prostředí (X0, XC) třídy C 16/20, tloušťky zdiva přes 250 do 300 mm</t>
  </si>
  <si>
    <t>(3,55-0,505)*4,55</t>
  </si>
  <si>
    <t>279321346</t>
  </si>
  <si>
    <t>Základová zeď ze ŽB tř. C 20/25 bez výztuže</t>
  </si>
  <si>
    <t>108</t>
  </si>
  <si>
    <t>Základové zdi z betonu železového (bez výztuže) bez zvláštních nároků na vliv prostředí (X0, XC) tř. C 20/25</t>
  </si>
  <si>
    <t xml:space="preserve">Poznámka k souboru cen:_x000D_
Poznámka k souboru cen: 1. V ceně příplatku -5911 jsou započteny náklady na technologické opatření a na ztíženou betonáž pod hladinou pažící bentonitové suspenze a na průběžné odčerpávání suspenze s přepouštěním na určité místo do 20 m, popř. do vany nebo do kalové cisterny k odvozu. Odvoz se oceňuje cenami katalogu 800-2 Zvláštní zakládání objektů. 2. Hloubení s použitím bentonitové suspenze se oceňuje katalogem 800-1 Zemní práce. Bednění se neoceňuje. 3. V cenách nejsou započteny náklady na: a) bednění; tyto se oceňují cenami souboru cen 279 35-11 Bednění základových zdí, b) dodání a uložení výztuže; tyto se oceňují cenami souboru cen 279 36- . . Výztuž základových zdí nosných. </t>
  </si>
  <si>
    <t>"2PP"</t>
  </si>
  <si>
    <t>"Deska na úrovni H.H. -3.130"</t>
  </si>
  <si>
    <t>(3,92+5,855*2)*2,6*0,25-(2,1*2,2-2,1*0,25)*2*0,25</t>
  </si>
  <si>
    <t xml:space="preserve">"Podepření prahu na úrovni H.H. -1,200" </t>
  </si>
  <si>
    <t>(2,33*0,25*0,3)*3</t>
  </si>
  <si>
    <t>55</t>
  </si>
  <si>
    <t>279322512</t>
  </si>
  <si>
    <t>Základová zeď ze ŽB odolného proti agresivnímu prostředí tř. C 30/37 XA bez výztuže</t>
  </si>
  <si>
    <t>110</t>
  </si>
  <si>
    <t>Základové zdi z betonu železového (bez výztuže) odolný proti agresivnímu prostředí (XA) tř. C 30/37</t>
  </si>
  <si>
    <t>(6,62+13,165+23,505+8,215+13,605+7,715)*2,6*0,3+6,6*0,4</t>
  </si>
  <si>
    <t>279351101</t>
  </si>
  <si>
    <t>Zřízení bednění základových zdí jednostranné</t>
  </si>
  <si>
    <t>112</t>
  </si>
  <si>
    <t>Bednění základových zdí svislé nebo šikmé (odkloněné), půdorysně přímé nebo zalomené ve volných nebo zapažených jámách, rýhách, šachtách, včetně případných vzpěr, jednostranné zřízení</t>
  </si>
  <si>
    <t xml:space="preserve">Poznámka k souboru cen:_x000D_
Poznámka k souboru cen: 1. Položky -1101, -1102, -1105 a -1106 nelze použít pro bednění výšky přes 4 m při předepsané nepřetržité betonáži konstrukce. Toto bednění se oceňuje individuálně. </t>
  </si>
  <si>
    <t>"Deska na úrovni H.H. -3.130 - otvory"</t>
  </si>
  <si>
    <t>2,6*0,25+2,2*4*0,25+2,1*2*0,25</t>
  </si>
  <si>
    <t>(2,33*0,25*2+2,33*0,3)*3</t>
  </si>
  <si>
    <t>57</t>
  </si>
  <si>
    <t>279351102</t>
  </si>
  <si>
    <t>Odstranění bednění základových zdí jednostranné</t>
  </si>
  <si>
    <t>114</t>
  </si>
  <si>
    <t>Bednění základových zdí svislé nebo šikmé (odkloněné), půdorysně přímé nebo zalomené ve volných nebo zapažených jámách, rýhách, šachtách, včetně případných vzpěr, jednostranné odstranění</t>
  </si>
  <si>
    <t>279351105</t>
  </si>
  <si>
    <t>Zřízení bednění základových zdí oboustranné</t>
  </si>
  <si>
    <t>116</t>
  </si>
  <si>
    <t>Bednění základových zdí svislé nebo šikmé (odkloněné), půdorysně přímé nebo zalomené ve volných nebo zapažených jámách, rýhách, šachtách, včetně případných vzpěr, oboustranné za každou stranu zřízení</t>
  </si>
  <si>
    <t>(6,62+13,165+23,505+8,215+13,605+7,715)*2,6+13*0,7</t>
  </si>
  <si>
    <t>59</t>
  </si>
  <si>
    <t>279351106</t>
  </si>
  <si>
    <t>Odstranění bednění základových zdí oboustranné</t>
  </si>
  <si>
    <t>118</t>
  </si>
  <si>
    <t>Bednění základových zdí svislé nebo šikmé (odkloněné), půdorysně přímé nebo zalomené ve volných nebo zapažených jámách, rýhách, šachtách, včetně případných vzpěr, oboustranné za každou stranu odstranění</t>
  </si>
  <si>
    <t>279361821</t>
  </si>
  <si>
    <t>Výztuž základových zdí nosných betonářskou ocelí 10 505</t>
  </si>
  <si>
    <t>120</t>
  </si>
  <si>
    <t>Výztuž základových zdí nosných svislých nebo odkloněných od svislice, rovinných nebo oblých, deskových nebo žebrových, včetně výztuže jejich žeber z betonářské oceli 10 505 (R) nebo BSt 500</t>
  </si>
  <si>
    <t>8,636*90/1000</t>
  </si>
  <si>
    <t>60,804*250/1000</t>
  </si>
  <si>
    <t>"R12 hm.0,888kg/m"</t>
  </si>
  <si>
    <t>"Vodorovná" (3,55-0,505)/0,2*2*(4,55+1,11*3)*0,888/1000</t>
  </si>
  <si>
    <t>"Svislá" (4,55+1,11*3)/0,25*(3,55-0,505)*0,888/1000</t>
  </si>
  <si>
    <t>"R2 hm.0,888kg/m"</t>
  </si>
  <si>
    <t>"Propojovací" (4,55+1,11*3)/0,25*0,6*0,888/1000</t>
  </si>
  <si>
    <t>61</t>
  </si>
  <si>
    <t>285175111</t>
  </si>
  <si>
    <t>Osazení ocelové roznášecí konstrukce hmotnosti do 40 kg</t>
  </si>
  <si>
    <t>kg</t>
  </si>
  <si>
    <t>122</t>
  </si>
  <si>
    <t>"sklepní světlík" 4,4*4,68</t>
  </si>
  <si>
    <t>133806201</t>
  </si>
  <si>
    <t>tyč kompozitová I, označení průřezu 120</t>
  </si>
  <si>
    <t>124</t>
  </si>
  <si>
    <t>20,592*0,001 "Přepočtené koeficientem množství</t>
  </si>
  <si>
    <t>63</t>
  </si>
  <si>
    <t>289971211</t>
  </si>
  <si>
    <t>Vrstvy z geotextilií ve sklonu do 1:5 š do 3 m</t>
  </si>
  <si>
    <t>126</t>
  </si>
  <si>
    <t>693660550</t>
  </si>
  <si>
    <t>geotextilie 300 g/m2</t>
  </si>
  <si>
    <t>128</t>
  </si>
  <si>
    <t>634,59*1,08 "Přepočtené koeficientem množství</t>
  </si>
  <si>
    <t>65</t>
  </si>
  <si>
    <t>632481213</t>
  </si>
  <si>
    <t>Separační vrstva z PE fólie</t>
  </si>
  <si>
    <t>130</t>
  </si>
  <si>
    <t>Separační vrstva k oddělení podlahových vrstev z polyetylénové fólie</t>
  </si>
  <si>
    <t>Svislé a kompletní konstrukce</t>
  </si>
  <si>
    <t>311321511</t>
  </si>
  <si>
    <t>Nosná zeď ze ŽB tř. C 20/25 bez výztuže</t>
  </si>
  <si>
    <t>132</t>
  </si>
  <si>
    <t>Nadzákladové zdi z betonu železového (bez výztuže) nosné bez zvláštních nároků na vliv prostředí (X0, XC) tř. C 20/25</t>
  </si>
  <si>
    <t xml:space="preserve">Poznámka k souboru cen:_x000D_
Poznámka k souboru cen: 1. Při betonování do ztraceného bednění z desek je zohledněna zvýšená opatrnost, aby se předešlo poškození zabudovaných desek. 2. Při stanovení množství měrných jednotek betonu do ztraceného bednění z desek je třeba zohlednit skutečnou spotřebu betonu v m3 zdiva. 3. V cenách nejsou započteny náklady na: a) bednění; tyto se oceňují cenami souboru cen: - 31* 35-11 Bednění nadzákladových zdí, - 31* 35-12 Ztracené bednění nadzákladových zdí ze štěpkocementových desek, b) dodání a uložení výztuže; tyto se oceňují cenami souboru cen 31* 36- . . Výztuž nadzákladových zdí. 4. V cenách -1812 až -1816 jsou započteny i plastifikační přísady a pečlivé hutnění zejména při líci konstrukce pro docílení neporušeného maltového povrchu bez vzhledových kazů. V líci betonu nesmí být hnízda ani uštípané konce stahovacích drátů (čl. 3212 Všeobecných podmínek části A 02 tohoto katalogu). </t>
  </si>
  <si>
    <t>67</t>
  </si>
  <si>
    <t>311351101</t>
  </si>
  <si>
    <t>Zřízení jednostranného bednění zdí nosných</t>
  </si>
  <si>
    <t>134</t>
  </si>
  <si>
    <t>Bednění nadzákladových zdí nosných svislé nebo šikmé (odkloněné), půdorysně přímé nebo zalomené ve volném prostranství, ve volných nebo zapažených jamách, rýhách, šachtách, včetně případných vzpěr, jednostranné zřízení</t>
  </si>
  <si>
    <t xml:space="preserve">Poznámka k souboru cen:_x000D_
Poznámka k souboru cen: 1. Položky -1101, -1102, -1105 a -1106 nelze použít pro bednění výšky přes 4 m při předepsané nepřetržité betonáži konstrukce. Toto bednění se oceňuje individuálně. 2. Položky -1111 a -1112 jsou určeny v nezapažených prostorách: a) pro masivní betonové konstrukce vyžadující podle statického posudku tuhost bednění a únosnost tlaku čerstvé betonové směsi přes 40 do 80 kN/m2. b) při požadované přesnosti povrchu betonových konstrukcí podle ČSN 73 0202 c) pro docílení požadovaného kvalitního hladkého povrchu zatmeleného bednění bez pracovních spár, vhodného i pro vzhled pohledového betonu (ceny 311 32-1812 až -1814; pro vzhled pohledového betonu (ceny 311 32-1812 až -1814; bez dalších zednických povrchových úprav vnějších, tj. omítek, nástřiků fasád apod. nebo zednických vnitřních přímo pod malby, nátěry, tapety apod.). 3. Není-li v úvodním projektu odůvodněně předepsána nejméně jedna podmínka uvedená v poznámce 2, použijí se ceny -1105 a -1106. </t>
  </si>
  <si>
    <t>311351102</t>
  </si>
  <si>
    <t>Odstranění jednostranného bednění zdí nosných</t>
  </si>
  <si>
    <t>136</t>
  </si>
  <si>
    <t>Bednění nadzákladových zdí nosných svislé nebo šikmé (odkloněné), půdorysně přímé nebo zalomené ve volném prostranství, ve volných nebo zapažených jamách, rýhách, šachtách, včetně případných vzpěr, jednostranné odstranění</t>
  </si>
  <si>
    <t>69</t>
  </si>
  <si>
    <t>311351105</t>
  </si>
  <si>
    <t>Zřízení oboustranného bednění zdí nosných</t>
  </si>
  <si>
    <t>138</t>
  </si>
  <si>
    <t>Bednění nadzákladových zdí nosných svislé nebo šikmé (odkloněné), půdorysně přímé nebo zalomené ve volném prostranství, ve volných nebo zapažených jamách, rýhách, šachtách, včetně případných vzpěr, oboustranné za každou stranu zřízení</t>
  </si>
  <si>
    <t>311351106</t>
  </si>
  <si>
    <t>Odstranění oboustranného bednění zdí nosných</t>
  </si>
  <si>
    <t>140</t>
  </si>
  <si>
    <t>Bednění nadzákladových zdí nosných svislé nebo šikmé (odkloněné), půdorysně přímé nebo zalomené ve volném prostranství, ve volných nebo zapažených jamách, rýhách, šachtách, včetně případných vzpěr, oboustranné za každou stranu odstranění</t>
  </si>
  <si>
    <t>71</t>
  </si>
  <si>
    <t>311361821</t>
  </si>
  <si>
    <t>Výztuž nosných zdí betonářskou ocelí 10 505</t>
  </si>
  <si>
    <t>142</t>
  </si>
  <si>
    <t>Výztuž nadzákladových zdí nosných svislých nebo odkloněných od svislice, rovných nebo oblých z betonářské oceli 10 505 (R) nebo BSt 500</t>
  </si>
  <si>
    <t>317142322</t>
  </si>
  <si>
    <t>Překlady nenosné přímé z pórobetonu Ytong v příčkách tl 150 mm pro světlost otvoru do 1010 mm</t>
  </si>
  <si>
    <t>144</t>
  </si>
  <si>
    <t>Překlady nenosné prefabrikované z pórobetonu YTONG osazené do tenkého maltového lože, v příčkách přímé, světlost otvoru do 1010 mm tl. 150 mm</t>
  </si>
  <si>
    <t xml:space="preserve">Poznámka k souboru cen:_x000D_
Poznámka k souboru cen: 1. V cenách jsou započteny náklady na dodání a uložení překladu, včetně podmazání ložné plochy tenkovrstvou maltou. </t>
  </si>
  <si>
    <t>"0.15-0.21" 1</t>
  </si>
  <si>
    <t>"0.15-0.19" 1</t>
  </si>
  <si>
    <t>"0.15-0.18" 1</t>
  </si>
  <si>
    <t>"0.15-0.17" 1</t>
  </si>
  <si>
    <t>"0.15-0.16" 1</t>
  </si>
  <si>
    <t>"0.11-0.14" 1</t>
  </si>
  <si>
    <t>"0.11-0.13" 1</t>
  </si>
  <si>
    <t>"0.11-0.12" 1</t>
  </si>
  <si>
    <t>73</t>
  </si>
  <si>
    <t>317234410</t>
  </si>
  <si>
    <t>Vyzdívka mezi nosníky z cihel pálených na MC</t>
  </si>
  <si>
    <t>146</t>
  </si>
  <si>
    <t>Vyzdívka mezi nosníky cihlami pálenými na maltu cementovou</t>
  </si>
  <si>
    <t xml:space="preserve">Poznámka k souboru cen:_x000D_
Poznámka k souboru cen: 1. Cenu lze použít i pro nadezdívku nad nosníky pro jejich osazení (uklínování zdiva). 2. Množství jednotek se určuje v m3 objemu vyzdívky jako součin světlosti neomítnutého otvoru; šířky (rovné tloušťce neomítnuté zdi zmenšené o tloušťku svislého plentování přírub) a výšky nosníku. 3. Plentování ocelových válcovaných nosníků jednostranné cihlami se oceňuje cenami 346 24-4381 až -4384, katalogu 801-1 Budovy a haly-zděné a monolitické. </t>
  </si>
  <si>
    <t>317941123</t>
  </si>
  <si>
    <t>Osazování ocelových válcovaných nosníků na zdivu I, IE, U, UE nebo L do č 22</t>
  </si>
  <si>
    <t>148</t>
  </si>
  <si>
    <t>Osazování ocelových válcovaných nosníků na zdivu I nebo IE nebo U nebo UE nebo L č. 14 až 22 nebo výšky do 220 mm</t>
  </si>
  <si>
    <t xml:space="preserve">Poznámka k souboru cen:_x000D_
Poznámka k souboru cen: 1. Ceny jsou určeny pro zednické osazování na cementovou maltu(min. MC 15). 2. Dodávka ocelových nosníků se oceňuje ve specifikaci. 3. Ztratné lze dohodnout ve směrné výši 8 % na krytí nákladů na řezání příslušných délek z hutních délek nosníků a na zbytkový odpad (prořez). </t>
  </si>
  <si>
    <t>75</t>
  </si>
  <si>
    <t>133834250</t>
  </si>
  <si>
    <t>tyč ocelová IPE, značka oceli S 235 JR, označení průřezu 140</t>
  </si>
  <si>
    <t>150</t>
  </si>
  <si>
    <t>"1.NP"</t>
  </si>
  <si>
    <t>"O-1.06-IPE140=12,9kg/m"</t>
  </si>
  <si>
    <t>"1.30" 3*1,6*12,9/1000</t>
  </si>
  <si>
    <t>"2.21" 3*1,6*12,9/1000</t>
  </si>
  <si>
    <t>"3.21" 3*1,6*12,9/1000</t>
  </si>
  <si>
    <t>0,18576*1,08 "Přepočtené koeficientem množství</t>
  </si>
  <si>
    <t>342272323</t>
  </si>
  <si>
    <t>Příčky tl 100 mm z pórobetonových přesných hladkých příčkovek objemové hmotnosti 500 kg/m3</t>
  </si>
  <si>
    <t>152</t>
  </si>
  <si>
    <t>Příčky z pórobetonových přesných příčkovek (YTONG) hladkých, objemové hmotnosti 500 kg/m3 na tenké maltové lože, tloušťky příčky 100 mm</t>
  </si>
  <si>
    <t>77</t>
  </si>
  <si>
    <t>342272523</t>
  </si>
  <si>
    <t>Příčky tl 150 mm z pórobetonových přesných hladkých příčkovek objemové hmotnosti 500 kg/m3</t>
  </si>
  <si>
    <t>154</t>
  </si>
  <si>
    <t>Příčky z pórobetonových přesných příčkovek (YTONG) hladkých, objemové hmotnosti 500 kg/m3 na tenké maltové lože, tloušťky příčky 150 mm</t>
  </si>
  <si>
    <t>342272612</t>
  </si>
  <si>
    <t>Stěny výplňové tl 200 mm z pórobetonových přesných hladkých tvárnic hmotnosti 500 kg/m3</t>
  </si>
  <si>
    <t>156</t>
  </si>
  <si>
    <t>Stěny z přesných pórobetonových tvárnic výplňové a oddělovací pevné hladkých jakékoli pevnosti na tenké maltové lože, tloušťka stěny 200 mm, objemová hmotnost 500 kg/m3</t>
  </si>
  <si>
    <t>"1.56" 0,95*2,5</t>
  </si>
  <si>
    <t>79</t>
  </si>
  <si>
    <t>342272641</t>
  </si>
  <si>
    <t>Stěny výplňové tl 375 mm z pórobetonových přesných hladkých tvárnic hmotnosti 400 kg/m3</t>
  </si>
  <si>
    <t>158</t>
  </si>
  <si>
    <t>Stěny z přesných pórobetonových tvárnic výplňové a oddělovací pevné hladkých jakékoli pevnosti na tenké maltové lože, tloušťka stěny 375 mm, objemová hmotnost 400 kg/m3</t>
  </si>
  <si>
    <t>"2.23" 0,765*1,2</t>
  </si>
  <si>
    <t>"3.23" 0,765*1,2</t>
  </si>
  <si>
    <t>346244381</t>
  </si>
  <si>
    <t>Plentování jednostranné v do 200 mm válcovaných nosníků cihlami</t>
  </si>
  <si>
    <t>160</t>
  </si>
  <si>
    <t>Plentování ocelových válcovaných nosníků jednostranné cihlami na maltu, výška stojiny do 200 mm</t>
  </si>
  <si>
    <t>"O-1.06"</t>
  </si>
  <si>
    <t>"1.30" 1,6*0,14*2</t>
  </si>
  <si>
    <t>"2.21" 1,6*0,14*2</t>
  </si>
  <si>
    <t>"3.21" 1,6*0,14*2</t>
  </si>
  <si>
    <t>Vodorovné konstrukce</t>
  </si>
  <si>
    <t>81</t>
  </si>
  <si>
    <t>400 001</t>
  </si>
  <si>
    <t>Bentonitový pásek po celém obvodu napojení na stávající objekt</t>
  </si>
  <si>
    <t>162</t>
  </si>
  <si>
    <t>0,22+2,5++0,25+3,33+0,25</t>
  </si>
  <si>
    <t>3,9*2+3,27*2</t>
  </si>
  <si>
    <t>411321515</t>
  </si>
  <si>
    <t>Stropy deskové ze ŽB tř. C 20/25</t>
  </si>
  <si>
    <t>164</t>
  </si>
  <si>
    <t>Stropy z betonu železového (bez výztuže) stropů deskových, plochých střech, desek balkonových, desek hřibových stropů včetně hlavic hřibových sloupů tř. C 20/25</t>
  </si>
  <si>
    <t>"Stropní deska na úrovni H.H. -0,280"</t>
  </si>
  <si>
    <t>"plocha oměřena z DWG" 111,5*0,25</t>
  </si>
  <si>
    <t>"Mezipodesta na úrovni H.H. -0,525"</t>
  </si>
  <si>
    <t>"plocha oměřena z DWG" 7*0,2</t>
  </si>
  <si>
    <t>"Stropní deska na úrovni H.H. -0,100"</t>
  </si>
  <si>
    <t>"plocha oměřena z DWG" 14*0,25</t>
  </si>
  <si>
    <t>"plocha oměřena z DWG" 83,5*0,25</t>
  </si>
  <si>
    <t>"Stropní deska na úrovni H.H. +4,350"</t>
  </si>
  <si>
    <t>"plocha oměřena z DWG" (186,5+9,5+81,5+62+34,5+62)*0,25</t>
  </si>
  <si>
    <t>"Mezipodesta na úrovni H.H. +2,205"</t>
  </si>
  <si>
    <t>"Stropní deska na úrovni H.H. +4,350 - atrium"</t>
  </si>
  <si>
    <t>"plocha oměřena z DWG" 190,5*0,25</t>
  </si>
  <si>
    <t>"2.NP"</t>
  </si>
  <si>
    <t>"Stropní deska na úrovni H.H. +8,250"</t>
  </si>
  <si>
    <t>"plocha oměřena z DWG" (128,5+11+59,5+59,5+60,1+62)*0,25</t>
  </si>
  <si>
    <t>"Mezipodesta na úrovni H.H. +6,465"</t>
  </si>
  <si>
    <t>"plocha oměřena z DWG" 69,7*0,2</t>
  </si>
  <si>
    <t>"Stropní deska na úrovni H.H. +8,250 - atrium"</t>
  </si>
  <si>
    <t>"3.NP"</t>
  </si>
  <si>
    <t>"Stropní deska na úrovni H.H. +11,200"</t>
  </si>
  <si>
    <t>"plocha oměřena z DWG" (119,5+30,8+59,6+59,6+60+62)*0,25</t>
  </si>
  <si>
    <t>"Stropní deska na úrovni H.H. +11,200 - atrium"</t>
  </si>
  <si>
    <t>"plocha oměřena z DWG" 184,5*0,25-(2*1,5*0,25)*4</t>
  </si>
  <si>
    <t>"Stropní deska na úrovni H.H. +12,900 - výtahová šachta"</t>
  </si>
  <si>
    <t>3,83*4,18*0,15</t>
  </si>
  <si>
    <t>"Dobetonávka střešního výlezu" 0,86*0,245*0,06</t>
  </si>
  <si>
    <t>83</t>
  </si>
  <si>
    <t>411351101</t>
  </si>
  <si>
    <t>Zřízení bednění stropů deskových</t>
  </si>
  <si>
    <t>166</t>
  </si>
  <si>
    <t>Bednění stropů, kleneb nebo skořepin bez podpěrné konstrukce stropů deskových, balkonových nebo plošných konzol plné, rovné, popř. s náběhy zřízení</t>
  </si>
  <si>
    <t xml:space="preserve">Poznámka k souboru cen:_x000D_
Poznámka k souboru cen: 1. Při poloměru klenby do 1 m oceňuje se Bednění fabionů na přechodu stěn do stropů, monolitických kleneb, vnějších říms cenami souboru cen 416 35-11. </t>
  </si>
  <si>
    <t>"plocha oměřena z DWG" 111,5</t>
  </si>
  <si>
    <t>"plocha oměřena z DWG" 7</t>
  </si>
  <si>
    <t>"plocha oměřena z DWG" 14</t>
  </si>
  <si>
    <t>"plocha oměřena z DWG" 83,5</t>
  </si>
  <si>
    <t>"Otvory" (0,67*2+1,23*2+0,3*2+0,61*2+0,4+0,1+0,55+0,25+0,5)*0,25</t>
  </si>
  <si>
    <t>"plocha oměřena z DWG" (111,5+9,5+81,5+62+34,5+62)</t>
  </si>
  <si>
    <t>"plocha oměřena z DWG" 190,5</t>
  </si>
  <si>
    <t>"Otvory" (0,3*2+0,6*2+0,4+0,1+0,55+0,25+0,5+0,3*2+2,2*2+0,15*2+0,2*2+(0,3*2+0,9*2)*5+(0,9*2+0,3+0,13)*2+0,7*2+0,9)*0,25</t>
  </si>
  <si>
    <t>"plocha oměřena z DWG" (135,5+11+68+59,5+60,1+62)</t>
  </si>
  <si>
    <t>"plocha oměřena z DWG" 69,7</t>
  </si>
  <si>
    <t>"plocha oměřena z DWG" (111,5+30,8+59,6+59,6+60+62)</t>
  </si>
  <si>
    <t>"plocha oměřena z DWG" 251,2-(2*1,5)*4</t>
  </si>
  <si>
    <t>4,36*4,18</t>
  </si>
  <si>
    <t>"Otvory" (0,3*2+0,6*2+0,4+0,1+0,55+0,25+0,5+0,3*2+2,2*2+1,3*2+0,9*2+0,15*2+0,2*2+(0,3*2+0,9*2)*5+(0,9*2+0,3+0,13)*2+0,7*2+0,9+(1,5*2+2*2)*4)*0,25</t>
  </si>
  <si>
    <t>"Dobetonávka střešního výlezu" 0,86*0,2</t>
  </si>
  <si>
    <t>411351102</t>
  </si>
  <si>
    <t>Odstranění bednění stropů deskových</t>
  </si>
  <si>
    <t>168</t>
  </si>
  <si>
    <t>Bednění stropů, kleneb nebo skořepin bez podpěrné konstrukce stropů deskových, balkonových nebo plošných konzol plné, rovné, popř. s náběhy odstranění</t>
  </si>
  <si>
    <t>85</t>
  </si>
  <si>
    <t>411354171</t>
  </si>
  <si>
    <t>Zřízení podpěrné konstrukce stropů v do 4 m pro zatížení do 5 kPa</t>
  </si>
  <si>
    <t>170</t>
  </si>
  <si>
    <t>Podpěrná konstrukce stropů výšky do 4 m se zesílením dna bednění na výměru m2 půdorysu pro zatížení betonovou směsí a výztuží do 5 kPa zřízení</t>
  </si>
  <si>
    <t>"plocha oměřena z DWG" (111,5+36+59,5+59,5+60,1+62)</t>
  </si>
  <si>
    <t>"plocha oměřena z DWG" (111,5+59,6+59,6+59,6+60+62)</t>
  </si>
  <si>
    <t>"plocha oměřena z DWG" 225,8-(2*1,5)*4</t>
  </si>
  <si>
    <t>5,15*4,18</t>
  </si>
  <si>
    <t>411354172</t>
  </si>
  <si>
    <t>Odstranění podpěrné konstrukce stropů v do 4 m pro zatížení do 5 kPa</t>
  </si>
  <si>
    <t>172</t>
  </si>
  <si>
    <t>Podpěrná konstrukce stropů výšky do 4 m se zesílením dna bednění na výměru m2 půdorysu pro zatížení betonovou směsí a výztuží do 5 kPa odstranění</t>
  </si>
  <si>
    <t>87</t>
  </si>
  <si>
    <t>411354181</t>
  </si>
  <si>
    <t>Příplatek k zřízení podpěrné konstrukci stropů pro zatížení do 5 kPa za výšku přes 4 do 6 m</t>
  </si>
  <si>
    <t>174</t>
  </si>
  <si>
    <t>Podpěrná konstrukce stropů Příplatek k cenám za podpěrnou konstrukci křížově zpevněnou pro výšku přes 4 do 6 m na výměru m2 půdorysu, pro zatížení betonovou směsí a výztuží do 5 kPa zřízení</t>
  </si>
  <si>
    <t>"plocha oměřena z DWG" 118,7</t>
  </si>
  <si>
    <t>"plocha oměřena z DWG" 94,5</t>
  </si>
  <si>
    <t>411361821</t>
  </si>
  <si>
    <t>Výztuž stropů betonářskou ocelí 10 505</t>
  </si>
  <si>
    <t>176</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</si>
  <si>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</si>
  <si>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513,804*110/1000</t>
  </si>
  <si>
    <t>89</t>
  </si>
  <si>
    <t>411386621</t>
  </si>
  <si>
    <t>Zabetonování prostupů v instalačních šachtách ze suchých směsí pl do 0,25 m2 ve stropech</t>
  </si>
  <si>
    <t>178</t>
  </si>
  <si>
    <t>Zabetonování prostupů v instalačních šachtách ve stropech železobetonových ze suchých směsí, včetně bednění, odbednění, výztuže a zajištění potrubí skelnou vatou s folií (materiál v ceně), plochy přes 0,09 do 0,25 m2</t>
  </si>
  <si>
    <t>"1.PP" 4</t>
  </si>
  <si>
    <t>413321414</t>
  </si>
  <si>
    <t>Nosníky ze ŽB tř. C 25/30</t>
  </si>
  <si>
    <t>180</t>
  </si>
  <si>
    <t>Nosníky z betonu železového (bez výztuže) včetně stěnových i jeřábových drah, volných trámů, průvlaků, rámových příčlí, ztužidel, konzol, vodorovných táhel apod., tyčových konstrukcí tř. C 25/30</t>
  </si>
  <si>
    <t>"atrium" (10,055)*0,3*1,2+(2,5+3,605)*0,3*(0,45+0,25)</t>
  </si>
  <si>
    <t>"u výtahu" (3*2+3,43)*0,25*1,6</t>
  </si>
  <si>
    <t>"atrium" 10,055*0,3*1,2+2,5*0,3*1,35+3,605*0,3*0,95</t>
  </si>
  <si>
    <t>"u výtahu" 3*0,25*0,5+3*0,25*0,95+2,7*0,22*0,95</t>
  </si>
  <si>
    <t>"atrium" 10,055*0,22*0,9+2,5*0,3*1,3+3,605*0,3*1</t>
  </si>
  <si>
    <t>"u výtahu" 3*0,25*0,4+2,7*0,22*1,8</t>
  </si>
  <si>
    <t>91</t>
  </si>
  <si>
    <t>413351107</t>
  </si>
  <si>
    <t>Zřízení bednění nosníků bez podpěrné konstrukce</t>
  </si>
  <si>
    <t>182</t>
  </si>
  <si>
    <t>Bednění nosníků včetně stěnových i jeřábových drah, volných trámů, průvlaků, rámových příčlí, ztužidel, konzol, vodorovných táhel apod., tyčových konstrukcí bez podpěrné konstrukce, neproměnného nebo proměnného průřezu tvaru zalomeného nebo půdorysně zakřiveného zřízení</t>
  </si>
  <si>
    <t>413351108</t>
  </si>
  <si>
    <t>Odstranění bednění nosníků bez podpěrné konstrukce</t>
  </si>
  <si>
    <t>184</t>
  </si>
  <si>
    <t>Bednění nosníků včetně stěnových i jeřábových drah, volných trámů, průvlaků, rámových příčlí, ztužidel, konzol, vodorovných táhel apod., tyčových konstrukcí bez podpěrné konstrukce, neproměnného nebo proměnného průřezu tvaru zalomeného nebo půdorysně zakřiveného odstranění</t>
  </si>
  <si>
    <t>93</t>
  </si>
  <si>
    <t>413351211</t>
  </si>
  <si>
    <t>Zřízení podpěrné konstrukce nosníků v do 4 m pro zatížení do 5 kPa</t>
  </si>
  <si>
    <t>186</t>
  </si>
  <si>
    <t>Podpěrná konstrukce nosníků a tyčových konstrukcí výšky do 4 m, se zesílením dna bednění, na výměru m2 půdorysu pro zatížení betonovou směsí a výztuží do 5 kPa zřízení</t>
  </si>
  <si>
    <t>413351212</t>
  </si>
  <si>
    <t>Odstranění podpěrné konstrukce nosníků v do 4 m pro zatížení do 5 kPa</t>
  </si>
  <si>
    <t>188</t>
  </si>
  <si>
    <t>Podpěrná konstrukce nosníků a tyčových konstrukcí výšky do 4 m, se zesílením dna bednění, na výměru m2 půdorysu pro zatížení betonovou směsí a výztuží do 5 kPa odstranění</t>
  </si>
  <si>
    <t>95</t>
  </si>
  <si>
    <t>413361821</t>
  </si>
  <si>
    <t>Výztuž nosníků, volných trámů nebo průvlaků volných trámů betonářskou ocelí 10 505</t>
  </si>
  <si>
    <t>190</t>
  </si>
  <si>
    <t>Výztuž nosníků včetně stěnových i jeřábových drah, volných trámů, průvlaků, rámových příčlí, ztužidel, konzol, vodorovných táhel apod. tyčových konstrukcí lemujících nebo vyztužujících stropní a podobné střešní konstrukce z betonářské oceli 10 505 (R) nebo BSt 500</t>
  </si>
  <si>
    <t>21,402*110/1000</t>
  </si>
  <si>
    <t>417321515</t>
  </si>
  <si>
    <t>Ztužující pásy a věnce ze ŽB tř. C 25/30</t>
  </si>
  <si>
    <t>192</t>
  </si>
  <si>
    <t>Ztužující pásy a věnce z betonu železového (bez výztuže) tř. C 25/30</t>
  </si>
  <si>
    <t>"Ztužující věnec stávající výtahové šachty"</t>
  </si>
  <si>
    <t>((2,46+0,3+1,14-0,25)*2+(2,87)*2)*0,4*0,2</t>
  </si>
  <si>
    <t>97</t>
  </si>
  <si>
    <t>417351115</t>
  </si>
  <si>
    <t>Zřízení bednění ztužujících věnců</t>
  </si>
  <si>
    <t>194</t>
  </si>
  <si>
    <t>Bednění bočnic ztužujících pásů a věnců včetně vzpěr zřízení</t>
  </si>
  <si>
    <t>((2,46+0,3+1,14-0,25)*2+(2,87)*2)*(0,2+0,2)*2</t>
  </si>
  <si>
    <t>417351116</t>
  </si>
  <si>
    <t>Odstranění bednění ztužujících věnců</t>
  </si>
  <si>
    <t>196</t>
  </si>
  <si>
    <t>Bednění bočnic ztužujících pásů a věnců včetně vzpěr odstranění</t>
  </si>
  <si>
    <t>99</t>
  </si>
  <si>
    <t>417361821</t>
  </si>
  <si>
    <t>Výztuž ztužujících pásů a věnců betonářskou ocelí 10 505</t>
  </si>
  <si>
    <t>198</t>
  </si>
  <si>
    <t>Výztuž ztužujících pásů a věnců z betonářské oceli 10 505 (R) nebo BSt 500</t>
  </si>
  <si>
    <t>"D.1.1.c.08" 57,67/1000</t>
  </si>
  <si>
    <t>430321313</t>
  </si>
  <si>
    <t>Schodišťová konstrukce a rampa ze ŽB tř. C 16/20</t>
  </si>
  <si>
    <t>200</t>
  </si>
  <si>
    <t>Schodišťové konstrukce a rampy z betonu železového (bez výztuže) stupně, schodnice, ramena, podesty s nosníky tř. C 16/20</t>
  </si>
  <si>
    <t>"Zadní venkovní schodiště" 1,8*3,72*0,15</t>
  </si>
  <si>
    <t>"Schodiště před společenským sálem" (0,75*3*0,15)*2</t>
  </si>
  <si>
    <t>101</t>
  </si>
  <si>
    <t>430362021</t>
  </si>
  <si>
    <t>Výztuž schodišťové konstrukce a rampy svařovanými sítěmi Kari</t>
  </si>
  <si>
    <t>202</t>
  </si>
  <si>
    <t>Výztuž schodišťových konstrukcí a ramp stupňů, schodnic, ramen, podest s nosníky ze svařovaných sítí z drátů typu KARI</t>
  </si>
  <si>
    <t>"KY50=5,4kg/m2" 1,8*3,72*5,4/1000</t>
  </si>
  <si>
    <t>"KY50=5,4kg/m2" 142/1000</t>
  </si>
  <si>
    <t>434351141</t>
  </si>
  <si>
    <t>Zřízení bednění stupňů přímočarých schodišť</t>
  </si>
  <si>
    <t>204</t>
  </si>
  <si>
    <t>Bednění stupňů betonovaných na podstupňové desce nebo na terénu půdorysně přímočarých zřízení</t>
  </si>
  <si>
    <t xml:space="preserve">Poznámka k souboru cen:_x000D_
Poznámka k souboru cen: 1. Množství měrných jednotek bednění stupňů se určuje v m2 plochy stupnic a podstupnic. </t>
  </si>
  <si>
    <t>3,72*0,1*4</t>
  </si>
  <si>
    <t>3*0,15*4</t>
  </si>
  <si>
    <t>103</t>
  </si>
  <si>
    <t>434351142</t>
  </si>
  <si>
    <t>Odstranění bednění stupňů přímočarých schodišť</t>
  </si>
  <si>
    <t>206</t>
  </si>
  <si>
    <t>Bednění stupňů betonovaných na podstupňové desce nebo na terénu půdorysně přímočarých odstranění</t>
  </si>
  <si>
    <t>435125001</t>
  </si>
  <si>
    <t>Montáž schodišťových ramen s nesvařovanými spoji hmotnosti do 2 t</t>
  </si>
  <si>
    <t>208</t>
  </si>
  <si>
    <t>Montáž schodišťových ramen s nesvařovanými spoji, hmotnosti do 2 t</t>
  </si>
  <si>
    <t>"R02" 1</t>
  </si>
  <si>
    <t>105</t>
  </si>
  <si>
    <t>593721900.R02</t>
  </si>
  <si>
    <t>rameno schodišťové 116x70x147 cm</t>
  </si>
  <si>
    <t>210</t>
  </si>
  <si>
    <t>435125002</t>
  </si>
  <si>
    <t>Montáž schodišťových ramen s nesvařovanými spoji hmotnosti do 5 t</t>
  </si>
  <si>
    <t>212</t>
  </si>
  <si>
    <t>Montáž schodišťových ramen s nesvařovanými spoji, hmotnosti přes 2 do 5 t</t>
  </si>
  <si>
    <t>"R01" 1</t>
  </si>
  <si>
    <t>"R03" 1</t>
  </si>
  <si>
    <t>"R04" 1</t>
  </si>
  <si>
    <t>"R05" 1</t>
  </si>
  <si>
    <t>"R06" 1</t>
  </si>
  <si>
    <t>107</t>
  </si>
  <si>
    <t>593723000.R01</t>
  </si>
  <si>
    <t>rameno schodišťové 456x258x147 cm</t>
  </si>
  <si>
    <t>214</t>
  </si>
  <si>
    <t>593723000.R03</t>
  </si>
  <si>
    <t>rameno schodišťové 432x255x147 cm</t>
  </si>
  <si>
    <t>216</t>
  </si>
  <si>
    <t>109</t>
  </si>
  <si>
    <t>593723000.R04</t>
  </si>
  <si>
    <t>rameno schodišťové 406x242x147 cm</t>
  </si>
  <si>
    <t>218</t>
  </si>
  <si>
    <t>593723000.R05</t>
  </si>
  <si>
    <t>rameno schodišťové 403x236x147 cm</t>
  </si>
  <si>
    <t>220</t>
  </si>
  <si>
    <t>111</t>
  </si>
  <si>
    <t>593723000.R06</t>
  </si>
  <si>
    <t>rameno schodišťové 369x207x147 cm</t>
  </si>
  <si>
    <t>222</t>
  </si>
  <si>
    <t>Komunikace</t>
  </si>
  <si>
    <t>564201111</t>
  </si>
  <si>
    <t>Podklad nebo podsyp ze štěrkopísku ŠP tl 40 mm</t>
  </si>
  <si>
    <t>224</t>
  </si>
  <si>
    <t>Podklad nebo podsyp ze štěrkopísku ŠP s rozprostřením, vlhčením a zhutněním, po zhutnění tl. 40 mm</t>
  </si>
  <si>
    <t>"sklepní světlík" 4,55*1,11</t>
  </si>
  <si>
    <t>113</t>
  </si>
  <si>
    <t>564231111</t>
  </si>
  <si>
    <t>Podklad nebo podsyp ze štěrkopísku ŠP tl 100 mm</t>
  </si>
  <si>
    <t>226</t>
  </si>
  <si>
    <t>Podklad nebo podsyp ze štěrkopísku ŠP s rozprostřením, vlhčením a zhutněním, po zhutnění tl. 100 mm</t>
  </si>
  <si>
    <t>564671111</t>
  </si>
  <si>
    <t>Podklad z kameniva hrubého drceného vel. 63-125 mm tl 250 mm</t>
  </si>
  <si>
    <t>228</t>
  </si>
  <si>
    <t>Podklad z kameniva hrubého drceného vel. 63-125 mm, s rozprostřením a zhutněním, po zhutnění tl. 250 mm</t>
  </si>
  <si>
    <t>"Sjezd do stavební jámy" (7,5+8,6)*4</t>
  </si>
  <si>
    <t>115</t>
  </si>
  <si>
    <t>596211110</t>
  </si>
  <si>
    <t>Kladení zámkové dlažby komunikací pro pěší tl 60 mm skupiny A pl do 50 m2</t>
  </si>
  <si>
    <t>230</t>
  </si>
  <si>
    <t>Kladení dlažby z betonových zámkových dlaždic komunikací pro pěší s ložem z kameniva těženého nebo drceného tl. do 40 mm, s vyplněním spár s dvojitým hutněním, vibrováním a se smetením přebytečného materiálu na krajnici tl. 60 mm skupiny A, pro plochy do 50 m2</t>
  </si>
  <si>
    <t xml:space="preserve">Poznámka k souboru cen:_x000D_
Poznámka k souboru cen: 1. Pro volbu cen dlažeb platí toto rozdělení: Skupina A: dlažby z prvků stejného tvaru, Skupina B: dlažby z prvků dvou a více tvarů nebo z obrazců o ploše jednotlivě do 100 m2, Skupina C: dlažby obloukovitých tvarů (oblouky, kruhy, apod.). 2. V cenách jsou započteny i náklady na dodání hmot pro lože a na dodání materiálu na výplň spár. 3. V cenách nejsou započteny náklady na dodání zámkové dlažby, které se oceňuje ve specifikaci; ztratné lze dohodnout u plochy a) do 100 m2 ve výši 3 %, b) přes 100 do 300 m2 ve výši 2 %, c) přes 300 m2 ve výši 1 %. 4. Část lože přesahující tloušťku 40 mm se oceňuje cenami souboru cen 451 . . -9 . Příplatek za každých dalších 10 mm tloušťky podkladu nebo lože. </t>
  </si>
  <si>
    <t>592453080</t>
  </si>
  <si>
    <t>dlažba betonová 20 x 10 x 6 cm přírodní</t>
  </si>
  <si>
    <t>232</t>
  </si>
  <si>
    <t>Dlaždice betonové dlažba zámková (ČSN EN 1338) dlažba vibrolisovaná standardní povrch (uzavřený hladký povrch) provedení: přírodní tvarově jednoduchá dlažba rozměr 20 x 10 x 6</t>
  </si>
  <si>
    <t>Úpravy povrchů, podlahy a osazování výplní</t>
  </si>
  <si>
    <t>117</t>
  </si>
  <si>
    <t>600 001</t>
  </si>
  <si>
    <t>Kompresní páska</t>
  </si>
  <si>
    <t>234</t>
  </si>
  <si>
    <t>610991111</t>
  </si>
  <si>
    <t>Zakrývání vnitřních a vnějších výplní otvorů, předmětů a konstrukcí folií a páskou</t>
  </si>
  <si>
    <t>236</t>
  </si>
  <si>
    <t>119</t>
  </si>
  <si>
    <t>611441140</t>
  </si>
  <si>
    <t>Vnitřní omítka sádrová nebo vápenosádrová stropů rovných</t>
  </si>
  <si>
    <t>238</t>
  </si>
  <si>
    <t>"0.11" 14,26</t>
  </si>
  <si>
    <t>"0.12" 20,06</t>
  </si>
  <si>
    <t>"0.13" 17,96</t>
  </si>
  <si>
    <t>"0.14" 17,98</t>
  </si>
  <si>
    <t>"0.15" 17,28</t>
  </si>
  <si>
    <t>"0.16" 20,26</t>
  </si>
  <si>
    <t>"0.17" 18,83</t>
  </si>
  <si>
    <t>"0.18" 11,31</t>
  </si>
  <si>
    <t>"0.19" 17,22</t>
  </si>
  <si>
    <t>"0.20" 1,08</t>
  </si>
  <si>
    <t>"0.21" 7,59</t>
  </si>
  <si>
    <t>"1.45" 25,1</t>
  </si>
  <si>
    <t>"2.28" 25,1</t>
  </si>
  <si>
    <t>"3.29" 25,1</t>
  </si>
  <si>
    <t>611901111</t>
  </si>
  <si>
    <t>Ubroušení výstupků betonu u stropů po odbednění</t>
  </si>
  <si>
    <t>240</t>
  </si>
  <si>
    <t>121</t>
  </si>
  <si>
    <t>612409991</t>
  </si>
  <si>
    <t>Začištění omítek kolem oken, dveří, podlah nebo obkladů</t>
  </si>
  <si>
    <t>242</t>
  </si>
  <si>
    <t>"0.10" (1,25+1,97*2)*2+(3,97+1*2)</t>
  </si>
  <si>
    <t>"0.11" (1,25+1,97*2)+(0,8+1,97*2)+(0,9+1,97*2)*2</t>
  </si>
  <si>
    <t>"0.12" (0,9+1,97*2)+(1,7+0,6*2)</t>
  </si>
  <si>
    <t>"0.13" (0,9+1,97*2)+(1,7+0,6*2)</t>
  </si>
  <si>
    <t>"0.14" (0,8+1,97*2)+(1,7+0,6*2)</t>
  </si>
  <si>
    <t>"0.15" (1,25+1,97*2)+(0,8+1,97*2)*5</t>
  </si>
  <si>
    <t>"0.16" (1,7+0,6*2)+(0,8+1,97*2)</t>
  </si>
  <si>
    <t>"0.17" (0,8+1,97*2)+(1,7+0,6*2)</t>
  </si>
  <si>
    <t>"0.18" (1,7+0,6*2)+(0,8+1,97*2)</t>
  </si>
  <si>
    <t>"0.19" (1,7+0,6*2)+(0,8+1,97*2)+(0,96+1,76*2)</t>
  </si>
  <si>
    <t>"0.21" (0,8+1,97*2)</t>
  </si>
  <si>
    <t>"1.17" (1,8+2,5*2)</t>
  </si>
  <si>
    <t>"1.18" (5,9+2,5*2)*2+(5,5+2,1*2)</t>
  </si>
  <si>
    <t>"1.29" (4,9+2,1*2)+(5,1+2,1*2)+(6,1+2,5*2)*2+(4,3+1,74*2)</t>
  </si>
  <si>
    <t>"1.30" (3,6+2,1*2)*5+(5,9+2,2*2)+(5+2,2*2)+(0,8+2,1*2)*2+(4,8+2,1*2)*1+(6,258+2,2*2)</t>
  </si>
  <si>
    <t>"1.32" (5,69+2,2*2)+(5,987+2,1*2)*2</t>
  </si>
  <si>
    <t>"1.33" (0,9+2,1*2)*2</t>
  </si>
  <si>
    <t>"1.35" (0,9+(2,1-2)*2)</t>
  </si>
  <si>
    <t>"1.36" (1,5+(2,1-2)*2)*2+(0,8+(2,1-2)*2)+(0,96+1,68*2)</t>
  </si>
  <si>
    <t>"1.37" (1,5+(2,1-2)*2)+(0,8+(2,1-2)*2)</t>
  </si>
  <si>
    <t>"1.39" (0,8+2,1*2)</t>
  </si>
  <si>
    <t>"1.42" (1,7+2,8*2)</t>
  </si>
  <si>
    <t>"1.43" (1,5+2,1*2)</t>
  </si>
  <si>
    <t>"1.45" (1,8+2,1*2)</t>
  </si>
  <si>
    <t>"1.46" (0,8+(2,1-1,5)*2)</t>
  </si>
  <si>
    <t>"1.48" (0,9+(2,1-1,5)*2)</t>
  </si>
  <si>
    <t>"1.49" (0,8+(2,1-1,5)*2)</t>
  </si>
  <si>
    <t>"1.51" (0,7+2,1*2)</t>
  </si>
  <si>
    <t>"1.52" (0,9+2,1*2)</t>
  </si>
  <si>
    <t>"1.53" (1,7+2,8*2)</t>
  </si>
  <si>
    <t>"1.54" (1,7+2,8*2)</t>
  </si>
  <si>
    <t>"1.55" (1,7+2,8*2)</t>
  </si>
  <si>
    <t>"1.57" (7,34+2,8*2)+(7,265+2,2*2)</t>
  </si>
  <si>
    <t>"1.58" (1,7+2,8*2)+(0,9+2,1*2)</t>
  </si>
  <si>
    <t>"1.60" (0,9+2,1*2)+(1,7+2,8*2)</t>
  </si>
  <si>
    <t>"1.62" (0,9+2,1*2)+(1,7+2,8*2)</t>
  </si>
  <si>
    <t>"2.19" (5,9+1,8*2)+(5,8+1,9*2)+(5,7+2,65*2)+(5,6+2,1*2)+(5,5+2,1*2)</t>
  </si>
  <si>
    <t>"2.21" (2,4+2,1*2)*11+(2,5+2,1*2)+(2,2+2,1*2)+(2,3+2,1*2)</t>
  </si>
  <si>
    <t>"2.22" (1,5+2,1*2)*2</t>
  </si>
  <si>
    <t>"2.23" 0,9+(2,1-1,5)*2</t>
  </si>
  <si>
    <t>"2.24" (2,9+2,6*2)*2+(2,9+2,1*2)</t>
  </si>
  <si>
    <t>"2.25" (2,8+2,6*2)+(2,9+2,1*2)</t>
  </si>
  <si>
    <t>"2.28" (1,8+2,1*2)</t>
  </si>
  <si>
    <t>"2.29" (1,7+2,6*2)+(0,9+2,1*2)</t>
  </si>
  <si>
    <t>"2.31" (1,7+2,6*2)+(0,9+2,1*2)</t>
  </si>
  <si>
    <t>"2.33" (1,7+2,6*2)+(0,9+2,1*2)</t>
  </si>
  <si>
    <t>"2.35" (1,7+2,6*2)+(0,9+2,1*2)</t>
  </si>
  <si>
    <t>"2.37" (1,7+2,6*2)+(0,9+2,1*2)</t>
  </si>
  <si>
    <t>"2.39" (1,7+2,6*2)+(0,9+2,1*2)</t>
  </si>
  <si>
    <t>"2.41" (1,7+2,6*2)+(0,9+2,1*2)</t>
  </si>
  <si>
    <t>"2.43" (1,7+2,6*2)+(0,9+2,1*2)</t>
  </si>
  <si>
    <t>"3.19" (1,9+2,1*2)+(2,5+2,1*2)+(2,7+1,7*2)+(5+2,2*2)</t>
  </si>
  <si>
    <t>"3.21" (1,9+2,1*2)*11+(2,4+2,1*2)+(2,7+2,1*2)</t>
  </si>
  <si>
    <t>"3.22" (2,9+2,6*2)*2+(2,9+2,1*2)</t>
  </si>
  <si>
    <t>"3.24" (2,9+2,6*2)*2+(2,9+2,1*2)</t>
  </si>
  <si>
    <t>"3.26" (1,7+2,6*2)+(2,3+2,1*2)</t>
  </si>
  <si>
    <t>"3.29" (1,8+2,1*2)</t>
  </si>
  <si>
    <t>"3.30" (1,7+2,6*2)+(0,9+2,1*2)</t>
  </si>
  <si>
    <t>"3.32" (1,7+2,6*2)+(0,9+2,1*2)</t>
  </si>
  <si>
    <t>"3.34" (1,7+2,6*2)+(0,9+2,1*2)</t>
  </si>
  <si>
    <t>"3.36" (1,7+2,6*2)+(0,9+2,1*2)</t>
  </si>
  <si>
    <t>"3.38" (1,7+2,6*2)+(0,9+2,1*2)</t>
  </si>
  <si>
    <t>"3.40" (1,7+2,6*2)+(0,9+2,1*2)</t>
  </si>
  <si>
    <t>"3.42" (1,7+2,6*2)+(0,9+2,1*2)</t>
  </si>
  <si>
    <t>"3.44" (1,7+2,6*2)+(0,9+2,1*2)</t>
  </si>
  <si>
    <t>612421420</t>
  </si>
  <si>
    <t>Vnitřní omítka stěn vápenná nebo vápenocementová hladká s 1x tkaninou - pod obklad</t>
  </si>
  <si>
    <t>244</t>
  </si>
  <si>
    <t>123</t>
  </si>
  <si>
    <t>612441240</t>
  </si>
  <si>
    <t>Vnitřní omítka zdiva sádrová nebo vápenosádrová stěn hladká</t>
  </si>
  <si>
    <t>246</t>
  </si>
  <si>
    <t>620471112</t>
  </si>
  <si>
    <t>Vnější omítka tenkovrstvá probarvená</t>
  </si>
  <si>
    <t>248</t>
  </si>
  <si>
    <t>"Sokl cca 1/3" (254,28/2)*1/3</t>
  </si>
  <si>
    <t>"Rovné plochy" 225,608</t>
  </si>
  <si>
    <t>"Oblé plochy" 500,127</t>
  </si>
  <si>
    <t>125</t>
  </si>
  <si>
    <t>620471811</t>
  </si>
  <si>
    <t>Nátěr základní penetrační pro tenkovrstvé omítky</t>
  </si>
  <si>
    <t>250</t>
  </si>
  <si>
    <t>620471831</t>
  </si>
  <si>
    <t>Nátěr základní kontaktní pod stěrkové omítky</t>
  </si>
  <si>
    <t>252</t>
  </si>
  <si>
    <t>127</t>
  </si>
  <si>
    <t>622712224</t>
  </si>
  <si>
    <t>KZS stěn budov pod omítku deskami z polystyrénu XPS tl 140 mm s hmoždinkami s kovovým trnem - 2x, segmentové, vč. zátek</t>
  </si>
  <si>
    <t>254</t>
  </si>
  <si>
    <t>(6,9+13,6+4,5+2,2+0,7)*2,025+(4,6)*2,5+(0,7+2,2+2+2,2+2,3+2,2+0,7)*1,565+(1,495+7,45+2,365+1,7+2,88+1,7+6,11+1,7+7,19)*1,565</t>
  </si>
  <si>
    <t>-(1,7*0,6*7+3,97*1)</t>
  </si>
  <si>
    <t>127,14035*2 "Přepočtené koeficientem množství</t>
  </si>
  <si>
    <t>622716230</t>
  </si>
  <si>
    <t>KZS stěn budov pod omítku deskami z minerálních vláken s podélnou orientací tl 280 mm, např. Isover TF Profi, vč. zátek</t>
  </si>
  <si>
    <t>256</t>
  </si>
  <si>
    <t>129</t>
  </si>
  <si>
    <t>622717234</t>
  </si>
  <si>
    <t>KZS stěn budov pod omítku deskami z minerálních vláken s kolmou orientací tl 280 mm, např. Isover NF 333, vč. zátek</t>
  </si>
  <si>
    <t>258</t>
  </si>
  <si>
    <t>622752135</t>
  </si>
  <si>
    <t>KZS lišta rohová soklová PVC s tkaninou a okapničkou</t>
  </si>
  <si>
    <t>260</t>
  </si>
  <si>
    <t>(1,7)*7+(3,97)</t>
  </si>
  <si>
    <t>"D23" (1,8)</t>
  </si>
  <si>
    <t>"O3" (3,325)</t>
  </si>
  <si>
    <t>"O10" (1,7)*4</t>
  </si>
  <si>
    <t>"O09" (1,7)*7</t>
  </si>
  <si>
    <t>"O03" (3,98)</t>
  </si>
  <si>
    <t>"O11" (7,45)</t>
  </si>
  <si>
    <t>"O18" (2,7)</t>
  </si>
  <si>
    <t>"O13" zakalkulováno</t>
  </si>
  <si>
    <t>"O20" (1,7)*4</t>
  </si>
  <si>
    <t>"O19" (1,7)*9</t>
  </si>
  <si>
    <t>"O03" zakalkulováno</t>
  </si>
  <si>
    <t>"O22" (2,7)</t>
  </si>
  <si>
    <t>"O24" (1,7)*4</t>
  </si>
  <si>
    <t>"O23" (1,7)*9</t>
  </si>
  <si>
    <t>131</t>
  </si>
  <si>
    <t>622752221</t>
  </si>
  <si>
    <t>KZS lišta rohová stěnová Al s tkaninou 10/10 mm</t>
  </si>
  <si>
    <t>262</t>
  </si>
  <si>
    <t>3*(12+0,33)</t>
  </si>
  <si>
    <t>(1,7+0,6*2)*7+(3,97+1*2)</t>
  </si>
  <si>
    <t>"D23" (1,8+2,5*2)</t>
  </si>
  <si>
    <t>"O3" (3,325+11,93*2)</t>
  </si>
  <si>
    <t>"O10" (1,7+2,8*2)*4</t>
  </si>
  <si>
    <t>"O09" (1,7+2,8*2)*7</t>
  </si>
  <si>
    <t>"O03" (3,98+12,66*2)</t>
  </si>
  <si>
    <t>"O11" (7,45+2,8*2)</t>
  </si>
  <si>
    <t>"O18" (2,7+2,8*2)</t>
  </si>
  <si>
    <t>"O20" (1,7+2,6*2)*4</t>
  </si>
  <si>
    <t>"O19" (1,7+2,6*2)*9</t>
  </si>
  <si>
    <t>"O22" (2,7+1,7*2)</t>
  </si>
  <si>
    <t>"O24" (1,7+2,6*2)*4</t>
  </si>
  <si>
    <t>"O23" (1,7+2,6*2)*9</t>
  </si>
  <si>
    <t>622754111</t>
  </si>
  <si>
    <t>KZS lišta začišťovací s tkaninou u oken, dveří, výloh</t>
  </si>
  <si>
    <t>264</t>
  </si>
  <si>
    <t>133</t>
  </si>
  <si>
    <t>622755111</t>
  </si>
  <si>
    <t>KZS lišta připojovací PVC parapetní</t>
  </si>
  <si>
    <t>266</t>
  </si>
  <si>
    <t>629451112</t>
  </si>
  <si>
    <t>Vyrovnávací vrstva pod klempířské prvky z MC š do 300 mm</t>
  </si>
  <si>
    <t>268</t>
  </si>
  <si>
    <t>4,02+17,3+62,9</t>
  </si>
  <si>
    <t>135</t>
  </si>
  <si>
    <t>631311125</t>
  </si>
  <si>
    <t>Mazanina tl do 120 mm z betonu prostého bez zvýšených nároků na prostředí tř. C 20/25</t>
  </si>
  <si>
    <t>270</t>
  </si>
  <si>
    <t>Mazanina z betonu prostého bez zvýšených nároků na prostředí tl. přes 80 do 120 mm tř. C 20/25</t>
  </si>
  <si>
    <t xml:space="preserve">Poznámka k souboru cen:_x000D_
Poznámka k souboru cen: 1. Ceny jsou určeny pro mazaniny krycí (pochůzné i pojízdné), popř. podkladní, plovoucí, vyrovnávací nebo oddělující pod potěry, podlahy, průmyslové podlahy, popř. pro podlévání provizorně podklínovaných patek usazených strojů a technologických zařízení (s náležitým zatemováním hutného betonu). 2. Pro mazaniny tlouštěk větších než 240 mm jsou určeny: a) pro mazaniny ukládané na zeminu (v halách apod.) ceny souborů cen 27* 31- Základy z betonu prostého a 27* 32 - Základy z betonu železového, b) pro mazaniny v nadzemních podlažích ceny souboru cen 411 31- . . Beton kleneb. 3. Ceny lze použít i pro betonový okapový chodníček budovy (včetně tvarování rigolového žlábku) v příslušných tloušťkách. Jeho podloží se oceňuje samostatně. 4. V ceně jsou započteny i náklady na: a) základní stržení povrchu mazaniny s urovnáním vibrační lištou nebo dřevěným hladítkem, b) vytvoření dilatačních spár v mazanině bez zaplnění, pokud jsou dilatační spáry vytvářeny při provádění betonáže. Jestliže jsou dilatační spáry řezány dodatečně, oceňují se cenami souboru cen 634 91-11 Řezání dilatačních nebo smršťovacích spár. </t>
  </si>
  <si>
    <t>7,68*3*0,1</t>
  </si>
  <si>
    <t>631362021</t>
  </si>
  <si>
    <t>Výztuž mazanin svařovanými sítěmi Kari</t>
  </si>
  <si>
    <t>272</t>
  </si>
  <si>
    <t>Výztuž mazanin ze svařovaných sítí z drátů typu KARI</t>
  </si>
  <si>
    <t>137</t>
  </si>
  <si>
    <t>632441225</t>
  </si>
  <si>
    <t>Potěr anhydritový samonivelační tl do 50 mm C30 litý</t>
  </si>
  <si>
    <t>274</t>
  </si>
  <si>
    <t>Potěr anhydritový samonivelační litý (např. Anhyment) tř. C 30, tl. přes 45 do 50 mm</t>
  </si>
  <si>
    <t xml:space="preserve">Poznámka k souboru cen:_x000D_
Poznámka k souboru cen: 1. Ceny jsou určeny pro roznášecí vrstvu těžkých plovoucích podlah, pro potěr podlahového vytápění, pro potěr na oddělovací vrstvě a jako náhrada cementových potěrů (kromě vlhkých provozů). </t>
  </si>
  <si>
    <t>"1.17" 12,85</t>
  </si>
  <si>
    <t>"1.29" 17,05</t>
  </si>
  <si>
    <t>"1.33" 5,52</t>
  </si>
  <si>
    <t>"1.34" 2,7</t>
  </si>
  <si>
    <t>"1.35" 9,11</t>
  </si>
  <si>
    <t>"1.36" 19,84</t>
  </si>
  <si>
    <t>"1.37" 10,99</t>
  </si>
  <si>
    <t>"1.40" 3,39</t>
  </si>
  <si>
    <t>"1.44" 3,04</t>
  </si>
  <si>
    <t>"1.46" 2,48</t>
  </si>
  <si>
    <t>"1.47" 1,34</t>
  </si>
  <si>
    <t>"1.48" 5,24</t>
  </si>
  <si>
    <t>"1.49" 2,39</t>
  </si>
  <si>
    <t>"1.50" 1,2</t>
  </si>
  <si>
    <t>"1.51" 3,82</t>
  </si>
  <si>
    <t>"1.56" 4,08</t>
  </si>
  <si>
    <t>"1.59" 4,04</t>
  </si>
  <si>
    <t>"1.61" 3,93</t>
  </si>
  <si>
    <t>"1.63" 3,92</t>
  </si>
  <si>
    <t>"2.21" 162,12</t>
  </si>
  <si>
    <t>"2.19" 20,89</t>
  </si>
  <si>
    <t>"2.22" 22,59</t>
  </si>
  <si>
    <t>"2.24" 29,1</t>
  </si>
  <si>
    <t>"2.25" 27,57</t>
  </si>
  <si>
    <t>"2.27" 1,42</t>
  </si>
  <si>
    <t>"2.29" 20,32</t>
  </si>
  <si>
    <t>"2.31" 20,31</t>
  </si>
  <si>
    <t>"2.33" 20,32</t>
  </si>
  <si>
    <t>"2.35" 20,3</t>
  </si>
  <si>
    <t>"2.37" 20,41</t>
  </si>
  <si>
    <t>"2.39" 20,53</t>
  </si>
  <si>
    <t>"2.41" 23,07</t>
  </si>
  <si>
    <t>"2.43" 19,53</t>
  </si>
  <si>
    <t>"2.23" 5,9</t>
  </si>
  <si>
    <t>"2.25" 4,89</t>
  </si>
  <si>
    <t>"2.26" 1,66</t>
  </si>
  <si>
    <t>"2.30" 3,46</t>
  </si>
  <si>
    <t>"2.32" 3,46</t>
  </si>
  <si>
    <t>"2.34" 3,46</t>
  </si>
  <si>
    <t>"2.36" 3,46</t>
  </si>
  <si>
    <t>"2.38" 3,46</t>
  </si>
  <si>
    <t>"2.40" 3,61</t>
  </si>
  <si>
    <t>"2.42" 3,52</t>
  </si>
  <si>
    <t>"2.44" 3,96</t>
  </si>
  <si>
    <t>"3.23" 5,9</t>
  </si>
  <si>
    <t>"3.25" 4,89</t>
  </si>
  <si>
    <t>"3.27" 1,66</t>
  </si>
  <si>
    <t>"3.31" 3,46</t>
  </si>
  <si>
    <t>"3.33" 3,46</t>
  </si>
  <si>
    <t>"3.35" 3,46</t>
  </si>
  <si>
    <t>"3.37" 3,46</t>
  </si>
  <si>
    <t>"3.39" 3,46</t>
  </si>
  <si>
    <t>"3.41" 3,61</t>
  </si>
  <si>
    <t>"3.43" 3,52</t>
  </si>
  <si>
    <t>"3.45" 3,96</t>
  </si>
  <si>
    <t>"3.21" 162,12</t>
  </si>
  <si>
    <t>"3.19" 20,89</t>
  </si>
  <si>
    <t>"3.22" 22,59</t>
  </si>
  <si>
    <t>"3.24" 29,1</t>
  </si>
  <si>
    <t>"3.26" 27,61</t>
  </si>
  <si>
    <t>"3.28" 1,42</t>
  </si>
  <si>
    <t>"3.30" 20,32</t>
  </si>
  <si>
    <t>"3.32" 20,31</t>
  </si>
  <si>
    <t>"3.34" 20,32</t>
  </si>
  <si>
    <t>"3.36" 20,3</t>
  </si>
  <si>
    <t>"3.38" 20,41</t>
  </si>
  <si>
    <t>"3.40" 20,53</t>
  </si>
  <si>
    <t>"3.42" 23,02</t>
  </si>
  <si>
    <t>"3.44" 19,53</t>
  </si>
  <si>
    <t>632441229</t>
  </si>
  <si>
    <t>Potěr cementový samonivelační tl do 80 mm litý</t>
  </si>
  <si>
    <t>276</t>
  </si>
  <si>
    <t>"1.18" 10,06</t>
  </si>
  <si>
    <t>"1.39" 9,36</t>
  </si>
  <si>
    <t>"1.41" 7,77</t>
  </si>
  <si>
    <t>"1.42" 12,55</t>
  </si>
  <si>
    <t>"1.43" 14,36</t>
  </si>
  <si>
    <t>"1.52" 11,45</t>
  </si>
  <si>
    <t>"1.53" 8,67</t>
  </si>
  <si>
    <t>"1.54" 21,55</t>
  </si>
  <si>
    <t>"1.55" 6,13</t>
  </si>
  <si>
    <t>"1.57" 53,84</t>
  </si>
  <si>
    <t>"1.58" 23,2</t>
  </si>
  <si>
    <t>"1.60" 23,01</t>
  </si>
  <si>
    <t>"1.62" 19,52</t>
  </si>
  <si>
    <t>"1.30" 125,68</t>
  </si>
  <si>
    <t>"1.31" 8,14</t>
  </si>
  <si>
    <t>"1.32" 10,31</t>
  </si>
  <si>
    <t>139</t>
  </si>
  <si>
    <t>632441230</t>
  </si>
  <si>
    <t>Potěr cementový samonivelační tl do 90 mm litý</t>
  </si>
  <si>
    <t>278</t>
  </si>
  <si>
    <t>"0.10" 24,83</t>
  </si>
  <si>
    <t>632451456</t>
  </si>
  <si>
    <t>Potěr pískocementový tl do 50 mm tř. C 25 běžný</t>
  </si>
  <si>
    <t>280</t>
  </si>
  <si>
    <t>Potěr pískocementový běžný tl. přes 40 do 50 mm tř. C 25</t>
  </si>
  <si>
    <t xml:space="preserve">Poznámka k souboru cen:_x000D_
Poznámka k souboru cen: 1. Ceny jsou určeny pro potěr na mazaninách nebo betonových podkladech připojený nebo plovoucí běžný (krycí nášlapný), pod tenkovrstvé podlahoviny nebo pro průmyslové podlahy (u vyšších pevností). 2. V cenách jsou započteny i náklady na základní stržení povrchu potěru s urovnáním vibrační lištou nebo dřevěným hladítkem. 3. V cenách -1491 a -1492 jsou započteny i náklady za přehlazení povrchu mazaniny ocelovým hladítkem, v ceně -1494 náklady na přehlazení povrchu hladičkou betonui.. </t>
  </si>
  <si>
    <t>"3.41"3,61</t>
  </si>
  <si>
    <t>141</t>
  </si>
  <si>
    <t>632459111</t>
  </si>
  <si>
    <t>Příplatek k potěrům za provedení žlábku v mazaninách do 200x100 mm</t>
  </si>
  <si>
    <t>282</t>
  </si>
  <si>
    <t>Příplatky k cenám potěrů za provedení žlábku v prádelnách apod., rozměru do š x v = 200x100 mm</t>
  </si>
  <si>
    <t>"1.40" 0,5</t>
  </si>
  <si>
    <t>"1.59" 0,5</t>
  </si>
  <si>
    <t>"1.61" 0,5</t>
  </si>
  <si>
    <t>"1.63" 0,5</t>
  </si>
  <si>
    <t>"2.25" 1</t>
  </si>
  <si>
    <t>"2.30" 0,5</t>
  </si>
  <si>
    <t>"2.32" 0,5</t>
  </si>
  <si>
    <t>"2.34" 0,5</t>
  </si>
  <si>
    <t>"2.36" 0,5</t>
  </si>
  <si>
    <t>"2.38" 0,5</t>
  </si>
  <si>
    <t>"2.40" 0,5</t>
  </si>
  <si>
    <t>"2.42" 0,5</t>
  </si>
  <si>
    <t>"2.44" 0,5</t>
  </si>
  <si>
    <t>"3.25" 1</t>
  </si>
  <si>
    <t>"3.31" 0,5</t>
  </si>
  <si>
    <t>"3.33" 0,5</t>
  </si>
  <si>
    <t>"3.35" 0,5</t>
  </si>
  <si>
    <t>"3.37" 0,5</t>
  </si>
  <si>
    <t>"3.39" 0,5</t>
  </si>
  <si>
    <t>"3.41" 0,5</t>
  </si>
  <si>
    <t>"3.43" 0,5</t>
  </si>
  <si>
    <t>"3.45" 0,5</t>
  </si>
  <si>
    <t>632459125</t>
  </si>
  <si>
    <t>Příplatek k potěrům tl do 50 mm za sklon přes 15 do 30°</t>
  </si>
  <si>
    <t>284</t>
  </si>
  <si>
    <t>Příplatky k cenám potěrů za sklon od vodorovné roviny přes 15 do 30 st., tl. potěru přes 40 do 50 mm</t>
  </si>
  <si>
    <t>143</t>
  </si>
  <si>
    <t>632459175</t>
  </si>
  <si>
    <t>Příplatek k potěrům tl do 50 mm za plochu do 5 m2</t>
  </si>
  <si>
    <t>286</t>
  </si>
  <si>
    <t>Příplatky k cenám potěrů za malou plochu do 5 m2 jednotlivě, tl. potěru přes 40 do 50 mm</t>
  </si>
  <si>
    <t>632459177</t>
  </si>
  <si>
    <t>Příplatek k potěrům tl do 70 mm za plochu do 5 m2</t>
  </si>
  <si>
    <t>288</t>
  </si>
  <si>
    <t>Příplatky k cenám potěrů za malou plochu do 5 m2 jednotlivě, tl. potěru přes 60 do 70 mm</t>
  </si>
  <si>
    <t>145</t>
  </si>
  <si>
    <t>290</t>
  </si>
  <si>
    <t>634111114</t>
  </si>
  <si>
    <t>Obvodová dilatace pružnou těsnicí páskou v 100 mm mezi stěnou a mazaninou</t>
  </si>
  <si>
    <t>292</t>
  </si>
  <si>
    <t>Obvodová dilatace mezi stěnou a mazaninou pružnou těsnicí páskou výšky 100 mm</t>
  </si>
  <si>
    <t>147</t>
  </si>
  <si>
    <t>634113115</t>
  </si>
  <si>
    <t>Výplň dilatačních spár mazanin plastovým profilem v 80 mm</t>
  </si>
  <si>
    <t>294</t>
  </si>
  <si>
    <t>Výplň dilatačních spár mazanin plastovým profilem výšky 80 mm</t>
  </si>
  <si>
    <t>"1.30" 8,5+9,5+8,5</t>
  </si>
  <si>
    <t>"1.57" 7,7</t>
  </si>
  <si>
    <t>"2.21" 1,52*2+2,5*2</t>
  </si>
  <si>
    <t>"3.21" 1,52*2+2,5*2</t>
  </si>
  <si>
    <t>634911133</t>
  </si>
  <si>
    <t>Řezání dilatačních spár š 20 mm hl do 50 mm v čerstvé betonové mazanině</t>
  </si>
  <si>
    <t>296</t>
  </si>
  <si>
    <t>Řezání dilatačních nebo smršťovacích spár v čerstvé betonové mazanině nebo potěru šířky přes 10 do 20 mm, hloubky přes 20 do 50 mm</t>
  </si>
  <si>
    <t xml:space="preserve">Poznámka k souboru cen:_x000D_
Poznámka k souboru cen: 1. V cenách jsou započteny i náklady na vyčištění spár po řezání. </t>
  </si>
  <si>
    <t>149</t>
  </si>
  <si>
    <t>637211111</t>
  </si>
  <si>
    <t>Okapový chodník z betonových dlaždic tl 40 mm na MC 10</t>
  </si>
  <si>
    <t>298</t>
  </si>
  <si>
    <t>Okapový chodník z dlaždic betonových se zalitím spár cementovou maltou do cementové malty MC-10, tl. dlaždic 40 mm</t>
  </si>
  <si>
    <t>"sklepní světlík" 4,55*0,3</t>
  </si>
  <si>
    <t>642942111</t>
  </si>
  <si>
    <t>Osazování zárubní nebo rámů dveřních kovových do 2,5 m2 na MC</t>
  </si>
  <si>
    <t>300</t>
  </si>
  <si>
    <t>Osazování zárubní nebo rámů kovových dveřních lisovaných nebo z úhelníků bez dveřních křídel, na cementovou maltu, o ploše otvoru do 2,5 m2</t>
  </si>
  <si>
    <t xml:space="preserve">Poznámka k souboru cen:_x000D_
Poznámka k souboru cen: 1. Ceny lze použít i pro osazování zárubní a rámů do stěn z prefadílců např. pórobetono- vých (Siporex) nebo sesazovaných, které se provádí současně nebo bezprostředně po osazení stěnových dílců; podobně platí u konstrukcí zděných přes 150 mm tloušťky, kde se osazování provádí převážně až po jejich vyzdění. 2. Ceny lze použít i pro osazení ocelových rámů na maltu určených pro zasklívání sklem profilovaným (Copilit, Vitrolit apod.) oceňované cenami katalogu 800-787 Zasklívání. 3. V cenách jsou započteny i náklady na kotvení rámů do zdiva. 4. Ceny jsou určeny pro jakýkoliv způsob provádění (např. bodovým přivařením k obnažené výztuži, uklínováním, zalitím pracen apod.). 5. V cenách nejsou započteny náklady na dodávku zárubní nebo rámů, které se oceňují ve specifikaci. </t>
  </si>
  <si>
    <t>151</t>
  </si>
  <si>
    <t>553311450</t>
  </si>
  <si>
    <t>zárubeň ocelová pro běžné zdění H 145 900 L/P</t>
  </si>
  <si>
    <t>302</t>
  </si>
  <si>
    <t>Zárubně kovové zárubně ocelové pro zdění H 145 900 L/P</t>
  </si>
  <si>
    <t>553311451</t>
  </si>
  <si>
    <t>zárubeň ocelová 150 900/2100 L/P pro SDK</t>
  </si>
  <si>
    <t>304</t>
  </si>
  <si>
    <t>153</t>
  </si>
  <si>
    <t>553311452</t>
  </si>
  <si>
    <t>zárubeň ocelová 125 900/2100 L/P pro zdění protipožární</t>
  </si>
  <si>
    <t>306</t>
  </si>
  <si>
    <t>553311453</t>
  </si>
  <si>
    <t>zárubeň ocelová 125 900/2100 L/P pro zdění</t>
  </si>
  <si>
    <t>308</t>
  </si>
  <si>
    <t>155</t>
  </si>
  <si>
    <t>553311454</t>
  </si>
  <si>
    <t>zárubeň ocelová 100 900/2100 L/P pro zdění protipožární</t>
  </si>
  <si>
    <t>310</t>
  </si>
  <si>
    <t>553311455</t>
  </si>
  <si>
    <t>zárubeň ocelová 100 900/2100 L/P pro zdění</t>
  </si>
  <si>
    <t>312</t>
  </si>
  <si>
    <t>157</t>
  </si>
  <si>
    <t>553311430</t>
  </si>
  <si>
    <t>zárubeň ocelová pro běžné zdění H 145 800 L/P</t>
  </si>
  <si>
    <t>314</t>
  </si>
  <si>
    <t>Zárubně kovové zárubně ocelové pro zdění H 145 800 L/P</t>
  </si>
  <si>
    <t>553311431</t>
  </si>
  <si>
    <t>zárubeň ocelová 150 800/2100 L/P pro SDK</t>
  </si>
  <si>
    <t>316</t>
  </si>
  <si>
    <t>159</t>
  </si>
  <si>
    <t>553311432</t>
  </si>
  <si>
    <t>zárubeň ocelová 125 800/2100 L/P pro zdění</t>
  </si>
  <si>
    <t>318</t>
  </si>
  <si>
    <t>553311433</t>
  </si>
  <si>
    <t>zárubeň ocelová 125 800/2100 L/P pro SDK</t>
  </si>
  <si>
    <t>320</t>
  </si>
  <si>
    <t>161</t>
  </si>
  <si>
    <t>553311434</t>
  </si>
  <si>
    <t>zárubeň ocelová 100 800/2100 L/P pro zdění</t>
  </si>
  <si>
    <t>322</t>
  </si>
  <si>
    <t>553311410</t>
  </si>
  <si>
    <t>zárubeň ocelová pro běžné zdění H 145 700 L/P</t>
  </si>
  <si>
    <t>324</t>
  </si>
  <si>
    <t>Zárubně kovové zárubně ocelové pro zdění H 145 700 L/P</t>
  </si>
  <si>
    <t>163</t>
  </si>
  <si>
    <t>553311411</t>
  </si>
  <si>
    <t>zárubeň ocelová 125 700/2100 L/P pro SDK</t>
  </si>
  <si>
    <t>326</t>
  </si>
  <si>
    <t>553311412</t>
  </si>
  <si>
    <t>zárubeň ocelová 100 700/2100 L/P pro SDK</t>
  </si>
  <si>
    <t>328</t>
  </si>
  <si>
    <t>165</t>
  </si>
  <si>
    <t>553311490</t>
  </si>
  <si>
    <t>zárubeň ocelová pro běžné zdění H 145 1250 dvoukřídlá</t>
  </si>
  <si>
    <t>330</t>
  </si>
  <si>
    <t>Zárubně kovové zárubně ocelové pro zdění H 145 1250 dvoukřídlá</t>
  </si>
  <si>
    <t>Trubní vedení</t>
  </si>
  <si>
    <t>877265261</t>
  </si>
  <si>
    <t>Montáž dvorní vpusti z tvrdého PVC-systém KG DN 100</t>
  </si>
  <si>
    <t>332</t>
  </si>
  <si>
    <t>Montáž tvarovek na kanalizačním potrubí z trub z plastu z tvrdého PVC systém KG nebo z polypropylenu systém KG 2000 v otevřeném výkopu dvorních vpusťí DN 100</t>
  </si>
  <si>
    <t xml:space="preserve">Poznámka k souboru cen:_x000D_
Poznámka k souboru cen: 1. V cenách nejsou započteny náklady na dodání tvarovek. Tvarovky se oceňují ve ve specifikaci. </t>
  </si>
  <si>
    <t>"sklepní světlík" 2</t>
  </si>
  <si>
    <t>167</t>
  </si>
  <si>
    <t>562311650</t>
  </si>
  <si>
    <t>vpusť dvorní se záp.klapkou a lapač.písku HL606/1 DN 110</t>
  </si>
  <si>
    <t>334</t>
  </si>
  <si>
    <t>Materiál stavební instalační z plastů vtoky, vpusti, hlavice HL dvorní vpusť se zápach.klapkou a lapačem písku s litinovou mřížkou HL606/1  DN 110</t>
  </si>
  <si>
    <t>894812334</t>
  </si>
  <si>
    <t>Revizní a čistící šachta z PP DN 600 šachtová roura korugovaná světlé hloubky 4000 mm</t>
  </si>
  <si>
    <t>336</t>
  </si>
  <si>
    <t>Revizní a čistící šachta z polypropylenu PP pro hladké trouby (např. systém KG) DN 600 roura šachtová korugovaná, světlé hloubky 4 000 mm</t>
  </si>
  <si>
    <t xml:space="preserve">Poznámka k souboru cen:_x000D_
Poznámka k souboru cen: 1. V cenách jsou započteny i náklady na: a) vyrovnávací násypnou vrstvu ze štěrkopísku tl. 100 mm, b) dodání a montáž šachtového dna, trouby šachty, teleskopu a poklopu, příslušného dílu šachty, c) napojení stávajícího kanalizačního potrubí. 2. V cenách nejsou započteny náklady na: a) fixování šachty obsypem, který se oceňuje cenami souboru 174 . 0-11 Zásyp sypaninou z jakékoliv horniny, katalogu 800-1 Zemní práce části A 01. </t>
  </si>
  <si>
    <t>800 097</t>
  </si>
  <si>
    <t>Prorážení otvorů</t>
  </si>
  <si>
    <t>169</t>
  </si>
  <si>
    <t>230120090</t>
  </si>
  <si>
    <t>Zhotovení těsnění prostupů kanalizace v 1.PP plechy pro potrubí DN do 150</t>
  </si>
  <si>
    <t>338</t>
  </si>
  <si>
    <t>ostatní bourací a pomocné práce</t>
  </si>
  <si>
    <t>soubor</t>
  </si>
  <si>
    <t>340</t>
  </si>
  <si>
    <t>171</t>
  </si>
  <si>
    <t>970051200R01</t>
  </si>
  <si>
    <t>Vrtání jádrové do ŽB do D 200 mm</t>
  </si>
  <si>
    <t>342</t>
  </si>
  <si>
    <t>972054241R01</t>
  </si>
  <si>
    <t>Vybourání otv. stropy ŽB pl. 0,09 m2, tl. 15 cm</t>
  </si>
  <si>
    <t>344</t>
  </si>
  <si>
    <t>173</t>
  </si>
  <si>
    <t>979082111R01</t>
  </si>
  <si>
    <t>Vnitrostaveništní doprava suti do 10 m</t>
  </si>
  <si>
    <t>346</t>
  </si>
  <si>
    <t>979981101R01</t>
  </si>
  <si>
    <t>Kontejner, suť bez příměsí, odvoz a likvidace</t>
  </si>
  <si>
    <t>348</t>
  </si>
  <si>
    <t>800 721</t>
  </si>
  <si>
    <t>Vnitřní kanalizace</t>
  </si>
  <si>
    <t>175</t>
  </si>
  <si>
    <t>721176101R01</t>
  </si>
  <si>
    <t>Potrubí HT připojovací D 32 x 1,8 mm</t>
  </si>
  <si>
    <t>350</t>
  </si>
  <si>
    <t>721176103R01</t>
  </si>
  <si>
    <t>Potrubí HT připojovací D 50 x 1,8 mm</t>
  </si>
  <si>
    <t>352</t>
  </si>
  <si>
    <t>177</t>
  </si>
  <si>
    <t>721176104R01</t>
  </si>
  <si>
    <t>Potrubí HT připojovací D 75 x 1,9 mm</t>
  </si>
  <si>
    <t>354</t>
  </si>
  <si>
    <t>721176105R01</t>
  </si>
  <si>
    <t>Potrubí HT připojovací D 110 x 2,7 mm</t>
  </si>
  <si>
    <t>356</t>
  </si>
  <si>
    <t>179</t>
  </si>
  <si>
    <t>721176115R01</t>
  </si>
  <si>
    <t>Potrubí HT odpadní svislé D 110 x 2,7 mm</t>
  </si>
  <si>
    <t>358</t>
  </si>
  <si>
    <t>721176135R01</t>
  </si>
  <si>
    <t>Potrubí HT svodné (ležaté) zavěšené D 110 x 2,7 mm</t>
  </si>
  <si>
    <t>360</t>
  </si>
  <si>
    <t>181</t>
  </si>
  <si>
    <t>721194103R01</t>
  </si>
  <si>
    <t>Vyvedení odpadních výpustek D 32 x 1,8</t>
  </si>
  <si>
    <t>362</t>
  </si>
  <si>
    <t>721194105R01</t>
  </si>
  <si>
    <t>Vyvedení odpadních výpustek D 50 x 1,8</t>
  </si>
  <si>
    <t>364</t>
  </si>
  <si>
    <t>183</t>
  </si>
  <si>
    <t>721194107R01</t>
  </si>
  <si>
    <t>Vyvedení odpadních výpustek D 75 x 1,9</t>
  </si>
  <si>
    <t>366</t>
  </si>
  <si>
    <t>721194109R01</t>
  </si>
  <si>
    <t>Vyvedení odpadních výpustek D 110 x 2,3</t>
  </si>
  <si>
    <t>368</t>
  </si>
  <si>
    <t>185</t>
  </si>
  <si>
    <t>721213415R01</t>
  </si>
  <si>
    <t>Žlab odtok.nerez. pro dlažbu, dl.900mm, sprchový</t>
  </si>
  <si>
    <t>370</t>
  </si>
  <si>
    <t>721223440R01</t>
  </si>
  <si>
    <t>Vpusť podlahová (sklepní) se zápach. uzávěr. D 110 mm, mřížka 170 x 240 mm, litina</t>
  </si>
  <si>
    <t>372</t>
  </si>
  <si>
    <t>Vpusť podlahová (sklepní) se zápach. uzávěr. HL71, D 110 mm, mřížka 170 x 240 mm, litina</t>
  </si>
  <si>
    <t>187</t>
  </si>
  <si>
    <t>721234134R01</t>
  </si>
  <si>
    <t>Vtok střešní PP pro plochou střechu, bez živič.pásu, nerez mřížka vyhřívaná D 75, 110, 125</t>
  </si>
  <si>
    <t>374</t>
  </si>
  <si>
    <t>Vtok střešní PP HL62.1 B pro plochou střechu, bez živič.pásu, nerez mřížka vyhřívaná D 75, 110, 125</t>
  </si>
  <si>
    <t>721242111R01</t>
  </si>
  <si>
    <t>Lapač střešních splavenin PP D 110 mm</t>
  </si>
  <si>
    <t>376</t>
  </si>
  <si>
    <t>Lapač střešních splavenin PP HL660 D 110 mm</t>
  </si>
  <si>
    <t>189</t>
  </si>
  <si>
    <t>721259107R01</t>
  </si>
  <si>
    <t>Montáž šoupátek kalových DN 150</t>
  </si>
  <si>
    <t>378</t>
  </si>
  <si>
    <t>721273150R01</t>
  </si>
  <si>
    <t>Hlavice ventilační přivětrávací</t>
  </si>
  <si>
    <t>380</t>
  </si>
  <si>
    <t>Hlavice ventilační přivětrávací HL900</t>
  </si>
  <si>
    <t>191</t>
  </si>
  <si>
    <t>721273150R02</t>
  </si>
  <si>
    <t>Hlavice ventilační přivětrávací, přivzdušňovací ventil, D 50/75/110 mm</t>
  </si>
  <si>
    <t>382</t>
  </si>
  <si>
    <t>Hlavice ventilační přivětrávací HL900, přivzdušňovací ventil HL900, D 50/75/110 mm</t>
  </si>
  <si>
    <t>721290111R01</t>
  </si>
  <si>
    <t>Proplach a zkouška těsnosti kanalizace vodou DN 125</t>
  </si>
  <si>
    <t>384</t>
  </si>
  <si>
    <t>Zkouška těsnosti kanalizace vodou DN 125</t>
  </si>
  <si>
    <t>193</t>
  </si>
  <si>
    <t>998721103R01</t>
  </si>
  <si>
    <t>Přesun hmot pro vnitřní kanalizaci, výšky do 24 m</t>
  </si>
  <si>
    <t>386</t>
  </si>
  <si>
    <t>Ostatní konstrukce a práce-bourání</t>
  </si>
  <si>
    <t>900 001</t>
  </si>
  <si>
    <t>Montáž, dodávka, výkop, izolace a obsyp sklepních světlíků</t>
  </si>
  <si>
    <t>388</t>
  </si>
  <si>
    <t>195</t>
  </si>
  <si>
    <t>562453440</t>
  </si>
  <si>
    <t>anglický dvorek, 200 x 100 x 70 cm - sklepní světlík</t>
  </si>
  <si>
    <t>390</t>
  </si>
  <si>
    <t>941221112</t>
  </si>
  <si>
    <t>Montáž lešení řadového rámového těžkého zatížení do 300 kg/m2 š do 1,2 m v do 25 m</t>
  </si>
  <si>
    <t>392</t>
  </si>
  <si>
    <t>Montáž lešení řadového rámového těžkého pracovního s podlahami s provozním zatížením tř. 4 do 300 kg/m2 šířky tř. SW09 přes 0,9 do 1,2 m, výšky přes 10 do 25 m</t>
  </si>
  <si>
    <t xml:space="preserve">Poznámka k souboru cen:_x000D_
Poznámka k souboru cen: 1. V ceně jsou započteny i náklady na kotvení lešení. 2. Montáž lešení řadového rámového těžkého výšky přes 40 m se oceňuje individuálně. 3. Šířkou se rozumí půdorysná vzdálenost, měřená od vnitřního líce sloupků zábradlí k protilehlému volnému okraji podlahy nebo mezi vnitřními líci. </t>
  </si>
  <si>
    <t>(3,882+10,225+13,17+(4,585+1,7+1,175+4,015+1,18+10,7+2,475+1,7+2,675+10,7+1,495+7,45+9,365+1,7+2,88+1,7+16,11+1,7+7,19)+9,8+2+3*1,5)*(12+0,5)</t>
  </si>
  <si>
    <t>197</t>
  </si>
  <si>
    <t>941221211</t>
  </si>
  <si>
    <t>Příplatek k lešení řadovému rámovému těžkému š 1,2 m v do 25 m za první a ZKD den použití</t>
  </si>
  <si>
    <t>394</t>
  </si>
  <si>
    <t>Montáž lešení řadového rámového těžkého pracovního s podlahami s provozním zatížením tř. 4 do 300 kg/m2 Příplatek za první a každý další den použití lešení k ceně -1111 nebo -1112</t>
  </si>
  <si>
    <t>1675,9*90 "Přepočtené koeficientem množství</t>
  </si>
  <si>
    <t>941221812</t>
  </si>
  <si>
    <t>Demontáž lešení řadového rámového těžkého zatížení do 300 kg/m2 š do 1,2 m v do 25 m</t>
  </si>
  <si>
    <t>396</t>
  </si>
  <si>
    <t>Demontáž lešení řadového rámového těžkého pracovního s provozním zatížením tř. 4 do 300 kg/m2 šířky tř. SW09 přes 0,9 do 1,2 m, výšky přes 10 do 25 m</t>
  </si>
  <si>
    <t xml:space="preserve">Poznámka k souboru cen:_x000D_
Poznámka k souboru cen: 1. Demontáž lešení řadového rámového těžkého výšky přes 40 m se oceňuje individuálně. </t>
  </si>
  <si>
    <t>199</t>
  </si>
  <si>
    <t>398</t>
  </si>
  <si>
    <t>400</t>
  </si>
  <si>
    <t>157,2*90 "Přepočtené koeficientem množství</t>
  </si>
  <si>
    <t>201</t>
  </si>
  <si>
    <t>402</t>
  </si>
  <si>
    <t>943221111</t>
  </si>
  <si>
    <t>Montáž lešení prostorového rámového těžkého s podlahami zatížení tř. 4 do 300 kg/m2 v do 10 m</t>
  </si>
  <si>
    <t>404</t>
  </si>
  <si>
    <t>Montáž lešení prostorového rámového těžkého pracovního s podlahami s provozním zatížením tř. 4 do 300 kg/m2, výšky do 10 m</t>
  </si>
  <si>
    <t xml:space="preserve">Poznámka k souboru cen:_x000D_
Poznámka k souboru cen: 1. Montáž lešení prostorového rámového těžkého výšky přes 25 m se oceňuje individuálně. </t>
  </si>
  <si>
    <t>203</t>
  </si>
  <si>
    <t>943221211</t>
  </si>
  <si>
    <t>Příplatek k lešení prostorovému rámovému těžkému s podlahami tř.4 v 10 m za první a ZKD den použití</t>
  </si>
  <si>
    <t>406</t>
  </si>
  <si>
    <t>Montáž lešení prostorového rámového těžkého pracovního s podlahami Příplatek za první a každý další den použití lešení k ceně -1111</t>
  </si>
  <si>
    <t>1544,75*60 "Přepočtené koeficientem množství</t>
  </si>
  <si>
    <t>943221811</t>
  </si>
  <si>
    <t>Demontáž lešení prostorového rámového těžkého s podlahami zatížení tř. 4 do 300 kg/m2 v do 10 m</t>
  </si>
  <si>
    <t>408</t>
  </si>
  <si>
    <t>Demontáž lešení prostorového rámového těžkého pracovního s podlahami s provozním zatížením tř. 4 do 300 kg/m2, výšky do 10 m</t>
  </si>
  <si>
    <t xml:space="preserve">Poznámka k souboru cen:_x000D_
Poznámka k souboru cen: 1. Demontáž lešení prostorového rámového těžkého výšky přes 25 m se oceňuje individuálně. </t>
  </si>
  <si>
    <t>205</t>
  </si>
  <si>
    <t>944511111</t>
  </si>
  <si>
    <t>Montáž ochranné sítě z textilie z umělých vláken</t>
  </si>
  <si>
    <t>410</t>
  </si>
  <si>
    <t>Montáž ochranné sítě zavěšené na konstrukci lešení z textilie z umělých vláken</t>
  </si>
  <si>
    <t xml:space="preserve">Poznámka k souboru cen:_x000D_
Poznámka k souboru cen: 1. V cenách nejsou započteny náklady na lešení potřebné pro zavěšení sítí; toto lešení se oceňuje příslušnými cenami lešení. </t>
  </si>
  <si>
    <t>944511211</t>
  </si>
  <si>
    <t>Příplatek k ochranné síti za první a ZKD den použití</t>
  </si>
  <si>
    <t>412</t>
  </si>
  <si>
    <t>Montáž ochranné sítě Příplatek za první a každý další den použití sítě k ceně -1111</t>
  </si>
  <si>
    <t>207</t>
  </si>
  <si>
    <t>944511811</t>
  </si>
  <si>
    <t>Demontáž ochranné sítě z textilie z umělých vláken</t>
  </si>
  <si>
    <t>414</t>
  </si>
  <si>
    <t>Demontáž ochranné sítě zavěšené na konstrukci lešení z textilie z umělých vláken</t>
  </si>
  <si>
    <t>949121113</t>
  </si>
  <si>
    <t>Lešení lehké pomocné kozové dílcové o výšce lešeňové podlahy do 2,5 m</t>
  </si>
  <si>
    <t>416</t>
  </si>
  <si>
    <t>209</t>
  </si>
  <si>
    <t>949121122</t>
  </si>
  <si>
    <t>Lešení lehké pomocné kozové dílcové ve schodišti o výšce lešeňové podlahy do 3,5 m</t>
  </si>
  <si>
    <t>418</t>
  </si>
  <si>
    <t>24,83</t>
  </si>
  <si>
    <t>25,1</t>
  </si>
  <si>
    <t>949311112</t>
  </si>
  <si>
    <t>Montáž lešení trubkového do šachet o půdorysné ploše do 6 m2 v do 20 m</t>
  </si>
  <si>
    <t>420</t>
  </si>
  <si>
    <t>Montáž lešení trubkového do šachet (výtahových, potrubních) o půdorysné ploše do 6 m2, výšky přes 10 do 20 m</t>
  </si>
  <si>
    <t xml:space="preserve">Poznámka k souboru cen:_x000D_
Poznámka k souboru cen: 1. V cenách nejsou započteny náklady na vysekání otvorů ve zdivu, světlíku nebo šachtě; tyto stavební práce se oceňují příslušnými cenami katalogu 801-3 Budovy a haly - bourání konstrukcí. 2. Množství měrných jednotek se určuje v běžných metrech výšky šachty nebo světlíku. 3. Montáž lešení trubkového do šachet výšky přes 50 m se oceňuje individuálně. </t>
  </si>
  <si>
    <t>12,75*1,5</t>
  </si>
  <si>
    <t>211</t>
  </si>
  <si>
    <t>949311211</t>
  </si>
  <si>
    <t>Příplatek k lešení trubkovému do šachet do 6 m2 v do 30 m za první a ZKD den použití</t>
  </si>
  <si>
    <t>422</t>
  </si>
  <si>
    <t>Montáž lešení trubkového do šachet (výtahových, potrubních) Příplatek za první a každý další den použití lešení k ceně -1111, -1112 nebo -1113</t>
  </si>
  <si>
    <t>19,125*30 "Přepočtené koeficientem množství</t>
  </si>
  <si>
    <t>949311812</t>
  </si>
  <si>
    <t>Demontáž lešení trubkového do šachet o půdorysné ploše do 6 m2 v do 20 m</t>
  </si>
  <si>
    <t>424</t>
  </si>
  <si>
    <t>Demontáž lešení trubkového do šachet (výtahových, potrubních) o půdorysné ploše do 6 m2, výšky přes 10 do 20 m</t>
  </si>
  <si>
    <t xml:space="preserve">Poznámka k souboru cen:_x000D_
Poznámka k souboru cen: 1. Demontáž lešení trubkového do šachet výšky přes 50 m se oceňuje individuálně. </t>
  </si>
  <si>
    <t>213</t>
  </si>
  <si>
    <t>952901114</t>
  </si>
  <si>
    <t>Vyčištění budov bytové a občanské výstavby při výšce podlaží přes 4 m</t>
  </si>
  <si>
    <t>426</t>
  </si>
  <si>
    <t>Vyčištění budov nebo objektů před předáním do užívání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při světlé výšce podlaží přes 4 m</t>
  </si>
  <si>
    <t xml:space="preserve">Poznámka k souboru cen:_x000D_
Poznámka k souboru cen: 1. Cena -1111 lze použít i pro vyčištění půdy a rovné střechy budov, pokud definitivní úprava umožňuje, aby se ploché střechy používalo jako terasy, nebo tehdy, když je nutno čistit konstrukce na těchto střechách (světlíky, dveře apod.). Do výměry se započítávají jednou třetinou plochy. 2. Střešní plochy hal se světlíky nebo okny se oceňují jako podlaží cenou -1221. 3. Množství měrných jednotek se určuje v m2 půdorysné plochy každého podlaží, dané vnějším obrysem podlaží budovy. Plochy balkonů se přičítají. </t>
  </si>
  <si>
    <t>953312111</t>
  </si>
  <si>
    <t>Vložky do svislých dilatačních spár z fasádních polystyrénových desek tl 10 mm</t>
  </si>
  <si>
    <t>428</t>
  </si>
  <si>
    <t>Vložky svislé do dilatačních spár z polystyrenových desek fasádních včetně dodání a osazení, v jakémkoliv zdivu do 10 mm</t>
  </si>
  <si>
    <t>215</t>
  </si>
  <si>
    <t>953312113</t>
  </si>
  <si>
    <t>Vložky do svislých dilatačních spár z fasádních polystyrénových desek tl 30 mm</t>
  </si>
  <si>
    <t>430</t>
  </si>
  <si>
    <t>Vložky svislé do dilatačních spár z polystyrenových desek fasádních včetně dodání a osazení, v jakémkoliv zdivu přes 20 do 30 mm</t>
  </si>
  <si>
    <t>32*1</t>
  </si>
  <si>
    <t>953611141</t>
  </si>
  <si>
    <t>Schodišťový nosný a zvukově-izolační prvek (např. Tronsole typ F) mezi prefabrikovaným ramenem a podestou</t>
  </si>
  <si>
    <t>432</t>
  </si>
  <si>
    <t>Schodišťový prvek pro útlum kročejového hluku - (např. Tronsole) nosný a zvukově izolační mezi prefabrikovaným ramenem a podestou, délka 1,2 m (např. typ F)</t>
  </si>
  <si>
    <t xml:space="preserve">Poznámka k souboru cen:_x000D_
Poznámka k souboru cen: 1. V ceně -1111 prvku typu AZT jsou započteny i náklady na nosný element. 2. V ceně -1211 dilatační spárové desky jsou započteny i náklady na lepicí pásku. </t>
  </si>
  <si>
    <t>217</t>
  </si>
  <si>
    <t>953611151</t>
  </si>
  <si>
    <t>Schodišťový nosný a zvukově-izolační prvek (např. Tronsole typ B) podepření ramene u základu</t>
  </si>
  <si>
    <t>434</t>
  </si>
  <si>
    <t>Schodišťový prvek pro útlum kročejového hluku - (např. Tronsole) nosný a zvukově izolační pro podepření ramene na základové desce, délka 1,2 m (např. typ B)</t>
  </si>
  <si>
    <t>953611211</t>
  </si>
  <si>
    <t>Schodišťový zvukově-izolační prvek (např. Tronsole typ PL) dilatační spárová deska mezi schody a stěnou</t>
  </si>
  <si>
    <t>436</t>
  </si>
  <si>
    <t>Schodišťový prvek pro útlum kročejového hluku - (např. Tronsole) zvukově izolační mezi schody a stěnou - dilatační spárová deska, délka 1 m (např. typ PL)</t>
  </si>
  <si>
    <t>219</t>
  </si>
  <si>
    <t>974031666</t>
  </si>
  <si>
    <t>Vysekání rýh ve zdivu cihelném pro vtahování nosníků hl do 150 mm v do 250 mm</t>
  </si>
  <si>
    <t>438</t>
  </si>
  <si>
    <t>Vysekání rýh ve zdivu cihelném na maltu vápennou nebo vápenocementovou pro vtahování nosníků do zdí, před vybouráním otvoru do hl. 150 mm, při v. nosníku do 250 mm</t>
  </si>
  <si>
    <t>"1.30" (0,3/0,15)*1,6</t>
  </si>
  <si>
    <t>"2.21" (0,3/0,15)*1,6</t>
  </si>
  <si>
    <t>"3.21" (0,3/0,15)*1,6</t>
  </si>
  <si>
    <t>977151125</t>
  </si>
  <si>
    <t>Jádrové vrty diamantovými korunkami do D 200 mm do stavebních materiálů</t>
  </si>
  <si>
    <t>440</t>
  </si>
  <si>
    <t>Jádrové vrty diamantovými korunkami do stavebních materiálů (železobetonu, betonu, cihel, obkladů, dlažeb, kamene) průměru přes 180 do 200 mm</t>
  </si>
  <si>
    <t xml:space="preserve">Poznámka k souboru cen:_x000D_
Poznámka k souboru cen: 1. V cenách jsou započteny i náklady na rozměření, ukotvení vrtacího stroje, vrtání, opotřebení diamantových vrtacích korunek a spotřebu vody. 2. V cenách -1211 až -1233 pro dovrchní vrty jsou započteny i náklady na odsátí výplachové vody z vrtu. </t>
  </si>
  <si>
    <t>"1.35" 0,3</t>
  </si>
  <si>
    <t>221</t>
  </si>
  <si>
    <t>977151127</t>
  </si>
  <si>
    <t>Jádrové vrty diamantovými korunkami do D 250 mm do stavebních materiálů</t>
  </si>
  <si>
    <t>442</t>
  </si>
  <si>
    <t>Jádrové vrty diamantovými korunkami do stavebních materiálů (železobetonu, betonu, cihel, obkladů, dlažeb, kamene) průměru přes 225 do 250 mm</t>
  </si>
  <si>
    <t>"1.36" 0,25</t>
  </si>
  <si>
    <t>977151129</t>
  </si>
  <si>
    <t>Jádrové vrty diamantovými korunkami do D 350 mm do stavebních materiálů</t>
  </si>
  <si>
    <t>444</t>
  </si>
  <si>
    <t>Jádrové vrty diamantovými korunkami do stavebních materiálů (železobetonu, betonu, cihel, obkladů, dlažeb, kamene) průměru přes 300 do 350 mm</t>
  </si>
  <si>
    <t>"1.38" 0,22</t>
  </si>
  <si>
    <t>223</t>
  </si>
  <si>
    <t>977151132</t>
  </si>
  <si>
    <t>Jádrové vrty diamantovými korunkami do D 450 mm do stavebních materiálů</t>
  </si>
  <si>
    <t>446</t>
  </si>
  <si>
    <t>Jádrové vrty diamantovými korunkami do stavebních materiálů (železobetonu, betonu, cihel, obkladů, dlažeb, kamene) průměru přes 400 do 450 mm</t>
  </si>
  <si>
    <t>"D.1.2.7_Atiky" 7*0,25</t>
  </si>
  <si>
    <t>997</t>
  </si>
  <si>
    <t>Přesun suti</t>
  </si>
  <si>
    <t>979011111</t>
  </si>
  <si>
    <t>Svislá doprava suti a vybouraných hmot za prvé podlaží</t>
  </si>
  <si>
    <t>448</t>
  </si>
  <si>
    <t>225</t>
  </si>
  <si>
    <t>979011121</t>
  </si>
  <si>
    <t>Svislá doprava suti a vybouraných hmot ZKD podlaží</t>
  </si>
  <si>
    <t>450</t>
  </si>
  <si>
    <t>9,537*2 "Přepočtené koeficientem množství</t>
  </si>
  <si>
    <t>979081111</t>
  </si>
  <si>
    <t>Odvoz suti a vybouraných hmot na skládku do 1 km</t>
  </si>
  <si>
    <t>452</t>
  </si>
  <si>
    <t>227</t>
  </si>
  <si>
    <t>979081121</t>
  </si>
  <si>
    <t>Odvoz suti a vybouraných hmot na skládku ZKD 1 km přes 1 km</t>
  </si>
  <si>
    <t>454</t>
  </si>
  <si>
    <t>979082111</t>
  </si>
  <si>
    <t>Vnitrostaveništní vodorovná doprava suti a vybouraných hmot do 10 m</t>
  </si>
  <si>
    <t>456</t>
  </si>
  <si>
    <t>229</t>
  </si>
  <si>
    <t>979082121</t>
  </si>
  <si>
    <t>Vnitrostaveništní vodorovná doprava suti a vybouraných hmot ZKD 5 m přes 10 m</t>
  </si>
  <si>
    <t>458</t>
  </si>
  <si>
    <t>9,537*6 "Přepočtené koeficientem množství</t>
  </si>
  <si>
    <t>979098231</t>
  </si>
  <si>
    <t>Poplatek za uložení stavebního směsného odpadu na skládce (skládkovné)</t>
  </si>
  <si>
    <t>460</t>
  </si>
  <si>
    <t>Přesun hmot</t>
  </si>
  <si>
    <t>231</t>
  </si>
  <si>
    <t>998011003</t>
  </si>
  <si>
    <t>Přesun hmot pro budovy zděné v do 24 m</t>
  </si>
  <si>
    <t>462</t>
  </si>
  <si>
    <t>Přesun hmot pro budovy občanské výstavby, bydlení, výrobu a služby s nosnou svislou konstrukcí zděnou z cihel, tvárnic nebo kamene vodorovná dopravní vzdálenost do 100 m pro budovy výšky přes 12 do 24 m</t>
  </si>
  <si>
    <t xml:space="preserve">Poznámka k souboru cen:_x000D_
Poznámka k souboru cen: 1. Ceny -7001 až -7006 lze použít v případě, kdy dochází ke ztížení přesunu např. tím, že není možné instalovat jeřáb. 2. K cenám -7001 až -7006 lze použít příplatky za zvětšený přesun -1014 až -1019, -2034 až -2039 nebo -2114 až 2119. 3. Jestliže pro svislý přesun používá zařízení investora (např. výtah v budově), užijí se pro ocenění přesunu hmot ceny stanovené pro nejmenší výšku, tj. 6 m. </t>
  </si>
  <si>
    <t>PSV</t>
  </si>
  <si>
    <t>Práce a dodávky PSV</t>
  </si>
  <si>
    <t>711</t>
  </si>
  <si>
    <t>Izolace proti vodě, vlhkosti a plynům</t>
  </si>
  <si>
    <t>711161317</t>
  </si>
  <si>
    <t>Izolace proti zemní vlhkosti stěn foliemi pro běžné podmínky např. Fondaline S 600 šířky 1,5 m</t>
  </si>
  <si>
    <t>464</t>
  </si>
  <si>
    <t>233</t>
  </si>
  <si>
    <t>711411001</t>
  </si>
  <si>
    <t>Provedení izolace proti tlakové vodě vodorovné za studena nátěrem penetračním</t>
  </si>
  <si>
    <t>466</t>
  </si>
  <si>
    <t>Provedení izolace proti povrchové a podpovrchové tlakové vodě natěradly a tmely za studena na ploše vodorovné V nátěrem penetračním</t>
  </si>
  <si>
    <t xml:space="preserve">Poznámka k souboru cen:_x000D_
Poznámka k souboru cen: 1. Izolace plochy jednotlivě do 10 m2 se oceňují skladebně cenami příslušných izolací a cenou 711 49-9095 Příplatek za plochu do 10 m2. </t>
  </si>
  <si>
    <t>"Napojení na stávající objekt"</t>
  </si>
  <si>
    <t>(0,22+2,5+0,25+3,33+0,25)*0,2</t>
  </si>
  <si>
    <t>(3,9*2+3,27*2)*0,2</t>
  </si>
  <si>
    <t>111631500</t>
  </si>
  <si>
    <t>lak asfaltový ALP/9 (t) bal 9 kg</t>
  </si>
  <si>
    <t>468</t>
  </si>
  <si>
    <t>Výrobky asfaltové izolační a zálivkové hmoty asfalty oxidované stavebně-izolační k penetraci suchých a očištěných podkladů pod asfaltové izolační krytiny a izolace ALP/9 bal 9 kg</t>
  </si>
  <si>
    <t>230,6985*0,0003 "Přepočtené koeficientem množství</t>
  </si>
  <si>
    <t>235</t>
  </si>
  <si>
    <t>711412001</t>
  </si>
  <si>
    <t>Provedení izolace proti tlakové vodě svislé za studena nátěrem penetračním</t>
  </si>
  <si>
    <t>470</t>
  </si>
  <si>
    <t>Provedení izolace proti povrchové a podpovrchové tlakové vodě natěradly a tmely za studena na ploše svislé S nátěrem penetračním</t>
  </si>
  <si>
    <t>472</t>
  </si>
  <si>
    <t>14,29915*0,00035 "Přepočtené koeficientem množství</t>
  </si>
  <si>
    <t>237</t>
  </si>
  <si>
    <t>711441559</t>
  </si>
  <si>
    <t>Provedení izolace proti tlakové vodě vodorovné přitavením pásu NAIP</t>
  </si>
  <si>
    <t>474</t>
  </si>
  <si>
    <t>Provedení izolace proti povrchové a podpovrchové tlakové vodě pásy přitavením NAIP na ploše vodorovné V</t>
  </si>
  <si>
    <t xml:space="preserve">Poznámka k souboru cen:_x000D_
Poznámka k souboru cen: 1. Izolace plochy jednotlivě do 10 m2 se oceňují skladebně cenou příslušné izolace a cenou 711 49-9097 Příplatek za plochu do 10 m2. </t>
  </si>
  <si>
    <t>628522540</t>
  </si>
  <si>
    <t>pás asfaltovaný modifikovaný SBS (např. Elastodek 40 Special mineral)</t>
  </si>
  <si>
    <t>476</t>
  </si>
  <si>
    <t>Pásy s modifikovaným asfaltem vložka polyesterové rouno asfaltované hydroizolační pásy modifikované SBS (styren - butadien - styren) posyp hrubozrný břidličný, spodní strana mikrotenová folie (např. Elastodek 40 special mineral)</t>
  </si>
  <si>
    <t>239</t>
  </si>
  <si>
    <t>711442559</t>
  </si>
  <si>
    <t>Provedení izolace proti tlakové vodě svislé přitavením pásu NAIP</t>
  </si>
  <si>
    <t>478</t>
  </si>
  <si>
    <t>Provedení izolace proti povrchové a podpovrchové tlakové vodě pásy přitavením NAIP na ploše svislé S</t>
  </si>
  <si>
    <t>480</t>
  </si>
  <si>
    <t>241</t>
  </si>
  <si>
    <t>998711103</t>
  </si>
  <si>
    <t>Přesun hmot tonážní pro izolace proti vodě, vlhkosti a plynům v objektech výšky do 60 m</t>
  </si>
  <si>
    <t>482</t>
  </si>
  <si>
    <t>Přesun hmot pro izolace proti vodě, vlhkosti a plynům stanovený z hmotnosti přesunovaného materiálu vodorovná dopravní vzdálenost do 50 m v objektech výšky přes 12 do 60 m</t>
  </si>
  <si>
    <t xml:space="preserve">Poznámka k souboru cen:_x000D_
Poznámka k souboru cen: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-1181 pro přesun prováděný bez použití mechanizace, tj. za ztížených podmínek, lze použít pouze pro hmotnost materiálu, která se tímto způsobem skutečně přemísťuje. </t>
  </si>
  <si>
    <t>712</t>
  </si>
  <si>
    <t>Povlakové krytiny</t>
  </si>
  <si>
    <t>712311101</t>
  </si>
  <si>
    <t>Provedení povlakové krytiny střech do 10° za studena lakem penetračním nebo asfaltovým</t>
  </si>
  <si>
    <t>484</t>
  </si>
  <si>
    <t>Provedení povlakové krytiny střech plochých do 10 st. natěradly a tmely za studena nátěrem lakem penetračním nebo asfaltovým</t>
  </si>
  <si>
    <t xml:space="preserve">Poznámka k souboru cen:_x000D_
Poznámka k souboru cen: 1. Povlakové krytiny střech jednotlivě do 10 m2 se oceňují skladebně cenou příslušné izolace a cenou 712 39-9095 Příplatek za plochu do 10 m2. </t>
  </si>
  <si>
    <t>243</t>
  </si>
  <si>
    <t>486</t>
  </si>
  <si>
    <t>737,958*0,0003 "Přepočtené koeficientem množství</t>
  </si>
  <si>
    <t>712341559</t>
  </si>
  <si>
    <t>Provedení povlakové krytiny střech do 10° pásy NAIP přitavením v plné ploše</t>
  </si>
  <si>
    <t>488</t>
  </si>
  <si>
    <t>Provedení povlakové krytiny střech plochých do 10 st. pásy přitavením NAIP v plné ploše</t>
  </si>
  <si>
    <t xml:space="preserve">Poznámka k souboru cen:_x000D_
Poznámka k souboru cen: 1. Povlakové krytiny střech jednotlivě do 10 m2 se oceňují skladebně cenou příslušné izolace a cenou 712 39-9097 Příplatek za plochu do 10 m2. </t>
  </si>
  <si>
    <t>245</t>
  </si>
  <si>
    <t>490</t>
  </si>
  <si>
    <t>712363005</t>
  </si>
  <si>
    <t>Provedení povlakové krytiny střech do 10° navařením fólie PVC na oplechování v plné ploše</t>
  </si>
  <si>
    <t>492</t>
  </si>
  <si>
    <t>Provedení povlakové krytiny střech plochých do 10 st. fólií termoplastickou mPVC (měkčené PVC) aplikace fólie na oplechování (na tzv. fóliový plech) horkovzdušným navařením v plné ploše</t>
  </si>
  <si>
    <t>247</t>
  </si>
  <si>
    <t>283220460</t>
  </si>
  <si>
    <t>fólie střešní mPVC ke kotvení (např. ALKORPLAN 35176) antracitová 1,5 mm</t>
  </si>
  <si>
    <t>494</t>
  </si>
  <si>
    <t>Fólie z měkčeného polyvinylchloridu a jednoduché výrobky z nich hydroizolační střešní fólie (např. ALKORPLAN) (mPVC) fólie ke kotvení  ALKORPLAN barevná s PES výztuží,  šíře 1,05 m (např. ALKORPLAN 35176)   1,5 mm</t>
  </si>
  <si>
    <t>737,958*1,15 "Přepočtené koeficientem množství</t>
  </si>
  <si>
    <t>712363007</t>
  </si>
  <si>
    <t>Provedení povlakové krytiny střech do 10° pojištění spoje fólie PVC nalepením pruhu fólie lepidlem</t>
  </si>
  <si>
    <t>496</t>
  </si>
  <si>
    <t>Provedení povlakové krytiny střech plochých do 10 st. fólií termoplastickou mPVC (měkčené PVC) pojistné opatření spoje fólií pruhem fólie nalepením lepidlem</t>
  </si>
  <si>
    <t>249</t>
  </si>
  <si>
    <t>283220580</t>
  </si>
  <si>
    <t>fólie střešní mPVC na detaily (např. ALKORPLAN 35170) 1,5 mm</t>
  </si>
  <si>
    <t>498</t>
  </si>
  <si>
    <t>Fólie z měkčeného polyvinylchloridu a jednoduché výrobky z nich hydroizolační střešní fólie (např. ALKORPLAN) (mPVC) fólie na detaily ALKORPLAN 35170 1,5 mm</t>
  </si>
  <si>
    <t>370,819*0,05 "Přepočtené koeficientem množství</t>
  </si>
  <si>
    <t>712363115</t>
  </si>
  <si>
    <t>Provedení povlakové krytiny střech do 10° zaizolování prostupů kruhového průřezu D do 300 mm</t>
  </si>
  <si>
    <t>500</t>
  </si>
  <si>
    <t>Provedení povlakové krytiny střech plochých do 10 st. fólií ostatní činnosti při pokládání hydroizolačních fólií (materiál ve specifikaci) zaizolování prostupů střešní rovinou kruhový průřez, průměr do 300 mm</t>
  </si>
  <si>
    <t>251</t>
  </si>
  <si>
    <t>283220750</t>
  </si>
  <si>
    <t>čistič (např. ALKORPLAN 750 g) pro střešní fólie mPVC</t>
  </si>
  <si>
    <t>502</t>
  </si>
  <si>
    <t>Fólie z měkčeného polyvinylchloridu a jednoduché výrobky z nich hydroizolační střešní fólie (např. ALKORPLAN) (mPVC) doplňky čistič 750 g</t>
  </si>
  <si>
    <t>712363121</t>
  </si>
  <si>
    <t>Provedení povlakové krytiny střech do 10° provedení rohů a koutů nalepením izolačních tvarovek</t>
  </si>
  <si>
    <t>504</t>
  </si>
  <si>
    <t>Provedení povlakové krytiny střech plochých do 10 st. fólií ostatní činnosti při pokládání hydroizolačních fólií (materiál ve specifikaci) zaizolování prostupů střešní rovinou provedení rohů a koutů izolačními tvarovkami nalepením lepidlem</t>
  </si>
  <si>
    <t>253</t>
  </si>
  <si>
    <t>283220700</t>
  </si>
  <si>
    <t>roh vnitřní (např. ALKORPLAN) pro střešní fólie mPVC</t>
  </si>
  <si>
    <t>506</t>
  </si>
  <si>
    <t>Fólie z měkčeného polyvinylchloridu a jednoduché výrobky z nich hydroizolační střešní fólie (např. ALKORPLAN) (mPVC) doplňky vnitřní roh ALKORPLAN</t>
  </si>
  <si>
    <t>283220710</t>
  </si>
  <si>
    <t>roh vnější (např. ALKORPLAN) pro střešní fólie mPVC</t>
  </si>
  <si>
    <t>508</t>
  </si>
  <si>
    <t>Fólie z měkčeného polyvinylchloridu a jednoduché výrobky z nich hydroizolační střešní fólie (např. ALKORPLAN) (mPVC) doplňky vnější roh ALKORPLAN</t>
  </si>
  <si>
    <t>255</t>
  </si>
  <si>
    <t>712363302</t>
  </si>
  <si>
    <t>Povlakové krytiny střech do 10° fóliové plechy koutová lišta vnitřní rš 100 mm</t>
  </si>
  <si>
    <t>510</t>
  </si>
  <si>
    <t>712363303</t>
  </si>
  <si>
    <t>Povlakové krytiny střech do 10° fóliové plechy koutová lišta vnější rš 100 mm</t>
  </si>
  <si>
    <t>512</t>
  </si>
  <si>
    <t>4,14+10,225+13,165+54,1+10,055+2,72*2+3,8*2+3,55*2</t>
  </si>
  <si>
    <t>257</t>
  </si>
  <si>
    <t>712391171</t>
  </si>
  <si>
    <t>Provedení povlakové krytiny střech do 10° podkladní textilní vrstvy</t>
  </si>
  <si>
    <t>514</t>
  </si>
  <si>
    <t>Provedení povlakové krytiny střech plochých do 10 st. -ostatní práce provedení vrstvy textilní podkladní</t>
  </si>
  <si>
    <t xml:space="preserve">Poznámka k souboru cen:_x000D_
Poznámka k souboru cen: 1. Cenami -9095 až -9097 lze oceňovat jen tehdy, nepřesáhne-li součet plochy vodorovné a svislé izolační vrstvy 10 m2. 2. Cenou -9095 až -9097 nelze oceňovat opravy a údržbu povlakové krytiny. </t>
  </si>
  <si>
    <t>516</t>
  </si>
  <si>
    <t>737,958*1,1 "Přepočtené koeficientem množství</t>
  </si>
  <si>
    <t>259</t>
  </si>
  <si>
    <t>998712103</t>
  </si>
  <si>
    <t>Přesun hmot tonážní tonážní pro krytiny povlakové v objektech v do 24 m</t>
  </si>
  <si>
    <t>518</t>
  </si>
  <si>
    <t>Přesun hmot pro povlakové krytiny stanovený z hmotnosti přesunovaného materiálu vodorovná dopravní vzdálenost do 50 m v objektech výšky přes 12 do 24 m</t>
  </si>
  <si>
    <t xml:space="preserve">Poznámka k souboru cen:_x000D_
Poznámka k souboru cen: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-2181 pro přesun prováděný bez použití mechanizace, tj. za ztížených podmínek, lze použít pouze pro hmotnost materiálu, která se tímto způsobem skutečně přemísťuje. </t>
  </si>
  <si>
    <t>713</t>
  </si>
  <si>
    <t>Izolace tepelné</t>
  </si>
  <si>
    <t>713121111</t>
  </si>
  <si>
    <t>Montáž izolace tepelné podlah volně kladenými rohožemi, pásy, dílci, deskami 1 vrstva</t>
  </si>
  <si>
    <t>520</t>
  </si>
  <si>
    <t>Montáž tepelné izolace podlah rohožemi, pásy, deskami, dílci, bloky (izolační materiál ve specifikaci) kladenými volně jednovrstvá</t>
  </si>
  <si>
    <t xml:space="preserve">Poznámka k souboru cen:_x000D_
Poznámka k souboru cen: 1. Množství tepelné izolace podlah okrajovými pásky k ceně -1211 se určuje v m projektované délky obložení (bez přesahů) na obvodu podlahy. </t>
  </si>
  <si>
    <t>261</t>
  </si>
  <si>
    <t>283756780</t>
  </si>
  <si>
    <t>minerální deska pro kročejový útlum tl.40 mm (např. Orsil N)</t>
  </si>
  <si>
    <t>522</t>
  </si>
  <si>
    <t>283756781</t>
  </si>
  <si>
    <t>monerální deska pro kročejový útlum tl.50 mm (např. Orsil N)</t>
  </si>
  <si>
    <t>524</t>
  </si>
  <si>
    <t>815,17*1,02 "Přepočtené koeficientem množství</t>
  </si>
  <si>
    <t>263</t>
  </si>
  <si>
    <t>283759930</t>
  </si>
  <si>
    <t>deska z pěnového polystyrenu EPS 150 S 1000 x 500 x 200 mm</t>
  </si>
  <si>
    <t>526</t>
  </si>
  <si>
    <t>Desky z lehčených plastů desky z pěnového polystyrénu - samozhášivého typ EPS 150 S stabil , objemová hmotnost 25-30 kg/m3 tepelně izolační desky pro izolace s velmi vysokými nároky na pevnost v tlaku a ohybu (vysoce zatížené podlahy, střechy apod.) rozměr 1000 x 500 mm, lambda 0,035 W/mK 200 mm</t>
  </si>
  <si>
    <t>713131141</t>
  </si>
  <si>
    <t>Montáž izolace tepelné stěn a základů lepením celoplošně rohoží, pásů, dílců, desek</t>
  </si>
  <si>
    <t>528</t>
  </si>
  <si>
    <t>Montáž tepelné izolace stěn rohožemi, pásy, deskami, dílci, bloky (izolační materiál ve specifikaci) lepením celoplošně</t>
  </si>
  <si>
    <t xml:space="preserve">Poznámka k souboru cen:_x000D_
Poznámka k souboru cen: 1. Položky Montáž tepelných izolací stěn lze použít i pro ocenění montáže svislých tepelných izolací základových konstrukcí (základové pásy, desky apod.). 2. V cenách -1161 až -1167 nejsou započteny náklady na podkladní rošt a olištování zdí; tyto se oceňují pro kovový rošt cenami souboru 763 12-16 katalogu 763 - Konstrukce suché výstavby nebo pro dřevěný rošt cenami souboru 766 41-72 katalogu 766 – Konstrukce truhlářské. </t>
  </si>
  <si>
    <t>265</t>
  </si>
  <si>
    <t>283763720</t>
  </si>
  <si>
    <t>polystyren extrudovaný PS III - (S,G,NF,) - 1250 x 600 x 100 mm</t>
  </si>
  <si>
    <t>530</t>
  </si>
  <si>
    <t>Desky z lehčených plastů desky z extrudovaného polystyrenu desky z extrudovaného polystyrenu tepelně izolační desky s třídou hořlavosti "C1" - těžce hořlavý rovná hrana  - I  (G) polodrážka   - L (S) perodrážka  - FT (NF) povrch hladký nebo strukturovaný (PZ) základní rozměr desek 1250 x 600 mm XPS N-III-I , XPS N-III-L,  XPS N-FT(2500mm) XPS N - (S,G,NF,) - 100 mm</t>
  </si>
  <si>
    <t>"Manžeta světlíků"</t>
  </si>
  <si>
    <t>2*(0,22+0,175)+2*(0,4+0,175)+1,5*(((0,22+0,175)+(0,4+0,175))/2)*2</t>
  </si>
  <si>
    <t>"Střecha výtahové šachty"</t>
  </si>
  <si>
    <t>3,55*0,33*0,18</t>
  </si>
  <si>
    <t>"Atika" 7,11*1</t>
  </si>
  <si>
    <t>10,71587*1,02 "Přepočtené koeficientem množství</t>
  </si>
  <si>
    <t>283759500</t>
  </si>
  <si>
    <t>deska fasádní polystyrénová EPS 100 F 1000 x 500 x 100 mm</t>
  </si>
  <si>
    <t>532</t>
  </si>
  <si>
    <t>Desky z lehčených plastů desky polystyrénové fasádní typ EPS 100 F  stabilizovaný, samozhášivý objemová hmotnost 20 až 25 kg/m3 rozměr 1000 x 500 mm, lambda 0,036 W/m K 1000 x 500 x 100 mm</t>
  </si>
  <si>
    <t>267</t>
  </si>
  <si>
    <t>713141131</t>
  </si>
  <si>
    <t>Montáž izolace tepelné střech plochých lepené za studena 1 vrstva rohoží, pásů, dílců, desek</t>
  </si>
  <si>
    <t>534</t>
  </si>
  <si>
    <t>Montáž tepelné izolace střech plochých rohožemi, pásy, deskami, dílci, bloky (izolační materiál ve specifikaci) přilepenými za studena zplna, jednovrstvá</t>
  </si>
  <si>
    <t xml:space="preserve">Poznámka k souboru cen:_x000D_
Poznámka k souboru cen: 1. Množství tepelné izolace střech plochých atikovými pásky k ceně -1211 se určuje v m projektované délky obložení (bez přesahů) na obvodu ploché střechy. </t>
  </si>
  <si>
    <t>737,958*2 "Přepočtené koeficientem množství</t>
  </si>
  <si>
    <t>283759150</t>
  </si>
  <si>
    <t>deska z pěnového polystyrenu EPS 150 S 1000 x 500 x 120 mm</t>
  </si>
  <si>
    <t>536</t>
  </si>
  <si>
    <t>Desky z lehčených plastů desky z pěnového polystyrénu - samozhášivého typ EPS 150 S stabil , objemová hmotnost 25-30 kg/m3 tepelně izolační desky pro izolace s velmi vysokými nároky na pevnost v tlaku a ohybu (vysoce zatížené podlahy, střechy apod.) rozměr 1000 x 500 mm, lambda 0,035 W/mK 120 mm</t>
  </si>
  <si>
    <t>269</t>
  </si>
  <si>
    <t>713141151</t>
  </si>
  <si>
    <t>Montáž izolace tepelné střech plochých kladené volně 1 vrstva rohoží, pásů, dílců, desek</t>
  </si>
  <si>
    <t>538</t>
  </si>
  <si>
    <t>Montáž tepelné izolace střech plochých rohožemi, pásy, deskami, dílci, bloky (izolační materiál ve specifikaci) kladenými volně jednovrstvá</t>
  </si>
  <si>
    <t>283759160</t>
  </si>
  <si>
    <t>deska z pěnového polystyrenu EPS 150 S 1000 x 500 x 1000 mm</t>
  </si>
  <si>
    <t>540</t>
  </si>
  <si>
    <t>Desky z lehčených plastů desky z pěnového polystyrénu - samozhášivého typ EPS 150 S stabil , objemová hmotnost 25-30 kg/m3 tepelně izolační desky pro izolace s velmi vysokými nároky na pevnost v tlaku a ohybu (vysoce zatížené podlahy, střechy apod.) rozměr 1000 x 500 mm, lambda 0,035 W/mK formát 1000 x 500 (1000) mm</t>
  </si>
  <si>
    <t>737,958*0,4 "Přepočtené koeficientem množství</t>
  </si>
  <si>
    <t>271</t>
  </si>
  <si>
    <t>713141211</t>
  </si>
  <si>
    <t>Montáž izolace tepelné střech plochých volně položené atikový klín</t>
  </si>
  <si>
    <t>542</t>
  </si>
  <si>
    <t>Montáž tepelné izolace střech plochých atikovými klíny kladenými volně</t>
  </si>
  <si>
    <t>283765020</t>
  </si>
  <si>
    <t>klín pro úpravu atik plochých střech 600/150/100 mm</t>
  </si>
  <si>
    <t>544</t>
  </si>
  <si>
    <t>117,855*1,08 "Přepočtené koeficientem množství</t>
  </si>
  <si>
    <t>273</t>
  </si>
  <si>
    <t>998713103</t>
  </si>
  <si>
    <t>Přesun hmot tonážní pro izolace tepelné v objektech v do 24 m</t>
  </si>
  <si>
    <t>546</t>
  </si>
  <si>
    <t>Přesun hmot pro izolace tepelné stanovený z hmotnosti přesunovaného materiálu vodorovná dopravní vzdálenost do 50 m v objektech výšky přes 12 m do 24 m</t>
  </si>
  <si>
    <t xml:space="preserve">Poznámka k souboru cen:_x000D_
Poznámka k souboru cen: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-3181 pro přesun prováděný bez použití mechanizace, tj. za ztížených podmínek, lze použít pouze pro hmotnost materiálu, která se tímto způsobem skutečně přemísťuje. </t>
  </si>
  <si>
    <t>721</t>
  </si>
  <si>
    <t>Zdravotechnika - vnitřní kanalizace (dodávka+montáž)</t>
  </si>
  <si>
    <t>721233213</t>
  </si>
  <si>
    <t>Střešní vtok polypropylen PP pro pochůzné střechy svislý odtok DN 125</t>
  </si>
  <si>
    <t>548</t>
  </si>
  <si>
    <t>Střešní vtoky (vpusti) polypropylenové (PP) pro pochůzné střechy s odtokem svislým DN 125 (HL 62B)</t>
  </si>
  <si>
    <t>275</t>
  </si>
  <si>
    <t>721273153</t>
  </si>
  <si>
    <t>Hlavice ventilační polypropylen PP DN 110</t>
  </si>
  <si>
    <t>550</t>
  </si>
  <si>
    <t>Ventilační hlavice z polypropylenu (PP) DN 110 (HL 810)</t>
  </si>
  <si>
    <t>998721203</t>
  </si>
  <si>
    <t>Přesun hmot procentní pro vnitřní kanalizace v objektech v do 24 m</t>
  </si>
  <si>
    <t>%</t>
  </si>
  <si>
    <t>552</t>
  </si>
  <si>
    <t>Přesun hmot pro vnitřní kanalizace stanovený procentní sazbou z ceny vodorovná dopravní vzdálenost do 50 m v objektech výšky přes 12 do 24 m</t>
  </si>
  <si>
    <t>722</t>
  </si>
  <si>
    <t>Zdravotechnika - vnitřní vodovod (dodávka+montáž)</t>
  </si>
  <si>
    <t>277</t>
  </si>
  <si>
    <t>722132115</t>
  </si>
  <si>
    <t>Potrubí ocel vně/vni pozink. 28x1,5</t>
  </si>
  <si>
    <t>554</t>
  </si>
  <si>
    <t>722132116</t>
  </si>
  <si>
    <t>Potrubí ocel.vně/vni pozink. 35x1,5</t>
  </si>
  <si>
    <t>556</t>
  </si>
  <si>
    <t>279</t>
  </si>
  <si>
    <t>722171214</t>
  </si>
  <si>
    <t>Potrubí z PEHD, D 40 x 3,7 mm</t>
  </si>
  <si>
    <t>558</t>
  </si>
  <si>
    <t>722172631</t>
  </si>
  <si>
    <t>Potrubí z PPR, D 20x3,4 mm, PN20</t>
  </si>
  <si>
    <t>560</t>
  </si>
  <si>
    <t>281</t>
  </si>
  <si>
    <t>722172632</t>
  </si>
  <si>
    <t>Potrubí z PPR, D 25x4,2 mm, PN20</t>
  </si>
  <si>
    <t>562</t>
  </si>
  <si>
    <t>722172633</t>
  </si>
  <si>
    <t>Potrubí z PPR, D 32x5,4 mm, PN20</t>
  </si>
  <si>
    <t>564</t>
  </si>
  <si>
    <t>283</t>
  </si>
  <si>
    <t>722172634</t>
  </si>
  <si>
    <t>Potrubí z PPR, D 40x6,7 mm, PN20</t>
  </si>
  <si>
    <t>566</t>
  </si>
  <si>
    <t>722181212R1</t>
  </si>
  <si>
    <t>Izolace návleková tl. stěny 9 mm, vnitřní průměr 25 mm</t>
  </si>
  <si>
    <t>568</t>
  </si>
  <si>
    <t>285</t>
  </si>
  <si>
    <t>722181212R2</t>
  </si>
  <si>
    <t>Izolace návleková tl. stěny 9 mm, vnitřní průměr 32 mm</t>
  </si>
  <si>
    <t>570</t>
  </si>
  <si>
    <t>722181212R3</t>
  </si>
  <si>
    <t>Izolace návleková tl. stěny 9 mm, vnitřní průměr 35 mm</t>
  </si>
  <si>
    <t>572</t>
  </si>
  <si>
    <t>287</t>
  </si>
  <si>
    <t>722181212R4</t>
  </si>
  <si>
    <t>Izolace návleková tl. stěny 9 mm, vnitřní průměr 45 mm</t>
  </si>
  <si>
    <t>574</t>
  </si>
  <si>
    <t>722190401</t>
  </si>
  <si>
    <t>Vyvedení a upevnění výpustku do DN 25</t>
  </si>
  <si>
    <t>576</t>
  </si>
  <si>
    <t>Zřízení přípojek na potrubí vyvedení a upevnění výpustek do DN 25</t>
  </si>
  <si>
    <t xml:space="preserve">Poznámka k souboru cen:_x000D_
Poznámka k souboru cen: 1. Cenami -0401 až -0403 se oceňuje vyvedení a upevnění výpustek zařizovacích předmětů a výtokových armatur. 2. Potrubí vodovodních přípojek k zařizovacím předmětům, výtokovým armaturám, případně strojům a zařízením se oceňuje příslušnými cenami potrubí jako rozvod. </t>
  </si>
  <si>
    <t>289</t>
  </si>
  <si>
    <t>722190402</t>
  </si>
  <si>
    <t>Vyvedení a upevnění výpustku do DN 50</t>
  </si>
  <si>
    <t>578</t>
  </si>
  <si>
    <t>Zřízení přípojek na potrubí vyvedení a upevnění výpustek přes 25 do DN 50</t>
  </si>
  <si>
    <t>722202213</t>
  </si>
  <si>
    <t>Nástěnka D 20xR1/2</t>
  </si>
  <si>
    <t>580</t>
  </si>
  <si>
    <t>291</t>
  </si>
  <si>
    <t>722231163</t>
  </si>
  <si>
    <t>Ventil pojistný pružinový, G 1</t>
  </si>
  <si>
    <t>582</t>
  </si>
  <si>
    <t>722231283</t>
  </si>
  <si>
    <t>Regulátor výstupního tlaku membránový G 1 PN 16 do 70°C se dvěma závity</t>
  </si>
  <si>
    <t>584</t>
  </si>
  <si>
    <t>Armatury se dvěma závity regulátor výstupního tlaku membránový PN 16 do 70 st.C G 1 (DN 25)</t>
  </si>
  <si>
    <t>293</t>
  </si>
  <si>
    <t>722237221</t>
  </si>
  <si>
    <t>Kohout kulový, 2x vnitřní záv. DN 15</t>
  </si>
  <si>
    <t>586</t>
  </si>
  <si>
    <t>722237222</t>
  </si>
  <si>
    <t>Kohout kulový, 2x vnitřní záv. DN 20</t>
  </si>
  <si>
    <t>588</t>
  </si>
  <si>
    <t>295</t>
  </si>
  <si>
    <t>722237223</t>
  </si>
  <si>
    <t>Kohout kulový, 2x vnitřní záv. DN 25</t>
  </si>
  <si>
    <t>590</t>
  </si>
  <si>
    <t>722237224</t>
  </si>
  <si>
    <t>Kohout kulový, 2x vnitřní záv. DN 32</t>
  </si>
  <si>
    <t>592</t>
  </si>
  <si>
    <t>297</t>
  </si>
  <si>
    <t>722237623</t>
  </si>
  <si>
    <t>Ventil zpětný, 2x vnitřní závit DN25</t>
  </si>
  <si>
    <t>594</t>
  </si>
  <si>
    <t>722254114</t>
  </si>
  <si>
    <t>Skříň hydrantová s výzbrojí 25 (konopné hadice), systém</t>
  </si>
  <si>
    <t>596</t>
  </si>
  <si>
    <t>299</t>
  </si>
  <si>
    <t>722259201</t>
  </si>
  <si>
    <t>Montáž hydrantového systému D25</t>
  </si>
  <si>
    <t>598</t>
  </si>
  <si>
    <t>722259202</t>
  </si>
  <si>
    <t>Revize a zk.hydrantového systému</t>
  </si>
  <si>
    <t>600</t>
  </si>
  <si>
    <t>301</t>
  </si>
  <si>
    <t>722280107R1</t>
  </si>
  <si>
    <t>Tlaková zkouška vodovodního potrubí DN 40</t>
  </si>
  <si>
    <t>602</t>
  </si>
  <si>
    <t>722280107R2</t>
  </si>
  <si>
    <t>604</t>
  </si>
  <si>
    <t>303</t>
  </si>
  <si>
    <t>722290234</t>
  </si>
  <si>
    <t>Proplach a dezinfekce vodovodního potrubí do DN 80</t>
  </si>
  <si>
    <t>606</t>
  </si>
  <si>
    <t>Zkoušky, proplach a desinfekce vodovodního potrubí proplach a desinfekce vodovodního potrubí do DN 80</t>
  </si>
  <si>
    <t xml:space="preserve">Poznámka k souboru cen:_x000D_
Poznámka k souboru cen: 1. Cenami se oceňují dílčí zkoušky těsnosti vodovodního potrubí, které bude v dalším pracovním postupu zakryto nebo se stane nepřístupným. 2. Cenami nelze oceňovat celkové zkoušky těsnosti rozvodů vodovodního potrubí. 3. V cenách je započteno i dodání vody, uzavření a zabezpečení konců potrubí. 4. V cenách -0234 a -0237 je započteno i dodání desinfekčního prostředku. </t>
  </si>
  <si>
    <t>998 001</t>
  </si>
  <si>
    <t>Zednická výpomoc</t>
  </si>
  <si>
    <t>608</t>
  </si>
  <si>
    <t>305</t>
  </si>
  <si>
    <t>998 002</t>
  </si>
  <si>
    <t>Zemní práce pro potrubí</t>
  </si>
  <si>
    <t>610</t>
  </si>
  <si>
    <t>998722104</t>
  </si>
  <si>
    <t>Přesun hmot tonážní pro vnitřní vodovod v objektech v do 36 m</t>
  </si>
  <si>
    <t>612</t>
  </si>
  <si>
    <t>Přesun hmot pro vnitřní vodovod stanovený z hmotnosti přesunovaného materiálu vodorovná dopravní vzdálenost do 50 m v objektech výšky přes 24 do 36 m</t>
  </si>
  <si>
    <t>725</t>
  </si>
  <si>
    <t>Zdravotechnika - zařizovací předměty (dodávka+montáž)</t>
  </si>
  <si>
    <t>307</t>
  </si>
  <si>
    <t>Umyvadlo na desku, hranaté bílé keram. 420/360/100 mm</t>
  </si>
  <si>
    <t>614</t>
  </si>
  <si>
    <t>např. Sapho Orinoko dodávka + montáž</t>
  </si>
  <si>
    <t>Skříňka pod umyvadlo, dle specifikace D.1.1.c.48</t>
  </si>
  <si>
    <t>616</t>
  </si>
  <si>
    <t>dodávka + montáž</t>
  </si>
  <si>
    <t>309</t>
  </si>
  <si>
    <t>725 001</t>
  </si>
  <si>
    <t>Pračka 4-7 kg (na 400V)</t>
  </si>
  <si>
    <t>618</t>
  </si>
  <si>
    <t xml:space="preserve">dodávka + montáž </t>
  </si>
  <si>
    <t>725 002</t>
  </si>
  <si>
    <t>Pračka 7-9 kg (na 400V)</t>
  </si>
  <si>
    <t>620</t>
  </si>
  <si>
    <t>311</t>
  </si>
  <si>
    <t>725 003</t>
  </si>
  <si>
    <t>Průmyslový bubnový sušič</t>
  </si>
  <si>
    <t>622</t>
  </si>
  <si>
    <t>725 01-4161</t>
  </si>
  <si>
    <t>Klozet závěsný včetně sedátka, hl.530 mm</t>
  </si>
  <si>
    <t>624</t>
  </si>
  <si>
    <t>313</t>
  </si>
  <si>
    <t>725 01-7153</t>
  </si>
  <si>
    <t>Umyvadlo invalidní 64 x 55 cm, bílé</t>
  </si>
  <si>
    <t>626</t>
  </si>
  <si>
    <t>725 01-7162</t>
  </si>
  <si>
    <t>Umyvadlo na šrouby, 55 x 45 cm, bílé</t>
  </si>
  <si>
    <t>628</t>
  </si>
  <si>
    <t>315</t>
  </si>
  <si>
    <t>725 01-9101</t>
  </si>
  <si>
    <t>Výlevka stojící s plastovou mřížkou</t>
  </si>
  <si>
    <t>630</t>
  </si>
  <si>
    <t>725 24-9106</t>
  </si>
  <si>
    <t>Montáž sprchových koutů ostatních typů</t>
  </si>
  <si>
    <t>632</t>
  </si>
  <si>
    <t>317</t>
  </si>
  <si>
    <t>725 29-1175</t>
  </si>
  <si>
    <t>Sedátko sklopné s opěrnou nohou nerez</t>
  </si>
  <si>
    <t>634</t>
  </si>
  <si>
    <t>725 31-9101</t>
  </si>
  <si>
    <t>Montáž dřezů jednoduchých</t>
  </si>
  <si>
    <t>636</t>
  </si>
  <si>
    <t>319</t>
  </si>
  <si>
    <t>725 81-4102</t>
  </si>
  <si>
    <t>Ventil rohový DN 15 x DN 10</t>
  </si>
  <si>
    <t>638</t>
  </si>
  <si>
    <t>725 81-4125</t>
  </si>
  <si>
    <t>Ventil pračkový DN 20</t>
  </si>
  <si>
    <t>640</t>
  </si>
  <si>
    <t>321</t>
  </si>
  <si>
    <t>725 82-3111</t>
  </si>
  <si>
    <t>Baterie umyvadlová páková, bez otvír.odpadu, standardní</t>
  </si>
  <si>
    <t>642</t>
  </si>
  <si>
    <t>viz. specifikace na výkr. D.1.1.c.48 např. Aqualine Daphne DH 201</t>
  </si>
  <si>
    <t>725 82-5633</t>
  </si>
  <si>
    <t>Baterie automat.umyvadlová nástěnná, regulační, standardní</t>
  </si>
  <si>
    <t>644</t>
  </si>
  <si>
    <t>323</t>
  </si>
  <si>
    <t>725 83-5111</t>
  </si>
  <si>
    <t>Baterie nástěnná ruční, bez příslušenství, standardní</t>
  </si>
  <si>
    <t>646</t>
  </si>
  <si>
    <t>725 84-5111</t>
  </si>
  <si>
    <t>Baterie sprchová nástěnná ruční, příslušenství, standardní</t>
  </si>
  <si>
    <t>648</t>
  </si>
  <si>
    <t>např. AQUALINE - DAPHNE nástěnná sprchová baterie, chrom (DH701)</t>
  </si>
  <si>
    <t>325</t>
  </si>
  <si>
    <t>725 86-0186</t>
  </si>
  <si>
    <t>Sifon pračkový, D 40mm</t>
  </si>
  <si>
    <t>650</t>
  </si>
  <si>
    <t>725 86-0202</t>
  </si>
  <si>
    <t>Sifon dřezový, D 40, 50 mm, 6/4"</t>
  </si>
  <si>
    <t>652</t>
  </si>
  <si>
    <t>327</t>
  </si>
  <si>
    <t>725 86-0213</t>
  </si>
  <si>
    <t>Sifon umyvadlový, D 32, 40 mm</t>
  </si>
  <si>
    <t>654</t>
  </si>
  <si>
    <t>725 98-0113</t>
  </si>
  <si>
    <t>Dvířka jádro plast 300 x 500 mm</t>
  </si>
  <si>
    <t>656</t>
  </si>
  <si>
    <t>329</t>
  </si>
  <si>
    <t>725 98-0122</t>
  </si>
  <si>
    <t>Dvířka z plastu, 200 x 300 mm</t>
  </si>
  <si>
    <t>658</t>
  </si>
  <si>
    <t>725213401</t>
  </si>
  <si>
    <t>Zrcadlo tl. 4 mm, broušená hrana, lepené</t>
  </si>
  <si>
    <t>660</t>
  </si>
  <si>
    <t>dodávka + montáž viz. výkres D.1.1.c.48</t>
  </si>
  <si>
    <t>331</t>
  </si>
  <si>
    <t>725213402</t>
  </si>
  <si>
    <t>Zrcadlo invalidní výklopné s páčkou</t>
  </si>
  <si>
    <t>662</t>
  </si>
  <si>
    <t>72524510R</t>
  </si>
  <si>
    <t>Zástěna sprchová skleněná (sklo float 8 ESG čiré) rozměr 2500/400 mm</t>
  </si>
  <si>
    <t>664</t>
  </si>
  <si>
    <t xml:space="preserve">Zástěna sprchová skleněná (sklo float 8 ESG čiré) rozměr 2500/400 mm vč. kotvících nerez. "U" profilů 20/10/20 </t>
  </si>
  <si>
    <t>333</t>
  </si>
  <si>
    <t>725291711</t>
  </si>
  <si>
    <t>Doplňky zařízení koupelen a záchodů nerezové "L" a doplňkové madlo - sprchový kout</t>
  </si>
  <si>
    <t>sada</t>
  </si>
  <si>
    <t>666</t>
  </si>
  <si>
    <t>725291712</t>
  </si>
  <si>
    <t>Doplňky zařízení koupelen a záchodů smaltované madlo krakorcové dl 834 mm</t>
  </si>
  <si>
    <t>668</t>
  </si>
  <si>
    <t>Doplňky zařízení koupelen a záchodů smaltované madla krakorcová, délky 834 mm dodávka + montáž</t>
  </si>
  <si>
    <t>335</t>
  </si>
  <si>
    <t>725291722</t>
  </si>
  <si>
    <t>Doplňky zařízení koupelen a záchodů smaltované madlo krakorcové sklopné dl 834 mm</t>
  </si>
  <si>
    <t>670</t>
  </si>
  <si>
    <t>Doplňky zařízení koupelen a záchodů smaltované madla krakorcová sklopná, délky 834 mm dodávka + montáž</t>
  </si>
  <si>
    <t>725311121</t>
  </si>
  <si>
    <t>Dřez jednoduchý nerezový se zápachovou uzávěrkou s odkapávací plochou 560x480 mm a miskou</t>
  </si>
  <si>
    <t>672</t>
  </si>
  <si>
    <t>Dřezy bez výtokových armatur jednoduché se zápachovou uzávěrkou nerezové s odkapávací plochou 560x480 mm a miskou</t>
  </si>
  <si>
    <t xml:space="preserve">Poznámka k souboru cen:_x000D_
Poznámka k souboru cen: 1. V cenách -1113-14 není započtena lemovka z PVC. 2. V ceně -1131 není započtena úhelníková příchytka. 3. V cenách -1141, -2112 není započten napájecí zdroj. </t>
  </si>
  <si>
    <t>337</t>
  </si>
  <si>
    <t>725311122</t>
  </si>
  <si>
    <t>Dřez jednoduchý nerezový se zápachovou uzávěrkou s odkapávací plochou</t>
  </si>
  <si>
    <t>674</t>
  </si>
  <si>
    <t>725821331</t>
  </si>
  <si>
    <t>Baterie dřezové stojánkové klasické s otáčivým kulatým ústím a délkou ramínka 200 mm</t>
  </si>
  <si>
    <t>676</t>
  </si>
  <si>
    <t>Baterie dřezové stojánkové klasické s otáčivým ústím a délkou ramínka 200 mm</t>
  </si>
  <si>
    <t xml:space="preserve">Poznámka k souboru cen:_x000D_
Poznámka k souboru cen: 1. V ceně -1422 není započten napájecí zdroj. </t>
  </si>
  <si>
    <t>339</t>
  </si>
  <si>
    <t>998725203</t>
  </si>
  <si>
    <t>Přesun hmot procentní pro zařizovací předměty v objektech v do 24 m</t>
  </si>
  <si>
    <t>678</t>
  </si>
  <si>
    <t>Přesun hmot pro zařizovací předměty stanovený procentní sazbou z ceny vodorovná dopravní vzdálenost do 50 m v objektech výšky přes 12 do 24 m</t>
  </si>
  <si>
    <t xml:space="preserve">Poznámka k souboru cen:_x000D_
Poznámka k souboru cen: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-5181 pro přesun prováděný bez použití mechanizace, tj. za ztížených podmínek, lze použít pouze pro hmotnost materiálu, která se tímto způsobem skutečně přemísťuje. </t>
  </si>
  <si>
    <t>726</t>
  </si>
  <si>
    <t>Zdravotechnika - předstěnové instalace (dodávka+montáž)</t>
  </si>
  <si>
    <t>726 21-1321</t>
  </si>
  <si>
    <t>Modul-WC, h 112 cm</t>
  </si>
  <si>
    <t>680</t>
  </si>
  <si>
    <t>např. Geberit</t>
  </si>
  <si>
    <t>341</t>
  </si>
  <si>
    <t>726131001</t>
  </si>
  <si>
    <t>Instalační předstěna - umyvadlo v 1120 mm se stojánkovou baterií do lehkých stěn s kovovou kcí</t>
  </si>
  <si>
    <t>682</t>
  </si>
  <si>
    <t>Předstěnové instalační systémy do lehkých stěn (např. GEBERIT) s kovovou konstrukcí pro umyvadla stavební výšky 1120 mm se stojánkovou baterií</t>
  </si>
  <si>
    <t xml:space="preserve">Poznámka k souboru cen:_x000D_
Poznámka k souboru cen: 1. V ceně jsou započteny náklady na: -1021 dodání nožního tlačítka na podlahu, -1041 dodání ovládacího tlačítka a zvukoizolační soupravy, -1042 dodání ovládacího tlačítka, -1043 dodání krycí desky, ručního tlačítka a zvukoizolační soupravy, -1061 dodání ovládacího tlačítka Artline a zvukoizolační soupravy. 2. V ceně nejsou započteny náklady na: -1043 dodání podpěrných prvků a madel, -1202 až -1204 dodání ovládacího tlačítka. 3. V cenách nejsou započteny náklady na dodávku zařizovacích předmětů. </t>
  </si>
  <si>
    <t>726131002</t>
  </si>
  <si>
    <t>Instalační předstěna - umyvadlo v 1120 mm pro tělesně postižené do lehkých stěn s kovovou kcí</t>
  </si>
  <si>
    <t>684</t>
  </si>
  <si>
    <t>Předstěnové instalační systémy do lehkých stěn (např. GEBERIT) s kovovou konstrukcí pro umyvadla stavební výšky 1120 mm pro tělesně postižené</t>
  </si>
  <si>
    <t>343</t>
  </si>
  <si>
    <t>726131041</t>
  </si>
  <si>
    <t>Instalační předstěna - klozet závěsný v 1120 mm s ovládáním zepředu do lehkých stěn s kovovou kcí</t>
  </si>
  <si>
    <t>686</t>
  </si>
  <si>
    <t>Předstěnové instalační systémy do lehkých stěn (např. GEBERIT) s kovovou konstrukcí pro závěsné klozety ovládání zepředu, stavební výšky 1120 mm</t>
  </si>
  <si>
    <t>998726113</t>
  </si>
  <si>
    <t>Přesun hmot tonážní pro instalační prefabrikáty v objektech v do 24 m</t>
  </si>
  <si>
    <t>688</t>
  </si>
  <si>
    <t>Přesun hmot pro instalační prefabrikáty stanovený z hmotnosti přesunovaného materiálu vodorovná dopravní vzdálenost do 50 m v objektech výšky přes 12 m do 24 m</t>
  </si>
  <si>
    <t xml:space="preserve">Poznámka k souboru cen:_x000D_
Poznámka k souboru cen: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-6181 pro přesun prováděný bez použití mechanizace, tj. za ztížených podmínek, lze použít pouze pro hmotnost materiálu, která se tímto způsobem skutečně přemísťuje. </t>
  </si>
  <si>
    <t>731</t>
  </si>
  <si>
    <t>Ústřední vytápění</t>
  </si>
  <si>
    <t>731.2</t>
  </si>
  <si>
    <t>Kotelny (dodávka+montáž)</t>
  </si>
  <si>
    <t>345</t>
  </si>
  <si>
    <t>731.2.0 001</t>
  </si>
  <si>
    <t>Autojeřáb pro umístění zařízení na střechu</t>
  </si>
  <si>
    <t>690</t>
  </si>
  <si>
    <t>731.2.0 002</t>
  </si>
  <si>
    <t>Venkovní plynová jednotka vč. komínového tělesa, podstavce, regulace</t>
  </si>
  <si>
    <t>692</t>
  </si>
  <si>
    <t>detailní specifikace viz. projekt vytápění</t>
  </si>
  <si>
    <t>347</t>
  </si>
  <si>
    <t>731.2.0 003</t>
  </si>
  <si>
    <t>KANÁLOVÁ JEDNOTKA vč. čerpadla kondenzátu, regulace</t>
  </si>
  <si>
    <t>694</t>
  </si>
  <si>
    <t>731.2.0 004</t>
  </si>
  <si>
    <t>Kazetová JEDNOTKA vč. čerpadla kondenzátu, regulace</t>
  </si>
  <si>
    <t>696</t>
  </si>
  <si>
    <t>349</t>
  </si>
  <si>
    <t>731.2.0 005</t>
  </si>
  <si>
    <t>Souprava pro připojení VZT jednotky</t>
  </si>
  <si>
    <t>698</t>
  </si>
  <si>
    <t>detailní specifikace viz. projekt VZT</t>
  </si>
  <si>
    <t>731.2.0 006</t>
  </si>
  <si>
    <t>Zařízení viz příloha UT</t>
  </si>
  <si>
    <t>700</t>
  </si>
  <si>
    <t>351</t>
  </si>
  <si>
    <t>731.2.0 007</t>
  </si>
  <si>
    <t>Potrubí plyn/kapalina izolované</t>
  </si>
  <si>
    <t>702</t>
  </si>
  <si>
    <t>731.2.0 008</t>
  </si>
  <si>
    <t>Venkovní jednotka vč. podstavce, regulace, komínového tělesa (2x TČ, 1x plynový kotel) adt.</t>
  </si>
  <si>
    <t>704</t>
  </si>
  <si>
    <t>353</t>
  </si>
  <si>
    <t>731.2.0 009</t>
  </si>
  <si>
    <t>Regulace venkovní jednotky, zařízení ve výměníkové stanici</t>
  </si>
  <si>
    <t>706</t>
  </si>
  <si>
    <t>detailní specifikace viz. projekt vytápění (například. dodavatel Amit)</t>
  </si>
  <si>
    <t>731.2.0 010</t>
  </si>
  <si>
    <t>Chladící kapalina -30° C</t>
  </si>
  <si>
    <t>l</t>
  </si>
  <si>
    <t>708</t>
  </si>
  <si>
    <t>např. Glykol</t>
  </si>
  <si>
    <t>355</t>
  </si>
  <si>
    <t>731.2.0 011</t>
  </si>
  <si>
    <t>Upravenná voda z teplárny</t>
  </si>
  <si>
    <t>710</t>
  </si>
  <si>
    <t>731.2.0 012</t>
  </si>
  <si>
    <t>Deskový výměník vč. izolace, výkon=110 kW, vč. šroubení</t>
  </si>
  <si>
    <t>731.2.1</t>
  </si>
  <si>
    <t>Zařízení pro vytápění  (dodávka+montáž)</t>
  </si>
  <si>
    <t>357</t>
  </si>
  <si>
    <t>731.2.1 002</t>
  </si>
  <si>
    <t>Vyrovnávací zásobník pro vytápění vč. izolace</t>
  </si>
  <si>
    <t>714</t>
  </si>
  <si>
    <t>731.2.1.003</t>
  </si>
  <si>
    <t>Rozdělovač pro topné okruhy k čerpadlovým skupinám do 70 kW 2 okruhy vč. izolace</t>
  </si>
  <si>
    <t>716</t>
  </si>
  <si>
    <t>359</t>
  </si>
  <si>
    <t>731.2.1.004</t>
  </si>
  <si>
    <t>Rozdělovač pro topné okruhy k čerpadlovým skupinám do 70 kW 4 okruhy vč. izolace</t>
  </si>
  <si>
    <t>718</t>
  </si>
  <si>
    <t>731.2.1.005</t>
  </si>
  <si>
    <t>Vysoce výkonný zásobník vč. izolace a anody</t>
  </si>
  <si>
    <t>720</t>
  </si>
  <si>
    <t>361</t>
  </si>
  <si>
    <t>731.2.1.006</t>
  </si>
  <si>
    <t>elektrická topná spirála 6 kW/3x400 V</t>
  </si>
  <si>
    <t>731.2.1.007</t>
  </si>
  <si>
    <t>Zásobník teplé vody vč. izolace</t>
  </si>
  <si>
    <t>724</t>
  </si>
  <si>
    <t>363</t>
  </si>
  <si>
    <t>731.2.1.008</t>
  </si>
  <si>
    <t>teploměr pro zásobník</t>
  </si>
  <si>
    <t>731.2.1.009</t>
  </si>
  <si>
    <t>anoda pro zásobníky 400</t>
  </si>
  <si>
    <t>728</t>
  </si>
  <si>
    <t>365</t>
  </si>
  <si>
    <t>731.2.1.010</t>
  </si>
  <si>
    <t>anoda pro zásobníky 800</t>
  </si>
  <si>
    <t>730</t>
  </si>
  <si>
    <t>731.2.1.011</t>
  </si>
  <si>
    <t>(DN 25) - směšovaný okruh, MIX kv=7,2 (pravé provedení) vč. izolace</t>
  </si>
  <si>
    <t>732</t>
  </si>
  <si>
    <t>367</t>
  </si>
  <si>
    <t>731.2.1.012</t>
  </si>
  <si>
    <t>(DN 32) - směšovaný okruh, MIX kv=7,2 (pravé provedení) vč. izolace</t>
  </si>
  <si>
    <t>734</t>
  </si>
  <si>
    <t>731.2.1.013</t>
  </si>
  <si>
    <t>(DN 32) - vč. izolace</t>
  </si>
  <si>
    <t>736</t>
  </si>
  <si>
    <t>731.2.2</t>
  </si>
  <si>
    <t>Zařízení přečerpávání (dodávka+montáž)</t>
  </si>
  <si>
    <t>369</t>
  </si>
  <si>
    <t>731.2.2.001</t>
  </si>
  <si>
    <t>mokroběžné zdvojené oběhové čerpadlo s připojením na přírubu a EC motorem s aut. přizpůsobením výkonu DN32-5/4", 7m3/h, výška 7m, 10bar</t>
  </si>
  <si>
    <t>738</t>
  </si>
  <si>
    <t>např. Stratos - D 50/1 - 8 PN 6/10</t>
  </si>
  <si>
    <t>731.2.2.002</t>
  </si>
  <si>
    <t>mokroběžné zdvojené oběhové čerpadlo s připojením na přírubu a EC motorem s aut. přizpůsobením výkonu DN50-2", 15m3/h, výška 8m, 10bar</t>
  </si>
  <si>
    <t>740</t>
  </si>
  <si>
    <t>např. Stratos Pico 30/1 - 6</t>
  </si>
  <si>
    <t>731.2.3</t>
  </si>
  <si>
    <t>Expanzní nádoby vč. připojovací sady (ventil. tlakoměr atd.,dodávka+montáž)</t>
  </si>
  <si>
    <t>371</t>
  </si>
  <si>
    <t>731.2.3.001</t>
  </si>
  <si>
    <t>objem 110l</t>
  </si>
  <si>
    <t>742</t>
  </si>
  <si>
    <t>např. Flexcon Solar 110</t>
  </si>
  <si>
    <t>731.2.3.002</t>
  </si>
  <si>
    <t>objem 35l</t>
  </si>
  <si>
    <t>744</t>
  </si>
  <si>
    <t>např. Flexcon Solar 35</t>
  </si>
  <si>
    <t>373</t>
  </si>
  <si>
    <t>731.2.3.003</t>
  </si>
  <si>
    <t>objem 18l</t>
  </si>
  <si>
    <t>746</t>
  </si>
  <si>
    <t xml:space="preserve">např. Flexcon Solar 18 </t>
  </si>
  <si>
    <t>731.2.3.004</t>
  </si>
  <si>
    <t>objem 25l</t>
  </si>
  <si>
    <t>748</t>
  </si>
  <si>
    <t>např. Flexcon Solar 25</t>
  </si>
  <si>
    <t>375</t>
  </si>
  <si>
    <t>731.2.3.005</t>
  </si>
  <si>
    <t>odlučovač nečistot, 8l</t>
  </si>
  <si>
    <t>750</t>
  </si>
  <si>
    <t>např. Flanco clean smart R65</t>
  </si>
  <si>
    <t>731.2.3.006</t>
  </si>
  <si>
    <t>odlučovač vzduchu, 8l</t>
  </si>
  <si>
    <t>752</t>
  </si>
  <si>
    <t>např. Flamcovent smart R65</t>
  </si>
  <si>
    <t>377</t>
  </si>
  <si>
    <t>731.2.3.007</t>
  </si>
  <si>
    <t>zařízení proti úniku vody DN 20/ G1" M</t>
  </si>
  <si>
    <t>754</t>
  </si>
  <si>
    <t>např. WMS 800</t>
  </si>
  <si>
    <t>731.2.4</t>
  </si>
  <si>
    <t>Zařízení rozdělovače (dodávka+montáž)</t>
  </si>
  <si>
    <t>731.2.4.001</t>
  </si>
  <si>
    <t>3-cestný rozdělovací ventil vč. servopohonu (typ servopohonu určí MaR) DN 40 vč. izolace</t>
  </si>
  <si>
    <t>756</t>
  </si>
  <si>
    <t>např. VBI 60.40-49T</t>
  </si>
  <si>
    <t>731.2.5</t>
  </si>
  <si>
    <t>Zařízení ventilů, regulátorů apod. (dodávka+montáž)</t>
  </si>
  <si>
    <t>379</t>
  </si>
  <si>
    <t>731.2.5.001</t>
  </si>
  <si>
    <t>Filtr (bronz) s dvojitým sítkem DN 25 Rp 1</t>
  </si>
  <si>
    <t>758</t>
  </si>
  <si>
    <t>731.2.5.002</t>
  </si>
  <si>
    <t>Filtr (bronz) s dvojitým sítkem DN 40 G 1 1/2"</t>
  </si>
  <si>
    <t>760</t>
  </si>
  <si>
    <t>381</t>
  </si>
  <si>
    <t>731.2.5.003</t>
  </si>
  <si>
    <t>Filtr (bronz) s dvojitým sítkem DN 65 G 2 1/2"</t>
  </si>
  <si>
    <t>762</t>
  </si>
  <si>
    <t>731.2.5.004</t>
  </si>
  <si>
    <t>Filtr (bronz) s dvojitým sítkem DN 20 Rp 3/4"</t>
  </si>
  <si>
    <t>764</t>
  </si>
  <si>
    <t>383</t>
  </si>
  <si>
    <t>731.2.5.005</t>
  </si>
  <si>
    <t>Kulový kohout s páčkovou rukojetí DN 20 R/G 3/4"</t>
  </si>
  <si>
    <t>766</t>
  </si>
  <si>
    <t>např. Optibal</t>
  </si>
  <si>
    <t>731.2.5.006</t>
  </si>
  <si>
    <t>Kulový kohout s páčkovou rukojetí DN 25 G 1"</t>
  </si>
  <si>
    <t>768</t>
  </si>
  <si>
    <t>385</t>
  </si>
  <si>
    <t>731.2.5.007</t>
  </si>
  <si>
    <t>Kulový kohout s páčkovou rukojetí DN 40 G 1 1/2"</t>
  </si>
  <si>
    <t>770</t>
  </si>
  <si>
    <t>731.2.5.008</t>
  </si>
  <si>
    <t>Kulový kohout s páčkovou rukojetí DN 50 G 2"</t>
  </si>
  <si>
    <t>772</t>
  </si>
  <si>
    <t>387</t>
  </si>
  <si>
    <t>731.2.5.009</t>
  </si>
  <si>
    <t>Kulový kohout s páčkovou rukojetí DN 65 G 2 1/2"</t>
  </si>
  <si>
    <t>774</t>
  </si>
  <si>
    <t>731.2.5.010</t>
  </si>
  <si>
    <t>Rychloodvzdušňovač R 1/2" s automatickým uzavíráním</t>
  </si>
  <si>
    <t>776</t>
  </si>
  <si>
    <t>389</t>
  </si>
  <si>
    <t>731.2.5.011</t>
  </si>
  <si>
    <t>Pojistný ventil DN 20</t>
  </si>
  <si>
    <t>778</t>
  </si>
  <si>
    <t>731.2.5.012</t>
  </si>
  <si>
    <t>Pojistný ventil DN 15</t>
  </si>
  <si>
    <t>780</t>
  </si>
  <si>
    <t>391</t>
  </si>
  <si>
    <t>731.2.5.013</t>
  </si>
  <si>
    <t>Pojistný ventil DN 32</t>
  </si>
  <si>
    <t>782</t>
  </si>
  <si>
    <t>731.2.6</t>
  </si>
  <si>
    <t>Zařízení uzávěrů, kohoutů apod. (dodávka+montáž)</t>
  </si>
  <si>
    <t>731.2.6.001</t>
  </si>
  <si>
    <t>Kulový uzávěr - závit FM 1/2"</t>
  </si>
  <si>
    <t>784</t>
  </si>
  <si>
    <t>např. Perfecta 83/64</t>
  </si>
  <si>
    <t>393</t>
  </si>
  <si>
    <t>731.2.6.002</t>
  </si>
  <si>
    <t>Kulový uzávěr - závit FM 3/4"</t>
  </si>
  <si>
    <t>786</t>
  </si>
  <si>
    <t>731.2.6.003</t>
  </si>
  <si>
    <t>Vypouštěcí kulový kohout s páčkou 1/2'' - Nikl</t>
  </si>
  <si>
    <t>788</t>
  </si>
  <si>
    <t>např. Euro N</t>
  </si>
  <si>
    <t>395</t>
  </si>
  <si>
    <t>731.2.6.004</t>
  </si>
  <si>
    <t>Gumový kompenzátor - 2 1/2 nerez</t>
  </si>
  <si>
    <t>790</t>
  </si>
  <si>
    <t>např. BRA T8.500</t>
  </si>
  <si>
    <t>731.2.7</t>
  </si>
  <si>
    <t>Ostatní prvky (dodávka+montáž)</t>
  </si>
  <si>
    <t>731.2.7 001</t>
  </si>
  <si>
    <t>DVOJKOVOVÉ TEPLOMĚRY ROVNÉ, ROZSAH 0-200°C+G67 (bez jímky a návarku)100 mm</t>
  </si>
  <si>
    <t>792</t>
  </si>
  <si>
    <t>např. TR 60</t>
  </si>
  <si>
    <t>397</t>
  </si>
  <si>
    <t>731.2.7 002</t>
  </si>
  <si>
    <t>TEPLOMĚRNÉ JÍMKY M 20x1.5 (lak) 105 mm</t>
  </si>
  <si>
    <t>794</t>
  </si>
  <si>
    <t>731.2.7 003</t>
  </si>
  <si>
    <t>KULOVÝ KOHOUT NAPOUŠTĚCÍ A VYPOUŠTĚCÍ KE KOTLŮM - PN 6 bar 1/2"</t>
  </si>
  <si>
    <t>796</t>
  </si>
  <si>
    <t>např. IMT typ 265</t>
  </si>
  <si>
    <t>399</t>
  </si>
  <si>
    <t>731.2.7 004</t>
  </si>
  <si>
    <t>ZPĚTNÁ KLAPKA MOSAZNÁ - PN 20/16 bar 1"</t>
  </si>
  <si>
    <t>798</t>
  </si>
  <si>
    <t>např. IMT typ 235</t>
  </si>
  <si>
    <t>731.2.7 007</t>
  </si>
  <si>
    <t>PŘESUN HMOT PRO KOTELNY UMÍSTĚNÉ VE VÝŠCE (HLOUBCE) přes 6 do 12 m</t>
  </si>
  <si>
    <t>800</t>
  </si>
  <si>
    <t>731.3</t>
  </si>
  <si>
    <t>Rozvod potrubí (dodávka+montáž)</t>
  </si>
  <si>
    <t>401</t>
  </si>
  <si>
    <t>731.3.003</t>
  </si>
  <si>
    <t>MĚDĚNÉ TRUBKY POLOTVRDÉ SF_CU 99,93 DIN 1786 ČSN, 42 3001.21 15x1</t>
  </si>
  <si>
    <t>802</t>
  </si>
  <si>
    <t>např. Supersan</t>
  </si>
  <si>
    <t>731.3.004</t>
  </si>
  <si>
    <t>MĚDĚNÉ TRUBKY POLOTVRDÉ SF_CU 99,93 DIN 1786 ČSN, 42 3001.21 18x1</t>
  </si>
  <si>
    <t>804</t>
  </si>
  <si>
    <t>403</t>
  </si>
  <si>
    <t>731.3.005</t>
  </si>
  <si>
    <t>MĚDĚNÉ TRUBKY POLOTVRDÉ SF_CU 99,93 DIN 1786 ČSN, 42 3001.21 22x1</t>
  </si>
  <si>
    <t>806</t>
  </si>
  <si>
    <t>731.3.006</t>
  </si>
  <si>
    <t>MĚDĚNÉ TRUBKY TVRDÉ SF_CU 99,93   DIN 1786, ČSN 42 3001.31 28x1</t>
  </si>
  <si>
    <t>808</t>
  </si>
  <si>
    <t>405</t>
  </si>
  <si>
    <t>731.3.007</t>
  </si>
  <si>
    <t>MĚDĚNÉ TRUBKY TVRDÉ SF_CU 99,93   DIN 1786, ČSN 42 3001.31 35x1,5</t>
  </si>
  <si>
    <t>810</t>
  </si>
  <si>
    <t>731.3.008</t>
  </si>
  <si>
    <t>MĚDĚNÉ TRUBKY TVRDÉ SF_CU 99,93   DIN 1786, ČSN 42 3001.31 42x1,5</t>
  </si>
  <si>
    <t>812</t>
  </si>
  <si>
    <t>407</t>
  </si>
  <si>
    <t>731.3.009</t>
  </si>
  <si>
    <t>MĚDĚNÉ TRUBKY TVRDÉ SF_CU 99,93   DIN 1786, ČSN 42 3001.31 54x2</t>
  </si>
  <si>
    <t>814</t>
  </si>
  <si>
    <t>731.3.010</t>
  </si>
  <si>
    <t>MĚDĚNÉ TRUBKY TVRDÉ SF_CU 99,93   DIN 1786, ČSN 42 3001.31 64x2</t>
  </si>
  <si>
    <t>816</t>
  </si>
  <si>
    <t>409</t>
  </si>
  <si>
    <t>731.3.011</t>
  </si>
  <si>
    <t>Spojka z měděné roury 15x1,0 na měděnou rouru 42x1,5</t>
  </si>
  <si>
    <t>818</t>
  </si>
  <si>
    <t>731.3.012</t>
  </si>
  <si>
    <t>Spojka z Trubka, FW 17x2,0 na měděnou rouru 15x1,0</t>
  </si>
  <si>
    <t>820</t>
  </si>
  <si>
    <t>411</t>
  </si>
  <si>
    <t>731.3.013</t>
  </si>
  <si>
    <t>Spojka z měděné roury 15x1,0 na Trubka, FW 17x2,0</t>
  </si>
  <si>
    <t>822</t>
  </si>
  <si>
    <t>731.3.1</t>
  </si>
  <si>
    <t>Spojovací díly (dodávka+montáž)</t>
  </si>
  <si>
    <t>731.3.1.014</t>
  </si>
  <si>
    <t>Trubka, FW 17x2,0 ( 240 m )</t>
  </si>
  <si>
    <t>824</t>
  </si>
  <si>
    <t>např. Rautherm S HAS</t>
  </si>
  <si>
    <t>413</t>
  </si>
  <si>
    <t>731.3.1.015</t>
  </si>
  <si>
    <t>Fixační oblouk 90°, 16</t>
  </si>
  <si>
    <t>826</t>
  </si>
  <si>
    <t>731.3.1.016</t>
  </si>
  <si>
    <t>Násuvná objímka 10,1 x 1,1</t>
  </si>
  <si>
    <t>828</t>
  </si>
  <si>
    <t>415</t>
  </si>
  <si>
    <t>731.3.1.017</t>
  </si>
  <si>
    <t>Násuvná objímka 17 x 2,0</t>
  </si>
  <si>
    <t>830</t>
  </si>
  <si>
    <t>731.3.1.018</t>
  </si>
  <si>
    <t>Svěrné šroubení 16 x 2,0</t>
  </si>
  <si>
    <t>832</t>
  </si>
  <si>
    <t>417</t>
  </si>
  <si>
    <t>731.3.1.019</t>
  </si>
  <si>
    <t>Spojka has 17/10</t>
  </si>
  <si>
    <t>834</t>
  </si>
  <si>
    <t>731.3.1.020</t>
  </si>
  <si>
    <t>T-kus 17/17/17</t>
  </si>
  <si>
    <t>836</t>
  </si>
  <si>
    <t>419</t>
  </si>
  <si>
    <t>731.3.1.021</t>
  </si>
  <si>
    <t>TLAKOVÉ ZKOUŠKY POTRUBÍ do DN 40</t>
  </si>
  <si>
    <t>838</t>
  </si>
  <si>
    <t>731.3.1.022</t>
  </si>
  <si>
    <t>TLAKOVÉ ZKOUŠKY POTRUBÍ přes 40 do D 89/5</t>
  </si>
  <si>
    <t>840</t>
  </si>
  <si>
    <t>421</t>
  </si>
  <si>
    <t>731.3.1.023</t>
  </si>
  <si>
    <t>PŘESUN HMOT PRO POTRUBÍ V OBJEKTECH VÝŠKY přes 6 do 24 m</t>
  </si>
  <si>
    <t>842</t>
  </si>
  <si>
    <t>731.4.1</t>
  </si>
  <si>
    <t>Ochrana připojení (dodávka+montáž)</t>
  </si>
  <si>
    <t>731.4.1.001</t>
  </si>
  <si>
    <t>Ochranná trubka 16 ( 50 )</t>
  </si>
  <si>
    <t>844</t>
  </si>
  <si>
    <t>731.4.2</t>
  </si>
  <si>
    <t>Potrubní izolační pouzdra (dodávka+montáž)</t>
  </si>
  <si>
    <t>423</t>
  </si>
  <si>
    <t>731.4.2.001</t>
  </si>
  <si>
    <t>izolace tl. 40 mm; d = 28 mm ( 12 m na karton )</t>
  </si>
  <si>
    <t>846</t>
  </si>
  <si>
    <t>např. Rockwool 800</t>
  </si>
  <si>
    <t>731.4.2.002</t>
  </si>
  <si>
    <t>izolace tl. 20 mm; d = 18 mm ( 42 m na karton )</t>
  </si>
  <si>
    <t>848</t>
  </si>
  <si>
    <t>425</t>
  </si>
  <si>
    <t>731.4.2.003</t>
  </si>
  <si>
    <t>izolace tl. 30 mm; d = 15 mm ( 25 m na karton )</t>
  </si>
  <si>
    <t>850</t>
  </si>
  <si>
    <t>731.4.2.004</t>
  </si>
  <si>
    <t>izolace tl. 30 mm; d = 18 mm ( 25 m na karton )</t>
  </si>
  <si>
    <t>852</t>
  </si>
  <si>
    <t>427</t>
  </si>
  <si>
    <t>731.4.2.005</t>
  </si>
  <si>
    <t>izolace tl. 30 mm; d = 22 mm ( 20 m na karton )</t>
  </si>
  <si>
    <t>854</t>
  </si>
  <si>
    <t>731.4.2.006</t>
  </si>
  <si>
    <t>izolace tl. 30 mm; d = 42 mm ( 12 m na karton )</t>
  </si>
  <si>
    <t>856</t>
  </si>
  <si>
    <t>429</t>
  </si>
  <si>
    <t>731.4.2.007</t>
  </si>
  <si>
    <t>858</t>
  </si>
  <si>
    <t>731.4.2.008</t>
  </si>
  <si>
    <t>izolace tl. 40 mm; d = 54 mm ( 8 m na karton )</t>
  </si>
  <si>
    <t>860</t>
  </si>
  <si>
    <t>431</t>
  </si>
  <si>
    <t>731.4.2.009</t>
  </si>
  <si>
    <t>izolace tl. 40 mm; d = 64 mm ( 6 m na karton )</t>
  </si>
  <si>
    <t>862</t>
  </si>
  <si>
    <t>731.4.2.010</t>
  </si>
  <si>
    <t>PŘESUN HMOT PRO IZOLACE TEPELNÉ přes 6 do 12 m</t>
  </si>
  <si>
    <t>864</t>
  </si>
  <si>
    <t>731.4.3</t>
  </si>
  <si>
    <t>Pružná izolace UV odolná  (dodávka+montáž)</t>
  </si>
  <si>
    <t>433</t>
  </si>
  <si>
    <t>731.4.3.004</t>
  </si>
  <si>
    <t>izolace tl. 25 mm; d = 15 mm</t>
  </si>
  <si>
    <t>866</t>
  </si>
  <si>
    <t>např. HT/Armaflex</t>
  </si>
  <si>
    <t>731.4.3.005</t>
  </si>
  <si>
    <t>izolace tl. 25 mm; d = 18 mm</t>
  </si>
  <si>
    <t>868</t>
  </si>
  <si>
    <t>435</t>
  </si>
  <si>
    <t>731.4.3.006</t>
  </si>
  <si>
    <t>izolace tl. 25 mm; d = 28 mm</t>
  </si>
  <si>
    <t>870</t>
  </si>
  <si>
    <t>731.4.3.007</t>
  </si>
  <si>
    <t>izolace tl. 25 mm; d = 76 mm</t>
  </si>
  <si>
    <t>872</t>
  </si>
  <si>
    <t>731.5</t>
  </si>
  <si>
    <t>Armatury</t>
  </si>
  <si>
    <t>731.5.1</t>
  </si>
  <si>
    <t>připojení OT (dodávka+montáž)</t>
  </si>
  <si>
    <t>437</t>
  </si>
  <si>
    <t>731.5.1.001</t>
  </si>
  <si>
    <t>ventilové těleso s integrovaným přednastavením, přímé DN 15</t>
  </si>
  <si>
    <t>874</t>
  </si>
  <si>
    <t>např. Danfoss RA-M</t>
  </si>
  <si>
    <t>731.5.1.002</t>
  </si>
  <si>
    <t>radiátorové šroubení přímé, přednastavitelné s uzavíráním a vypouštěním DN 15</t>
  </si>
  <si>
    <t>876</t>
  </si>
  <si>
    <t>např. Danfoss RLV</t>
  </si>
  <si>
    <t>439</t>
  </si>
  <si>
    <t>731.5.1.003</t>
  </si>
  <si>
    <t>termostatická hlavice</t>
  </si>
  <si>
    <t>878</t>
  </si>
  <si>
    <t>např. Danfoss RA 29/88</t>
  </si>
  <si>
    <t>731.5.1.004</t>
  </si>
  <si>
    <t>radiátorové šroubení rohové, přednastavitelné s uzavíráním a vypouštěním DN 15</t>
  </si>
  <si>
    <t>880</t>
  </si>
  <si>
    <t>např. Danfoss RVL-K</t>
  </si>
  <si>
    <t>441</t>
  </si>
  <si>
    <t>731.5.1.006</t>
  </si>
  <si>
    <t>Svěrná spojka pro ocelové a měděné trubky (G 1/2" A) 15x1,0</t>
  </si>
  <si>
    <t>882</t>
  </si>
  <si>
    <t>731.5.1.007</t>
  </si>
  <si>
    <t>884</t>
  </si>
  <si>
    <t>443</t>
  </si>
  <si>
    <t>731.5.1.008</t>
  </si>
  <si>
    <t>Termostatická hlavice se zabudovaným snímačem</t>
  </si>
  <si>
    <t>886</t>
  </si>
  <si>
    <t>např. Danfoss RA 29/80</t>
  </si>
  <si>
    <t>731.5.2.001</t>
  </si>
  <si>
    <t>ventil DN 15 VHX-D s hlavicí rohový chromový</t>
  </si>
  <si>
    <t>888</t>
  </si>
  <si>
    <t>445</t>
  </si>
  <si>
    <t>731.5.1.005</t>
  </si>
  <si>
    <t>PŘESUN HMOT PRO ARMATURY V OBJEKTECH VÝŠKY přes 6 do 24 m</t>
  </si>
  <si>
    <t>890</t>
  </si>
  <si>
    <t>731.6</t>
  </si>
  <si>
    <t>Otopná tělesa</t>
  </si>
  <si>
    <t>731.6.1</t>
  </si>
  <si>
    <t>Trubková tělesa (dodávka+montáž)</t>
  </si>
  <si>
    <t>731.6.1.001</t>
  </si>
  <si>
    <t>trubkové otopné těleso, spodní středové připojení 1820/450 (Chrom), sada připojení, zátky</t>
  </si>
  <si>
    <t>892</t>
  </si>
  <si>
    <t>např. Koralux Linear Exclusive - M</t>
  </si>
  <si>
    <t>447</t>
  </si>
  <si>
    <t>731.6.1.002</t>
  </si>
  <si>
    <t>trubkové otopné těleso, spodní středové připojení 1820/600 (Chrom), sada připojení, zátky</t>
  </si>
  <si>
    <t>894</t>
  </si>
  <si>
    <t>731.6.1.003</t>
  </si>
  <si>
    <t>trubkové otopné těleso, spodní středové připojení 1820/750 (Chrom), sada připojení, zátky</t>
  </si>
  <si>
    <t>896</t>
  </si>
  <si>
    <t>731.6.2</t>
  </si>
  <si>
    <t>Podlahové vytápění (dodávka+montáž)</t>
  </si>
  <si>
    <t>449</t>
  </si>
  <si>
    <t>731.6.2.001</t>
  </si>
  <si>
    <t>Trubka 10,1x1,1 ( 240 m )</t>
  </si>
  <si>
    <t>898</t>
  </si>
  <si>
    <t>např. Rauterm</t>
  </si>
  <si>
    <t>731.6.2.002</t>
  </si>
  <si>
    <t>Trubka 16x2,0 ( 120 m )</t>
  </si>
  <si>
    <t>900</t>
  </si>
  <si>
    <t>451</t>
  </si>
  <si>
    <t>731.6.2.003</t>
  </si>
  <si>
    <t>Vodící lišta 16/17/20 s háčky ( 10 m )</t>
  </si>
  <si>
    <t>902</t>
  </si>
  <si>
    <t>731.6.2.004</t>
  </si>
  <si>
    <t>Rozdělovač - D 4</t>
  </si>
  <si>
    <t>904</t>
  </si>
  <si>
    <t>např. Rehau HKV</t>
  </si>
  <si>
    <t>453</t>
  </si>
  <si>
    <t>731.6.2.005</t>
  </si>
  <si>
    <t>Rozdělovač - D 6</t>
  </si>
  <si>
    <t>906</t>
  </si>
  <si>
    <t>731.6.2.006</t>
  </si>
  <si>
    <t>Rozdělovač - D 7</t>
  </si>
  <si>
    <t>908</t>
  </si>
  <si>
    <t>455</t>
  </si>
  <si>
    <t>731.6.2.007</t>
  </si>
  <si>
    <t>Rozdělovač - D 12</t>
  </si>
  <si>
    <t>910</t>
  </si>
  <si>
    <t>731.6.2.008</t>
  </si>
  <si>
    <t>Ochranná trubka pro trubku 10,1x1,1/14x1,5 ( 50 m ) ( 50 m )</t>
  </si>
  <si>
    <t>912</t>
  </si>
  <si>
    <t>457</t>
  </si>
  <si>
    <t>731.6.2.009</t>
  </si>
  <si>
    <t>Ochranná trubka pro trubku 16x2,0/17x2,0 (50 m) ( 50 m )</t>
  </si>
  <si>
    <t>914</t>
  </si>
  <si>
    <t>731.6.2.010</t>
  </si>
  <si>
    <t>Skříňka rozdělovače 550x715-895x110-150mm</t>
  </si>
  <si>
    <t>916</t>
  </si>
  <si>
    <t>např. Rehau UP 550</t>
  </si>
  <si>
    <t>459</t>
  </si>
  <si>
    <t>731.6.2.011</t>
  </si>
  <si>
    <t>Skříňka rozdělovače 750x715-895x110-150mm</t>
  </si>
  <si>
    <t>918</t>
  </si>
  <si>
    <t>např. Rehau UP 750</t>
  </si>
  <si>
    <t>731.6.2.012</t>
  </si>
  <si>
    <t>Skříňka rozdělovače 950x715-895x110-150mm</t>
  </si>
  <si>
    <t>920</t>
  </si>
  <si>
    <t xml:space="preserve">např. Rehau UP 950 </t>
  </si>
  <si>
    <t>461</t>
  </si>
  <si>
    <t>731.6.2.013</t>
  </si>
  <si>
    <t>Dilatační profil 1,2 m ( 102 m )</t>
  </si>
  <si>
    <t>922</t>
  </si>
  <si>
    <t>731.6.2.014</t>
  </si>
  <si>
    <t>Krycí fólie PE 1200mm x 100m (délka) ( 120 m2 )</t>
  </si>
  <si>
    <t>924</t>
  </si>
  <si>
    <t>463</t>
  </si>
  <si>
    <t>731.6.2.015</t>
  </si>
  <si>
    <t>Okrajová dilatační páska PE s fólií 8/150mm ( 100 m )</t>
  </si>
  <si>
    <t>926</t>
  </si>
  <si>
    <t>731.6.2.016</t>
  </si>
  <si>
    <t>Plastifikátor do betonu ( 10 kg )</t>
  </si>
  <si>
    <t>928</t>
  </si>
  <si>
    <t>465</t>
  </si>
  <si>
    <t>731.6.2.017</t>
  </si>
  <si>
    <t>Prostorový termostat 230 V</t>
  </si>
  <si>
    <t>930</t>
  </si>
  <si>
    <t>731.6.2.018</t>
  </si>
  <si>
    <t>příchytka</t>
  </si>
  <si>
    <t>932</t>
  </si>
  <si>
    <t xml:space="preserve">např. Raufix </t>
  </si>
  <si>
    <t>467</t>
  </si>
  <si>
    <t>731.6.2.019</t>
  </si>
  <si>
    <t>Rozvaděč 230V, s reg.čerp.</t>
  </si>
  <si>
    <t>934</t>
  </si>
  <si>
    <t>např. Rehau NEA HC 230V</t>
  </si>
  <si>
    <t>731.6.2.020</t>
  </si>
  <si>
    <t>Termopohon 230 V</t>
  </si>
  <si>
    <t>936</t>
  </si>
  <si>
    <t>např. Rehau UNI</t>
  </si>
  <si>
    <t>731.6.3</t>
  </si>
  <si>
    <t>Regulace podlahového vytápění (dodávka+montáž)</t>
  </si>
  <si>
    <t>469</t>
  </si>
  <si>
    <t>731.6.3.001</t>
  </si>
  <si>
    <t>Dotykový LCD displej pro zónovou regulaci</t>
  </si>
  <si>
    <t>938</t>
  </si>
  <si>
    <t xml:space="preserve">např. Jablotron AC-100 LCD </t>
  </si>
  <si>
    <t>731.6.3.002</t>
  </si>
  <si>
    <t>Pomocné čidlo teploty podlahy</t>
  </si>
  <si>
    <t>940</t>
  </si>
  <si>
    <t>např. Jablotron CP-201 T-NW</t>
  </si>
  <si>
    <t>471</t>
  </si>
  <si>
    <t>731.6.3.003</t>
  </si>
  <si>
    <t>Teplotní čidlo ochrany proti přehřátí</t>
  </si>
  <si>
    <t>942</t>
  </si>
  <si>
    <t>např. Jablotron CP 201T-NW</t>
  </si>
  <si>
    <t>731.6.3.004</t>
  </si>
  <si>
    <t>Termoelektrická hlavice</t>
  </si>
  <si>
    <t>944</t>
  </si>
  <si>
    <t>např. Jablotron NC TH-80</t>
  </si>
  <si>
    <t>473</t>
  </si>
  <si>
    <t>731.6.3.005</t>
  </si>
  <si>
    <t>Řídící jednotka pro zónovou regulaci</t>
  </si>
  <si>
    <t>946</t>
  </si>
  <si>
    <t>např. Jablotron AC-116</t>
  </si>
  <si>
    <t>731.6.3.006</t>
  </si>
  <si>
    <t>Programovatelný sběrnicový termostat</t>
  </si>
  <si>
    <t>948</t>
  </si>
  <si>
    <t>např. Jablotron TP-115</t>
  </si>
  <si>
    <t>475</t>
  </si>
  <si>
    <t>731.6.3.007</t>
  </si>
  <si>
    <t>Propojovací kabel</t>
  </si>
  <si>
    <t>950</t>
  </si>
  <si>
    <t>731.6.3.008</t>
  </si>
  <si>
    <t>PŘESUN HMOT PRO OTOPNÁ TĚLESA V OBJEKTECH VÝŠKY přes 6 do 12 m</t>
  </si>
  <si>
    <t>952</t>
  </si>
  <si>
    <t>731.6.4</t>
  </si>
  <si>
    <t>Desková OT vč. ventilové vložky (dodávka+montáž)</t>
  </si>
  <si>
    <t>477</t>
  </si>
  <si>
    <t>731.6.4.011</t>
  </si>
  <si>
    <t>11-900/400</t>
  </si>
  <si>
    <t>954</t>
  </si>
  <si>
    <t>např. Henrad Conpact typ 11</t>
  </si>
  <si>
    <t>731.6.4.012</t>
  </si>
  <si>
    <t>11-900/500</t>
  </si>
  <si>
    <t>956</t>
  </si>
  <si>
    <t>479</t>
  </si>
  <si>
    <t>731.6.4.013</t>
  </si>
  <si>
    <t>11-900/600</t>
  </si>
  <si>
    <t>958</t>
  </si>
  <si>
    <t>731.6.4.014</t>
  </si>
  <si>
    <t>22-900/700</t>
  </si>
  <si>
    <t>960</t>
  </si>
  <si>
    <t>např. Henrad Conpact typ 22</t>
  </si>
  <si>
    <t>731.7</t>
  </si>
  <si>
    <t>Konstrukce zámečnické (dodávka+montáž)</t>
  </si>
  <si>
    <t>481</t>
  </si>
  <si>
    <t>731.7 001</t>
  </si>
  <si>
    <t>MONTÁŽ OSTATNÍCH ATYPICKÝCH KOVOVÝCH STAVEBNÍCH DOPLŇKOVÝH KONSTRUKCÍ, HMOTNOSTI přes 250 do 500 kg</t>
  </si>
  <si>
    <t>962</t>
  </si>
  <si>
    <t>731.7 002</t>
  </si>
  <si>
    <t>PŘESUN HMOT PRO KOVOVÉ STAVEBNÍ A DOPLŇKOVÉ KONSTRUKCE přes 6 do 12 m</t>
  </si>
  <si>
    <t>964</t>
  </si>
  <si>
    <t>731.8</t>
  </si>
  <si>
    <t>Nátěry</t>
  </si>
  <si>
    <t>483</t>
  </si>
  <si>
    <t>731.8 001</t>
  </si>
  <si>
    <t>NÁTĚR KOVOVÝCH KONSTRUKCÍ SYNTETICKÝ dvojnásobný s 1x emailováním</t>
  </si>
  <si>
    <t>966</t>
  </si>
  <si>
    <t>731.9</t>
  </si>
  <si>
    <t>Hodinové zúčtovací sazby</t>
  </si>
  <si>
    <t>731.9 001</t>
  </si>
  <si>
    <t>Montážní a přidružené práce práce UT</t>
  </si>
  <si>
    <t>968</t>
  </si>
  <si>
    <t>485</t>
  </si>
  <si>
    <t>731.9 002</t>
  </si>
  <si>
    <t>KOMPLEXNÍ ZKOUŠKY</t>
  </si>
  <si>
    <t>970</t>
  </si>
  <si>
    <t>731.9 003</t>
  </si>
  <si>
    <t>TOPNÁ ZKOUŠKA</t>
  </si>
  <si>
    <t>972</t>
  </si>
  <si>
    <t>487</t>
  </si>
  <si>
    <t>731.9 004</t>
  </si>
  <si>
    <t>REVIZE</t>
  </si>
  <si>
    <t>974</t>
  </si>
  <si>
    <t>731.9 005</t>
  </si>
  <si>
    <t>NEZMĚŘ. STAVEBNÍ PRÁCE</t>
  </si>
  <si>
    <t>976</t>
  </si>
  <si>
    <t>Konstrukce tesařské</t>
  </si>
  <si>
    <t>489</t>
  </si>
  <si>
    <t>762081150</t>
  </si>
  <si>
    <t>Hoblování hraněného řeziva ve staveništní dílně</t>
  </si>
  <si>
    <t>978</t>
  </si>
  <si>
    <t>Práce společné pro tesařské konstrukce hoblování hraněného řeziva přímo na staveništi</t>
  </si>
  <si>
    <t xml:space="preserve">Poznámka k souboru cen:_x000D_
Poznámka k souboru cen: 1. Soubor cen 762 08-3 Impregnace řeziva neobsahuje položky pro ocenění imregnace řeziva nátěrem; tyto se oceňují příslušnými cenami souboru cen 783 2. -31.1 Napouštěcí nátěr tesařských konstrukcí, katalogu 800-783 Nátěry. 2. Soubor cen 762 08-5 Montáž ocelových spojovacích prostředků neobsahuje položky pro ocenění chemických kotev; tyto lze ocenit příslušnými cenami souboru cen 953 96 Kotvy chemické, katalogu 801-1 Budovy a haly - konstrukce zděné a monolitické. 3. V cenách 762 08-5 nejsou započteny náklady na dodávku spojovacích prostředků; tato dodávka se oceňuje ve specifikaci. 4. U položek 762 08-6 se určení cen řídí hmotností jednotlivě montovaného dílu konstrukce, dodávka veškerého materiálu se oceňuje ve specifikaci. </t>
  </si>
  <si>
    <t>0,613+0,431+0,882</t>
  </si>
  <si>
    <t>762082130</t>
  </si>
  <si>
    <t>Provedení tesařského profilování zhlaví trámu jednoduchým seříznutím jedním řezem plochy do 320 cm2</t>
  </si>
  <si>
    <t>980</t>
  </si>
  <si>
    <t>Práce společné pro tesařské konstrukce profilování zhlaví trámů a ozdobných konců jednoduché seříznutí jedním řezem, plochy přes 160 do 320 cm2</t>
  </si>
  <si>
    <t>"T34" 2</t>
  </si>
  <si>
    <t>"T35" 4</t>
  </si>
  <si>
    <t>491</t>
  </si>
  <si>
    <t>762083122</t>
  </si>
  <si>
    <t>Impregnace řeziva proti dřevokaznému hmyzu, houbám a plísním máčením třída ohrožení 3 a 4</t>
  </si>
  <si>
    <t>982</t>
  </si>
  <si>
    <t>Práce společné pro tesařské konstrukce impregnace řeziva máčením proti dřevokaznému hmyzu, houbám a plísním, třída ohrožení 3 a 4 (dřevo v exteriéru)</t>
  </si>
  <si>
    <t>762085103</t>
  </si>
  <si>
    <t>Montáž kotevních želez, příložek, patek nebo táhel</t>
  </si>
  <si>
    <t>984</t>
  </si>
  <si>
    <t>Práce společné pro tesařské konstrukce montáž ocelových spojovacích prostředků (materiál ve specifikaci) kotevních želez příložek, patek, táhel</t>
  </si>
  <si>
    <t>"Z17" 6</t>
  </si>
  <si>
    <t>"Z18" 6</t>
  </si>
  <si>
    <t>493</t>
  </si>
  <si>
    <t>762332132</t>
  </si>
  <si>
    <t>Montáž vázaných kcí krovů pravidelných z hraněného řeziva průřezové plochy do 224 cm2</t>
  </si>
  <si>
    <t>986</t>
  </si>
  <si>
    <t>Montáž vázaných konstrukcí krovů střech pultových, sedlových, valbových, stanových čtvercového nebo obdélníkového půdorysu, z řeziva hraněného průřezové plochy přes 120 do 224 cm2</t>
  </si>
  <si>
    <t xml:space="preserve">Poznámka k souboru cen:_x000D_
Poznámka k souboru cen: 1. V cenách nejsou započteny náklady na montáž kotevních želez s připojením k dřevěné konstrukci; tyto se ocení příslušnými položkami souboru cen 762 08-5 tohoto katalogu. 2. V cenách 762 33-5 nejsou započteny náklady na podpory (např. vazníky). </t>
  </si>
  <si>
    <t>605120110</t>
  </si>
  <si>
    <t>řezivo jehličnaté hranol jakost I nad 120 cm2</t>
  </si>
  <si>
    <t>988</t>
  </si>
  <si>
    <t>Řezivo jehličnaté hraněné, neopracované (hranolky, hranoly) jehličnaté - hranoly nad 120 cm2 hranoly jakost I</t>
  </si>
  <si>
    <t>"T34" 3,5*2*(0,12*0,18)</t>
  </si>
  <si>
    <t>"T35" 4,7*4*(0,12*0,18)</t>
  </si>
  <si>
    <t>0,55728*1,1 "Přepočtené koeficientem množství</t>
  </si>
  <si>
    <t>495</t>
  </si>
  <si>
    <t>762341250</t>
  </si>
  <si>
    <t>Montáž bednění střech rovných a šikmých sklonu do 60° z hoblovaných prken</t>
  </si>
  <si>
    <t>990</t>
  </si>
  <si>
    <t>Bednění a laťování montáž bednění střech rovných a šikmých sklonu do 60 st. s vyřezáním otvorů z prken hoblovaných</t>
  </si>
  <si>
    <t xml:space="preserve">Poznámka k souboru cen:_x000D_
Poznámka k souboru cen: 1. V cenách -1011 až -1149 bednění střech z desek OSB a CETRIS jsou započteny i náklady na dodávku spojovacích prostředků, na tyto položky se nevztahuje ocenění dodávky spojovacích prostředků položka 762 39-5000. </t>
  </si>
  <si>
    <t>605151110</t>
  </si>
  <si>
    <t>řezivo jehličnaté boční prkno jakost I.-II. 2 - 3 cm</t>
  </si>
  <si>
    <t>992</t>
  </si>
  <si>
    <t>Řezivo jehličnaté neopracované, prkna krajinová a krajiny jehličnaté - prkna 2 - 3 cm boční jakost I.-II.</t>
  </si>
  <si>
    <t>17,23*0,025 "Přepočtené koeficientem množství</t>
  </si>
  <si>
    <t>497</t>
  </si>
  <si>
    <t>762361114</t>
  </si>
  <si>
    <t>Montáž spádových klínů pro střechy rovné z řeziva průřezové plochy do 120 cm2</t>
  </si>
  <si>
    <t>994</t>
  </si>
  <si>
    <t>Montáž spádových klínů pro rovné střechy s připojením na nosnou konstrukci z řeziva průřezové plochy do 120 cm2</t>
  </si>
  <si>
    <t>605141010</t>
  </si>
  <si>
    <t>řezivo jehličnaté lať jakost I 10 - 25 cm2</t>
  </si>
  <si>
    <t>996</t>
  </si>
  <si>
    <t>Řezivo jehličnaté drobné, neopracované (lišty a latě), (ČSN 49 1503, ČSN 49 2100) jehličnaté - latě průřez 10 - 25 cm2 latě jakost I.</t>
  </si>
  <si>
    <t>499</t>
  </si>
  <si>
    <t>762395000</t>
  </si>
  <si>
    <t>Spojovací prostředky pro montáž krovu, bednění, laťování, světlíky, klíny</t>
  </si>
  <si>
    <t>998</t>
  </si>
  <si>
    <t>Spojovací prostředky krovů, bednění a laťování, nadstřešních konstrukcí svory, prkna, hřebíky, pásová ocel, vruty</t>
  </si>
  <si>
    <t xml:space="preserve">Poznámka k souboru cen:_x000D_
Poznámka k souboru cen: 1. Cena je určena pro montážní ceny souborů cen: a) 762 33- Montáž vázaných konstrukcí krovů, b) 762 34- Bednění a laťování, ceny -1210 až -2441, c) 762 35- Montáž nadstřešních konstrukcí, d) 762 36- Montáž spádových klínů. 2. Ochrana konstrukce se oceňuje samostatně, např. položkami 762 08-3 Impregnace řeziva tohoto katalogu nebo příslušnými položkami katalogu 800-783 Nátěry. </t>
  </si>
  <si>
    <t>762421032</t>
  </si>
  <si>
    <t>Obložení stropu z desek OSB tl 12 mm broušených na pero a drážku šroubovaných</t>
  </si>
  <si>
    <t>1000</t>
  </si>
  <si>
    <t>Obložení stropů nebo střešních podhledů z dřevoštěpkových desek OSB šroubovaných na pero a drážku broušených, tloušťky desky 12 mm</t>
  </si>
  <si>
    <t xml:space="preserve">Poznámka k souboru cen:_x000D_
Poznámka k souboru cen: 1. V cenách -0011 až -1037 obložení stropů a střešních podhledů z desek OSB a CETRIS jsou započteny i náklady na dodávku spojovacích prostředků, na tyto položky se nevztahuje ocenění dodávky spojovacích prostředků položka 762 49-5000. 2. V cenách není započtena montáž podkladového roštu; tato montáž se oceňuje cenami části A 01 katalogu 800-767 Konstrukce zámečnické v případě kovové konstrukce, nebo cenou -9001 v případě dřevěné konstrukce. 3. V ceně -9001 není započtena montáž a dodávka nosných prvků (např. konzol, trnů) pro zavěšený rošt; tato montáž a dodávka se oceňují individuálně. 4. V cenách nejsou započteny náklady na olištování; toto olištování se oceňuje cenou 762 41-1.01 Olištování spár stropů. 5. Tento soubor cen neobsahuje položky pro ocenění typových sádrokartonových, sádrovláknitých a cementovláknitých konstrukcí; tyto konstrukce se oceňují cenami části A 01 katalogu 800-763 Konstrukce suché výstavby. </t>
  </si>
  <si>
    <t>"T33" 4,7</t>
  </si>
  <si>
    <t>501</t>
  </si>
  <si>
    <t>762511247</t>
  </si>
  <si>
    <t>Podlahové kce podkladové z desek OSB tl 25 mm na sraz šroubovaných</t>
  </si>
  <si>
    <t>1002</t>
  </si>
  <si>
    <t>Podlahové konstrukce podkladové z dřevoštěpkových desek OSB jednovrstvých šroubovaných na sraz, tloušťky desky 25 mm</t>
  </si>
  <si>
    <t xml:space="preserve">Poznámka k souboru cen:_x000D_
Poznámka k souboru cen: 1. V cenách -1123 až -2225 podlahové konstrukce podkladové z desek OSB a CETRIS jsou započteny i náklady na dodávku spojovacích prostředků, na tyto položky se nevztahuje ocenění dodávky spojovacích prostředků položka 762 59-5001. </t>
  </si>
  <si>
    <t>"T32" 0,55</t>
  </si>
  <si>
    <t>765901291</t>
  </si>
  <si>
    <t>Zakrytí šikmých střech fólií</t>
  </si>
  <si>
    <t>1004</t>
  </si>
  <si>
    <t>"Střecha nad hlavním vstupem"</t>
  </si>
  <si>
    <t>3,8*3,5+2*1,3+3,8*0,35</t>
  </si>
  <si>
    <t>503</t>
  </si>
  <si>
    <t>283292200</t>
  </si>
  <si>
    <t>Fólie z plastů ostatních a speciálně upravené podstřešní a parotěsné folie</t>
  </si>
  <si>
    <t>1006</t>
  </si>
  <si>
    <t>17,23*1,08 "Přepočtené koeficientem množství</t>
  </si>
  <si>
    <t>998762103</t>
  </si>
  <si>
    <t>Přesun hmot tonážní pro kce tesařské v objektech v do 24 m</t>
  </si>
  <si>
    <t>1008</t>
  </si>
  <si>
    <t>Přesun hmot pro konstrukce tesařské stanovený z hmotnosti přesunovaného materiálu vodorovná dopravní vzdálenost do 50 m v objektech výšky přes 12 do 24 m</t>
  </si>
  <si>
    <t>763</t>
  </si>
  <si>
    <t>Konstrukce montované z desek, dílců a panelů</t>
  </si>
  <si>
    <t>505</t>
  </si>
  <si>
    <t>763111411</t>
  </si>
  <si>
    <t>SDK příčka tl 100 mm profil CW+UW 50 desky 2xA 12,5 TI 50 mm EI 60 Rw 50 dB</t>
  </si>
  <si>
    <t>1010</t>
  </si>
  <si>
    <t>Příčka ze sádrokartonových desek s nosnou konstrukcí z jednoduchých ocelových profilů UW, CW dvojitě opláštěná deskami standardními A tl. 2 x 12,5 mm, EI 60, příčka tl. 100 mm, profil 50 TI tl. 50 mm, Rw 50 dB</t>
  </si>
  <si>
    <t xml:space="preserve">Poznámka k souboru cen:_x000D_
Poznámka k souboru cen: 1. V cenách jsou započteny i náklady na tmelení a výztužnou pásku. 2. V cenách nejsou započteny náklady na základní penetrační nátěr; tyto se oceňují cenou cenou -1717. 3. Cenu -1524 lze použít i pro příčky s tepelnou izolací tl. 100 mm o objemové hmotnosti min. 16 kg/m3. 4. Cena -1611 Montáž nosné konstrukce je stanovena pro m2 plochy příčky. 5. Ceny -1621 až -1627 Montáž desek, -1717 Penetrační nátěr, -1718 Úprava spar separační páskou a -1771, -1772 Příplatek za rovinnost jsou stanoveny pro obě strany příčky. 6. V ceně -1611 nejsou započteny náklady na profily; tyto se oceňují ve specifikaci. Doporučené množství na 1 m2 příčky je 1,9 m profilu CW a 0,8 m profilu UW. 7. V cenách -1621 až -1627 nejsou započteny náklady na desky; tato dodávka se oceňuje ve specifikaci. </t>
  </si>
  <si>
    <t>763111414</t>
  </si>
  <si>
    <t>SDK příčka tl 125 mm profil CW+UW 75 desky 2xA 12,5 TI 75 mm EI 60 Rw 53 dB</t>
  </si>
  <si>
    <t>1012</t>
  </si>
  <si>
    <t>Příčka ze sádrokartonových desek s nosnou konstrukcí z jednoduchých ocelových profilů UW, CW dvojitě opláštěná deskami standardními A tl. 2 x 12,5 mm, EI 60, příčka tl. 125 mm, profil 75 TI tl. 75 mm, Rw 53 dB</t>
  </si>
  <si>
    <t>"1.37-1.39" (1,2+2,3+3,05+0,1)*4,1-0,8*2,1*2</t>
  </si>
  <si>
    <t>"1.42-1.43" 5,135*4,1</t>
  </si>
  <si>
    <t>"1.41-1.42" 3,385*4,1</t>
  </si>
  <si>
    <t>"1.55-1.56" 2,475*4,1</t>
  </si>
  <si>
    <t>"1.55-1.54" 4,55*4,1</t>
  </si>
  <si>
    <t>"1.56" 0,95*4,1</t>
  </si>
  <si>
    <t>"2.23-2.22" 2,1*3,55</t>
  </si>
  <si>
    <t>"3.22" 2,1*2,6</t>
  </si>
  <si>
    <t>104,4495*1,2 "Přepočtené koeficientem množství</t>
  </si>
  <si>
    <t>507</t>
  </si>
  <si>
    <t>763111417</t>
  </si>
  <si>
    <t>SDK příčka tl 150 mm profil CW+UW 100 desky 2xA 12,5 TI 100 mm EI 60 Rw 55 DB</t>
  </si>
  <si>
    <t>1014</t>
  </si>
  <si>
    <t>Příčka ze sádrokartonových desek s nosnou konstrukcí z jednoduchých ocelových profilů UW, CW dvojitě opláštěná deskami standardními A tl. 2 x 12,5 mm, EI 60, příčka tl. 150 mm, profil 100 TI tl. 100 mm, Rw 55 dB</t>
  </si>
  <si>
    <t>763111425</t>
  </si>
  <si>
    <t>SDK příčka tl 125 mm profil CW+UW 75 desky 2xDF 12,5 TI 40 mm 100 kg/m3 EI 90 Rw 53 dB</t>
  </si>
  <si>
    <t>1016</t>
  </si>
  <si>
    <t>Příčka ze sádrokartonových desek s nosnou konstrukcí z jednoduchých ocelových profilů UW, CW dvojitě opláštěná deskami protipožárními DF tl. 2 x 12,5 mm, EI 90, příčka tl. 125 mm, profil 75 TI tl. 40 mm 100 kg/m3, Rw 53 dB</t>
  </si>
  <si>
    <t>"1.31-1.32" (3,95+2,375)*4,1-3,95*2,2</t>
  </si>
  <si>
    <t>17,2425*1,2 "Přepočtené koeficientem množství</t>
  </si>
  <si>
    <t>509</t>
  </si>
  <si>
    <t>763111427</t>
  </si>
  <si>
    <t>SDK příčka tl 150 mm profil CW+UW 100 desky 2xDF 12,5 TI 80 mm EI 90 Rw 55 dB</t>
  </si>
  <si>
    <t>1018</t>
  </si>
  <si>
    <t>Příčka ze sádrokartonových desek s nosnou konstrukcí z jednoduchých ocelových profilů UW, CW dvojitě opláštěná deskami protipožárními DF tl. 2 x 12,5 mm, EI 90, příčka tl. 150 mm, profil 100 TI tl. 80 mm, Rw 55 dB</t>
  </si>
  <si>
    <t>763111431</t>
  </si>
  <si>
    <t>SDK příčka tl 100 mm profil CW+UW 50 desky 2xH2 12,5 TI 50 mm EI 60 Rw 50 dB</t>
  </si>
  <si>
    <t>1020</t>
  </si>
  <si>
    <t>Příčka ze sádrokartonových desek s nosnou konstrukcí z jednoduchých ocelových profilů UW, CW dvojitě opláštěná deskami impregnovanými H2 tl. 2 x 12,5 mm, EI 60, příčka tl. 100 mm, profil 50 TI tl. 50 mm, Rw 50 dB</t>
  </si>
  <si>
    <t>"1.40" (1,75+2,12)*4,1-0,7*2,1*2</t>
  </si>
  <si>
    <t>"1.63" (1,4+1,95)*4,1</t>
  </si>
  <si>
    <t>"2.27-2.26" 1,705*3,55</t>
  </si>
  <si>
    <t>"2.44" 1,95*3,55</t>
  </si>
  <si>
    <t>"3.23" (0,85+0,1+0,4)*2,6</t>
  </si>
  <si>
    <t>"3.45" 1,95*2,6</t>
  </si>
  <si>
    <t>48,21725*1,2 "Přepočtené koeficientem množství</t>
  </si>
  <si>
    <t>511</t>
  </si>
  <si>
    <t>763111434</t>
  </si>
  <si>
    <t>SDK příčka tl 125 mm profil CW+UW 75 desky 2xH2 12,5 TI 75 mm EI 60 Rw 53 dB</t>
  </si>
  <si>
    <t>1022</t>
  </si>
  <si>
    <t>Příčka ze sádrokartonových desek s nosnou konstrukcí z jednoduchých ocelových profilů UW, CW dvojitě opláštěná deskami impregnovanými H2 tl. 2 x 12,5 mm, EI 60, příčka tl. 125 mm, profil 75 TI tl. 75 mm, Rw 53 dB</t>
  </si>
  <si>
    <t>763111437</t>
  </si>
  <si>
    <t>SDK příčka tl 150 mm profil CW+UW 100 desky 2xH2 12,5 TI 100 mm EI 60 Rw 55 DB</t>
  </si>
  <si>
    <t>1024</t>
  </si>
  <si>
    <t>Příčka ze sádrokartonových desek s nosnou konstrukcí z jednoduchých ocelových profilů UW, CW dvojitě opláštěná deskami impregnovanými H2 tl. 2 x 12,5 mm, EI 60, příčka tl. 150 mm, profil 100 TI tl. 100 mm, Rw 55 dB</t>
  </si>
  <si>
    <t>"1.39-1.43" (1,75)*4,1</t>
  </si>
  <si>
    <t>"1.44" (0,16+1,755+0,7+0,25)*4,1</t>
  </si>
  <si>
    <t>"1.59" 1,165*4,1</t>
  </si>
  <si>
    <t>"1.61" 1,175*4,1</t>
  </si>
  <si>
    <t>"1.63" 1*4,1</t>
  </si>
  <si>
    <t>"2.23" 2,768*3,55</t>
  </si>
  <si>
    <t>"2.25" 2,505*3,55</t>
  </si>
  <si>
    <t>"2.30" (1,85+1,22)*3,55</t>
  </si>
  <si>
    <t>"2.32" (1,85+1,22)*3,55</t>
  </si>
  <si>
    <t>"2.34" (1,85+1,22)*3,55</t>
  </si>
  <si>
    <t>"2.26" (1,85+1,22)*3,55</t>
  </si>
  <si>
    <t>"2.38" (1,85+1,22)*3,55</t>
  </si>
  <si>
    <t>"2.40" (1,825+1,165)*3,55</t>
  </si>
  <si>
    <t>"2.42" (1,82+1,175)*3,55</t>
  </si>
  <si>
    <t>"2.44" (1,86+1)*3,55</t>
  </si>
  <si>
    <t>"3.22" 2,768*2,6</t>
  </si>
  <si>
    <t>"3.25" 2,505*2,6</t>
  </si>
  <si>
    <t>"3.31" (1,85+1,22)*2,6</t>
  </si>
  <si>
    <t>"3.33" (1,85+1,22)*2,6</t>
  </si>
  <si>
    <t>"3.35" (1,85+1,22)*2,6</t>
  </si>
  <si>
    <t>"3.37" (1,85+1,22)*2,6</t>
  </si>
  <si>
    <t>"3.39" (1,85+1,22)*2,6</t>
  </si>
  <si>
    <t>"3.41" (1,825+1,165)*2,6</t>
  </si>
  <si>
    <t>"3.43" (1,82+1,175)*2,6</t>
  </si>
  <si>
    <t>"3.45" (1,86+1)*2,6</t>
  </si>
  <si>
    <t>213,8437*1,2 "Přepočtené koeficientem množství</t>
  </si>
  <si>
    <t>513</t>
  </si>
  <si>
    <t>763111717</t>
  </si>
  <si>
    <t>SDK příčka základní penetrační nátěr</t>
  </si>
  <si>
    <t>1026</t>
  </si>
  <si>
    <t>Příčka ze sádrokartonových desek ostatní konstrukce a práce na příčkách ze sádrokartonových desek základní penetrační nátěr</t>
  </si>
  <si>
    <t>763111722</t>
  </si>
  <si>
    <t>SDK příčka pozinkovaný úhelník k ochraně rohů</t>
  </si>
  <si>
    <t>1028</t>
  </si>
  <si>
    <t>Příčka ze sádrokartonových desek ostatní konstrukce a práce na příčkách ze sádrokartonových desek úhelníky k ochraně rohů pozinkované</t>
  </si>
  <si>
    <t>"1.32" 2*3</t>
  </si>
  <si>
    <t>"1.35" 2*3,3</t>
  </si>
  <si>
    <t>"1.39" 2*3</t>
  </si>
  <si>
    <t>"1.40" 0,85</t>
  </si>
  <si>
    <t>"1.41" 1*3</t>
  </si>
  <si>
    <t>"1.42" 1*3</t>
  </si>
  <si>
    <t>"1.44" 1*2,5+0,94</t>
  </si>
  <si>
    <t>"1.47" 1</t>
  </si>
  <si>
    <t>"1.48" 1*2,5+0,95+0,2</t>
  </si>
  <si>
    <t>"1.50" 1</t>
  </si>
  <si>
    <t>"1.52" 1*3</t>
  </si>
  <si>
    <t>"1.56" 0,95</t>
  </si>
  <si>
    <t>"1.57" 2*3,8</t>
  </si>
  <si>
    <t>"1.58" 1</t>
  </si>
  <si>
    <t>"1.59" 1,165</t>
  </si>
  <si>
    <t>"1.60" 3*3</t>
  </si>
  <si>
    <t>"1.61" 1,175</t>
  </si>
  <si>
    <t>"1.62" 5*3</t>
  </si>
  <si>
    <t>"1.63" 1</t>
  </si>
  <si>
    <t>"2.23" 1*2,5+0,765</t>
  </si>
  <si>
    <t>"2.24" 3*3</t>
  </si>
  <si>
    <t>"2.25" 3*3</t>
  </si>
  <si>
    <t>"2.26" 1*2,5+0,82</t>
  </si>
  <si>
    <t>"2.29" 4*3</t>
  </si>
  <si>
    <t>"2.30" 1,22</t>
  </si>
  <si>
    <t>"2.31" 3*3</t>
  </si>
  <si>
    <t>"2.32" 1,22</t>
  </si>
  <si>
    <t>"2.33" 4*3</t>
  </si>
  <si>
    <t>"2.34" 1,22</t>
  </si>
  <si>
    <t>"2.35" 3*3</t>
  </si>
  <si>
    <t>"2.36" 1,22</t>
  </si>
  <si>
    <t>"2.37" 4*3</t>
  </si>
  <si>
    <t>"2.38" 1,22</t>
  </si>
  <si>
    <t>"2.39" 3*3</t>
  </si>
  <si>
    <t>"2.40" 1,165</t>
  </si>
  <si>
    <t>"2.41" 3*3</t>
  </si>
  <si>
    <t>"2.42" 1,175</t>
  </si>
  <si>
    <t>"2.43" 5*3</t>
  </si>
  <si>
    <t>"2.44" 1</t>
  </si>
  <si>
    <t>"3.23" 1*23+0,765</t>
  </si>
  <si>
    <t>"3.24" 3*2,5</t>
  </si>
  <si>
    <t>"3.26" 3*2,5</t>
  </si>
  <si>
    <t>"3.27" 1*2,3+0,82</t>
  </si>
  <si>
    <t>"3.30" 4*2,5</t>
  </si>
  <si>
    <t>"3.31" 1,22</t>
  </si>
  <si>
    <t>"3.32" 3*2,5</t>
  </si>
  <si>
    <t>"3.33" 1,22</t>
  </si>
  <si>
    <t>"3.34" 4*2,5</t>
  </si>
  <si>
    <t>"3.35" 1,22</t>
  </si>
  <si>
    <t>"3.36" 3*2,5</t>
  </si>
  <si>
    <t>"3.37" 1,22</t>
  </si>
  <si>
    <t>"3.38" 4*2,5</t>
  </si>
  <si>
    <t>"3.39" 1,22</t>
  </si>
  <si>
    <t>"3.40" 3*2,5</t>
  </si>
  <si>
    <t>"3.41" 1,165</t>
  </si>
  <si>
    <t>"3.42" 3*2,5</t>
  </si>
  <si>
    <t>"3.43" 1,175</t>
  </si>
  <si>
    <t>"3.44" 5*2,5</t>
  </si>
  <si>
    <t>"3.45" 1</t>
  </si>
  <si>
    <t>515</t>
  </si>
  <si>
    <t>763111741</t>
  </si>
  <si>
    <t>Montáž parotěsné zábrany do SDK příčky</t>
  </si>
  <si>
    <t>1030</t>
  </si>
  <si>
    <t>Příčka ze sádrokartonových desek ostatní konstrukce a práce na příčkách ze sádrokartonových desek montáž parotěsné zábrany</t>
  </si>
  <si>
    <t>283292740</t>
  </si>
  <si>
    <t>folie nehořlavá parotěsná (např. JUTAFOL N Speciál) 110 g/m2</t>
  </si>
  <si>
    <t>1032</t>
  </si>
  <si>
    <t>Fólie z plastů ostatních a speciálně upravené podstřešní a parotěsné folie (např. JUTAFOL N Speciál) nehořlavé parotěsná folie (parozábrana) rozměr role: 1,5 x 50 m 110 g/m2</t>
  </si>
  <si>
    <t>518,344*1,1 "Přepočtené koeficientem množství</t>
  </si>
  <si>
    <t>517</t>
  </si>
  <si>
    <t>763111751</t>
  </si>
  <si>
    <t>Příplatek k SDK příčce za plochu do 6 m2 jednotlivě</t>
  </si>
  <si>
    <t>1034</t>
  </si>
  <si>
    <t>Příčka ze sádrokartonových desek Příplatek k cenám za plochu do 6 m2 jednotlivě</t>
  </si>
  <si>
    <t>763111761</t>
  </si>
  <si>
    <t>Příplatek k SDK příčce s jednoduchou nosnou konstrukcí za zahuštění profilů na vzdálenost 31 mm</t>
  </si>
  <si>
    <t>1036</t>
  </si>
  <si>
    <t>Příčka ze sádrokartonových desek Příplatek k cenám za zahuštění profilů u příček s nosnou konstrukcí z jednoduchých profilů na vzdálenost 31 cm</t>
  </si>
  <si>
    <t>519</t>
  </si>
  <si>
    <t>763111771</t>
  </si>
  <si>
    <t>Příplatek k SDK příčce za rovinnost kvality Q3</t>
  </si>
  <si>
    <t>1038</t>
  </si>
  <si>
    <t>Příčka ze sádrokartonových desek Příplatek k cenám za rovinnost kvality Q3 – speciální tmelení</t>
  </si>
  <si>
    <t>27,049+104,45+86,798+17,243+53,64+48,217+324,795+213,844</t>
  </si>
  <si>
    <t>763111925</t>
  </si>
  <si>
    <t>Zhotovení otvoru vel. do 2 m2 v SDK příčce tl přes 100 mm s vyztužením profily</t>
  </si>
  <si>
    <t>1040</t>
  </si>
  <si>
    <t>Zhotovení otvorů v příčkách ze sádrokartonových desek pro prostupy (voda, elektro, topení, VZT), osvětlení, okna, revizní klapky včetně vyztužení profily pro příčku tl. přes 100 mm, velikost přes 1,00 do 2,00 m2</t>
  </si>
  <si>
    <t xml:space="preserve">Poznámka k souboru cen:_x000D_
Poznámka k souboru cen: 1. V cenách jsou započteny i náklady na tmelení a krycí pásku. </t>
  </si>
  <si>
    <t>"1.35" 3</t>
  </si>
  <si>
    <t>"1.40" 2</t>
  </si>
  <si>
    <t>"1.41" 3</t>
  </si>
  <si>
    <t>"1.44" 1</t>
  </si>
  <si>
    <t>"1.46" 1</t>
  </si>
  <si>
    <t>"1.49" 1</t>
  </si>
  <si>
    <t>"1.52" 1</t>
  </si>
  <si>
    <t>"1.54" 3</t>
  </si>
  <si>
    <t>"1.56" 1</t>
  </si>
  <si>
    <t>"1.59" 1</t>
  </si>
  <si>
    <t>"1.61" 1</t>
  </si>
  <si>
    <t>"1.53" 2</t>
  </si>
  <si>
    <t>"2.22" 2</t>
  </si>
  <si>
    <t>"2.24" 2</t>
  </si>
  <si>
    <t>"2.27" 1</t>
  </si>
  <si>
    <t>"2.29" 1</t>
  </si>
  <si>
    <t>"2.31" 1</t>
  </si>
  <si>
    <t>"2.33" 1</t>
  </si>
  <si>
    <t>"2.35" 1</t>
  </si>
  <si>
    <t>"2.37" 1</t>
  </si>
  <si>
    <t>"2.39" 1</t>
  </si>
  <si>
    <t>"2.41" 1</t>
  </si>
  <si>
    <t>"2.43" 1</t>
  </si>
  <si>
    <t>"3.22" 2</t>
  </si>
  <si>
    <t>"3.24" 1</t>
  </si>
  <si>
    <t>"3.28" 2</t>
  </si>
  <si>
    <t>"3.31" 1</t>
  </si>
  <si>
    <t>"3.33" 1</t>
  </si>
  <si>
    <t>"3.35" 1</t>
  </si>
  <si>
    <t>"3.37" 1</t>
  </si>
  <si>
    <t>"3.39" 1</t>
  </si>
  <si>
    <t>"3.41" 1</t>
  </si>
  <si>
    <t>"3.43" 1</t>
  </si>
  <si>
    <t>521</t>
  </si>
  <si>
    <t>763112322</t>
  </si>
  <si>
    <t>SDK příčka mezibytová tl 155 mm zdvojený profil CW+UW 50 desky 2xDF 12,5 TI 50+50 mm EI 90 Rw 62 dB</t>
  </si>
  <si>
    <t>1042</t>
  </si>
  <si>
    <t>Příčka mezibytová ze sádrokartonových desek s nosnou konstrukcí ze zdvojených ocelových profilů UW, CW dvojitě opláštěná deskami protipožárními DF tl. 2 x 12,5 mm, příčka tl. 155 mm, profil 50 TI tl. 50+50 mm, EI 90, Rw 62 dB</t>
  </si>
  <si>
    <t xml:space="preserve">Poznámka k souboru cen:_x000D_
Poznámka k souboru cen: 1. V cenách jsou započteny i náklady na tmelení a výztužnou pásku. 2. V cenách nejsou započteny náklady na základní penetrační nátěr; tyto se oceňují cenou 763 11-1717. 3. Cena -2611 Montáž nosné konstrukce je stanovena pro m2 plochy mezibytové příčky. 4. Ceny -2621 a -2624 Montáž desek jsou stanoveny pro obě strany mezibytové příčky. 5. V ceně -2611 nejsou započteny náklady na profily; tyto se oceňují ve specifikaci. Doporučené množství na 1 m2 příčky je 3,8 m profilu CW a 1,6 m profilu UW. 6. V cenách -2621 a -2624 nejsou započteny náklady na desky; tato dodávka se oceňuje ve specifikaci. 7. Ostatní konstrukce a práce a příplatky u mezibytových příček se oceňují cenami 763 11-17.. pro příčky ze sádrokartonových desek. </t>
  </si>
  <si>
    <t>763113321</t>
  </si>
  <si>
    <t>SDK příčka instalační tl 155 mm zdvojený profil CW+UW 50 desky 2xDF 12,5 TI 50+50 mm EI 90 Rw 62 dB</t>
  </si>
  <si>
    <t>1044</t>
  </si>
  <si>
    <t>Příčka instalační ze sádrokartonových desek s nosnou konstrukcí ze zdvojených ocelových profilů UW, CW s mezerou, CW profily navzájem spojeny páskem sádry dvojitě opláštěná deskami protipožárními DF tl. 2 x 12,5 mm, EI 90, příčka tl. 155 mm, profil 50 TI tl. 50+50 mm, Rw 62 dB</t>
  </si>
  <si>
    <t xml:space="preserve">Poznámka k souboru cen:_x000D_
Poznámka k souboru cen: 1. V cenách jsou započteny i náklady na tmelení a výztužnou pásku. 2. V cenách nejsou započteny náklady na základní penetrační nátěr; tyto se oceňují cenou 763 11-1717. 3. Ceny -3321 a -3323 lze použít i pro příčky s tepelnou izolací tl. 40 mm o objemové hmotnosti 100 kg/m3. 4. Cena -3611 Montáž nosné konstrukce je stanovena pro m2 plochy instalační příčky. 5. Cena -3621 Montáž desek je stanovena pro obě strany instalační příčky. 6. V ceně -3611 nejsou započteny náklady na profily; tyto se oceňují ve specifikaci. Doporučené množství na 1 m2 příčky je 3,8 m profilu CW a 1,6 m profilu UW. 7. V ceně -3621 nejsou započteny náklady na desky; tato dodávka se oceňuje ve specifikaci. 8. Ostatní konstrukce a práce a příplatky u instalačních příček se oceňují cenami 763 11-17.. pro příčky ze sádrokartonových desek. </t>
  </si>
  <si>
    <t>"1.35" (0,5*2+0,85)*4,1</t>
  </si>
  <si>
    <t>"1.44" (0,64+0,34+0,7+0,25)*4,1</t>
  </si>
  <si>
    <t>"1.48" (0,4*2+0,5)*4,1</t>
  </si>
  <si>
    <t>"1.52" (0,32+0,83)*4,1</t>
  </si>
  <si>
    <t>"1.57" (0,6+0,75)*4,1*2</t>
  </si>
  <si>
    <t>"1.59" (1,165+3)*4,1</t>
  </si>
  <si>
    <t>"1.61" (1,175+3)*4,1</t>
  </si>
  <si>
    <t>"1.63" (1)*4,1</t>
  </si>
  <si>
    <t>"2.23" (0,4+0,1+0,1+0,85+0,1+1,1)*3,55</t>
  </si>
  <si>
    <t>"2.30" (1,22+2,81)*3,55</t>
  </si>
  <si>
    <t>"2.32" (1,22+2,81)*3,55</t>
  </si>
  <si>
    <t>"2.34" (1,22+2,81)*3,55</t>
  </si>
  <si>
    <t>"2.36" (1,22+2,815)*3,55</t>
  </si>
  <si>
    <t>"2.38" (1,22+2,815)*3,55</t>
  </si>
  <si>
    <t>"2.40" (1,165+3,03)*3,55</t>
  </si>
  <si>
    <t>"2.42" (1,175+2,35)*3,55</t>
  </si>
  <si>
    <t>"2.44" (1)*3,55</t>
  </si>
  <si>
    <t>"3.23" (0,4+0,1+0,85+0,1+1)*2,6</t>
  </si>
  <si>
    <t>"3.31" (1,22+2,81)*2,6</t>
  </si>
  <si>
    <t>"3.33" (1,22+2,81)*2,6</t>
  </si>
  <si>
    <t>"3.35" (1,22+2,81)*2,6</t>
  </si>
  <si>
    <t>"3.37" (1,22+2,815)*2,6</t>
  </si>
  <si>
    <t>"3.39" (1,22+2,815)*2,6</t>
  </si>
  <si>
    <t>"3.41" (1,165+3,03)*2,6</t>
  </si>
  <si>
    <t>"3.43" (1,175+2,85)*2,6</t>
  </si>
  <si>
    <t>"3.45" 1*2,6</t>
  </si>
  <si>
    <t>269,5965*1,2 "Přepočtené koeficientem množství</t>
  </si>
  <si>
    <t>523</t>
  </si>
  <si>
    <t>763121551</t>
  </si>
  <si>
    <t>SDK stěna předsazená tl 75 mm profil CD+UD desky 2xDF 12,5 TI 50 mm EI 45</t>
  </si>
  <si>
    <t>1046</t>
  </si>
  <si>
    <t>Stěna předsazená ze sádrokartonových desek s nosnou konstrukcí z ocelových profilů CD a UD, s kotvením CD po 1 500 mm dvojitě opláštěná deskami protipožárními DF tl. 2 x 12,5 mm, stěna tl. 75 mm, TI tl. 50 mm, EI 45 mm</t>
  </si>
  <si>
    <t xml:space="preserve">Poznámka k souboru cen:_x000D_
Poznámka k souboru cen: 1. V cenách jsou započteny i náklady na tmelení a výztužnou pásku. 2. V cenách nejsou započteny náklady na základní penetrační nátěr; tyto se oceňují cenou 763 12-1714. 3. Ceny pro předsazené stěny lepené celoplošně jsou určeny pro lepení na rovný podklad, lepené na bochánky jsou určeny pro podklad o nerovnosti do 20 mm a lepené na pásky jsou určeny pro podklad o nerovnosti přes 20 mm. 4. Ceny -1611 a -1612 Montáž nosné konstrukce je stanoveny pro m2 plochy předsazené stěny. 5. V ceně -1611 a -1612 nejsou započteny náklady na profily; tyto se oceňují ve specifikaci. Doporučené množství na 1 m2 stěny je: a) 1,9 m profilu CW a 0,8 m profilu UW u ceny. -1611, b) 1,9 m profilu CD a 0,5 m profilu UD u ceny -1612. 6. V cenách -1621 až -1641 Montáž desek nejsou započteny náklady na desky; tato dodávka se oceňuje ve specifikaci. 7. Ostatní konstrukce a práce a příplatky, neuvedené v tomto souboru cen, se oceňují cenami 763 11-17.. pro příčky ze sádrokartonových desek. </t>
  </si>
  <si>
    <t>763131511</t>
  </si>
  <si>
    <t>SDK podhled deska 1xA 12,5 bez TI jednovrstvá spodní kce profil CD+UD</t>
  </si>
  <si>
    <t>1048</t>
  </si>
  <si>
    <t>Podhled ze sádrokartonových desek jednovrstvá zavěšená spodní konstrukce z ocelových profilů CD, UD jednoduše opláštěná deskou standardní A, tl. 12,5 mm, bez TI</t>
  </si>
  <si>
    <t xml:space="preserve">Poznámka k souboru cen:_x000D_
Poznámka k souboru cen: 1. V cenách jsou započteny i náklady na tmelení a výztužnou pásku. 2. V cenách nejsou započteny náklady na základní penetrační nátěr; tyto se oceňují cenou -1714. 3. Ceny 763 13-13 lze použít i pro dvouvrstvou dřevěnou spodní konstrukci s nosnými latěmi 60 x 40 mm a montážnímu latěmi 48 x 24 mm. 4. Ceny -1611 až -1613 Montáž nosné konstrukce je stanoveny pro m2 plochy podhledu. 5. V ceně -1611 nejsou započteny náklady na dřevo a v cenách -2612 a -2613 náklady na profily; tyto se oceňují ve specifikaci. Doporučené množství na 1 m2 příčky je 3,0 m profilu CD a 0,9 m profilu UD. 6. V cenách -1621 až -1624 Montáž desek nejsou započteny náklady na desky; tato dodávka se oceňuje ve specifikaci. 7. V ceně -1763 Příplatek za průhyb nosného stropu přes 20 mm je započtena pouze montáž, atypický profil se oceňuje individuálně ve specifikaci. </t>
  </si>
  <si>
    <t>747,03*1,2 "Přepočtené koeficientem množství</t>
  </si>
  <si>
    <t>525</t>
  </si>
  <si>
    <t>763131531</t>
  </si>
  <si>
    <t>SDK podhled deska 1xDF 12,5 bez TI jednovrstvá spodní kce profil CD+UD</t>
  </si>
  <si>
    <t>1050</t>
  </si>
  <si>
    <t>Podhled ze sádrokartonových desek jednovrstvá zavěšená spodní konstrukce z ocelových profilů CD, UD jednoduše opláštěná deskou protipožární DF, tl. 12,5 mm, bez TI</t>
  </si>
  <si>
    <t>763131533</t>
  </si>
  <si>
    <t>SDK podhled deska 1xDF 15 TI 60 mm 50 kg/m3 jednovrstvá spodní kce profil CD+UD</t>
  </si>
  <si>
    <t>1052</t>
  </si>
  <si>
    <t>Podhled ze sádrokartonových desek jednovrstvá zavěšená spodní konstrukce z ocelových profilů CD, UD jednoduše opláštěná deskou protipožární DF, tl. 15 mm, TI tl. 60 mm 50 kg/m3</t>
  </si>
  <si>
    <t>53,84*1,2 "Přepočtené koeficientem množství</t>
  </si>
  <si>
    <t>527</t>
  </si>
  <si>
    <t>763131542</t>
  </si>
  <si>
    <t>SDK podhled desky 2xDF 12,5 TI 80 mm 40 kg/m3 jednovrstvá spodní kce profil CD+UD</t>
  </si>
  <si>
    <t>1054</t>
  </si>
  <si>
    <t>Podhled ze sádrokartonových desek jednovrstvá zavěšená spodní konstrukce z ocelových profilů CD, UD dvojitě opláštěná deskami protipožárními DF, tl. 2 x 12,5 mm, TI tl. 80 mm 40 kg/m3</t>
  </si>
  <si>
    <t>763131551</t>
  </si>
  <si>
    <t>SDK podhled deska 1xH2 12,5 bez TI jednovrstvá spodní kce profil CD+UD</t>
  </si>
  <si>
    <t>1056</t>
  </si>
  <si>
    <t>Podhled ze sádrokartonových desek jednovrstvá zavěšená spodní konstrukce z ocelových profilů CD, UD jednoduše opláštěná deskou impregnovanou H2, tl. 12,5 mm, bez TI</t>
  </si>
  <si>
    <t>98,98*1,2 "Přepočtené koeficientem množství</t>
  </si>
  <si>
    <t>529</t>
  </si>
  <si>
    <t>763131713</t>
  </si>
  <si>
    <t>SDK podhled napojení na obvodové konstrukce profilem</t>
  </si>
  <si>
    <t>1058</t>
  </si>
  <si>
    <t>Podhled ze sádrokartonových desek ostatní práce a konstrukce na podhledech ze sádrokartonových desek napojení na obvodové konstrukce profilem</t>
  </si>
  <si>
    <t>763131714</t>
  </si>
  <si>
    <t>SDK podhled základní penetrační nátěr</t>
  </si>
  <si>
    <t>1060</t>
  </si>
  <si>
    <t>Podhled ze sádrokartonových desek ostatní práce a konstrukce na podhledech ze sádrokartonových desek základní penetrační nátěr</t>
  </si>
  <si>
    <t>"1xA" 896,436</t>
  </si>
  <si>
    <t>"1xDF" 7,565</t>
  </si>
  <si>
    <t>"1xH2" 118,776</t>
  </si>
  <si>
    <t>531</t>
  </si>
  <si>
    <t>763131721</t>
  </si>
  <si>
    <t>SDK podhled skoková změna v do 0,5 m</t>
  </si>
  <si>
    <t>1062</t>
  </si>
  <si>
    <t>Podhled ze sádrokartonových desek ostatní práce a konstrukce na podhledech ze sádrokartonových desek skokové změny výšky podhledu do 0,5 m</t>
  </si>
  <si>
    <t>"0.10" 2,59</t>
  </si>
  <si>
    <t>"1.58" 1,7</t>
  </si>
  <si>
    <t>"1.60" 1,3</t>
  </si>
  <si>
    <t>"1.62" 1,3</t>
  </si>
  <si>
    <t>"2.24" 1,55</t>
  </si>
  <si>
    <t>"2.25" 1,355</t>
  </si>
  <si>
    <t>"2.29" 1,145</t>
  </si>
  <si>
    <t>"2.31" 1,145</t>
  </si>
  <si>
    <t>"2.33" 1,145</t>
  </si>
  <si>
    <t>"2.35" 1,145</t>
  </si>
  <si>
    <t>"2.37" 1,2</t>
  </si>
  <si>
    <t>"2.39" 1,145</t>
  </si>
  <si>
    <t>"2.41" 1,3</t>
  </si>
  <si>
    <t>"2.43" 1,3</t>
  </si>
  <si>
    <t>763131751</t>
  </si>
  <si>
    <t>Montáž parotěsné zábrany do SDK podhledu</t>
  </si>
  <si>
    <t>1064</t>
  </si>
  <si>
    <t>Podhled ze sádrokartonových desek ostatní práce a konstrukce na podhledech ze sádrokartonových desek montáž parotěsné zábrany</t>
  </si>
  <si>
    <t>533</t>
  </si>
  <si>
    <t>1066</t>
  </si>
  <si>
    <t>93,64*1,1 "Přepočtené koeficientem množství</t>
  </si>
  <si>
    <t>763131765</t>
  </si>
  <si>
    <t>Příplatek k SDK podhledu za výšku zavěšení přes 0,5 do 1,0 m</t>
  </si>
  <si>
    <t>1068</t>
  </si>
  <si>
    <t>Podhled ze sádrokartonových desek Příplatek k cenám za výšku zavěšení přes 0,5 do 1,0 m</t>
  </si>
  <si>
    <t>535</t>
  </si>
  <si>
    <t>763135211</t>
  </si>
  <si>
    <t>Montáž podhledu kazetového 600x600 mm s nosnou konstrukcí poloskrytou</t>
  </si>
  <si>
    <t>1070</t>
  </si>
  <si>
    <t>590305710</t>
  </si>
  <si>
    <t>podhled kazetový (např. GYPTONE Base 31), hrana  E15, tl.10 mm, 600 x 600 mm</t>
  </si>
  <si>
    <t>1072</t>
  </si>
  <si>
    <t>Systémy sádrokartonové, sádrovláknité a cementovláknité systémy  podhledy kazetové 600 x 600 mm (např. GYPTONE Base 31), hrana  E15, tl.10 mm</t>
  </si>
  <si>
    <t>19,67*1,1 "Přepočtené koeficientem množství</t>
  </si>
  <si>
    <t>537</t>
  </si>
  <si>
    <t>763164515</t>
  </si>
  <si>
    <t>SDK obklad kovových kcí tvaru L š do 0,4 m desky 1xDF 12,5</t>
  </si>
  <si>
    <t>1074</t>
  </si>
  <si>
    <t>Obklad ze sádrokartonových desek konstrukcí kovových včetně ochranných úhelníků ve tvaru L rozvinuté šíře do 0,4 m, opláštěný deskou protipožární DF, tl. 12,5 mm</t>
  </si>
  <si>
    <t xml:space="preserve">Poznámka k souboru cen:_x000D_
Poznámka k souboru cen: 1. Ceny jsou určeny pro obklad trámů i sloupů. 2. V cenách jsou započteny i náklady na tmelení, výztužnou pásku a ochranu rohů úhelníky. 3. V cenách nejsou započteny náklady na základní penetrační nátěr; tyto se oceňují cenou 763 13-1714. 4. V cenách montáže obkladů nejsou započteny náklady na: a) desky; tato dodávka se oceňuje ve specifikaci, b) ochranné úhelníky; tato dodávka se oceňuje ve specifikaci, c) profily u obkladu konstrukcí kovových – u cen -4791 až -4793; tato dodávka se oceňuje ve specifikaci. </t>
  </si>
  <si>
    <t>763164561</t>
  </si>
  <si>
    <t>SDK obklad kovových kcí tvaru L š přes 0,8 m desky 1xH2 12,5</t>
  </si>
  <si>
    <t>1076</t>
  </si>
  <si>
    <t>Obklad ze sádrokartonových desek konstrukcí kovových včetně ochranných úhelníků ve tvaru L rozvinuté šíře přes 0,8 m, opláštěný deskou impregnovanou H2, tl. 12,5 mm</t>
  </si>
  <si>
    <t>"1.40" (0,85)*(1,2+0,2)</t>
  </si>
  <si>
    <t>"1.44" (0,94)*(1,2+0,2)</t>
  </si>
  <si>
    <t>"1.56" (0,95)*(1,2+0,2)</t>
  </si>
  <si>
    <t>"1.47" (1)*(1,2+0,2)</t>
  </si>
  <si>
    <t>"1.48" (0,95)*(1,2+0,2)</t>
  </si>
  <si>
    <t>"1.50" (1)*(1,2+0,2)</t>
  </si>
  <si>
    <t>"1.59" (1,165)*(1,2+0,2)</t>
  </si>
  <si>
    <t>"1.63" (1)*(1,2+0,2)</t>
  </si>
  <si>
    <t>"2.23" 0,765*(1,2+0,2)</t>
  </si>
  <si>
    <t>"2.25" 1*(1,2+0,2)</t>
  </si>
  <si>
    <t>"2.26" 0,82*(1,2+0,2)</t>
  </si>
  <si>
    <t>"2.30" 1,22*(1,2+0,2)</t>
  </si>
  <si>
    <t>"2.32" 1,22*(1,2+0,2)</t>
  </si>
  <si>
    <t>"2.34" 1,22*(1,2+0,2)</t>
  </si>
  <si>
    <t>"2.36" 1,22*(1,2+0,2)</t>
  </si>
  <si>
    <t>"2.38" 1,22*(1,2+0,2)</t>
  </si>
  <si>
    <t>"2.40" 1,165*(1,2+0,2)</t>
  </si>
  <si>
    <t>"2.42" 1,175*(1,2+0,2)</t>
  </si>
  <si>
    <t>"2.44" 1*(1,2+0,2)</t>
  </si>
  <si>
    <t>"3.23" 0,765*(1,2+0,2)</t>
  </si>
  <si>
    <t>"3.25" 1*(1,2+0,2)</t>
  </si>
  <si>
    <t>"3.27" 0,82*(1,2+0,2)</t>
  </si>
  <si>
    <t>"3.31" 1,22*(1,2+0,2)</t>
  </si>
  <si>
    <t>"3.33" 1,22*(1,2+0,2)</t>
  </si>
  <si>
    <t>"3.35" 1,22*(1,2+0,2)</t>
  </si>
  <si>
    <t>"3.37" 1,22*(1,2+0,2)</t>
  </si>
  <si>
    <t>"3.39" 1,22*(1,2+0,2)</t>
  </si>
  <si>
    <t>"3.41" 1,165*(1,2+0,2)</t>
  </si>
  <si>
    <t>"3.43" 1,175*(1,2+0,2)</t>
  </si>
  <si>
    <t>"3.45" 1*(1,2+0,2)</t>
  </si>
  <si>
    <t>539</t>
  </si>
  <si>
    <t>763164735</t>
  </si>
  <si>
    <t>SDK obklad kovových kcí uzavřeného tvaru š do 1,6 m desky 1xDF 12,5</t>
  </si>
  <si>
    <t>1078</t>
  </si>
  <si>
    <t>Obklad ze sádrokartonových desek konstrukcí kovových včetně ochranných úhelníků uzavřeného tvaru rozvinuté šíře přes 0,8 do 1,6 m, opláštěný deskou protipožární DF, tl. 12,5 mm</t>
  </si>
  <si>
    <t>"1.32" 1,7</t>
  </si>
  <si>
    <t>763172315</t>
  </si>
  <si>
    <t>Montáž revizních dvířek SDK kcí vel. 600x600 mm</t>
  </si>
  <si>
    <t>1080</t>
  </si>
  <si>
    <t>Instalační technika pro konstrukce ze sádrokartonových desek montáž revizních dvířek velikost 600 x 600 mm</t>
  </si>
  <si>
    <t xml:space="preserve">Poznámka k souboru cen:_x000D_
Poznámka k souboru cen: 1. V cenách montáže revizních klapek 763 17-1 a revizních dvířek 763 17-2 nejsou započteny náklady na jejich dodávku a dodávku pomocné konstrukce z profilů a spojek; tato dodávka se oceňuje ve specifikaci. 2. V cenách montáže nosičů zařizovacích předmětů 763 17-3 nejsou započteny náklady na jejich dodávku a dodávku spojovacího materiálu uchycení zařizovacích předmětů; tato dodávka se oceňuje ve specifikaci. </t>
  </si>
  <si>
    <t>"0.10-RD5" 1</t>
  </si>
  <si>
    <t>"1.32-RD6" 1</t>
  </si>
  <si>
    <t>"1.32-RD7" 2</t>
  </si>
  <si>
    <t>"1.35-RD2" 1</t>
  </si>
  <si>
    <t>"1.35-RD4" 1</t>
  </si>
  <si>
    <t>"1.35-RD8" 3</t>
  </si>
  <si>
    <t>"1.37-RD8" 2</t>
  </si>
  <si>
    <t>"1.39-RD1" 1</t>
  </si>
  <si>
    <t>"1.40-RD8" 1</t>
  </si>
  <si>
    <t>"1.44-RD8" 1</t>
  </si>
  <si>
    <t>"1.46-RD8" 2</t>
  </si>
  <si>
    <t>"1.48-RD4" 1</t>
  </si>
  <si>
    <t>"1.48-RD8" 1</t>
  </si>
  <si>
    <t>"1.49-RD8" 1</t>
  </si>
  <si>
    <t>"1.51-RD8" 1</t>
  </si>
  <si>
    <t>"1.52-RD1" 1</t>
  </si>
  <si>
    <t>"1.52-RD8" 1</t>
  </si>
  <si>
    <t>"1.57-RD1" 2</t>
  </si>
  <si>
    <t>"1.59-RD2" 1</t>
  </si>
  <si>
    <t>"1.59-RD8" 1</t>
  </si>
  <si>
    <t>"1.61-RD2" 1</t>
  </si>
  <si>
    <t>"1.61-RD8" 1</t>
  </si>
  <si>
    <t>"1.62-RD1" 1</t>
  </si>
  <si>
    <t>"1.63-RD2" 1</t>
  </si>
  <si>
    <t>"1.63-RD8" 1</t>
  </si>
  <si>
    <t>"2.23-RD2" 1</t>
  </si>
  <si>
    <t>"2.23-RD8" 1</t>
  </si>
  <si>
    <t>"2.25-RD3" 1</t>
  </si>
  <si>
    <t>"2.25-RD8" 1</t>
  </si>
  <si>
    <t>"2.26-RD8" 1</t>
  </si>
  <si>
    <t>"2.30-RD2" 1</t>
  </si>
  <si>
    <t>"2.30-RD8" 1</t>
  </si>
  <si>
    <t>"2.32-RD2" 1</t>
  </si>
  <si>
    <t>"2.32-RD8" 1</t>
  </si>
  <si>
    <t>"2.34-RD2" 1</t>
  </si>
  <si>
    <t>"2.34-RD8" 1</t>
  </si>
  <si>
    <t>"2.36-RD2" 1</t>
  </si>
  <si>
    <t>"2.36-RD8" 1</t>
  </si>
  <si>
    <t>"2.38-RD2" 1</t>
  </si>
  <si>
    <t>"2.38-RD8" 1</t>
  </si>
  <si>
    <t>"2.40-RD2" 1</t>
  </si>
  <si>
    <t>"2.40-RD8" 1</t>
  </si>
  <si>
    <t>"2.42-RD2" 1</t>
  </si>
  <si>
    <t>"2.42-RD8" 1</t>
  </si>
  <si>
    <t>"2.43-RD1" 1</t>
  </si>
  <si>
    <t>"2.44-RD2" 1</t>
  </si>
  <si>
    <t>"2.44-RD8" 1</t>
  </si>
  <si>
    <t>"3.23-RD2" 1</t>
  </si>
  <si>
    <t>"3.23-RD8" 1</t>
  </si>
  <si>
    <t>"3.25-RD3" 1</t>
  </si>
  <si>
    <t>"3.25-RD8" 1</t>
  </si>
  <si>
    <t>"3.27-RD8" 1</t>
  </si>
  <si>
    <t>"3.31-RD2" 1</t>
  </si>
  <si>
    <t>"3.31-RD8" 1</t>
  </si>
  <si>
    <t>"3.33-RD2" 1</t>
  </si>
  <si>
    <t>"3.33-RD8" 1</t>
  </si>
  <si>
    <t>"3.35-RD2" 1</t>
  </si>
  <si>
    <t>"3.35-RD8" 1</t>
  </si>
  <si>
    <t>"3.37-RD2" 1</t>
  </si>
  <si>
    <t>"3.37-RD8" 1</t>
  </si>
  <si>
    <t>"3.39-RD2" 1</t>
  </si>
  <si>
    <t>"3.39-RD8" 1</t>
  </si>
  <si>
    <t>"3.41-RD2" 1</t>
  </si>
  <si>
    <t>"3.41-RD8" 1</t>
  </si>
  <si>
    <t>"3.43-RD2" 1</t>
  </si>
  <si>
    <t>"3.43-RD8" 1</t>
  </si>
  <si>
    <t>"3.44-RD1" 1</t>
  </si>
  <si>
    <t>"3.45-RD2" 1</t>
  </si>
  <si>
    <t>"3.45-RD8" 1</t>
  </si>
  <si>
    <t>541</t>
  </si>
  <si>
    <t>590307140</t>
  </si>
  <si>
    <t>dvířka revizní s automatickým zámkem 600 x 600 mm</t>
  </si>
  <si>
    <t>1082</t>
  </si>
  <si>
    <t>Systémy sádrokartonové, sádrovláknité a cementovláknité systémy  dvířka revizní 600 x 600 s automat. zámkem</t>
  </si>
  <si>
    <t>763173111</t>
  </si>
  <si>
    <t>Montáž úchytu pro umyvadlo v SDK kci</t>
  </si>
  <si>
    <t>1084</t>
  </si>
  <si>
    <t>Instalační technika pro konstrukce ze sádrokartonových desek montáž nosičů zařizovacích předmětů úchytu pro umyvadlo</t>
  </si>
  <si>
    <t>"1.36" 1</t>
  </si>
  <si>
    <t>"1.37" 1</t>
  </si>
  <si>
    <t>"1.40" 1</t>
  </si>
  <si>
    <t>"1.42" 1</t>
  </si>
  <si>
    <t>"1.48" 1</t>
  </si>
  <si>
    <t>"1.51" 1</t>
  </si>
  <si>
    <t>"1.53" 1</t>
  </si>
  <si>
    <t>"1.54" 1</t>
  </si>
  <si>
    <t>"2.23" 1</t>
  </si>
  <si>
    <t>"2.30" 1</t>
  </si>
  <si>
    <t>"2.32" 1</t>
  </si>
  <si>
    <t>"2.34" 1</t>
  </si>
  <si>
    <t>"2.36" 1</t>
  </si>
  <si>
    <t>"2.38" 1</t>
  </si>
  <si>
    <t>"2.40" 1</t>
  </si>
  <si>
    <t>"2.42" 1</t>
  </si>
  <si>
    <t>"3.23" 1</t>
  </si>
  <si>
    <t>"3.26" 1</t>
  </si>
  <si>
    <t>"3.28" 1</t>
  </si>
  <si>
    <t>543</t>
  </si>
  <si>
    <t>590304030</t>
  </si>
  <si>
    <t>úchyt pro umyvadlo se stojánkovou baterií s rohovým ventilem tak i bezbariérové</t>
  </si>
  <si>
    <t>1086</t>
  </si>
  <si>
    <t>763173113</t>
  </si>
  <si>
    <t>Montáž úchytu pro WC v SDK kci</t>
  </si>
  <si>
    <t>1088</t>
  </si>
  <si>
    <t>Instalační technika pro konstrukce ze sádrokartonových desek montáž nosičů zařizovacích předmětů úchytu pro WC</t>
  </si>
  <si>
    <t>"2.26" 1</t>
  </si>
  <si>
    <t>545</t>
  </si>
  <si>
    <t>590304070</t>
  </si>
  <si>
    <t>úchyt pro zavěšené WC nastavitelná výška</t>
  </si>
  <si>
    <t>1090</t>
  </si>
  <si>
    <t>763173121</t>
  </si>
  <si>
    <t>Montáž jednostranného nosníku pro pisoáry, umývátka a boilery v SDK kci</t>
  </si>
  <si>
    <t>1092</t>
  </si>
  <si>
    <t>Instalační technika pro konstrukce ze sádrokartonových desek montáž nosičů zařizovacích předmětů nosníku pro pisoáry, umývátka a boilery jednostranného</t>
  </si>
  <si>
    <t>547</t>
  </si>
  <si>
    <t>590304060</t>
  </si>
  <si>
    <t>přídavná konstrukce k upevnění sedátka</t>
  </si>
  <si>
    <t>1094</t>
  </si>
  <si>
    <t>763173132</t>
  </si>
  <si>
    <t>Montáž držáku baterie v SDK kci</t>
  </si>
  <si>
    <t>1096</t>
  </si>
  <si>
    <t>Instalační technika pro konstrukce ze sádrokartonových desek montáž nosičů zařizovacích předmětů držáku potrubí</t>
  </si>
  <si>
    <t>549</t>
  </si>
  <si>
    <t>590304200</t>
  </si>
  <si>
    <t>pevný držák pro stěnové baterie pro rastr 417 mm</t>
  </si>
  <si>
    <t>1098</t>
  </si>
  <si>
    <t>763331112</t>
  </si>
  <si>
    <t>Cementovláknitý podhled desky 1x12,5 dvouvrstvá spodní kce profil CD+UD TI 100 mm 75 kg/m3</t>
  </si>
  <si>
    <t>1100</t>
  </si>
  <si>
    <t>Podhled z cementovláknitých nebo cementových desek dvouvrstvá zavěšená spodní konstrukce z ocelových profilů CD, UD jednoduše opláštěná deskou tl. 12,5 mm TI tl. 100 mm 75 kg/m3</t>
  </si>
  <si>
    <t xml:space="preserve">Poznámka k souboru cen:_x000D_
Poznámka k souboru cen: 1. V cenách jsou započteny i náklady na tmelení. 2. Ostatní konstrukce a práce a příplatky u podhledů lze ocenit cenami 763 13-17.. pro podhled ze sádrokartonových desek. </t>
  </si>
  <si>
    <t>2*1,3</t>
  </si>
  <si>
    <t>551</t>
  </si>
  <si>
    <t>998763303</t>
  </si>
  <si>
    <t>Přesun hmot tonážní pro sádrokartonové konstrukce v objektech v do 24 m</t>
  </si>
  <si>
    <t>1102</t>
  </si>
  <si>
    <t>Přesun hmot pro konstrukce montované z desek sádrokartonových, sádrovláknitých, cementovláknitých nebo cementových stanovený z hmotnosti přesunovaného materiálu vodorovná dopravní vzdálenost do 50 m v objektech výšky přes 12 do 24 m</t>
  </si>
  <si>
    <t xml:space="preserve">Poznámka k souboru cen:_x000D_
Poznámka k souboru cen: 1. Ceny pro přesun hmot stanovený z hmotnosti přesunovaného materiálu se použijí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-3381 pro přesun prováděný bez použití mechanizace, tj. za ztížených podmínek, lze použít pouze pro hmotnost materiálu, která se tímto způsobem skutečně přemísťuje. U přesunu stanoveného procentní sazbou se ztížení přesunu ocení individuálně. </t>
  </si>
  <si>
    <t>Konstrukce klempířské</t>
  </si>
  <si>
    <t>764 001</t>
  </si>
  <si>
    <t>Okapová hrana střechy OSB deska typ 3 tl. 15mm, š. 600mm</t>
  </si>
  <si>
    <t>1104</t>
  </si>
  <si>
    <t>"T26" 107</t>
  </si>
  <si>
    <t>553</t>
  </si>
  <si>
    <t>764 002</t>
  </si>
  <si>
    <t>Okapová hrana střechy OSB deska typ 3 tl. 25mm, š. 600mm</t>
  </si>
  <si>
    <t>1106</t>
  </si>
  <si>
    <t>"T27" 107</t>
  </si>
  <si>
    <t>764 003</t>
  </si>
  <si>
    <t>Okapová hrana střechy OSB deska typ 3 tl. 15mm, š. 530mm</t>
  </si>
  <si>
    <t>1108</t>
  </si>
  <si>
    <t>"T29" 13,5</t>
  </si>
  <si>
    <t>555</t>
  </si>
  <si>
    <t>764 004</t>
  </si>
  <si>
    <t>Okapová hrana střechy OSB deska typ 3 tl. 25mm, š. 530mm</t>
  </si>
  <si>
    <t>1110</t>
  </si>
  <si>
    <t>"T30" 13,5</t>
  </si>
  <si>
    <t>764211521</t>
  </si>
  <si>
    <t>Krytina Zn-Ti tl 0,7 mm hladká střešní ze svitků š 670 mm do 30°</t>
  </si>
  <si>
    <t>1112</t>
  </si>
  <si>
    <t>3,8*3,5+2*1,3</t>
  </si>
  <si>
    <t>557</t>
  </si>
  <si>
    <t>764221520</t>
  </si>
  <si>
    <t>Oplechování Zn-Ti čela střechy rš do 500 mm</t>
  </si>
  <si>
    <t>1114</t>
  </si>
  <si>
    <t>"K41" 2,2</t>
  </si>
  <si>
    <t>764222520</t>
  </si>
  <si>
    <t>Oplechování Zn-Ti okapů tvrdá krytina rš 330 mm tl.0,7mm</t>
  </si>
  <si>
    <t>1116</t>
  </si>
  <si>
    <t>"K38" 2,7</t>
  </si>
  <si>
    <t>"K40" 2,2</t>
  </si>
  <si>
    <t>559</t>
  </si>
  <si>
    <t>764252501</t>
  </si>
  <si>
    <t>Žlab Zn-Ti podokapní půlkruhový rš 250 mm</t>
  </si>
  <si>
    <t>1118</t>
  </si>
  <si>
    <t>"K2" 6</t>
  </si>
  <si>
    <t>764252512</t>
  </si>
  <si>
    <t>Montáž Zn-Ti žlab podokapní - čela půlkruhová</t>
  </si>
  <si>
    <t>1120</t>
  </si>
  <si>
    <t>561</t>
  </si>
  <si>
    <t>553501330</t>
  </si>
  <si>
    <t>čelo žlabové (např. LINDAB RG (RGT)) 125 mm</t>
  </si>
  <si>
    <t>1122</t>
  </si>
  <si>
    <t>Části stavební klempířské okapový systém (např. LINDAB) čelo žlabové RG (RGT) suchý spoj velikost 125 mm</t>
  </si>
  <si>
    <t>764252515</t>
  </si>
  <si>
    <t>Montáž Zn-Ti žlab podokapní - háky půlkruhové</t>
  </si>
  <si>
    <t>1124</t>
  </si>
  <si>
    <t>563</t>
  </si>
  <si>
    <t>553501200</t>
  </si>
  <si>
    <t>hák žlabový se zaklapovacím upnutím L196 mm 125 mm KFL</t>
  </si>
  <si>
    <t>1126</t>
  </si>
  <si>
    <t>Části stavební klempířské okapový systém (např. LINDAB) hák žlabový se zaklapovacím upnutím KFL    délka 196 mm velikost 125 mm</t>
  </si>
  <si>
    <t>764291540</t>
  </si>
  <si>
    <t>Střešní prvky poplastovaný plech tl. 1,0mm - závětrná lišta rš 500 mm</t>
  </si>
  <si>
    <t>1128</t>
  </si>
  <si>
    <t>"K33" 117</t>
  </si>
  <si>
    <t>565</t>
  </si>
  <si>
    <t>764292530</t>
  </si>
  <si>
    <t>Střešní prvky poplastovaný plech tl. 1,0mm - vnitřní kout rš 100 mm</t>
  </si>
  <si>
    <t>1130</t>
  </si>
  <si>
    <t>"K22" 135</t>
  </si>
  <si>
    <t>764292531</t>
  </si>
  <si>
    <t>Střešní prvky poplastovaný plech tl. 1,0mm - vnější kout rš 100 mm</t>
  </si>
  <si>
    <t>1132</t>
  </si>
  <si>
    <t>"K23" 110</t>
  </si>
  <si>
    <t>567</t>
  </si>
  <si>
    <t>764292532</t>
  </si>
  <si>
    <t>Střešní prvky poplastovaný plech tl. 1,0mm - kotevní lišta rš do 400 mm</t>
  </si>
  <si>
    <t>1134</t>
  </si>
  <si>
    <t>"K24" 16</t>
  </si>
  <si>
    <t>764292533</t>
  </si>
  <si>
    <t>Střešní prvky poplastovaný plech tl. 1,0mm - krycí lišta rš do 150 mm</t>
  </si>
  <si>
    <t>1136</t>
  </si>
  <si>
    <t>"K25" 28,5</t>
  </si>
  <si>
    <t>569</t>
  </si>
  <si>
    <t>764292534</t>
  </si>
  <si>
    <t>Střešní prvky poplastovaný plech tl. 1,0mm - okapnice rš do 250 mm</t>
  </si>
  <si>
    <t>1138</t>
  </si>
  <si>
    <t>"K26" 3,55</t>
  </si>
  <si>
    <t>764294530</t>
  </si>
  <si>
    <t>Zatahovací pás z titanzinkového plechu TI-Zn rozvinuté šířky 345 mm tl.1,0mm</t>
  </si>
  <si>
    <t>1140</t>
  </si>
  <si>
    <t>"K37" 2,7</t>
  </si>
  <si>
    <t>"K39" 2,2</t>
  </si>
  <si>
    <t>571</t>
  </si>
  <si>
    <t>764295540</t>
  </si>
  <si>
    <t>Střešní prvky Zn-Ti - střešní dilatace oplechování</t>
  </si>
  <si>
    <t>1142</t>
  </si>
  <si>
    <t>0,6*2</t>
  </si>
  <si>
    <t>764332350</t>
  </si>
  <si>
    <t>Lemování prosklené fasády Al krycí plech mezi krytinou a fasádou rš 130 mm</t>
  </si>
  <si>
    <t>1144</t>
  </si>
  <si>
    <t>"K42" 6,9</t>
  </si>
  <si>
    <t>573</t>
  </si>
  <si>
    <t>764334340</t>
  </si>
  <si>
    <t>Krycí AL lišta tl. 0,7mm přechodu plechové krytiny na prosklenou fasádu rš 130 mm</t>
  </si>
  <si>
    <t>1146</t>
  </si>
  <si>
    <t>"2.NP" 9,8+3,8</t>
  </si>
  <si>
    <t>764430361</t>
  </si>
  <si>
    <t>Oplechování Al lakovaný tl 1,0 mm manžety světlíku rš do 1100 mm včetně rohů</t>
  </si>
  <si>
    <t>1148</t>
  </si>
  <si>
    <t>"K35" (1,5*2+2*2)*4</t>
  </si>
  <si>
    <t>575</t>
  </si>
  <si>
    <t>764510530</t>
  </si>
  <si>
    <t>Oplechování parapetů Zn-Ti rš 200 mm včetně rohů, oblouků - předsazená montáž</t>
  </si>
  <si>
    <t>1150</t>
  </si>
  <si>
    <t>"P15" 2,01*2</t>
  </si>
  <si>
    <t>764510550</t>
  </si>
  <si>
    <t>Oplechování parapetů Zn-Ti rš 330 mm včetně rohů, oblouků - předsazená montáž</t>
  </si>
  <si>
    <t>1152</t>
  </si>
  <si>
    <t>"P13" 1,7*3</t>
  </si>
  <si>
    <t>"P14" 1,7*4</t>
  </si>
  <si>
    <t>"P18" 2,7*2</t>
  </si>
  <si>
    <t>577</t>
  </si>
  <si>
    <t>764510560</t>
  </si>
  <si>
    <t>Oplechování parapetů Zn-Ti rš 400 mm včetně rohů, oblouků - předsazená montáž</t>
  </si>
  <si>
    <t>1154</t>
  </si>
  <si>
    <t xml:space="preserve">"P16" </t>
  </si>
  <si>
    <t>"1.36" 2*1,7</t>
  </si>
  <si>
    <t>"1.37" 1*1,7</t>
  </si>
  <si>
    <t>"1.43" 1*1,7</t>
  </si>
  <si>
    <t>"2.22" 2*1,7</t>
  </si>
  <si>
    <t>"2.24" 2*1,7</t>
  </si>
  <si>
    <t>"3.22" 2*1,7</t>
  </si>
  <si>
    <t>"3.24" 2*1,7</t>
  </si>
  <si>
    <t>"P17"</t>
  </si>
  <si>
    <t>"1.42" 1*1,7</t>
  </si>
  <si>
    <t>"1.55" 1*1,7</t>
  </si>
  <si>
    <t>"1.54" 1*1,7</t>
  </si>
  <si>
    <t>"1.53" 1*1,7</t>
  </si>
  <si>
    <t>"1.58" 1*1,7</t>
  </si>
  <si>
    <t>"1.60" 1*1,7</t>
  </si>
  <si>
    <t>"1.62" 1*1,7</t>
  </si>
  <si>
    <t>"2.25" 1*1,7</t>
  </si>
  <si>
    <t>"2.29" 1*1,7</t>
  </si>
  <si>
    <t>"2.31" 1*1,7</t>
  </si>
  <si>
    <t>"2.33" 1*1,7</t>
  </si>
  <si>
    <t>"2.35" 1*1,7</t>
  </si>
  <si>
    <t>"2.37" 1*1,7</t>
  </si>
  <si>
    <t>"2.39" 1*1,7</t>
  </si>
  <si>
    <t>"2.41" 1*1,7</t>
  </si>
  <si>
    <t>"2.43" 1*1,7</t>
  </si>
  <si>
    <t>"3.26" 1*1,7</t>
  </si>
  <si>
    <t>"3.30" 1*1,7</t>
  </si>
  <si>
    <t>"3.32" 1*1,7</t>
  </si>
  <si>
    <t>"3.34" 1*1,7</t>
  </si>
  <si>
    <t>"3.36" 1*1,7</t>
  </si>
  <si>
    <t>"3.38" 1*1,7</t>
  </si>
  <si>
    <t>"3.40" 1*1,7</t>
  </si>
  <si>
    <t>"3.42" 1*1,7</t>
  </si>
  <si>
    <t>"3.44" 1*1,7</t>
  </si>
  <si>
    <t>764530560</t>
  </si>
  <si>
    <t>Oplechování Zn-Ti zdí rš 750 mm včetně rohů</t>
  </si>
  <si>
    <t>1156</t>
  </si>
  <si>
    <t>"Atiky-4"</t>
  </si>
  <si>
    <t>(5,5+2,2+3,2+7,5+9+5,5+5+4+3+3,5+3+2,5)+10+4,4*2+4,6+2,5+7,2+4,5+11+13,6</t>
  </si>
  <si>
    <t>579</t>
  </si>
  <si>
    <t>764554502</t>
  </si>
  <si>
    <t>Odpadní trouby Zn-Ti kruhové průměr do 100 mm</t>
  </si>
  <si>
    <t>1158</t>
  </si>
  <si>
    <t>"K5" 2,8</t>
  </si>
  <si>
    <t>764556511</t>
  </si>
  <si>
    <t>Montáž Zn-Ti objímky kruhové</t>
  </si>
  <si>
    <t>1160</t>
  </si>
  <si>
    <t>"K18" 5</t>
  </si>
  <si>
    <t>581</t>
  </si>
  <si>
    <t>553498720</t>
  </si>
  <si>
    <t>objímka svodu s trnem titanzinek 201-225, do 100 mm</t>
  </si>
  <si>
    <t>1162</t>
  </si>
  <si>
    <t>764731192</t>
  </si>
  <si>
    <t>Oplechování otvoru ve stropě atria z jeklů a oplechování - K34</t>
  </si>
  <si>
    <t>1164</t>
  </si>
  <si>
    <t>583</t>
  </si>
  <si>
    <t>764731193</t>
  </si>
  <si>
    <t>Oplechování otvoru střešního světlíku z jeklů a oplechování - K35</t>
  </si>
  <si>
    <t>1166</t>
  </si>
  <si>
    <t>998764103</t>
  </si>
  <si>
    <t>Přesun hmot tonážní pro konstrukce klempířské v objektech v do 24 m</t>
  </si>
  <si>
    <t>1168</t>
  </si>
  <si>
    <t>Přesun hmot pro konstrukce klempířské stanovený z hmotnosti přesunovaného materiálu vodorovná dopravní vzdálenost do 50 m v objektech výšky přes 12 do 24 m</t>
  </si>
  <si>
    <t xml:space="preserve">Poznámka k souboru cen:_x000D_
Poznámka k souboru cen: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-4181 pro přesun prováděný bez použití mechanizace, tj. za ztížených podmínek, lze použít pouze pro hmotnost materiálu, která se tímto způsobem skutečně přemísťuje. </t>
  </si>
  <si>
    <t>765</t>
  </si>
  <si>
    <t>Konstrukce pokrývačské</t>
  </si>
  <si>
    <t>585</t>
  </si>
  <si>
    <t>765901145</t>
  </si>
  <si>
    <t>Zakrytí šikmých střech podstřešní strukturovnou folií</t>
  </si>
  <si>
    <t>1170</t>
  </si>
  <si>
    <t>např. Vapozinc</t>
  </si>
  <si>
    <t>998765103</t>
  </si>
  <si>
    <t>Přesun hmot tonážní pro krytiny skládané v objektech v do 24 m</t>
  </si>
  <si>
    <t>1172</t>
  </si>
  <si>
    <t>Přesun hmot pro krytiny skládané stanovený z hmotnosti přesunovaného materiálu vodorovná dopravní vzdálenost do 50 m na objektech výšky přes 12 do 24 m</t>
  </si>
  <si>
    <t>Konstrukce truhlářské</t>
  </si>
  <si>
    <t>587</t>
  </si>
  <si>
    <t>766231113</t>
  </si>
  <si>
    <t>Montáž sklápěcích půdních schodů</t>
  </si>
  <si>
    <t>1174</t>
  </si>
  <si>
    <t>Montáž sklápěcich schodů na půdu s vyřezáním otvoru a kompletizací</t>
  </si>
  <si>
    <t xml:space="preserve">Poznámka k souboru cen:_x000D_
Poznámka k souboru cen: 1. V ceně -1113 není započtena dodávka montážního materiálu, tato se oceňuje ve specifikaci. 2. V ceně -1113 není započteno olištování; toto olištování se oceňuje cenami 766 69-9741 až -9742 Překrytí spár lištou. </t>
  </si>
  <si>
    <t>553 O.26</t>
  </si>
  <si>
    <t>výlez na plochou střechu 860x1300mm, vč. skládacích schodů, výška do 300 cm, termoiz.skřídlo bez prosklení, Uw=0,67 W/m2K, podkladní profil</t>
  </si>
  <si>
    <t>1176</t>
  </si>
  <si>
    <t>např. Fakro (pozice O 26)</t>
  </si>
  <si>
    <t>589</t>
  </si>
  <si>
    <t>766663915</t>
  </si>
  <si>
    <t>Oprava dveřních křídel seříznutí křídla</t>
  </si>
  <si>
    <t>1178</t>
  </si>
  <si>
    <t>Oprava dveřních křídel dřevěných ruční seříznutí dveřních křídel okružní pilou</t>
  </si>
  <si>
    <t xml:space="preserve">Poznámka k souboru cen:_x000D_
Poznámka k souboru cen: 1. V cenách -3915 a -3916 je započteno i začištění hoblíkem. </t>
  </si>
  <si>
    <t>"D.32" 8</t>
  </si>
  <si>
    <t>"D.33" 5</t>
  </si>
  <si>
    <t>"D.38" 2</t>
  </si>
  <si>
    <t>"D.39" 1</t>
  </si>
  <si>
    <t>"D.44" 10</t>
  </si>
  <si>
    <t>"D.45" 9</t>
  </si>
  <si>
    <t>"D.46" 2</t>
  </si>
  <si>
    <t>"D.47" 2</t>
  </si>
  <si>
    <t>76669921R</t>
  </si>
  <si>
    <t>Lavice v atriu, jekl/probarvená cementotřísková deska tl.8 mm (výkres D.1.1.c.49), kotvené do ŽB trámu</t>
  </si>
  <si>
    <t>1180</t>
  </si>
  <si>
    <t>10,1*3</t>
  </si>
  <si>
    <t>591</t>
  </si>
  <si>
    <t>766699212</t>
  </si>
  <si>
    <t>Lavice ve společenském sále, LTD tl.18 mm barevná (výkres D.1.1.c.52), hrany ABS, sokl nerez, polštáře, úchytka nerez</t>
  </si>
  <si>
    <t>1182</t>
  </si>
  <si>
    <t>((0,79*6)+(0,59*5))*2</t>
  </si>
  <si>
    <t>766699310</t>
  </si>
  <si>
    <t>Vestavěná skříň v pokoji 2610x2500mm - rozměr upravit dle skutečnosti, LTD tl. 18 mm barevná (výkres D.1.1.c.50), hrany ABS 2mm, úchytka nerez</t>
  </si>
  <si>
    <t>1184</t>
  </si>
  <si>
    <t>593</t>
  </si>
  <si>
    <t>76669931R</t>
  </si>
  <si>
    <t>Vestavěná skříň v pokoji 1400x2500mm - rozměr upravit dle skutečnosti, LTD tl. 18 mm barevná (výkres D.1.1.c.50), hrany ABS 2mm, úchytka nerez</t>
  </si>
  <si>
    <t>1186</t>
  </si>
  <si>
    <t>766699500</t>
  </si>
  <si>
    <t>Kuchyňská linka, LTD tl. 18 mm barevná (výkres D.1.1.c.51), hrany ABS 2mm, skleněný obklad (např. Lacobel), sokl nerez, pracovní deska bílá, úchytka neraz</t>
  </si>
  <si>
    <t>1188</t>
  </si>
  <si>
    <t>595</t>
  </si>
  <si>
    <t>998766203</t>
  </si>
  <si>
    <t>Přesun hmot procentní pro konstrukce truhlářské v objektech v do 24 m</t>
  </si>
  <si>
    <t>1190</t>
  </si>
  <si>
    <t>Přesun hmot pro konstrukce truhlářské stanovený procentní sazbou z ceny vodorovná dopravní vzdálenost do 50 m v objektech výšky přes 12 do 24 m</t>
  </si>
  <si>
    <t>7666</t>
  </si>
  <si>
    <t>Výplně otvorů - okna (dodávka+montáž)</t>
  </si>
  <si>
    <t>433 001</t>
  </si>
  <si>
    <t>Samoregulační okenní prvky, přívodní prvky 45m3/h, barva RAL7011 se síťkou proti hmyzu</t>
  </si>
  <si>
    <t>1192</t>
  </si>
  <si>
    <t>"O.09" 7</t>
  </si>
  <si>
    <t>"O.10" 4</t>
  </si>
  <si>
    <t>"O.19" 9</t>
  </si>
  <si>
    <t>"O.20" 4</t>
  </si>
  <si>
    <t>"O.23" 9</t>
  </si>
  <si>
    <t>"O.24" 4</t>
  </si>
  <si>
    <t>597</t>
  </si>
  <si>
    <t>766.2 O.01</t>
  </si>
  <si>
    <t>2kř AL O/V okno 1700x600mm, iz.2sklo, kování, antracitově šedá</t>
  </si>
  <si>
    <t>1194</t>
  </si>
  <si>
    <t>2kř AL O/S okno 1700x600mm, iz.2sklo Ug=1,0 W/m2K (např.Climaplus ONE), antracitově šedá</t>
  </si>
  <si>
    <t>766.2 O.02</t>
  </si>
  <si>
    <t>Strukturální AL fasáda, 3680x8330mm, tl.stěny 210mm, iz.3sklo čiré, samonosná kce, bez dilatačních spojů sloupků, zabudované 2ks O/V okna, kování, antracitově šedá, klempířské napojení na navazující kce</t>
  </si>
  <si>
    <t>1196</t>
  </si>
  <si>
    <t>klempířské napojení na navazující kce</t>
  </si>
  <si>
    <t>599</t>
  </si>
  <si>
    <t>766.2 O.03</t>
  </si>
  <si>
    <t>Strukturální AL fasáda, 3980x12560mm, tl.stěny 210mm, iz.3sklo čiré, samonosná kce, bez dilatačních spojů sloupků, zabudovaná O/V okna a 2kř dveře, kování, antracitově šedá, klempířské napojení na navazující kce</t>
  </si>
  <si>
    <t>1198</t>
  </si>
  <si>
    <t>766.2 O.09</t>
  </si>
  <si>
    <t>3kř AL O/V okno 1700x2800mm, iz.3sklo čiré, pevný nadsvětlík, kování, antracitově šedá</t>
  </si>
  <si>
    <t>1200</t>
  </si>
  <si>
    <t>601</t>
  </si>
  <si>
    <t>766.2 O.10</t>
  </si>
  <si>
    <t>1202</t>
  </si>
  <si>
    <t>766.2 O.11</t>
  </si>
  <si>
    <t>Strukturální AL fasáda, 7450x2800mm, tl.stěny 210mm, iz.3sklo čiré, zabudované 2kř dveře, samozavírače C2, přiznaná obvodová lišta, nulový práh, kování, antracitově šedá, značení prosklené plochy, klempířské napojení na navazující kce</t>
  </si>
  <si>
    <t>1204</t>
  </si>
  <si>
    <t>603</t>
  </si>
  <si>
    <t>766.2 O.12</t>
  </si>
  <si>
    <t>Strukturální AL fasáda, 9800x11930mm, tl.stěny 210mm, iz.3sklo čiré, samonosná kce, bez dilatačních spojů sloupků, zabudované V okna, pákový otevírač a 2kř dveře, přiznaná obvodová lišta, nulový práh, madla, kování, antracit.šedá, značení prosklené plochy</t>
  </si>
  <si>
    <t>1206</t>
  </si>
  <si>
    <t>766.2 O.13</t>
  </si>
  <si>
    <t>Strukturální AL fasáda, 3325x11930mm, tl.stěny 210mm, iz.3sklo čiré, samonosná kce, bez dilatačních spojů sloupků, zabudované V okna, pákový otevírač, přiznaná obvodová lišta, nulový práh, kování, antracitově šedá, klempířské napojení na navazující kce</t>
  </si>
  <si>
    <t>1208</t>
  </si>
  <si>
    <t>605</t>
  </si>
  <si>
    <t>766.2 O.14</t>
  </si>
  <si>
    <t>Interiérová strukturální AL stěna 3950x4100mm EI30DP1 s 1kř dveřmi 800x2100mm EW-Sm15DP3+C2, segmentová, jednoduché sklo doimenzované pro náraz, nulový práh, kování, antracitově šedá, značení prosklené plochy, klempířské napojení na navazující kce</t>
  </si>
  <si>
    <t>1210</t>
  </si>
  <si>
    <t>766.2 O.15</t>
  </si>
  <si>
    <t>Interiérová strukturální AL stěna 4280x2200mm EI30DP1 s 2kř dveřmi 1800x2100mm EW-Sm30DP3+C2, segmentové, jednoduché sklo dimenzované pro náraz, kování, antracitové šedá, značení prosklené plochy, klempířské napojení na navazující kce</t>
  </si>
  <si>
    <t>1212</t>
  </si>
  <si>
    <t>607</t>
  </si>
  <si>
    <t>766.2 O.18</t>
  </si>
  <si>
    <t>3kř AL O/V okno 2700x1800mm, iz.3sklo čiré, kování, antracitově šedá</t>
  </si>
  <si>
    <t>1214</t>
  </si>
  <si>
    <t>766.2 O.19</t>
  </si>
  <si>
    <t>2kř AL O/V okno 1700x2600mm, iz.3sklo čiré, pevný nadsvětlík, kování, antracitově šedá</t>
  </si>
  <si>
    <t>1216</t>
  </si>
  <si>
    <t>609</t>
  </si>
  <si>
    <t>766.2 O.20</t>
  </si>
  <si>
    <t>1218</t>
  </si>
  <si>
    <t>766.2 O.22</t>
  </si>
  <si>
    <t>3kř AL O/V okno 2700x1600mm, iz.3sklo čiré, kování, antracitově šedá</t>
  </si>
  <si>
    <t>1220</t>
  </si>
  <si>
    <t>611</t>
  </si>
  <si>
    <t>766.2 O.23</t>
  </si>
  <si>
    <t>2kř AL O/V okno 1700x2500mm, iz.3sklo čiré, pevný nadsvětlík, kování, antracitově šedá</t>
  </si>
  <si>
    <t>1222</t>
  </si>
  <si>
    <t>766.2 O.24</t>
  </si>
  <si>
    <t>1224</t>
  </si>
  <si>
    <t>613</t>
  </si>
  <si>
    <t>766.2 O.25</t>
  </si>
  <si>
    <t>Bodový světlík do ploché střechy 1500x2000mm, pevný, vrstvené 3sklo, vrchní kalené, spodní bezpečnostní Ug=0,8 W/m2K, bílá</t>
  </si>
  <si>
    <t>1226</t>
  </si>
  <si>
    <t>766.2 O.27</t>
  </si>
  <si>
    <t>Interiérová skleněná AL stěna 3500x4100mm s 1kř dveřmi 800x2100mm, segmentové, jednoduché vrstvené sklo čiré, kování, fab, antracitově šedá, klempířské napojení na navazující kce</t>
  </si>
  <si>
    <t>1228</t>
  </si>
  <si>
    <t>615</t>
  </si>
  <si>
    <t>766.2 O.28</t>
  </si>
  <si>
    <t>Výdejové nerezové okénko 1050x1200mm, vertikálně posuvné křídlo, neprůhledný polykarbonát, kování, aretace</t>
  </si>
  <si>
    <t>1230</t>
  </si>
  <si>
    <t>766 100</t>
  </si>
  <si>
    <t>Oboustranné těsnící pásky proti tepelným ztrátám infiltrací</t>
  </si>
  <si>
    <t>1232</t>
  </si>
  <si>
    <t>"O.01" (1,7*2+0,6*2)*7</t>
  </si>
  <si>
    <t>"O.02" (3,68*2+8,33*2)*1</t>
  </si>
  <si>
    <t>"O.03" (3,98*2+12,66*2)*1</t>
  </si>
  <si>
    <t>"O.09" (1,7*2+2,8*2)*7</t>
  </si>
  <si>
    <t>"O.10" (1,7*2+2,8*2)*4</t>
  </si>
  <si>
    <t>"O.11" (7,45*2+2,8*2)*1</t>
  </si>
  <si>
    <t>"O.12" (9,8*2+11,93*2)*1</t>
  </si>
  <si>
    <t>"O.13" (3,325*2+11,93*2)*1</t>
  </si>
  <si>
    <t>"O.16" (0,57*2+0,9*2)*1</t>
  </si>
  <si>
    <t>"O.18" (2,7*2+1,8*2)*1</t>
  </si>
  <si>
    <t>"O.19" (1,7*2+2,6*2)*9</t>
  </si>
  <si>
    <t>"O.20" (1,7*2+2,6*2)*4</t>
  </si>
  <si>
    <t>"O.22" (2,7*2+1,6*2)*1</t>
  </si>
  <si>
    <t>"O.23" (1,7*2+2,5*2)*9</t>
  </si>
  <si>
    <t>"O.24" (1,7*2+2,5*2)*4</t>
  </si>
  <si>
    <t>617</t>
  </si>
  <si>
    <t>766 101</t>
  </si>
  <si>
    <t>Montáž oken vč.doplňků (předsazené)</t>
  </si>
  <si>
    <t>1234</t>
  </si>
  <si>
    <t>Montáž oken vč.doplňků</t>
  </si>
  <si>
    <t>766 T01</t>
  </si>
  <si>
    <t>Vnitřní plastový parapet š.350mm, dl.1700mm, barva bílá vč. koncovek</t>
  </si>
  <si>
    <t>1236</t>
  </si>
  <si>
    <t>Vnitřní dřevotřískový parapet š.500mm, dl.1560mm, dekor CPL folie, barva bílá vč. koncovek</t>
  </si>
  <si>
    <t>619</t>
  </si>
  <si>
    <t>766 T02</t>
  </si>
  <si>
    <t>Vnitřní plastový parapet š.350mm, dl.1700mm kosý, barva bílá vč. koncovek</t>
  </si>
  <si>
    <t>1238</t>
  </si>
  <si>
    <t>766 T15</t>
  </si>
  <si>
    <t>Vnitřní dřevotřískový parapet š.250mm, dl.2700mm kosý, dekor CPL folie, barva bílá vč. koncovek</t>
  </si>
  <si>
    <t>1240</t>
  </si>
  <si>
    <t>621</t>
  </si>
  <si>
    <t>1242</t>
  </si>
  <si>
    <t>7667</t>
  </si>
  <si>
    <t>Výplně otvorů - dveře (dodávka+montáž)</t>
  </si>
  <si>
    <t>766.1 D.01/02</t>
  </si>
  <si>
    <t>Dveře 800x1970mm L/P, plné CPL, PVC mřížka 450x90mm, do plechové zárubně, štítkové kování, klika-klika, fab</t>
  </si>
  <si>
    <t>1244</t>
  </si>
  <si>
    <t>623</t>
  </si>
  <si>
    <t>766.1 D.03/04</t>
  </si>
  <si>
    <t>Dveře 900x1970mm L/P, plné CPL, PVC mřížka 450x90mm, do plechové zárubně, štítkové kování, klika-klika, fab</t>
  </si>
  <si>
    <t>1246</t>
  </si>
  <si>
    <t>766.1 D.05/06</t>
  </si>
  <si>
    <t>Dveře 2kř 900+350x1970mm L/P, plné CPL, EI60 DP1+C2, do plechové zárubně, štítkové kování, klika-klika, fab</t>
  </si>
  <si>
    <t>1248</t>
  </si>
  <si>
    <t>625</t>
  </si>
  <si>
    <t>766.1 D.21</t>
  </si>
  <si>
    <t>Prosklená stěna 3800x2950mm s 2kř dveřmi 1800x2100mm, AL, 2x boční panely a nadsvětlík, iz.3sklo čiré, el.vrátný, nulový práh, madla a samozavírač C2 na obě křídla, antracitově šedá, označení prosklené plochy, klempířské napojení na navazující kce</t>
  </si>
  <si>
    <t>1250</t>
  </si>
  <si>
    <t>766.1 D.22</t>
  </si>
  <si>
    <t>Prosklená stěna 3000x2500mm s 2kř dveřmi 1800x2100mm, AL, 2x boční panely a nadsvětlík, vrstvené jednoduché sklo čiré, nulový práh, madla a samozavírač C2 na obě křídla, antracitově šedá, označení prosklené plochy, klempířské napojení na navazující kce</t>
  </si>
  <si>
    <t>1252</t>
  </si>
  <si>
    <t>627</t>
  </si>
  <si>
    <t>766.1 D.23</t>
  </si>
  <si>
    <t>Prosklená stěna 3000x2500mm s 2kř dveřmi 1800x2400mm, AL, 2x boční panely a nadsvětlík, iz.3sklo čiré, el.vrátný, nulový práh, madla a samozavírač C2 na obě křídla, antracitově šedá, označení prosklené plochy, klempířské napojení na navazující kce</t>
  </si>
  <si>
    <t>1254</t>
  </si>
  <si>
    <t>766.1 D.24</t>
  </si>
  <si>
    <t>Dveře 2kř 2500x2200mm, AL, EISa15DP3+C2, ppo jednoduché sklo čiré, nulový práh, madla a samozavírač na obě křídla, antracitově šedá, označení prosklené plochy, klempířské napojení na navazující kce</t>
  </si>
  <si>
    <t>1256</t>
  </si>
  <si>
    <t>629</t>
  </si>
  <si>
    <t>766.1 D.27</t>
  </si>
  <si>
    <t>Dveře 1kř 900x2100mm L/P, plné CPL, EI-Sm30DP3+C2, do plechové zárubně, štítkové kování, klika-klika, fab</t>
  </si>
  <si>
    <t>1258</t>
  </si>
  <si>
    <t>766.1 D.28</t>
  </si>
  <si>
    <t>Dveře 1kř 900x2100mm L/P, plné CPL, do plechové zárubně, štítkové kování, klika-klika, fab</t>
  </si>
  <si>
    <t>1260</t>
  </si>
  <si>
    <t>631</t>
  </si>
  <si>
    <t>766.1 D.30/31</t>
  </si>
  <si>
    <t>Dveře 1kř 800x2100mm L/P, plné CPL, do plechové zárubně, štítkové kování, klika-klika, fab</t>
  </si>
  <si>
    <t>1262</t>
  </si>
  <si>
    <t>766.1 D.32/33</t>
  </si>
  <si>
    <t>Dveře 1kř 700x2100mm L/P, plné CPL, do plechové zárubně, štítkové kování, WC sada</t>
  </si>
  <si>
    <t>1264</t>
  </si>
  <si>
    <t>633</t>
  </si>
  <si>
    <t>766.1 D.36</t>
  </si>
  <si>
    <t>Dveřd 2kř 2000x2200mm L/P, AL, EISa15DP3+C2, ppo jednoduché sklo čiré, panikové kování, hrazda na obou křídlech, antracitově šedá, označení barevné plochy, klempířské napojení na navazující kce</t>
  </si>
  <si>
    <t>1266</t>
  </si>
  <si>
    <t>766.1 D.37</t>
  </si>
  <si>
    <t>Dveře 1kř 900x2100mm L/P, plné CPL, do plechové zárubně, štítkové kování, klika-klika-fab</t>
  </si>
  <si>
    <t>1268</t>
  </si>
  <si>
    <t>635</t>
  </si>
  <si>
    <t>766.1 D.38</t>
  </si>
  <si>
    <t>1270</t>
  </si>
  <si>
    <t>766.1 D.39</t>
  </si>
  <si>
    <t>Dveře 1kř 900x2100mm L/P, plné CPL, do plechové zárubně, wc sada, madlo</t>
  </si>
  <si>
    <t>1272</t>
  </si>
  <si>
    <t>637</t>
  </si>
  <si>
    <t>766.1 D.40</t>
  </si>
  <si>
    <t>Dveře 1kř 700x2100mm L/P, plné CPL, EW-Sm30DP3+C2, do plechové zárubně, štítkové kování, klika-klika, fab</t>
  </si>
  <si>
    <t>1274</t>
  </si>
  <si>
    <t>766.1 D.41</t>
  </si>
  <si>
    <t>Dveře 1kř 900x2100mm L/P, plné CPL, EW-Sm30DP3+C2, do plechové zárubně, štítkové kování, klika-klika, fab, madlo</t>
  </si>
  <si>
    <t>1276</t>
  </si>
  <si>
    <t>639</t>
  </si>
  <si>
    <t>766.1 D.42</t>
  </si>
  <si>
    <t>Dveře 1kř 900x2100mm L/P, plné CPL, EI-Sm30DP3, do plechové zárubně, štítkové kování, klika-klika, fab</t>
  </si>
  <si>
    <t>1278</t>
  </si>
  <si>
    <t>766.1 D.43</t>
  </si>
  <si>
    <t>Dveře 1kř 900x2100mm L/P, plné CPL, EI-Sm30DP3, do plechové zárubně, štítkové kování, klika-klika, fab, madlo</t>
  </si>
  <si>
    <t>1280</t>
  </si>
  <si>
    <t>641</t>
  </si>
  <si>
    <t>766.1 D.44/45</t>
  </si>
  <si>
    <t>Dveře 1kř 800x2100mm L/P, plné CPL, do plechové zárubně, štítkové kování, WC sada</t>
  </si>
  <si>
    <t>1282</t>
  </si>
  <si>
    <t>766.1 D.46/47</t>
  </si>
  <si>
    <t>Dveře 1kř 900x2100mm L/P, plné CPL, do plechové zárubně, štítkové kování, WC sada, madlo</t>
  </si>
  <si>
    <t>1284</t>
  </si>
  <si>
    <t>643</t>
  </si>
  <si>
    <t>766.1 D.48</t>
  </si>
  <si>
    <t>Dveře 1kř 900x2100mm L/P, plné CPL, do plechové zárubně, štítkové kování, doz zámek, madlo</t>
  </si>
  <si>
    <t>1286</t>
  </si>
  <si>
    <t>766.1 D.52</t>
  </si>
  <si>
    <t>Dveře 1kř 800x2100mm L/P, plné CPL do vlhkých prostor, do plechové zárubně, štítkové kování, klika-klika, fab</t>
  </si>
  <si>
    <t>1288</t>
  </si>
  <si>
    <t>645</t>
  </si>
  <si>
    <t>766.1 D.53</t>
  </si>
  <si>
    <t>Dveře 1kř 700x2100mm L/P, plné CPL posuvné, zapuštěné oboustranné madlo, pojezd, dorazová lišta</t>
  </si>
  <si>
    <t>1290</t>
  </si>
  <si>
    <t>1292</t>
  </si>
  <si>
    <t>"D.21" 3,8*2+2,95*2</t>
  </si>
  <si>
    <t>"D.23" 3*2+2,5*2</t>
  </si>
  <si>
    <t>647</t>
  </si>
  <si>
    <t>766 102</t>
  </si>
  <si>
    <t>Montáž dveří vč.doplňků</t>
  </si>
  <si>
    <t>1294</t>
  </si>
  <si>
    <t>1296</t>
  </si>
  <si>
    <t>767</t>
  </si>
  <si>
    <t>Konstrukce zámečnické</t>
  </si>
  <si>
    <t>649</t>
  </si>
  <si>
    <t>767 001.1</t>
  </si>
  <si>
    <t>Montáž a dodávka podhledu pororošt</t>
  </si>
  <si>
    <t>1298</t>
  </si>
  <si>
    <t>449,92*1,2 "Přepočtené koeficientem množství</t>
  </si>
  <si>
    <t>553 001</t>
  </si>
  <si>
    <t>podhled pororošt lisovaný lakovaný PR-20/2-34/33-2, např. lisované rošty (7847kg)</t>
  </si>
  <si>
    <t>1300</t>
  </si>
  <si>
    <t>651</t>
  </si>
  <si>
    <t>767 001.2</t>
  </si>
  <si>
    <t>Tvarová úprava pororošt - malý výřez</t>
  </si>
  <si>
    <t>1302</t>
  </si>
  <si>
    <t>767 001.3</t>
  </si>
  <si>
    <t>Tvarová úprava pororošt - velký výřez</t>
  </si>
  <si>
    <t>1304</t>
  </si>
  <si>
    <t>653</t>
  </si>
  <si>
    <t>767 002</t>
  </si>
  <si>
    <t>Výroba a montáž čelní desky balkonů francouzských oken včetně kotvení do fasády</t>
  </si>
  <si>
    <t>1306</t>
  </si>
  <si>
    <t>553 Z01</t>
  </si>
  <si>
    <t>balkon z ocelových jeklů a tahokovu - práškově lakované, kotevní konstrukce do fasády - žárově zinkované, nátěr RAL antracit(66,167kg/kus)</t>
  </si>
  <si>
    <t>1308</t>
  </si>
  <si>
    <t>655</t>
  </si>
  <si>
    <t>553 Z02</t>
  </si>
  <si>
    <t>balkon z ocelových jeklů a tahokovu - práškově lakováné, kotevní konstrukce do fasády - žárově zinkované, nátěr RAL antracit(120kg/kus)</t>
  </si>
  <si>
    <t>1310</t>
  </si>
  <si>
    <t>"1.42" 1*120</t>
  </si>
  <si>
    <t>"1.55" 1*120</t>
  </si>
  <si>
    <t>"1.54" 1*120</t>
  </si>
  <si>
    <t>"1.53" 1*120</t>
  </si>
  <si>
    <t>"1.58" 1*120</t>
  </si>
  <si>
    <t>"1.60" 1*120</t>
  </si>
  <si>
    <t>"1.62" 1*120</t>
  </si>
  <si>
    <t>"2.25" 1*120</t>
  </si>
  <si>
    <t>"2.29" 1*120</t>
  </si>
  <si>
    <t>"2.31" 1*120</t>
  </si>
  <si>
    <t>"2.33" 1*120</t>
  </si>
  <si>
    <t>"2.35" 1*120</t>
  </si>
  <si>
    <t>"2.37" 1*120</t>
  </si>
  <si>
    <t>"2.39" 1*120</t>
  </si>
  <si>
    <t>"2.41" 1*120</t>
  </si>
  <si>
    <t>"2.43" 1*120</t>
  </si>
  <si>
    <t>"3.26" 1*120</t>
  </si>
  <si>
    <t>"3.30" 1*120</t>
  </si>
  <si>
    <t>"3.32" 1*120</t>
  </si>
  <si>
    <t>"3.34" 1*120</t>
  </si>
  <si>
    <t>"3.36" 1*120</t>
  </si>
  <si>
    <t>"3.38" 1*120</t>
  </si>
  <si>
    <t>"3.40" 1*120</t>
  </si>
  <si>
    <t>"3.42" 1*120</t>
  </si>
  <si>
    <t>"3.44" 1*120</t>
  </si>
  <si>
    <t>767 003</t>
  </si>
  <si>
    <t>Výroba a montáž nosné konstrukce střechy zádveří</t>
  </si>
  <si>
    <t>1312</t>
  </si>
  <si>
    <t>657</t>
  </si>
  <si>
    <t>553 Z13</t>
  </si>
  <si>
    <t>ocelová konstrukce z hranatých trubek 140x80x5,0mm - žárově zinkované, nátěr RAL antracit</t>
  </si>
  <si>
    <t>1314</t>
  </si>
  <si>
    <t>"D.1.1.c.21" 172,877</t>
  </si>
  <si>
    <t>767 004</t>
  </si>
  <si>
    <t>Výroba a montáž nosné tyče pro dešťový svod</t>
  </si>
  <si>
    <t>1316</t>
  </si>
  <si>
    <t>659</t>
  </si>
  <si>
    <t>553 Z14</t>
  </si>
  <si>
    <t>ocelová hranatá trubka 50x50x4,0mm - žárově zinkované, nátěr RAL antracit</t>
  </si>
  <si>
    <t>1318</t>
  </si>
  <si>
    <t>767 005</t>
  </si>
  <si>
    <t>Výroba a montáž ocelový rám sklepního světlíku</t>
  </si>
  <si>
    <t>1320</t>
  </si>
  <si>
    <t>661</t>
  </si>
  <si>
    <t>553 Z09</t>
  </si>
  <si>
    <t>svařený rám z úhelníků L - žárově zinkované</t>
  </si>
  <si>
    <t>1322</t>
  </si>
  <si>
    <t>"D.1.1.c.20" 29,219*2</t>
  </si>
  <si>
    <t>767 006</t>
  </si>
  <si>
    <t>Výroba a montáž ocelový rám pro osazení venkovní jednotky na střeše</t>
  </si>
  <si>
    <t>1324</t>
  </si>
  <si>
    <t>663</t>
  </si>
  <si>
    <t>553 Z21</t>
  </si>
  <si>
    <t>ocelový rám z U profilů a stojkami z L profilů - žárově zinkované</t>
  </si>
  <si>
    <t>1326</t>
  </si>
  <si>
    <t>767 007</t>
  </si>
  <si>
    <t>Výroba a montáž ocelový rám pro osazení jednotky na střeše</t>
  </si>
  <si>
    <t>1328</t>
  </si>
  <si>
    <t>665</t>
  </si>
  <si>
    <t>553 Z22</t>
  </si>
  <si>
    <t>1330</t>
  </si>
  <si>
    <t>767 008</t>
  </si>
  <si>
    <t>Výroba a montáž ocelový rám pro osazení venkovní VZT jednotky na střeše</t>
  </si>
  <si>
    <t>1332</t>
  </si>
  <si>
    <t>667</t>
  </si>
  <si>
    <t>553 Z23</t>
  </si>
  <si>
    <t>1334</t>
  </si>
  <si>
    <t>767 009</t>
  </si>
  <si>
    <t>Výroba a montáž ocelový rám pro osazení venkovních VZT rozvodů na střeše</t>
  </si>
  <si>
    <t>1336</t>
  </si>
  <si>
    <t>669</t>
  </si>
  <si>
    <t>553 Z24</t>
  </si>
  <si>
    <t>ocelový rám z L profilů - žárově zinkované</t>
  </si>
  <si>
    <t>1338</t>
  </si>
  <si>
    <t>767 010</t>
  </si>
  <si>
    <t>1340</t>
  </si>
  <si>
    <t>671</t>
  </si>
  <si>
    <t>553 Z25</t>
  </si>
  <si>
    <t>1342</t>
  </si>
  <si>
    <t>767 011</t>
  </si>
  <si>
    <t>1344</t>
  </si>
  <si>
    <t>673</t>
  </si>
  <si>
    <t>553 Z56</t>
  </si>
  <si>
    <t>1346</t>
  </si>
  <si>
    <t>767 012</t>
  </si>
  <si>
    <t>Výroba a montáž okrajový plech s kotvami</t>
  </si>
  <si>
    <t>1348</t>
  </si>
  <si>
    <t>675</t>
  </si>
  <si>
    <t>553 Z19</t>
  </si>
  <si>
    <t>ocelový plech P5, výška 150 mm s navařenými platlemi pro kotvení - žárově zinkované (13,888kg/kus)</t>
  </si>
  <si>
    <t>1350</t>
  </si>
  <si>
    <t>767 013</t>
  </si>
  <si>
    <t>Zábradlí atrium 1.NP - výroba a montáž - Float - Ohýbané sklo R0,5089  882 ESG VSG čiré otvory madlo + nerez pointy, 824x1400mm</t>
  </si>
  <si>
    <t>1352</t>
  </si>
  <si>
    <t>Zábradlí atrium 1.NP - výroba a montáž - Float - Ohýbané sklo R0,5089 882 ESG VSG čiré otvory madlo + nerez pointy, 824x1400mm</t>
  </si>
  <si>
    <t>677</t>
  </si>
  <si>
    <t>767 014</t>
  </si>
  <si>
    <t>Zábradlí atrium 1.NP - výroba a montáž - Float - Ohýbané sklo R0,5139  882 ESG VSG čiré otvory madlo + nerez pointy, 735x1400mm</t>
  </si>
  <si>
    <t>1354</t>
  </si>
  <si>
    <t>Zábradlí atrium 1.NP - výroba a montáž - Float - Ohýbané sklo R0,5139 882 ESG VSG čiré otvory madlo + nerez pointy, 735x1400mm</t>
  </si>
  <si>
    <t>767 015</t>
  </si>
  <si>
    <t>Zábradlí atrium 1.NP - výroba a montáž - Float - Ohýbané sklo R13,5  882 ESG VSG čiré otvory madlo + nerez pointy, 7.683x1.400mm</t>
  </si>
  <si>
    <t>1356</t>
  </si>
  <si>
    <t>Zábradlí atrium 1.NP - výroba a montáž - Float - Ohýbané sklo R13,5 882 ESG VSG čiré otvory madlo + nerez pointy, 7.683x1.400mm</t>
  </si>
  <si>
    <t>679</t>
  </si>
  <si>
    <t>767 016</t>
  </si>
  <si>
    <t>Zábradlí atrium 1.NP - výroba a montáž - Float - Ohýbané sklo R3,9265 882 ESG VSG čiré otvory madlo + nerez pointy, 1.055x1.400mm</t>
  </si>
  <si>
    <t>1358</t>
  </si>
  <si>
    <t>767 017</t>
  </si>
  <si>
    <t>Zábradlí atrium 1.NP - výroba a montáž - Float - Ohýbané sklo R0,7457 882 ESG VSG čiré otvory madlo + nerez pointy, 1.215x1.400mm</t>
  </si>
  <si>
    <t>1360</t>
  </si>
  <si>
    <t>681</t>
  </si>
  <si>
    <t>767 018</t>
  </si>
  <si>
    <t>Zábradlí atrium 1.NP - výroba a montáž - Float - Ohýbané sklo R0,6779 882 ESG VSG čiré otvory madlo + nerez pointy, 273x1.400mm</t>
  </si>
  <si>
    <t>1362</t>
  </si>
  <si>
    <t>767 019</t>
  </si>
  <si>
    <t>Zábradlí atrium 1.NP - výroba a montáž - Float - Ohýbané sklo R2,2516  882 ESG VSG čiré otvory madlo + nerez pointy, 1.024x1.400mm</t>
  </si>
  <si>
    <t>1364</t>
  </si>
  <si>
    <t>Zábradlí atrium 1.NP - výroba a montáž - Float - Ohýbané sklo R2,2516 882 ESG VSG čiré otvory madlo + nerez pointy, 1.024x1.400mm</t>
  </si>
  <si>
    <t>683</t>
  </si>
  <si>
    <t>767 020</t>
  </si>
  <si>
    <t>Zábradlí atrium 1.NP - výroba a montáž - Float 882 ESG VSG čiré otvory madlo + nerez pointy, 6.980x1.400mm</t>
  </si>
  <si>
    <t>1366</t>
  </si>
  <si>
    <t>767 021</t>
  </si>
  <si>
    <t>Zábradlí atrium 1.NP - výroba a montáž - Float 882 ESG VSG čiré otvory madlo + nerez pointy, 2.055x1.400mm</t>
  </si>
  <si>
    <t>1368</t>
  </si>
  <si>
    <t>685</t>
  </si>
  <si>
    <t>767 022</t>
  </si>
  <si>
    <t>Zábradlí atrium 1.NP - výroba a montáž - Sada nerez point pr. 60 M12  15+20</t>
  </si>
  <si>
    <t>1370</t>
  </si>
  <si>
    <t>Zábradlí atrium 1.NP - výroba a montáž - Sada nerez point pr. 60 M12 15+20</t>
  </si>
  <si>
    <t>767 023</t>
  </si>
  <si>
    <t>Zábradlí atrium 1.NP - výroba a montáž - Zábradlí nerez pr. 30 kotvení  na pointy do skla</t>
  </si>
  <si>
    <t>1372</t>
  </si>
  <si>
    <t>Zábradlí atrium 1.NP - výroba a montáž - Zábradlí nerez pr. 30 kotvení na pointy do skla</t>
  </si>
  <si>
    <t>687</t>
  </si>
  <si>
    <t>767 024</t>
  </si>
  <si>
    <t>Zábradlí atrium 2.NP - výroba a montáž - Float - Ohýbané sklo R0,5089  882 ESG VSG čiré  otvory madlo + nerez pointy, 824x1.400mm</t>
  </si>
  <si>
    <t>1374</t>
  </si>
  <si>
    <t>Zábradlí atrium 2.NP - výroba a montáž - Float - Ohýbané sklo R0,5089 882 ESG VSG čiré otvory madlo + nerez pointy, 824x1.400mm</t>
  </si>
  <si>
    <t>767 025</t>
  </si>
  <si>
    <t>Zábradlí atrium 2.NP - výroba a montáž - Float - Ohýbané sklo R0,5139  882 ESG VSG čiré otvory madlo + nerez pointy, 735x1.400mm</t>
  </si>
  <si>
    <t>1376</t>
  </si>
  <si>
    <t>Zábradlí atrium 2.NP - výroba a montáž - Float - Ohýbané sklo R0,5139 882 ESG VSG čiré otvory madlo + nerez pointy, 735x1.400mm</t>
  </si>
  <si>
    <t>689</t>
  </si>
  <si>
    <t>767 026</t>
  </si>
  <si>
    <t>Zábradlí atrium 2.NP - výroba a montáž - Float - Ohýbané sklo R13,5  882 ESG VSG čiré otvory madlo + nerez pointy, 7.683x1.400mm</t>
  </si>
  <si>
    <t>1378</t>
  </si>
  <si>
    <t>Zábradlí atrium 2.NP - výroba a montáž - Float - Ohýbané sklo R13,5 882 ESG VSG čiré otvory madlo + nerez pointy, 7.683x1.400mm</t>
  </si>
  <si>
    <t>767 027</t>
  </si>
  <si>
    <t>Zábradlí atrium 2.NP - výroba a montáž - Float - Ohýbané sklo R3,9265 882 ESG VSG čiré otvory madlo + nerez pointy, 1.055x1.400mm</t>
  </si>
  <si>
    <t>1380</t>
  </si>
  <si>
    <t>691</t>
  </si>
  <si>
    <t>767 028</t>
  </si>
  <si>
    <t>Zábradlí atrium 2.NP - výroba a montáž - Float - Ohýbané sklo R0,7457 882 ESG VSG čiré otvory madlo + nerez pointy, 1.215x1.400mm</t>
  </si>
  <si>
    <t>1382</t>
  </si>
  <si>
    <t>767 029</t>
  </si>
  <si>
    <t>Zábradlí atrium 2.NP - výroba a montáž - Float - Ohýbané sklo R0,6779 882 ESG VSG čiré otvory madlo + nerez pointy, 273x1.400mm</t>
  </si>
  <si>
    <t>1384</t>
  </si>
  <si>
    <t>693</t>
  </si>
  <si>
    <t>767 030</t>
  </si>
  <si>
    <t>Zábradlí atrium 2.NP - výroba a montáž - Float - Ohýbané sklo R2,2516  882 ESG VSG čiré otvory madlo + nerez pointy, 1.024x1.400mm</t>
  </si>
  <si>
    <t>1386</t>
  </si>
  <si>
    <t>Zábradlí atrium 2.NP - výroba a montáž - Float - Ohýbané sklo R2,2516 882 ESG VSG čiré otvory madlo + nerez pointy, 1.024x1.400mm</t>
  </si>
  <si>
    <t>767 031</t>
  </si>
  <si>
    <t>Zábradlí atrium 2.NP - výroba a montáž - Float 882 ESG VSG čiré otvory madlo + nerez pointy, 6.980x1.400mm</t>
  </si>
  <si>
    <t>1388</t>
  </si>
  <si>
    <t>695</t>
  </si>
  <si>
    <t>767 032</t>
  </si>
  <si>
    <t>Zábradlí atrium 2.NP - výroba a montáž - Float 882 ESG VSG čiré otvory madlo + nerez pointy, 2.055x1.400mm</t>
  </si>
  <si>
    <t>1390</t>
  </si>
  <si>
    <t>767 033</t>
  </si>
  <si>
    <t>Zábradlí atrium 2.NP - výroba a montáž - Sada nerez point pr. 60 M12  15+20</t>
  </si>
  <si>
    <t>1392</t>
  </si>
  <si>
    <t>Zábradlí atrium 2.NP - výroba a montáž - Sada nerez point pr. 60 M12 15+20</t>
  </si>
  <si>
    <t>697</t>
  </si>
  <si>
    <t>767 034</t>
  </si>
  <si>
    <t>Zábradlí atrium 2.NP - výroba a montáž - Zábradlí nerez pr. 30 kotvení  na pointy do skla</t>
  </si>
  <si>
    <t>1394</t>
  </si>
  <si>
    <t>Zábradlí atrium 2.NP - výroba a montáž - Zábradlí nerez pr. 30 kotvení na pointy do skla</t>
  </si>
  <si>
    <t>767162110</t>
  </si>
  <si>
    <t>Montáž zábradlí rovného z profilové oceli do zdi do hmotnosti 20 kg</t>
  </si>
  <si>
    <t>1396</t>
  </si>
  <si>
    <t>699</t>
  </si>
  <si>
    <t>553912080</t>
  </si>
  <si>
    <t>zábradelní výplň ze svislých tyčí - žárově zinkované, nátěr RAL antracit</t>
  </si>
  <si>
    <t>1398</t>
  </si>
  <si>
    <t>"Z 1.PP do 1.NP"</t>
  </si>
  <si>
    <t>"Z12" 5+1+1+1+3</t>
  </si>
  <si>
    <t>"Z 1.NP do 2.NP"</t>
  </si>
  <si>
    <t>"Z12" 5+1+1+5</t>
  </si>
  <si>
    <t>"Z 2.NP do 3.NP"</t>
  </si>
  <si>
    <t>"Z12" 1+4+1+1+4+2</t>
  </si>
  <si>
    <t>767165120</t>
  </si>
  <si>
    <t>Montáž zábradlí rovného madla z trubek nebo tenkostěnných profilů svařovaného</t>
  </si>
  <si>
    <t>1400</t>
  </si>
  <si>
    <t>701</t>
  </si>
  <si>
    <t>553911780</t>
  </si>
  <si>
    <t>madlo nerezové průměr 42,4mm, dodávka vč. kotevních konzolek po 800mm, spojovacích dílů a koncovek</t>
  </si>
  <si>
    <t>1402</t>
  </si>
  <si>
    <t>"1.NP - Z15"</t>
  </si>
  <si>
    <t>"1.30" 2,84+1,2+1,2+2,5+2,4</t>
  </si>
  <si>
    <t>"2.NP - Z15"</t>
  </si>
  <si>
    <t>"2.21" 2,54+1,19+1,32+2,5+3,8</t>
  </si>
  <si>
    <t>"3.NP - Z15"</t>
  </si>
  <si>
    <t>"3.19" 3,7+0,6+1,3+0,7</t>
  </si>
  <si>
    <t>"3.21" 2,54+1,19+1,32+2,5+3,9</t>
  </si>
  <si>
    <t>"Z15" 5+1,7+2+1,3+1+3+1,5</t>
  </si>
  <si>
    <t>"Z15" 2,6+4,5+1,7+4+1,7+4,5+1,3</t>
  </si>
  <si>
    <t>"Z15" 2,9+4+1,7+4+1,7+4+1,8+2,8</t>
  </si>
  <si>
    <t>553911781</t>
  </si>
  <si>
    <t>madlo žárově zinkované, dodávka vč. kotevních konzolek a koncovek</t>
  </si>
  <si>
    <t>1404</t>
  </si>
  <si>
    <t>"D.1.1.c.19"</t>
  </si>
  <si>
    <t>"Z6" 0,2+1,4+0,2</t>
  </si>
  <si>
    <t>703</t>
  </si>
  <si>
    <t>767531111</t>
  </si>
  <si>
    <t>Montáž vstupních kovových nebo plastových rohoží čistících zón</t>
  </si>
  <si>
    <t>1406</t>
  </si>
  <si>
    <t>Montáž vstupních čistících zón z rohoží kovových nebo plastových</t>
  </si>
  <si>
    <t xml:space="preserve">Poznámka k souboru cen:_x000D_
Poznámka k souboru cen: 1. Cena -1111 je určena pro všechny typy rohoží kromě textilních, tj. hliníkové nebo plastové v kombinaci s různými typy kartáčů, kovové - škrabáky, pryžové, z vláken z plastických hmot, apod. 2. Textilní rohože se oceňují souborem cen 776 57-3 Montáž textilních čistících zón katalogu 800-776 Podlahy povlakové. </t>
  </si>
  <si>
    <t>697520040</t>
  </si>
  <si>
    <t>rohož vstupní (např. TOPWELL) provedení hliník standard 17 mm</t>
  </si>
  <si>
    <t>1408</t>
  </si>
  <si>
    <t>Čistící zóny rohože vstupní rohož vstupní (např. TOPWELL) zatížení do 2,5 t provedení hliník standard    17 mm</t>
  </si>
  <si>
    <t>"Z8" 3*(2*1)</t>
  </si>
  <si>
    <t>705</t>
  </si>
  <si>
    <t>767531121</t>
  </si>
  <si>
    <t>Osazení zapuštěného rámu z L profilů k čistícím rohožím</t>
  </si>
  <si>
    <t>1410</t>
  </si>
  <si>
    <t>Montáž vstupních čistících zón z rohoží osazení rámu mosazného nebo hliníkového zapuštěného z L profilů</t>
  </si>
  <si>
    <t>697521600</t>
  </si>
  <si>
    <t>rám pro zapuštění, profil L - 30/30, 25/25, 20/30, 15/30 - Al</t>
  </si>
  <si>
    <t>1412</t>
  </si>
  <si>
    <t>Čistící zóny rámy rámy pro zapuštění profil L - 30/30, 25/25, 20/30, 15/30  - Al</t>
  </si>
  <si>
    <t>"Z8" 2*3+1*3</t>
  </si>
  <si>
    <t>707</t>
  </si>
  <si>
    <t>767811120</t>
  </si>
  <si>
    <t>Montáž mřížek větracích</t>
  </si>
  <si>
    <t>1414</t>
  </si>
  <si>
    <t>598821300</t>
  </si>
  <si>
    <t>mřížka větrací 200x200 mm, kovová se skrytým uchycením, vodorovné lamely se sítí proti hmyzu, bílá - K36 (např. Mandík PDZM)</t>
  </si>
  <si>
    <t>1416</t>
  </si>
  <si>
    <t>Výrobky žárovzdorné netypické komínový systém ASV příslušenství systému mřížka větrací</t>
  </si>
  <si>
    <t>709</t>
  </si>
  <si>
    <t>998767103</t>
  </si>
  <si>
    <t>Přesun hmot tonážní pro zámečnické konstrukce v objektech v do 24 m</t>
  </si>
  <si>
    <t>1418</t>
  </si>
  <si>
    <t>Přesun hmot pro zámečnické konstrukce stanovený z hmotnosti přesunovaného materiálu vodorovná dopravní vzdálenost do 50 m v objektech výšky přes 12 do 24 m</t>
  </si>
  <si>
    <t xml:space="preserve">Poznámka k souboru cen:_x000D_
Poznámka k souboru cen: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-7181 pro přesun prováděný bez použití mechanizace, tj. za ztížených podmínek, lze použít pouze pro hmotnost materiálu, která se tímto způsobem skutečně přemísťuje. </t>
  </si>
  <si>
    <t>771</t>
  </si>
  <si>
    <t>Podlahy z dlaždic</t>
  </si>
  <si>
    <t>771274123</t>
  </si>
  <si>
    <t>Montáž obkladů stupnic z dlaždic protiskluzných keramických flexibilní lepidlo š do 300 mm</t>
  </si>
  <si>
    <t>1420</t>
  </si>
  <si>
    <t>Montáž obkladů schodišť z dlaždic keramických lepených flexibilním lepidlem stupnic protiskluzných nebo reliefovaných šířky přes 250 do 300 mm</t>
  </si>
  <si>
    <t xml:space="preserve">Poznámka k souboru cen:_x000D_
Poznámka k souboru cen: 1. Montáž obkladů schodnic, schodišťových ramen a boků podest se oceňuje skladebně cenami příslušných obkladů stěn a cenami položky čís. 781 . . -9192 Příplatek k cenám za obklady v omezeném prostoru, katalogu 781 Obklady keramické – montáž části A01. </t>
  </si>
  <si>
    <t>"1PP-1NP" 15*1,5+3*1,5</t>
  </si>
  <si>
    <t>"1.NP-2NP" 13*1,5+13*1,5</t>
  </si>
  <si>
    <t>"2.NP-3NP" 12*1,5+11*1,5</t>
  </si>
  <si>
    <t>597612630</t>
  </si>
  <si>
    <t>dlaždice keramické (barevné i bílé) 45 x 45 x 1 cm I. j.; cenová úroveň minimálně 395,- Kč/m2</t>
  </si>
  <si>
    <t>1422</t>
  </si>
  <si>
    <t>100,5*0,3 "Přepočtené koeficientem množství</t>
  </si>
  <si>
    <t>771274242</t>
  </si>
  <si>
    <t>Montáž obkladů podstupnic z dlaždic protiskluzných keramických flexibilní lepidlo v do 200 mm</t>
  </si>
  <si>
    <t>1424</t>
  </si>
  <si>
    <t>Montáž obkladů schodišť z dlaždic keramických lepených flexibilním lepidlem podstupnic protiskluzných nebo reliefovaných výšky přes 150 do 200 mm</t>
  </si>
  <si>
    <t>1426</t>
  </si>
  <si>
    <t>100,5*0,2 "Přepočtené koeficientem množství</t>
  </si>
  <si>
    <t>771474112</t>
  </si>
  <si>
    <t>Montáž soklíků z dlaždic keramických rovných flexibilní lepidlo v do 90 mm</t>
  </si>
  <si>
    <t>1428</t>
  </si>
  <si>
    <t>Montáž soklíků z dlaždic keramických lepených flexibilním lepidlem rovných výšky přes 65 do 90 mm</t>
  </si>
  <si>
    <t>715</t>
  </si>
  <si>
    <t>59761262R</t>
  </si>
  <si>
    <t>dlaždice keramické (např. RAKO - kuchyně CHAMPAGNE) (barevné) 33,3 x 33,3 x 0,8 cm I. j.; minimální cenová hladina 382,- Kč/m2</t>
  </si>
  <si>
    <t>1430</t>
  </si>
  <si>
    <t>268,588*0,2 "Přepočtené koeficientem množství</t>
  </si>
  <si>
    <t>771474132</t>
  </si>
  <si>
    <t>Montáž soklíků z dlaždic keramických schodišťových stupňovitých flexibilní lepidlo v do 90 mm</t>
  </si>
  <si>
    <t>1432</t>
  </si>
  <si>
    <t>Montáž soklíků z dlaždic keramických lepených flexibilním lepidlem schodišťových stupňovitých výšky přes 65 do 90 mm</t>
  </si>
  <si>
    <t>717</t>
  </si>
  <si>
    <t>1434</t>
  </si>
  <si>
    <t>39,17*0,2 "Přepočtené koeficientem množství</t>
  </si>
  <si>
    <t>771571114</t>
  </si>
  <si>
    <t>Montáž podlah z keramických dlaždic režných hladkých do malty do 19 ks/m2</t>
  </si>
  <si>
    <t>1436</t>
  </si>
  <si>
    <t>Montáž podlah z dlaždic keramických kladených do malty režných nebo glazovaných hladkých přes 12 do 19 ks/ m2</t>
  </si>
  <si>
    <t>719</t>
  </si>
  <si>
    <t>1438</t>
  </si>
  <si>
    <t>597612621</t>
  </si>
  <si>
    <t>dlaždice keramické (barevné i bílé) 45 x 45 x 1 cm I. j. C/Rmin11; minimální cenová úroveň 428,- Kč/m2</t>
  </si>
  <si>
    <t>1440</t>
  </si>
  <si>
    <t>dlaždice keramické (barevné i bílé) 33,3 x 33,3 x 0,8 cm I. j.</t>
  </si>
  <si>
    <t>771591111</t>
  </si>
  <si>
    <t>Podlahy penetrace podkladu</t>
  </si>
  <si>
    <t>1442</t>
  </si>
  <si>
    <t>Podlahy - ostatní práce penetrace podkladu</t>
  </si>
  <si>
    <t xml:space="preserve">Poznámka k souboru cen:_x000D_
Poznámka k souboru cen: 1. Množství měrných jednotek u ceny -1185 se stanoví podle počtu řezaných dlaždic, nezávisle na jejich velikosti. 2. Položkou -1185 lze ocenit provádění více řezů na jednom kusu dlažby. </t>
  </si>
  <si>
    <t>100,5*0,3</t>
  </si>
  <si>
    <t>100,5*0,2</t>
  </si>
  <si>
    <t>268,588*0,1</t>
  </si>
  <si>
    <t>471,55</t>
  </si>
  <si>
    <t>771591115</t>
  </si>
  <si>
    <t>Podlahy spárování silikonem</t>
  </si>
  <si>
    <t>1444</t>
  </si>
  <si>
    <t>Podlahy - ostatní práce spárování silikonem</t>
  </si>
  <si>
    <t>"Podstupnice" 100,5</t>
  </si>
  <si>
    <t>"Soklík" 268,588</t>
  </si>
  <si>
    <t>723</t>
  </si>
  <si>
    <t>771591131</t>
  </si>
  <si>
    <t>Podlahy izolace ve spojení s dlažbou - nátěrová izolace vč. koutové pásky</t>
  </si>
  <si>
    <t>1446</t>
  </si>
  <si>
    <t>771591171</t>
  </si>
  <si>
    <t>Montáž profilu ukončujícího pro plynulý přechod (dlažby s kobercem apod.)</t>
  </si>
  <si>
    <t>1448</t>
  </si>
  <si>
    <t>Podlahy - ostatní práce montáž ukončujícího profilu pro plynulý přechod (dlažba-koberec apod.)</t>
  </si>
  <si>
    <t>590306470</t>
  </si>
  <si>
    <t>profil ukončovací PVC 12,5/2500 mm</t>
  </si>
  <si>
    <t>1450</t>
  </si>
  <si>
    <t>Systémy sádrokartonové, sádrovláknité a cementovláknité systémy RIGIPS konstrukční profily pro sdk systém ostatní ukončovací PVC profil 12,5/2500 mm</t>
  </si>
  <si>
    <t>268,588*1,1 "Přepočtené koeficientem množství</t>
  </si>
  <si>
    <t>998771103</t>
  </si>
  <si>
    <t>Přesun hmot tonážní pro podlahy z dlaždic v objektech v do 24 m</t>
  </si>
  <si>
    <t>1452</t>
  </si>
  <si>
    <t>Přesun hmot pro podlahy z dlaždic stanovený z hmotnosti přesunovaného materiálu vodorovná dopravní vzdálenost do 50 m v objektech výšky přes 12 do 24 m</t>
  </si>
  <si>
    <t>775</t>
  </si>
  <si>
    <t>Podlahy skládané (parkety, vlysy, lamely aj.)</t>
  </si>
  <si>
    <t>727</t>
  </si>
  <si>
    <t>775429121</t>
  </si>
  <si>
    <t>Montáž podlahové lišty přechodové připevněné vruty</t>
  </si>
  <si>
    <t>1454</t>
  </si>
  <si>
    <t>Montáž lišty přechodové (vyrovnávací) připevněné vruty</t>
  </si>
  <si>
    <t xml:space="preserve">Poznámka k souboru cen:_x000D_
Poznámka k souboru cen: 1. V ceně 775 42-9 . nejsou započteny náklady na dodání lišt, montážních spon nebo montážních základních profilů. Tyto náklady se oceňují ve specifikaci; ztratné lze dohodnout v přiměřené výši. </t>
  </si>
  <si>
    <t>553431100</t>
  </si>
  <si>
    <t>hliníkový přechodový profil (např. Multifloor 30 stříbro)</t>
  </si>
  <si>
    <t>1456</t>
  </si>
  <si>
    <t>Doplňky stavební kovové profily přechodové pro podlahové krytiny hliníkové profily - DURAL-, délka 2,7 m (např. Multifloor 30 mm dekor stříbro)</t>
  </si>
  <si>
    <t>729</t>
  </si>
  <si>
    <t>998775103</t>
  </si>
  <si>
    <t>Přesun hmot tonážní pro podlahy dřevěné v objektech v do 24 m</t>
  </si>
  <si>
    <t>1458</t>
  </si>
  <si>
    <t>Přesun hmot pro podlahy skládané stanovený z hmotnosti přesunovaného materiálu vodorovná dopravní vzdálenost do 50 m v objektech výšky přes 12 do 24 m</t>
  </si>
  <si>
    <t>Podlahy povlakové</t>
  </si>
  <si>
    <t>776421100</t>
  </si>
  <si>
    <t>Lepení obvodových soklíků nebo lišt z měkčených plastů</t>
  </si>
  <si>
    <t>1460</t>
  </si>
  <si>
    <t>284110100</t>
  </si>
  <si>
    <t>lišta speciální soklová PVC 10340 20 x 100 mm role 50 m</t>
  </si>
  <si>
    <t>1462</t>
  </si>
  <si>
    <t>Podlahoviny z polyvinylchloridu bez podkladu speciální soklové lišty - lišty z měkkého PVC 10340    20 x 100 mm  role 50 m</t>
  </si>
  <si>
    <t>"1.39" 2,12+3,11+1,785+0,7+0,25+1,2+1,2+1,3+3,05</t>
  </si>
  <si>
    <t>"1.41" 3,385+(1,34+1,265+1,3)*2+1,63+1,265</t>
  </si>
  <si>
    <t>"1.42" 4,01+3,6*2+3,385+0,4</t>
  </si>
  <si>
    <t>"1.43" 2,905+2,8+5,135+3,11+0,1+1,75</t>
  </si>
  <si>
    <t>"1.52" 4,705+2,15+3,225+1,275+3,435+0,325+0,88</t>
  </si>
  <si>
    <t>"1.53" 2,84*2+3,225*2</t>
  </si>
  <si>
    <t>"1.54" 4,55+5,175+4,29+4,42</t>
  </si>
  <si>
    <t>"1.55" 2,14+2,865+2,5+2,475</t>
  </si>
  <si>
    <t>"1.57" 8,47+7,7*2+5,53</t>
  </si>
  <si>
    <t>"1.58" 7,7*2+4,305+1,825+1,17</t>
  </si>
  <si>
    <t>"1.60" 7,7+1,82+1,11+3,965+4,995+0,43+1,425+0,43+1,84+0,645</t>
  </si>
  <si>
    <t>"1.62" 4,995+7+1,86+1,65+2,62+1,6+1,11+0,645+0,43*4+1,415+1,425+0,155</t>
  </si>
  <si>
    <t>"2.19" (1,14+3)*2+(2,5+0,25+3,33)*2</t>
  </si>
  <si>
    <t>"2.22" 4,995*2+3,47*2</t>
  </si>
  <si>
    <t>"2.24" 1,61+1,7+2,4+1,7+0,25+1,6+4,38+2,505+2,63*2+2,15+0,6*2+3,47</t>
  </si>
  <si>
    <t>"2.25" 5,565+7,7+0,4+1,355+2,1+1+3,18+0,4*2+4,38</t>
  </si>
  <si>
    <t>"2.27" 1,7*2+0,93*2</t>
  </si>
  <si>
    <t>"2.29" 4,285+3,98+4,56+0,225+0,155+0,455+1,43+0,455+1,555+1,145+1,5+1,7+1,85</t>
  </si>
  <si>
    <t>"2.31" 3,98+4,285+1,85+1,65+1,55+1,145+0,455*2+1,4+1,43+0,155*2+0,23+4,56</t>
  </si>
  <si>
    <t>"2.33" 4,285+3,98+4,56+0,225+0,155+0,455*2+1,43+1,555+1,145+1,55+1,65+1,85</t>
  </si>
  <si>
    <t>"2.35" 4,56+3,98+4,28+1,85+1,65+1,55+1,145+0,455*2+1,4+1,43+0,155+0,23</t>
  </si>
  <si>
    <t>"2.37" 4,28+3,98+4,56+0,17+0,155+0,4*2+1,435+1,55+1,2+1,55+1,65+1,85</t>
  </si>
  <si>
    <t>"2.39" 4,56+3,98+4,425+1,825+1,65+1,515+1,145+0,4*2+1,4+1,745+0,23</t>
  </si>
  <si>
    <t>"2.41" 4,87+3,965+4,995+0,43*2+1,425+1,84+0,6+1,11+1,845+1,65+1,82</t>
  </si>
  <si>
    <t>"2.43" 4,785+7+1,86+1,65+2,62+1,6+1,11+0,6+0,152+0,43*4+1,415+1,735+0,43</t>
  </si>
  <si>
    <t>"3.19" (1,14+3)*2+(2,5+0,25+3,33)*2</t>
  </si>
  <si>
    <t>"3.22" 4,995*2+3,47*2</t>
  </si>
  <si>
    <t>"3.24" 0,25+1,7+1,795+1,7+1,91+1,6+4,35+2,505+2,63*2+2,15+0,6*2+3,47</t>
  </si>
  <si>
    <t>"3.26" 4,38+5,565+7,7+0,4+1,355+2,1+1+3,18+0,4*2</t>
  </si>
  <si>
    <t>"3.28" 1,7*2+0,93*2</t>
  </si>
  <si>
    <t>"3.30" 4,285+3,98+4,56+0,225+0,155+0,455*2+1,43+1,555+1,145+1,5+1,7+1,85</t>
  </si>
  <si>
    <t>"3.32" 4,56+3,98+4,285+1,85+1,65+1,55+1,145+0,455*2+1,4+1,43+0,155*2+0,23</t>
  </si>
  <si>
    <t>"3.34" 4,285+3,98+4,56+0,225+0,155+0,455*2+1,43+1,555+1,145+1,55+1,65+1,85</t>
  </si>
  <si>
    <t>"3.36" 4,56+3,98+7,7+1,85+1,145+0,455*2+1,4+1,43+0,155*2+0,23</t>
  </si>
  <si>
    <t>"3.38" 7,7+3,98+4,56+0,17+0,155+0,4*2+1,435+1,55+1,2+1,85</t>
  </si>
  <si>
    <t>"3.40" 4,56+3,98+4,425+1,825+1,65+1,515+1,145+0,4*2+1,4+1,745+0,23</t>
  </si>
  <si>
    <t>"3.42" 4,87+3,965+4,995+0,43*2+1,425+1,84+0,605+1,11+1,845+1,65+1,82</t>
  </si>
  <si>
    <t>"3.44" 4,785+7+1,86+1,65+2,62+1,6+1,11+0,605+0,152+0,43*4+1,84+1,425+0,155+0,43</t>
  </si>
  <si>
    <t>284110020</t>
  </si>
  <si>
    <t>lišta podlahová poloohebná dekorativní</t>
  </si>
  <si>
    <t>1464</t>
  </si>
  <si>
    <t>např. Tarkett</t>
  </si>
  <si>
    <t>"1.30-v.3,6m" (0,22+2,375+3,95+2,6+0,25+1,045+0,15+1,8+0,15+1,25+0,15+0,935+0,15+2,15+0,25+5,53+0,25+1,705+0,1+1,165+0,25+1,175+0,1+1,3+0,155+1,3)</t>
  </si>
  <si>
    <t>-(2,84*2+3,83)-3,95-1,8-0,8*2-0,9*5-0,7*1-4,28</t>
  </si>
  <si>
    <t>"2.21" (2,5+0,22+0,3+7,715+2,7+3+5,2+3,4+4,6+3,8+1,7+2+1,4+1,6+2,54+3,83+2,46)-0,9*11-1,8-1,1-2,3</t>
  </si>
  <si>
    <t>"3.21" ((2+2,2+3,5+1,8+3,9+1,8+3,9+1,8+1,8+2+1,2+1)+0,3+2,54+3,83+2,46+0,22+0,3+7,715)-0,9*11-1,8-1,1</t>
  </si>
  <si>
    <t>733</t>
  </si>
  <si>
    <t>776521100</t>
  </si>
  <si>
    <t>Lepení pásů povlakových podlah plastových</t>
  </si>
  <si>
    <t>1466</t>
  </si>
  <si>
    <t>284122450</t>
  </si>
  <si>
    <t>podlahovina (např. Novoflor Standard) šíře 1500 tl. 2 mm; minimální cenová úroveň 279,- Kč/m2</t>
  </si>
  <si>
    <t>1468</t>
  </si>
  <si>
    <t>Podlahoviny z polyvinylchloridu bez podkladu heterogenní podlahová krytina šířka 1500 mm (např. Novoflor Standard)  tl. 2 mm</t>
  </si>
  <si>
    <t>744,12*1,08 "Přepočtené koeficientem množství</t>
  </si>
  <si>
    <t>735</t>
  </si>
  <si>
    <t>776590100</t>
  </si>
  <si>
    <t>Úprava podkladu nášlapných ploch vysátím</t>
  </si>
  <si>
    <t>1470</t>
  </si>
  <si>
    <t>776590150</t>
  </si>
  <si>
    <t>Úprava podkladu nášlapných ploch penetrací</t>
  </si>
  <si>
    <t>1472</t>
  </si>
  <si>
    <t>737</t>
  </si>
  <si>
    <t>611552200</t>
  </si>
  <si>
    <t>penetrace (např. THOMSIT R 760) (á 10 kg)</t>
  </si>
  <si>
    <t>1474</t>
  </si>
  <si>
    <t>Podlahoviny dřevěné příslušenství k plovoucím podlahám penetrace (např. THOMSIT R 760)      (á 10 kg)</t>
  </si>
  <si>
    <t>776990111</t>
  </si>
  <si>
    <t>Vyrovnání podkladu samonivelační stěrkou tl 3 mm pevnosti 15 Mpa</t>
  </si>
  <si>
    <t>1476</t>
  </si>
  <si>
    <t>"Podlahy povlakové"</t>
  </si>
  <si>
    <t>"Podlahy lité"</t>
  </si>
  <si>
    <t>739</t>
  </si>
  <si>
    <t>998776103</t>
  </si>
  <si>
    <t>Přesun hmot tonážní pro podlahy povlakové v objektech v do 24 m</t>
  </si>
  <si>
    <t>1478</t>
  </si>
  <si>
    <t>Přesun hmot pro podlahy povlakové stanovený z hmotnosti přesunovaného materiálu vodorovná dopravní vzdálenost do 50 m v objektech výšky přes 12 do 24 m</t>
  </si>
  <si>
    <t>777</t>
  </si>
  <si>
    <t>Podlahy lité</t>
  </si>
  <si>
    <t>771591165</t>
  </si>
  <si>
    <t>Dilatační spára z profilu</t>
  </si>
  <si>
    <t>1480</t>
  </si>
  <si>
    <t>např. Schlüter - Dilex - BWB</t>
  </si>
  <si>
    <t>"Z.16"</t>
  </si>
  <si>
    <t>"1.30" 1,32*2</t>
  </si>
  <si>
    <t>"2.20" 1,32*2</t>
  </si>
  <si>
    <t>"3.21" 1,32*2</t>
  </si>
  <si>
    <t>741</t>
  </si>
  <si>
    <t>77721761R</t>
  </si>
  <si>
    <t>Soklíky s požlábkem výšky do 100 mm ze stěrky protiskluzné, probarvené, lité tl. 2 mm (např. SIKA Comfort Floor PS-27)</t>
  </si>
  <si>
    <t>1482</t>
  </si>
  <si>
    <t>"1.30" (0,22+2,375+3,95+2,6+0,25+1,045+0,15+1,8+0,15+1,25+0,15+0,935+0,15+2,15+0,25+5,53+0,25+1,705+0,1+1,165+0,25+1,175+0,1+1,3+0,155+1,3)</t>
  </si>
  <si>
    <t>(2,84*2+3,83)-3,95-1,8-0,8*2-0,9*5-0,7*1-4,28</t>
  </si>
  <si>
    <t>"1.31" (2,375+3,825+2,295)-3,825</t>
  </si>
  <si>
    <t>"1.32" (3,95+2,665+2,8)-3,95-0,8*2</t>
  </si>
  <si>
    <t>"2.21" (0,22+0,3+3,605+7,715+2,7+3+5,2+3,4+4,6+3,8+1,7+2+1,4+1,6+2,54+3,83+2,46)</t>
  </si>
  <si>
    <t>"3.21" ((2+2,2+3,5+1,8+3,9+1,8+3,9+1,8+1,8+2+1,2+1)+0,3+2,54+3,83+2,46+0,22+0,3+7,715)</t>
  </si>
  <si>
    <t>77751000R</t>
  </si>
  <si>
    <t>Podlahy ze stěrky protiskluz., probarvené lité tl. 2 mm, např. systém SIKA Comfort Floor PS-27 (penetrace, nosná vrstva, 2x barevná pečeť)</t>
  </si>
  <si>
    <t>1484</t>
  </si>
  <si>
    <t>743</t>
  </si>
  <si>
    <t>777695113</t>
  </si>
  <si>
    <t>Nátěry podlah betonových jednonásobné (např. Sokrat 2804)</t>
  </si>
  <si>
    <t>1486</t>
  </si>
  <si>
    <t>Nátěry ostatní podlah s penetrací betonových jednonásobné Sokratem 2804</t>
  </si>
  <si>
    <t>3,882*4,5</t>
  </si>
  <si>
    <t>7,68*3</t>
  </si>
  <si>
    <t>998777103</t>
  </si>
  <si>
    <t>Přesun hmot tonážní pro podlahy lité v objektech v do 24 m</t>
  </si>
  <si>
    <t>1488</t>
  </si>
  <si>
    <t>Přesun hmot pro podlahy lité stanovený z hmotnosti přesunovaného materiálu vodorovná dopravní vzdálenost do 50 m v objektech výšky přes 12 do 24 m</t>
  </si>
  <si>
    <t>781</t>
  </si>
  <si>
    <t>Dokončovací práce - obklady keramické</t>
  </si>
  <si>
    <t>745</t>
  </si>
  <si>
    <t>781474113</t>
  </si>
  <si>
    <t>Montáž obkladů vnitřních keramických hladkých do 19 ks/m2 lepených flexibilním lepidlem</t>
  </si>
  <si>
    <t>1490</t>
  </si>
  <si>
    <t>Montáž obkladů vnitřních stěn z dlaždic keramických lepených flexibilním lepidlem režných nebo glazovaných hladkých přes 12 do 19 ks/m2</t>
  </si>
  <si>
    <t>59761020R</t>
  </si>
  <si>
    <t>obkládačky keramické (např. SAMBA (bílé i barevné)) 25 x 33 x 0,7 cm I. j.; minimální cenové úroveň 281,- Kč/m2)</t>
  </si>
  <si>
    <t>1492</t>
  </si>
  <si>
    <t>634,6987*1,04 "Přepočtené koeficientem množství</t>
  </si>
  <si>
    <t>747</t>
  </si>
  <si>
    <t>781494111</t>
  </si>
  <si>
    <t>Plastové profily rohové lepené flexibilním lepidlem</t>
  </si>
  <si>
    <t>1494</t>
  </si>
  <si>
    <t>Ostatní prvky plastové profily ukončovací a dilatační lepené flexibilním lepidlem rohové</t>
  </si>
  <si>
    <t xml:space="preserve">Poznámka k souboru cen:_x000D_
Poznámka k souboru cen: 1. Množství měrných jednotek u ceny -5185 se stanoví podle počtu řezaných obkladaček, nezávisle na jejich velikosti. 2. Položkou -5185 lze ocenit provádění více řezů na jednom kusu obkladu. </t>
  </si>
  <si>
    <t>781494511</t>
  </si>
  <si>
    <t>Plastové profily ukončovací lepené flexibilním lepidlem</t>
  </si>
  <si>
    <t>1496</t>
  </si>
  <si>
    <t>Ostatní prvky plastové profily ukončovací a dilatační lepené flexibilním lepidlem ukončovací</t>
  </si>
  <si>
    <t>"1.35" (6,2*2+1,7*2+0,5*2)+(0,8+2,1*2)*3+(0,9+2,1*2)</t>
  </si>
  <si>
    <t>"1.36" (4,995*2+4,25*2)+(0,8+2,1*2)*2+(1,5+2,1*2)*2+(0,96+1,68*2)</t>
  </si>
  <si>
    <t>"1.37" (2,3*2+4,8*2)+(0,8+2,1*2)*2+(1,5+2,1*2)</t>
  </si>
  <si>
    <t>"1.40" (0,7+2,1*2)+(1,75*2+0,85*2)+(0,7+1,5*2)</t>
  </si>
  <si>
    <t>"1.44" (0,955*2+1,53*2)+(0,7+1,5*2)*2+(0,7+2,1*2)</t>
  </si>
  <si>
    <t>"1.46" (1,96+1,045+2,1+1,4)+(0,7+1,5*2)+(0,8+1,5*2)</t>
  </si>
  <si>
    <t>"1.47" (1+1,3+1+1,6)+(0,7+1,5*2)</t>
  </si>
  <si>
    <t>"1.48" (1,8*2+2,98*2)+(0,9+1,5*2)</t>
  </si>
  <si>
    <t>"1.49" (1,957*2+1,25*2)+(0,7+1,5*2)+(0,8+1,5*2)</t>
  </si>
  <si>
    <t>"1.50" (1*2+1*2)+(0,7+1,5*2)</t>
  </si>
  <si>
    <t>"1.51" (1+1,5+1)</t>
  </si>
  <si>
    <t>"1.56" (0,95*2+2,2*2)+(0,7+1,5*2)*2+(0,95*2+2,1*2)+(0,7+1,5*2)</t>
  </si>
  <si>
    <t>"1.59" (1+1,6+1)+(1,8+1,17+1,6)+(0,8+1,5*2)</t>
  </si>
  <si>
    <t>"1.61" (1+1,6+1)+(1,6+1,18+1,7)+(0,8+1,5*2)</t>
  </si>
  <si>
    <t>"1.63" (1+1,4+1)+(1*2+2*2+1+0,9+1,1)+(0,7+1,5*2)*3</t>
  </si>
  <si>
    <t>"2.23" (2,768-1+2,48-1+2,768+2,48)+(0,9+1,5*2)+((1+1)+2,5*2)</t>
  </si>
  <si>
    <t>"2.25" (2,355-1+0,775+2,16+2,505-1)+(0,9+1,5*2)</t>
  </si>
  <si>
    <t>"2.26" ((0,94+0,155+0,67)+(0,82+0,34)+1,7)+(0,7+1,5*2)</t>
  </si>
  <si>
    <t>"2.27" (1,7*2+0,93*2)+(0,7+1,5*2)</t>
  </si>
  <si>
    <t>"2.30" (2,81-1+1,7-1+1,5+1,22)+(0,8+1,5*2)+((1+1,85+1)+2,5*2)</t>
  </si>
  <si>
    <t>"2.32" (2,605-1+1,22+2,81-1)+(0,8+1,5*2)+((1+1,85+1)+2,5*2)</t>
  </si>
  <si>
    <t>"2.34" (2,81-1+1,22+2,605-1)+(0,8+1,5*2)+((1+1,85+1)+2,5*2)</t>
  </si>
  <si>
    <t>"2.36" (2,61-1+1,22+2,815-1)+(0,8+1,5*2)+((1+1,85+1)+2,5*2)</t>
  </si>
  <si>
    <t>"2.38" (2,815-1+1,22+2,61-1)+(0,8+1,5*2)+((1+1,85+1)+2,5*2)</t>
  </si>
  <si>
    <t>"2.40" (2,78-1+1,165+3,03-1)+(0,8+1,5*2)+((1+1,825+1)+2,5*2)</t>
  </si>
  <si>
    <t>"2.42" (2,85-1+1,175+2,805-1)+(0,8+1,5*2)+((1+1,82+1)+2,5*2)</t>
  </si>
  <si>
    <t>"2.44" (3,195-1+1+1,6+1,95-1)+(0,8+1,5*2)+((1+1,86+1)+2,5*2)</t>
  </si>
  <si>
    <t>"3.23" (2,48-1+2,768-1+2,48+2,768)+(0,9+1,5*2)+((1+1)+2,5*2)</t>
  </si>
  <si>
    <t>"3.25" (2,505-1+2,355-1+1+2,16)+(0,9+1,5*2)+((1+1,27+1)+2,5*2)</t>
  </si>
  <si>
    <t>"3.27" (1,7+0,82+(0,94+0,67)*2)+(0,7+1,5*2)</t>
  </si>
  <si>
    <t>"3.28" (1,7*2+0,93*2)+(0,7+1,5*2)*2</t>
  </si>
  <si>
    <t>"3.31" (2,81-1+1,7-1+1,5+1,22)+(0,8+1,5*2)+((1+1,85+1)+2,5*2)</t>
  </si>
  <si>
    <t>"3.33" (2,605-1+1,22+2,81-1)+(0,8+1,5*2)+((1+1,85+1)+2,5*2)</t>
  </si>
  <si>
    <t>"3.35" (2,81-1+1,22+2,605-1)+(0,8+1,5*2)+((1+1,85+1)+2,5*2)</t>
  </si>
  <si>
    <t>"3.37" (2,61-1+1,22+2,815-1)+(0,8+1,5*2)+((1+1,85+1)+2,5*2)</t>
  </si>
  <si>
    <t>"3.39" (2,815-1+1,22+2,61-1)+(0,8+1,5*2)+((1+1,85+1)+2,5*2)</t>
  </si>
  <si>
    <t>"3.41" (2,78-1+1,165+3,03-1)+(0,8+1,5*2)+((1+1,825+1)+2,5*2)</t>
  </si>
  <si>
    <t>"3.43" (2,85-1+1,175+2,805-1)+(0,8+1,5*2)+((1+1,82+1)+2,5*2)</t>
  </si>
  <si>
    <t>"3.45" (3,19-1+1+1,6+1,95-1)+(0,8+1,5*2)+((1+1,4+1)+2,5*2)</t>
  </si>
  <si>
    <t>749</t>
  </si>
  <si>
    <t>781495111</t>
  </si>
  <si>
    <t>Penetrace podkladu vnitřních obkladů</t>
  </si>
  <si>
    <t>1498</t>
  </si>
  <si>
    <t>Ostatní prvky ostatní práce penetrace podkladu</t>
  </si>
  <si>
    <t>781495115</t>
  </si>
  <si>
    <t>Spárování vnitřních obkladů silikonem</t>
  </si>
  <si>
    <t>1500</t>
  </si>
  <si>
    <t>Ostatní prvky ostatní práce spárování silikonem</t>
  </si>
  <si>
    <t>"1.35" 7*2</t>
  </si>
  <si>
    <t>"1.36" 9*2</t>
  </si>
  <si>
    <t>"1.37" 5*2</t>
  </si>
  <si>
    <t>"1.40" 4*2,5+4*1,5+0,85</t>
  </si>
  <si>
    <t>"1.44" 9*1,5+0,94</t>
  </si>
  <si>
    <t>"1.46" 4*1,5</t>
  </si>
  <si>
    <t>"1.47" 4*1,5+1</t>
  </si>
  <si>
    <t>"1.48" 7*1,5</t>
  </si>
  <si>
    <t>"1.49" 6*1,5</t>
  </si>
  <si>
    <t>"1.50" 4*1,5+1</t>
  </si>
  <si>
    <t>"1.51" 4*1,5</t>
  </si>
  <si>
    <t>"1.56" 8*1,5+0,95</t>
  </si>
  <si>
    <t>"1.59" 2*2,5+2*1,5+1,165</t>
  </si>
  <si>
    <t>"1.61" 2*2,5+2*1,5+1,175</t>
  </si>
  <si>
    <t>"1.63" 2*2,5+6*1,5+1</t>
  </si>
  <si>
    <t>"2.23" 3*1,5+2*2,5</t>
  </si>
  <si>
    <t>"2.25" 2*2,5+3*1,5+1</t>
  </si>
  <si>
    <t>"2.26" 5*1,5+0,82</t>
  </si>
  <si>
    <t>"2.27" 4*1,5</t>
  </si>
  <si>
    <t>"2.30" 2*1,5+2*2,5+1,22</t>
  </si>
  <si>
    <t>"2.32" 2*1,5+2*2,5+1,22</t>
  </si>
  <si>
    <t>"2.34" 2*1,5+2*2,5+1,22</t>
  </si>
  <si>
    <t>"2.36" 2*1,5+2*2,5+1,22</t>
  </si>
  <si>
    <t>"2.38" 2*1,5+2*2,5+1,22</t>
  </si>
  <si>
    <t>"2.40" 2*1,5+2*2,5+1,165</t>
  </si>
  <si>
    <t>"2.42" 2*1,5+2*2,5+1,175</t>
  </si>
  <si>
    <t>"2.44" 3*1,5+2*2,5+1</t>
  </si>
  <si>
    <t>"3.23" 3*1,5+2*2,5+0,765</t>
  </si>
  <si>
    <t>"3.25" 3*1,5+2*2,5+1</t>
  </si>
  <si>
    <t>"3.27" 5*1,5+0,82</t>
  </si>
  <si>
    <t>"3.28" 4*1,5</t>
  </si>
  <si>
    <t>"3.31" 2*1,5+2*2,5+1,22</t>
  </si>
  <si>
    <t>"3.33" 2*1,5+2*2,5+1,22</t>
  </si>
  <si>
    <t>"3.35" 2*1,5+2*2,5+1,22</t>
  </si>
  <si>
    <t>"3.37" 2*1,5+2*2,5+1,22</t>
  </si>
  <si>
    <t>"3.39" 2*1,5+2*2,5+1,22</t>
  </si>
  <si>
    <t>"3.41" 2*1,5+2*2,5+1,165</t>
  </si>
  <si>
    <t>"3.43" 2*1,5+2*2,5+1,175</t>
  </si>
  <si>
    <t>"3.45" 3*1,5+2*2,5+1</t>
  </si>
  <si>
    <t>751</t>
  </si>
  <si>
    <t>781495131</t>
  </si>
  <si>
    <t>Izolace ve spojení s obkladem - pás lepený v ploše</t>
  </si>
  <si>
    <t>1502</t>
  </si>
  <si>
    <t>Ostatní prvky izolace ve spojení s obkladem pás, lepený v ploše (např. KERDI 200,…)</t>
  </si>
  <si>
    <t>"1.40" (1*2+1,17)*2,5</t>
  </si>
  <si>
    <t>"1.59" (1+1,6+1)*2,5</t>
  </si>
  <si>
    <t>"1.61" (1+1,6+1)*2,5</t>
  </si>
  <si>
    <t>"1.63" (1+1,4+1)*1</t>
  </si>
  <si>
    <t>"2.23" (1+1)*1</t>
  </si>
  <si>
    <t>"2.25" (1,27+1+1)*1</t>
  </si>
  <si>
    <t>"2.30" (1+1,85+1)*1</t>
  </si>
  <si>
    <t>"2.32" (1+1,85+1)*1</t>
  </si>
  <si>
    <t>"2.34" (1+1,85+1)*1</t>
  </si>
  <si>
    <t>"2.36" (1+1,85+1)*1</t>
  </si>
  <si>
    <t>"2.38" (1+1,85+1)*1</t>
  </si>
  <si>
    <t>"2.40" (1+1,825+1)*1</t>
  </si>
  <si>
    <t>"2.42" (1+1,82+1)*1</t>
  </si>
  <si>
    <t>"2.44" (1+1,86+1)*1</t>
  </si>
  <si>
    <t>"3.23" (1+1)*1</t>
  </si>
  <si>
    <t>"3.25" (1+1,27+1)*1</t>
  </si>
  <si>
    <t>"3.31" (1+1,85+1)*1</t>
  </si>
  <si>
    <t>"3.33" (1+1,85+1)*1</t>
  </si>
  <si>
    <t>"3.35" (1+1,85+1)*1</t>
  </si>
  <si>
    <t>"3.37" (1+1,85+1)*1</t>
  </si>
  <si>
    <t>"3.39" (1+1,85+1)*1</t>
  </si>
  <si>
    <t>"3.41" (1+1,825+1)*1</t>
  </si>
  <si>
    <t>"3.43" (1+1,82+1)*1</t>
  </si>
  <si>
    <t>"3.45" (1+1,4+1)*1</t>
  </si>
  <si>
    <t>998781103</t>
  </si>
  <si>
    <t>Přesun hmot tonážní pro obklady keramické v objektech v do 24 m</t>
  </si>
  <si>
    <t>1504</t>
  </si>
  <si>
    <t>Přesun hmot pro obklady keramické stanovený z hmotnosti přesunovaného materiálu vodorovná dopravní vzdálenost do 50 m v objektech výšky přes 12 do 24 m</t>
  </si>
  <si>
    <t>783</t>
  </si>
  <si>
    <t>Dokončovací práce - nátěry</t>
  </si>
  <si>
    <t>753</t>
  </si>
  <si>
    <t>783221130</t>
  </si>
  <si>
    <t>Nátěry syntetické KDK barva dražší základní antikorozní</t>
  </si>
  <si>
    <t>1506</t>
  </si>
  <si>
    <t>783222100</t>
  </si>
  <si>
    <t>Nátěry syntetické kovových doplňkových konstrukcí barva standardní dvojnásobné - zárubně</t>
  </si>
  <si>
    <t>1508</t>
  </si>
  <si>
    <t>Dokončovací práce - malby</t>
  </si>
  <si>
    <t>755</t>
  </si>
  <si>
    <t>784453632</t>
  </si>
  <si>
    <t>Malby tekutou malířskou směsí disperzní bílé i barevné otěruvzdorné dvojnásobné s penetrací místnost v do 5 m vč. ometení - stropy, stěny, schodiště</t>
  </si>
  <si>
    <t>1510</t>
  </si>
  <si>
    <t>Malby tekutou malířskou směsí disperzní bílé otěruvzdorné dvojnásobné s penetrací místnost v do 5 m</t>
  </si>
  <si>
    <t>791</t>
  </si>
  <si>
    <t>Zařízení velkokuchyní</t>
  </si>
  <si>
    <t>791 001</t>
  </si>
  <si>
    <t>Sklokeramická varná deska černá/sklo, vestavěná do kuchyňské linky</t>
  </si>
  <si>
    <t>1512</t>
  </si>
  <si>
    <t>Práce a dodávky M (dodávka+montáž)</t>
  </si>
  <si>
    <t>21-M</t>
  </si>
  <si>
    <t>Elektromontáže</t>
  </si>
  <si>
    <t>Silnoproud</t>
  </si>
  <si>
    <t>210-01</t>
  </si>
  <si>
    <t>Rozvody</t>
  </si>
  <si>
    <t>757</t>
  </si>
  <si>
    <t>210 01 001</t>
  </si>
  <si>
    <t>Izolační trubka DN-20  hladká,</t>
  </si>
  <si>
    <t>1514</t>
  </si>
  <si>
    <t>Izolační trubka DN-20 hladká,</t>
  </si>
  <si>
    <t>210 01 002</t>
  </si>
  <si>
    <t>Plastová izolační trubka DN-25 FBY-EL, vlnitá, lehká</t>
  </si>
  <si>
    <t>1516</t>
  </si>
  <si>
    <t>759</t>
  </si>
  <si>
    <t>210 01 003</t>
  </si>
  <si>
    <t>Plastová izolační trubka DN-50 FBY-EL, vlnitá, lehká</t>
  </si>
  <si>
    <t>1518</t>
  </si>
  <si>
    <t>210 01 004</t>
  </si>
  <si>
    <t>40 ohebná korugovaná chránička</t>
  </si>
  <si>
    <t>1520</t>
  </si>
  <si>
    <t>761</t>
  </si>
  <si>
    <t>210 01 005</t>
  </si>
  <si>
    <t>63 ohebná korugovaná chránička</t>
  </si>
  <si>
    <t>1522</t>
  </si>
  <si>
    <t>210 01 006</t>
  </si>
  <si>
    <t>ZM krabice rozvodná s víčkem</t>
  </si>
  <si>
    <t>1524</t>
  </si>
  <si>
    <t>210 01 007</t>
  </si>
  <si>
    <t>PM krabice do vlhka odbočná s víčkem</t>
  </si>
  <si>
    <t>1526</t>
  </si>
  <si>
    <t>210 01 008</t>
  </si>
  <si>
    <t>ZM krabice přístrojova</t>
  </si>
  <si>
    <t>1528</t>
  </si>
  <si>
    <t>210 01 009</t>
  </si>
  <si>
    <t>Kabelový žlab drátěný 100/50 mm</t>
  </si>
  <si>
    <t>1530</t>
  </si>
  <si>
    <t>210 01 010</t>
  </si>
  <si>
    <t>nástěnná konzola B= 100mm</t>
  </si>
  <si>
    <t>1532</t>
  </si>
  <si>
    <t>210 01 011</t>
  </si>
  <si>
    <t>CYKY-O 2x1,5mm2</t>
  </si>
  <si>
    <t>1534</t>
  </si>
  <si>
    <t>210 01 012</t>
  </si>
  <si>
    <t>CYKY-O 3x1,5mm2</t>
  </si>
  <si>
    <t>1536</t>
  </si>
  <si>
    <t>769</t>
  </si>
  <si>
    <t>210 01 013</t>
  </si>
  <si>
    <t>CYKY-J 3x1,5mm2</t>
  </si>
  <si>
    <t>1538</t>
  </si>
  <si>
    <t>210 01 014</t>
  </si>
  <si>
    <t>CYKY-J 3x2,5mm2</t>
  </si>
  <si>
    <t>1540</t>
  </si>
  <si>
    <t>210 01 015</t>
  </si>
  <si>
    <t>CYKY-O 4x1,5mm2</t>
  </si>
  <si>
    <t>1542</t>
  </si>
  <si>
    <t>210 01 016</t>
  </si>
  <si>
    <t>CYKY-J 5x1,5mm2</t>
  </si>
  <si>
    <t>1544</t>
  </si>
  <si>
    <t>773</t>
  </si>
  <si>
    <t>210 01 017</t>
  </si>
  <si>
    <t>CYKY-J 5x2,5mm2</t>
  </si>
  <si>
    <t>1546</t>
  </si>
  <si>
    <t>210 01 018</t>
  </si>
  <si>
    <t>CYKY-J 5x6,0mm2</t>
  </si>
  <si>
    <t>1548</t>
  </si>
  <si>
    <t>210 01 019</t>
  </si>
  <si>
    <t>CYKY-J 5x10 mm2</t>
  </si>
  <si>
    <t>1550</t>
  </si>
  <si>
    <t>210 01 020</t>
  </si>
  <si>
    <t>Silový kabel NYY-J 4x70 mm2</t>
  </si>
  <si>
    <t>1552</t>
  </si>
  <si>
    <t>210 01 021</t>
  </si>
  <si>
    <t>kabel 1–CXKH–R 3x1,5  B2ca,s1,d0</t>
  </si>
  <si>
    <t>1554</t>
  </si>
  <si>
    <t>kabel 1–CXKH–R 3x1,5 B2ca,s1,d0</t>
  </si>
  <si>
    <t>210 01 022</t>
  </si>
  <si>
    <t>kabel 1–CXKH–R 4x1,5  B2ca,s1,d0</t>
  </si>
  <si>
    <t>1556</t>
  </si>
  <si>
    <t>kabel 1–CXKH–R 4x1,5 B2ca,s1,d0</t>
  </si>
  <si>
    <t>779</t>
  </si>
  <si>
    <t>210 01 023</t>
  </si>
  <si>
    <t>kabel 1–CXKH–R 3x2,5  B2ca,s1,d0</t>
  </si>
  <si>
    <t>1558</t>
  </si>
  <si>
    <t>kabel 1–CXKH–R 3x2,5 B2ca,s1,d0</t>
  </si>
  <si>
    <t>210 01 024</t>
  </si>
  <si>
    <t>kabel  NHXHMH     5x2,5</t>
  </si>
  <si>
    <t>1560</t>
  </si>
  <si>
    <t>kabel NHXHMH 5x2,5</t>
  </si>
  <si>
    <t>210 01 025</t>
  </si>
  <si>
    <t>kabel  NHXHMH     5x10</t>
  </si>
  <si>
    <t>1562</t>
  </si>
  <si>
    <t>kabel NHXHMH 5x10</t>
  </si>
  <si>
    <t>210 01 026</t>
  </si>
  <si>
    <t>Šňůrový vodič   H07RN-F 5x2,5</t>
  </si>
  <si>
    <t>1564</t>
  </si>
  <si>
    <t>Šňůrový vodič H07RN-F 5x2,5</t>
  </si>
  <si>
    <t>210 01 027</t>
  </si>
  <si>
    <t>Šňůrový vodič   H07RN-F 5x6</t>
  </si>
  <si>
    <t>1566</t>
  </si>
  <si>
    <t>Šňůrový vodič H07RN-F 5x6</t>
  </si>
  <si>
    <t>210 01 028</t>
  </si>
  <si>
    <t>kabel  AYKY-J 3x120+ 70</t>
  </si>
  <si>
    <t>1568</t>
  </si>
  <si>
    <t>kabel AYKY-J 3x120+ 70</t>
  </si>
  <si>
    <t>785</t>
  </si>
  <si>
    <t>210 01 029</t>
  </si>
  <si>
    <t>ukončení v rozvaděči 2,5 mm2</t>
  </si>
  <si>
    <t>1570</t>
  </si>
  <si>
    <t>210 01 030</t>
  </si>
  <si>
    <t>ukončení v rozvaděči 6 mm2</t>
  </si>
  <si>
    <t>1572</t>
  </si>
  <si>
    <t>787</t>
  </si>
  <si>
    <t>210 01 031</t>
  </si>
  <si>
    <t>ukončení v rozvaděči 16 mm2</t>
  </si>
  <si>
    <t>1574</t>
  </si>
  <si>
    <t>210 01 032</t>
  </si>
  <si>
    <t>ukončení v rozvaděči 70 mm2</t>
  </si>
  <si>
    <t>1576</t>
  </si>
  <si>
    <t>789</t>
  </si>
  <si>
    <t>210 01 033</t>
  </si>
  <si>
    <t>ukončení v rozvaděči 120 mm2</t>
  </si>
  <si>
    <t>1578</t>
  </si>
  <si>
    <t>210 01 034</t>
  </si>
  <si>
    <t>ukončení do 95 mm2</t>
  </si>
  <si>
    <t>1580</t>
  </si>
  <si>
    <t>210 01 035</t>
  </si>
  <si>
    <t>ukončení obecně</t>
  </si>
  <si>
    <t>1582</t>
  </si>
  <si>
    <t>210 01 036</t>
  </si>
  <si>
    <t>ZM spínač, řazení 1,10 A,250V,IP20 - veškeré koncové prvky budou v jednotném systému</t>
  </si>
  <si>
    <t>ks</t>
  </si>
  <si>
    <t>1584</t>
  </si>
  <si>
    <t>793</t>
  </si>
  <si>
    <t>210 01 037</t>
  </si>
  <si>
    <t>ZM spínač, řazení 1S (signalizační),10 A,250V,IP20</t>
  </si>
  <si>
    <t>1586</t>
  </si>
  <si>
    <t>210 01 038</t>
  </si>
  <si>
    <t>ZM spínač, řazení 5,10 A,250V,IP20</t>
  </si>
  <si>
    <t>1588</t>
  </si>
  <si>
    <t>795</t>
  </si>
  <si>
    <t>210 01 039</t>
  </si>
  <si>
    <t>ZM spínač, řazení 6,10 A,250V,IP20</t>
  </si>
  <si>
    <t>1590</t>
  </si>
  <si>
    <t>210 01 040</t>
  </si>
  <si>
    <t>ZM spínač, řazení 6+6,10 A,250V,IP20</t>
  </si>
  <si>
    <t>1592</t>
  </si>
  <si>
    <t>797</t>
  </si>
  <si>
    <t>210 01 041</t>
  </si>
  <si>
    <t>ZM spínač, řazení 7,10 A,250V,IP20</t>
  </si>
  <si>
    <t>1594</t>
  </si>
  <si>
    <t>210 01 042</t>
  </si>
  <si>
    <t>ZM ovladač, řazení 1/O,10 A,250V,IP20</t>
  </si>
  <si>
    <t>1596</t>
  </si>
  <si>
    <t>799</t>
  </si>
  <si>
    <t>210 01 043</t>
  </si>
  <si>
    <t>ZM ovladač, řazení 1/OSo (orientační),10 A,250V,IP20</t>
  </si>
  <si>
    <t>1598</t>
  </si>
  <si>
    <t>210 01 044</t>
  </si>
  <si>
    <t>ZM spínač, řazení 1,10 A,250V,IP44</t>
  </si>
  <si>
    <t>1600</t>
  </si>
  <si>
    <t>801</t>
  </si>
  <si>
    <t>210 01 045</t>
  </si>
  <si>
    <t>ZM spínač, řazení 6,10 A,250V,IP44</t>
  </si>
  <si>
    <t>1602</t>
  </si>
  <si>
    <t>210 01 046</t>
  </si>
  <si>
    <t>ZM spínač, řazení 7,10 A,250V,IP44</t>
  </si>
  <si>
    <t>1604</t>
  </si>
  <si>
    <t>803</t>
  </si>
  <si>
    <t>210 01 047</t>
  </si>
  <si>
    <t>ZM spínač, řazení 6+6,10 A,250V,IP44</t>
  </si>
  <si>
    <t>1606</t>
  </si>
  <si>
    <t>210 01 048</t>
  </si>
  <si>
    <t>PM spínač průmyslový plast 3-pol.400V, 20A.IP65</t>
  </si>
  <si>
    <t>1608</t>
  </si>
  <si>
    <t>805</t>
  </si>
  <si>
    <t>210 01 049</t>
  </si>
  <si>
    <t>PM spínač průmyslový plast 3-pol.400V, 32A.IP65</t>
  </si>
  <si>
    <t>1610</t>
  </si>
  <si>
    <t>210 01 050</t>
  </si>
  <si>
    <t>PM Spínač řazení 5 10A.250V,IP 54,  - (vypínače např. systém Unica Quadro)</t>
  </si>
  <si>
    <t>1612</t>
  </si>
  <si>
    <t>PM Spínač řazení 5 10A.250V,IP 54, - (vypínače např. systém Unica Quadro)</t>
  </si>
  <si>
    <t>807</t>
  </si>
  <si>
    <t>210 01 051</t>
  </si>
  <si>
    <t>PM venkovní senzor spínáná osvětlení</t>
  </si>
  <si>
    <t>1614</t>
  </si>
  <si>
    <t>210 01 052</t>
  </si>
  <si>
    <t>ZM zásuvka jednonásobná 16 A 250 V,IP20</t>
  </si>
  <si>
    <t>1616</t>
  </si>
  <si>
    <t>809</t>
  </si>
  <si>
    <t>210 01 053</t>
  </si>
  <si>
    <t>ZM zásuvka dvojnásobná 16 A 250 V,IP20</t>
  </si>
  <si>
    <t>1618</t>
  </si>
  <si>
    <t>210 01 054</t>
  </si>
  <si>
    <t>ZM zásuvka dvojnásobná s ochranou před přepětím 16 A,250 V,IP20</t>
  </si>
  <si>
    <t>1620</t>
  </si>
  <si>
    <t>811</t>
  </si>
  <si>
    <t>210 01 055</t>
  </si>
  <si>
    <t>ZM zásuvka jednonásobná 16 A 250 V,IP44</t>
  </si>
  <si>
    <t>1622</t>
  </si>
  <si>
    <t>210 01 056</t>
  </si>
  <si>
    <t>ZM Barva hnědá  - písmenové označení MF 16 A,250 V,IP20</t>
  </si>
  <si>
    <t>1624</t>
  </si>
  <si>
    <t>ZM Barva hnědá - písmenové označení MF 16 A,250 V,IP20</t>
  </si>
  <si>
    <t>813</t>
  </si>
  <si>
    <t>210 01 057</t>
  </si>
  <si>
    <t>PM zásuvka jednonásobná s víčkem 16 A,250 V,IP44</t>
  </si>
  <si>
    <t>1626</t>
  </si>
  <si>
    <t>210 01 058</t>
  </si>
  <si>
    <t>PM zásuvka dvojnásobná s víčkem 16 A,250 V,IP44</t>
  </si>
  <si>
    <t>1628</t>
  </si>
  <si>
    <t>815</t>
  </si>
  <si>
    <t>210 01 059</t>
  </si>
  <si>
    <t>CEE-zásuvka na povrch, vlhké prostředí 5x 16A 3-pol. 400V</t>
  </si>
  <si>
    <t>1630</t>
  </si>
  <si>
    <t>210 01 060</t>
  </si>
  <si>
    <t>A Svítidlo prachotěsné 1x36 W, IP65</t>
  </si>
  <si>
    <t>1632</t>
  </si>
  <si>
    <t>817</t>
  </si>
  <si>
    <t>210 01 061</t>
  </si>
  <si>
    <t>B Svítidlo prachotěsné 2x36 W, IP65</t>
  </si>
  <si>
    <t>1634</t>
  </si>
  <si>
    <t>210 01 062</t>
  </si>
  <si>
    <t>H Přisazené svítidlo s krytem 1x36 W, IP40</t>
  </si>
  <si>
    <t>1636</t>
  </si>
  <si>
    <t>819</t>
  </si>
  <si>
    <t>210 01 063</t>
  </si>
  <si>
    <t>I Svítidlo přisazené 2 x 26W G24d-3 ,IP40</t>
  </si>
  <si>
    <t>1638</t>
  </si>
  <si>
    <t>210 01 064</t>
  </si>
  <si>
    <t>J Vestavné svítidlo 2 xPL-C/2P G24d-3 26W/840, IP20</t>
  </si>
  <si>
    <t>1640</t>
  </si>
  <si>
    <t>821</t>
  </si>
  <si>
    <t>210 01 065</t>
  </si>
  <si>
    <t>K Přisazené svítidlo s mřížkou 4x18 W, IP40</t>
  </si>
  <si>
    <t>1642</t>
  </si>
  <si>
    <t>210 01 066</t>
  </si>
  <si>
    <t>L Přisazené svítidlo např. T5 2x24 W, IP40</t>
  </si>
  <si>
    <t>1644</t>
  </si>
  <si>
    <t>823</t>
  </si>
  <si>
    <t>210 01 067</t>
  </si>
  <si>
    <t>O Přisazené svítidlo s mřížkou 2x36 W, IP40</t>
  </si>
  <si>
    <t>1646</t>
  </si>
  <si>
    <t>210 01 068</t>
  </si>
  <si>
    <t>T Přisazené svítidlo s krytem 2x36 W, IP40</t>
  </si>
  <si>
    <t>1648</t>
  </si>
  <si>
    <t>825</t>
  </si>
  <si>
    <t>210 01 069</t>
  </si>
  <si>
    <t>Nástěnné svítidlo do koupelny k zrcadlu 1x8W/13W, 230V, krytí IP44, zař.tř.2</t>
  </si>
  <si>
    <t>1650</t>
  </si>
  <si>
    <t>210 01 070</t>
  </si>
  <si>
    <t>Svítidlo s kompaktní zářivkou pod kuchyňskou linku  1x9 W,IP20</t>
  </si>
  <si>
    <t>1652</t>
  </si>
  <si>
    <t>Svítidlo s kompaktní zářivkou pod kuchyňskou linku 1x9 W,IP20</t>
  </si>
  <si>
    <t>827</t>
  </si>
  <si>
    <t>210 01 071</t>
  </si>
  <si>
    <t>Venkovní přisazené svítidlo ,E27 do 60 W,IP44</t>
  </si>
  <si>
    <t>1654</t>
  </si>
  <si>
    <t>210 01 072</t>
  </si>
  <si>
    <t>Nouzové svítidlo svítící při výpadku, s autotestem 1x8 W,IP42</t>
  </si>
  <si>
    <t>1656</t>
  </si>
  <si>
    <t>829</t>
  </si>
  <si>
    <t>210 01 073</t>
  </si>
  <si>
    <t>N1 Nouzové svítidlo trvale svítící SE, s autotestem 1x11 W,IP42</t>
  </si>
  <si>
    <t>1658</t>
  </si>
  <si>
    <t>210 01 074</t>
  </si>
  <si>
    <t>N2 Nouzové svítidlo trvale svítící SE, s autotestem 1x8 W,IP42</t>
  </si>
  <si>
    <t>1660</t>
  </si>
  <si>
    <t>831</t>
  </si>
  <si>
    <t>210 01 075</t>
  </si>
  <si>
    <t>rozvaděč do 20 kg</t>
  </si>
  <si>
    <t>1662</t>
  </si>
  <si>
    <t>210 01 076</t>
  </si>
  <si>
    <t>rozvaděč do 50 kg</t>
  </si>
  <si>
    <t>1664</t>
  </si>
  <si>
    <t>833</t>
  </si>
  <si>
    <t>210 01 077</t>
  </si>
  <si>
    <t>rozvaděč do 100 kg</t>
  </si>
  <si>
    <t>1666</t>
  </si>
  <si>
    <t>210 01 078</t>
  </si>
  <si>
    <t>SVORKA na potrubí vč.pásku (bez vodič.</t>
  </si>
  <si>
    <t>1668</t>
  </si>
  <si>
    <t>835</t>
  </si>
  <si>
    <t>210 01 079</t>
  </si>
  <si>
    <t>SVORKA na potrubí "Bernard" vč.pásku (bez vodič.)</t>
  </si>
  <si>
    <t>1670</t>
  </si>
  <si>
    <t>210 01 080</t>
  </si>
  <si>
    <t>sběrnice objektu</t>
  </si>
  <si>
    <t>1672</t>
  </si>
  <si>
    <t>837</t>
  </si>
  <si>
    <t>210 01 081</t>
  </si>
  <si>
    <t>Vodič H07V-R 4 mm2 zž</t>
  </si>
  <si>
    <t>1674</t>
  </si>
  <si>
    <t>210 01 082</t>
  </si>
  <si>
    <t>Vodič H07V-R 16 mm2 zž</t>
  </si>
  <si>
    <t>1676</t>
  </si>
  <si>
    <t>839</t>
  </si>
  <si>
    <t>210 01 083</t>
  </si>
  <si>
    <t>uzemnovací svorka v krabici</t>
  </si>
  <si>
    <t>1678</t>
  </si>
  <si>
    <t>210 01 084</t>
  </si>
  <si>
    <t>Jímací tyč   l=0,5 m</t>
  </si>
  <si>
    <t>1680</t>
  </si>
  <si>
    <t>Jímací tyč l=0,5 m</t>
  </si>
  <si>
    <t>841</t>
  </si>
  <si>
    <t>210 01 085</t>
  </si>
  <si>
    <t>Jímací tyč   l=1,5 m</t>
  </si>
  <si>
    <t>1682</t>
  </si>
  <si>
    <t>Jímací tyč l=1,5 m</t>
  </si>
  <si>
    <t>210 01 086</t>
  </si>
  <si>
    <t>Podstavec betonový pro tyče max.2 m</t>
  </si>
  <si>
    <t>1684</t>
  </si>
  <si>
    <t>843</t>
  </si>
  <si>
    <t>210 01 087</t>
  </si>
  <si>
    <t>Podpěra vedení (190 mm) do zdiva pro zateplené fasád</t>
  </si>
  <si>
    <t>1686</t>
  </si>
  <si>
    <t>210 01 088</t>
  </si>
  <si>
    <t>Podpěra vedení na  falc s příložkou</t>
  </si>
  <si>
    <t>1688</t>
  </si>
  <si>
    <t>Podpěra vedení na falc s příložkou</t>
  </si>
  <si>
    <t>845</t>
  </si>
  <si>
    <t>210 01 089</t>
  </si>
  <si>
    <t>izolovaná podpěra na plochou střechu 220-360 mm</t>
  </si>
  <si>
    <t>1690</t>
  </si>
  <si>
    <t>210 01 090</t>
  </si>
  <si>
    <t>SU spojovací svorka</t>
  </si>
  <si>
    <t>1692</t>
  </si>
  <si>
    <t>847</t>
  </si>
  <si>
    <t>210 01 091</t>
  </si>
  <si>
    <t>SZ zkušební svorka</t>
  </si>
  <si>
    <t>1694</t>
  </si>
  <si>
    <t>210 01 092</t>
  </si>
  <si>
    <t>SP připojovací svorka</t>
  </si>
  <si>
    <t>1696</t>
  </si>
  <si>
    <t>849</t>
  </si>
  <si>
    <t>210 01 093</t>
  </si>
  <si>
    <t>Kulatý vodič 10 mm holý 70 um</t>
  </si>
  <si>
    <t>1698</t>
  </si>
  <si>
    <t>210 01 094</t>
  </si>
  <si>
    <t>Kulatý vodič AlMgSi 8mm hliník</t>
  </si>
  <si>
    <t>1700</t>
  </si>
  <si>
    <t>210-02</t>
  </si>
  <si>
    <t>23 rozvaděč RE-H</t>
  </si>
  <si>
    <t>851</t>
  </si>
  <si>
    <t>210 02 001</t>
  </si>
  <si>
    <t>skríň velikost cca 800 x 1760 x 200 mm - 2x pod omítku provedení EI-S 30</t>
  </si>
  <si>
    <t>1702</t>
  </si>
  <si>
    <t>např. OCEP</t>
  </si>
  <si>
    <t>210 02 002</t>
  </si>
  <si>
    <t>Jistič char B, 3-pólový,In=100A</t>
  </si>
  <si>
    <t>1704</t>
  </si>
  <si>
    <t>853</t>
  </si>
  <si>
    <t>210 02 003</t>
  </si>
  <si>
    <t>Jistič, char C, 3-pólový,In=80A</t>
  </si>
  <si>
    <t>1706</t>
  </si>
  <si>
    <t>210 02 004</t>
  </si>
  <si>
    <t>Jistič  char B, 3-pólový,In=63A</t>
  </si>
  <si>
    <t>1708</t>
  </si>
  <si>
    <t>Jistič char B, 3-pólový,In=63A</t>
  </si>
  <si>
    <t>855</t>
  </si>
  <si>
    <t>210 02 005</t>
  </si>
  <si>
    <t>jistič 1p   Kl.3/ 6KA,IN= 6A  /B</t>
  </si>
  <si>
    <t>1710</t>
  </si>
  <si>
    <t>jistič 1p Kl.3/ 6KA,IN= 6A /B</t>
  </si>
  <si>
    <t>210 02 006</t>
  </si>
  <si>
    <t>jistič 1p   Kl.3/ 6KA,IN=10A  /B</t>
  </si>
  <si>
    <t>1712</t>
  </si>
  <si>
    <t>jistič 1p Kl.3/ 6KA,IN=10A /B</t>
  </si>
  <si>
    <t>857</t>
  </si>
  <si>
    <t>210 02 007</t>
  </si>
  <si>
    <t>jistič 3p, 6 kA, In=10 A, typ B,</t>
  </si>
  <si>
    <t>1714</t>
  </si>
  <si>
    <t>210 02 008</t>
  </si>
  <si>
    <t>jistič 3p   Kl.3/ 6KA,IN=16A  /B</t>
  </si>
  <si>
    <t>1716</t>
  </si>
  <si>
    <t>jistič 3p Kl.3/ 6KA,IN=16A /B</t>
  </si>
  <si>
    <t>859</t>
  </si>
  <si>
    <t>210 02 009</t>
  </si>
  <si>
    <t>jistič 3p   Kl.3/ 6KA,IN=20A  /B</t>
  </si>
  <si>
    <t>1718</t>
  </si>
  <si>
    <t>jistič 3p Kl.3/ 6KA,IN=20A /B</t>
  </si>
  <si>
    <t>210 02 010</t>
  </si>
  <si>
    <t>jistič 3p   Kl.3/ 6KA,IN=25A  /B</t>
  </si>
  <si>
    <t>1720</t>
  </si>
  <si>
    <t>jistič 3p Kl.3/ 6KA,IN=25A /B</t>
  </si>
  <si>
    <t>861</t>
  </si>
  <si>
    <t>210 02 011</t>
  </si>
  <si>
    <t>jistič 3p   Kl.3/ 6KA,IN=32A  /B</t>
  </si>
  <si>
    <t>1722</t>
  </si>
  <si>
    <t>jistič 3p Kl.3/ 6KA,IN=32A /B</t>
  </si>
  <si>
    <t>210 02 012</t>
  </si>
  <si>
    <t>jistič 3p, 6 kA, In=16 A, typ C,</t>
  </si>
  <si>
    <t>1724</t>
  </si>
  <si>
    <t>863</t>
  </si>
  <si>
    <t>210 02 013</t>
  </si>
  <si>
    <t>RCD 4 póly 6 kA In=25 A 30 mA</t>
  </si>
  <si>
    <t>1726</t>
  </si>
  <si>
    <t>210 02 014</t>
  </si>
  <si>
    <t>Pojistkový odpínač 6 A D01 3p</t>
  </si>
  <si>
    <t>1728</t>
  </si>
  <si>
    <t>865</t>
  </si>
  <si>
    <t>210 02 015</t>
  </si>
  <si>
    <t>Svodič přepětí 3p Kl. C</t>
  </si>
  <si>
    <t>1730</t>
  </si>
  <si>
    <t>210 02 016</t>
  </si>
  <si>
    <t>RCBO 1 pól +N 6 kA In=13 A/B 30 mA</t>
  </si>
  <si>
    <t>1732</t>
  </si>
  <si>
    <t>867</t>
  </si>
  <si>
    <t>210 02 017</t>
  </si>
  <si>
    <t>RCBO 1 pól +N 6 kA In=13 A/C 30 mA</t>
  </si>
  <si>
    <t>1734</t>
  </si>
  <si>
    <t>210 02 018</t>
  </si>
  <si>
    <t>sběrnice ZS1b</t>
  </si>
  <si>
    <t>1736</t>
  </si>
  <si>
    <t>869</t>
  </si>
  <si>
    <t>210 02 019</t>
  </si>
  <si>
    <t>jistič C3x 160 A  3p</t>
  </si>
  <si>
    <t>1738</t>
  </si>
  <si>
    <t>jistič C3x 160 A 3p</t>
  </si>
  <si>
    <t>210 02 020</t>
  </si>
  <si>
    <t>Stykač  20A/230V-AC               3S</t>
  </si>
  <si>
    <t>1740</t>
  </si>
  <si>
    <t>Stykač 20A/230V-AC 3S</t>
  </si>
  <si>
    <t>871</t>
  </si>
  <si>
    <t>210 02 021</t>
  </si>
  <si>
    <t>Spínač volby H-0-A</t>
  </si>
  <si>
    <t>1742</t>
  </si>
  <si>
    <t>210 02 022</t>
  </si>
  <si>
    <t>Spínač volby 1-0</t>
  </si>
  <si>
    <t>1744</t>
  </si>
  <si>
    <t>873</t>
  </si>
  <si>
    <t>210 02 023</t>
  </si>
  <si>
    <t>Měřící transformátor 150/5</t>
  </si>
  <si>
    <t>1746</t>
  </si>
  <si>
    <t>210 02 024</t>
  </si>
  <si>
    <t>Řadová svorkovnice       1.5mm2</t>
  </si>
  <si>
    <t>1748</t>
  </si>
  <si>
    <t>Řadová svorkovnice 1.5mm2</t>
  </si>
  <si>
    <t>875</t>
  </si>
  <si>
    <t>210 02 025</t>
  </si>
  <si>
    <t>Řadová svorkovnice       2.5mm2</t>
  </si>
  <si>
    <t>1750</t>
  </si>
  <si>
    <t>Řadová svorkovnice 2.5mm2</t>
  </si>
  <si>
    <t>210 02 026</t>
  </si>
  <si>
    <t>Řadová svorkovnice       4  mm2</t>
  </si>
  <si>
    <t>1752</t>
  </si>
  <si>
    <t>Řadová svorkovnice 4 mm2</t>
  </si>
  <si>
    <t>877</t>
  </si>
  <si>
    <t>210 02 027</t>
  </si>
  <si>
    <t>Řadová svorkovnice       6  mm2</t>
  </si>
  <si>
    <t>1754</t>
  </si>
  <si>
    <t>Řadová svorkovnice 6 mm2</t>
  </si>
  <si>
    <t>210-03</t>
  </si>
  <si>
    <t>24 rozvaděč R01.1</t>
  </si>
  <si>
    <t>210 03 001</t>
  </si>
  <si>
    <t>skríň velikost cca 600 x 1260 x 200 mm pod omítku provedení EI-S 30</t>
  </si>
  <si>
    <t>1756</t>
  </si>
  <si>
    <t>879</t>
  </si>
  <si>
    <t>210 03 002</t>
  </si>
  <si>
    <t>1758</t>
  </si>
  <si>
    <t>210 03 003</t>
  </si>
  <si>
    <t>jistič 1p   Kl.3/ 6KA,IN=16A  /B</t>
  </si>
  <si>
    <t>1760</t>
  </si>
  <si>
    <t>jistič 1p Kl.3/ 6KA,IN=16A /B</t>
  </si>
  <si>
    <t>881</t>
  </si>
  <si>
    <t>210 03 004</t>
  </si>
  <si>
    <t>1762</t>
  </si>
  <si>
    <t>210 03 005</t>
  </si>
  <si>
    <t>1764</t>
  </si>
  <si>
    <t>883</t>
  </si>
  <si>
    <t>210 03 006</t>
  </si>
  <si>
    <t>RCD 4 póly 6 kA In=25 A 300 mA</t>
  </si>
  <si>
    <t>1766</t>
  </si>
  <si>
    <t>210 03 007</t>
  </si>
  <si>
    <t>RCBO  2 póly 6 kA In=16 A/B 30 mA</t>
  </si>
  <si>
    <t>1768</t>
  </si>
  <si>
    <t>RCBO 2 póly 6 kA In=16 A/B 30 mA</t>
  </si>
  <si>
    <t>885</t>
  </si>
  <si>
    <t>210 03 008</t>
  </si>
  <si>
    <t>Svodič přepětí 4p Kl. B</t>
  </si>
  <si>
    <t>1770</t>
  </si>
  <si>
    <t>210 03 009</t>
  </si>
  <si>
    <t>Impulzní spínač            1 S</t>
  </si>
  <si>
    <t>1772</t>
  </si>
  <si>
    <t>Impulzní spínač 1 S</t>
  </si>
  <si>
    <t>887</t>
  </si>
  <si>
    <t>210 03 010</t>
  </si>
  <si>
    <t>hlavní spínač  3/   25A</t>
  </si>
  <si>
    <t>1774</t>
  </si>
  <si>
    <t>hlavní spínač 3/ 25A</t>
  </si>
  <si>
    <t>210-04</t>
  </si>
  <si>
    <t>25 rozvaděč R01.2</t>
  </si>
  <si>
    <t>210 04 001</t>
  </si>
  <si>
    <t>skríň velikost cca 600 x 1260 x 200 mm na omítku</t>
  </si>
  <si>
    <t>1776</t>
  </si>
  <si>
    <t>889</t>
  </si>
  <si>
    <t>210 04 002</t>
  </si>
  <si>
    <t>1778</t>
  </si>
  <si>
    <t>210 04 003</t>
  </si>
  <si>
    <t>1780</t>
  </si>
  <si>
    <t>891</t>
  </si>
  <si>
    <t>210 04 004</t>
  </si>
  <si>
    <t>MCB 3p, 6 kA, In=10 A, typ B, 3 HP</t>
  </si>
  <si>
    <t>1782</t>
  </si>
  <si>
    <t>210 04 005</t>
  </si>
  <si>
    <t>1784</t>
  </si>
  <si>
    <t>893</t>
  </si>
  <si>
    <t>210 04 006</t>
  </si>
  <si>
    <t>Tavná pojistka   Neozed   2A D01   1P</t>
  </si>
  <si>
    <t>1786</t>
  </si>
  <si>
    <t>Tavná pojistka Neozed 2A D01 1P</t>
  </si>
  <si>
    <t>210 04 007</t>
  </si>
  <si>
    <t>1788</t>
  </si>
  <si>
    <t>895</t>
  </si>
  <si>
    <t>210 04 008</t>
  </si>
  <si>
    <t>Svodič přepětí 4p Kl. C svislý-tvar</t>
  </si>
  <si>
    <t>1790</t>
  </si>
  <si>
    <t>210 04 009</t>
  </si>
  <si>
    <t>Kontrolka</t>
  </si>
  <si>
    <t>1792</t>
  </si>
  <si>
    <t>897</t>
  </si>
  <si>
    <t>210 04 010</t>
  </si>
  <si>
    <t>Pomocné kontakty-blok  1S 1R</t>
  </si>
  <si>
    <t>1794</t>
  </si>
  <si>
    <t>Pomocné kontakty-blok 1S 1R</t>
  </si>
  <si>
    <t>210 04 011</t>
  </si>
  <si>
    <t>Stykač  20A/AC-1                  1P</t>
  </si>
  <si>
    <t>1796</t>
  </si>
  <si>
    <t>Stykač 20A/AC-1 1P</t>
  </si>
  <si>
    <t>899</t>
  </si>
  <si>
    <t>210 04 012</t>
  </si>
  <si>
    <t>1798</t>
  </si>
  <si>
    <t>210 04 013</t>
  </si>
  <si>
    <t>Motorový chránič     0.6 -  1.0  A</t>
  </si>
  <si>
    <t>1800</t>
  </si>
  <si>
    <t>Motorový chránič 0.6 - 1.0 A</t>
  </si>
  <si>
    <t>901</t>
  </si>
  <si>
    <t>210 04 014</t>
  </si>
  <si>
    <t>1802</t>
  </si>
  <si>
    <t>210 04 015</t>
  </si>
  <si>
    <t>Pomocný kontakt 1s 1r</t>
  </si>
  <si>
    <t>1804</t>
  </si>
  <si>
    <t>903</t>
  </si>
  <si>
    <t>210 04 016</t>
  </si>
  <si>
    <t>Spínač  1 spínací</t>
  </si>
  <si>
    <t>1806</t>
  </si>
  <si>
    <t>Spínač 1 spínací</t>
  </si>
  <si>
    <t>210 04 017</t>
  </si>
  <si>
    <t>Spínač    1 přepínací</t>
  </si>
  <si>
    <t>1808</t>
  </si>
  <si>
    <t>Spínač 1 přepínací</t>
  </si>
  <si>
    <t>905</t>
  </si>
  <si>
    <t>210 04 018</t>
  </si>
  <si>
    <t>Spínač     1 S + kontrolka</t>
  </si>
  <si>
    <t>1810</t>
  </si>
  <si>
    <t>Spínač 1 S + kontrolka</t>
  </si>
  <si>
    <t>210 04 019</t>
  </si>
  <si>
    <t>Řadová svorkovnice    4 póly  1.5 mm2</t>
  </si>
  <si>
    <t>1812</t>
  </si>
  <si>
    <t>Řadová svorkovnice 4 póly 1.5 mm2</t>
  </si>
  <si>
    <t>907</t>
  </si>
  <si>
    <t>210 04 020</t>
  </si>
  <si>
    <t>1814</t>
  </si>
  <si>
    <t>210 04 021</t>
  </si>
  <si>
    <t>1816</t>
  </si>
  <si>
    <t>210-05</t>
  </si>
  <si>
    <t>26 rozvaděč R1.0</t>
  </si>
  <si>
    <t>909</t>
  </si>
  <si>
    <t>210 05 001</t>
  </si>
  <si>
    <t>skríň velikost cca 600 x 1760 x 200 mm pod omítku provedení EI-S 30</t>
  </si>
  <si>
    <t>1818</t>
  </si>
  <si>
    <t>210 05 002</t>
  </si>
  <si>
    <t>1820</t>
  </si>
  <si>
    <t>911</t>
  </si>
  <si>
    <t>210 05 003</t>
  </si>
  <si>
    <t>1822</t>
  </si>
  <si>
    <t>210 05 004</t>
  </si>
  <si>
    <t>1824</t>
  </si>
  <si>
    <t>913</t>
  </si>
  <si>
    <t>210 05 005</t>
  </si>
  <si>
    <t>1826</t>
  </si>
  <si>
    <t>210 05 006</t>
  </si>
  <si>
    <t>jistič 3p   Kl.3/ 6KA,IN=63A  /B</t>
  </si>
  <si>
    <t>1828</t>
  </si>
  <si>
    <t>jistič 3p Kl.3/ 6KA,IN=63A /B</t>
  </si>
  <si>
    <t>915</t>
  </si>
  <si>
    <t>210 05 007</t>
  </si>
  <si>
    <t>1830</t>
  </si>
  <si>
    <t>210 05 008</t>
  </si>
  <si>
    <t>Svodič přepětí 3p Kl. C svislý-tvar</t>
  </si>
  <si>
    <t>1832</t>
  </si>
  <si>
    <t>917</t>
  </si>
  <si>
    <t>210 05 009</t>
  </si>
  <si>
    <t>RCBO 1 pól +N 6 kA In=16 A/B 30 mA</t>
  </si>
  <si>
    <t>1834</t>
  </si>
  <si>
    <t>210 05 010</t>
  </si>
  <si>
    <t>1836</t>
  </si>
  <si>
    <t>919</t>
  </si>
  <si>
    <t>210 05 011</t>
  </si>
  <si>
    <t>hlavní spínač  3/  100A</t>
  </si>
  <si>
    <t>1838</t>
  </si>
  <si>
    <t>hlavní spínač 3/ 100A</t>
  </si>
  <si>
    <t>210 05 012</t>
  </si>
  <si>
    <t>1840</t>
  </si>
  <si>
    <t>921</t>
  </si>
  <si>
    <t>210 05 013</t>
  </si>
  <si>
    <t>1842</t>
  </si>
  <si>
    <t>210 05 014</t>
  </si>
  <si>
    <t>Řadová svorkovnice       10  mm2</t>
  </si>
  <si>
    <t>1844</t>
  </si>
  <si>
    <t>Řadová svorkovnice 10 mm2</t>
  </si>
  <si>
    <t>210-06</t>
  </si>
  <si>
    <t>27 rozvaděč R1.1</t>
  </si>
  <si>
    <t>923</t>
  </si>
  <si>
    <t>210 06 001</t>
  </si>
  <si>
    <t>skríň velikost cca 600 x 900 x 200 mm pod omítku</t>
  </si>
  <si>
    <t>1846</t>
  </si>
  <si>
    <t>210 06 002</t>
  </si>
  <si>
    <t>1848</t>
  </si>
  <si>
    <t>925</t>
  </si>
  <si>
    <t>210 06 003</t>
  </si>
  <si>
    <t>1850</t>
  </si>
  <si>
    <t>210 06 004</t>
  </si>
  <si>
    <t>jistič 1p   Kl.3/ 6KA,IN=16A  /C</t>
  </si>
  <si>
    <t>1852</t>
  </si>
  <si>
    <t>jistič 1p Kl.3/ 6KA,IN=16A /C</t>
  </si>
  <si>
    <t>927</t>
  </si>
  <si>
    <t>210 06 005</t>
  </si>
  <si>
    <t>1854</t>
  </si>
  <si>
    <t>210 06 006</t>
  </si>
  <si>
    <t>1856</t>
  </si>
  <si>
    <t>929</t>
  </si>
  <si>
    <t>210 06 007</t>
  </si>
  <si>
    <t>1858</t>
  </si>
  <si>
    <t>210 06 008</t>
  </si>
  <si>
    <t>1860</t>
  </si>
  <si>
    <t>210-07</t>
  </si>
  <si>
    <t>28 rozvaděč R1.2</t>
  </si>
  <si>
    <t>931</t>
  </si>
  <si>
    <t>210 07 001</t>
  </si>
  <si>
    <t>skríň velikost cca 600 x 1760 x 200 mm pod omítku</t>
  </si>
  <si>
    <t>1862</t>
  </si>
  <si>
    <t>210 07 002</t>
  </si>
  <si>
    <t>1864</t>
  </si>
  <si>
    <t>933</t>
  </si>
  <si>
    <t>210 07 003</t>
  </si>
  <si>
    <t>1866</t>
  </si>
  <si>
    <t>210 07 004</t>
  </si>
  <si>
    <t>1868</t>
  </si>
  <si>
    <t>935</t>
  </si>
  <si>
    <t>210 07 005</t>
  </si>
  <si>
    <t>1870</t>
  </si>
  <si>
    <t>210 07 006</t>
  </si>
  <si>
    <t>RCD 4 póly 6 kA In=63 A 30 mA</t>
  </si>
  <si>
    <t>1872</t>
  </si>
  <si>
    <t>937</t>
  </si>
  <si>
    <t>210 07 007</t>
  </si>
  <si>
    <t>1874</t>
  </si>
  <si>
    <t>210 07 008</t>
  </si>
  <si>
    <t>hlavní spínač  3/   63A</t>
  </si>
  <si>
    <t>1876</t>
  </si>
  <si>
    <t>hlavní spínač 3/ 63A</t>
  </si>
  <si>
    <t>939</t>
  </si>
  <si>
    <t>210 07 009</t>
  </si>
  <si>
    <t>1878</t>
  </si>
  <si>
    <t>210 07 010</t>
  </si>
  <si>
    <t>1880</t>
  </si>
  <si>
    <t>941</t>
  </si>
  <si>
    <t>210 07 011</t>
  </si>
  <si>
    <t>Řadová svorkovnice      6mm2</t>
  </si>
  <si>
    <t>1882</t>
  </si>
  <si>
    <t>Řadová svorkovnice 6mm2</t>
  </si>
  <si>
    <t>210-08</t>
  </si>
  <si>
    <t>29 rozvaděč R1.3</t>
  </si>
  <si>
    <t>210 08 001</t>
  </si>
  <si>
    <t>skríň velikost cca 600 x 1200 x 200 mm pod omítku</t>
  </si>
  <si>
    <t>1884</t>
  </si>
  <si>
    <t>943</t>
  </si>
  <si>
    <t>210 08 002</t>
  </si>
  <si>
    <t>1886</t>
  </si>
  <si>
    <t>210 08 003</t>
  </si>
  <si>
    <t>1888</t>
  </si>
  <si>
    <t>945</t>
  </si>
  <si>
    <t>210 08 004</t>
  </si>
  <si>
    <t>1890</t>
  </si>
  <si>
    <t>210 08 005</t>
  </si>
  <si>
    <t>MCB 3p, 6 kA, In=6 A, typ B,</t>
  </si>
  <si>
    <t>1892</t>
  </si>
  <si>
    <t>947</t>
  </si>
  <si>
    <t>210 08 006</t>
  </si>
  <si>
    <t>MCB 3p, 6 kA, In=10 A, typ B,</t>
  </si>
  <si>
    <t>1894</t>
  </si>
  <si>
    <t>210 08 007</t>
  </si>
  <si>
    <t>1896</t>
  </si>
  <si>
    <t>949</t>
  </si>
  <si>
    <t>210 08 008</t>
  </si>
  <si>
    <t>MCB 1p, 6 kA, In=2 A, typ C,</t>
  </si>
  <si>
    <t>1898</t>
  </si>
  <si>
    <t>210 08 009</t>
  </si>
  <si>
    <t>MCB 3p, 6 kA, In=10 A, typ C,</t>
  </si>
  <si>
    <t>1900</t>
  </si>
  <si>
    <t>951</t>
  </si>
  <si>
    <t>210 08 010</t>
  </si>
  <si>
    <t>1902</t>
  </si>
  <si>
    <t>210 08 011</t>
  </si>
  <si>
    <t>1904</t>
  </si>
  <si>
    <t>953</t>
  </si>
  <si>
    <t>210 08 012</t>
  </si>
  <si>
    <t>RCBO 2 póly 6 kA In=10 A/B 30 mA</t>
  </si>
  <si>
    <t>1906</t>
  </si>
  <si>
    <t>210 08 013</t>
  </si>
  <si>
    <t>Svodič přepětí 4p Kl. C</t>
  </si>
  <si>
    <t>1908</t>
  </si>
  <si>
    <t>955</t>
  </si>
  <si>
    <t>210 08 014</t>
  </si>
  <si>
    <t>vypínací spoust</t>
  </si>
  <si>
    <t>1910</t>
  </si>
  <si>
    <t>210 08 015</t>
  </si>
  <si>
    <t>Stykač  20A/AC-1                  2P</t>
  </si>
  <si>
    <t>1912</t>
  </si>
  <si>
    <t>Stykač 20A/AC-1 2P</t>
  </si>
  <si>
    <t>957</t>
  </si>
  <si>
    <t>210 08 016</t>
  </si>
  <si>
    <t>Motorový chránič     0.10-  0.16 A   3P</t>
  </si>
  <si>
    <t>1914</t>
  </si>
  <si>
    <t>Motorový chránič 0.10- 0.16 A 3P</t>
  </si>
  <si>
    <t>210 08 017</t>
  </si>
  <si>
    <t>1916</t>
  </si>
  <si>
    <t>959</t>
  </si>
  <si>
    <t>210 08 018</t>
  </si>
  <si>
    <t>1918</t>
  </si>
  <si>
    <t>210 08 019</t>
  </si>
  <si>
    <t>1920</t>
  </si>
  <si>
    <t>210-09</t>
  </si>
  <si>
    <t>32 rozvaděč R2</t>
  </si>
  <si>
    <t>961</t>
  </si>
  <si>
    <t>210 09 001</t>
  </si>
  <si>
    <t>1922</t>
  </si>
  <si>
    <t>210 09 002</t>
  </si>
  <si>
    <t>1924</t>
  </si>
  <si>
    <t>963</t>
  </si>
  <si>
    <t>210 09 003</t>
  </si>
  <si>
    <t>1926</t>
  </si>
  <si>
    <t>210 09 004</t>
  </si>
  <si>
    <t>1928</t>
  </si>
  <si>
    <t>965</t>
  </si>
  <si>
    <t>210 09 005</t>
  </si>
  <si>
    <t>RCD 2 póly 6 kA In=25 A 30 mA</t>
  </si>
  <si>
    <t>1930</t>
  </si>
  <si>
    <t>210 09 006</t>
  </si>
  <si>
    <t>1932</t>
  </si>
  <si>
    <t>967</t>
  </si>
  <si>
    <t>210 09 007</t>
  </si>
  <si>
    <t>1934</t>
  </si>
  <si>
    <t>210 09 008</t>
  </si>
  <si>
    <t>1936</t>
  </si>
  <si>
    <t>969</t>
  </si>
  <si>
    <t>210 09 009</t>
  </si>
  <si>
    <t>1938</t>
  </si>
  <si>
    <t>210 09 010</t>
  </si>
  <si>
    <t>1940</t>
  </si>
  <si>
    <t>971</t>
  </si>
  <si>
    <t>210 09 011</t>
  </si>
  <si>
    <t>1942</t>
  </si>
  <si>
    <t>210-10</t>
  </si>
  <si>
    <t>32 rozvaděč R3</t>
  </si>
  <si>
    <t>210 10 001</t>
  </si>
  <si>
    <t>1944</t>
  </si>
  <si>
    <t>973</t>
  </si>
  <si>
    <t>210 10 002</t>
  </si>
  <si>
    <t>1946</t>
  </si>
  <si>
    <t>210 10 003</t>
  </si>
  <si>
    <t>1948</t>
  </si>
  <si>
    <t>975</t>
  </si>
  <si>
    <t>210 10 004</t>
  </si>
  <si>
    <t>1950</t>
  </si>
  <si>
    <t>210 10 005</t>
  </si>
  <si>
    <t>1952</t>
  </si>
  <si>
    <t>977</t>
  </si>
  <si>
    <t>210 10 006</t>
  </si>
  <si>
    <t>1954</t>
  </si>
  <si>
    <t>210 10 007</t>
  </si>
  <si>
    <t>1956</t>
  </si>
  <si>
    <t>979</t>
  </si>
  <si>
    <t>210 10 008</t>
  </si>
  <si>
    <t>1958</t>
  </si>
  <si>
    <t>210 10 009</t>
  </si>
  <si>
    <t>1960</t>
  </si>
  <si>
    <t>981</t>
  </si>
  <si>
    <t>210 10 010</t>
  </si>
  <si>
    <t>1962</t>
  </si>
  <si>
    <t>210 10 011</t>
  </si>
  <si>
    <t>1964</t>
  </si>
  <si>
    <t>210-11</t>
  </si>
  <si>
    <t>34 rozvaděč RPO</t>
  </si>
  <si>
    <t>983</t>
  </si>
  <si>
    <t>210 11 001</t>
  </si>
  <si>
    <t>skríň velikost cca 600 x 600 x 200 mm pod omítku provedení EI-S 30</t>
  </si>
  <si>
    <t>1966</t>
  </si>
  <si>
    <t>210 11 002</t>
  </si>
  <si>
    <t>1968</t>
  </si>
  <si>
    <t>985</t>
  </si>
  <si>
    <t>210 11 003</t>
  </si>
  <si>
    <t>1970</t>
  </si>
  <si>
    <t>210 11 004</t>
  </si>
  <si>
    <t>Centrální-Zap.-Vyp.-Relé   1 S</t>
  </si>
  <si>
    <t>1972</t>
  </si>
  <si>
    <t>Centrální-Zap.-Vyp.-Relé 1 S</t>
  </si>
  <si>
    <t>987</t>
  </si>
  <si>
    <t>210 11 005</t>
  </si>
  <si>
    <t>hlavní spínač  1/   25A</t>
  </si>
  <si>
    <t>1974</t>
  </si>
  <si>
    <t>hlavní spínač 1/ 25A</t>
  </si>
  <si>
    <t>210 11 006</t>
  </si>
  <si>
    <t>hlavní spínač  3/   20A</t>
  </si>
  <si>
    <t>1976</t>
  </si>
  <si>
    <t>hlavní spínač 3/ 20A</t>
  </si>
  <si>
    <t>989</t>
  </si>
  <si>
    <t>210 11 007</t>
  </si>
  <si>
    <t>Tlačítko 1S</t>
  </si>
  <si>
    <t>1978</t>
  </si>
  <si>
    <t>210 11 008</t>
  </si>
  <si>
    <t>Tlačítko 1R</t>
  </si>
  <si>
    <t>1980</t>
  </si>
  <si>
    <t>991</t>
  </si>
  <si>
    <t>210 11 009</t>
  </si>
  <si>
    <t>1982</t>
  </si>
  <si>
    <t>210 11 010</t>
  </si>
  <si>
    <t>1984</t>
  </si>
  <si>
    <t>210-12</t>
  </si>
  <si>
    <t>Ostatní</t>
  </si>
  <si>
    <t>993</t>
  </si>
  <si>
    <t>210 121</t>
  </si>
  <si>
    <t>Montážní práce, pospojování</t>
  </si>
  <si>
    <t>1986</t>
  </si>
  <si>
    <t>210 122</t>
  </si>
  <si>
    <t>Revize</t>
  </si>
  <si>
    <t>1988</t>
  </si>
  <si>
    <t>995</t>
  </si>
  <si>
    <t>210 123</t>
  </si>
  <si>
    <t>Demontáž</t>
  </si>
  <si>
    <t>1990</t>
  </si>
  <si>
    <t>210 124</t>
  </si>
  <si>
    <t>Koordinační práce</t>
  </si>
  <si>
    <t>1992</t>
  </si>
  <si>
    <t>210 125</t>
  </si>
  <si>
    <t>1994</t>
  </si>
  <si>
    <t>210 126</t>
  </si>
  <si>
    <t>Přesun dodávek</t>
  </si>
  <si>
    <t>1996</t>
  </si>
  <si>
    <t>999</t>
  </si>
  <si>
    <t>210 127</t>
  </si>
  <si>
    <t>Doprava dodávek</t>
  </si>
  <si>
    <t>1998</t>
  </si>
  <si>
    <t>Slaboproud - společné pro SO02 - nelze dělit</t>
  </si>
  <si>
    <t>211 01 001</t>
  </si>
  <si>
    <t>2000</t>
  </si>
  <si>
    <t>1001</t>
  </si>
  <si>
    <t>211 01 002</t>
  </si>
  <si>
    <t>ZM krabice s víčkem hranatá</t>
  </si>
  <si>
    <t>2002</t>
  </si>
  <si>
    <t>211 01 003</t>
  </si>
  <si>
    <t>Krabice KO68-protahovaci</t>
  </si>
  <si>
    <t>2004</t>
  </si>
  <si>
    <t>1003</t>
  </si>
  <si>
    <t>211 01 004</t>
  </si>
  <si>
    <t>Krabice KU68</t>
  </si>
  <si>
    <t>2006</t>
  </si>
  <si>
    <t>211 01 005</t>
  </si>
  <si>
    <t>Koax-Kabel 75 Ohm, LSNH bezhalogenový</t>
  </si>
  <si>
    <t>2008</t>
  </si>
  <si>
    <t>1005</t>
  </si>
  <si>
    <t>211 01 006</t>
  </si>
  <si>
    <t>Plastová izolační trubka DN-16 FBY-EL, vlnitá, lehká</t>
  </si>
  <si>
    <t>2010</t>
  </si>
  <si>
    <t>211 01 007</t>
  </si>
  <si>
    <t>Plastová izolační trubka DN-20 FBY-EL, vlnitá, lehká</t>
  </si>
  <si>
    <t>2012</t>
  </si>
  <si>
    <t>1007</t>
  </si>
  <si>
    <t>211 01 008</t>
  </si>
  <si>
    <t>2014</t>
  </si>
  <si>
    <t>211 01 009</t>
  </si>
  <si>
    <t>Plastová izolační trubka DN-32 FBY-EL, vlnitá, lehká</t>
  </si>
  <si>
    <t>2016</t>
  </si>
  <si>
    <t>1009</t>
  </si>
  <si>
    <t>211 01 010</t>
  </si>
  <si>
    <t>Telefonní vedení    J-Y(ST)Y   2x2x0,6</t>
  </si>
  <si>
    <t>2018</t>
  </si>
  <si>
    <t>Telefonní vedení J-Y(ST)Y 2x2x0,6</t>
  </si>
  <si>
    <t>211 01 011</t>
  </si>
  <si>
    <t>Datový kabel Kat-5 cat.5e 8 párů</t>
  </si>
  <si>
    <t>2020</t>
  </si>
  <si>
    <t>1011</t>
  </si>
  <si>
    <t>211 01 012</t>
  </si>
  <si>
    <t>Datový kabel  Kat-5 (Low Smoke Non-Halogen 8 párů</t>
  </si>
  <si>
    <t>2022</t>
  </si>
  <si>
    <t>Datový kabel Kat-5 (Low Smoke Non-Halogen 8 párů</t>
  </si>
  <si>
    <t>211 01 013</t>
  </si>
  <si>
    <t>2024</t>
  </si>
  <si>
    <t>1013</t>
  </si>
  <si>
    <t>211 01 014</t>
  </si>
  <si>
    <t>2026</t>
  </si>
  <si>
    <t>211 01 015</t>
  </si>
  <si>
    <t>televizní zásuvka TV koncová</t>
  </si>
  <si>
    <t>2028</t>
  </si>
  <si>
    <t>1015</t>
  </si>
  <si>
    <t>211 01 016</t>
  </si>
  <si>
    <t>Telefonní zásuvka RJ11</t>
  </si>
  <si>
    <t>2030</t>
  </si>
  <si>
    <t>211 01 017</t>
  </si>
  <si>
    <t>Bytový telefon 2 drát</t>
  </si>
  <si>
    <t>2032</t>
  </si>
  <si>
    <t>1017</t>
  </si>
  <si>
    <t>211 01 018</t>
  </si>
  <si>
    <t>Otvírač dveří 5-8V</t>
  </si>
  <si>
    <t>2034</t>
  </si>
  <si>
    <t>211 01 019</t>
  </si>
  <si>
    <t>Dveřní panel AUDIO zápustný se čtečkou přístupu -  2 drát</t>
  </si>
  <si>
    <t>2036</t>
  </si>
  <si>
    <t>Dveřní panel AUDIO zápustný se čtečkou přístupu - 2 drát</t>
  </si>
  <si>
    <t>1019</t>
  </si>
  <si>
    <t>211 01 020</t>
  </si>
  <si>
    <t>krabice pro panel pod omítku</t>
  </si>
  <si>
    <t>2038</t>
  </si>
  <si>
    <t>211 01 021</t>
  </si>
  <si>
    <t>Dveřní panel AUDIO  na povrch se čtečkou přístupu -  2 drát</t>
  </si>
  <si>
    <t>2040</t>
  </si>
  <si>
    <t>Dveřní panel AUDIO na povrch se čtečkou přístupu - 2 drát</t>
  </si>
  <si>
    <t>1021</t>
  </si>
  <si>
    <t>211 01 022</t>
  </si>
  <si>
    <t>karta přístupu</t>
  </si>
  <si>
    <t>2042</t>
  </si>
  <si>
    <t>211 01 023</t>
  </si>
  <si>
    <t>napáječ do rozvaděče</t>
  </si>
  <si>
    <t>2044</t>
  </si>
  <si>
    <t>1023</t>
  </si>
  <si>
    <t>211 01 024</t>
  </si>
  <si>
    <t>Bezdrátový router,1 WAN port 10/100 Mb/s,4 LAN porty 10/100 Mb/s</t>
  </si>
  <si>
    <t>2046</t>
  </si>
  <si>
    <t>211 01 025</t>
  </si>
  <si>
    <t>Switch 16 portů 10/100, ext. zdroj</t>
  </si>
  <si>
    <t>2048</t>
  </si>
  <si>
    <t>1025</t>
  </si>
  <si>
    <t>211 01 026</t>
  </si>
  <si>
    <t>Zásuvka KAT5 1x RJ45  zapuštěná</t>
  </si>
  <si>
    <t>2050</t>
  </si>
  <si>
    <t>Zásuvka KAT5 1x RJ45 zapuštěná</t>
  </si>
  <si>
    <t>211 01 027</t>
  </si>
  <si>
    <t>Zásuvka KAT5 2x RJ45  zapuštěná</t>
  </si>
  <si>
    <t>2052</t>
  </si>
  <si>
    <t>Zásuvka KAT5 2x RJ45 zapuštěná</t>
  </si>
  <si>
    <t>1027</t>
  </si>
  <si>
    <t>211 01 028</t>
  </si>
  <si>
    <t>tlačítko nouzové signální+reset</t>
  </si>
  <si>
    <t>2054</t>
  </si>
  <si>
    <t>211 01 029</t>
  </si>
  <si>
    <t>kontrolní modul- Alarm</t>
  </si>
  <si>
    <t>2056</t>
  </si>
  <si>
    <t>1029</t>
  </si>
  <si>
    <t>211 01 030</t>
  </si>
  <si>
    <t>napajec do krabice</t>
  </si>
  <si>
    <t>2058</t>
  </si>
  <si>
    <t>211 01 031</t>
  </si>
  <si>
    <t>tlačítko nouzové signální tahové</t>
  </si>
  <si>
    <t>2060</t>
  </si>
  <si>
    <t>1031</t>
  </si>
  <si>
    <t>211 01 032</t>
  </si>
  <si>
    <t>2062</t>
  </si>
  <si>
    <t>211 01 033</t>
  </si>
  <si>
    <t>Napaječ NP-07</t>
  </si>
  <si>
    <t>2064</t>
  </si>
  <si>
    <t>1033</t>
  </si>
  <si>
    <t>211 01 034</t>
  </si>
  <si>
    <t>Zásuvka účastníka ZU-07</t>
  </si>
  <si>
    <t>2066</t>
  </si>
  <si>
    <t>211 01 035</t>
  </si>
  <si>
    <t>Služební jednotka SJ-08</t>
  </si>
  <si>
    <t>2068</t>
  </si>
  <si>
    <t>1035</t>
  </si>
  <si>
    <t>211 01 036</t>
  </si>
  <si>
    <t>Svítidlo SV-07</t>
  </si>
  <si>
    <t>2070</t>
  </si>
  <si>
    <t>211 01 037</t>
  </si>
  <si>
    <t>Volací šňůra s tlačítkem VS-07</t>
  </si>
  <si>
    <t>2072</t>
  </si>
  <si>
    <t>1037</t>
  </si>
  <si>
    <t>211 01 038</t>
  </si>
  <si>
    <t>Tlačítko nouzového volání (WC) TL-07</t>
  </si>
  <si>
    <t>2074</t>
  </si>
  <si>
    <t>211 01 039</t>
  </si>
  <si>
    <t>Táhlo nouzového volání (koupelna) TH-07</t>
  </si>
  <si>
    <t>2076</t>
  </si>
  <si>
    <t>1039</t>
  </si>
  <si>
    <t>211 01 040</t>
  </si>
  <si>
    <t>Alarmová jednotka AJ-09</t>
  </si>
  <si>
    <t>2078</t>
  </si>
  <si>
    <t>211 01 041</t>
  </si>
  <si>
    <t>2080</t>
  </si>
  <si>
    <t>1041</t>
  </si>
  <si>
    <t>211 01 042</t>
  </si>
  <si>
    <t>Krabice KU125</t>
  </si>
  <si>
    <t>2082</t>
  </si>
  <si>
    <t>211 01 043</t>
  </si>
  <si>
    <t>Telefonní ústředna digitální pobočková s podporou IP, kapacita až 12 vnějších linek a 52 poboček, možnost IP telefon. volání přes internet</t>
  </si>
  <si>
    <t>2084</t>
  </si>
  <si>
    <t>1043</t>
  </si>
  <si>
    <t>211 01 044</t>
  </si>
  <si>
    <t>Rozvaděč pro komponenty TV pro 5 účastníků</t>
  </si>
  <si>
    <t>2086</t>
  </si>
  <si>
    <t>211-01-1</t>
  </si>
  <si>
    <t>RACK1.1</t>
  </si>
  <si>
    <t>211 01 100</t>
  </si>
  <si>
    <t>RACKová skříň, volně stojící, plně sestavená 22U/600x600 rozměry pro montáž: Š=19”, V=22U, rozměry (600x1166x600)</t>
  </si>
  <si>
    <t>2088</t>
  </si>
  <si>
    <t>1045</t>
  </si>
  <si>
    <t>211 01 101</t>
  </si>
  <si>
    <t>Podstavec 100mm pro stojící skříně 600x600mm, rozměry: Š=596, V=100, D=596 [mm, +/-2)</t>
  </si>
  <si>
    <t>2090</t>
  </si>
  <si>
    <t>211 01 102</t>
  </si>
  <si>
    <t>Pevná police 470x550 pro RACKové skříně, typ RS/ZRS</t>
  </si>
  <si>
    <t>2092</t>
  </si>
  <si>
    <t>1047</t>
  </si>
  <si>
    <t>211 01 103</t>
  </si>
  <si>
    <t>Patch panel 19", 24 portů, C5E, vyvazovací úchytky, 2xAu</t>
  </si>
  <si>
    <t>2094</t>
  </si>
  <si>
    <t>211 01 104</t>
  </si>
  <si>
    <t>Jednotka se 2 ventilátory pro stojací skříně 600x600mm</t>
  </si>
  <si>
    <t>2096</t>
  </si>
  <si>
    <t>1049</t>
  </si>
  <si>
    <t>211 01 105</t>
  </si>
  <si>
    <t>Termostat pro jednotku ventilátorů v RACKové skříni</t>
  </si>
  <si>
    <t>2098</t>
  </si>
  <si>
    <t>211 01 106</t>
  </si>
  <si>
    <t>Jednotka pro rozvod napájení, 8 zásuvek</t>
  </si>
  <si>
    <t>2100</t>
  </si>
  <si>
    <t>1051</t>
  </si>
  <si>
    <t>211 01 107</t>
  </si>
  <si>
    <t>Kolečka 2” bez brzdy pro stojací skříně</t>
  </si>
  <si>
    <t>2102</t>
  </si>
  <si>
    <t>211 01 108</t>
  </si>
  <si>
    <t>Sada šroubů pro RACK 4 kusy</t>
  </si>
  <si>
    <t>2104</t>
  </si>
  <si>
    <t>211-01-2</t>
  </si>
  <si>
    <t>RACK1.2</t>
  </si>
  <si>
    <t>1053</t>
  </si>
  <si>
    <t>211 01 200</t>
  </si>
  <si>
    <t>RACKová skříň, volně stojící, plně sestavená 22U/600x600, rozměry pro montáž: Š=19”, V=22U, rozměry (600x1166x600)</t>
  </si>
  <si>
    <t>2106</t>
  </si>
  <si>
    <t>211 01 201</t>
  </si>
  <si>
    <t>Podstavec 100mm pro stojící skříně 600x600mm, rozměry: Š=596, V=100, D=596 [mm, +/-2]</t>
  </si>
  <si>
    <t>2108</t>
  </si>
  <si>
    <t xml:space="preserve">Podstavec 100mm pro stojící skříně 600x600mm, rozměry: Š=596, V=100, D=596 </t>
  </si>
  <si>
    <t>1055</t>
  </si>
  <si>
    <t>211 01 202</t>
  </si>
  <si>
    <t>2110</t>
  </si>
  <si>
    <t>211 01 203</t>
  </si>
  <si>
    <t>2112</t>
  </si>
  <si>
    <t>1057</t>
  </si>
  <si>
    <t>211 01 204</t>
  </si>
  <si>
    <t>2114</t>
  </si>
  <si>
    <t>211 01 205</t>
  </si>
  <si>
    <t>2116</t>
  </si>
  <si>
    <t>1059</t>
  </si>
  <si>
    <t>211 01 206</t>
  </si>
  <si>
    <t>2118</t>
  </si>
  <si>
    <t>211 01 207</t>
  </si>
  <si>
    <t>2120</t>
  </si>
  <si>
    <t>1061</t>
  </si>
  <si>
    <t>211 01 208</t>
  </si>
  <si>
    <t>2122</t>
  </si>
  <si>
    <t>211-01-3</t>
  </si>
  <si>
    <t>RACK2</t>
  </si>
  <si>
    <t>211 01 300</t>
  </si>
  <si>
    <t>2124</t>
  </si>
  <si>
    <t>1063</t>
  </si>
  <si>
    <t>211 01 301</t>
  </si>
  <si>
    <t>2126</t>
  </si>
  <si>
    <t>211 01 302</t>
  </si>
  <si>
    <t>2128</t>
  </si>
  <si>
    <t>1065</t>
  </si>
  <si>
    <t>211 01 303</t>
  </si>
  <si>
    <t>2130</t>
  </si>
  <si>
    <t>211 01 304</t>
  </si>
  <si>
    <t>2132</t>
  </si>
  <si>
    <t>1067</t>
  </si>
  <si>
    <t>211 01 305</t>
  </si>
  <si>
    <t>Termostat pro jednotku ventilátorů v RACKové skříni, "</t>
  </si>
  <si>
    <t>2134</t>
  </si>
  <si>
    <t>211 01 306</t>
  </si>
  <si>
    <t>2136</t>
  </si>
  <si>
    <t>1069</t>
  </si>
  <si>
    <t>211 01 307</t>
  </si>
  <si>
    <t>2138</t>
  </si>
  <si>
    <t>211 01 308</t>
  </si>
  <si>
    <t>2140</t>
  </si>
  <si>
    <t>211-01-4</t>
  </si>
  <si>
    <t>RACK3</t>
  </si>
  <si>
    <t>1071</t>
  </si>
  <si>
    <t>211 01 400</t>
  </si>
  <si>
    <t>2142</t>
  </si>
  <si>
    <t>211 01 401</t>
  </si>
  <si>
    <t>2144</t>
  </si>
  <si>
    <t>1073</t>
  </si>
  <si>
    <t>211 01 402</t>
  </si>
  <si>
    <t>2146</t>
  </si>
  <si>
    <t>211 01 403</t>
  </si>
  <si>
    <t>2148</t>
  </si>
  <si>
    <t>1075</t>
  </si>
  <si>
    <t>211 01 404</t>
  </si>
  <si>
    <t>2150</t>
  </si>
  <si>
    <t>211 01 405</t>
  </si>
  <si>
    <t>2152</t>
  </si>
  <si>
    <t>1077</t>
  </si>
  <si>
    <t>211 01 406</t>
  </si>
  <si>
    <t>2154</t>
  </si>
  <si>
    <t>211 01 407</t>
  </si>
  <si>
    <t>2156</t>
  </si>
  <si>
    <t>1079</t>
  </si>
  <si>
    <t>211 01 408</t>
  </si>
  <si>
    <t>2158</t>
  </si>
  <si>
    <t>211-02</t>
  </si>
  <si>
    <t>Rozvody pro zařízení VZT</t>
  </si>
  <si>
    <t>211 201</t>
  </si>
  <si>
    <t>2160</t>
  </si>
  <si>
    <t>1081</t>
  </si>
  <si>
    <t>211 202</t>
  </si>
  <si>
    <t>Plastová-pancéřová trubka DN-25 , UV-stabil.</t>
  </si>
  <si>
    <t>2162</t>
  </si>
  <si>
    <t>211 203</t>
  </si>
  <si>
    <t>Plastová-pancéřová trubka DN-20 , UV-stabil.</t>
  </si>
  <si>
    <t>2164</t>
  </si>
  <si>
    <t>1083</t>
  </si>
  <si>
    <t>211 204</t>
  </si>
  <si>
    <t>Plastová-pancéřová trubka DN-25  UV-stabil.</t>
  </si>
  <si>
    <t>2166</t>
  </si>
  <si>
    <t>Plastová-pancéřová trubka DN-25 UV-stabil.</t>
  </si>
  <si>
    <t>211 205</t>
  </si>
  <si>
    <t>2168</t>
  </si>
  <si>
    <t>1085</t>
  </si>
  <si>
    <t>211 206</t>
  </si>
  <si>
    <t>Krabice na povrch do vhlka</t>
  </si>
  <si>
    <t>2170</t>
  </si>
  <si>
    <t>211 207</t>
  </si>
  <si>
    <t>2172</t>
  </si>
  <si>
    <t>1087</t>
  </si>
  <si>
    <t>211 208</t>
  </si>
  <si>
    <t>Ovládací  kabel JYTY 4 x 1</t>
  </si>
  <si>
    <t>2174</t>
  </si>
  <si>
    <t>Ovládací kabel JYTY 4 x 1</t>
  </si>
  <si>
    <t>211 209</t>
  </si>
  <si>
    <t>2176</t>
  </si>
  <si>
    <t>1089</t>
  </si>
  <si>
    <t>211 210</t>
  </si>
  <si>
    <t>2178</t>
  </si>
  <si>
    <t>211 211</t>
  </si>
  <si>
    <t>CYKY-J 4x1,5mm2</t>
  </si>
  <si>
    <t>2180</t>
  </si>
  <si>
    <t>1091</t>
  </si>
  <si>
    <t>211 212</t>
  </si>
  <si>
    <t>2182</t>
  </si>
  <si>
    <t>211 213</t>
  </si>
  <si>
    <t>2184</t>
  </si>
  <si>
    <t>1093</t>
  </si>
  <si>
    <t>211 214</t>
  </si>
  <si>
    <t>2186</t>
  </si>
  <si>
    <t>211 215</t>
  </si>
  <si>
    <t>kabel  NHXHMH     5x1,5</t>
  </si>
  <si>
    <t>2188</t>
  </si>
  <si>
    <t>kabel NHXHMH 5x1,5</t>
  </si>
  <si>
    <t>1095</t>
  </si>
  <si>
    <t>211 216</t>
  </si>
  <si>
    <t>2190</t>
  </si>
  <si>
    <t>211 217</t>
  </si>
  <si>
    <t>2192</t>
  </si>
  <si>
    <t>1097</t>
  </si>
  <si>
    <t>211 218</t>
  </si>
  <si>
    <t>2194</t>
  </si>
  <si>
    <t>211 219</t>
  </si>
  <si>
    <t>ZM Časový spínač 10A, 250V</t>
  </si>
  <si>
    <t>2196</t>
  </si>
  <si>
    <t>1099</t>
  </si>
  <si>
    <t>211 220</t>
  </si>
  <si>
    <t>2198</t>
  </si>
  <si>
    <t>211-03</t>
  </si>
  <si>
    <t>EPS</t>
  </si>
  <si>
    <t>211 301</t>
  </si>
  <si>
    <t>Vedení požárního hlásiče červené J-Y(St)Y   2x2x0,8</t>
  </si>
  <si>
    <t>2200</t>
  </si>
  <si>
    <t>Vedení požárního hlásiče červené J-Y(St)Y 2x2x0,8</t>
  </si>
  <si>
    <t>1101</t>
  </si>
  <si>
    <t>211 302</t>
  </si>
  <si>
    <t>Ohniodolný kabel 2x1 dle ČSN IEC 60331 B2ca,s1,d0</t>
  </si>
  <si>
    <t>2202</t>
  </si>
  <si>
    <t>211 303</t>
  </si>
  <si>
    <t>Ohniodolný kabel 3x1 dle ČSN IEC 60331 B2ca,s1,d0</t>
  </si>
  <si>
    <t>2204</t>
  </si>
  <si>
    <t>1103</t>
  </si>
  <si>
    <t>211 304</t>
  </si>
  <si>
    <t>EPS ústředna, , 1 hl. linka, velký kryt B2, rozšiřitelná na 2 linky, max. aku 2x26Ah</t>
  </si>
  <si>
    <t>2206</t>
  </si>
  <si>
    <t>211 305</t>
  </si>
  <si>
    <t>Deska s 1 kruhovou hlásící linkou, pro ústřednu Apollo F2</t>
  </si>
  <si>
    <t>2208</t>
  </si>
  <si>
    <t>1105</t>
  </si>
  <si>
    <t>211 306</t>
  </si>
  <si>
    <t>Reléová karta, 8 relé, univerzální</t>
  </si>
  <si>
    <t>2210</t>
  </si>
  <si>
    <t>211 307</t>
  </si>
  <si>
    <t>12V, 26Ah, záložní, bezúdržbový, uzavřený, vysokovýkonný, AGM akumulátor. Vhodný pro EZS, EPS, UPS. Max. odebíraný proud 350A(5s), životnost až 5let (až 260 cyklů), délka: 166 mm, šířka: 175 mm, výška: 125 mm, hmotnost: 8,45kg, typ pólu: 12 x 12 x 2</t>
  </si>
  <si>
    <t>2212</t>
  </si>
  <si>
    <t>1107</t>
  </si>
  <si>
    <t>211 308</t>
  </si>
  <si>
    <t>provozní kniha EPS, schválená Cechem EPS ČR a MV GŘ HZS ČR - v souladu s vyhláškou MV č. 246/2001 Sb.</t>
  </si>
  <si>
    <t>2214</t>
  </si>
  <si>
    <t>211 309</t>
  </si>
  <si>
    <t>XP95 optický hlásič kouře</t>
  </si>
  <si>
    <t>2216</t>
  </si>
  <si>
    <t>1109</t>
  </si>
  <si>
    <t>211 310</t>
  </si>
  <si>
    <t>XP95 patice s kartou</t>
  </si>
  <si>
    <t>2218</t>
  </si>
  <si>
    <t>211 311</t>
  </si>
  <si>
    <t>XP95 Izolační patice s izolátorem</t>
  </si>
  <si>
    <t>2220</t>
  </si>
  <si>
    <t>1111</t>
  </si>
  <si>
    <t>211 312</t>
  </si>
  <si>
    <t>Červený tlačítkový hlásič (povrchový) se zadním krytem, izolátor, resetovací klíč, plastové "sklo", IP44</t>
  </si>
  <si>
    <t>2222</t>
  </si>
  <si>
    <t>211 313</t>
  </si>
  <si>
    <t>XP95 SCU jednotka se sirénovým výstupem 24V/1A, s izolátorem pro povrchovou montáž</t>
  </si>
  <si>
    <t>2224</t>
  </si>
  <si>
    <t>1113</t>
  </si>
  <si>
    <t>211 314</t>
  </si>
  <si>
    <t>siréna, červená, 106 dB, 32 tónů, 9-60V DC, 6-35mA, EN 54-3, nízká patice - 18-980450</t>
  </si>
  <si>
    <t>2226</t>
  </si>
  <si>
    <t>211-04</t>
  </si>
  <si>
    <t>NZS</t>
  </si>
  <si>
    <t>211 401</t>
  </si>
  <si>
    <t>deska dohledu (6 kusů)</t>
  </si>
  <si>
    <t>2228</t>
  </si>
  <si>
    <t>1115</t>
  </si>
  <si>
    <t>211 402</t>
  </si>
  <si>
    <t>stanice hlasatele</t>
  </si>
  <si>
    <t>2230</t>
  </si>
  <si>
    <t>211 403</t>
  </si>
  <si>
    <t>řídicí jednotka</t>
  </si>
  <si>
    <t>2232</t>
  </si>
  <si>
    <t>1117</t>
  </si>
  <si>
    <t>211 404</t>
  </si>
  <si>
    <t>nabíječ baterií, 24V, EN 54-4</t>
  </si>
  <si>
    <t>2234</t>
  </si>
  <si>
    <t>211 405</t>
  </si>
  <si>
    <t>booster zesilovač 240W (jmenovitý výkon)</t>
  </si>
  <si>
    <t>2236</t>
  </si>
  <si>
    <t>1119</t>
  </si>
  <si>
    <t>211 406</t>
  </si>
  <si>
    <t>12V, 100Ah, AGM akumulátor, životnost 10 let</t>
  </si>
  <si>
    <t>2238</t>
  </si>
  <si>
    <t>211 407</t>
  </si>
  <si>
    <t>SD / USB MP3 přehrávač / tuner</t>
  </si>
  <si>
    <t>2240</t>
  </si>
  <si>
    <t>1121</t>
  </si>
  <si>
    <t>211 408</t>
  </si>
  <si>
    <t>Skříňkový reproduktor 6W, kovová bílá skříňka</t>
  </si>
  <si>
    <t>2242</t>
  </si>
  <si>
    <t>211 409</t>
  </si>
  <si>
    <t>Ohniodolný kabel 4x1 dle ČSN IEC 60331, ČSN EN 50200-PH90</t>
  </si>
  <si>
    <t>2244</t>
  </si>
  <si>
    <t>1123</t>
  </si>
  <si>
    <t>211 501</t>
  </si>
  <si>
    <t>Montážní a připojovací práce</t>
  </si>
  <si>
    <t>2246</t>
  </si>
  <si>
    <t>211 502</t>
  </si>
  <si>
    <t>2248</t>
  </si>
  <si>
    <t>1125</t>
  </si>
  <si>
    <t>211 503</t>
  </si>
  <si>
    <t>2250</t>
  </si>
  <si>
    <t>211 504</t>
  </si>
  <si>
    <t>Zemní práce a vedení venku ke sloupku vrátek</t>
  </si>
  <si>
    <t>2252</t>
  </si>
  <si>
    <t>1127</t>
  </si>
  <si>
    <t>211 505</t>
  </si>
  <si>
    <t>2254</t>
  </si>
  <si>
    <t>24-M</t>
  </si>
  <si>
    <t>Montáže vzduchotechnických zařízení</t>
  </si>
  <si>
    <t>24.1</t>
  </si>
  <si>
    <t>Zařízení (viz specifikace na výkresech VZT)</t>
  </si>
  <si>
    <t>01.01</t>
  </si>
  <si>
    <t>RADIÁLNÍ VENTILÁTOR RM100</t>
  </si>
  <si>
    <t>2256</t>
  </si>
  <si>
    <t>1129</t>
  </si>
  <si>
    <t>01.01a</t>
  </si>
  <si>
    <t>DIAGONÁLNÍ VENTILÁTOR DO KRUHOVÉHO POTRUBÍ IP44 TD250/1000 ventilátor se stejnosměrným motorem</t>
  </si>
  <si>
    <t>2258</t>
  </si>
  <si>
    <t>01.02</t>
  </si>
  <si>
    <t>TLUMIČ HLUKU MAA100/600</t>
  </si>
  <si>
    <t>2260</t>
  </si>
  <si>
    <t>1131</t>
  </si>
  <si>
    <t>01.03</t>
  </si>
  <si>
    <t>PLASTOVÝ TALÍŘOVÝ VENTIL ODVODNÍ VEF100</t>
  </si>
  <si>
    <t>2262</t>
  </si>
  <si>
    <t>01.05</t>
  </si>
  <si>
    <t>ZPĚTNÁ KLAPKA RSK100</t>
  </si>
  <si>
    <t>2264</t>
  </si>
  <si>
    <t>1133</t>
  </si>
  <si>
    <t>01.06</t>
  </si>
  <si>
    <t>RYCHLOUPÍNACÍ SPONA VBM100</t>
  </si>
  <si>
    <t>2266</t>
  </si>
  <si>
    <t>01.07</t>
  </si>
  <si>
    <t>OHEBNÁ TEPELNĚ IZOLOVANÁ HYGIENICKÁ HADICE 102</t>
  </si>
  <si>
    <t>2268</t>
  </si>
  <si>
    <t>1135</t>
  </si>
  <si>
    <t>01.08</t>
  </si>
  <si>
    <t>TERMOSTATY, ČIDLA A PŘÍSLUŠENSTVÍ DT3 relé časové</t>
  </si>
  <si>
    <t>2270</t>
  </si>
  <si>
    <t>01.09</t>
  </si>
  <si>
    <t>PROTIDEŠŤOVÁ STŘÍŠKA RH125 na spiro</t>
  </si>
  <si>
    <t>2272</t>
  </si>
  <si>
    <t>1137</t>
  </si>
  <si>
    <t>01.10</t>
  </si>
  <si>
    <t>PLASTOVÝ TALÍŘOVÝ VENTIL ODVODNÍ VEF080</t>
  </si>
  <si>
    <t>2274</t>
  </si>
  <si>
    <t>01.11</t>
  </si>
  <si>
    <t>OHEBNÁ HLINÍKOVÁ HADICE MI082</t>
  </si>
  <si>
    <t>2276</t>
  </si>
  <si>
    <t>1139</t>
  </si>
  <si>
    <t>01.12</t>
  </si>
  <si>
    <t>OHEBNÁ HLINÍKOVÁ HADICE MI102</t>
  </si>
  <si>
    <t>2278</t>
  </si>
  <si>
    <t>01.14</t>
  </si>
  <si>
    <t>OHEBNÁ HLINÍKOVÁ HADICE HLUKOVĚ IZOLOVANÁ MI102</t>
  </si>
  <si>
    <t>2280</t>
  </si>
  <si>
    <t>1141</t>
  </si>
  <si>
    <t>01.15</t>
  </si>
  <si>
    <t>TERMOSTATY, ČIDLA A PŘÍSLUŠENSTVÍ SQA senzor kvality vzduchu</t>
  </si>
  <si>
    <t>2282</t>
  </si>
  <si>
    <t>01.16</t>
  </si>
  <si>
    <t>PROTIDEŠŤOVÁ STŘÍŠKA RH 140 na spiro</t>
  </si>
  <si>
    <t>2284</t>
  </si>
  <si>
    <t>1143</t>
  </si>
  <si>
    <t>01.17</t>
  </si>
  <si>
    <t>PROTIDEŠŤOVÁ STŘÍŠKA RH 160 na spiro</t>
  </si>
  <si>
    <t>2286</t>
  </si>
  <si>
    <t>01.21</t>
  </si>
  <si>
    <t>PROTIPOŽ.IZOLACE POTRUBÍ DLE OZNAČENÍ NA VÝKRESU: IZOLACE Z MIN.PLSTI 1x POLEP. AL FOLIÍ EI45 tl. 40 mm odolnost 45 min</t>
  </si>
  <si>
    <t>2288</t>
  </si>
  <si>
    <t>1145</t>
  </si>
  <si>
    <t>02.06</t>
  </si>
  <si>
    <t>DIFUZOR DCS 200A</t>
  </si>
  <si>
    <t>2290</t>
  </si>
  <si>
    <t>02.07</t>
  </si>
  <si>
    <t>SACÍ MŘÍŽKA 250 PROV. 1 TPJ 28-12-70</t>
  </si>
  <si>
    <t>2292</t>
  </si>
  <si>
    <t>1147</t>
  </si>
  <si>
    <t>02.08</t>
  </si>
  <si>
    <t>OHEBNÁ HLINÍKOVÁ HADICE HLUKOVĚ IZOLOVANÁ MO 203</t>
  </si>
  <si>
    <t>2294</t>
  </si>
  <si>
    <t>02.09</t>
  </si>
  <si>
    <t>OHEBNÁ HLINÍKOVÁ HADICE HLUKOVĚ IZOLOVANÁ MI 254</t>
  </si>
  <si>
    <t>2296</t>
  </si>
  <si>
    <t>1149</t>
  </si>
  <si>
    <t>04.01</t>
  </si>
  <si>
    <t>RADIÁLNÍ VENTILÁTOR RM 100</t>
  </si>
  <si>
    <t>2298</t>
  </si>
  <si>
    <t>04.02</t>
  </si>
  <si>
    <t>ELEKTRICKÝ OHŘÍVAČ MBE 200/2,0</t>
  </si>
  <si>
    <t>2300</t>
  </si>
  <si>
    <t>1151</t>
  </si>
  <si>
    <t>04.02a</t>
  </si>
  <si>
    <t>Regulace</t>
  </si>
  <si>
    <t>2302</t>
  </si>
  <si>
    <t>04.03</t>
  </si>
  <si>
    <t>OHEBNÁ HLINÍKOVÁ HADICE HLUKOVĚ IZOLOVANÁ MI 160</t>
  </si>
  <si>
    <t>2304</t>
  </si>
  <si>
    <t>1153</t>
  </si>
  <si>
    <t>04.04</t>
  </si>
  <si>
    <t>RYCHLOUPÍNACÍ SPONA VBM 100</t>
  </si>
  <si>
    <t>2306</t>
  </si>
  <si>
    <t>04.05</t>
  </si>
  <si>
    <t>FILTRAČNÍ KAZETA MFL 200 vč.vložky EU 3 (G4)</t>
  </si>
  <si>
    <t>2308</t>
  </si>
  <si>
    <t>1155</t>
  </si>
  <si>
    <t>04.06</t>
  </si>
  <si>
    <t>KLAPKA JEDNOLISTÁ KRUHOVÁ, TĚSNÁ BEZ PŘÍRUB, PRO SPIRO ovl. servopoh. LM 230-S-4 Nm 200 - TPJ 18-12-2000</t>
  </si>
  <si>
    <t>2310</t>
  </si>
  <si>
    <t>04.07</t>
  </si>
  <si>
    <t>PROTIDEŠŤOVÁ ŽALUZIE POZINK TWG 200</t>
  </si>
  <si>
    <t>2312</t>
  </si>
  <si>
    <t>1157</t>
  </si>
  <si>
    <t>04.08</t>
  </si>
  <si>
    <t>REGULÁTORY A PŘEPÍNAČE OTÁČEK REB 0-10 V</t>
  </si>
  <si>
    <t>2314</t>
  </si>
  <si>
    <t>04.09</t>
  </si>
  <si>
    <t>REGULÁTOR OHŘÍVAČE REG 230 VČ. ČIDEL</t>
  </si>
  <si>
    <t>2316</t>
  </si>
  <si>
    <t>1159</t>
  </si>
  <si>
    <t>06.01</t>
  </si>
  <si>
    <t>DIAGONÁLNÍ VENTILÁTOR DO KRUHOVÉHO POTRUBÍ IP44 TD 350/125   IP44 dvouotáčkový</t>
  </si>
  <si>
    <t>2318</t>
  </si>
  <si>
    <t>DIAGONÁLNÍ VENTILÁTOR DO KRUHOVÉHO POTRUBÍ IP44 TD 350/125 IP44 dvouotáčkový</t>
  </si>
  <si>
    <t>06.02</t>
  </si>
  <si>
    <t>PLASTOVÝ TALÍŘOVÝ VENTIL ODVODNÍ VEF 160</t>
  </si>
  <si>
    <t>2320</t>
  </si>
  <si>
    <t>1161</t>
  </si>
  <si>
    <t>06.03</t>
  </si>
  <si>
    <t>RYCHLOUPÍNACÍ SPONA VBM 125</t>
  </si>
  <si>
    <t>2322</t>
  </si>
  <si>
    <t>06.04</t>
  </si>
  <si>
    <t>TLUMIČ HLUKU POLOTUHÝ MTS 125</t>
  </si>
  <si>
    <t>2324</t>
  </si>
  <si>
    <t>1163</t>
  </si>
  <si>
    <t>06.05</t>
  </si>
  <si>
    <t>ZPĚTNÁ KLAPKA RSK 125 ED</t>
  </si>
  <si>
    <t>2326</t>
  </si>
  <si>
    <t>06.06</t>
  </si>
  <si>
    <t>OHEBNÁ HLINÍKOVÁ HADICE HLUKOVĚ IZOLOVANÁ MI 127</t>
  </si>
  <si>
    <t>2328</t>
  </si>
  <si>
    <t>1165</t>
  </si>
  <si>
    <t>07.01</t>
  </si>
  <si>
    <t>DIAGONÁLNÍ VENTILÁTOR DO KRUHOVÉHO POTRUBÍ IP44 TD 250/100   IP44 dvouotáčkový</t>
  </si>
  <si>
    <t>2330</t>
  </si>
  <si>
    <t>DIAGONÁLNÍ VENTILÁTOR DO KRUHOVÉHO POTRUBÍ IP44 TD 250/100 IP44 dvouotáčkový</t>
  </si>
  <si>
    <t>07.02</t>
  </si>
  <si>
    <t>PLASTOVÝ TALÍŘOVÝ VENTIL PŘÍVODNÍ VST 100</t>
  </si>
  <si>
    <t>2332</t>
  </si>
  <si>
    <t>1167</t>
  </si>
  <si>
    <t>07.03</t>
  </si>
  <si>
    <t>PLASTOVÝ TALÍŘOVÝ VENTIL ODVODNÍ VEF 100</t>
  </si>
  <si>
    <t>2334</t>
  </si>
  <si>
    <t>07.05</t>
  </si>
  <si>
    <t>PROTIDEŠŤOVÁ ŽALUZIE POZINK TWG 160</t>
  </si>
  <si>
    <t>2336</t>
  </si>
  <si>
    <t>1169</t>
  </si>
  <si>
    <t>07.06</t>
  </si>
  <si>
    <t>OHEBNÁ HLINÍKOVÁ HADICE HLUKOVĚ IZOLOVANÁ tl.25 mm MI 102</t>
  </si>
  <si>
    <t>2338</t>
  </si>
  <si>
    <t>07.07</t>
  </si>
  <si>
    <t>ZPĚTNÁ KLAPKA RSK 100 ED</t>
  </si>
  <si>
    <t>2340</t>
  </si>
  <si>
    <t>1171</t>
  </si>
  <si>
    <t>08.01</t>
  </si>
  <si>
    <t>2342</t>
  </si>
  <si>
    <t>08.02</t>
  </si>
  <si>
    <t>PLASTOVÝ TALÍŘOVÝ VENTIL ODVODNÍ VEF 125</t>
  </si>
  <si>
    <t>2344</t>
  </si>
  <si>
    <t>1173</t>
  </si>
  <si>
    <t>08.03</t>
  </si>
  <si>
    <t>OHEBNÁ HLINÍKOVÁ HADICE HLUKOVĚ IZOLOVANÁ tl.25 mm MI 127</t>
  </si>
  <si>
    <t>2346</t>
  </si>
  <si>
    <t>08.05</t>
  </si>
  <si>
    <t>2348</t>
  </si>
  <si>
    <t>1175</t>
  </si>
  <si>
    <t>08.06</t>
  </si>
  <si>
    <t>2350</t>
  </si>
  <si>
    <t>09.01</t>
  </si>
  <si>
    <t>VZT JEDNOTKA P3,5 vč. rozvaděče, regulace, čidel</t>
  </si>
  <si>
    <t>2352</t>
  </si>
  <si>
    <t>1177</t>
  </si>
  <si>
    <t>09.02</t>
  </si>
  <si>
    <t>DIFUZOR PKA-400 - O</t>
  </si>
  <si>
    <t>2354</t>
  </si>
  <si>
    <t>09.03</t>
  </si>
  <si>
    <t>DIFUZOR PKA-315 -P</t>
  </si>
  <si>
    <t>2356</t>
  </si>
  <si>
    <t>1179</t>
  </si>
  <si>
    <t>09.04</t>
  </si>
  <si>
    <t>KULISOVÝ TLUMIČ HLUKU s děrovaným plechem, hygienické provedení GKDH 100x395x1000.3 s náběhem i s výběhem</t>
  </si>
  <si>
    <t>2358</t>
  </si>
  <si>
    <t>16.01</t>
  </si>
  <si>
    <t>VZT JEDNOTKA 480/7 vč. regulace, čidel, včetně směšovacího uzlu</t>
  </si>
  <si>
    <t>2360</t>
  </si>
  <si>
    <t>1181</t>
  </si>
  <si>
    <t>16.02</t>
  </si>
  <si>
    <t>2362</t>
  </si>
  <si>
    <t>16.03</t>
  </si>
  <si>
    <t>FILTRAČNÍ KAZETA MFL 200/F pro kapsové filtry G3, F5, F7</t>
  </si>
  <si>
    <t>2364</t>
  </si>
  <si>
    <t>1183</t>
  </si>
  <si>
    <t>16.04</t>
  </si>
  <si>
    <t>ZPĚTNÁ KLAPKA RSK 250 ED</t>
  </si>
  <si>
    <t>2366</t>
  </si>
  <si>
    <t>16.05</t>
  </si>
  <si>
    <t>REGULAČNÍ KLAPKA JEDNOLISTÁ MSKT 200   škrtící klapka těsná</t>
  </si>
  <si>
    <t>2368</t>
  </si>
  <si>
    <t>REGULAČNÍ KLAPKA JEDNOLISTÁ MSKT 200 škrtící klapka těsná</t>
  </si>
  <si>
    <t>1185</t>
  </si>
  <si>
    <t>16.06</t>
  </si>
  <si>
    <t>2370</t>
  </si>
  <si>
    <t>16.07</t>
  </si>
  <si>
    <t>2372</t>
  </si>
  <si>
    <t>1187</t>
  </si>
  <si>
    <t>16.08</t>
  </si>
  <si>
    <t>OHEBNÁ HLINÍKOVÁ HADICE HLUKOVĚ IZOLOVANÁ MI 203</t>
  </si>
  <si>
    <t>2374</t>
  </si>
  <si>
    <t>16.09</t>
  </si>
  <si>
    <t>PLASTOVÝ TALÍŘOVÝ VENTIL PŘÍVODNÍ VST 160</t>
  </si>
  <si>
    <t>2376</t>
  </si>
  <si>
    <t>1189</t>
  </si>
  <si>
    <t>16.10</t>
  </si>
  <si>
    <t>2378</t>
  </si>
  <si>
    <t>16.11</t>
  </si>
  <si>
    <t>OHEBNÁ HLINÍKOVÁ HADICE MI 162</t>
  </si>
  <si>
    <t>2380</t>
  </si>
  <si>
    <t>1191</t>
  </si>
  <si>
    <t>16.12</t>
  </si>
  <si>
    <t>2382</t>
  </si>
  <si>
    <t>16.13</t>
  </si>
  <si>
    <t>OHEBNÁ HLINÍKOVÁ HADICE MI 102</t>
  </si>
  <si>
    <t>2384</t>
  </si>
  <si>
    <t>1193</t>
  </si>
  <si>
    <t>16.14</t>
  </si>
  <si>
    <t>TEPELNÉ IZOLACE POTRUBÍ DLE OZNAČENÍ NA VÝKRESU: IZOLACE POTRUBÍ DESKOU Z MINERÁLNÍ PLSTI  1x POLEP AL FOLIÍ NA TRNY tl 40mm</t>
  </si>
  <si>
    <t>2386</t>
  </si>
  <si>
    <t>TEPELNÉ IZOLACE POTRUBÍ DLE OZNAČENÍ NA VÝKRESU: IZOLACE POTRUBÍ DESKOU Z MINERÁLNÍ PLSTI 1x POLEP AL FOLIÍ NA TRNY tl 40mm</t>
  </si>
  <si>
    <t>17.01</t>
  </si>
  <si>
    <t>MALÝ RADIÁLNÍ VENTILÁTOR DO PODHLEDU IPX2 SP 120/1</t>
  </si>
  <si>
    <t>2388</t>
  </si>
  <si>
    <t>1195</t>
  </si>
  <si>
    <t>17.02</t>
  </si>
  <si>
    <t>TERMOSTATY, ČIDLA A PŘÍSLUŠENSTVÍ DT 3 relé časové</t>
  </si>
  <si>
    <t>2390</t>
  </si>
  <si>
    <t>19.01</t>
  </si>
  <si>
    <t>PŘÍVODNÍ VZT JEDNOTKA TYP RMW 1200/400 F7 H1 vč. regulace, směšovacího uzlu</t>
  </si>
  <si>
    <t>2392</t>
  </si>
  <si>
    <t>1197</t>
  </si>
  <si>
    <t>19.02</t>
  </si>
  <si>
    <t>REGULAČNÍ KLAPKA JEDNOLISTÁ MSKT 400   škrtící klapka těsná</t>
  </si>
  <si>
    <t>2394</t>
  </si>
  <si>
    <t>REGULAČNÍ KLAPKA JEDNOLISTÁ MSKT 400 škrtící klapka těsná</t>
  </si>
  <si>
    <t>19.03</t>
  </si>
  <si>
    <t>DIFUZOR RS14-V-S-0-315+MBB-315-315-S</t>
  </si>
  <si>
    <t>2396</t>
  </si>
  <si>
    <t>1199</t>
  </si>
  <si>
    <t>19.04</t>
  </si>
  <si>
    <t>PROTIDEŠŤOVÁ ŽALUZIE POZINK TWG 315</t>
  </si>
  <si>
    <t>2398</t>
  </si>
  <si>
    <t>19.05</t>
  </si>
  <si>
    <t>SACÍ MŘÍŽKA 280 PROV. 1 TPJ 28-12-70</t>
  </si>
  <si>
    <t>2400</t>
  </si>
  <si>
    <t>1201</t>
  </si>
  <si>
    <t>19.06</t>
  </si>
  <si>
    <t>OHEBNÁ HLINÍKOVÁ HADICE HLUKOVĚ IZOLOVANÁ MI 315</t>
  </si>
  <si>
    <t>2402</t>
  </si>
  <si>
    <t>19.11</t>
  </si>
  <si>
    <t>PROTIPOŽ.IZOLACE POTRUBÍ DLE OZNAČENÍ NA VÝKRESU: IZOLACE DESKOU Z MIN.PLSTI 1x POLEP. AL FOLIÍ tl. 60 mm odolnost 45 min EI45</t>
  </si>
  <si>
    <t>2404</t>
  </si>
  <si>
    <t>1203</t>
  </si>
  <si>
    <t>20.06</t>
  </si>
  <si>
    <t>ČTYŘHRANNÉ POTRUBÍ SKUPINY I. MATERIÁL POZINKOVANÝ PLECH do obvodu 1500 40% tvarovek</t>
  </si>
  <si>
    <t>2406</t>
  </si>
  <si>
    <t>20.07</t>
  </si>
  <si>
    <t>ČTYŘHRANNÉ POTRUBÍ SKUPINY I. MATERIÁL POZINKOVANÝ PLECH do obvodu 1890 100% tvarovek</t>
  </si>
  <si>
    <t>2408</t>
  </si>
  <si>
    <t>1205</t>
  </si>
  <si>
    <t>20.08</t>
  </si>
  <si>
    <t>ČTYŘHRANNÉ POTRUBÍ SKUPINY I. MATERIÁL POZINKOVANÝ PLECH do obvodu 2630 30% tvarovek</t>
  </si>
  <si>
    <t>2410</t>
  </si>
  <si>
    <t>20.09</t>
  </si>
  <si>
    <t>ČTYŘHRANNÉ POTRUBÍ SKUPINY I. MATERIÁL POZINKOVANÝ PLECH do obvodu 3500 100% tvarovek</t>
  </si>
  <si>
    <t>2412</t>
  </si>
  <si>
    <t>1207</t>
  </si>
  <si>
    <t>20.10</t>
  </si>
  <si>
    <t>ČTYŘHRANNÉ POTRUBÍ SKUPINY I. MATERIÁL POZINKOVANÝ PLECH do obvodu 4000 60% tvarovek</t>
  </si>
  <si>
    <t>2414</t>
  </si>
  <si>
    <t>20.16</t>
  </si>
  <si>
    <t>KRUHOVÉ POTRUBÍ SKUPINY I. MATERIÁL POZINKOVANÝ PLECH do průměru200 70% tvarovek</t>
  </si>
  <si>
    <t>2416</t>
  </si>
  <si>
    <t>1209</t>
  </si>
  <si>
    <t>20.17</t>
  </si>
  <si>
    <t>KRUHOVÉ POTRUBÍ SKUPINY I. MATERIÁL POZINKOVANÝ PLECH do průměru400 50% tvarovek</t>
  </si>
  <si>
    <t>2418</t>
  </si>
  <si>
    <t>20.18</t>
  </si>
  <si>
    <t>KRUHOVÉ POTRUBÍ SKUPINY I. MATERIÁL POZINKOVANÝ PLECH do průměru560 50% tvarovek</t>
  </si>
  <si>
    <t>2420</t>
  </si>
  <si>
    <t>1211</t>
  </si>
  <si>
    <t>20.19</t>
  </si>
  <si>
    <t>KRUHOVÉ POTRUBÍ SPIRO do průměru100 20% tvarovek</t>
  </si>
  <si>
    <t>2422</t>
  </si>
  <si>
    <t>20.20</t>
  </si>
  <si>
    <t>KRUHOVÉ POTRUBÍ SPIRO do průměru140 10% tvarovek</t>
  </si>
  <si>
    <t>2424</t>
  </si>
  <si>
    <t>1213</t>
  </si>
  <si>
    <t>20.21</t>
  </si>
  <si>
    <t>KRUHOVÉ POTRUBÍ SPIRO do průměru200 20% tvarovek</t>
  </si>
  <si>
    <t>2426</t>
  </si>
  <si>
    <t>20.22</t>
  </si>
  <si>
    <t>KRUHOVÉ POTRUBÍ SPIRO do průměru280 20% tvarovek</t>
  </si>
  <si>
    <t>2428</t>
  </si>
  <si>
    <t>1215</t>
  </si>
  <si>
    <t>20.23</t>
  </si>
  <si>
    <t>KRUHOVÉ POTRUBÍ SPIRO do průměru400 20% tvarovek</t>
  </si>
  <si>
    <t>2430</t>
  </si>
  <si>
    <t>20.26</t>
  </si>
  <si>
    <t>ZASLEPENÍ KRUHOVÉ TROUBY SPIRO do průměru140</t>
  </si>
  <si>
    <t>2432</t>
  </si>
  <si>
    <t>1217</t>
  </si>
  <si>
    <t>20.27</t>
  </si>
  <si>
    <t>ZASLEPENÍ KRUHOVÉ TROUBY SPIRO do průměru200</t>
  </si>
  <si>
    <t>2434</t>
  </si>
  <si>
    <t>20.28</t>
  </si>
  <si>
    <t>ZASLEPENÍ KRUHOVÉ TROUBY SPIRO do průměru400</t>
  </si>
  <si>
    <t>2436</t>
  </si>
  <si>
    <t>1219</t>
  </si>
  <si>
    <t>20.30</t>
  </si>
  <si>
    <t>KRUHOVÉ POTRUBÍ SKUPINY I. NEREZ do průměru200 20% tvarovek</t>
  </si>
  <si>
    <t>2438</t>
  </si>
  <si>
    <t>20.31</t>
  </si>
  <si>
    <t>KRUHOVÉ POTRUBÍ SKUPINY I. NEREZ do průměru280 20% tvarovek</t>
  </si>
  <si>
    <t>2440</t>
  </si>
  <si>
    <t>1221</t>
  </si>
  <si>
    <t>20.32</t>
  </si>
  <si>
    <t>ZASLEPENÍ KRUHOVÝCH TRUB SKUPINY I NEREZ do průměru280</t>
  </si>
  <si>
    <t>2442</t>
  </si>
  <si>
    <t>20.33</t>
  </si>
  <si>
    <t>SORTIMENT NA ZHOTOVENÍ ZÁVĚSŮ A PODPĚR CELKEM S NÁSLEDNÝM ROZPISEM JEDNOTLIVÉHO MATERIÁLU /pouze materiál</t>
  </si>
  <si>
    <t>2444</t>
  </si>
  <si>
    <t>1223</t>
  </si>
  <si>
    <t>20.34</t>
  </si>
  <si>
    <t>ZÁVĚSY, ZÁVĚSNÉ LIŠTY, ZÁVITOVÉ TYČE, KRUHOVÉ ZÁVĚSY,HMOŽDINKY ( 2,6% z dodávky potrubí)</t>
  </si>
  <si>
    <t>2446</t>
  </si>
  <si>
    <t>24.2 001</t>
  </si>
  <si>
    <t>Příprava ke koplexnímu vyzkoušení, oživení a vyregolování zařízení</t>
  </si>
  <si>
    <t>2448</t>
  </si>
  <si>
    <t>1225</t>
  </si>
  <si>
    <t>24.2 002</t>
  </si>
  <si>
    <t>Měření hlučnosti zařízení</t>
  </si>
  <si>
    <t>2450</t>
  </si>
  <si>
    <t>24.2 003</t>
  </si>
  <si>
    <t>Komplexní vyzkoušení zařízení</t>
  </si>
  <si>
    <t>2452</t>
  </si>
  <si>
    <t>24.3</t>
  </si>
  <si>
    <t>Nátěry vzduchotechnických zařízení</t>
  </si>
  <si>
    <t>1227</t>
  </si>
  <si>
    <t>24.3 001</t>
  </si>
  <si>
    <t>NÁTĚR VNITŘNÍCH ZAŘÍZENÍ Z POZINKOVANÉHO MATERIÁLU: příprava povrchu, 1x základní reaktivní, 2x email (odstín určí architekt)</t>
  </si>
  <si>
    <t>2454</t>
  </si>
  <si>
    <t>24.4</t>
  </si>
  <si>
    <t>Lešení</t>
  </si>
  <si>
    <t>24.4 001</t>
  </si>
  <si>
    <t>LEŠENÍ LEHKÉ, POMOCNÉ O VÝŠCE LEŠEŇOVÉ PODLAHY přes 1,9 do 2,50 m</t>
  </si>
  <si>
    <t>2456</t>
  </si>
  <si>
    <t>1229</t>
  </si>
  <si>
    <t>24.5 001</t>
  </si>
  <si>
    <t>Montážní a kompletační práce VZT</t>
  </si>
  <si>
    <t>2458</t>
  </si>
  <si>
    <t>24.5 002</t>
  </si>
  <si>
    <t>Přidružené výkony, přesuny, doprava</t>
  </si>
  <si>
    <t>2460</t>
  </si>
  <si>
    <t>1231</t>
  </si>
  <si>
    <t>24.5 003</t>
  </si>
  <si>
    <t>Přidružené výkony</t>
  </si>
  <si>
    <t>2462</t>
  </si>
  <si>
    <t>24.5 004</t>
  </si>
  <si>
    <t>Zednické výpomoci</t>
  </si>
  <si>
    <t>2464</t>
  </si>
  <si>
    <t>33-M</t>
  </si>
  <si>
    <t>Montáže dopr.zaříz.,sklad. zař. a váh</t>
  </si>
  <si>
    <t>1233</t>
  </si>
  <si>
    <t>330 001</t>
  </si>
  <si>
    <t>Demontáž a likvidace stávajícího hydraulického výtahu</t>
  </si>
  <si>
    <t>2466</t>
  </si>
  <si>
    <t>330030117</t>
  </si>
  <si>
    <t>Montáž lůžkový výtah, nosnost 1.600kg, zdvih 8.350mm, 3 stanice+ 6 nástupišť, šachta zděná 2.400x2.900x13.900mm, hlava 4.350mm, prohlubeň 1.200mm, kabina nerez brus, podlaha Altro, madlo, dveře EW60, GSM, klíč</t>
  </si>
  <si>
    <t>2468</t>
  </si>
  <si>
    <t>43-M</t>
  </si>
  <si>
    <t>Montáž ocelových konstrukcí</t>
  </si>
  <si>
    <t>1235</t>
  </si>
  <si>
    <t>430811301</t>
  </si>
  <si>
    <t>Montáž podlah s OK, pokrytou rošty do 60 kg/m2</t>
  </si>
  <si>
    <t>2470</t>
  </si>
  <si>
    <t>"sklepní světlík" (1,11-0,3)*4,55</t>
  </si>
  <si>
    <t>553470160</t>
  </si>
  <si>
    <t>rošt podlahový kompozitový litý velikost 30x30 mm v.30mm, barva šedá</t>
  </si>
  <si>
    <t>2472</t>
  </si>
  <si>
    <t>SO02 - Přístavba a s - SO02 - Přístavba a staveb...</t>
  </si>
  <si>
    <t xml:space="preserve">    700 - Rekonstrukce krovu a střechy</t>
  </si>
  <si>
    <t xml:space="preserve">    731 - Ústřední vytápění (dodávka+montáž)</t>
  </si>
  <si>
    <t xml:space="preserve">    731.1 - Demontáže</t>
  </si>
  <si>
    <t xml:space="preserve">    731.2 - Kotelny</t>
  </si>
  <si>
    <t xml:space="preserve">      731.2.1 - Zařízení pro vytápění</t>
  </si>
  <si>
    <t xml:space="preserve">      731.2.7 - Ostatní prvky</t>
  </si>
  <si>
    <t xml:space="preserve">    731.3 - Rozvod potrubí</t>
  </si>
  <si>
    <t xml:space="preserve">      731.3.1 - Rozvody</t>
  </si>
  <si>
    <t xml:space="preserve">      731.4.1 - Ochrana připojení</t>
  </si>
  <si>
    <t xml:space="preserve">      731.4.2 - Potrubní izolační pouzdra</t>
  </si>
  <si>
    <t xml:space="preserve">      731.4.3 - Pružná izolace UV odolná</t>
  </si>
  <si>
    <t xml:space="preserve">      731.5.1 - připojení OT</t>
  </si>
  <si>
    <t xml:space="preserve">      731.6.4 - Desková OT vč. ventilové vložky</t>
  </si>
  <si>
    <t xml:space="preserve">    791 - Zařízení velkokuchyní (dodávka+montáž)</t>
  </si>
  <si>
    <t xml:space="preserve">      210-02 - 30 rozvaděč RS1.1</t>
  </si>
  <si>
    <t xml:space="preserve">      210-03 - 31 rozvaděč RS1.21</t>
  </si>
  <si>
    <t xml:space="preserve">      210-04 - Rozvody pro zařízení VZT</t>
  </si>
  <si>
    <t xml:space="preserve">      210-05 - Ostatní</t>
  </si>
  <si>
    <t xml:space="preserve">    23-M - Montáže potrubí</t>
  </si>
  <si>
    <t xml:space="preserve">    24.1 - Zařízení (viz. specifikace na výkresech VZT)</t>
  </si>
  <si>
    <t xml:space="preserve">    210-05 - Ostatní</t>
  </si>
  <si>
    <t xml:space="preserve">    24-M.1 - Chladící box - potraviny</t>
  </si>
  <si>
    <t xml:space="preserve">    24-M.2 - Chladící box - odpad</t>
  </si>
  <si>
    <t>16,89*14,47*1</t>
  </si>
  <si>
    <t>244,398+51,172</t>
  </si>
  <si>
    <t>295,125088569227*24 "Přepočtené koeficientem množství</t>
  </si>
  <si>
    <t>295,125088569227*1,87 "Přepočtené koeficientem množství</t>
  </si>
  <si>
    <t>583373680</t>
  </si>
  <si>
    <t>štěrkopísek frakce netříděná zásyp</t>
  </si>
  <si>
    <t>Kamenivo přírodní těžené pro stavební účely  PTK  (drobné, hrubé, štěrkopísky) štěrkopísky frakce   netříděná zásyp pískovna Bratčice</t>
  </si>
  <si>
    <t>583312000</t>
  </si>
  <si>
    <t>"1.21" 12,31*(0,78-0,32)</t>
  </si>
  <si>
    <t>"1.22" 9,09*(0,78-0,32)</t>
  </si>
  <si>
    <t>9,844*1,87 "Přepočtené koeficientem množství</t>
  </si>
  <si>
    <t>"Pod ztracené bednění"</t>
  </si>
  <si>
    <t>(13,89+11,47)*0,4*0,15</t>
  </si>
  <si>
    <t>(5,97+0,4+7,3+0,4+3,134)*0,4*0,15</t>
  </si>
  <si>
    <t>271572211</t>
  </si>
  <si>
    <t>Podsyp pod základové konstrukce se zhutněním z netříděného štěrkopísku</t>
  </si>
  <si>
    <t>Podsyp pod základové konstrukce se zhutněním a urovnáním povrchu ze štěrkopísku netříděného</t>
  </si>
  <si>
    <t>"Prostor mezi základovými pasy"</t>
  </si>
  <si>
    <t>3,55*(11,47-0,4)*(1,05)</t>
  </si>
  <si>
    <t>(0,4+7,3+0,4)*4,7*(1,05)</t>
  </si>
  <si>
    <t>1,84*(4,7+0,4+3,134)*(1,05)</t>
  </si>
  <si>
    <t>(3,55+(0,4-0,15)*2)*(11,47-0,15)*(0,32-0,17)</t>
  </si>
  <si>
    <t>(7,3+0,15*2)*(4,7+(0,4-0,15)*2)*(0,32-0,17)</t>
  </si>
  <si>
    <t>(1,84+(0,4-0,15))*(4,7+0,4+3,134)*(0,32-0,17)</t>
  </si>
  <si>
    <t>"KY50=5,4kg/m2"</t>
  </si>
  <si>
    <t>(3,55+(0,4-0,15)*2)*(11,47-0,15)*5,4/1000</t>
  </si>
  <si>
    <t>(7,3+0,15*2)*(4,7+(0,4-0,15)*2)*5,4/1000</t>
  </si>
  <si>
    <t>(1,84+(0,4-0,15))*(4,7+0,4+3,134)*5,4/1000</t>
  </si>
  <si>
    <t>"Venkovní schodiště"</t>
  </si>
  <si>
    <t>"Stupně" 5</t>
  </si>
  <si>
    <t>"Podesta" 3</t>
  </si>
  <si>
    <t>593737570</t>
  </si>
  <si>
    <t>stupeň schodišťový nosný 180x35x14,5 cm (prefa)</t>
  </si>
  <si>
    <t>Ramena, stupně a podesty schodišťové železobetonové schodišťový stupeň nosný 180 x 35 x 14,5 (prefa)</t>
  </si>
  <si>
    <t>593737571</t>
  </si>
  <si>
    <t>podestová deska standard 100x120x60 cm, povrch zdrsněný (prefa)</t>
  </si>
  <si>
    <t>"Přístavba zázemí kuchyně"</t>
  </si>
  <si>
    <t>(13,89+11,47)*(0,32-0,17)</t>
  </si>
  <si>
    <t>(5,97+0,4+7,3+0,4+3,134)*(0,32-0,17)</t>
  </si>
  <si>
    <t>(4,6+1,18)*1,6+(1,18)*0,74</t>
  </si>
  <si>
    <t>279113132</t>
  </si>
  <si>
    <t>Základová zeď tl do 200 mm z tvárnic ztraceného bednění včetně výplně z betonu tř. C 16/20</t>
  </si>
  <si>
    <t>Základové zdi z tvárnic ztraceného bednění včetně výplně z betonu bez zvláštních nároků na vliv prostředí (X0, XC) třídy C 16/20, tloušťky zdiva přes 150 do 200 mm</t>
  </si>
  <si>
    <t>(4,6)*1,6</t>
  </si>
  <si>
    <t>279113135</t>
  </si>
  <si>
    <t>Základová zeď tl do 400 mm z tvárnic ztraceného bednění včetně výplně z betonu tř. C 16/20</t>
  </si>
  <si>
    <t>Základové zdi z tvárnic ztraceného bednění včetně výplně z betonu bez zvláštních nároků na vliv prostředí (X0, XC) třídy C 16/20, tloušťky zdiva přes 300 do 400 mm</t>
  </si>
  <si>
    <t>(13,89+11,47)*(1,97-0,32)</t>
  </si>
  <si>
    <t>(5,97+0,4+7,3+0,4+3,134)*(2,17-0,32)</t>
  </si>
  <si>
    <t>279311115</t>
  </si>
  <si>
    <t>Postupné podbetonování základového zdiva prostým betonem tř. C 20/25</t>
  </si>
  <si>
    <t>Postupné podbetonování základového zdiva jakékoliv tloušťky, bez výkopu, bez zapažení a bednění, prostým betonem tř. C 20/25</t>
  </si>
  <si>
    <t>"Kotelna"</t>
  </si>
  <si>
    <t>(3,134+0,4+4,7+0,4)*0,4*0,6</t>
  </si>
  <si>
    <t>"Předpoklad R12=0,888kg/m"</t>
  </si>
  <si>
    <t>"Vodorvná 2x"</t>
  </si>
  <si>
    <t>(13,89+11,47)*2*((1,97-0,17)/0,25+1)*0,888/1000</t>
  </si>
  <si>
    <t>(5,97+0,4+7,3+0,4+3,134)*2*((2,17-0,17)/0,25+1)*0,888/1000</t>
  </si>
  <si>
    <t xml:space="preserve">"Svislá do každé buňky" </t>
  </si>
  <si>
    <t>(13,89+11,47)*4*(1,97-0,17)*0,888/1000</t>
  </si>
  <si>
    <t>(5,97+0,4+7,3+0,4+3,134)*4*(2,17-0,17)*0,888/1000</t>
  </si>
  <si>
    <t>"Venkovníé schodiště R10=0,617kg/m"</t>
  </si>
  <si>
    <t>"Vodorovná 1x</t>
  </si>
  <si>
    <t>(1,6/0,25)*(4,6*2+1,18*2)*0,617/1000</t>
  </si>
  <si>
    <t>"Svislá do každé buňky"</t>
  </si>
  <si>
    <t>(4,6*2+1,18*2)/0,5*2*1,6*0,617/1000</t>
  </si>
  <si>
    <t>311238432</t>
  </si>
  <si>
    <t>Zdivo nosné vnější superizolační 30 P+D tl 300 mm na MC</t>
  </si>
  <si>
    <t>"Dozdívka dvorního přístavku"</t>
  </si>
  <si>
    <t>((2,725+0,23+2,01+0,15+2,5+0,34)*2+5,2*2)*(3,58-2,08)</t>
  </si>
  <si>
    <t>311238484</t>
  </si>
  <si>
    <t>Zdivo nosné vnější superizolační z cihel broušených 38 P+D tl 380 mm lepených celoplošně</t>
  </si>
  <si>
    <t>((13,89+11,47)+(4,454+8,3+7,97))*3+(13,89+11,47)*0,5</t>
  </si>
  <si>
    <t>-(1,4*0,75*3+1,4*1,25*3+1,2*1+1,1*2,1+0,88*1,25*6)</t>
  </si>
  <si>
    <t>312231117</t>
  </si>
  <si>
    <t>Zdivo výplňové z cihel dl 290 mm pevnosti P 7 až 15 na SMS 10 MPa</t>
  </si>
  <si>
    <t>Zdivo z cihel pálených výplňové z cihel plných dl. 290 mm P 7 až 15, na maltu ze suché maltové směsi 10MPa</t>
  </si>
  <si>
    <t xml:space="preserve">Poznámka k souboru cen:_x000D_
Poznámka k souboru cen: 1. V cenách -1155 až -1159 nejsou započteny případné náklady na: a) úpravu líce; tyto se oceňují cenami souboru cen 310 90-11 Úprava líce při zdění režného zdiva. b) spárování; tyto se oceňují cenami souboru cen 62. 63-10.. Spárování vnějších ploch pohledového zdiva. 2. Cenami -2014 až -2035 Zdivo z cihel lícových Klinker se oceňuje prosté vyzdění včetně spárování zdící a spárovací maltou, kotvené lícové zdivo se oceňuje cenami souboru cen 313 23-4 . Zdivo lícové obkladové Klinker. </t>
  </si>
  <si>
    <t>317142221</t>
  </si>
  <si>
    <t>Překlady nenosné přímé z pórobetonu v příčkách tl 100 mm pro světlost otvoru do 1010 mm</t>
  </si>
  <si>
    <t>Překlady nenosné prefabrikované z pórobetonu osazené do tenkého maltového lože, v příčkách přímé, světlost otvoru do 1010 mm tl. 100 mm</t>
  </si>
  <si>
    <t>"1.12-C-1.04"2</t>
  </si>
  <si>
    <t>Překlady nenosné přímé z pórobetonu v příčkách tl 150 mm pro světlost otvoru do 1010 mm</t>
  </si>
  <si>
    <t>Překlady nenosné prefabrikované z pórobetonu osazené do tenkého maltového lože, v příčkách přímé, světlost otvoru do 1010 mm tl. 150 mm</t>
  </si>
  <si>
    <t>"1.11-C-1.05" 1</t>
  </si>
  <si>
    <t>317168122</t>
  </si>
  <si>
    <t>Překlad keramický plochý š 14,5 cm dl 125 cm</t>
  </si>
  <si>
    <t>Překlady keramické (POROTHERM, HELUZ) ploché osazené do maltového lože, výšky překladu 7,1 cm šířky 14,5 cm, délky 125 cm</t>
  </si>
  <si>
    <t xml:space="preserve">Poznámka k souboru cen:_x000D_
Poznámka k souboru cen: 1. V cenách -81.. až – 82.. (překlady ploché, vysoké a roletové) jsou započteny i náklady na: a) očištění podkladu pod překladem a jeho navlhčení vodou, rozprostření malty pod ložnou plochu, osazení překladu do vodorovné polohy a začištění vytlačené malty, b) dodání příslušného překladu předepsané délky, c) dočasné montážní podepření plochých překladů tak, aby vzdálenost mezi podporou a okrajem otvoru nebo mezi podporami byla maximálně 1 m. 2. V cenách -83.. (překlady složené roletové) jsou započteny i náklady na: a) očištění podkladů pod překladem a jeho navlhčení vodou, rozprostření malty pod ložnou plochu, osazení překladu do vodorovné polohy a začištění vytlačené malty, b) dodání vnitřního keramobetonového překladu a vnějšího tepelněizolačního dílu příslušné délky, včetně izolace z pěnového polystyrénu (u zdiva tl. 400 mm), případně vysokého překladu (u zdiva tl. 440 mm), c) betonáž mezery mezi překladem a tepelněizolačním dílem z betonu třídy C 16/20; tato betonáž se provádí u překladů dlouhých 2000 mm a více zároveň s betonáží stropní konstrukce a ztužujícího věnce, d) dočasné montážní podepření zespodu v celé světlé délce překladu s dvěma podporami ve třetinách šířky otvoru a dvěma podporami po krajích otvoru - platí pouze pro překlady delší než 2000 mm, včetně. 3. V cenách -82.. a -83.. (překlady roletové) nejsou započteny náklady na: a) vysoký překlad a svislou izolaci v úrovni stropního věnce u složených roletových překladů; tyto se ocení samostatně, b) dodávku a montáž rolet, případně žaluzií; tyto se ocení samostatně. 4. Množství jednotek se určuje v kusech překladu podle jeho celkové délky. Minimální délka uložení je stanovena: a) u plochých překladů na 120 mm na každé straně, b) u vysokých a roletových překladů délky do 1750 mm na 125mm, délky 2000 a 2250 mm na 200 mm a u délky 2500 mm a větší na 250 mm na každé straně překladu. </t>
  </si>
  <si>
    <t>"C-1.01" 1*7</t>
  </si>
  <si>
    <t>317168123</t>
  </si>
  <si>
    <t>Překlad keramický plochý š 14,5 cm dl 150 cm</t>
  </si>
  <si>
    <t>Překlady keramické (POROTHERM, HELUZ) ploché osazené do maltového lože, výšky překladu 7,1 cm šířky 14,5 cm, délky 150 cm</t>
  </si>
  <si>
    <t>"C-1.07" 1*1</t>
  </si>
  <si>
    <t>317168131</t>
  </si>
  <si>
    <t>Překlad keramický vysoký v 23,8 cm dl 125 cm</t>
  </si>
  <si>
    <t>Překlady keramické (POROTHERM, HELUZ) vysoké osazené do maltového lože, šířky překladu 7 cm výšky 23,8 cm, délky 125 cm</t>
  </si>
  <si>
    <t>"C-1.03" 4*6</t>
  </si>
  <si>
    <t>317168132</t>
  </si>
  <si>
    <t>Překlad keramický vysoký v 23,8 cm dl 150 cm</t>
  </si>
  <si>
    <t>Překlady keramické (POROTHERM, HELUZ) vysoké osazené do maltového lože, šířky překladu 7 cm výšky 23,8 cm, délky 150 cm</t>
  </si>
  <si>
    <t>"C-1.06" 4*1</t>
  </si>
  <si>
    <t>317168133</t>
  </si>
  <si>
    <t>Překlad keramický vysoký v 23,8 cm dl 175 cm</t>
  </si>
  <si>
    <t>Překlady keramické (POROTHERM, HELUZ) vysoké osazené do maltového lože, šířky překladu 7 cm výšky 23,8 cm, délky 175 cm</t>
  </si>
  <si>
    <t>"C-1.02" 4*6</t>
  </si>
  <si>
    <t>133834300</t>
  </si>
  <si>
    <t>tyč ocelová IPE, značka oceli S 235 JR, označení průřezu 160</t>
  </si>
  <si>
    <t>"IPE160=15,8kg/m"</t>
  </si>
  <si>
    <t>"3.15-O-3.02" 3*1,95*15,8/1000</t>
  </si>
  <si>
    <t>"IPE140=12,9kg/m"</t>
  </si>
  <si>
    <t>"1.11-O-1.04" 2,7*12,9/1000</t>
  </si>
  <si>
    <t>"1.12-O-1.03" 4*1,5*12,9/1000</t>
  </si>
  <si>
    <t>"1.03-O-1.09" 4*1,05*12,9/1000</t>
  </si>
  <si>
    <t>"1.08-O-1.08" 2*1,2*12,9/1000</t>
  </si>
  <si>
    <t>"1.20-O-1.10" 5*1,4*12,9/1000</t>
  </si>
  <si>
    <t>"1.15-O-1.01" 2*1,3*12,9/1000</t>
  </si>
  <si>
    <t>"1.15-O-1.07" 2*1,4*12,9/1000</t>
  </si>
  <si>
    <t>"1.14-O-1.01" 2*1,3*12,9/1000</t>
  </si>
  <si>
    <t>"1.14-O-1.05" 2*1,1*12,9/1000</t>
  </si>
  <si>
    <t>"1.13-O-1.02" 2*1,4*12,9/1000</t>
  </si>
  <si>
    <t>317998115</t>
  </si>
  <si>
    <t>Tepelná izolace mezi překlady v 24 cm z polystyrénu tl 100 mm</t>
  </si>
  <si>
    <t>Izolace tepelná mezi překlady z pěnového polystyrénu výšky 24 cm, tloušťky 100 mm</t>
  </si>
  <si>
    <t>"C-1.02" 1,75*6</t>
  </si>
  <si>
    <t>"C-1.03" 1,25*6</t>
  </si>
  <si>
    <t>"C-1.06" 1,5*1</t>
  </si>
  <si>
    <t>340236212</t>
  </si>
  <si>
    <t>Zazdívka otvorů pl do 0,09 m2 v příčkách nebo stěnách z cihel tl přes 100 mm</t>
  </si>
  <si>
    <t>Zazdívka otvorů v příčkách nebo stěnách plochy přes 0,0225 m2 do 0,09 m2 cihlami pálenými, tl. přes 100 mm</t>
  </si>
  <si>
    <t>"1.14" 1</t>
  </si>
  <si>
    <t>"1.16" 1</t>
  </si>
  <si>
    <t>"1.23" 1</t>
  </si>
  <si>
    <t>340239211</t>
  </si>
  <si>
    <t>Zazdívka otvorů pl do 4 m2 v příčkách nebo stěnách z cihel tl do 100 mm</t>
  </si>
  <si>
    <t>Zazdívka otvorů v příčkách nebo stěnách plochy přes 1 m2 do 4 m2 cihlami pálenými, tl. do 100 mm</t>
  </si>
  <si>
    <t>"1.11" 0,7*1,97</t>
  </si>
  <si>
    <t>340239212</t>
  </si>
  <si>
    <t>Zazdívka otvorů pl do 4 m2 v příčkách nebo stěnách z cihel tl přes 100 mm</t>
  </si>
  <si>
    <t>Zazdívka otvorů v příčkách nebo stěnách plochy přes 1 m2 do 4 m2 cihlami pálenými, tl. přes 100 mm</t>
  </si>
  <si>
    <t>"1.05" 0,7*1,97</t>
  </si>
  <si>
    <t>"1.06" 0,9*1,97</t>
  </si>
  <si>
    <t>"1.12" (1+2,4)*2</t>
  </si>
  <si>
    <t>"1.14" 0,9*1,97+1,45*1,97</t>
  </si>
  <si>
    <t>"1.17" 0,9*1,97</t>
  </si>
  <si>
    <t>"1.22" 1*2</t>
  </si>
  <si>
    <t>341272632</t>
  </si>
  <si>
    <t>Stěny nosné tl 300 mm z pórobetonových přesných hladkých tvárnic hmotnosti 500 kg/m3</t>
  </si>
  <si>
    <t>Stěny z přesných pórobetonových tvárnic nosné hladkých jakékoli pevnosti na tenké maltové lože, tloušťka stěny 300 mm, objemová hmotnost 500 kg/m3</t>
  </si>
  <si>
    <t>"Atika" 7,11*1,15</t>
  </si>
  <si>
    <t>342241166</t>
  </si>
  <si>
    <t>Příčky tl 140 mm z cihel lehčených dl 290 mm na MC</t>
  </si>
  <si>
    <t>Příčky nebo přizdívky jednoduché z cihel nebo příčkovek pálených na maltu MVC nebo MC lehčených plných nebo podélně děrovaných dl. 290 mm (290x140x65 mm) o tl. 140 mm</t>
  </si>
  <si>
    <t xml:space="preserve">Poznámka k souboru cen:_x000D_
Poznámka k souboru cen: 1. Dvojité příčky se oceňují jako dvě příčky jednoduché. 2. Izolační vložky vkládané do mezery dvojitých příček při zdění se oceňují samostatně. 3. V příčkách tl. 65 a 71 mm jsou započteny i náklady na konstrukční výztuž. 4. V cenách nejsou započteny případné náklady na: a) úpravu líce; tyto se oceňují cenami souboru cen 310 90-11 Úprava líce při zdění režného zdiva. b) spárování; tyto se oceňují cenami souboru cen 61. 63-10 Spárování vnitřních ploch pohledového zdiva, případně 62. 63-10 Spárování vnějších ploch pohledového zdiva. </t>
  </si>
  <si>
    <t>"1.11" 2,2*4,15</t>
  </si>
  <si>
    <t>342248342</t>
  </si>
  <si>
    <t>Příčky z cihel broušených tl 140 mm pevnosti P10 s lepenými žebry</t>
  </si>
  <si>
    <t>Příčky jednoduché z cihel děrovaných spojených na pero a drážku broušených, lepených tenkovrstvou maltou, pevnost cihel P10, tl. příčky 140 mm</t>
  </si>
  <si>
    <t xml:space="preserve">Poznámka k souboru cen:_x000D_
Poznámka k souboru cen: 1. Množství jednotek se určuje v m2 plochy konstrukce. </t>
  </si>
  <si>
    <t>(3,08*4)*((3,6+3,2)/2)*4</t>
  </si>
  <si>
    <t>(13,89-0,38)*3,2-0,8*1,97*5</t>
  </si>
  <si>
    <t>(2,13*2+2,62+1,32)*((3,1+3,6)/2)-0,8*1,97*2</t>
  </si>
  <si>
    <t>"1.05" 2,115*4,15</t>
  </si>
  <si>
    <t>"1.12" ((0,9+0,1+1,47)+2,13)*4,15+1,23*2</t>
  </si>
  <si>
    <t>"1.04" 2*4,15</t>
  </si>
  <si>
    <t>"1.08" 0,76*2</t>
  </si>
  <si>
    <t>"1.11" 4,1*4,15-2,4*1,2-0,9*1,97</t>
  </si>
  <si>
    <t>342291121</t>
  </si>
  <si>
    <t>Ukotvení příček k cihelným konstrukcím plochými kotvami</t>
  </si>
  <si>
    <t>Ukotvení příček plochými kotvami, do konstrukce cihelné</t>
  </si>
  <si>
    <t xml:space="preserve">Poznámka k souboru cen:_x000D_
Poznámka k souboru cen: 1. V cenách -1111 a -1112 jsou započteny náklady na dodání a aplikaci polyuretanové pěny ve spreji a na odříznutí zatvrdlé pěny u líce příčky. 2. Ceny -1111 a -1112 lze použít i pro ukotvení příček ke stropu. 3. Množství jednotek se určuje v m styku příčky s konstrukcí (výšky příčky). </t>
  </si>
  <si>
    <t>"1.05" 2*4,15</t>
  </si>
  <si>
    <t>"1.12" 3*4,15+2*2</t>
  </si>
  <si>
    <t>342291122</t>
  </si>
  <si>
    <t>Ukotvení příček k cihelným konstrukcím plochými nerezovými kotvami tl příčky přes 100 mm</t>
  </si>
  <si>
    <t>"1.11" 2*4,15</t>
  </si>
  <si>
    <t>(1*4)*4</t>
  </si>
  <si>
    <t>2*3,2</t>
  </si>
  <si>
    <t>2*((3,1+3,6)/2)</t>
  </si>
  <si>
    <t>"1.08" 2*2</t>
  </si>
  <si>
    <t>"3.15-O-3.02" 1,95*0,16*2</t>
  </si>
  <si>
    <t>"1.11-O-1.04" 2,7*0,14*2</t>
  </si>
  <si>
    <t>"1.12-O-1.03" 1,5*0,14*2</t>
  </si>
  <si>
    <t>"1.03-O-1.09" 1,05*0,14*2</t>
  </si>
  <si>
    <t>"1.08-O-1.08" 1,2*0,14*2</t>
  </si>
  <si>
    <t>"1.20-O-1.10" 1,4*0,14*2</t>
  </si>
  <si>
    <t>"1.15-O-1.01" 1,3*0,14*2</t>
  </si>
  <si>
    <t>"1.15-O-1.07" 1,4*0,14*2</t>
  </si>
  <si>
    <t>"1.14-O-1.01" 1,3*0,14*2</t>
  </si>
  <si>
    <t>"1.14-O-1.05" 1,1*0,14*2</t>
  </si>
  <si>
    <t>"1.13-O-1.02" 1,4*0,14*2</t>
  </si>
  <si>
    <t>346244811</t>
  </si>
  <si>
    <t>Přizdívky izolační tl 65 mm z cihel dl 290 mm pevnosti P 20 na MC 10</t>
  </si>
  <si>
    <t>Přizdívky izolační a ochranné z cihel pálených na maltu MC-10 včetně vytvoření požlábku v ohybu izolace vodorovné na svislou, se zatřenou cementovou omítkou z malty min. MC 10 tl. 20 mm pod izolaci z cihel plných dl. 290 mm, P 10 až P 20 tl. 65 mm</t>
  </si>
  <si>
    <t xml:space="preserve">Poznámka k souboru cen:_x000D_
Poznámka k souboru cen: 1. Ceny jsou určeny pro jakýkoliv způsob provádění (před provedením izolace nebo dodatečně). 2. Jeden z Příplatků (-5995 nebo -5999) k cenám 346 24 se použije vždy, neboť izolace musí být chráněna maltou z obou stran. 3. Případné pilířky zesilující ochrannou přizdívku se oceňují samostatně. </t>
  </si>
  <si>
    <t>"1.05" 2,3*2,5</t>
  </si>
  <si>
    <t>346272113</t>
  </si>
  <si>
    <t>Přizdívky ochranné tl 100 mm z pórobetonových přesných příčkovek objemové hmotnosti 500 kg/m3</t>
  </si>
  <si>
    <t>Přizdívky izolační a ochranné z pórobetonových tvárnic o objemové hmotnosti 500 kg/m3, na tenké maltové lože tloušťky přizdívky 100 mm</t>
  </si>
  <si>
    <t>"1.05" 2,455*4,15</t>
  </si>
  <si>
    <t>"M.č.0.06" 12,87*0,1</t>
  </si>
  <si>
    <t>411354262</t>
  </si>
  <si>
    <t>Bednění stropů ztracené z hraněných trapézových vln v 80 mm plech pozinkovaný tl 1,0 mm</t>
  </si>
  <si>
    <t>"M.č.0.06" 12,87</t>
  </si>
  <si>
    <t>411362021</t>
  </si>
  <si>
    <t>Výztuž stropů svařovanými sítěmi Kari</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</si>
  <si>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</si>
  <si>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"KY49=7,9kg/m2"</t>
  </si>
  <si>
    <t>"M.č.0.06" 117,45/1000</t>
  </si>
  <si>
    <t>413941123</t>
  </si>
  <si>
    <t>Osazování ocelových válcovaných nosníků stropů I, IE, U, UE nebo L do č. 22</t>
  </si>
  <si>
    <t>Osazování ocelových válcovaných nosníků ve stropech I nebo IE nebo U nebo UE nebo L č. 14 až 22 nebo výšky do 220 mm</t>
  </si>
  <si>
    <t xml:space="preserve">Poznámka k souboru cen:_x000D_
Poznámka k souboru cen: 1. Ceny jsou určeny pro zednické osazování na cementovou maltu (min. MC-15). 2. Dodávka ocelových nosníků se oceňuje ve specifikaci. 3. Ztratné lze dohodnout ve směrné výši 8 % na krytí nákladů na řezání příslušných délek z hutních délek nosníků a na zbytkový odpad (prořez). </t>
  </si>
  <si>
    <t>134827150</t>
  </si>
  <si>
    <t>tyč ocelová IPE, jakost S 235 JR označení průřezu 200</t>
  </si>
  <si>
    <t>"1.PP O-0.01 a 0-0.02"</t>
  </si>
  <si>
    <t>"0.06-IPE200=22,4kg/m" (4,2+3,25)*22,4/1000</t>
  </si>
  <si>
    <t>417238113</t>
  </si>
  <si>
    <t>Obezdívka věnce jednostranná věncovkou v přes 250 do 290 mm včetně polystyrenu tl 70 mm</t>
  </si>
  <si>
    <t>Obezdívka ztužujícího věnce věncovkou pálenou včetně tepelné izolace z pěnového polystyrenu tl. 70 m jednostranná, výška věnce přes 250 do 290 mm</t>
  </si>
  <si>
    <t xml:space="preserve">Poznámka k souboru cen:_x000D_
Poznámka k souboru cen: 1. V cenách jsou započteny náklady na navlhčení podkladu a věncovek, podmaltování a kladení věncovek na sraz včetně jejich dodání bez promaltování styčné spáry. 2. Množství jednotek se určuje v m délky obezdívky. </t>
  </si>
  <si>
    <t>"Přístavba kuchyně"</t>
  </si>
  <si>
    <t>11,47+13,89+5,97+7,3+2,454</t>
  </si>
  <si>
    <t>"Stávající kotelna"</t>
  </si>
  <si>
    <t>(2,725+0,23+2,01+0,15+2,5+0,34)+(5,2)</t>
  </si>
  <si>
    <t>417321414</t>
  </si>
  <si>
    <t>Ztužující pásy a věnce ze ŽB tř. C 20/25</t>
  </si>
  <si>
    <t>Ztužující pásy a věnce z betonu železového (bez výztuže) tř. C 20/25</t>
  </si>
  <si>
    <t>(11,47+13,89+5,97+7,3+2,454)*0,35*2</t>
  </si>
  <si>
    <t>(2,725+0,23+2,01+0,15+2,5+0,34)*2+(5,2)*0,35</t>
  </si>
  <si>
    <t>"R12=0,888kg/m" (11,47+13,89+5,97+7,3+2,454)*4*0,888/1000</t>
  </si>
  <si>
    <t>"R6=0,222kg/m" (11,47+13,89+5,97+7,3+2,454)/0,2*(0,3*2+0,25*2)*0,222/1000</t>
  </si>
  <si>
    <t>"R12=0,888kg/m" ((2,725+0,23+2,01+0,15+2,5+0,34)*2+(5,2))*4*0,888/1000</t>
  </si>
  <si>
    <t>"R6=0,222kg/m" ((2,725+0,23+2,01+0,15+2,5+0,34)*2+(5,2))/0,2*(0,34*2+0,25*2)*0,222/1000</t>
  </si>
  <si>
    <t>596841221</t>
  </si>
  <si>
    <t>Kladení betonové dlažby komunikací pro pěší do lože z cement malty vel do 0,25 m2 plochy do 100 m2</t>
  </si>
  <si>
    <t>Kladení dlažby z betonových nebo kameninových dlaždic komunikací pro pěší s vyplněním spár a se smetením přebytečného materiálu na vzdálenost do 3 m s ložem z cementové malty tl. do 30 mm velikosti dlaždic přes 0,09 m2 do 0,25 m2, pro plochy přes 50 do 100 m2</t>
  </si>
  <si>
    <t xml:space="preserve">Poznámka k souboru cen:_x000D_
Poznámka k souboru cen: 1. V cenách jsou započteny i náklady na dodání hmot pro lože a na dodání materiálu pro výplň spár. 2. V cenách nejsou započteny náklady na dodání dlaždic, které se oceňují ve specifikaci; ztratné lze dohodnout u plochy a) do 100 m2 ve výši 3 %, b) přes 100 do 300 m2 ve výši 2 %, c) přes 300 m2 ve výši 1 %. 3. Část lože přesahující tloušťku 30 mm se oceňuje cenami souboru cen 451 . . -9 . Příplatek za každých dalších 10 mm tloušťky podkladu nebo lože. </t>
  </si>
  <si>
    <t>"Terasa před hlavním vchodem"</t>
  </si>
  <si>
    <t>"oměřeno z DWG" 84</t>
  </si>
  <si>
    <t>59245704R</t>
  </si>
  <si>
    <t>dlažba betonová plošná tryskaná (např. Ideal) 40x40x4 cm šedá; minimální cena 401,- Kč/m2</t>
  </si>
  <si>
    <t>Dlaždice betonové dlažba desková betonová dlažba plošná - tryskaná (např. Ideal) 40 x 40 x 4     šedá</t>
  </si>
  <si>
    <t>84*1,08 "Přepočtené koeficientem množství</t>
  </si>
  <si>
    <t>611471413</t>
  </si>
  <si>
    <t>Tenkovrstvá úprava stropů aktivovaným štukem s disperzní přilnavou přísadou tl do 3 mm</t>
  </si>
  <si>
    <t>"1.02" 2,57</t>
  </si>
  <si>
    <t>"1.05" 7,96</t>
  </si>
  <si>
    <t>"1.06" 48,77</t>
  </si>
  <si>
    <t>"1.07" 4,49</t>
  </si>
  <si>
    <t>"1.08" 1,14</t>
  </si>
  <si>
    <t>"Okna"</t>
  </si>
  <si>
    <t>"Čelní fasáda" (1,5+1,9*2)+(0,9+2,26*2)+(1,5+1,9*2)*2+(3,6+2,26*2)+(2,4+1,9*2)</t>
  </si>
  <si>
    <t>"Boční fasáda" (1,56+1,9*2)*3+(1,2+1,9*2)+(1,5+1,5*2)*2</t>
  </si>
  <si>
    <t>"Nad střechou kuchyně" (1,5+1,9*2)*2+(1,2+2,5*2)*2+(1,5+1,5*2)+(1,5+1,9*2)*2+(1,5+1,5*2)</t>
  </si>
  <si>
    <t>"Dvůr" (0,8+2*2)+(1,14+1,8*2)</t>
  </si>
  <si>
    <t>"Bývalá kotelna" (0,9+2*2)*3+(0,87+0,87*2)</t>
  </si>
  <si>
    <t>"Dveře"</t>
  </si>
  <si>
    <t>"1.02" (0,7+1,97*2)*2</t>
  </si>
  <si>
    <t>"1.03" (0,7+1,97*2)*2</t>
  </si>
  <si>
    <t>"1.04" (0,9+1,97*2)*2</t>
  </si>
  <si>
    <t>"1.04" (0,7+1,97*2)*2</t>
  </si>
  <si>
    <t>"1.06" (0,9+1,97*2)*2</t>
  </si>
  <si>
    <t>"1.06" (0,7+1,97*2)*2</t>
  </si>
  <si>
    <t>"1.09" (0,9+1,97*2)*2</t>
  </si>
  <si>
    <t>"1.10" (0,9+1,97*2)*2</t>
  </si>
  <si>
    <t>"1.12" (0,7+1,97*2)*2</t>
  </si>
  <si>
    <t>"1.12" (0,8+1,97*2)*2</t>
  </si>
  <si>
    <t>"1.13" (0,9+2*2)*2</t>
  </si>
  <si>
    <t>"1.13" (0,9+1,97*2)*2</t>
  </si>
  <si>
    <t>"1.14" (0,8+1,97*2)*2</t>
  </si>
  <si>
    <t>"1.15" (0,9+2*2)*2</t>
  </si>
  <si>
    <t>"1.15" (0,8+1,97*2)*2</t>
  </si>
  <si>
    <t>"1.20" (0,9+2*2)*2</t>
  </si>
  <si>
    <t>"1.20" (0,8+1,97*2)*2</t>
  </si>
  <si>
    <t>"1.22" (0,8+2*2)*2</t>
  </si>
  <si>
    <t>"1.23" (0,8+1,97*2)*2</t>
  </si>
  <si>
    <t>"1.24" (0,8+1,97*2)*2</t>
  </si>
  <si>
    <t>"1.25" (0,8+1,97*2)*2</t>
  </si>
  <si>
    <t>"1.26" (0,8+1,97*2)*2</t>
  </si>
  <si>
    <t>"1.27" (0,8+1,97*2)*2</t>
  </si>
  <si>
    <t>"1.28" (0,8+1,97*2)*2</t>
  </si>
  <si>
    <t>"2.02" (0,9+1,97*2)*2</t>
  </si>
  <si>
    <t>"2.02" (1,45+1,97*2)*2</t>
  </si>
  <si>
    <t>"2.03" (0,9+1,97*2)*2</t>
  </si>
  <si>
    <t>"2.04" (0,9+1,97*2)*2</t>
  </si>
  <si>
    <t>"2.13" (0,9+1,97*2)*2</t>
  </si>
  <si>
    <t>"2.14" (0,9+1,97*2)*2</t>
  </si>
  <si>
    <t>"2.16" (0,7+1,97*2)*2</t>
  </si>
  <si>
    <t>"3.03" (0,9+1,97*2)*2</t>
  </si>
  <si>
    <t>"3.05" (0,9+1,97*2)*2</t>
  </si>
  <si>
    <t>"3.07" (0,9+1,97*2)*2</t>
  </si>
  <si>
    <t>"3.09" (0,9+1,97*2)*2</t>
  </si>
  <si>
    <t>"3.11" (0,9+1,97*2)*2</t>
  </si>
  <si>
    <t>"3.13" (0,9+1,97*2)*2</t>
  </si>
  <si>
    <t>"3.16" (0,9+1,97*2)*2</t>
  </si>
  <si>
    <t>"3.18" (0,7+1,97*2)*2</t>
  </si>
  <si>
    <t>612421637</t>
  </si>
  <si>
    <t>Vnitřní omítka zdiva vápenná nebo vápenocementová štuková</t>
  </si>
  <si>
    <t>"1.05" (2+2,4+2,115)*(4,15-2,5)</t>
  </si>
  <si>
    <t>"1.06" 1,1*1</t>
  </si>
  <si>
    <t>"1.07" 2,115*4,15+0,76*2</t>
  </si>
  <si>
    <t>"1.10" 6,1*4,3-2,4*1,2-0,9*1,97+0,96*2,1</t>
  </si>
  <si>
    <t>"1.11" 4,1*3-2,4*1,2-0,9*1,97</t>
  </si>
  <si>
    <t>"1.12" (1,47+2,13+1,115+1,015+0,9+0,9+0,1+1,47)*3</t>
  </si>
  <si>
    <t>"1.13" 1,15*2,1+0,34*2,1</t>
  </si>
  <si>
    <t>"1.14" 1,15*2,1</t>
  </si>
  <si>
    <t>"1.15" 1*2,1</t>
  </si>
  <si>
    <t>"1.20" (5,2*2+3,59*2)*2,8</t>
  </si>
  <si>
    <t>"1.21" (16,5*2+(4,52+2,835)*2+1*2)*2,8</t>
  </si>
  <si>
    <t>"1.23" (4,13*2+2,62*2)*2,6</t>
  </si>
  <si>
    <t>"1.24" (4,1*2+3,08*2)*2,7</t>
  </si>
  <si>
    <t>"1.25" (2,88*2+3,08*2)*2,6</t>
  </si>
  <si>
    <t>"1.26" (2,54*2+3,08*2)*2,6</t>
  </si>
  <si>
    <t>"1.27" (2,27*2+3,08*2)*2,6</t>
  </si>
  <si>
    <t>"1.28" (2,16*2+3,08*2)*2,6</t>
  </si>
  <si>
    <t>612471413</t>
  </si>
  <si>
    <t>Tenkovrstvá úprava vnitřních stěn tl do 3 mm aktivovaným štukem s disperzní přilnavou přísadou</t>
  </si>
  <si>
    <t>612481119</t>
  </si>
  <si>
    <t>Potažení vnitřních stěn sklovláknitým pletivem vtlačením do tmele s přichycením</t>
  </si>
  <si>
    <t>"1.05" (0,34+0,43+2,455+0,43+0,54+1,31+1,95+0,26+1,05+0,26+0,54+2,3+0,04+0,52)*2,5</t>
  </si>
  <si>
    <t>-0,7*1,97-1,05*1,1</t>
  </si>
  <si>
    <t>"1.06" (0,64+1,42+5+5,37+1,6+0,28+1,56+0,28+4,4+0,28+1,56+0,28+1,6+2,6+0,6+1,08+0,6+0,6+0,1+0,24+0,96+0,24+2,3)*2,5</t>
  </si>
  <si>
    <t>-0,9*1-2,4*1-2,4*1,1-1,56*1,1*2-0,9*1,97-0,7*1,97</t>
  </si>
  <si>
    <t>"1.07" (0,6+1)*1,5</t>
  </si>
  <si>
    <t>"1.08" (1,13*4+1,005*2+1,01*2)*1,5-0,7*1,5*2</t>
  </si>
  <si>
    <t>"1.12" (2,13*2+1,47*2)*1,5-0,8*1,5-0,7*1,5*2+(0,9*2+2,13*2)*2,5-0,7*1,97</t>
  </si>
  <si>
    <t>"1.23" (2,13*2+2,62*2)*2,6-0,88*1,25-0,8*1,97</t>
  </si>
  <si>
    <t>"1.26" (2,54*2+3,08*2)*2,6-0,8*1,97-1,4*0,75</t>
  </si>
  <si>
    <t>"1.27" (2,27*2+3,08*2)*2,6-0,8*1,97-1,4*0,75</t>
  </si>
  <si>
    <t>"1.28" (2,16*2+3,08*2)*2,6-0,8*1,97-1,4*0,75</t>
  </si>
  <si>
    <t>8,177+43,038+69,46+699,283</t>
  </si>
  <si>
    <t>Nátěr základní penetrační Baumit SilikonGrund pro silikonové tenkovrstvé omítky</t>
  </si>
  <si>
    <t>620991121</t>
  </si>
  <si>
    <t>Zakrývání výplní venkovních otvorů před nástřikem plastických maltovin z lešení</t>
  </si>
  <si>
    <t>"Čelní fasáda" (1,5*1,9)+(0,9*2,26)+(1,5*1,9)*2+(3,6*2,26)+(2,4*1,9)</t>
  </si>
  <si>
    <t>"Boční fasáda" (1,56*1,9)*3+(1,2*1,9)+(1,5*1,5)*2</t>
  </si>
  <si>
    <t>"Nad střechou kuchyně" (1,5*1,9)*2+(1,2*2,5)*2+(1,5*1,5)+(1,5*1,9)*2+(1,5*1,5)</t>
  </si>
  <si>
    <t>"Dvůr" (0,8*2)+(1,14*1,8)</t>
  </si>
  <si>
    <t>"Bývalá kotelna" (0,9*2)*3+(0,87*0,87)</t>
  </si>
  <si>
    <t>622422521</t>
  </si>
  <si>
    <t>Oprava vnějších omítek štukových MV nebo MVC členitosti I nebo II v rozsahu do 50 %</t>
  </si>
  <si>
    <t>622712120</t>
  </si>
  <si>
    <t>KZS stěn budov pod omítku deskami z polystyrénu XPS tl 100 mm s hmoždinkami s plastovým trnem</t>
  </si>
  <si>
    <t>622712222</t>
  </si>
  <si>
    <t>KZS stěn budov pod omítku deskami z polystyrénu XPS tl 120 mm s hmoždinkami s kovovým trnem, vč. zátek</t>
  </si>
  <si>
    <t>"Boční fasáda"</t>
  </si>
  <si>
    <t>(12,13)*(1,76-0,51)</t>
  </si>
  <si>
    <t>"Zadní fasáda"</t>
  </si>
  <si>
    <t>(1,3)*(1,76-0,51)</t>
  </si>
  <si>
    <t>"Dvůr"</t>
  </si>
  <si>
    <t>(1,8+1,1+2,3+2,1+0,9+1,3)*(1,76-0,51)</t>
  </si>
  <si>
    <t>"Bývalá kotelna"</t>
  </si>
  <si>
    <t>(11,5)*(1,76-0,51)</t>
  </si>
  <si>
    <t>622716213</t>
  </si>
  <si>
    <t>KZS stěn budov pod omítku deskami z minerálních vláken s podélnou orientací tl 30 mm, vč. zátek</t>
  </si>
  <si>
    <t>622716222</t>
  </si>
  <si>
    <t>KZS stěn budov pod omítku deskami z minerálních vláken s podélnou orientací tl 120 mm, vč. zátek</t>
  </si>
  <si>
    <t>"Čelní fasáda"</t>
  </si>
  <si>
    <t>(3+7+3+10+3+6)*10,5+9,2*(12,695-10,5)/2</t>
  </si>
  <si>
    <t>-(1,5*1,9+0,9*2,26+1,5*1,9*2+3,6*2,26+2,4*1,9)</t>
  </si>
  <si>
    <t>(12,13)*(10,5+0,51)+4,7*1,15/2</t>
  </si>
  <si>
    <t>-(1,56*1,9*3+1,2*1,9+1,5*1,5*2)</t>
  </si>
  <si>
    <t>(1,3)*(10,5+0,51)</t>
  </si>
  <si>
    <t>"Nad střechou kuchyně"</t>
  </si>
  <si>
    <t>(7+2+3+3)*7+2,3*0,8/2*2+(7,6+3,5)*(4+1,4)</t>
  </si>
  <si>
    <t>-(1,5*1,9*2+1,2*2,5*2+1,5*1,5)-(1,5*1,9*2)-(1,5*1,5)</t>
  </si>
  <si>
    <t>(2+2+3+3+1+2)*4,3</t>
  </si>
  <si>
    <t>-(0,8*2+1,14*1,8)</t>
  </si>
  <si>
    <t>(11,5)*4,4</t>
  </si>
  <si>
    <t>-(0,9*2*3+0,87*0,87)</t>
  </si>
  <si>
    <t>"Okenní ostění"</t>
  </si>
  <si>
    <t>"Čelní fasáda" (1,5)+(0,9)+(1,5)*2+(3,6)+(2,4)</t>
  </si>
  <si>
    <t>"Boční fasáda" (1,56)*3+(1,2)+(1,5)*2)</t>
  </si>
  <si>
    <t>"Nad střechou kuchyně" (1,5)*2+(1,2)*2+(1,5)+(1,5)*2+(1,5)</t>
  </si>
  <si>
    <t>"Dvůr" (0,8)+(1,14)</t>
  </si>
  <si>
    <t>"Bývalá kotelna" (0,9)*3+(0,87)</t>
  </si>
  <si>
    <t>10*5+6*2+5,2+5,7+1,6+9+1,6+5,7+12,1+7,5+1,1*2+2,3*2+2,4+7,5</t>
  </si>
  <si>
    <t>631311115</t>
  </si>
  <si>
    <t>Mazanina tl do 80 mm z betonu prostého bez zvýšených nároků na prostředí tř. C 20/25</t>
  </si>
  <si>
    <t>Mazanina z betonu prostého bez zvýšených nároků na prostředí tl. přes 50 do 80 mm tř. C 20/25</t>
  </si>
  <si>
    <t>"oměřeno z DWG" 84*0,1</t>
  </si>
  <si>
    <t>"1.05" 7,96*0,1</t>
  </si>
  <si>
    <t>"1.06" 48,77*0,1</t>
  </si>
  <si>
    <t>"1.12" 7,44*0,1</t>
  </si>
  <si>
    <t>"1.18-1.20" 23,76*0,1</t>
  </si>
  <si>
    <t>"Dvorek"</t>
  </si>
  <si>
    <t>"oměřeno z DWG" 28,5*0,1</t>
  </si>
  <si>
    <t>631319011</t>
  </si>
  <si>
    <t>Příplatek k mazanině tl do 80 mm za přehlazení povrchu</t>
  </si>
  <si>
    <t>Příplatek k cenám mazanin za úpravu povrchu mazaniny přehlazením, mazanina tl. přes 50 do 80 mm</t>
  </si>
  <si>
    <t xml:space="preserve">Poznámka k souboru cen:_x000D_
Poznámka k souboru cen: 1. Ceny -9011 až -9023 lze použít pro mazaniny min. tř. C 8/10. 2. V cenách -9011 až -9023 jsou započteny i náklady za přehlazení povrchu mazaniny ocelovým hladítkem. 3. Ceny -9171 až -9175 lze také použít, bude-li do mazaniny vkládána druhá vrstva výztuže nad sebou oddělená vrstvou betonové směsi, kdy se oceňuje druhé stržení povrchu latí rovněž výměrou (m3) celkové tloušťky tří vrstev mazaniny. </t>
  </si>
  <si>
    <t>631319012</t>
  </si>
  <si>
    <t>Příplatek k mazanině tl do 120 mm za přehlazení povrchu</t>
  </si>
  <si>
    <t>Příplatek k cenám mazanin za úpravu povrchu mazaniny přehlazením, mazanina tl. přes 80 do 120 mm</t>
  </si>
  <si>
    <t>631319021</t>
  </si>
  <si>
    <t>Příplatek k mazanině tl do 80 mm za přehlazení s poprášením cementem</t>
  </si>
  <si>
    <t>Příplatek k cenám mazanin za úpravu povrchu mazaniny přehlazením s poprášením cementem pro konečnou úpravu, mazanina tl. přes 50 do 80 mm (40 kg/m3)</t>
  </si>
  <si>
    <t>"1.16" 10,52*0,07</t>
  </si>
  <si>
    <t>631319171</t>
  </si>
  <si>
    <t>Příplatek k mazanině tl do 80 mm za stržení povrchu spodní vrstvy před vložením výztuže</t>
  </si>
  <si>
    <t>Příplatek k cenám mazanin za stržení povrchu spodní vrstvy mazaniny latí před vložením výztuže nebo pletiva pro tl. obou vrstev mazaniny přes 50 do 80 mm</t>
  </si>
  <si>
    <t>631319181</t>
  </si>
  <si>
    <t>Příplatek k mazanině tl do 80 mm za sklon do 35°</t>
  </si>
  <si>
    <t>Příplatek k cenám mazanin za sklon přes 15 st. do 35 st. od vodorovné roviny mazanina tl. přes 50 do 80 mm</t>
  </si>
  <si>
    <t>631319183</t>
  </si>
  <si>
    <t>Příplatek k mazanině tl do 120 mm za sklon do 35°</t>
  </si>
  <si>
    <t>Příplatek k cenám mazanin za sklon přes 15 st. do 35 st. od vodorovné roviny mazanina tl. přes 80 do 120 mm</t>
  </si>
  <si>
    <t>"1.14" 12,31</t>
  </si>
  <si>
    <t>"1.15" 9,09</t>
  </si>
  <si>
    <t>"1.16" 10,52</t>
  </si>
  <si>
    <t>"1.18-1.20" 23,76</t>
  </si>
  <si>
    <t>"1.20" 10,82</t>
  </si>
  <si>
    <t>"1.21" 27,13</t>
  </si>
  <si>
    <t>"1.22" 3,23</t>
  </si>
  <si>
    <t>"1.23" 5,61</t>
  </si>
  <si>
    <t>"1.24" 12,63</t>
  </si>
  <si>
    <t>"1.25" 5,79</t>
  </si>
  <si>
    <t>"1.26" 7,82</t>
  </si>
  <si>
    <t>"1.27" 6,99</t>
  </si>
  <si>
    <t>"1.28" 6,65</t>
  </si>
  <si>
    <t>634111113</t>
  </si>
  <si>
    <t>Obvodová dilatace pružnou těsnicí páskou v 80 mm mezi stěnou a mazaninou</t>
  </si>
  <si>
    <t>Obvodová dilatace mezi stěnou a mazaninou pružnou těsnicí páskou výšky 80 mm</t>
  </si>
  <si>
    <t>"M.č.0.06" 4,1*2+3,14*2</t>
  </si>
  <si>
    <t>"1.05" (1,31+0,54+2,455)*2+2</t>
  </si>
  <si>
    <t>"1.06" 10,73*2+5,37*2</t>
  </si>
  <si>
    <t>"1.12" (2,13+0,1+1)*2+(0,9+0,1+1,47)*2</t>
  </si>
  <si>
    <t>"1.14" 2,725*2+4,52*2</t>
  </si>
  <si>
    <t>"1.15" 2,01*2+4,52*2</t>
  </si>
  <si>
    <t>"1.16" 4,52*2+2,5*2</t>
  </si>
  <si>
    <t>"1.20" 3,59*2+(3,45+0,14+2,62-1)*2</t>
  </si>
  <si>
    <t>"1.21" (2,835+1,52)+(1,86+0,38+7,3+0,38+2,13+0,14+1,32)+(1,52+1)+(1,32)+(1)+(0,14+2,13+0,38+7,3+0,38+2,835)+(1,86)</t>
  </si>
  <si>
    <t>"1.23" 2,62*2+2,13*2</t>
  </si>
  <si>
    <t>"1.24" 3,08*2+4,1*2</t>
  </si>
  <si>
    <t>"1.25" 2,54*2+3,08*2</t>
  </si>
  <si>
    <t>"1.26" 2,54*2+3,08*2</t>
  </si>
  <si>
    <t>"1.27" 2,27*2+3,08*2</t>
  </si>
  <si>
    <t>"1.28" 2,16*2+3,08*2</t>
  </si>
  <si>
    <t>634911124</t>
  </si>
  <si>
    <t>Řezání dilatačních spár š 10 mm hl do 80 mm v čerstvé betonové mazanině</t>
  </si>
  <si>
    <t>Řezání dilatačních nebo smršťovacích spár v čerstvé betonové mazanině nebo potěru šířky přes 5 do 10 mm, hloubky přes 50 do 80 mm</t>
  </si>
  <si>
    <t>3,2*2</t>
  </si>
  <si>
    <t>635111115</t>
  </si>
  <si>
    <t>Násyp pod podlahy ze štěrkopísku s udusáním</t>
  </si>
  <si>
    <t>Násyp ze štěrkopísku, písku nebo kameniva pod podlahy s udusáním a urovnáním povrchu ze štěrkopísku</t>
  </si>
  <si>
    <t xml:space="preserve">Poznámka k souboru cen:_x000D_
Poznámka k souboru cen: 1. Ceny jsou určeny pro násyp vodorovný nebo ve spádu pod podlahy, mazaniny, dlažby a pro násypy na plochých střechách. </t>
  </si>
  <si>
    <t>"oměřeno z DWG" 28,5*0,25</t>
  </si>
  <si>
    <t>zárubeň ocelová 150 900/1970 L/P pro zdění dodatečné</t>
  </si>
  <si>
    <t>zárubeň ocelová 125 900/1970 L/P pro zdění dodatečné</t>
  </si>
  <si>
    <t>zárubeň ocelová 150 800/1970 L/P pro zdění</t>
  </si>
  <si>
    <t>zárubeň ocelová 140 800/1970 L/P pro zdění dodatečné</t>
  </si>
  <si>
    <t>zárubeň ocelová 100 800/1970 L/P pro zdění dodatečné</t>
  </si>
  <si>
    <t>zárubeň ocelová 100 800/1970 L/P pro zdění</t>
  </si>
  <si>
    <t>553311409</t>
  </si>
  <si>
    <t>zárubeň ocelová 150 600/1970 L/P pro zdění protipožární</t>
  </si>
  <si>
    <t>zárubeň ocelová 100 700/1970 L/P pro zdění</t>
  </si>
  <si>
    <t>zárubeň ocelová 100 700/1970 L/P pro zdění dodatečné</t>
  </si>
  <si>
    <t>139600012R01</t>
  </si>
  <si>
    <t>Ruční výkop v hornině 3, uvnitř objektu hloubka do 1 m, kolečkem do 20 m</t>
  </si>
  <si>
    <t>Ruční výkop v hornině 3, hloubka do 1 m, kolečkem do 20 m</t>
  </si>
  <si>
    <t>175100010R01</t>
  </si>
  <si>
    <t>Obsyp potrubí prohozenou zeminou, dovoz zeminy ze vzdálenosti 5 km</t>
  </si>
  <si>
    <t>386942111R01</t>
  </si>
  <si>
    <t>Montáž odlučovačů tuků velikosti T 2</t>
  </si>
  <si>
    <t>56241540R01</t>
  </si>
  <si>
    <t>Odlučovač tuků plastový, velikost NS2, 2 poklopy</t>
  </si>
  <si>
    <t>Odlučovač tuků plastový OTP-2 2 poklopy</t>
  </si>
  <si>
    <t>971033361R01</t>
  </si>
  <si>
    <t>Vybourání otv. zeď cihel. pl.0,09 m2, tl.60cm, MVC</t>
  </si>
  <si>
    <t>974042567R01</t>
  </si>
  <si>
    <t>Vysekání rýh betonová, monolitická dlažba 15x30 cm</t>
  </si>
  <si>
    <t>721176116R01</t>
  </si>
  <si>
    <t>Potrubí HT odpadní svislé D 125 x 3,1 mm</t>
  </si>
  <si>
    <t>721176223R01</t>
  </si>
  <si>
    <t>Potrubí KG svodné (ležaté) v zemi D 125 x 3,2 mm</t>
  </si>
  <si>
    <t>721223423R01</t>
  </si>
  <si>
    <t>Vpusť podlahová se zápachovou uzávěrkou, mřížka nerez 115 x 115 D 50/75/110 mm</t>
  </si>
  <si>
    <t>Vpusť podlahová se zápachovou uzávěrkou HL310N, mřížka nerez 115 x 115 D 50/75/110 mm</t>
  </si>
  <si>
    <t>Demontáž stávající RŠ</t>
  </si>
  <si>
    <t>"Schodiště SZ strany" 1</t>
  </si>
  <si>
    <t>900 003</t>
  </si>
  <si>
    <t>Demontáž a likvidace stávající ocelové rohožky</t>
  </si>
  <si>
    <t>"JZ strana" 1</t>
  </si>
  <si>
    <t>"SZ strana" 2</t>
  </si>
  <si>
    <t>900 004</t>
  </si>
  <si>
    <t>Odstranění a likvidace podepření stropu m.č.0.06</t>
  </si>
  <si>
    <t>900 005</t>
  </si>
  <si>
    <t>Přemístění stávajícího vybavení kuchyně do provizorních prostor jídelny a zpět</t>
  </si>
  <si>
    <t>"Stávající objekt</t>
  </si>
  <si>
    <t>(2+2+2+6+2+2+2+9+2+2+2+6+2+2+12+2+2+2)*12,5</t>
  </si>
  <si>
    <t>(2+2+2+2+3+2+2+3+2+1+2+2+2)*13,5</t>
  </si>
  <si>
    <t>"Přístavba"</t>
  </si>
  <si>
    <t>(15+2+2+20+2+2+15)*4</t>
  </si>
  <si>
    <t>(6+8+5)*4</t>
  </si>
  <si>
    <t>"U výtahu"</t>
  </si>
  <si>
    <t>((8+2)*2+(5+2*2))*15</t>
  </si>
  <si>
    <t>1870*90 "Přepočtené koeficientem množství</t>
  </si>
  <si>
    <t>944711114</t>
  </si>
  <si>
    <t>Montáž záchytné stříšky š přes 2,5 m</t>
  </si>
  <si>
    <t>Montáž záchytné stříšky zřizované současně s lehkým nebo těžkým lešením, šířky přes 2,5 m</t>
  </si>
  <si>
    <t xml:space="preserve">Poznámka k souboru cen:_x000D_
Poznámka k souboru cen: 1. Ceny nelze použít pro samostatnou záchytnou stříšku či jiné ochranné konstrukce, které mají za účel chránit chodce před padající omítkou či zchátralými římsami apod. 2. Množství měrných jednotek se určuje v m délky lešení, ke kterému se záchytná stříška zřizuje. </t>
  </si>
  <si>
    <t>3,5</t>
  </si>
  <si>
    <t>944711214</t>
  </si>
  <si>
    <t>Příplatek k záchytné stříšce š přes 2,5 m za první a ZKD den použití</t>
  </si>
  <si>
    <t>Montáž záchytné stříšky Příplatek za první a každý další den použití záchytné stříšky k ceně -1114</t>
  </si>
  <si>
    <t>3,5*90 "Přepočtené koeficientem množství</t>
  </si>
  <si>
    <t>944711814</t>
  </si>
  <si>
    <t>Demontáž záchytné stříšky š přes 2,5 m</t>
  </si>
  <si>
    <t>Demontáž záchytné stříšky zřizované současně s lehkým nebo těžkým lešením, šířky přes 2,5 m</t>
  </si>
  <si>
    <t xml:space="preserve">Poznámka k souboru cen:_x000D_
Poznámka k souboru cen: 1. Ceny nelze použít pro samostatnou záchytnou stříšku či jiné ochranné konstrukce, které mají za účel chránit chodce před padající omítkou či zchátralými římsami apod. </t>
  </si>
  <si>
    <t>9,31+14,71+14,71</t>
  </si>
  <si>
    <t>Stávající budova</t>
  </si>
  <si>
    <t>"1.PP" 4,6+7,47+3,45+3,41+7,37+11,19+12,48+11,22+10,01</t>
  </si>
  <si>
    <t>"1.NP" 9,31+2,57+1,8+16+7,96+48,77+4,49+1,14+77,24+13,14+12,87+7,44+23,76+12,31+9,09+10,52+12,85+10,82+27,13+3,23+5,61+12,63+5,79+7,82+6,99+6,65</t>
  </si>
  <si>
    <t>"2.NP" 14,71+27,86+2,31+9,94+20,87+3,62+25,77+4,8+39,46+25,84+4,84+17,69+12,55+3,61+1,27+1,27+14,21+8,65</t>
  </si>
  <si>
    <t>"3.NP" 14,71+26,68+15,24+2,64+18,43+2,68+26,61+3,7+18,03+3,42+17,62+3,42+29,24+3,72+14,11+15,85+3,72+2,23</t>
  </si>
  <si>
    <t>961044111</t>
  </si>
  <si>
    <t>Bourání základů z betonu prostého</t>
  </si>
  <si>
    <t>962031133</t>
  </si>
  <si>
    <t>Bourání příček z cihel pálených na MVC tl do 150 mm</t>
  </si>
  <si>
    <t>Bourání příček z cihel, tvárnic nebo příčkovek z cihel pálených, plných nebo dutých na maltu vápennou nebo vápenocementovou, tl. do 150 mm</t>
  </si>
  <si>
    <t>962032231</t>
  </si>
  <si>
    <t>Bourání zdiva z cihel pálených nebo vápenopískových na MV nebo MVC přes 1 m3</t>
  </si>
  <si>
    <t>Bourání zdiva nadzákladového z cihel nebo tvárnic z cihel pálených nebo vápenopískových, na maltu vápennou nebo vápenocementovou, objemu přes 1 m3</t>
  </si>
  <si>
    <t xml:space="preserve">Poznámka k souboru cen:_x000D_
Poznámka k souboru cen: 1. Bourání pilířů o průřezu přes 0,36 m2 se oceňuje příslušnými cenami -2230, -2231, -2240, -2241,-2253 a -2254 jako bourání zdiva nadzákladového cihelného. </t>
  </si>
  <si>
    <t>"1.02" 0,1*1,97*0,2</t>
  </si>
  <si>
    <t>"1.05" 0,7*1,97*0,2</t>
  </si>
  <si>
    <t>"1.12" (1+2,4)*2*0,2</t>
  </si>
  <si>
    <t>"1.14" 0,9*1,97*0,2+1,45*1,97*0,2</t>
  </si>
  <si>
    <t>"1.05" (2,2*0,25+1,8*0,16+1,7*0,17)*4,15</t>
  </si>
  <si>
    <t>"1.14" ((1,83+0,13+2,14)*0,18)*4,15</t>
  </si>
  <si>
    <t>"1.20" 1,16*(2,25-1,5)*0,35</t>
  </si>
  <si>
    <t>"1.27" (3,08*2+2,8)*0,4*4,15+(1,01+1,26+0,16)*0,16*4,15</t>
  </si>
  <si>
    <t>"Štítové zdi výtahu" (pi*1,85^2)*0,45/2</t>
  </si>
  <si>
    <t>963031432</t>
  </si>
  <si>
    <t>Bourání cihelných kleneb na MV nebo MVC tl do 150 mm</t>
  </si>
  <si>
    <t>Bourání cihelných kleneb na maltu vápennou nebo vápenocementovou, tl. do 150 mm</t>
  </si>
  <si>
    <t>"D.1.1.b.09-strop nad m.č.0.06" 3,9*2,95</t>
  </si>
  <si>
    <t>963051113</t>
  </si>
  <si>
    <t>Bourání ŽB stropů deskových tl přes 80 mm</t>
  </si>
  <si>
    <t>Bourání železobetonových stropů deskových, tl. přes 80 mm</t>
  </si>
  <si>
    <t xml:space="preserve">Poznámka k souboru cen:_x000D_
Poznámka k souboru cen: 1. Cenu -1313 lze použít i pro bourání bedničkových stropů. Množství jednotek se určuje v m3 včetně dutin. </t>
  </si>
  <si>
    <t>"2.19" 7,46*0,3</t>
  </si>
  <si>
    <t>"3.19" 7,46*0,3</t>
  </si>
  <si>
    <t>965042141</t>
  </si>
  <si>
    <t>Bourání podkladů pod dlažby nebo mazanin betonových nebo z litého asfaltu tl do 100 mm pl přes 4 m2</t>
  </si>
  <si>
    <t>Bourání podkladů pod dlažby nebo litých celistvých podlah a mazanin betonových nebo z litého asfaltu tl. do 100 mm, plochy přes 4 m2</t>
  </si>
  <si>
    <t>"D.1.1.b.9-u výtahu" (2,92*(0,45+2,37+0,45+2,63+0,45))*0,1+(2,615*(0,6+2,4+0,6))*0,05</t>
  </si>
  <si>
    <t>"D.1.1.b.9-m.č.0.06" 3,9*2.95*0,05</t>
  </si>
  <si>
    <t>"1.17" 7,9*0,1</t>
  </si>
  <si>
    <t>965049111</t>
  </si>
  <si>
    <t>Příplatek k bourání betonových mazanin za bourání se svařovanou sítí tl do 100 mm</t>
  </si>
  <si>
    <t>Bourání podkladů pod dlažby nebo litých celistvých podlah a mazanin Příplatek k cenám za bourání mazanin betonových se svařovanou sítí, tl. do 100 mm</t>
  </si>
  <si>
    <t>965081213</t>
  </si>
  <si>
    <t>Bourání podlah z dlaždic keramických nebo xylolitových tl do 10 mm plochy přes 1 m2</t>
  </si>
  <si>
    <t>Bourání podlah ostatních bez podkladního lože nebo mazaniny z dlaždic s jakoukoliv výplní spár keramických nebo xylolitových tl. do 10 mm, plochy přes 1 m2</t>
  </si>
  <si>
    <t xml:space="preserve">Poznámka k souboru cen:_x000D_
Poznámka k souboru cen: 1. Odsekání soklíků se oceňuje cenami souboru cen 965 08. </t>
  </si>
  <si>
    <t>"D.1.1.b.9-u výtahu" 2,92*(0,45+2,37+0,45+2,63+0,45)+2,615*(0,6+2,4+0,6)</t>
  </si>
  <si>
    <t>"1.05" 2,24</t>
  </si>
  <si>
    <t>"1.06" 44,52</t>
  </si>
  <si>
    <t>"1.11" 6,36</t>
  </si>
  <si>
    <t>"1.14" 13,14</t>
  </si>
  <si>
    <t>"1.17" 7,9</t>
  </si>
  <si>
    <t>965081333</t>
  </si>
  <si>
    <t>Bourání podlah z dlaždic betonových, teracových nebo čedičových tl do 30 mm plochy přes 1 m2</t>
  </si>
  <si>
    <t>Bourání podlah ostatních bez podkladního lože nebo mazaniny z dlaždic s jakoukoliv výplní spár betonových, teracových nebo čedičových tl. do 30 mm, plochy přes 1 m2</t>
  </si>
  <si>
    <t>965082923</t>
  </si>
  <si>
    <t>Odstranění násypů pod podlahy tl do 100 mm pl přes 2 m2</t>
  </si>
  <si>
    <t>Odstranění násypu pod podlahami nebo ochranného násypu na střechách tl. do 100 mm, plochy přes 2 m2</t>
  </si>
  <si>
    <t>"D.1.1.b.09-strop nad m.č.0.06" 3,9*2,95*0,1</t>
  </si>
  <si>
    <t>966054121</t>
  </si>
  <si>
    <t>Vybourání částí ŽB říms vyložených do 500 mm</t>
  </si>
  <si>
    <t>Vybourání částí říms ze železobetonu vyložených do 500 mm</t>
  </si>
  <si>
    <t>"U výtahu" 3,5+0,5</t>
  </si>
  <si>
    <t>968062245</t>
  </si>
  <si>
    <t>Vybourání dřevěných rámů oken jednoduchých včetně křídel pl do 2 m2</t>
  </si>
  <si>
    <t>Vybourání dřevěných rámů oken s křídly, dveřních zárubní, vrat, stěn, ostění nebo obkladů rámů oken s křídly jednoduchých, plochy do 2 m2</t>
  </si>
  <si>
    <t xml:space="preserve">Poznámka k souboru cen:_x000D_
Poznámka k souboru cen: 1. V cenách -2244 až -2747 jsou započteny i náklady na vyvěšení křídel. </t>
  </si>
  <si>
    <t>"Vyvěšení"</t>
  </si>
  <si>
    <t>"1.01" 1,3*2,9</t>
  </si>
  <si>
    <t>"1.06" 1,6*2,2*2+2,6*2,1</t>
  </si>
  <si>
    <t>"1.08" 0,9*1,2</t>
  </si>
  <si>
    <t>"1.09" 0,9*1,2</t>
  </si>
  <si>
    <t>"1.11" 1,6*0,9*2</t>
  </si>
  <si>
    <t>"1.12" 1,5*1,5*2+3,6*2,9</t>
  </si>
  <si>
    <t>"1.13" 2,6*2,1</t>
  </si>
  <si>
    <t>"1.20" 1,5*1,5</t>
  </si>
  <si>
    <t>"1.21" 0,87*0,87</t>
  </si>
  <si>
    <t>"1.23" 3*1,5</t>
  </si>
  <si>
    <t>"2.01" 1,2*2,75*2</t>
  </si>
  <si>
    <t>"2.04" 1,5*2,1</t>
  </si>
  <si>
    <t>"2.05" 1,5*2,1*2</t>
  </si>
  <si>
    <t>"2.07" 1,2*2,1+2,4*2,1</t>
  </si>
  <si>
    <t>"2.09" 1,5*2,1*4</t>
  </si>
  <si>
    <t>"2.10" 2,4*2,1</t>
  </si>
  <si>
    <t>"2.11" 0,6*0,9</t>
  </si>
  <si>
    <t>"2.13" 1,45*2,1</t>
  </si>
  <si>
    <t>"2.17" 1,5*1,8</t>
  </si>
  <si>
    <t>"2.18" 1,5*1,8</t>
  </si>
  <si>
    <t>"3.03" 1,5*1,5</t>
  </si>
  <si>
    <t>"3.05" 1,5*1,5</t>
  </si>
  <si>
    <t>"3.07" 1,5*1,5*2</t>
  </si>
  <si>
    <t>"3.09" 1,5*1,5</t>
  </si>
  <si>
    <t>"3.11" 1,5*1,5</t>
  </si>
  <si>
    <t>"3.13" 1,5*1,5*2</t>
  </si>
  <si>
    <t>"3.16" 1,5*1,5</t>
  </si>
  <si>
    <t>968072455</t>
  </si>
  <si>
    <t>Vybourání kovových dveřních zárubní pl do 2 m2</t>
  </si>
  <si>
    <t>Vybourání kovových rámů oken s křídly, dveřních zárubní, vrat, stěn, ostění nebo obkladů dveřních zárubní, plochy do 2 m2</t>
  </si>
  <si>
    <t xml:space="preserve">Poznámka k souboru cen:_x000D_
Poznámka k souboru cen: 1. V cenách -2244 až -2559 jsou započteny i náklady na vyvěšení křídel. 2. Cenou -2641 se oceňuje i vybourání nosné ocelové konstrukce pro sádrokartonové příčky. </t>
  </si>
  <si>
    <t>"1.01" 1</t>
  </si>
  <si>
    <t>"1.02" 1</t>
  </si>
  <si>
    <t>"1.04" 4</t>
  </si>
  <si>
    <t>"1.05" 2</t>
  </si>
  <si>
    <t>"1.07" 1</t>
  </si>
  <si>
    <t>"1.08" 2</t>
  </si>
  <si>
    <t>"1.09" 1</t>
  </si>
  <si>
    <t>"1.10" 1</t>
  </si>
  <si>
    <t>"1.11" 3</t>
  </si>
  <si>
    <t>"1.13" 1</t>
  </si>
  <si>
    <t>"1.14" 3</t>
  </si>
  <si>
    <t>"1.15" 1</t>
  </si>
  <si>
    <t>"1.18" 4</t>
  </si>
  <si>
    <t>"1.22" 2</t>
  </si>
  <si>
    <t>"2.02" 2</t>
  </si>
  <si>
    <t>"2.04" 1</t>
  </si>
  <si>
    <t>"2.05" 2</t>
  </si>
  <si>
    <t>"2.08" 1</t>
  </si>
  <si>
    <t>"2.11" 1</t>
  </si>
  <si>
    <t>"2.12" 3</t>
  </si>
  <si>
    <t>"2.17" 2</t>
  </si>
  <si>
    <t>"3.02" 6</t>
  </si>
  <si>
    <t>"3.04" 1</t>
  </si>
  <si>
    <t>"3.06" 1</t>
  </si>
  <si>
    <t>"3.08" 1</t>
  </si>
  <si>
    <t>"3.10" 1</t>
  </si>
  <si>
    <t>"3.12" 1</t>
  </si>
  <si>
    <t>"3.14" 1</t>
  </si>
  <si>
    <t>"3.15" 2</t>
  </si>
  <si>
    <t>"3.17" 1</t>
  </si>
  <si>
    <t>968072456</t>
  </si>
  <si>
    <t>Vybourání kovových dveřních zárubní pl přes 2 m2</t>
  </si>
  <si>
    <t>Vybourání kovových rámů oken s křídly, dveřních zárubní, vrat, stěn, ostění nebo obkladů dveřních zárubní, plochy přes 2 m2</t>
  </si>
  <si>
    <t>"1.12" 2</t>
  </si>
  <si>
    <t>"1.14" 2</t>
  </si>
  <si>
    <t>"1.24" 2</t>
  </si>
  <si>
    <t>"1.25" 4</t>
  </si>
  <si>
    <t>"2.09" 2</t>
  </si>
  <si>
    <t>971033351</t>
  </si>
  <si>
    <t>Vybourání otvorů ve zdivu cihelném pl do 0,09 m2 na MVC nebo MV tl do 450 mm</t>
  </si>
  <si>
    <t>Vybourání otvorů ve zdivu základovém nebo nadzákladovém z cihel, tvárnic, příčkovek z cihel pálených na maltu vápennou nebo vápenocementovou plochy do 0,09 m2, tl. do 450 mm</t>
  </si>
  <si>
    <t>"1.23" 2</t>
  </si>
  <si>
    <t>971033651</t>
  </si>
  <si>
    <t>Vybourání otvorů ve zdivu cihelném pl do 4 m2 na MVC nebo MV tl do 600 mm</t>
  </si>
  <si>
    <t>Vybourání otvorů ve zdivu základovém nebo nadzákladovém z cihel, tvárnic, příčkovek z cihel pálených na maltu vápennou nebo vápenocementovou plochy do 4 m2, tl. do 600 mm</t>
  </si>
  <si>
    <t>973031843</t>
  </si>
  <si>
    <t>Vysekání kapes ve zdivu cihelném na MC pro zavázání příček tl do 150 mm</t>
  </si>
  <si>
    <t>Vysekání výklenků nebo kapes ve zdivu z cihel na maltu cementovou kapes pro zavázání nových příček, tl. do 150 mm</t>
  </si>
  <si>
    <t>1*3,2</t>
  </si>
  <si>
    <t>973031845</t>
  </si>
  <si>
    <t>Vysekání kapes ve zdivu cihelném na MC pro zavázání zdí tl do 450 mm</t>
  </si>
  <si>
    <t>Vysekání výklenků nebo kapes ve zdivu z cihel na maltu cementovou kapes pro zavázání nových zdí, tl. do 450 mm</t>
  </si>
  <si>
    <t>2*2,8+2*3,6</t>
  </si>
  <si>
    <t>974031664</t>
  </si>
  <si>
    <t>Vysekání rýh ve zdivu cihelném pro vtahování nosníků hl do 150 mm v do 150 mm</t>
  </si>
  <si>
    <t>Vysekání rýh ve zdivu cihelném na maltu vápennou nebo vápenocementovou pro vtahování nosníků do zdí, před vybouráním otvoru do hl. 150 mm, při v. nosníku do 150 mm</t>
  </si>
  <si>
    <t>975021211</t>
  </si>
  <si>
    <t>Podchycení nadzákladového zdiva pod stropem tl zdiva do 450 mm</t>
  </si>
  <si>
    <t>Podchycení nadzákladového zdiva pod stropem dřevěnou výztuhou nad vybouraným otvorem, pro jakoukoliv délku podchycení, při tl. zdiva do 450 mm</t>
  </si>
  <si>
    <t xml:space="preserve">Poznámka k souboru cen:_x000D_
Poznámka k souboru cen: 1. Ceny lze použít tehdy, provádí-li se přechodné vynesení hmotnosti zdiva nad otvorem v témž podlaží, v němž se zřizuje otvor a při výšce podchycení do 4 m. U otvorů s podchycením vyšším než 4 m a u otvorů, v nichž se nosníky tvořící překlad ukládají těsně pod strop a přechodné vynesení hmotnosti zdiva nad otvorem se proto provádí v besprostředně vyšším podlaží, jsou určeny ceny souboru cen 975 02-2 . Podchycení nadzákladového zdiva dřevěnou výztuhou 2. V cenách jsou započteny i náklady na: a) vybourání otvorů pro provléknutí vynášecích trámů pro podchycení zdí, b) vynesení podchycené konstrukce. 3. Množství jednotek podchycování při vybourávání otvorů se určuje v m světlosti otvoru. </t>
  </si>
  <si>
    <t>"1.14" 3,11*4,15</t>
  </si>
  <si>
    <t>975022241</t>
  </si>
  <si>
    <t>Podchycení nadzákladového zdiva tl do 450 mm dřevěnou výztuhou v do 3 m dl podchycení do 3 m</t>
  </si>
  <si>
    <t>Podchycení nadzákladového zdiva dřevěnou výztuhou v. podchycení do 3 m, při tl. zdiva do 450 mm a délce podchycení do 3 m</t>
  </si>
  <si>
    <t xml:space="preserve">Poznámka k souboru cen:_x000D_
Poznámka k souboru cen: 1. V cenách jsou započteny i náklady na: a) vybourání otvorů pro provlékání vynášecích trámů a kapes pro vzpěry, b) vynesení podchycené konstrukce. </t>
  </si>
  <si>
    <t>"1.07" 1,08*2</t>
  </si>
  <si>
    <t>"1.11" 0,96*2+0,8*2</t>
  </si>
  <si>
    <t>"1.20" 1,23*2</t>
  </si>
  <si>
    <t>"1.21" 1,06*2</t>
  </si>
  <si>
    <t>"1.22" 1,06*2</t>
  </si>
  <si>
    <t>"1.28" 1,32*2</t>
  </si>
  <si>
    <t>"3.20" 1,32*2</t>
  </si>
  <si>
    <t>976071111</t>
  </si>
  <si>
    <t>Vybourání kovových madel a zábradlí</t>
  </si>
  <si>
    <t>Vybourání kovových madel, zábradlí, dvířek, zděří, kotevních želez madel a zábradlí</t>
  </si>
  <si>
    <t>Sanitární madla</t>
  </si>
  <si>
    <t>"2.08" 0,75*2</t>
  </si>
  <si>
    <t>"2.11" 0,75*2</t>
  </si>
  <si>
    <t>Venkovní zábradlí</t>
  </si>
  <si>
    <t>"Rampa" 3</t>
  </si>
  <si>
    <t>977211111</t>
  </si>
  <si>
    <t>Řezání ŽB kcí hl do 200 mm stěnovou pilou do průměru výztuže 16 mm</t>
  </si>
  <si>
    <t>Řezání železobetonových konstrukcí stěnovou pilou do průměru řezané výztuže 16 mm hloubka řezu do 200 mm</t>
  </si>
  <si>
    <t xml:space="preserve">Poznámka k souboru cen:_x000D_
Poznámka k souboru cen: 1. V cenách jsou započteny i náklady na spotřebu vody. 2. V cenách nejsou započteny náklady na vybourání železobetonové konstrukce; tyto náklady se oceňují cenami katalogu 801-3 Budovy a haly - bourání konstrukcí. </t>
  </si>
  <si>
    <t>"Venkovní schodiště" 1,7*2</t>
  </si>
  <si>
    <t>978015261</t>
  </si>
  <si>
    <t>Otlučení vnějších omítek MV nebo MVC stupeň složitosti I až IV o rozsahu do 50 %</t>
  </si>
  <si>
    <t>"Zábradlí terasy"</t>
  </si>
  <si>
    <t>(0,4+3,3+7,2+7,3+5)*0,6</t>
  </si>
  <si>
    <t>(3,7+7,1+1,2+0,75*3+1,6*2+0,75*3+1,2+7,2+5,3)*1,35</t>
  </si>
  <si>
    <t>981513111</t>
  </si>
  <si>
    <t>Demolice konstrukcí objektů zděných na MVC těžkou mechanizací</t>
  </si>
  <si>
    <t>Demolice konstrukcí objektů těžkými mechanizačními prostředky zdiva na maltu vápennou nebo vápenocementovou z cihel, tvárnic, kamene, zdiva smíšeného nebo hrázděného</t>
  </si>
  <si>
    <t xml:space="preserve">Poznámka k souboru cen:_x000D_
Poznámka k souboru cen: 1. Ceny jsou stanoveny na měrnou jednotku m3 skutečného objemu konstrukcí. 2. Skutečný objem konstrukcí se určí součtem objemů obvodových, schodišťových, středních nosných zdí, schodišť a stropů. Od celkového objemu se neodečítá objem okenních a dveřních otvorů, parapetních ústupků. Tloušťka stropní konstrukce se určí včetně podlahových konstrukcí a podhledů. Tloušťka klenby se určuje v průměrné tloušťce jako aritmetický průměr tloušťky v patě a ve vrcholu klenby až k nášlapné ploše podlahové konstrukce, která na ní spočívá. U stropů s viditelnými trámy se objem trámů jednotlivě připočítává k objemu stropů. Totéž platí pro průvlaky a samostatné trámy. Objem stropů schodiště se započítává objemem daným součinem půdorysné plochy schodiště a tloušťky patrové podesty. </t>
  </si>
  <si>
    <t>"D.1.1.b.10-přístavek včetně základů a schodiště SV strana"</t>
  </si>
  <si>
    <t>(5+2)*4*(3+2+1)</t>
  </si>
  <si>
    <t>"D.1.1.b.11-vstupní část včetně základů a zastřešení JZ strana"</t>
  </si>
  <si>
    <t>4*7*((3+4)/2+1)</t>
  </si>
  <si>
    <t>981513114</t>
  </si>
  <si>
    <t>Demolice konstrukcí objektů z betonu železového těžkou mechanizací</t>
  </si>
  <si>
    <t>Demolice konstrukcí objektů těžkými mechanizačními prostředky konstrukcí ze železobetonu</t>
  </si>
  <si>
    <t>"D.1.1.b.10-betonová plocha, chodník a schodiště vč. základů"</t>
  </si>
  <si>
    <t>(3,5*2*2/2)+(3,5*8*2)</t>
  </si>
  <si>
    <t>1124,543*2 "Přepočtené koeficientem množství</t>
  </si>
  <si>
    <t>1124,543*24 "Přepočtené koeficientem množství</t>
  </si>
  <si>
    <t>Rekonstrukce krovu a střechy</t>
  </si>
  <si>
    <t>700 001</t>
  </si>
  <si>
    <t>POZNÁMKA: Používat dle dokumentace systémové prvky výrobce. Klempířské prvky jsou z hliníkového plechu 0,7 mm. Povrchová úprava polyamid-polyuretanovým lakem. Barva-tmavě červená z výroby. Položky jsou vč.montáže. dodávky, dopravy</t>
  </si>
  <si>
    <t>POZNÁMKA k odd.700 (Rekonstrukce krovu a střechy) - neoceňovat ! Používat dle dokumentace systémové prvky výrobce. Klempířské prvky jsou z hliníkového plechu 0,7 mm. Povrchová úprava polyamid-polyuretanovým lakem. Barva-tmavě červená z výroby. Položky jsou vč.montáže. dodávky, dopravy.</t>
  </si>
  <si>
    <t>621142001</t>
  </si>
  <si>
    <t>Potažení vnějších podhledů sklovláknitým pletivem vtlačeným do tenkovrstvé hmoty</t>
  </si>
  <si>
    <t>Potažení vnějších ploch pletivem v ploše nebo pruzích, na plném podkladu sklovláknitým vtlačením do tmelu podhledů</t>
  </si>
  <si>
    <t xml:space="preserve">Poznámka k souboru cen:_x000D_
Poznámka k souboru cen: 1. V cenách -2001 jsou započteny i náklady na tmel. </t>
  </si>
  <si>
    <t>6213000_R</t>
  </si>
  <si>
    <t>Doplnění cihelné vyzdívky římsy v místě poškození vlhostí včetně zarovnání povrchu cem. maltou</t>
  </si>
  <si>
    <t xml:space="preserve">Doplnění cihelné vyzdívky římsy v místě poškození vlhostí včetně zarovnání povrchu cem. maltou </t>
  </si>
  <si>
    <t>""předpoklad"  20%</t>
  </si>
  <si>
    <t>"detail 1"</t>
  </si>
  <si>
    <t>(0,2+0,3)*52,0*0,15</t>
  </si>
  <si>
    <t>"detail 3"</t>
  </si>
  <si>
    <t>0,2*10,0*0,15</t>
  </si>
  <si>
    <t>9400020_R</t>
  </si>
  <si>
    <t>Provizorní zakrytí střechy než bude dokončena pokládka nové krytiny včetně pomocných prostředků pro ochranu otevřené střechy proti povětrnosti a dešti</t>
  </si>
  <si>
    <t>974031124</t>
  </si>
  <si>
    <t>Vysekání rýh ve zdivu cihelném hl do 30 mm š do 150 mm</t>
  </si>
  <si>
    <t>Vysekání rýh ve zdivu cihelném na maltu vápennou nebo vápenocementovou do hl. 30 mm a šířky do 150 mm</t>
  </si>
  <si>
    <t>"detail  8"</t>
  </si>
  <si>
    <t>"napojení stř.pláště na svislou stěnu</t>
  </si>
  <si>
    <t>4,0</t>
  </si>
  <si>
    <t>979098211</t>
  </si>
  <si>
    <t>Poplatek za uložení stavebního dřevěného odpadu na skládce (skládkovné)</t>
  </si>
  <si>
    <t>"navýšení izolace podlahy krovu o tl.160mm"</t>
  </si>
  <si>
    <t>7,6*15,5</t>
  </si>
  <si>
    <t>117,8*0,1+0,42</t>
  </si>
  <si>
    <t>6315085_R</t>
  </si>
  <si>
    <t>pás tepelně izolační minerální tl. 160 mm pro nepochůzné půdy - dodávka, doprava</t>
  </si>
  <si>
    <t xml:space="preserve">pás tepelně izolační minerální tl. 160 mm pro nepochůzné půdy - dodávka, doprava			
</t>
  </si>
  <si>
    <t>""ztratné 2%"</t>
  </si>
  <si>
    <t>"pol.713121111"</t>
  </si>
  <si>
    <t>130,0*1,02+0,4</t>
  </si>
  <si>
    <t>713151111</t>
  </si>
  <si>
    <t>Montáž izolace tepelné střech šikmých kladené volně mezi krokve rohoží, pásů, desek</t>
  </si>
  <si>
    <t>Montáž tepelné izolace střech šikmých rohožemi, pásy, deskami (izolační materiál ve specifikaci) kladenými volně mezi krokve</t>
  </si>
  <si>
    <t xml:space="preserve">Poznámka k souboru cen:_x000D_
Poznámka k souboru cen: 1. V cenách -1141 až -1147 nejsou započteny náklady na podkladní rošt a olištování zdí; tyto se oceňují pro kovový rošt cenami souboru 763 12-16 katalogu 763 - Konstrukce suché výstavby nebo pro dřevěný rošt cenami souboru 766 41-72 katalogu 766 – Konstrukce truhlářské. 2. V cenách -1211 až -1218 nejsou započteny náklady na osazení latí pokud rozteč krokví je větší než 1000 mm; tyto se oceňují cenami souboru 762 34-.. Bednění a laťování katalogu 762 - Konstrukce tesařské. </t>
  </si>
  <si>
    <t>"stávající tepelná izolace mezi krokvemi</t>
  </si>
  <si>
    <t>"poškozená vlhkostí - v nepřístupných prostorách</t>
  </si>
  <si>
    <t>"předpoklad cca 20 % - bude nahrazena novou</t>
  </si>
  <si>
    <t>"šikmé rovné části střechy - tl.150 mm :</t>
  </si>
  <si>
    <t>220,0*0,2</t>
  </si>
  <si>
    <t>"Mezisoučet A</t>
  </si>
  <si>
    <t>"zbývající tepelná izolace mezi krokvemi</t>
  </si>
  <si>
    <t>""v nepřístupných prostorách - cca"  80%</t>
  </si>
  <si>
    <t>"bude zpětně po ošetření dřev.prvků krovu</t>
  </si>
  <si>
    <t>"vrácena zpět</t>
  </si>
  <si>
    <t>220,0*0,8</t>
  </si>
  <si>
    <t>"Poznámka :</t>
  </si>
  <si>
    <t>"Z důvodu nepřístupnosti prostor</t>
  </si>
  <si>
    <t>"bude celkové množství upřesněno až při</t>
  </si>
  <si>
    <t>"realizaci</t>
  </si>
  <si>
    <t>"Nová vrstva tepelné minerální izolace tl" .160 "mm</t>
  </si>
  <si>
    <t>"na původní izolaci - v nepřístupných prostorách</t>
  </si>
  <si>
    <t>"mezisoučet A+B+C</t>
  </si>
  <si>
    <t>44,0+15,0+236,0</t>
  </si>
  <si>
    <t>"Mezisoučet D</t>
  </si>
  <si>
    <t>6315084_R</t>
  </si>
  <si>
    <t>pás tepelně izolační minerální tl. 150 mm pro trámové šikmé střechy - dodávka, doprava</t>
  </si>
  <si>
    <t xml:space="preserve">pás tepelně izolační minerální tl. 150 mm pro trámové šikmé střechy - dodávka, doprava			
</t>
  </si>
  <si>
    <t>""ztratné"  2%</t>
  </si>
  <si>
    <t>"pol.713151111 mezisoučet A</t>
  </si>
  <si>
    <t>44,0*1,02+0,12</t>
  </si>
  <si>
    <t>6315086_R</t>
  </si>
  <si>
    <t>pás tepelně izolační minerální tl. 160 mm pro trámové šikmé střechy - dodávka, doprava</t>
  </si>
  <si>
    <t xml:space="preserve">pás tepelně izolační minerální tl. 160 mm pro trámové šikmé střechy - dodávka, doprava			
</t>
  </si>
  <si>
    <t>"pol.713151111 mezisoučet D</t>
  </si>
  <si>
    <t>295,0*1,02+0,1</t>
  </si>
  <si>
    <t>713191131</t>
  </si>
  <si>
    <t>Montáž izolace tepelné podlah, stropů vrchem nebo střech překrytí fólií s přelepeným spojem (včetně systémové lepící pásky)</t>
  </si>
  <si>
    <t xml:space="preserve">Montáž izolace tepelné podlah, stropů vrchem nebo střech překrytí fólií s přelepeným spojem (včetně systémové lepící pásky) </t>
  </si>
  <si>
    <t>"nad doplněnou tepelnou izolací</t>
  </si>
  <si>
    <t>"(nepřístupné prostory)</t>
  </si>
  <si>
    <t>"dle pol.713151111 mezisoučet D</t>
  </si>
  <si>
    <t>295,0</t>
  </si>
  <si>
    <t>"přístupné prostory bez tepelné izolace -</t>
  </si>
  <si>
    <t>"fólie bude podepřena dřevěnou konstrukcí</t>
  </si>
  <si>
    <t>"z latí</t>
  </si>
  <si>
    <t>4,5*12,8</t>
  </si>
  <si>
    <t>7,0*4,5*0,5</t>
  </si>
  <si>
    <t>8,5*5,0*0,5</t>
  </si>
  <si>
    <t>95,0*0,2+0,4</t>
  </si>
  <si>
    <t>"Mezisoučet B</t>
  </si>
  <si>
    <t>"přesah fólie přes okapnici u okapu</t>
  </si>
  <si>
    <t>10,0</t>
  </si>
  <si>
    <t>5924439_R</t>
  </si>
  <si>
    <t>pojistná kontaktní folie hydroizolační - dodávka, doprava</t>
  </si>
  <si>
    <t xml:space="preserve">pojistná kontaktní folie hydroizolační - dodávka, doprava			
</t>
  </si>
  <si>
    <t>""ztratné, přesahy"  15 %</t>
  </si>
  <si>
    <t>"pol.713191133"</t>
  </si>
  <si>
    <t>419,0*1,15+0,15</t>
  </si>
  <si>
    <t>7120010_R</t>
  </si>
  <si>
    <t>Demontáž podkladní lepenky pod střešní krytinou ve sklonu do 30° (mechanicky kotvená)</t>
  </si>
  <si>
    <t xml:space="preserve">Demontáž podkladní lepenky pod střešní krytinou ve sklonu do 30° (mechanicky kotvená) </t>
  </si>
  <si>
    <t>713151813</t>
  </si>
  <si>
    <t>Odstranění tepelné izolace střech šikmých volně kladené mezi krokve vláknité tl přes 100 mm</t>
  </si>
  <si>
    <t>Odstranění tepelné izolace běžných stavebních konstrukcí z rohoží, pásů, dílců, desek, bloků střech šikmých nebo nadstřešních částí mezi krokve nebo pod krokve volně položených přes 100 mm z vláknitých materiálů, tloušťka izolace</t>
  </si>
  <si>
    <t xml:space="preserve">Poznámka k souboru cen:_x000D_
Poznámka k souboru cen: 1. Ceny se používají pro odstraňování jednovrstvé a dvouvrstvé izolace, další vrstvy se oceňují individuálně. 2. U cen odstraňování polystyrenu připevněného lepením nerozlišujeme způsob nalepení. 3. V ceně nejsou započteny náklady na odstranění separačních vrstev. Tyto práce lze oceňovat příslušnými cenami katalogu 800–711 Izolace proti vodě, vlhkosti a plynům. </t>
  </si>
  <si>
    <t>7620001_R</t>
  </si>
  <si>
    <t>Demontáž vlhkých, napadených nebo jinak poškozených prken v prostoru krovu vč.jejich vyříznutí)</t>
  </si>
  <si>
    <t xml:space="preserve">Demontáž vlhkých, napadených nebo jinak poškozených prken v prostoru krovu vč.jejich vyříznutí) </t>
  </si>
  <si>
    <t>7620004_R</t>
  </si>
  <si>
    <t>Demontáž bednění vikýřů</t>
  </si>
  <si>
    <t xml:space="preserve">Demontáž bednění vikýřů </t>
  </si>
  <si>
    <t>7620005_R</t>
  </si>
  <si>
    <t>Demontáž všech dřevěných prvků výlezů na střech</t>
  </si>
  <si>
    <t xml:space="preserve">Demontáž všech dřevěných prvků výlezů na střech </t>
  </si>
  <si>
    <t>7620010_R</t>
  </si>
  <si>
    <t>Demontáž drobných dřevěných prvků a konstrukcí pří demontáži střešní krytiny (např. pomocné latě, hranolků apod.)</t>
  </si>
  <si>
    <t xml:space="preserve">Demontáž drobných dřevěných prvků a konstrukcí pří demontáži střešní krytiny (např. pomocné latě, hranolků apod.) </t>
  </si>
  <si>
    <t>762343811</t>
  </si>
  <si>
    <t>Demontáž bednění okapů a štítových říms z prken</t>
  </si>
  <si>
    <t>Demontáž bednění a laťování bednění okapů a štítových říms, včetně kostry, krajnice a závětrného prkna, pevných žaluzií a bednění z dílců, z prken hrubých, hoblovaných tl. do 32 mm</t>
  </si>
  <si>
    <t>"benění okapové římsy po celém</t>
  </si>
  <si>
    <t>"obvodu střechy</t>
  </si>
  <si>
    <t>0,5*(52,0+30,0+10,0+9,0+10,0+10,0)</t>
  </si>
  <si>
    <t>60,5*0,2+0,4</t>
  </si>
  <si>
    <t>7640010_R</t>
  </si>
  <si>
    <t>Demontáž podkladního plechu a ostatního lemování položkově neuvedeného do suti</t>
  </si>
  <si>
    <t xml:space="preserve">Demontáž podkladního plechu a ostatního lemování položkově neuvedeného do suti </t>
  </si>
  <si>
    <t>764002801</t>
  </si>
  <si>
    <t>Demontáž závětrné lišty do suti</t>
  </si>
  <si>
    <t>Demontáž klempířských konstrukcí závětrné lišty do suti</t>
  </si>
  <si>
    <t>764002812</t>
  </si>
  <si>
    <t>Demontáž okapového plechu do suti v krytině skládané</t>
  </si>
  <si>
    <t>Demontáž klempířských konstrukcí okapového plechu do suti, v krytině skládané</t>
  </si>
  <si>
    <t>764002821</t>
  </si>
  <si>
    <t>Demontáž střešního výlezu do suti</t>
  </si>
  <si>
    <t>Demontáž klempířských konstrukcí střešního výlezu do suti</t>
  </si>
  <si>
    <t>764002851</t>
  </si>
  <si>
    <t>Demontáž oplechování parapetů do suti</t>
  </si>
  <si>
    <t>Demontáž klempířských konstrukcí oplechování parapetů do suti</t>
  </si>
  <si>
    <t>764002881</t>
  </si>
  <si>
    <t>Demontáž lemování střešních prostupů do suti</t>
  </si>
  <si>
    <t>Demontáž klempířských konstrukcí lemování střešních prostupů do suti</t>
  </si>
  <si>
    <t>764004801</t>
  </si>
  <si>
    <t>Demontáž podokapního žlabu do suti</t>
  </si>
  <si>
    <t>Demontáž klempířských konstrukcí žlabu podokapního do suti</t>
  </si>
  <si>
    <t>764004861</t>
  </si>
  <si>
    <t>Demontáž svodu do suti</t>
  </si>
  <si>
    <t>Demontáž klempířských konstrukcí svodu do suti</t>
  </si>
  <si>
    <t>712400845</t>
  </si>
  <si>
    <t>Demontáž ventilační hlavice na ploché střeše sklonu do 30°</t>
  </si>
  <si>
    <t>Odstranění ze střech šikmých přes 10 st. do 30 st. doplňky ventilační hlavice</t>
  </si>
  <si>
    <t>762341811</t>
  </si>
  <si>
    <t>Demontáž bednění střech z prken</t>
  </si>
  <si>
    <t>Demontáž bednění a laťování bednění střech rovných, obloukových, sklonu do 60 st. se všemi nadstřešními konstrukcemi z prken hrubých, hoblovaných tl. do 32 mm</t>
  </si>
  <si>
    <t>"výměry spočítány projektantem na počítači</t>
  </si>
  <si>
    <t>409,0</t>
  </si>
  <si>
    <t>"Předpoklad : 70% plochy bednění</t>
  </si>
  <si>
    <t>"bude možné použít pro zpětnou</t>
  </si>
  <si>
    <t>"montáž.</t>
  </si>
  <si>
    <t>765151801</t>
  </si>
  <si>
    <t>Demontáž krytiny bitumenové ze šindelů do suti</t>
  </si>
  <si>
    <t>Demontáž krytiny bitumenové ze šindelů sklonu do 30 st. do suti</t>
  </si>
  <si>
    <t>765151805</t>
  </si>
  <si>
    <t>Demontáž hřebene nebo nároží krytiny bitumenové ze šindelů do suti</t>
  </si>
  <si>
    <t>Demontáž krytiny bitumenové ze šindelů sklonu do 30 st. hřebene nebo nároží do suti</t>
  </si>
  <si>
    <t>8,2+9,5*4+5,0+5,5++3,0</t>
  </si>
  <si>
    <t>3,0+3,3*4+1,7*5+1,4*2*5</t>
  </si>
  <si>
    <t>2,8+1,1*2</t>
  </si>
  <si>
    <t>103,4*0,1+0,26</t>
  </si>
  <si>
    <t>7620100_R</t>
  </si>
  <si>
    <t>Vyřezání poškozených částí vazných trámů, krokví a ostatních prvků krovu</t>
  </si>
  <si>
    <t xml:space="preserve">Vyřezání poškozených částí vazných trámů, krokví a ostatních prvků krovu </t>
  </si>
  <si>
    <t>7620200_R</t>
  </si>
  <si>
    <t>Doplnění vyřezaných částí vazných trámů, krokví a ostatních prvků krovu (včetně materiálu a včetně spojovacích a kotvících prvků )</t>
  </si>
  <si>
    <t xml:space="preserve">Doplnění vyřezaných částí vazných trámů, krokví a ostatních prvků krovu (včetně materiálu a včetně spojovacích a kotvících prvků ) </t>
  </si>
  <si>
    <t>7620210_R</t>
  </si>
  <si>
    <t>Strukturovaná fólie pod parapet - detail 6 - montáž, dodávka, doprava</t>
  </si>
  <si>
    <t xml:space="preserve">Strukturovaná fólie pod parapet - detail 6 - montáž, dodávka, doprava </t>
  </si>
  <si>
    <t>1,005*1,3</t>
  </si>
  <si>
    <t>7620220_R</t>
  </si>
  <si>
    <t>Vyztužení nové římsy - montáž dřevoštěpkových desek tl.18 mm na krokve - detail 2 - montáž, dodávka, doprava</t>
  </si>
  <si>
    <t xml:space="preserve">Vyztužení nové římsy - montáž dřevoštěpkových desek tl.18 mm na krokve - detail 2 - montáž, dodávka, doprava </t>
  </si>
  <si>
    <t>0,1*10</t>
  </si>
  <si>
    <t>7620250_R</t>
  </si>
  <si>
    <t>Jistící a podpěrné konstrukce při výměně poškozených částí krovu</t>
  </si>
  <si>
    <t xml:space="preserve">Jistící a podpěrné konstrukce při výměně poškozených částí krovu </t>
  </si>
  <si>
    <t>7620310_R</t>
  </si>
  <si>
    <t>Doplnění tvaru římsy a vikýřů obkladem z cementových desek + dřevěné laťování - montáž, dodávka, doprva, spojovací prvky</t>
  </si>
  <si>
    <t xml:space="preserve">Doplnění tvaru římsy a vikýřů obkladem z cementových desek + dřevěné laťování - montáž, dodávka, doprva, spojovací prvky </t>
  </si>
  <si>
    <t>7623400_R</t>
  </si>
  <si>
    <t>Montáž  prken v prostoru krovu - náhrada demontovaných poškozených prken</t>
  </si>
  <si>
    <t xml:space="preserve">Montáž prken v prostoru krovu - náhrada demontovaných poškozených prken </t>
  </si>
  <si>
    <t>605110711</t>
  </si>
  <si>
    <t>řezivo sušené jehličnaté SM 2 - 3,5 m tl. 18-32 mm</t>
  </si>
  <si>
    <t xml:space="preserve">řezivo sušené jehličnaté SM 2 - 3,5 m tl. 18-32 mm 			
</t>
  </si>
  <si>
    <t>7623402_R</t>
  </si>
  <si>
    <t>Montáž dřevěné konstrukce provětrávacího hřebene a nároží</t>
  </si>
  <si>
    <t xml:space="preserve">Montáž dřevěné konstrukce provětrávacího hřebene a nároží </t>
  </si>
  <si>
    <t>7620101_R</t>
  </si>
  <si>
    <t>dodávka řeziva k pol. 7623402_R</t>
  </si>
  <si>
    <t xml:space="preserve">dodávka řeziva k pol. 7623402_R			
</t>
  </si>
  <si>
    <t>7623403_R</t>
  </si>
  <si>
    <t>Pomocné konstrukce z drobného řeziva (ukončení krovů na fasádě, doplnění čístí bednění z prkern, konstrukce říms, parapetu, pomocné hranoly pro zateplení apod....) - montáž, dodávka, doprava</t>
  </si>
  <si>
    <t xml:space="preserve">Pomocné konstrukce z drobného řeziva (ukončení krovů na fasádě, doplnění čístí bednění z prkern, konstrukce říms, parapetu, pomocné hranoly pro zateplení apod....) - montáž, dodávka, doprava </t>
  </si>
  <si>
    <t>"dle pol.605110710"</t>
  </si>
  <si>
    <t>5,713</t>
  </si>
  <si>
    <t>""znovu použité bednění"  - 70%</t>
  </si>
  <si>
    <t>409,0*0,025*0,7</t>
  </si>
  <si>
    <t>"dle pol.605141130"</t>
  </si>
  <si>
    <t>3,605</t>
  </si>
  <si>
    <t>"dle pol.76200101_R"</t>
  </si>
  <si>
    <t>0,554</t>
  </si>
  <si>
    <t>"dle pol.7623403_R"</t>
  </si>
  <si>
    <t>4,4</t>
  </si>
  <si>
    <t>"pol.7623400_R"</t>
  </si>
  <si>
    <t>0,224</t>
  </si>
  <si>
    <t>"pol.762341012+7620220_R"</t>
  </si>
  <si>
    <t>1,005*0,012+1,0*0,018</t>
  </si>
  <si>
    <t>"pol.7624200_R"</t>
  </si>
  <si>
    <t>31,0*0,012</t>
  </si>
  <si>
    <t>762341012</t>
  </si>
  <si>
    <t>Bednění střech rovných z dřevoštěpkových desek tl 12 mm na sraz  (včetně materiálu)</t>
  </si>
  <si>
    <t xml:space="preserve">Bednění střech rovných z dřevoštěpkových desek tl 12 mm na sraz (včetně materiálu) </t>
  </si>
  <si>
    <t>"srovnatelná položka pro bednění</t>
  </si>
  <si>
    <t>"pod parapetet - detail  6"</t>
  </si>
  <si>
    <t>0,335*3,0</t>
  </si>
  <si>
    <t>762341210</t>
  </si>
  <si>
    <t>Montáž bednění střech rovných a šikmých sklonu do 60° z hrubých prken na sraz</t>
  </si>
  <si>
    <t>Bednění a laťování montáž bednění střech rovných a šikmých sklonu do 60 st. s vyřezáním otvorů z prken hrubých na sraz tl. do 32 mm</t>
  </si>
  <si>
    <t>"demontované bednění dle pol" .762341811</t>
  </si>
  <si>
    <t>"méně oblá čás - p -7623410_R"</t>
  </si>
  <si>
    <t>-50,0</t>
  </si>
  <si>
    <t>"Součet</t>
  </si>
  <si>
    <t>"montáž</t>
  </si>
  <si>
    <t>762341610</t>
  </si>
  <si>
    <t>Montáž bednění štítových okapových říms z hrubých prken</t>
  </si>
  <si>
    <t>Bednění a laťování montáž bednění štítových okapových říms, krajnic, závětrných prken a žaluzií ve spádu nebo rovnoběžně s okapem z prken hrubých tl. do 32 mm</t>
  </si>
  <si>
    <t>"náhrada demontovaného bednění</t>
  </si>
  <si>
    <t>"pol.7620004_R"</t>
  </si>
  <si>
    <t>40,0</t>
  </si>
  <si>
    <t>7623423_R</t>
  </si>
  <si>
    <t>Montáž laťování na střechách složitých sklonu do 60° osové vzdálenosti do 1000 mm</t>
  </si>
  <si>
    <t xml:space="preserve">Montáž laťování na střechách složitých sklonu do 60° osové vzdálenosti do 1000 mm </t>
  </si>
  <si>
    <t>"dřevěná konstrukce z latí podepírá fólii</t>
  </si>
  <si>
    <t>""latě 40/60 mm á="  1m</t>
  </si>
  <si>
    <t>"dle pol.713191133 mezisoučet B</t>
  </si>
  <si>
    <t>144,0</t>
  </si>
  <si>
    <t>762342314</t>
  </si>
  <si>
    <t>Montáž laťování na střechách složitých sklonu do 60° osové vzdálenosti do 360 mm</t>
  </si>
  <si>
    <t>Bednění a laťování montáž laťování střech složitých sklonu do 60 st. při osové vzdálenosti latí přes 150 do 360 mm</t>
  </si>
  <si>
    <t>"latě 40/60 mm á=330mm"</t>
  </si>
  <si>
    <t>762342441</t>
  </si>
  <si>
    <t>Montáž lišt trojúhelníkových nebo kontralatí na střechách sklonu do 60°</t>
  </si>
  <si>
    <t>Bednění a laťování montáž lišt trojúhelníkových nebo kontralatí</t>
  </si>
  <si>
    <t>605141130</t>
  </si>
  <si>
    <t>řezivo jehličnaté,střešní latě impregnované dl 2 - 3,5 m</t>
  </si>
  <si>
    <t>Řezivo jehličnaté drobné, neopracované (lišty a latě), (ČSN 49 1503, ČSN 49 2100) jehličnaté - latě střešní latě jakost I - II délka 2 - 3,5 m latě impregnované</t>
  </si>
  <si>
    <t>7624200_R</t>
  </si>
  <si>
    <t>Obložení stropu z desek cementových tl 12 mm pro venkovní použití na sraz šroubovaných</t>
  </si>
  <si>
    <t xml:space="preserve">Obložení stropu z desek cementových tl 12 mm pro venkovní použití na sraz šroubovaných </t>
  </si>
  <si>
    <t>"opláštění říms</t>
  </si>
  <si>
    <t>"detail 2"</t>
  </si>
  <si>
    <t>(0,3+0,33+0,15)*9,0*1,1</t>
  </si>
  <si>
    <t>"detail 11"</t>
  </si>
  <si>
    <t>(0,315+0,385)*30,0*1,1</t>
  </si>
  <si>
    <t>+0,178</t>
  </si>
  <si>
    <t>762521104</t>
  </si>
  <si>
    <t>Položení podlahy z hrubých prken na sraz</t>
  </si>
  <si>
    <t>Položení podlah nehoblovaných na sraz z prken hrubých</t>
  </si>
  <si>
    <t xml:space="preserve">Poznámka k souboru cen:_x000D_
Poznámka k souboru cen: 1. Cenu 762 52-1104, 762 52-1108 lze použít na provizorní zakrytí výkopu uvnitř budov. </t>
  </si>
  <si>
    <t>605121210</t>
  </si>
  <si>
    <t>řezivo jehličnaté hranol jakost I-II délka 4 - 5 m</t>
  </si>
  <si>
    <t>Řezivo jehličnaté hraněné, neopracované (hranolky, hranoly) jehličnaté - hranoly délka 4 - 5 m hranoly jakost I-II</t>
  </si>
  <si>
    <t>605110710</t>
  </si>
  <si>
    <t>řezivo jehličnaté středové SM 2 - 3,5 m tl. 18-32 mm jakost II</t>
  </si>
  <si>
    <t>Řezivo jehličnaté deskové neopracované středové tl. 18-32 mm SM, 2 - 3,5 m jakost II</t>
  </si>
  <si>
    <t>762526130</t>
  </si>
  <si>
    <t>Položení polštáře pod podlahy při osové vzdálenosti 100 cm</t>
  </si>
  <si>
    <t>Položení podlah položení polštářů pod podlahy osové vzdálenosti přes 650 do 1000 mm</t>
  </si>
  <si>
    <t>"lávka v prostoru krovu</t>
  </si>
  <si>
    <t>""dle výkresu: Krov (č" .3)</t>
  </si>
  <si>
    <t>21,0</t>
  </si>
  <si>
    <t>762595001</t>
  </si>
  <si>
    <t>Spojovací prostředky pro položení dřevěných podlah a zakrytí kanálů</t>
  </si>
  <si>
    <t>Spojovací prostředky podlah a podkladových konstrukcí hřebíky, vruty</t>
  </si>
  <si>
    <t xml:space="preserve">Poznámka k souboru cen:_x000D_
Poznámka k souboru cen: 1. Cena -5001 je určena pro montážní ceny souborů cen : 762 51- Podlahové konstrukce podkladové, ceny -2235 až - 2255, 762 52- Položení podlah, 762 59- Zakrytí kanálů a výkopů 2. Ochrana konstrukce se oceňuje samostatně, např. položkami 762 08-3 Impregnace řeziva, tohoto katalogu, nebo příslušnými položkami katalogu 800-783 Nátěry. </t>
  </si>
  <si>
    <t>"pro pol.762526130"</t>
  </si>
  <si>
    <t>"pro pol.762521104"</t>
  </si>
  <si>
    <t>7630010_R</t>
  </si>
  <si>
    <t>Obnova poškozený SDK obkladů v interiéru u vikýřů (demontáž, nová montáž včetně materiálu, pomocných prvků a výmelby) - demontáž, montáž, dodávka, doprava</t>
  </si>
  <si>
    <t xml:space="preserve">Obnova poškozený SDK obkladů v interiéru u vikýřů (demontáž, nová montáž včetně materiálu, pomocných prvků a výmelby) - demontáž, montáž, dodávka, doprava </t>
  </si>
  <si>
    <t>"předpoklad : 3m2/1 vikýř</t>
  </si>
  <si>
    <t>3,0*5+5,0*1</t>
  </si>
  <si>
    <t>764 0010_R</t>
  </si>
  <si>
    <t>Demontáž a zpětná montáž hromosvodu a včetně nových systémévých příchytek a včetně revize</t>
  </si>
  <si>
    <t xml:space="preserve">Demontáž a zpětná montáž hromosvodu a včetně nových systémévých příchytek a včetně revize </t>
  </si>
  <si>
    <t>"obnova hromosvodu dle výkresové</t>
  </si>
  <si>
    <t>"dokumentace (délka drátu  cca 100 m)"</t>
  </si>
  <si>
    <t>"výměra - soubor :</t>
  </si>
  <si>
    <t>1,0</t>
  </si>
  <si>
    <t>7640001_R</t>
  </si>
  <si>
    <t>Asfaltová lepenka pod oplechování větraného hřebene - montáž, dodávka, doprva</t>
  </si>
  <si>
    <t xml:space="preserve">Asfaltová lepenka pod oplechování větraného hřebene - montáž, dodávka, doprva </t>
  </si>
  <si>
    <t>"detail 4"</t>
  </si>
  <si>
    <t>0,35*56,0*1,2+0,48</t>
  </si>
  <si>
    <t>7640213_R</t>
  </si>
  <si>
    <t>Zatahovací pás u okapu rš 300 mm + příponky</t>
  </si>
  <si>
    <t xml:space="preserve">Zatahovací pás u okapu rš 300 mm + příponky </t>
  </si>
  <si>
    <t>"dle výpisu klempířských prvků</t>
  </si>
  <si>
    <t>"prvek K2"</t>
  </si>
  <si>
    <t>60,5</t>
  </si>
  <si>
    <t>7642201_R</t>
  </si>
  <si>
    <t>Lemování stěny z Al plechu  rš 420 mm + těsnící pásek</t>
  </si>
  <si>
    <t xml:space="preserve">Lemování stěny z Al plechu rš 420 mm + těsnící pásek </t>
  </si>
  <si>
    <t>"prvek K11"</t>
  </si>
  <si>
    <t>6,0</t>
  </si>
  <si>
    <t>7642214_R</t>
  </si>
  <si>
    <t>Oplechování větraného hřebene z Al plechu rš 740 mm</t>
  </si>
  <si>
    <t xml:space="preserve">Oplechování větraného hřebene z Al plechu rš 740 mm </t>
  </si>
  <si>
    <t>"prvek K9"</t>
  </si>
  <si>
    <t>56,0-8</t>
  </si>
  <si>
    <t>7642215_R</t>
  </si>
  <si>
    <t>Ukončovací profil z Al plechu rš 150 mm  (hřeben, větrání)</t>
  </si>
  <si>
    <t xml:space="preserve">Ukončovací profil z Al plechu rš 150 mm (hřeben, větrání) </t>
  </si>
  <si>
    <t>"dle výpisu klempířských prvků"</t>
  </si>
  <si>
    <t>"prvek K10"</t>
  </si>
  <si>
    <t>112,0</t>
  </si>
  <si>
    <t>7642220_R</t>
  </si>
  <si>
    <t>Okapnice z Al plechu rš 220 mm</t>
  </si>
  <si>
    <t xml:space="preserve">Okapnice z Al plechu rš 220 mm </t>
  </si>
  <si>
    <t>"prvek K4"</t>
  </si>
  <si>
    <t>8,8</t>
  </si>
  <si>
    <t>7642224_R</t>
  </si>
  <si>
    <t>Oplechování štítu závětrnou lištou z Al plechu rš 450 mm</t>
  </si>
  <si>
    <t xml:space="preserve">Oplechování štítu závětrnou lištou z Al plechu rš 450 mm </t>
  </si>
  <si>
    <t>"prvek K14"</t>
  </si>
  <si>
    <t>6,5</t>
  </si>
  <si>
    <t>764222404</t>
  </si>
  <si>
    <t>Oplechování štítu závětrnou lištou z Al plechu rš 330 mm</t>
  </si>
  <si>
    <t xml:space="preserve">Oplechování štítu závětrnou lištou z Al plechu rš 330 mm </t>
  </si>
  <si>
    <t>"prvek K17"</t>
  </si>
  <si>
    <t>30,0</t>
  </si>
  <si>
    <t>7642225_R</t>
  </si>
  <si>
    <t>Okapnice z Al plechu rš 280 mm</t>
  </si>
  <si>
    <t xml:space="preserve">Okapnice z Al plechu rš 280 mm </t>
  </si>
  <si>
    <t>"prvek K3"</t>
  </si>
  <si>
    <t>52,0</t>
  </si>
  <si>
    <t>7642230_R</t>
  </si>
  <si>
    <t>Děrovaný plech 0,7 mm, velikost děr průměr 5 mm</t>
  </si>
  <si>
    <t xml:space="preserve">Děrovaný plech 0,7 mm, velikost děr průměr 5 mm </t>
  </si>
  <si>
    <t>0,15*52</t>
  </si>
  <si>
    <t>0,15*9,0</t>
  </si>
  <si>
    <t>0,15*10,0</t>
  </si>
  <si>
    <t>0,2*56*2</t>
  </si>
  <si>
    <t>"detail 5"</t>
  </si>
  <si>
    <t>0,15*6,0</t>
  </si>
  <si>
    <t>764223455</t>
  </si>
  <si>
    <t>Sněhový typový zachytávač krytiny z Al plechu průběžný jednotrubkový včetně svěrek pro falcovou krytinu</t>
  </si>
  <si>
    <t xml:space="preserve">Sněhový typový zachytávač krytiny z Al plechu průběžný jednotrubkový včetně svěrek pro falcovou krytinu </t>
  </si>
  <si>
    <t>1,2*6+1,6*2+2,0*2+3,0*2</t>
  </si>
  <si>
    <t>7642235_R</t>
  </si>
  <si>
    <t>Střešní typový výlez pro krytinu skládanou nebo plechovou z Al plechu -střešní výlezové okno 600x600 mm včetně kování, rámu a lemování</t>
  </si>
  <si>
    <t xml:space="preserve">Střešní typový výlez pro krytinu skládanou nebo plechovou z Al plechu -střešní výlezové okno 600x600 mm včetně kování, rámu a lemování </t>
  </si>
  <si>
    <t>7642251_R</t>
  </si>
  <si>
    <t>Nalepovací typový prostup d 80-125 mm</t>
  </si>
  <si>
    <t xml:space="preserve">Nalepovací typový prostup d 80-125 mm </t>
  </si>
  <si>
    <t>"prvek 15"</t>
  </si>
  <si>
    <t>"prostupy pro kanalizaci</t>
  </si>
  <si>
    <t>15,0</t>
  </si>
  <si>
    <t>"prostup pro anténu</t>
  </si>
  <si>
    <t>7642252_R</t>
  </si>
  <si>
    <t>Nástavce větracích hlavic d 120 mm z Al plechu (růžice těsněna silikonem)</t>
  </si>
  <si>
    <t xml:space="preserve">Nástavce větracích hlavic d 120 mm z Al plechu (růžice těsněna silikonem) </t>
  </si>
  <si>
    <t>7642253_R</t>
  </si>
  <si>
    <t>Stoupací typová plošina z AL plechu 250x800 mm</t>
  </si>
  <si>
    <t xml:space="preserve">Stoupací typová plošina z AL plechu 250x800 mm </t>
  </si>
  <si>
    <t>7642255_R</t>
  </si>
  <si>
    <t>Držák stoupací plošiny z AL plechu typový</t>
  </si>
  <si>
    <t xml:space="preserve">Držák stoupací plošiny z AL plechu typový </t>
  </si>
  <si>
    <t>7642256_R</t>
  </si>
  <si>
    <t>Kotvící bezpečnostní systémový prvek pro falcované krytiny</t>
  </si>
  <si>
    <t xml:space="preserve">Kotvící bezpečnostní systémový prvek pro falcované krytiny </t>
  </si>
  <si>
    <t>7642257_R</t>
  </si>
  <si>
    <t>Haubna pro větrání - systémový prvek krytina z Al plechu (nýtování + lepení)</t>
  </si>
  <si>
    <t xml:space="preserve">Haubna pro větrání - systémový prvek krytina z Al plechu (nýtování + lepení) </t>
  </si>
  <si>
    <t>7642260_R</t>
  </si>
  <si>
    <t>Lemování stěny z Al plechu  rš 250 mm + těsnící pásek + tmelení trvale pružným tmelem</t>
  </si>
  <si>
    <t xml:space="preserve">Lemování stěny z Al plechu rš 250 mm + těsnící pásek + tmelení trvale pružným tmelem </t>
  </si>
  <si>
    <t>"prvek K13"</t>
  </si>
  <si>
    <t>7642264_R</t>
  </si>
  <si>
    <t>Parapet rovných typový  z Al plechu  rš 430 mm včetně příponek, boční ukotvení v ostění v provedení zapuštěné spáry s okapničkou, přechod mezi parapetem a omítkou utěsněn PU tmelem, bez krytek + zadnické zapravení</t>
  </si>
  <si>
    <t xml:space="preserve">Parapet rovných typový z Al plechu rš 430 mm včetně příponek, boční ukotvení v ostění v provedení zapuštěné spáry s okapničkou, přechod mezi parapetem a omítkou utěsněn PU tmelem, bez krytek + zadnické zapravení </t>
  </si>
  <si>
    <t>"prvek K12"</t>
  </si>
  <si>
    <t>3,0</t>
  </si>
  <si>
    <t>764311321</t>
  </si>
  <si>
    <t>Krytina střechy rovné drážkováním ze svitků z Al plechu rš 500 mm sklonu do 30°</t>
  </si>
  <si>
    <t xml:space="preserve">Krytina střechy rovné drážkováním ze svitků z Al plechu rš 500 mm sklonu do 30° </t>
  </si>
  <si>
    <t>Zakrytí šikmých střech podstřešní strukturovanou folií</t>
  </si>
  <si>
    <t>334+75</t>
  </si>
  <si>
    <t>764311323</t>
  </si>
  <si>
    <t>Krytina střechy oblé drážkováním ze svitků z Al plechu rš 500 mm</t>
  </si>
  <si>
    <t>7645214_R</t>
  </si>
  <si>
    <t>Žlab podokapní půlkruhový z Al plechu rš 280 mm včetně čel a háků</t>
  </si>
  <si>
    <t xml:space="preserve">Žlab podokapní půlkruhový z Al plechu rš 280 mm včetně čel a háků </t>
  </si>
  <si>
    <t>"prvek K1"</t>
  </si>
  <si>
    <t>64,0-5</t>
  </si>
  <si>
    <t>764521423</t>
  </si>
  <si>
    <t>Roh nebo kout půlkruhového podokapního žlabu z Al plechu rš 250 mm</t>
  </si>
  <si>
    <t>Žlab podokapní z hliníkového plechu včetně háků a čel roh nebo kout, žlabu půlkruhového rš 250 mm</t>
  </si>
  <si>
    <t>7645215_R</t>
  </si>
  <si>
    <t>Roh nebo kout půlkruhového podokapního žlabu z Al plechu rš 280 mm</t>
  </si>
  <si>
    <t xml:space="preserve">Roh nebo kout půlkruhového podokapního žlabu z Al plechu rš 280 mm </t>
  </si>
  <si>
    <t>7645216_R</t>
  </si>
  <si>
    <t>Kotlík oválný (trychtýřový) pro podokapní žlaby z Al plechu 280/80 mm</t>
  </si>
  <si>
    <t xml:space="preserve">Kotlík oválný (trychtýřový) pro podokapní žlaby z Al plechu 280/80 mm </t>
  </si>
  <si>
    <t>7645217_R</t>
  </si>
  <si>
    <t>Dilatace žlabu s použitím krycí lišty u žlabových kotlíků</t>
  </si>
  <si>
    <t xml:space="preserve">Dilatace žlabu s použitím krycí lišty u žlabových kotlíků </t>
  </si>
  <si>
    <t>"pouze, kde je délka žlabu 10 m a více</t>
  </si>
  <si>
    <t>2,0</t>
  </si>
  <si>
    <t>764528421</t>
  </si>
  <si>
    <t>Svody kruhové včetně objímek, kolen, odskoků z Al plechu průměru 80 mm</t>
  </si>
  <si>
    <t>Svod z hliníkového plechu včetně objímek, kolen a odskoků kruhový, průměru 80 mm</t>
  </si>
  <si>
    <t>764528422</t>
  </si>
  <si>
    <t>Svody kruhové včetně objímek, kolen, odskoků z Al plechu průměru 100 mm</t>
  </si>
  <si>
    <t xml:space="preserve">Svody kruhové včetně objímek, kolen, odskoků z Al plechu průměru 100 mm </t>
  </si>
  <si>
    <t>7670030_R</t>
  </si>
  <si>
    <t>Demontáž a zpětná montáž po dokončení stav.úprav ocelového stožáru na střeše (anténa)</t>
  </si>
  <si>
    <t xml:space="preserve">Demontáž a zpětná montáž po dokončení stav.úprav ocelového stožáru na střeše (anténa) </t>
  </si>
  <si>
    <t>783 0015_R</t>
  </si>
  <si>
    <t>Očištění demontovaného střešního bednění určeného ke zpětnému použití (přebroušení poškozených míst až na zdravé dřevo+oprášení a odstranění starých nátěrů)</t>
  </si>
  <si>
    <t xml:space="preserve">Očištění demontovaného střešního bednění určeného ke zpětnému použití (přebroušení poškozených míst až na zdravé dřevo+oprášení a odstranění starých nátěrů) </t>
  </si>
  <si>
    <t>409,0*0,7*2</t>
  </si>
  <si>
    <t>7830010_R</t>
  </si>
  <si>
    <t>Mechanické očištění broušením a odrezovačem ocelových konstrukcí včetně oprášení a odmaštění</t>
  </si>
  <si>
    <t xml:space="preserve">Mechanické očištění broušením a odrezovačem ocelových konstrukcí včetně oprášení a odmaštění </t>
  </si>
  <si>
    <t>"ocelová trubka pro anténu (v půdním prostoru)</t>
  </si>
  <si>
    <t>"ostatní drobné ocelové konstrukce</t>
  </si>
  <si>
    <t>"v prostoru podkroví</t>
  </si>
  <si>
    <t>7830011_R</t>
  </si>
  <si>
    <t>Dřevo staticky i funkčně vyhovující ale napadené  stávajících zabudovaných tesařských konstrukcí v prostoru krovu - jeho očištění před novým ochr. nátěrem (přebroušení poškoz. míst až na zdravé dřevo, popř.odkornění+oprášení a odstranění starých nátěrů)</t>
  </si>
  <si>
    <t xml:space="preserve">Dřevo staticky i funkčně vyhovující ale napadené stávajících zabudovaných tesařských konstrukcí v prostoru krovu - jeho očištění před novým ochr. nátěrem (přebroušení poškoz. míst až na zdravé dřevo, popř.odkornění+oprášení a odstranění starých nátěrů) </t>
  </si>
  <si>
    <t>"předpoklad 50% stávajících dřev.</t>
  </si>
  <si>
    <t>"konstrukcí a prvků krovu</t>
  </si>
  <si>
    <t>"0,05 m3 /1m2  plochy střechy"</t>
  </si>
  <si>
    <t>409,0*0,05*0,5</t>
  </si>
  <si>
    <t>7830012_R</t>
  </si>
  <si>
    <t>Dřevo staticky i funkčně vyhovující a nenapadené (zdravé) stávajících zabudovaných tesař. konstrukcí v prostoru krovu - jeho očištění před novým ochr. nátěrem (odstranění obroušením starých nátěrů popř.drobných vad + oprášení )</t>
  </si>
  <si>
    <t xml:space="preserve">Dřevo staticky i funkčně vyhovující a nenapadené (zdravé) stávajících zabudovaných tesař. konstrukcí v prostoru krovu - jeho očištění před novým ochr. nátěrem (odstranění obroušením starých nátěrů popř.drobných vad + oprášení ) </t>
  </si>
  <si>
    <t>7830020_R</t>
  </si>
  <si>
    <t>Nátěrový systém pro OK s vysokou životností (15 let) pro korozní agresivitu C2 - do vnotřního prostředí (základní nátěr min.tl.80 mikro m + vrchní n. min.tl.160 mikro m - nátěry barevně odlišit)</t>
  </si>
  <si>
    <t xml:space="preserve">Nátěrový systém pro OK s vysokou životností (15 let) pro korozní agresivitu C2 - do vnotřního prostředí (základní nátěr min.tl.80 mikro m + vrchní n. min.tl.160 mikro m - nátěry barevně odlišit) </t>
  </si>
  <si>
    <t>7830021_r</t>
  </si>
  <si>
    <t>Odmaštění tesařských konstrukcí před novým ochranným nátěrem (např.jarovou vodou))</t>
  </si>
  <si>
    <t xml:space="preserve">Odmaštění tesařských konstrukcí před novým ochranným nátěrem (např.jarovou vodou)) </t>
  </si>
  <si>
    <t>"bednění nové i znovu použité</t>
  </si>
  <si>
    <t>"pol.762341210+7623410_R"</t>
  </si>
  <si>
    <t>(359,0+50,0)*2</t>
  </si>
  <si>
    <t>"nová prkna, desky</t>
  </si>
  <si>
    <t>"pol.762521104"</t>
  </si>
  <si>
    <t>21,0*2</t>
  </si>
  <si>
    <t>"pol.762341610+7623400_R"</t>
  </si>
  <si>
    <t>(40,0+45,0)*2</t>
  </si>
  <si>
    <t>"pol.7620310"</t>
  </si>
  <si>
    <t>35,0*2</t>
  </si>
  <si>
    <t>(1,005+1,0)*2</t>
  </si>
  <si>
    <t>"ostatní řezivo - 1m3=30,0m2"</t>
  </si>
  <si>
    <t>"prvky krovu stávající</t>
  </si>
  <si>
    <t>"pol.7830010_R"</t>
  </si>
  <si>
    <t>10,225*30,0</t>
  </si>
  <si>
    <t>"pol.7830011_R</t>
  </si>
  <si>
    <t>"nové řezivo</t>
  </si>
  <si>
    <t>"pol.605121210+605141130"</t>
  </si>
  <si>
    <t>(0,244+3,605)*30,0</t>
  </si>
  <si>
    <t>"pol.7623400_R-7620101_R"</t>
  </si>
  <si>
    <t>(0,224+0,554)*30,0</t>
  </si>
  <si>
    <t>"pol.7623403_R+7620200_R"</t>
  </si>
  <si>
    <t>(4,3+5,3)*30,0</t>
  </si>
  <si>
    <t>0,68</t>
  </si>
  <si>
    <t>7837833_R</t>
  </si>
  <si>
    <t>Nátěry tesařských konstrukcí proti dřevokazným houbám, hmyzu a plísním sanační</t>
  </si>
  <si>
    <t xml:space="preserve">Nátěry tesařských konstrukcí proti dřevokazným houbám, hmyzu a plísním sanační </t>
  </si>
  <si>
    <t>"navržený nátěr musí být kompatibilní s materiálem</t>
  </si>
  <si>
    <t>"klempířských konstrukcí,</t>
  </si>
  <si>
    <t>"(dle techn.zprávy v případě 2vrstev - každá vrstva jinou</t>
  </si>
  <si>
    <t>"barvou)</t>
  </si>
  <si>
    <t>"při důkladné přípravě povrchu se 2 vrstvy nepředpokládají</t>
  </si>
  <si>
    <t>"dle pol.7830020_R"</t>
  </si>
  <si>
    <t>2145,0</t>
  </si>
  <si>
    <t>001</t>
  </si>
  <si>
    <t>Odborný mykologický průzkum dřevěné konstrukce krovu</t>
  </si>
  <si>
    <t xml:space="preserve">Odborný mykologický průzkum dřevěné konstrukce krovu </t>
  </si>
  <si>
    <t>998700103</t>
  </si>
  <si>
    <t>Přesun hmot pro rekonstrukce krovua střech v objektech v do 24 m</t>
  </si>
  <si>
    <t>Přesun hmot pro izolace tepelné v objektech v do 24 m</t>
  </si>
  <si>
    <t>"1.12" 7,44</t>
  </si>
  <si>
    <t>219,39*0,0003 "Přepočtené koeficientem množství</t>
  </si>
  <si>
    <t>998711102</t>
  </si>
  <si>
    <t>Přesun hmot tonážní pro izolace proti vodě, vlhkosti a plynům v objektech výšky do 12 m</t>
  </si>
  <si>
    <t>Přesun hmot pro izolace proti vodě, vlhkosti a plynům stanovený z hmotnosti přesunovaného materiálu vodorovná dopravní vzdálenost do 50 m v objektech výšky přes 6 do 12 m</t>
  </si>
  <si>
    <t>712600836</t>
  </si>
  <si>
    <t>Odstranění povlakové krytiny střech přes 30° z asfaltových šindelů</t>
  </si>
  <si>
    <t>"Nad výtyhem" (pi*(1,85*2)/2)*(0,91+1,32+1,04)+(12,135-10,5)*(0,91+1,32+1,04)*2</t>
  </si>
  <si>
    <t>"Spojovací krček" (pi*(1,705*2)/2)*6,3</t>
  </si>
  <si>
    <t>998712203</t>
  </si>
  <si>
    <t>Přesun hmot procentní pro krytiny povlakové v objektech v do 24 m</t>
  </si>
  <si>
    <t>Přesun hmot pro povlakové krytiny stanovený procentní sazbou z ceny vodorovná dopravní vzdálenost do 50 m v objektech výšky přes 12 do 24 m</t>
  </si>
  <si>
    <t>713100828</t>
  </si>
  <si>
    <t>Izolace tepelné odstranění vrstvy 2stranně vrstvených kombinovaných desek tl přes 50 mm</t>
  </si>
  <si>
    <t>713111121</t>
  </si>
  <si>
    <t>Montáž izolace tepelné spodem stropů s uchycením drátem rohoží, pásů, dílců, desek</t>
  </si>
  <si>
    <t>Montáž tepelné izolace stropů rohožemi, pásy, dílci, deskami, bloky (izolační materiál ve specifikaci) rovných spodem s uchycením (drátem, páskou apod.)</t>
  </si>
  <si>
    <t>"Napojení na přístabu" 16,2*2</t>
  </si>
  <si>
    <t>"Doplnění chybějící izolace v šikmých částech krovu-předpoklad" 20*2</t>
  </si>
  <si>
    <t>"Podhled přístavby kuchyně"</t>
  </si>
  <si>
    <t>"1.14" 12,31*2</t>
  </si>
  <si>
    <t>"1.15" 9,09*2</t>
  </si>
  <si>
    <t>"1.16" 10,52*2</t>
  </si>
  <si>
    <t>"1.20" 10,82*2</t>
  </si>
  <si>
    <t>"1.21" 27,13*2</t>
  </si>
  <si>
    <t>"1.23" 5,61*2</t>
  </si>
  <si>
    <t>"1.24" 12,63*2</t>
  </si>
  <si>
    <t>"1.25" 5,79*2</t>
  </si>
  <si>
    <t>"1.26" 7,82*2</t>
  </si>
  <si>
    <t>"1.27" 6,99*2</t>
  </si>
  <si>
    <t>"1.28" 6,65*2</t>
  </si>
  <si>
    <t>"Podstřešní prostor kuchyně"</t>
  </si>
  <si>
    <t>((11,47+13,89)*0,55+(5,97+7,3+2,545)*0,2)*2</t>
  </si>
  <si>
    <t>631508010</t>
  </si>
  <si>
    <t>plsť tl.120 mm</t>
  </si>
  <si>
    <t>337,342*1,02 "Přepočtené koeficientem množství</t>
  </si>
  <si>
    <t>283759140</t>
  </si>
  <si>
    <t>deska z pěnového polystyrenu EPS 150 S 1000 x 500 x 100 mm</t>
  </si>
  <si>
    <t>Desky z lehčených plastů desky z pěnového polystyrénu - samozhášivého typ EPS 150 S stabil , objemová hmotnost 25-30 kg/m3 tepelně izolační desky pro izolace s velmi vysokými nároky na pevnost v tlaku a ohybu (vysoce zatížené podlahy, střechy apod.) rozměr 1000 x 500 mm, lambda 0,035 W/mK 100 mm</t>
  </si>
  <si>
    <t>283759090</t>
  </si>
  <si>
    <t>deska z pěnového polystyrenu EPS 150 S 1000 x 500 x 50 mm</t>
  </si>
  <si>
    <t>Desky z lehčených plastů desky z pěnového polystyrénu - samozhášivého typ EPS 150 S stabil , objemová hmotnost 25-30 kg/m3 tepelně izolační desky pro izolace s velmi vysokými nároky na pevnost v tlaku a ohybu (vysoce zatížené podlahy, střechy apod.) rozměr 1000 x 500 mm, lambda 0,035 W/mK 50 mm</t>
  </si>
  <si>
    <t>56,73*1,02 "Přepočtené koeficientem množství</t>
  </si>
  <si>
    <t>Potrubí ocel vně/vni pozink.28x1,5</t>
  </si>
  <si>
    <t>Potrubí ocel vně/vni pozink.Geberit Mapres 28x1,5</t>
  </si>
  <si>
    <t>Potrubí ocel.vně/vni pozink.35x1,5</t>
  </si>
  <si>
    <t>Potrubí ocel.vně/vni pozink.Geberit Mapress 35x1,5</t>
  </si>
  <si>
    <t>722132117</t>
  </si>
  <si>
    <t>Potrubí ocel vně/vni pozink.42x1,5</t>
  </si>
  <si>
    <t>Potrubí ocel vně/vni pozink.Geberit Mapress 42x1,5</t>
  </si>
  <si>
    <t>Potrubí z PPR FASER, D 20x3,4 mm, PN20</t>
  </si>
  <si>
    <t>Potrubí z PPR FASER, D 25x4,2 mm, PN20</t>
  </si>
  <si>
    <t>Potrubí z PPR FASER, D 32x5,4 mm, PN20</t>
  </si>
  <si>
    <t>Potrubí z PPR FASER, D 40x6,7 mm, PN20</t>
  </si>
  <si>
    <t>Izolace návleková MIRELON PRO tl. stěny 9 mm, vnitřní průměr 25 mm</t>
  </si>
  <si>
    <t>Izolace návleková MIRELON PRO tl. stěny 9 mm, vnitřní průměr 32 mm</t>
  </si>
  <si>
    <t>Izolace návleková MIRELON PRO tl. stěny 9 mm, vnitřní průměr 35 mm</t>
  </si>
  <si>
    <t>Nástěnka MZD PP-R INSTAPLAST D 20xR1/2</t>
  </si>
  <si>
    <t>Ventil pojistný pružinový P10-237-616, G 1</t>
  </si>
  <si>
    <t>Kohout kulový, 2x vnitřní záv. GIACOMINI R910 DN 15</t>
  </si>
  <si>
    <t>Kohout kulový, 2x vnitřní záv. GIACOMINI R910 DN 20</t>
  </si>
  <si>
    <t>Kohout kulový, 2x vnitřní záv. GIACOMINI R910 DN 25</t>
  </si>
  <si>
    <t>Kohout kulový, 2x vnitřní záv. GIACOMINI R910 DN 32</t>
  </si>
  <si>
    <t>Ventil zpětný, 2x vnitřní závit např. DN25</t>
  </si>
  <si>
    <t>Ventil zpětný, 2x vnitřní závit GIACOMINI R60 DN25</t>
  </si>
  <si>
    <t>Skříň hydrantová s výzbrojí 25 (konopné hadice), systém Hasil B25/30</t>
  </si>
  <si>
    <t>722265116</t>
  </si>
  <si>
    <t>Vodoměr domovní DN25x260mm, Qn 6,0</t>
  </si>
  <si>
    <t>Vodoměr domovní SV Sensus 420 DN25x260mm, Qn 6,0</t>
  </si>
  <si>
    <t>725 01-3165</t>
  </si>
  <si>
    <t>Klozet kombi, nádrž s armat. odpad.svislý</t>
  </si>
  <si>
    <t>Klozet kombi (např. LYRA Plus), nádrž s armat. odpad.svislý</t>
  </si>
  <si>
    <t>Umyvadlo na šrouby LYRA Plus, 55 x 45 cm, bílé</t>
  </si>
  <si>
    <t>Výlevka stojící MIRA 5104.6 s plastovou mřížkou</t>
  </si>
  <si>
    <t>725 32-9102</t>
  </si>
  <si>
    <t>Montáž dřezů dvojitých velkokuchyňských</t>
  </si>
  <si>
    <t>Baterie umyvadlová stoján.ruční, bez otvír.odpadu, standardní</t>
  </si>
  <si>
    <t>Sifon umyvadlový HL132, D 32, 40 mm</t>
  </si>
  <si>
    <t>725110811</t>
  </si>
  <si>
    <t>Demontáž klozetů splachovací s nádrží</t>
  </si>
  <si>
    <t>Demontáž klozetů splachovacích s nádrží nebo tlakovým splachovačem</t>
  </si>
  <si>
    <t>725210821</t>
  </si>
  <si>
    <t>Demontáž umyvadel bez výtokových armatur</t>
  </si>
  <si>
    <t>Demontáž umyvadel bez výtokových armatur umyvadel</t>
  </si>
  <si>
    <t>"1.17" 1</t>
  </si>
  <si>
    <t>Umyvadlo polymermramorové zabudované včetně skříňky jednoduché 610 mm</t>
  </si>
  <si>
    <t>725220832</t>
  </si>
  <si>
    <t>Demontáž van litinová volná</t>
  </si>
  <si>
    <t>Demontáž van litinových volně stojících</t>
  </si>
  <si>
    <t>Ústřední vytápění (dodávka+montáž)</t>
  </si>
  <si>
    <t>731.1</t>
  </si>
  <si>
    <t>Demontáže</t>
  </si>
  <si>
    <t>731.1 001</t>
  </si>
  <si>
    <t>DEMONTÁŽ OTOPNÝCH TĚLES LITINOVÝCH článkových</t>
  </si>
  <si>
    <t xml:space="preserve">DEMONTÁŽ OTOPNÝCH TĚLES LITINOVÝCH článkových </t>
  </si>
  <si>
    <t>731.1 002</t>
  </si>
  <si>
    <t>DEMONTÁŽ ARMATUR ZÁVITOVÝCH SE DVĚMA ZÁVITY do G 1/2</t>
  </si>
  <si>
    <t xml:space="preserve">DEMONTÁŽ ARMATUR ZÁVITOVÝCH SE DVĚMA ZÁVITY do G 1/2 </t>
  </si>
  <si>
    <t>731.1 003</t>
  </si>
  <si>
    <t>DEMONTÁŽ POTRUBÍ Z OCEL. TRUBEK ZÁVITOVÝCH přes 15 do DN 32</t>
  </si>
  <si>
    <t xml:space="preserve">DEMONTÁŽ POTRUBÍ Z OCEL. TRUBEK ZÁVITOVÝCH přes 15 do DN 32 </t>
  </si>
  <si>
    <t>731.1 004</t>
  </si>
  <si>
    <t>DEMONTÁŽE POTRUBÍ Z OCEL. TRUBEK HLADKÝCH přes 60,3 do D 89-dle stávajích rozměrů</t>
  </si>
  <si>
    <t xml:space="preserve">DEMONTÁŽE POTRUBÍ Z OCEL. TRUBEK HLADKÝCH přes 60,3 do D 89-dle stávajích rozměrů </t>
  </si>
  <si>
    <t>731.1 005</t>
  </si>
  <si>
    <t>DEMONTÁŽ OTOPNÝCH TĚLES PANELOVÝCH JEDNOŘADÝCH STAVEBNÍ DÉLKY do 1500mm</t>
  </si>
  <si>
    <t xml:space="preserve">DEMONTÁŽ OTOPNÝCH TĚLES PANELOVÝCH JEDNOŘADÝCH STAVEBNÍ DÉLKY do 1500mm </t>
  </si>
  <si>
    <t>731.1 006</t>
  </si>
  <si>
    <t>DEMONTÁŽ OTOPNÝCH TĚLES PANELOVÝCH DVOUŘADÝCH STAVEBNÍ DÉLKY přes 1500 do 2820</t>
  </si>
  <si>
    <t xml:space="preserve">DEMONTÁŽ OTOPNÝCH TĚLES PANELOVÝCH DVOUŘADÝCH STAVEBNÍ DÉLKY přes 1500 do 2820 </t>
  </si>
  <si>
    <t>731.1 007</t>
  </si>
  <si>
    <t>DEMONTÁŽ IZOLACE TEPELNÉ jednovrstvá</t>
  </si>
  <si>
    <t xml:space="preserve">DEMONTÁŽ IZOLACE TEPELNÉ jednovrstvá </t>
  </si>
  <si>
    <t>Kotelny</t>
  </si>
  <si>
    <t>Zařízení pro vytápění</t>
  </si>
  <si>
    <t>731.2.1 001</t>
  </si>
  <si>
    <t>Ekvitermní regulace vč. čidel</t>
  </si>
  <si>
    <t xml:space="preserve">Ekvitermní regulace Meibes Latherm LZR vč. čidel např. Meybez Latherm LZR </t>
  </si>
  <si>
    <t>Upravená voda z teplárny</t>
  </si>
  <si>
    <t xml:space="preserve">Vyrovnávací zásobník pro vytápění HUPSX 500 vč. izolace </t>
  </si>
  <si>
    <t>(DN 25) - směšovaný okruh, MIX kv=7,2 (pravé provedení) Wilo Stratos Para 25/1-7 vč. izolace</t>
  </si>
  <si>
    <t xml:space="preserve">MEIBES MK (DN 25) - směšovaný okruh, MIX kv=7,2 (pravé provedení) Wilo Stratos Para 25/1-7 vč. izolace </t>
  </si>
  <si>
    <t>Ostatní prvky</t>
  </si>
  <si>
    <t xml:space="preserve">DVOJKOVOVÉ TEPLOMĚRY ROVNÉ TR 60, ROZSAH 0-200°C+G67 (bez jímky a návarku)100 mm </t>
  </si>
  <si>
    <t xml:space="preserve">TEPLOMĚRNÉ JÍMKY M 20x1.5 (lak) 105 mm </t>
  </si>
  <si>
    <t>KULOVÝ KOHOUT NAPOUŠTĚCÍ A VYPOUŠTĚCÍ KE KOTLŮM -  265 PN 6 bar 1/2"</t>
  </si>
  <si>
    <t xml:space="preserve">KULOVÝ KOHOUT NAPOUŠTĚCÍ A VYPOUŠTĚCÍ KE KOTLŮM - např. IMT TYP 265 PN 6 bar 1/2" </t>
  </si>
  <si>
    <t>731.2.7 005</t>
  </si>
  <si>
    <t>Automatický odvzdušňovací ventil 3/8"</t>
  </si>
  <si>
    <t xml:space="preserve">Automatický odvzdušňovací ventil např. VARIA 3/8" </t>
  </si>
  <si>
    <t>731.2.7 006</t>
  </si>
  <si>
    <t xml:space="preserve">Kulový uzávěr - např. PERFECTA 8364 závit FM 3/4" </t>
  </si>
  <si>
    <t xml:space="preserve">PŘESUN HMOT PRO KOTELNY UMÍSTĚNÉ VE VÝŠCE (HLOUBCE) přes 6 do 12 m </t>
  </si>
  <si>
    <t>Rozvod potrubí</t>
  </si>
  <si>
    <t>731.3.001</t>
  </si>
  <si>
    <t>POTRUBÍ Z TRUBEK ZÁVITOVÝCH ocelových bezešvých ČSN 42 5710.0 - jakost 11 353.0 V KOTELNÁCH A STROJOVNÁCH 3/4"</t>
  </si>
  <si>
    <t xml:space="preserve">POTRUBÍ Z TRUBEK ZÁVITOVÝCH ocelových bezešvých ČSN 42 5710.0 - jakost 11 353.0 V KOTELNÁCH A STROJOVNÁCH 3/4" </t>
  </si>
  <si>
    <t>731.3.002</t>
  </si>
  <si>
    <t>POTRUBÍ Z TRUBEK HLADKÝCH ocelových bezešvých ČSN 42 5715.0 - jakost 11 353 NÍIZKOTLAKÝCH A STŘEDOTLAKÝCH do 70x3.6 - dle stávající dimenze přemístění potrubí přístavba</t>
  </si>
  <si>
    <t>731.3.1.001</t>
  </si>
  <si>
    <t xml:space="preserve">Trubka např. RAUTHERM S HAS, FW 17x2,0 ( 240 m ) </t>
  </si>
  <si>
    <t>731.3.1.002</t>
  </si>
  <si>
    <t>Trubka, FW 20x2,0 ( 120 m, 240 m, 5 m tyč )</t>
  </si>
  <si>
    <t xml:space="preserve">Trubka např. RAUTHERM S HAS, FW 20x2,0 ( 120 m, 240 m, 5 m tyč ) </t>
  </si>
  <si>
    <t>731.3.1.003</t>
  </si>
  <si>
    <t>Trubka, FW 25x2,3 ( 120 m, 5 m tyč )</t>
  </si>
  <si>
    <t xml:space="preserve">Trubka např. RAUTHERM S HAS, FW 25x2,3 ( 120 m, 5 m tyč ) </t>
  </si>
  <si>
    <t>731.3.1.004</t>
  </si>
  <si>
    <t xml:space="preserve">Násuvná objímka 17 x 2,0 </t>
  </si>
  <si>
    <t>731.3.1.005</t>
  </si>
  <si>
    <t>Násuvná objímka 20</t>
  </si>
  <si>
    <t xml:space="preserve">Násuvná objímka 20 </t>
  </si>
  <si>
    <t>731.3.1.006</t>
  </si>
  <si>
    <t>Násuvná objímka 20 x 2,0</t>
  </si>
  <si>
    <t xml:space="preserve">Násuvná objímka 20 x 2,0 </t>
  </si>
  <si>
    <t>731.3.1.007</t>
  </si>
  <si>
    <t>Násuvná objímka 25 x 2,3</t>
  </si>
  <si>
    <t xml:space="preserve">Násuvná objímka 25 x 2,3 </t>
  </si>
  <si>
    <t>731.3.1.008</t>
  </si>
  <si>
    <t>Spojka redukovaná 20-17</t>
  </si>
  <si>
    <t xml:space="preserve">Spojka redukovaná 20-17 </t>
  </si>
  <si>
    <t>731.3.1.009</t>
  </si>
  <si>
    <t xml:space="preserve">T-kus 17/17/17 </t>
  </si>
  <si>
    <t>731.3.1.010</t>
  </si>
  <si>
    <t>T-kus 20/17/17</t>
  </si>
  <si>
    <t xml:space="preserve">T-kus 20/17/17 </t>
  </si>
  <si>
    <t>731.3.1.011</t>
  </si>
  <si>
    <t>T-kus 20/17/20</t>
  </si>
  <si>
    <t xml:space="preserve">T-kus 20/17/20 </t>
  </si>
  <si>
    <t>731.3.1.012</t>
  </si>
  <si>
    <t>T-kus 20/25/20</t>
  </si>
  <si>
    <t xml:space="preserve">T-kus 20/25/20 </t>
  </si>
  <si>
    <t>731.3.1.013</t>
  </si>
  <si>
    <t>T-kus 25/17/25</t>
  </si>
  <si>
    <t xml:space="preserve">T-kus 25/17/25 </t>
  </si>
  <si>
    <t xml:space="preserve">TLAKOVÉ ZKOUŠKY POTRUBÍ do DN 40 </t>
  </si>
  <si>
    <t xml:space="preserve">PŘESUN HMOT PRO POTRUBÍ V OBJEKTECH VÝŠKY přes 6 do 24 m </t>
  </si>
  <si>
    <t>Ochrana připojení</t>
  </si>
  <si>
    <t>Ochranná trubka 16 ( 50 ) např. Rehau</t>
  </si>
  <si>
    <t>Potrubní izolační pouzdra</t>
  </si>
  <si>
    <t xml:space="preserve">Rockwool 800 tl. 40 mm; d = 28 mm ( 12 m na karton ) </t>
  </si>
  <si>
    <t xml:space="preserve">PŘESUN HMOT PRO IZOLACE TEPELNÉ přes 6 do 12 m </t>
  </si>
  <si>
    <t>Pružná izolace UV odolná</t>
  </si>
  <si>
    <t>731.4.3.001</t>
  </si>
  <si>
    <t xml:space="preserve">např. HT/Armaflex tl. 25 mm; d = 18 mm </t>
  </si>
  <si>
    <t>731.4.3.002</t>
  </si>
  <si>
    <t>izolace tl. 25 mm; d = 22 mm</t>
  </si>
  <si>
    <t xml:space="preserve">např. HT/Armaflex tl. 25 mm; d = 22 mm </t>
  </si>
  <si>
    <t>731.4.3.003</t>
  </si>
  <si>
    <t xml:space="preserve">např. HT/Armaflex tl. 25 mm; d = 28 mm </t>
  </si>
  <si>
    <t>připojení OT</t>
  </si>
  <si>
    <t>Svěrná spojka pro umělohmotné VPE trubky (PEX) (G 3/4") 17x2,0</t>
  </si>
  <si>
    <t xml:space="preserve">např. RA-N přímý DN 15 </t>
  </si>
  <si>
    <t xml:space="preserve">např. RLV přímý DN 15 </t>
  </si>
  <si>
    <t>radiátorové šroubení rohové, přednastavitelné s uzavíráním a vypouštěním R 1/2 / G 3/4</t>
  </si>
  <si>
    <t xml:space="preserve">termostatická hlavice např. RA 2988 </t>
  </si>
  <si>
    <t xml:space="preserve">PŘESUN HMOT PRO ARMATURY V OBJEKTECH VÝŠKY přes 6 do 24 m </t>
  </si>
  <si>
    <t>Desková OT vč. ventilové vložky</t>
  </si>
  <si>
    <t>731.6.4.001</t>
  </si>
  <si>
    <t>11-300/400</t>
  </si>
  <si>
    <t xml:space="preserve">např. Henrad premium typ 11 300/400 </t>
  </si>
  <si>
    <t>731.6.4.002</t>
  </si>
  <si>
    <t>11-400/500</t>
  </si>
  <si>
    <t xml:space="preserve">např. Henrad premium typ 11 400/500 </t>
  </si>
  <si>
    <t>731.6.4.003</t>
  </si>
  <si>
    <t>11-500/600</t>
  </si>
  <si>
    <t xml:space="preserve">např. Henrad premium typ 11 500/600 </t>
  </si>
  <si>
    <t>731.6.4.004</t>
  </si>
  <si>
    <t>11-600/400</t>
  </si>
  <si>
    <t xml:space="preserve">např. Henrad premium typ 11 600/400 </t>
  </si>
  <si>
    <t>731.6.4.005</t>
  </si>
  <si>
    <t>11-600/700</t>
  </si>
  <si>
    <t xml:space="preserve">např. Henrad premium typ 11 600/700 </t>
  </si>
  <si>
    <t>731.6.4.006</t>
  </si>
  <si>
    <t>11-600/800</t>
  </si>
  <si>
    <t xml:space="preserve">např. Henrad premium typ 11 600/800 </t>
  </si>
  <si>
    <t>731.6.4.007</t>
  </si>
  <si>
    <t xml:space="preserve">např. Henrad premium typ 11 900/600 </t>
  </si>
  <si>
    <t>731.6.4.008</t>
  </si>
  <si>
    <t>22-600/700</t>
  </si>
  <si>
    <t xml:space="preserve">např. Henrad premium typ 22 600/700 </t>
  </si>
  <si>
    <t>731.6.4.009</t>
  </si>
  <si>
    <t>22-600/900</t>
  </si>
  <si>
    <t xml:space="preserve">např. Henrad premium typ 22 600/900 </t>
  </si>
  <si>
    <t>731.6.4.010</t>
  </si>
  <si>
    <t>22-900/900</t>
  </si>
  <si>
    <t xml:space="preserve">např. Henrad premium typ 22 900/900 </t>
  </si>
  <si>
    <t>PŘESUN HMOT PRO OTOPNÁ TĚLESA V OBJEKTECH VÝŠKY do 6 m</t>
  </si>
  <si>
    <t xml:space="preserve">Henrad compact typ 11 900/400 (Nedefinovaná) </t>
  </si>
  <si>
    <t>731.8 002</t>
  </si>
  <si>
    <t>NÁTĚRY POTRUBÍ SYNTETICKÉ NA VZDUCHU SCHNOUCÍ do DN 50 mm POLOMATNÝ POVRCH 1x anikor.,1x zákl.a 1x email</t>
  </si>
  <si>
    <t xml:space="preserve">NÁTĚRY POTRUBÍ SYNTETICKÉ NA VZDUCHU SCHNOUCÍ (např. Dufa) do DN 50 mm POLOMATNÝ POVRCH 1x anikor.,1x zákl.a 1x email </t>
  </si>
  <si>
    <t xml:space="preserve">TOPNÁ ZKOUŠKA </t>
  </si>
  <si>
    <t xml:space="preserve">REVIZE </t>
  </si>
  <si>
    <t xml:space="preserve">NEZMĚŘ. STAVEBNÍ PRÁCE </t>
  </si>
  <si>
    <t>762 001</t>
  </si>
  <si>
    <t>Demontáž a likvidace zastřešení nad m.č.1.21-1.23 vč. střešního pláště</t>
  </si>
  <si>
    <t>5,6*8,1</t>
  </si>
  <si>
    <t>762 002</t>
  </si>
  <si>
    <t>Provizorní dřevěná rampa (dle Vyhlášky 398/2009), š.1500 mm, mezipodesta 1500x1500mm, po stranách zarážky, dvojité madlo, povrch OSB</t>
  </si>
  <si>
    <t>Rampa dle Vyhlášky 398/2009, š.1500 mm, mezipodesta 1500x1500mm, po stranách zarážky, dvojité madlo, povrch OSB</t>
  </si>
  <si>
    <t>762 003</t>
  </si>
  <si>
    <t>762083121</t>
  </si>
  <si>
    <t>Impregnace řeziva proti dřevokaznému hmyzu, houbám a plísním máčením třída ohrožení 1 a 2</t>
  </si>
  <si>
    <t>Práce společné pro tesařské konstrukce impregnace řeziva máčením proti dřevokaznému hmyzu, houbám a plísním, třída ohrožení 1 a 2 (dřevo v interiéru)</t>
  </si>
  <si>
    <t>0,803+0,945+7,217+3,758</t>
  </si>
  <si>
    <t>762331811</t>
  </si>
  <si>
    <t>Demontáž vázaných kcí krovů z hranolů průřezové plochy do 120 cm2</t>
  </si>
  <si>
    <t>Demontáž vázaných konstrukcí krovů sklonu do 60 st. z hranolů, hranolků, fošen, průřezové plochy do 120 cm2</t>
  </si>
  <si>
    <t>"Nad výtahem" (0,91+1,32+1,04)*7</t>
  </si>
  <si>
    <t>"Spojovací krček" 5,5*7</t>
  </si>
  <si>
    <t>762331921</t>
  </si>
  <si>
    <t>Vyřezání části střešní vazby průřezové plochy řeziva do 224 cm2 délky do 3 m</t>
  </si>
  <si>
    <t>Vázané konstrukce krovů vyřezání části střešní vazby průřezové plochy řeziva přes 120 do 224 cm2, délky vyřezané části krovového prvku do 3 m</t>
  </si>
  <si>
    <t xml:space="preserve">Poznámka k souboru cen:_x000D_
Poznámka k souboru cen: 1. U položek vyřezání střešní vazby -1911 až -1954 se množství měrných jednotek určuje v m délky prvků, bez čepů. 2. U položek doplnění části střešní vazby -2921 až -3915 se množství měrných jednotek určuje v m součtem délek jednotlivých prvků. 3. Ceny lze použít i pro ocenění oprav prostorových vázáných konstrukcí. </t>
  </si>
  <si>
    <t>0,6+0,6+0,3+0,6</t>
  </si>
  <si>
    <t>762332131</t>
  </si>
  <si>
    <t>Montáž vázaných kcí krovů pravidelných z hraněného řeziva průřezové plochy do 120 cm2</t>
  </si>
  <si>
    <t>Montáž vázaných konstrukcí krovů střech pultových, sedlových, valbových, stanových čtvercového nebo obdélníkového půdorysu, z řeziva hraněného průřezové plochy do 120 cm2</t>
  </si>
  <si>
    <t>605120010</t>
  </si>
  <si>
    <t>řezivo jehličnaté hranol jakost I do 120 cm2</t>
  </si>
  <si>
    <t>Řezivo jehličnaté hraněné, neopracované (hranolky, hranoly) jehličnaté - hranoly do 120 cm2 hranoly jakost I</t>
  </si>
  <si>
    <t>"T21" 5,5*0,05*0,15</t>
  </si>
  <si>
    <t>"T22" 13*0,05*0,15</t>
  </si>
  <si>
    <t>"T25" 116*0,03*0,17</t>
  </si>
  <si>
    <t>0,73035*1,1 "Přepočtené koeficientem množství</t>
  </si>
  <si>
    <t>762332134</t>
  </si>
  <si>
    <t>Montáž vázaných kcí krovů pravidelných z hraněného řeziva průřezové plochy do 450 cm2</t>
  </si>
  <si>
    <t>Montáž vázaných konstrukcí krovů střech pultových, sedlových, valbových, stanových čtvercového nebo obdélníkového půdorysu, z řeziva hraněného průřezové plochy přes 288 do 450 cm2</t>
  </si>
  <si>
    <t>"T18" 184*0,16*0,2</t>
  </si>
  <si>
    <t>"T19" 17*0,18*0,22</t>
  </si>
  <si>
    <t>6,5612*1,1 "Přepočtené koeficientem množství</t>
  </si>
  <si>
    <t>762342812</t>
  </si>
  <si>
    <t>Demontáž laťování střech z latí osové vzdálenosti do 0,50 m</t>
  </si>
  <si>
    <t>Demontáž bednění a laťování laťování střech sklonu do 60 st. se všemi nadstřešními konstrukcemi, z latí průřezové plochy do 25 cm2 při osové vzdálenosti přes 0,22 do 0,50 m</t>
  </si>
  <si>
    <t>762354813</t>
  </si>
  <si>
    <t>Demontáž střešních vikýřů sedlových</t>
  </si>
  <si>
    <t>Demontáž nadstřešních konstrukcí krovů střešních vikýřů sedlových</t>
  </si>
  <si>
    <t>"U výtahu" 1</t>
  </si>
  <si>
    <t>763111328</t>
  </si>
  <si>
    <t>SDK příčka tl 125 mm profil CW+UW 100 desky 1xDF 12,5 TI 40 mm 40 kg/m3 EI 45 Rw 47 dB</t>
  </si>
  <si>
    <t>Příčka ze sádrokartonových desek s nosnou konstrukcí z jednoduchých ocelových profilů UW, CW jednoduše opláštěná deskou protipožární DF tl. 12,5 mm, EI 45, příčka tl. 125 mm, profil 100 TI tl. 40 mm 40 kg/m3, Rw 47 dB</t>
  </si>
  <si>
    <t>"1.12-provizor" 8*4,15</t>
  </si>
  <si>
    <t>"1.25-provizor" 1,82*2,72</t>
  </si>
  <si>
    <t>"2.12-provizor" 1,69*2,74</t>
  </si>
  <si>
    <t>"3.15-provizor" 2,03*2,78</t>
  </si>
  <si>
    <t>48,4244*1,2 "Přepočtené koeficientem množství</t>
  </si>
  <si>
    <t>763111811</t>
  </si>
  <si>
    <t>Demontáž SDK příčky s jednoduchou ocelovou nosnou konstrukcí opláštění jednoduché</t>
  </si>
  <si>
    <t>Demontáž příček ze sádrokartonových desek s nosnou konstrukcí z ocelových profilů jednoduchých, opláštění jednoduché</t>
  </si>
  <si>
    <t xml:space="preserve">Poznámka k souboru cen:_x000D_
Poznámka k souboru cen: 1. Ceny -1811 až -1821 jsou určeny pro kompletní demontáž příčky, tj. nosné konstrukce, desek i tepelné izolace. 2. Ceny demontáže desek -2811 až -2813 jsou určeny pro odstranění pouze desek z obou stran příčky. </t>
  </si>
  <si>
    <t>763131421</t>
  </si>
  <si>
    <t>SDK podhled desky 2xA 12,5 bez TI dvouvrstvá spodní kce profil CD+UD</t>
  </si>
  <si>
    <t>Podhled ze sádrokartonových desek dvouvrstvá zavěšená spodní konstrukce z ocelových profilů CD, UD dvojitě opláštěná deskami standardními A, tl. 2 x 12,5 mm, bez TI</t>
  </si>
  <si>
    <t>"1.03" 1,8</t>
  </si>
  <si>
    <t>"1.11" 12,87</t>
  </si>
  <si>
    <t>"1.13" 23,76</t>
  </si>
  <si>
    <t>"2.06" 3,62</t>
  </si>
  <si>
    <t>"2.08" 4,8</t>
  </si>
  <si>
    <t>"2.11" 4,84</t>
  </si>
  <si>
    <t>"2.14" 3,61</t>
  </si>
  <si>
    <t>"2.15" 1,27</t>
  </si>
  <si>
    <t>"2.16" 1,27</t>
  </si>
  <si>
    <t>"3.04" 2,64</t>
  </si>
  <si>
    <t>"3.06" 2,68</t>
  </si>
  <si>
    <t>"3.08" 3,7</t>
  </si>
  <si>
    <t>"3.10" 3,42</t>
  </si>
  <si>
    <t>"3.12" 3,42</t>
  </si>
  <si>
    <t>"3.14" 3,72</t>
  </si>
  <si>
    <t>"3.17" 3,72</t>
  </si>
  <si>
    <t>"3.18" 2,23</t>
  </si>
  <si>
    <t>90,81*1,2 "Přepočtené koeficientem množství</t>
  </si>
  <si>
    <t>763131442</t>
  </si>
  <si>
    <t>SDK podhled desky 2xDF 12,5 TI 80 mm 40 kg/m3 dvouvrstvá spodní kce profil CD+UD</t>
  </si>
  <si>
    <t>Podhled ze sádrokartonových desek dvouvrstvá zavěšená spodní konstrukce z ocelových profilů CD, UD dvojitě opláštěná deskami protipožárními DF, tl. 2 x 12,5 mm, TI tl. 80 mm 40 kg/m3</t>
  </si>
  <si>
    <t>763131821</t>
  </si>
  <si>
    <t>Demontáž SDK podhledu s dvouvrstvou nosnou kcí z ocelových profilů opláštění jednoduché</t>
  </si>
  <si>
    <t>Demontáž podhledu nebo samostatného požárního předělu ze sádrokartonových desek s nosnou konstrukcí dvouvrstvou z ocelových profilů, opláštění jednoduché</t>
  </si>
  <si>
    <t xml:space="preserve">Poznámka k souboru cen:_x000D_
Poznámka k souboru cen: 1. Ceny -1811 a -1832 jsou stanoveny pro kompletní demontáž podhledu nebo samostatného požárního předělu, tj. nosné konstrukce, desek i tepelné izolace. 2. Ceny demontáže desek -2811 a -2812 jsou určeny pro odstranění pouze desek z nosné konstrukce podhledu. </t>
  </si>
  <si>
    <t>"D.1.1.b.10"</t>
  </si>
  <si>
    <t>"1.04" 20,53</t>
  </si>
  <si>
    <t>"1.12" 68,94</t>
  </si>
  <si>
    <t>"1.13" 7,8</t>
  </si>
  <si>
    <t>"1.15" 5,69</t>
  </si>
  <si>
    <t>"1.16" 6,66</t>
  </si>
  <si>
    <t>"1.24" 8,09</t>
  </si>
  <si>
    <t>"1.25" 7,46</t>
  </si>
  <si>
    <t>"1.27" 5,84</t>
  </si>
  <si>
    <t>"D.1.1.b.11"</t>
  </si>
  <si>
    <t>"2.02" 27,86</t>
  </si>
  <si>
    <t>"2.03" 2,31</t>
  </si>
  <si>
    <t>"2.04" 9,94</t>
  </si>
  <si>
    <t>"2.05" 20,87</t>
  </si>
  <si>
    <t>"2.07" 25,77</t>
  </si>
  <si>
    <t>"2.09" 39,46</t>
  </si>
  <si>
    <t>"2.10" 25,84</t>
  </si>
  <si>
    <t>"2.12" 17,69</t>
  </si>
  <si>
    <t>"2.13" 12,55</t>
  </si>
  <si>
    <t>"2.17" 14,21</t>
  </si>
  <si>
    <t>"2.18" 8,65</t>
  </si>
  <si>
    <t>"2.19" 7,46</t>
  </si>
  <si>
    <t>"3.01" 14,71</t>
  </si>
  <si>
    <t>"3.02" 26,68</t>
  </si>
  <si>
    <t>"3.03" 15,24</t>
  </si>
  <si>
    <t>"3.05" 18,43</t>
  </si>
  <si>
    <t>"3.07" 26,61</t>
  </si>
  <si>
    <t>"3.09" 18,03</t>
  </si>
  <si>
    <t>"3.11" 17,62</t>
  </si>
  <si>
    <t>"3.13" 29,24</t>
  </si>
  <si>
    <t>"3.15" 14,11</t>
  </si>
  <si>
    <t>"3.16" 15,85</t>
  </si>
  <si>
    <t>763131831</t>
  </si>
  <si>
    <t>Demontáž SDK podhledu s jednovrstvou nosnou kcí z ocelových profilů opláštění jednoduché</t>
  </si>
  <si>
    <t>Demontáž podhledu nebo samostatného požárního předělu ze sádrokartonových desek s nosnou konstrukcí jednovrstvou z ocelových profilů, opláštění jednoduché</t>
  </si>
  <si>
    <t>"1.18" 7,68</t>
  </si>
  <si>
    <t>"1.19" 7,17</t>
  </si>
  <si>
    <t>"1.20" 8,07</t>
  </si>
  <si>
    <t>"3.19" 7,46</t>
  </si>
  <si>
    <t>Montáž podhledu kazetového 600x600 mm s nosnou konstrukcí</t>
  </si>
  <si>
    <t>"1.04" 16</t>
  </si>
  <si>
    <t>"1.09" 77,24</t>
  </si>
  <si>
    <t>"1.10" 13,14</t>
  </si>
  <si>
    <t>510,69*1,2 "Přepočtené koeficientem množství</t>
  </si>
  <si>
    <t>590305700</t>
  </si>
  <si>
    <t>podhled kazetový (např. GYPTONE Base 31), hrana A, tl. 10 mm, 600 x 600 mm</t>
  </si>
  <si>
    <t>Systémy sádrokartonové, sádrovláknité a cementovláknité systémy RIGIPS podhledy kazetové 600 x 600 mm (např. GYPTONE Base 31), hrana A, tl. 10 mm</t>
  </si>
  <si>
    <t>Ochranný plechový úhelník 40x40mm, dl. 1500mm, barva bílá (lepený/kotvený)</t>
  </si>
  <si>
    <t>"K21" 5</t>
  </si>
  <si>
    <t>Plastový profil s integrovanou síťovinou a okapničkou pro napojení KZS n oplechování</t>
  </si>
  <si>
    <t>"K46" 11,3</t>
  </si>
  <si>
    <t>Krytina Zn-Ti hladká střešní falcovaná ze svitků š 670 mm do 30°</t>
  </si>
  <si>
    <t>"Napojení na přístabu" 16,2</t>
  </si>
  <si>
    <t>"Přístavba kuchyně" 35,7+74,4+36,9</t>
  </si>
  <si>
    <t>163,2*1,2 "Přepočtené koeficientem množství</t>
  </si>
  <si>
    <t>Oplechování Zn-Ti okapů rš do 330 mm</t>
  </si>
  <si>
    <t>764222530</t>
  </si>
  <si>
    <t>Oplechování Zn-Ti okapů rš do 400 mm</t>
  </si>
  <si>
    <t>764222550</t>
  </si>
  <si>
    <t>Oplechování Zn-Ti okapů rš do 700 mm</t>
  </si>
  <si>
    <t>"K30" 39</t>
  </si>
  <si>
    <t>764232550</t>
  </si>
  <si>
    <t>Lemování Zn-Ti plech krycí plech krytiny a fasády rš 130 mm</t>
  </si>
  <si>
    <t>"K43" 3,22</t>
  </si>
  <si>
    <t>764252503</t>
  </si>
  <si>
    <t>Žlab Zn-Ti podokapní půlkruhový rš 330 mm</t>
  </si>
  <si>
    <t>"K1" 56</t>
  </si>
  <si>
    <t>553501680</t>
  </si>
  <si>
    <t>kout/roh žlabový (např. RVI/RVY LINDAB) úhel 90° 150 mm</t>
  </si>
  <si>
    <t>Části stavební klempířské okapový systém (např. LINDAB) kout/roh žlabový RVI/RVY úhel 90° velikost 150 mm</t>
  </si>
  <si>
    <t>"K14" 6</t>
  </si>
  <si>
    <t>"K15" 4</t>
  </si>
  <si>
    <t>553501710</t>
  </si>
  <si>
    <t>kout/roh žlabový (např. RVI/RVY LINDAB) úhel 135° 150 mm</t>
  </si>
  <si>
    <t>Části stavební klempířské okapový systém (např. LINDAB) kout/roh žlabový RVI/RVY úhel 135° velikost 150 mm</t>
  </si>
  <si>
    <t>"K16" 4</t>
  </si>
  <si>
    <t>"K12" 9+9</t>
  </si>
  <si>
    <t>"K13" 2+2</t>
  </si>
  <si>
    <t>Části stavební klempířské okapový systém LINDAB hák žlabový se zaklapovacím upnutím KFL    délka 196 mm velikost 125 mm</t>
  </si>
  <si>
    <t>764259543</t>
  </si>
  <si>
    <t>Žlab podokapní Zn-Ti - kotlík oválný vel. 330/80 mm</t>
  </si>
  <si>
    <t>"K9" 2</t>
  </si>
  <si>
    <t>764259544</t>
  </si>
  <si>
    <t>Žlab podokapní Zn-Ti - kotlík oválný vel. 330/100 mm</t>
  </si>
  <si>
    <t>"K8" 10</t>
  </si>
  <si>
    <t>764293550</t>
  </si>
  <si>
    <t>Střešní prvky Zn-Ti - hřeben rš do 900 mm</t>
  </si>
  <si>
    <t>"K31" 39</t>
  </si>
  <si>
    <t>764352800</t>
  </si>
  <si>
    <t>Demontáž žlab podokapní půlkruhový rovný rš 250 mm do 30°</t>
  </si>
  <si>
    <t>"K demontované střeše nad m.č.1.21-1.23" 8,1</t>
  </si>
  <si>
    <t>764352801</t>
  </si>
  <si>
    <t>Demontáž žlab podokapní půlkruhový rovný rš 250 mm do 45°</t>
  </si>
  <si>
    <t>"U výtahu" 3,5+(1,04+1,32+0,91)+0,5</t>
  </si>
  <si>
    <t>764410360</t>
  </si>
  <si>
    <t>Oplechování parapetů Al elox, bílý lak rš 410 mm včetně rohů a sady koncovek</t>
  </si>
  <si>
    <t>"P1" 1,42*2</t>
  </si>
  <si>
    <t>"P2" 1,47*1</t>
  </si>
  <si>
    <t>"P3" 2,34*1</t>
  </si>
  <si>
    <t>"P4" 1,5*2</t>
  </si>
  <si>
    <t>"P10" 0,88*6</t>
  </si>
  <si>
    <t>"P11" 1,4*6</t>
  </si>
  <si>
    <t>"P12" 0,81*1</t>
  </si>
  <si>
    <t>764410850</t>
  </si>
  <si>
    <t>Demontáž oplechování parapetu rš do 330 mm</t>
  </si>
  <si>
    <t>"1.01" 1,2</t>
  </si>
  <si>
    <t>"1.06" 1,6*2+2,4</t>
  </si>
  <si>
    <t>"1.08" 0,9</t>
  </si>
  <si>
    <t>"1.09" 0,9</t>
  </si>
  <si>
    <t>"1.12" 1,5*2</t>
  </si>
  <si>
    <t>"1.13" 1,5</t>
  </si>
  <si>
    <t>"1.15" 1,6</t>
  </si>
  <si>
    <t>"1.21" 0,9</t>
  </si>
  <si>
    <t>"1.23" 3</t>
  </si>
  <si>
    <t>"2.01" 1,2*2</t>
  </si>
  <si>
    <t>"2.04" 1,6</t>
  </si>
  <si>
    <t>"2.05" 1,6*2</t>
  </si>
  <si>
    <t>"2.07" 1,6+2,4</t>
  </si>
  <si>
    <t>"2.09" 1,6*4</t>
  </si>
  <si>
    <t>"2.10" 2,4</t>
  </si>
  <si>
    <t>"2.11" 0,6</t>
  </si>
  <si>
    <t>"2.13" 1,5</t>
  </si>
  <si>
    <t>"2.17" 1,5</t>
  </si>
  <si>
    <t>"2.18" 1,5</t>
  </si>
  <si>
    <t>"3.01" 1,2*2</t>
  </si>
  <si>
    <t>"3.03" 1,5</t>
  </si>
  <si>
    <t>"3.05" 1,5</t>
  </si>
  <si>
    <t>"3.07" 1,5*2</t>
  </si>
  <si>
    <t>"3.09" 1,5</t>
  </si>
  <si>
    <t>"3.11" 1,5</t>
  </si>
  <si>
    <t>"3.13" 1,5</t>
  </si>
  <si>
    <t>"3.16" 1,5</t>
  </si>
  <si>
    <t>764454802</t>
  </si>
  <si>
    <t>Demontáž trouby kruhové průměr 120 mm</t>
  </si>
  <si>
    <t>"U výtahu" 10,5+(10,5+0,776)+2,67</t>
  </si>
  <si>
    <t>764521560</t>
  </si>
  <si>
    <t>Oplechování Zn-Ti říms rš do 400 mm</t>
  </si>
  <si>
    <t>"K32" 15</t>
  </si>
  <si>
    <t>764530540</t>
  </si>
  <si>
    <t>Oplechování Zn-Ti zdí rš do 500 mm včetně rohů</t>
  </si>
  <si>
    <t>"K44" 5,15</t>
  </si>
  <si>
    <t>"K45" 11,3</t>
  </si>
  <si>
    <t>Odpadní trouby Zn-Ti kruhové průměr 100 mm</t>
  </si>
  <si>
    <t>"K4" 91</t>
  </si>
  <si>
    <t>Montáž Zn-Ti zděře kruhové</t>
  </si>
  <si>
    <t>"K17" 60</t>
  </si>
  <si>
    <t>objímka svodu s trnem titanzinek 201-225, 100 mm</t>
  </si>
  <si>
    <t>764556541</t>
  </si>
  <si>
    <t>Montáž Zn-Ti kolena kruhová průměr 80 mm</t>
  </si>
  <si>
    <t>"K11" 4</t>
  </si>
  <si>
    <t>553443580</t>
  </si>
  <si>
    <t>koleno 72° standard 80 titanzinek</t>
  </si>
  <si>
    <t>764556542</t>
  </si>
  <si>
    <t>Montáž Zn-Ti kolena kruhová průměr 100 mm</t>
  </si>
  <si>
    <t>"K10" 20</t>
  </si>
  <si>
    <t>553443600</t>
  </si>
  <si>
    <t>koleno 72° standard 100 titanzinek</t>
  </si>
  <si>
    <t>766 001</t>
  </si>
  <si>
    <t>Demontáž a likvidace výlezu 900x600 mm</t>
  </si>
  <si>
    <t>766112820</t>
  </si>
  <si>
    <t>Demontáž truhlářských stěn dřevěných zasklených</t>
  </si>
  <si>
    <t>Demontáž dřevěných stěn zasklených</t>
  </si>
  <si>
    <t xml:space="preserve">Poznámka k souboru cen:_x000D_
Poznámka k souboru cen: 1. Demontáž stěn záchodových se oceňuje cenou -1820. 2. V cenách je započtena demontáž lišt i vysklení. </t>
  </si>
  <si>
    <t>"1.24" 3,02*2,45*2</t>
  </si>
  <si>
    <t>"1.25" 3,02*2,45</t>
  </si>
  <si>
    <t>"2.19-3.19" 3,02*10,24+3,02*5,79</t>
  </si>
  <si>
    <t>"2.20-3.20" 2,8*9,05</t>
  </si>
  <si>
    <t>553 O.29</t>
  </si>
  <si>
    <t>výlez do půdního prostoru vč. skládacích schodů pro otvor 60 x 120 cm, pro výšku do 300 cm, vč. rámu a víka, U=0,6 W/m2K, protipožární EI30</t>
  </si>
  <si>
    <t>schody skládací pro otvor 86 x 130 cm, pro výšku max. 280 cm, např. FAKRO LML 86x130 cm</t>
  </si>
  <si>
    <t>766441822</t>
  </si>
  <si>
    <t>Demontáž parapetních desek dřevěných nebo plastových šířky přes 30 cm délky přes 1,0 m</t>
  </si>
  <si>
    <t>Demontáž parapetních desek dřevěných nebo plastových šířky přes 300 mm délky přes 1m</t>
  </si>
  <si>
    <t>"1.12" 1</t>
  </si>
  <si>
    <t>"1.06" 3</t>
  </si>
  <si>
    <t>"1.08" 1</t>
  </si>
  <si>
    <t>"1.11" 2</t>
  </si>
  <si>
    <t>"1.12" 4</t>
  </si>
  <si>
    <t>"1.20" 1</t>
  </si>
  <si>
    <t>"1.21" 1</t>
  </si>
  <si>
    <t>766681811</t>
  </si>
  <si>
    <t>Demontáž dveřních obložkových dřevěných zárubní plochy do 2 m2 k opětovnému použití</t>
  </si>
  <si>
    <t>Demontáž zárubní k opětovnému použití obložkových z masívu, plochy otvoru do 2 m2</t>
  </si>
  <si>
    <t xml:space="preserve">Poznámka k souboru cen:_x000D_
Poznámka k souboru cen: 1. V cenách-0811 až -0832 nejsou započteny náklady na vyvěšení dveřních a vratových křídel z rámu, tyto se oceňují cenami souboru 766 69 části C01. 2. Ceny-0811 až -0832 lze použít pro demontáže dřevěných i plastových zárubní. 3. Položky-0811 a -0812 jsou určeny pro demontáž obložkové zárubně k opětovnému použití. Bourání dřevěných zárubní lze oceňovat cenami 968 06-2. Vybourání dřevěných dveřních zárubní katalogu 801–3 Budovy a haly – bourání konstrukcí. </t>
  </si>
  <si>
    <t>"1.18" 0,9*1,97</t>
  </si>
  <si>
    <t>"1.22" 0,9*1,97</t>
  </si>
  <si>
    <t>766691912</t>
  </si>
  <si>
    <t>Vyvěšení nebo zavěšení dřevěných křídel oken pl přes 1,5 m2</t>
  </si>
  <si>
    <t>Ostatní práce vyvěšení nebo zavěšení křídel s případným uložením a opětovným zavěšením po provedení stavebních změn dřevěných okenních, plochy přes 1,5 m2</t>
  </si>
  <si>
    <t xml:space="preserve">Poznámka k souboru cen:_x000D_
Poznámka k souboru cen: 1. Ceny -1931 a -1932 lze užít jen pro křídlo mající současně obě jmenované funkce. </t>
  </si>
  <si>
    <t>"1.01" 2</t>
  </si>
  <si>
    <t>"1.06" 5</t>
  </si>
  <si>
    <t>"1.12" 6</t>
  </si>
  <si>
    <t>"1.13" 3</t>
  </si>
  <si>
    <t>"1.06" 2</t>
  </si>
  <si>
    <t>"1.20" 2</t>
  </si>
  <si>
    <t>"1.23" 4</t>
  </si>
  <si>
    <t>"2.01" 4</t>
  </si>
  <si>
    <t>"2.04" 2</t>
  </si>
  <si>
    <t>"2.05" 4</t>
  </si>
  <si>
    <t>"2.07" 5</t>
  </si>
  <si>
    <t>"2.09" 8</t>
  </si>
  <si>
    <t>"2.10" 3</t>
  </si>
  <si>
    <t>"2.13" 2</t>
  </si>
  <si>
    <t>"2.18" 2</t>
  </si>
  <si>
    <t>"3.01" 4</t>
  </si>
  <si>
    <t>"3.03" 2</t>
  </si>
  <si>
    <t>"3.05" 2</t>
  </si>
  <si>
    <t>"3.07" 4</t>
  </si>
  <si>
    <t>"3.09" 2</t>
  </si>
  <si>
    <t>"3.11" 2</t>
  </si>
  <si>
    <t>"3.13" 4</t>
  </si>
  <si>
    <t>"3.16" 2</t>
  </si>
  <si>
    <t>766691914</t>
  </si>
  <si>
    <t>Vyvěšení nebo zavěšení dřevěných křídel dveří pl do 2 m2</t>
  </si>
  <si>
    <t>Ostatní práce vyvěšení nebo zavěšení křídel s případným uložením a opětovným zavěšením po provedení stavebních změn dřevěných dveřních, plochy do 2 m2</t>
  </si>
  <si>
    <t>766691915</t>
  </si>
  <si>
    <t>Vyvěšení nebo zavěšení dřevěných křídel dveří pl přes 2 m2</t>
  </si>
  <si>
    <t>Ostatní práce vyvěšení nebo zavěšení křídel s případným uložením a opětovným zavěšením po provedení stavebních změn dřevěných dveřních, plochy přes 2 m2</t>
  </si>
  <si>
    <t>766 01</t>
  </si>
  <si>
    <t>Demontáž a zpětná montáž okna prádelny (m.č.1.22)</t>
  </si>
  <si>
    <t>766.2 O.04</t>
  </si>
  <si>
    <t>1kř PVC O/V okno 1400x750mm, iz.2sklo Ug=1,0 W/m2K, kování, bílé, s odnímatelnou hustou sítí proti hmyzu</t>
  </si>
  <si>
    <t>766.2 O.05</t>
  </si>
  <si>
    <t>1kř PVC O/V okno 880x1250mm, iz.2sklo Ug=1,0 W/m2K, kování, bílé, s odnímatelnou hustou sítí proti hmyzu</t>
  </si>
  <si>
    <t>766.2 O.06</t>
  </si>
  <si>
    <t>2kř PVC O/V okno 1400x1250mm, iz.2sklo Ug=1,0 W/m2K, kování, bílé, s odnímatelnou hustou sítí proti hmyzu</t>
  </si>
  <si>
    <t>766.2 O.07</t>
  </si>
  <si>
    <t>1kř PVC fixní okno 1560x1740mm, iz.2sklo Ug=1,0 W/m2K, kování, bílé</t>
  </si>
  <si>
    <t>766.2 O.08</t>
  </si>
  <si>
    <t>2kř PVC posuvné okno 2400x1200mm, iz.2sklo Ug=1,0 W/m2K, kování, bílé</t>
  </si>
  <si>
    <t>766.2 O.16</t>
  </si>
  <si>
    <t>1kř AL O okno 570x900mm, EI30DP1, ppo 3sklo, odnímatelné kování, bílé</t>
  </si>
  <si>
    <t>766.2 O.17</t>
  </si>
  <si>
    <t>1kř AL fixní okno 1450x1900mm, EI45DP1, ppo jednoduché sklo, kování, bílé</t>
  </si>
  <si>
    <t>766.2 O.21</t>
  </si>
  <si>
    <t>2kř AL O okno 1500x1480mm, EI30DP1, ppo 3sklo, odnímatelné kování, bílé</t>
  </si>
  <si>
    <t>"04" (1,4*2+0,75*2)*2</t>
  </si>
  <si>
    <t>"05" (0,88*2+1,25*2)*2</t>
  </si>
  <si>
    <t>"06" (1,4*2+1,25*2)*2</t>
  </si>
  <si>
    <t>"07" (1,56*2+1,74*2)*2</t>
  </si>
  <si>
    <t>"08" (2,4*2+1,2*2)*2</t>
  </si>
  <si>
    <t>"16" (0,57*2+0,9*2)*2</t>
  </si>
  <si>
    <t>"17" (1,45*2+1,9*2)*2</t>
  </si>
  <si>
    <t>"21" (1,5*2+1,48*2)*2</t>
  </si>
  <si>
    <t>766 T3</t>
  </si>
  <si>
    <t>Vnitřní plastový parapet š.250mm, dl.880mm, barva bílá vč.koncovek</t>
  </si>
  <si>
    <t>766 T4</t>
  </si>
  <si>
    <t>Vnitřní plastový parapet š.250mm, dl.1400mm, barva bílá vč.koncovek</t>
  </si>
  <si>
    <t>766 T8</t>
  </si>
  <si>
    <t>Vnitřní dřevotřískový parapet š.150mm, dl.870mm, dekor CPL folie, barva bílá vč.koncovek</t>
  </si>
  <si>
    <t>766 T10</t>
  </si>
  <si>
    <t>766 T11</t>
  </si>
  <si>
    <t>Vnitřní dřevotřískový parapet š.200mm, dl.1560mm, dekor CPL folie, barva bílá vč. koncovek</t>
  </si>
  <si>
    <t>766.1 D.07/08</t>
  </si>
  <si>
    <t>Dveře 1kř 900x1970mm L/P, plné CPL, do plechové zárubně, štítkové kování, klika-klika, fab</t>
  </si>
  <si>
    <t>766.1 D.09</t>
  </si>
  <si>
    <t>Dveře 1kř 700x1970mm L/P, plné CPL, PVC mřížka 450x90mm, do plechové zárubně, štítkové kování, WC sada</t>
  </si>
  <si>
    <t>766.1 D.10/11</t>
  </si>
  <si>
    <t>Dveře 1kř 800x1970mm L/P, plné CPL, do plechové zárubně, štítkové kování, klika-klika, fab, oboustranný okopový plech do v.200mm</t>
  </si>
  <si>
    <t>766.1 D.12/13</t>
  </si>
  <si>
    <t>Dveře 1kř 600x1970mm L/P, plné CPL, EI-Sm30DP3+C2, do stávající plechové zárubně, štítkové kování, klika-klika, fab</t>
  </si>
  <si>
    <t>766.1 D.15/16</t>
  </si>
  <si>
    <t>Dveře 1kř 900x1970mm L/P, plné CPL, EI-Sm30DP3+C2, do stávající plechové zárubně, štítkové kování, klika-klika, fab, madlo</t>
  </si>
  <si>
    <t>766.1 D.17</t>
  </si>
  <si>
    <t>Dveře 1kř 900x2000mm L/P, plné PVC, Ud=max 1,1W/m2K, bílá, štítkové kování, klika-klika, fab</t>
  </si>
  <si>
    <t>766.1 D.18/19</t>
  </si>
  <si>
    <t>Dveře 1kř 900x2000mm L/P, plné AL, EI30DP1+C2, bílá, štítkové kování, klika, klika, fab</t>
  </si>
  <si>
    <t>766.1 D.20</t>
  </si>
  <si>
    <t>Dveře 2kř 1450x1970mm L/P, plné CPL, EI-Sm30DP3+C2 na obou křídlech, do stávající plechové zárubně, štítkové kování, klika-klika, fab, madlo na obou křídlech</t>
  </si>
  <si>
    <t>766.1 D.49/50</t>
  </si>
  <si>
    <t>Dveře 1kř 900x1970mm L/P, plné CPL, EI-Sm30DP3, do stávající plechové zárubně, madlo, štítkové kování, klika-klika, fab</t>
  </si>
  <si>
    <t>766.1 D.54</t>
  </si>
  <si>
    <t>Dveře 1kř 900x1970mm L/P, plné CPL, do plechové zárubně, oboustranný okopový plech v.200mm, štítkové kování, klika-klika, fab</t>
  </si>
  <si>
    <t>766.1 D.55/56</t>
  </si>
  <si>
    <t>Dveře 1kř 800x1970mm L/P, plné CPL, do plechové zárubně, štítkové kování, klika-klika, fab</t>
  </si>
  <si>
    <t>"D.17" (0,9+2*2)*2</t>
  </si>
  <si>
    <t>"D.18" (0,9+2*2)*2</t>
  </si>
  <si>
    <t>"D.19" (0,9+2*2)*2</t>
  </si>
  <si>
    <t>766 Z15</t>
  </si>
  <si>
    <t>Madlo včetně kotevních konzolek po 800mm, spojovacích dílů a koncovek, materiál nerez r.42,4mm</t>
  </si>
  <si>
    <t>"1.10" 3,01+2,75+0,185+2,55+1,04+0,87+0,8+0,84</t>
  </si>
  <si>
    <t>zábradelní výplň z tyčí a pásoviny - žárově zinkované</t>
  </si>
  <si>
    <t>zábradelní výplň ze svislých tyčí-pozink.</t>
  </si>
  <si>
    <t>"Z3" 1,6</t>
  </si>
  <si>
    <t>"Z4-1/3 řetěz s karabinou" 3</t>
  </si>
  <si>
    <t>767193803</t>
  </si>
  <si>
    <t>Demontáž větracího mechanizmu lankového</t>
  </si>
  <si>
    <t>Demontáž větracích mechanismů lankových</t>
  </si>
  <si>
    <t>767811100</t>
  </si>
  <si>
    <t>598162320</t>
  </si>
  <si>
    <t>mřížka stěnová větrací se sítí proti hmyzu, bílý lak 28 x 20 cm</t>
  </si>
  <si>
    <t>"K20" 1</t>
  </si>
  <si>
    <t>598162330</t>
  </si>
  <si>
    <t>mřížka stěnová větrací se sítí proti hmyzu, bílý lak 28 x 28 cm</t>
  </si>
  <si>
    <t>"K19" 3</t>
  </si>
  <si>
    <t>767812611</t>
  </si>
  <si>
    <t>Montáž markýz fasádních 2000 mm</t>
  </si>
  <si>
    <t>Montáž markýz fasádních šířky do 2000 mm</t>
  </si>
  <si>
    <t xml:space="preserve">Poznámka k souboru cen:_x000D_
Poznámka k souboru cen: 1. Ceny souboru cen 767 81-2 . jsou určeny k montáži markýz s ručním pohonem na jakoukoliv konstrukci. </t>
  </si>
  <si>
    <t>"Z7" 1</t>
  </si>
  <si>
    <t>553465500</t>
  </si>
  <si>
    <t>markýza vchodová 1400x900 mm, 2 nosníky ze stříbrného pozinku, čirý polykarbonát tl. 3mm, okraje zahnuté</t>
  </si>
  <si>
    <t>771471810</t>
  </si>
  <si>
    <t>Demontáž soklíků z dlaždic keramických kladených do malty rovných</t>
  </si>
  <si>
    <t>(0,4+3,3+7,2+7,3+5)</t>
  </si>
  <si>
    <t>(3,7+7,1+1,2+0,75*3+1,6*2+0,75*3+1,2+7,2+5,3)</t>
  </si>
  <si>
    <t>"1.15" 4,52*2+2,01*2</t>
  </si>
  <si>
    <t>"1.24" 4,1*2+3,08*2</t>
  </si>
  <si>
    <t>dlaždice keramické (např. CHAMPAGNE) (barevné) 33,3 x 33,3 x 0,8 cm I. j.; minimální cenová úroveň 382,- Kč/m2</t>
  </si>
  <si>
    <t>27,42*0,2 "Přepočtené koeficientem množství</t>
  </si>
  <si>
    <t>47,93*1,1 "Přepočtené koeficientem množství</t>
  </si>
  <si>
    <t>771571810</t>
  </si>
  <si>
    <t>Demontáž podlah z dlaždic keramických kladených do malty</t>
  </si>
  <si>
    <t>"1.24" 3</t>
  </si>
  <si>
    <t>"1.26" 3</t>
  </si>
  <si>
    <t>"1.27" 3</t>
  </si>
  <si>
    <t>"1.08" 0,7</t>
  </si>
  <si>
    <t>"1.04" 0,7+0,7+0,9</t>
  </si>
  <si>
    <t>"1.24" 0,8</t>
  </si>
  <si>
    <t>"1.14" 0,8</t>
  </si>
  <si>
    <t>"1.15" 0,8</t>
  </si>
  <si>
    <t>"1.13" 0,9+0,8</t>
  </si>
  <si>
    <t>"1.12" 0,7*2</t>
  </si>
  <si>
    <t>"1.11" 0,9</t>
  </si>
  <si>
    <t>55343110R</t>
  </si>
  <si>
    <t>776200810</t>
  </si>
  <si>
    <t>Odstranění lepených podlahovin bez podložky ze schodišťových stupňů</t>
  </si>
  <si>
    <t>"1.01" 1,5*28</t>
  </si>
  <si>
    <t>776270100</t>
  </si>
  <si>
    <t>Lepení podlahovin textilních na schodišťové stupně stupnice rovné</t>
  </si>
  <si>
    <t>"1.01" 9,31</t>
  </si>
  <si>
    <t>69751005R</t>
  </si>
  <si>
    <t>koberec zátěžový-vysoká zátěž, (např. LIMA), šíře 4 - 5 m¨; minimální cenová úroveň 305,- Kč/m2</t>
  </si>
  <si>
    <t>9,31*1,08 "Přepočtené koeficientem množství</t>
  </si>
  <si>
    <t>776290100</t>
  </si>
  <si>
    <t>Úprava podkladu na schodišťových stupních vysátím</t>
  </si>
  <si>
    <t>"1.02" 1,28*2+2,01*2</t>
  </si>
  <si>
    <t>"1.03" 1,28*2+(0,61+0,8)*2</t>
  </si>
  <si>
    <t>"1.09" 6,93*2+7,53*2+5,4*2+5,03*3</t>
  </si>
  <si>
    <t>"1.11" 4,1*2+3,14*2</t>
  </si>
  <si>
    <t>"1.13" 7,81*2+3,175*2</t>
  </si>
  <si>
    <t>"1.14" 4,52*2+2,725*2</t>
  </si>
  <si>
    <t>117,71*1,03 "Přepočtené koeficientem množství</t>
  </si>
  <si>
    <t>776491113</t>
  </si>
  <si>
    <t>Sokl výšky 120mm z protiskluzové podlahové krytiny vč. systémových lišt přechodu na obklad</t>
  </si>
  <si>
    <t>28412145R</t>
  </si>
  <si>
    <t>krytina podlahová protiskluzová tl.2,5 mm; minimální cenová úroveň 659,- Kč/m2</t>
  </si>
  <si>
    <t>např. Altro K25</t>
  </si>
  <si>
    <t>28412144R</t>
  </si>
  <si>
    <t>krytina podlahová protiskluzová tl.3,0 mm; minimální cenová úroveň 659,- Kč/m2</t>
  </si>
  <si>
    <t>např. Altro K30</t>
  </si>
  <si>
    <t>"1.05" 0,34+0,43+2,115+0,43+0,54+1,31+2+0,26+1,05+0,25+2,8+0,05+0,5</t>
  </si>
  <si>
    <t>"1.06" 0,64+1,42+5,03+5,37+10,73+0,3*4+4,3+3,35</t>
  </si>
  <si>
    <t>44,115*0,12 "Přepočtené koeficientem množství</t>
  </si>
  <si>
    <t>28411008R</t>
  </si>
  <si>
    <t>čepcové těsnění C8</t>
  </si>
  <si>
    <t>284110101</t>
  </si>
  <si>
    <t>obrubový žlab</t>
  </si>
  <si>
    <t>776511000</t>
  </si>
  <si>
    <t>Lepení pásů povlakových podlah, vč. svařovací šňůry</t>
  </si>
  <si>
    <t>56,73*1,08 "Přepočtené koeficientem množství</t>
  </si>
  <si>
    <t>776511820</t>
  </si>
  <si>
    <t>Demontáž povlakových podlah lepených s podložkou</t>
  </si>
  <si>
    <t>podlahovina (např. Novoflor Standard) šíře 1500 tl. 2 mm</t>
  </si>
  <si>
    <t>Podlahoviny z polyvinylchloridu bez podkladu heterogenní podlahová krytina šířka 1500 mm (nspř. Novoflor Standard)  tl. 2 mm</t>
  </si>
  <si>
    <t>130,55*1,08 "Přepočtené koeficientem množství</t>
  </si>
  <si>
    <t>261,32*0,3 "Přepočtené koeficientem množství</t>
  </si>
  <si>
    <t>776590210</t>
  </si>
  <si>
    <t>Pastování a leštění podlahovin ručně</t>
  </si>
  <si>
    <t>Nátěry ostatní podlah s penetrací betonových jednonásobné (např.Sokrat 2804)</t>
  </si>
  <si>
    <t>777695114</t>
  </si>
  <si>
    <t>Nátěry podlah betonových jednonásobné zpevňujícím nátěrem</t>
  </si>
  <si>
    <t>781471810</t>
  </si>
  <si>
    <t>Demontáž obkladů z obkladaček keramických kladených do malty</t>
  </si>
  <si>
    <t>Demontáž obkladů z dlaždic keramických kladených do malty</t>
  </si>
  <si>
    <t>"1.05 v.2,5m" (1+2+3+1+1+3+2+1+1+0,26+1+4+1+1)*2,5</t>
  </si>
  <si>
    <t>"1.06 v.2,5m" (2+4+5+5+2+1+3+1+6+0,5+2+0,5+3+4+1+1+2+2+1+0,5+1+1+3)*2,5</t>
  </si>
  <si>
    <t>"1.07 v.1,5m" (0,6+1)*1,5</t>
  </si>
  <si>
    <t>"1.08 v.1,5m" (1,13*4+1,005*2+1,01*2)*1,5-0,7*1,5*2</t>
  </si>
  <si>
    <t>"1.12 v.1,5/2,5m" (2,13*2+1,47*2)*1,5-0,8*1,5-0,7*1,5*2+(0,9*2+2,13*2)*2,5-0,7*1,97</t>
  </si>
  <si>
    <t>"1.23 v.2,6m" (2,13*2+2,62*2)*2,6-0,88*1,25-0,8*1,97</t>
  </si>
  <si>
    <t>"1.26 v.2,6m" (2,54*2+3,08*2)*2,6-0,8*1,97-1,4*0,75</t>
  </si>
  <si>
    <t>"1.27 v.2,6m" (2,27*2+3,08*2)*2,6-0,8*1,97-1,4*0,75</t>
  </si>
  <si>
    <t>"1.28 v.2,6m" (2,16*2+3,08*2)*2,6-0,8*1,97-1,4*0,75</t>
  </si>
  <si>
    <t>obkládačky keramické (bílé i barevné) 25 x 33 x 0,7 cm I. j.; minimální jednotková cena 281,- kč/m2</t>
  </si>
  <si>
    <t>Obkládačky a dlaždice keramické koupelny obkládačky formát 25 x 33 x  0,7 cm (bílé i barevné)</t>
  </si>
  <si>
    <t>302,176*1,04 "Přepočtené koeficientem množství</t>
  </si>
  <si>
    <t>"1.12" (1,015*2+0,9)*1</t>
  </si>
  <si>
    <t>"1.05" (0,34+0,43+2,455+0,43+0,54+1,31+1,95+0,26+1,05+0,26+0,54+2,3+0,04+0,52)*1</t>
  </si>
  <si>
    <t>-0,7*1-1,05*1</t>
  </si>
  <si>
    <t>"1.06" (0,64+1,42+5+5,37+1,6+0,28+1,56+0,28+4,4+0,28+1,56+0,28+1,6+2,6+0,6+1,08+0,6+0,6+0,1+0,24+0,96+0,24+2,3)*1</t>
  </si>
  <si>
    <t>-0,9*1-2,4*1-2,4*1-1,56*1*2-0,9*1-0,7*1</t>
  </si>
  <si>
    <t>"1.23m" (2,13*2+2,62*2)*1-0,88*1-0,8*1</t>
  </si>
  <si>
    <t>"1.26" (2,54*2+3,08*2)*1-0,8*1-1,4*0,75</t>
  </si>
  <si>
    <t>"1.27" (2,27*2+3,08*2)*1-0,8*1-1,4*0,75</t>
  </si>
  <si>
    <t>"1.28" (2,16*2+3,08*2)*1-0,8*1-1,4*0,75</t>
  </si>
  <si>
    <t>781674113</t>
  </si>
  <si>
    <t>Montáž obkladů parapetů šířky do 200 mm z dlaždic keramických lepených flexibilním lepidlem</t>
  </si>
  <si>
    <t>Montáž obkladů parapetů z dlaždic keramických lepených flexibilním lepidlem, šířky parapetu přes 150 do 200 mm</t>
  </si>
  <si>
    <t>"T5" 0,88*2</t>
  </si>
  <si>
    <t>"T6" 0,88*1</t>
  </si>
  <si>
    <t>"T7" 1,4*3</t>
  </si>
  <si>
    <t>6,84*0,25 "Přepočtené koeficientem množství</t>
  </si>
  <si>
    <t>783251002</t>
  </si>
  <si>
    <t>Nástřik protipožární kovových konstrukcí R60</t>
  </si>
  <si>
    <t>"M.č.1.11" 12,87</t>
  </si>
  <si>
    <t>"0.06-IPE200=0,768m2/m" (4,2+3,25)*0,768</t>
  </si>
  <si>
    <t>784402802</t>
  </si>
  <si>
    <t>Odstranění maleb oškrabáním v místnostech v do 5,0 m</t>
  </si>
  <si>
    <t>784402805</t>
  </si>
  <si>
    <t>Odstranění maleb oškrabáním ve schodišti v do 5,0 m</t>
  </si>
  <si>
    <t>"Podhled"</t>
  </si>
  <si>
    <t>"Stěny"</t>
  </si>
  <si>
    <t>"1.01" (2+0,35*17+2)*4,15</t>
  </si>
  <si>
    <t>784453635</t>
  </si>
  <si>
    <t>Malby tekutou malířskou směsí disperzní bílé otěruvzdorné dvojnásobné s penetrací schodiště v do 5 m</t>
  </si>
  <si>
    <t>Zařízení velkokuchyní (dodávka+montáž)</t>
  </si>
  <si>
    <t>791004</t>
  </si>
  <si>
    <t>Elektrický kotel 100 litrů 800x900x900 nepřímý ohřev,automatické dopouštění pláště,varná nádoba z nerez oceli AISI 316,topná tělesa např.INCOLOY-800,elektromech.termostat,signalizace nízké hladiny vody s pojistkou vypnutí zahřívání,výpustní kohout 2"</t>
  </si>
  <si>
    <t>791014</t>
  </si>
  <si>
    <t>Pracovní stůl nerez se spodní policí, pojízdné provedení 1200x600x900</t>
  </si>
  <si>
    <t>791015</t>
  </si>
  <si>
    <t>Dvoutubusový vyhřívaný zásobník na talíře 960x490x900</t>
  </si>
  <si>
    <t>791016</t>
  </si>
  <si>
    <t>Vodní lázeň pojízdná 3x GN 1/1 1200x700x900 nedělená, regulace teploty v rozmezí 30 - 90°C</t>
  </si>
  <si>
    <t>791018</t>
  </si>
  <si>
    <t>Pracovní stůl nerez se dřezem vpravo a spodní policí, bat a sifon dodávka ZT 1000x700x900</t>
  </si>
  <si>
    <t>791023</t>
  </si>
  <si>
    <t>Parapetní deska nerez 1280x820x40</t>
  </si>
  <si>
    <t>791025</t>
  </si>
  <si>
    <t>Gastro sprcha s napouštecím ramínkem, stolní</t>
  </si>
  <si>
    <t>791026</t>
  </si>
  <si>
    <t>Úpravna vody pr. 190, výška 515</t>
  </si>
  <si>
    <t>791027</t>
  </si>
  <si>
    <t>Myčka nádobí průchozí, specifikace dle výpisu prvků PD kuchyně</t>
  </si>
  <si>
    <t>791029</t>
  </si>
  <si>
    <t>Servírovací vozík dvoupolicový 850x550x940 celonerezové provedení, 4x kolečko z toho 2x bržděné</t>
  </si>
  <si>
    <t>791030</t>
  </si>
  <si>
    <t>Regál duralové provedení 1000x450x1700</t>
  </si>
  <si>
    <t>791031</t>
  </si>
  <si>
    <t>Chladící stůl nerez 1350x700x900 4x zásuvka,agregát vlevo,izolace dveří a stěn min.60mm,elektronické ovládání,přehledný displej zobrazující aktuální a nastavenou teplotu,pracovní deska se zadním lemem 40mm,min. rozsah teplot  0 až +8°C, příkon max.0,4kW</t>
  </si>
  <si>
    <t>Chladící stůl nerez 1350x700x900 4x zásuvka,agregát vlevo,izolace dveří a stěn min.60mm,elektronické ovládání,přehledný displej zobrazující aktuální a nastavenou teplotu,pracovní deska se zadním lemem 40mm,min. rozsah teplot 0 až +8°C, příkon max.0,4kW</t>
  </si>
  <si>
    <t>791034</t>
  </si>
  <si>
    <t>Chladící box 2250x1700x2100 bez podlahy (podlahu zajistí stavba), dveře 800mm, včetně připojení agregátu s výparníkem - agregát umístěn na kozole na fasádě objektu ,  (součástí oddílu 24-M)</t>
  </si>
  <si>
    <t>Chladící box 2250x1700x2100 bez podlahy (podlahu zajistí stavba), dveře 800mm, včetně připojení agregátu s výparníkem - agregát umístěn na kozole na fasádě objektu , (součástí oddílu 24-M)</t>
  </si>
  <si>
    <t>791035</t>
  </si>
  <si>
    <t>Regál duralové provedení, 4 police 1500x500x1700</t>
  </si>
  <si>
    <t>791036</t>
  </si>
  <si>
    <t>Regál nerez, 4 police 1000x450x1800</t>
  </si>
  <si>
    <t>791038</t>
  </si>
  <si>
    <t>Chladící skříň 340 litrů 603x595x1855 bílé provedení,ventilované chlazení,automatické odtávání,digitální termostat,zabudovaný zámek,možnost změny otevírání dveří,příkon max 0,2W, min.rozsah teplot -2 až +8°C</t>
  </si>
  <si>
    <t>791040</t>
  </si>
  <si>
    <t>Pracovní stůl nerez s dřezem vlevo, bat a sifon dodávka ZT 1200x700x900</t>
  </si>
  <si>
    <t>791042</t>
  </si>
  <si>
    <t>Pracovní stůl nerez 650x600x900</t>
  </si>
  <si>
    <t>791043</t>
  </si>
  <si>
    <t>Pracovní stůl nerez s dřezem vpravo, bat a sifon dodávka ZT 1000x600x900</t>
  </si>
  <si>
    <t>791044</t>
  </si>
  <si>
    <t>Škrabka na brambory 670x550x750 nerez provedení, škrábání, loupání a mytí brambor a kořenové zeleniny, délka loupání 90 až 180 vteřin, výkon až 100kg za hodinu, náplň až 6kg</t>
  </si>
  <si>
    <t>791045</t>
  </si>
  <si>
    <t>Regál nerez, 4 police 900x600x1800</t>
  </si>
  <si>
    <t>791046</t>
  </si>
  <si>
    <t>Plastový rošt 1200x700</t>
  </si>
  <si>
    <t>791047</t>
  </si>
  <si>
    <t>Regál duralové provedení, 4 police 960x450x1700</t>
  </si>
  <si>
    <t>791049</t>
  </si>
  <si>
    <t>Demontáž, přesun a zpětná montáž starého vybavení  (nové baterie a sifony dodávka ZT)</t>
  </si>
  <si>
    <t>Demontáž, přesun a zpětná montáž starého vybavení (nové baterie a sifony dodávka ZT)</t>
  </si>
  <si>
    <t>791050</t>
  </si>
  <si>
    <t>Montáž nového vybavení</t>
  </si>
  <si>
    <t>trubka ohebná SF25 PVC</t>
  </si>
  <si>
    <t>trubka hladká DN25 PVC</t>
  </si>
  <si>
    <t>trubka ohebná DN25 PVC</t>
  </si>
  <si>
    <t>Plastová izolační trubka DN-32  vlnitá,</t>
  </si>
  <si>
    <t>Plastová izolační trubka DN-32 vlnitá,</t>
  </si>
  <si>
    <t>CYKY-J 5x4,0mm2</t>
  </si>
  <si>
    <t>kabel  N2XH Gr. 4x50   mm2 SM</t>
  </si>
  <si>
    <t>kabel N2XH Gr. 4x50 mm2 SM</t>
  </si>
  <si>
    <t>kabel  NHXHMH     5x4</t>
  </si>
  <si>
    <t>kabel NHXHMH 5x4</t>
  </si>
  <si>
    <t>kabel  NHXH-E30   4x1,5</t>
  </si>
  <si>
    <t>kabel NHXH-E30 4x1,5</t>
  </si>
  <si>
    <t>ukončení v rozvaděči 35 mm2</t>
  </si>
  <si>
    <t>PM Nouzový STOP - hřibový tlakový spínač 1S+1R IP65</t>
  </si>
  <si>
    <t>ZM ovladač, řazení 1/OSo (orientační),10 A,250V,IP44</t>
  </si>
  <si>
    <t>ZM spínač, řazení 5,10 A,250V,IP44</t>
  </si>
  <si>
    <t>CEE- zásuvka pod omítku 5x16 A,IP44</t>
  </si>
  <si>
    <t>Venkovní svítidlo s pohybovým čidlem,IP44</t>
  </si>
  <si>
    <t>Jímací tyč   l=1,0 m</t>
  </si>
  <si>
    <t>Jímací tyč l=1,0 m</t>
  </si>
  <si>
    <t>Podpěra vedení na stojatý falc s příložkou</t>
  </si>
  <si>
    <t>SO okapová svorka</t>
  </si>
  <si>
    <t>30 rozvaděč RS1.1</t>
  </si>
  <si>
    <t>LN1-100-I Výkonový vypínač,3pól,In=100A</t>
  </si>
  <si>
    <t>MCB 1p, 6 kA, In=6 A, typ B, 1 HP</t>
  </si>
  <si>
    <t>MCB 3p, 6 kA, In=13 A, typ B,</t>
  </si>
  <si>
    <t>MCB 1p, 6 kA, In=0,5 A, typ C,</t>
  </si>
  <si>
    <t>MCB 3p, 6 kA, In=6 A, typ C, 3 HP</t>
  </si>
  <si>
    <t>RCBO pojistkový odpínač 2 póly 6 kA In=10 A/B 30 mA</t>
  </si>
  <si>
    <t>Spoušť prac. proudu 230V</t>
  </si>
  <si>
    <t>hlavní spínač  3/   80 A</t>
  </si>
  <si>
    <t>hlavní spínač 3/ 80 A</t>
  </si>
  <si>
    <t>Řadová svorkovnice      10  mm2</t>
  </si>
  <si>
    <t>31 rozvaděč RS1.21</t>
  </si>
  <si>
    <t>trubka ohebná DN32 PVC</t>
  </si>
  <si>
    <t>23-M</t>
  </si>
  <si>
    <t>Montáže potrubí</t>
  </si>
  <si>
    <t>Zařízení (viz. specifikace na výkresech VZT)</t>
  </si>
  <si>
    <t>13.01</t>
  </si>
  <si>
    <t>MALÝ RADIÁLNÍ VENTILÁTOR DO PODHLEDU IPX2 ELEKTRODESIGN SP 120/1</t>
  </si>
  <si>
    <t>13.02</t>
  </si>
  <si>
    <t>RYCHLOUPÍNACÍ SPONA ELEKTRODESIGN VBM 100</t>
  </si>
  <si>
    <t>13.03</t>
  </si>
  <si>
    <t>ŽALUZIOVÁ KLAPKA PLASTOVÁ PER 100 W bílá</t>
  </si>
  <si>
    <t xml:space="preserve">ŽALUZIOVÁ KLAPKA PLASTOVÁ ELEKTRODESIGN PER 100 W bílá </t>
  </si>
  <si>
    <t>14.01</t>
  </si>
  <si>
    <t xml:space="preserve">TERMOSTATY, ČIDLA A PŘÍSLUŠENSTVÍ ELEKTRODESIGN RADIÁLNÍ VENTILÁTOR TYP RM 100 ECOWATT </t>
  </si>
  <si>
    <t>14.01a</t>
  </si>
  <si>
    <t xml:space="preserve">TERMOSTATY, ČIDLA A PŘÍSLUŠENSTVÍ ELEKTRODESIGN DT 3 relé časové </t>
  </si>
  <si>
    <t>14.02</t>
  </si>
  <si>
    <t>ZPĚTNÁ KLAPKA RSK 125</t>
  </si>
  <si>
    <t>ZPĚTNÁ KLAPKA ELEKTRODESIGN RSK 125 ED</t>
  </si>
  <si>
    <t>14.03</t>
  </si>
  <si>
    <t>PLASTOVÝ TALÍŘOVÝ VENTIL ODVODNÍVEF 080</t>
  </si>
  <si>
    <t>PLASTOVÝ TALÍŘOVÝ VENTIL ODVODNÍ ELEKTRODESIGN VEF 080</t>
  </si>
  <si>
    <t>14.04</t>
  </si>
  <si>
    <t>PLASTOVÝ TALÍŘOVÝ VENTIL ODVODNÍ ELEKTRODESIGN VEF 100</t>
  </si>
  <si>
    <t>14.05</t>
  </si>
  <si>
    <t>14.06</t>
  </si>
  <si>
    <t>OHEBNÁ HLINÍKOVÁ HADICE HLUKOVĚ IZOLOVANÁ MI 102</t>
  </si>
  <si>
    <t>OHEBNÁ HLINÍKOVÁ HADICE HLUKOVĚ IZOLOVANÁ ELEKTRODESIGN SONOFLEX MI 102</t>
  </si>
  <si>
    <t>14.07</t>
  </si>
  <si>
    <t>OHEBNÁ HLINÍKOVÁ HADICE HLUKOVĚ IZOLOVANÁ ELEKTRODESIGN SONOFLEX MI 127</t>
  </si>
  <si>
    <t>15.01</t>
  </si>
  <si>
    <t>MALÝ RADIÁLNÍ VENTILÁTOR IP44 CF 200 T</t>
  </si>
  <si>
    <t>MALÝ RADIÁLNÍ VENTILÁTOR IP44 ELEKTRODESIGN CF 200 T</t>
  </si>
  <si>
    <t>15.02</t>
  </si>
  <si>
    <t>15.03</t>
  </si>
  <si>
    <t>15.03a</t>
  </si>
  <si>
    <t>15.04</t>
  </si>
  <si>
    <t>DVEŘOVÉ MŘÍŽKY neprůhledné DMNJ-425x325-UR</t>
  </si>
  <si>
    <t xml:space="preserve">DVEŘOVÉ MŘÍŽKY IMOS-DM neprůhledné DMNJ-425x325-UR </t>
  </si>
  <si>
    <t>15.05</t>
  </si>
  <si>
    <t>DVEŘOVÉ MŘÍŽKY neprůhledné DMNJ-325x125-UR</t>
  </si>
  <si>
    <t xml:space="preserve">DVEŘOVÉ MŘÍŽKY IMOS-DM neprůhledné DMNJ-325x125-UR </t>
  </si>
  <si>
    <t>18.01</t>
  </si>
  <si>
    <t>VZT JEDNOTKA DV 6900 DCA KL  vč. regulace, čidel, směšovacího uzlz s oběhovým čerpadlem</t>
  </si>
  <si>
    <t>VZT JEDNOTKA ELEKTRODESIGN TYP DUOVENT COMPACT DV 6900 DCA KL vč. regulace, čidel, směšovacího uzlz s oběhovým čerpadlem</t>
  </si>
  <si>
    <t>18.02</t>
  </si>
  <si>
    <t>TLUMÍCÍ VLOŽKA  TPM 003/96 rozměr 1000/315</t>
  </si>
  <si>
    <t xml:space="preserve">TLUMÍCÍ VLOŽKA TPM 003/96 MANDÍK rozměr 1000/315 </t>
  </si>
  <si>
    <t>18.03</t>
  </si>
  <si>
    <t>PROTIDEŠŤOVÁ, PROTIHLUKOVÁ ŽALUZIE 1000/800/200</t>
  </si>
  <si>
    <t xml:space="preserve">TLUMÍCÍ VLOŽKA TPM 003/96 MANDÍK PROTIDEŠŤOVÁ, PROTIHLUKOVÁ ŽALUZIE STAVOKLIMA 1000/800/200 </t>
  </si>
  <si>
    <t>18.04</t>
  </si>
  <si>
    <t>OHEBNÁ HLINÍKOVÁ HADICE HLUKOVĚ IZOLOVANÁ MI 630</t>
  </si>
  <si>
    <t>OHEBNÁ HLINÍKOVÁ HADICE HLUKOVĚ IZOLOVANÁ ELEKTRODESIGN SONOFLEX MI 630</t>
  </si>
  <si>
    <t>18.05</t>
  </si>
  <si>
    <t>VÝFUKOVÁ HLAVICE VH 630</t>
  </si>
  <si>
    <t>VÝFUKOVÁ HLAVICE ELEKTRODESIGN VH 630</t>
  </si>
  <si>
    <t>18.06</t>
  </si>
  <si>
    <t>ODSÁVACÍ ZÁKRYT 1250/1250/465-150</t>
  </si>
  <si>
    <t xml:space="preserve">ODSÁVACÍ ZÁKRYT ATREA TYP KUBUS 1250/1250/465-150 </t>
  </si>
  <si>
    <t>18.07</t>
  </si>
  <si>
    <t>ODSÁVACÍ ZÁKRYT 2000/1250/465-315</t>
  </si>
  <si>
    <t xml:space="preserve">ODSÁVACÍ ZÁKRYT ATREA TYP KUBUS 2000/1250/465-315 </t>
  </si>
  <si>
    <t>18.08</t>
  </si>
  <si>
    <t>DIGESTOŘ 3000X2400 (VIZ TZ)</t>
  </si>
  <si>
    <t>DIGESTOŘ ATREA TYP STANDARD-S 3000X2400</t>
  </si>
  <si>
    <t>18.09</t>
  </si>
  <si>
    <t>KULISOVÝ TLUMIČ HLUKU s děrovaným plechem, hygienické provedení GKDH 100x310x1000.3 s náběhem i s výběhem</t>
  </si>
  <si>
    <t xml:space="preserve">KULISOVÝ TLUMIČ HLUKU GREIF s děrovaným plechem, hygienické provedení GKDH 100x310x1000.3 s náběhem i s výběhem </t>
  </si>
  <si>
    <t>18.10</t>
  </si>
  <si>
    <t>REGULAČNÍ KLAPKA TPM 030/03.57 RKKM 315 přírubová</t>
  </si>
  <si>
    <t xml:space="preserve">REGULAČNÍ KLAPKA TPM 030/03.57 MANDÍK RKKM 315 přírubová </t>
  </si>
  <si>
    <t>18.11</t>
  </si>
  <si>
    <t>REGULAČNÍ KLAPKA TPM 030/03.57 RKKM 500 přírubová</t>
  </si>
  <si>
    <t xml:space="preserve">REGULAČNÍ KLAPKA TPM 030/03.57 MANDÍK RKKM 500 přírubová </t>
  </si>
  <si>
    <t>18.12</t>
  </si>
  <si>
    <t>REGULAČNÍ KLAPKA TPM 030/03.57 RKKM 160 přírubová</t>
  </si>
  <si>
    <t xml:space="preserve">REGULAČNÍ KLAPKA TPM 030/03.57 MANDÍK RKKM 160 přírubová </t>
  </si>
  <si>
    <t>18.13</t>
  </si>
  <si>
    <t>REGULÁTORY PROMĚNLIVÉHO PRŮTOKU VZDUCHU - HRANATÉ 400X300</t>
  </si>
  <si>
    <t>REGULÁTORY PROMĚNLIVÉHO PRŮTOKU VZDUCHU - HRANATÉ IMOS-RPV-H RPV-H-400X300</t>
  </si>
  <si>
    <t>18.14</t>
  </si>
  <si>
    <t xml:space="preserve">KULISOVÝ TLUMIČ HLUKU GREIF s děrovaným plechem, hygienické provedení GKDH 100x395x1000.3 s náběhem i s výběhem </t>
  </si>
  <si>
    <t>18.15</t>
  </si>
  <si>
    <t>VYÚSTKA PRO KRUHOVÉ POTRUBÍ 034/04 VNKM 1-825x125/R1</t>
  </si>
  <si>
    <t xml:space="preserve">VYÚSTKA PRO KRUHOVÉ POTRUBÍ TPM 034/04 MANDÍK VNKM 1-825x125/R1 </t>
  </si>
  <si>
    <t>18.16</t>
  </si>
  <si>
    <t>POŽÁRNÍ KLAPKA PKTM-III 315x1000 TPM 075/09 .11</t>
  </si>
  <si>
    <t xml:space="preserve">POŽÁRNÍ KLAPKA MANDÍK PKTM-III 315x1000 TPM 075/09 .11 </t>
  </si>
  <si>
    <t>18.17</t>
  </si>
  <si>
    <t>TEXTILNÍ VYÚSTKA PŮLKRUHOVÁ PMS, /vyústka s páskem po celé délce uchycený přímo na strop/</t>
  </si>
  <si>
    <t xml:space="preserve">TEXTILNÍ VYÚSTKA PŮLKRUHOVÁ PMS, /vyústka s páskem po celé délce uchycený přímo na strop/ PŘÍHODA </t>
  </si>
  <si>
    <t>18.18</t>
  </si>
  <si>
    <t>KONTROLNÍ DVÍŘKA DO ČTYŘHRANNÉHO POTRUBÍ 250x250  TPJ 78-12-71</t>
  </si>
  <si>
    <t xml:space="preserve">KONTROLNÍ DVÍŘKA DO ČTYŘHRANNÉHO POTRUBÍ PROCLIMA 250x250 TPJ 78-12-71 </t>
  </si>
  <si>
    <t>18.19</t>
  </si>
  <si>
    <t xml:space="preserve">TEPELNÉ IZOLACE POTRUBÍ DLE OZNAČENÍ NA VÝKRESU: IZOLACE POTRUBÍ DESKOU Z MINERÁLNÍ PLSTI 1x POLEP AL FOLIÍ NA TRNY tl 40mm </t>
  </si>
  <si>
    <t>18.20</t>
  </si>
  <si>
    <t>TEPELNÉ IZOLACE POTRUBÍ DLE OZNAČENÍ NA VÝKRESU: 'IZOLACE POTRUBÍ DESKOU Z MIN. 'PLSTI KONSTRUKCE Z POZINKOVANÉHO PLECHU tl. 40mm</t>
  </si>
  <si>
    <t xml:space="preserve">TEPELNÉ IZOLACE POTRUBÍ DLE OZNAČENÍ NA VÝKRESU: 'IZOLACE POTRUBÍ DESKOU Z MIN. 'PLSTI KONSTRUKCE Z POZINKOVANÉHO PLECHU tl. 40mm </t>
  </si>
  <si>
    <t>20.01</t>
  </si>
  <si>
    <t>RADIÁLNÍ VENTILÁTOR EB 250 S</t>
  </si>
  <si>
    <t xml:space="preserve">RADIÁLNÍ VENTILÁTOR ELEKTRODESIGN TYP EB 250 S </t>
  </si>
  <si>
    <t>20.02</t>
  </si>
  <si>
    <t>20.03</t>
  </si>
  <si>
    <t>PROTIDEŠŤOVÁ STŘÍŠKA RH 100 na spiro</t>
  </si>
  <si>
    <t xml:space="preserve">PROTIDEŠŤOVÁ STŘÍŠKA ELEKTRODESIGN RH 100 na spiro </t>
  </si>
  <si>
    <t>20.04</t>
  </si>
  <si>
    <t>ŽALUZIOVÁ KLAPKA PLASTOVÁ ELEKTRICKY OVLÁDANÁ PAR 160 W</t>
  </si>
  <si>
    <t>ŽALUZIOVÁ KLAPKA PLASTOVÁ ELEKTRICKY OVLÁDANÁ ELEKTRODESIGN PAR 160 W</t>
  </si>
  <si>
    <t>20.05</t>
  </si>
  <si>
    <t>PROTIDEŠŤOVÁ ŽALUZIE POZINK ELEKTRODESIGN TWG 160</t>
  </si>
  <si>
    <t xml:space="preserve">ČTYŘHRANNÉ POTRUBÍ SKUPINY I. MATERIÁL POZINKOVANÝ PLECH do obvodu 2630 30% tvarovek </t>
  </si>
  <si>
    <t xml:space="preserve">ČTYŘHRANNÉ POTRUBÍ SKUPINY I. MATERIÁL POZINKOVANÝ PLECH do obvodu 3500 100% tvarovek </t>
  </si>
  <si>
    <t xml:space="preserve">ČTYŘHRANNÉ POTRUBÍ SKUPINY I. MATERIÁL POZINKOVANÝ PLECH do obvodu 4000 60% tvarovek </t>
  </si>
  <si>
    <t>20.12</t>
  </si>
  <si>
    <t>ČTYŘHRANNÉ POTRUBÍ SKUPINY I. POZINKOVANÝ PLECH - VODOTĚSNÉ do obvodu 650 100% tvarovek</t>
  </si>
  <si>
    <t xml:space="preserve">ČTYŘHRANNÉ POTRUBÍ SKUPINY I. POZINKOVANÝ PLECH - VODOTĚSNÉ do obvodu 650 100% tvarovek </t>
  </si>
  <si>
    <t>20.13</t>
  </si>
  <si>
    <t>ČTYŘHRANNÉ POTRUBÍ SKUPINY I. POZINKOVANÝ PLECH - VODOTĚSNÉ do obvodu 1500 20% tvarovek</t>
  </si>
  <si>
    <t xml:space="preserve">ČTYŘHRANNÉ POTRUBÍ SKUPINY I. POZINKOVANÝ PLECH - VODOTĚSNÉ do obvodu 1500 20% tvarovek </t>
  </si>
  <si>
    <t>20.14</t>
  </si>
  <si>
    <t>ČTYŘHRANNÉ POTRUBÍ SKUPINY I. POZINKOVANÝ PLECH - VODOTĚSNÉ do obvodu 2630 30% tvarovek</t>
  </si>
  <si>
    <t xml:space="preserve">ČTYŘHRANNÉ POTRUBÍ SKUPINY I. POZINKOVANÝ PLECH - VODOTĚSNÉ do obvodu 2630 30% tvarovek </t>
  </si>
  <si>
    <t>20.15</t>
  </si>
  <si>
    <t>ČTYŘHRANNÉ POTRUBÍ SKUPINY I. POZINKOVANÝ PLECH - VODOTĚSNÉ do obvodu 3500 100% tvarovek</t>
  </si>
  <si>
    <t xml:space="preserve">ČTYŘHRANNÉ POTRUBÍ SKUPINY I. POZINKOVANÝ PLECH - VODOTĚSNÉ do obvodu 3500 100% tvarovek </t>
  </si>
  <si>
    <t xml:space="preserve">KRUHOVÉ POTRUBÍ SKUPINY I. MATERIÁL POZINKOVANÝ PLECH do průměru200 70% tvarovek </t>
  </si>
  <si>
    <t xml:space="preserve">KRUHOVÉ POTRUBÍ SKUPINY I. MATERIÁL POZINKOVANÝ PLECH do průměru400 50% tvarovek </t>
  </si>
  <si>
    <t xml:space="preserve">KRUHOVÉ POTRUBÍ SKUPINY I. MATERIÁL POZINKOVANÝ PLECH do průměru560 50% tvarovek </t>
  </si>
  <si>
    <t>KRUHOVÉ POTRUBÍ SPIRO do průměru100 10% tvarovek</t>
  </si>
  <si>
    <t xml:space="preserve">KRUHOVÉ POTRUBÍ SPIRO do průměru100 20% tvarovek </t>
  </si>
  <si>
    <t>KRUHOVÉ POTRUBÍ SPIRO do průměru140 20% tvarovek</t>
  </si>
  <si>
    <t xml:space="preserve">KRUHOVÉ POTRUBÍ SPIRO do průměru140 10% tvarovek </t>
  </si>
  <si>
    <t>KRUHOVÉ POTRUBÍ SPIRO do průměru200 rovné</t>
  </si>
  <si>
    <t xml:space="preserve">KRUHOVÉ POTRUBÍ SPIRO do průměru200 20% tvarovek </t>
  </si>
  <si>
    <t xml:space="preserve">KRUHOVÉ POTRUBÍ SPIRO do průměru400 20% tvarovek </t>
  </si>
  <si>
    <t>20.24</t>
  </si>
  <si>
    <t>KRUHOVÉ POTRUBÍ SPIRO do průměru560 50% tvarovek</t>
  </si>
  <si>
    <t xml:space="preserve">KRUHOVÉ POTRUBÍ SPIRO do průměru560 50% tvarovek </t>
  </si>
  <si>
    <t>20.25</t>
  </si>
  <si>
    <t>KRUHOVÉ POTRUBÍ SPIRO do průměru710 20% tvarovek</t>
  </si>
  <si>
    <t xml:space="preserve">KRUHOVÉ POTRUBÍ SPIRO do průměru710 20% tvarovek </t>
  </si>
  <si>
    <t xml:space="preserve">ZASLEPENÍ KRUHOVÉ TROUBY SPIRO do průměru400 </t>
  </si>
  <si>
    <t>20.29</t>
  </si>
  <si>
    <t>ZASLEPENÍ KRUHOVÉ TROUBY SPIRO do průměru710</t>
  </si>
  <si>
    <t xml:space="preserve">ZASLEPENÍ KRUHOVÉ TROUBY SPIRO do průměru710 </t>
  </si>
  <si>
    <t xml:space="preserve">ZÁVĚSY, ZÁVĚSNÉ LIŠTY, ZÁVITOVÉ TYČE, KRUHOVÉ ZÁVĚSY,HMOŽDINKY ( 2,6% z dodávky potrubí) </t>
  </si>
  <si>
    <t>Příprava ke koplexnímu vyzkoušení, oživení a vyregulování zařízení</t>
  </si>
  <si>
    <t>24.5 005</t>
  </si>
  <si>
    <t>Demontáž stávajícího zařízení dle skutečného stavu</t>
  </si>
  <si>
    <t>24-M.1</t>
  </si>
  <si>
    <t>Chladící box - potraviny</t>
  </si>
  <si>
    <t>240 001</t>
  </si>
  <si>
    <t>Chladící box 3.120x2.270x2.260mm, PU panely PUR 60mm kryté oc.plechy, barva bílá, bez podlahy, dveře 800x2.000mm s bezp.klikou, sanitární profily</t>
  </si>
  <si>
    <t>240 002</t>
  </si>
  <si>
    <t>Technologie - chladírna, chladicí jednotka CHj-M 15-A2, výparník ECO EVS 290 ED, rozvaděč PRCH 2 T, automatika (TMVX 2,5, filtr, průhledítko, kombi presostat atp.)</t>
  </si>
  <si>
    <t>240 003</t>
  </si>
  <si>
    <t>Montážní materiál, elektromateriál vč. osvětlení, montáž, revize, doprava, manipulace</t>
  </si>
  <si>
    <t>24-M.2</t>
  </si>
  <si>
    <t>Chladící box - odpad</t>
  </si>
  <si>
    <t>240 004</t>
  </si>
  <si>
    <t>Chladící box 1.060x35.000x2.160mm, PU panely PUR 60mm kryté oc.plechy, barva bílá, vč. podlahy, dveře 800x1.900mm s bezp.klikou, sanitární profily</t>
  </si>
  <si>
    <t>240 005</t>
  </si>
  <si>
    <t>Technologie - chladírna, chladicí jednotka CHj-M 17-T2, výparník ECO EVS 130 ED, rozvaděč PRCH 2 T, automatika (TMV 1, filtr, průhledítko, kombi presostat atp.)</t>
  </si>
  <si>
    <t>240 006</t>
  </si>
  <si>
    <t>330030180</t>
  </si>
  <si>
    <t>Montáž výtah nákladní kabina 700x500mm 2 stanice+ 2 nákladiště, kabina průchozí do strany, dvířka protipožární</t>
  </si>
  <si>
    <t>331040536</t>
  </si>
  <si>
    <t>Zvedací plošina 250-1 1400x1100mm, nájezdový můstek, 3stanice, branky/madlo, zdvih 8,4m, nosnost 2osoby/250kg, vč.montáže, dokumentace, zhotovení el. přípojky, osazení branek do zábradlí, elektrozámky, sedačka, klíč, záložní zdroj</t>
  </si>
  <si>
    <t>Schodišťová plošina např. VPM 250-1 1400x1100mm, nájezdový můstek, 3stanice, branky/madlo, zdvih 8,4m, nosnost 250kg, vč.montáže, dokumentace, zhotovení el. přípojky, osazení branek do zábradlí,</t>
  </si>
  <si>
    <t>SO03 - Komunikace, z - SO03 - Komunikace, zpevně...</t>
  </si>
  <si>
    <t xml:space="preserve">    8 - Kanalizace</t>
  </si>
  <si>
    <t xml:space="preserve">    800 002 - Retenční nádrž</t>
  </si>
  <si>
    <t xml:space="preserve">    800 008 - Trubní vedení</t>
  </si>
  <si>
    <t xml:space="preserve">    800 721 - Vnitřní kanalizace (dodávka+montáž)</t>
  </si>
  <si>
    <t xml:space="preserve">    723 - Zdravotechnika - plynovod (dodávka+montáž)</t>
  </si>
  <si>
    <t xml:space="preserve">    724 - Zdravotechnika - strojní vybavení (dodávka+montáž)</t>
  </si>
  <si>
    <t>113106121</t>
  </si>
  <si>
    <t>Rozebrání dlažeb komunikací pro pěší z betonových nebo kamenných dlaždic</t>
  </si>
  <si>
    <t>Rozebrání dlažeb a dílců komunikací pro pěší, vozovek a ploch s přemístěním hmot na skládku na vzdálenost do 3 m nebo s naložením na dopravní prostředek komunikací pro pěší s ložem z kameniva nebo živice a s výplní spár z betonových nebo kameninových dlaždic, desek nebo tvarovek</t>
  </si>
  <si>
    <t xml:space="preserve">Poznámka k souboru cen:_x000D_
Poznámka k souboru cen: 1. Ceny jsou určeny pro rozebrání dlažeb a dílců včetně odstranění lože. 2. Ceny nelze použít pro rozebrání dlažeb uložených do betonového lože nebo do cementové malty, které se oceňují cenami -7130, -7131, -7132, -7170, -7171, -7172, -7230, -7231 a -7232 Odstranění podkladů nebo krytů z betonu prostého; pro volbu těchto cen je rozhodující tloušťka bourané dlažby včetně lože nebo podkladu. 3. U komunikací pro pěší a u vozovek a ploch menších než 50 m2 jsou ceny určeny pro ruční rozebrání, u vozovek a ploch větších než 50 m2 pro rozebrání strojní. 4. V cenách nejsou započteny náklady na popř. nutné očištění: a) dlažebních nebo mozaikových kostek, které se oceňuje cenami souboru cen 979 07-11 Očištění vybouraných dlažebních kostek části C01 tohoto ceníku, b) betonových, kameninových nebo kamenných desek nebo dlaždic, které se oceňuje cenami souboru cen 979 0 . - . . Očištění vybouraných obrubníků, krajníků, desek nebo dílců části C01 tohoto ceníku. 5. Přemístění vybourané dlažby včetně materiálu z lože a spár na vzdálenost přes 3 m se oceňuje cenami souborů cen 997 22-1 Vodorovná doprava suti a vybouraných hmot. </t>
  </si>
  <si>
    <t>"Chodník ve východní část areálu" 9*0,6+2*0,7</t>
  </si>
  <si>
    <t>"Okapový chodník kolem výtahu" (4*2+7)*0,4</t>
  </si>
  <si>
    <t>113107232</t>
  </si>
  <si>
    <t>Odstranění podkladu pl přes 200 m2 z betonu prostého tl 300 mm</t>
  </si>
  <si>
    <t>Odstranění podkladů nebo krytů s přemístěním hmot na skládku na vzdálenost do 20 m nebo s naložením na dopravní prostředek v ploše jednotlivě přes 200 m2 z betonu prostého, o tl. vrstvy přes 150 do 300 mm</t>
  </si>
  <si>
    <t xml:space="preserve">Poznámka k souboru cen:_x000D_
Poznámka k souboru cen: 1. Pro volbu cen z hlediska množství se uvažuje každá souvisle odstraňovaná plocha krytu nebo podkladu stejného druhu samostatně. Odstraňuje-li se několik vrstev vozovky najednou, jednotlivé vrstvy se oceňují každá samostatně. 2. U ploch menších než 50 m2 jsou ceny určeny pro ruční odstranění podkladu nebo krytu, u ploch větších než 50 m2 pro odstranění strojní. 3. Ceny a) –7111 až –7113, –7151 až -7153 a -7211 až -7213 lze použít i pro odstranění podkladů nebo krytů ze štěrkopísku, škváry, strusky nebo z mechanicky zpevněných zemin, b) –7121 až 7125, –7161 až -7165 a -7221 až -7225 lze použít i pro odstranění podkladů nebo krytů ze zemin stabilizovaných vápnem, c) –7130 až -7132, –7170 až -7172 a –7230 až -7232 lze použít i pro odstranění dlažeb uložených do betonového lože a dlažeb z mozaiky uložených do cementové malty nebo podkladu ze zemin stabilizovaných cementem. 4. Ceny lze použít i pro odstranění podkladů nebo krytů opatřených živičnými postřiky nebo nátěry. 5. Ceny odlišené podle tloušťky (např. do 100 mm, do 200 mm) jsou určeny vždy pro celou tloušťku jednotlivých konstrukcí. 6. V cenách nejsou započteny náklady na zarovnání styčných ploch betonových nebo živičných podkladů nebo krytů, které se oceňuje cenami souboru cen 919 73- Zarovnání styčné plochy části C 01 tohoto ceníku. Množství suti získané ze zarovnání styčných ploch podkladů nebo krytů se zvlášť nevykazuje. 7. Přemístění vybouraného materiálu na vzdálenost přes 3 m u cen –7111 až –7146 a přes 20 m u cen -7151 až –7246 se oceňuje cenami souborů cen 997 22-1 Vodorovná doprava suti. 8. Ceny -714 . , -718 . a –724 . nelze použít pro odstranění podkladu nebo krytu frézováním. </t>
  </si>
  <si>
    <t>"D.1.1.b.8" 1020</t>
  </si>
  <si>
    <t>113151214</t>
  </si>
  <si>
    <t>Odstranění živičného krytu frézováním pl přes 500 m2 tl 50 mm bez překážek v trase s naložením</t>
  </si>
  <si>
    <t>"D.1.1.b.8" 287</t>
  </si>
  <si>
    <t>113201112</t>
  </si>
  <si>
    <t>Vytrhání obrub silničních ležatých</t>
  </si>
  <si>
    <t>Vytrhání obrub s vybouráním lože, s přemístěním hmot na skládku na vzdálenost do 3 m nebo s naložením na dopravní prostředek silničních ležatých</t>
  </si>
  <si>
    <t xml:space="preserve">Poznámka k souboru cen:_x000D_
Poznámka k souboru cen: 1. Ceny jsou určeny: a) pro vytrhání obrub, obrubníků nebo krajníků jakéhokoliv druhu a velikosti uložených v jakémkoliv loži popř. i s opěrami a vyspárovaných jakýmkoliv materiálem, b) pro obruby z dlažebních kostek uložených v jedné řadě. 2. V cenách nejsou započteny náklady na popř. nutné očištění: a) vytrhaných obrubníků nebo krajníků, které se oceňuje cenami souboru cen 979 0 . - . . Očištění vybouraných obrubníků, krajníků, desek nebo dílců části C 01 tohoto ceníku, b) vytrhaných dlažebních kostek, které se oceňují cenami souboru cen 979 07-11 Očištění vybouraných dlažebních kostek části C 01 tohoto ceníku. 3. Vytrhání obrub ze dvou řad kostek se oceňuje jako dvojnásobné množství vytrhání obrub z jedné řady kostek. 4. Přemístění vybouraných obrub, krajníků nebo dlažebních kostek včetně materiálu z lože a spár na vzdálenost přes 3 m se oceňuje cenami souborů cen 997 22-1 Vodorovná doprava suti a vybouraných hmot. </t>
  </si>
  <si>
    <t>"Kruhový obrubník 2,1m" pi*2,1</t>
  </si>
  <si>
    <t>"Kruhový obrubník 3,38m" pi*3,38</t>
  </si>
  <si>
    <t>"Kruhový obrubník 2,3m" pi*2,3</t>
  </si>
  <si>
    <t>121101102</t>
  </si>
  <si>
    <t>Sejmutí ornice s přemístěním na vzdálenost do 100 m</t>
  </si>
  <si>
    <t>Sejmutí ornice nebo lesní půdy s vodorovným přemístěním na hromady v místě upotřebení nebo na dočasné či trvalé skládky se složením, na vzdálenost přes 50 do 100 m</t>
  </si>
  <si>
    <t xml:space="preserve">Poznámka k souboru cen:_x000D_
Poznámka k souboru cen: 1. V cenách jsou započteny i náklady na příp. nutné naložení sejmuté ornice na dopravní prostředek. 2. V cenách nejsou započteny náklady na odstranění nevhodných přimísenin (kamenů, kořenů apod.); tyto práce se ocení individuálně. 3. Množství ornice odebírané ze skládek se do objemu vykopávek pro volbu cen podle množství nezapočítává. Ceny souboru cen 122 . 0-11 Odkopávky a prokopávky nezapažené, se volí pro ornici odebíranou z projektovaných dočasných skládek; a) na staveništi podle součtu objemu ze všech skládek, b) mimo staveniště podle objemu každé skládky zvlášť. 4. Uložení ornice na skládky se oceňuje podle ustanovení v poznámkách č. 1 a 2 k ceně 171 20-1201 Uložení sypaniny na skládky. Složení ornice na hromady v místě upotřebení se neoceňuje. 5. Odebírá-li se ornice z projektované dočasné skládky, oceňuje se její naložení a přemístění podle čl. 3172 Všeobecných podmínek tohoto katalogu. 6. Přemísťuje-li se ornice na vzdálenost větší něž 250 m, vzdálenost 50 m se pro určení vzdálenosti vodorovného přemístění neodečítá a ocení se sejmutí a přemístění bez ohledu na ustanovení pozn. č. 1 takto: a) sejmutí ornice na vzdálenost 50m cenou 121 10-1101; b) naložení příslušnou cenou souboru cen 167 10- . . c) vodorovné přemístění cenami souboru cen 162 . 0- . . Vodorovné přemístění výkopku. 7. Sejmutí podorničí se oceňuje cenami odkopávek s přihlédnutím k ustanovení čl. 3112 Všeobecných podmínek tohoto katalogu. </t>
  </si>
  <si>
    <t>"D.1.1.b.8" 1716*0,3</t>
  </si>
  <si>
    <t>514,8*2 "Přepočtené koeficientem množství</t>
  </si>
  <si>
    <t>122201102</t>
  </si>
  <si>
    <t>Odkopávky a prokopávky nezapažené v hornině tř. 3 objem do 1000 m3</t>
  </si>
  <si>
    <t>Odkopávky a prokopávky nezapažené s přehozením výkopku na vzdálenost do 3 m nebo s naložením na dopravní prostředek v hornině tř. 3 přes 100 do 1 000 m3</t>
  </si>
  <si>
    <t xml:space="preserve">Poznámka k souboru cen:_x000D_
Poznámka k souboru cen: 1. Odkopávky a prokopávky v roubených prostorech se oceňují podle čl. 3116 Všeobec- ných podmínek tohoto katalogu. 2. Odkopávky a prokopávky ve stržích při lesnicko-technických melioracích (LTM) se oceňují cenami do 100 m3 pro jakýkoliv skutečný objem výkopu; ostatní odkopávky a prokopávky při LTM se oceňují při jakémkoliv objemu výkopu přes 100 m3 cenami přes 100 do 1 000 m3. 3. Ceny lze použít i pro vykopávky odpadových jam. 4. Ceny lze použít i pro sejmutí podorničí. Přitom se přihlíží k ustanovení čl. 3112 Všeobecných podmínek tohoto katalogu. </t>
  </si>
  <si>
    <t>122201109</t>
  </si>
  <si>
    <t>Příplatek za lepivost u odkopávek v hornině tř. 1 až 3</t>
  </si>
  <si>
    <t>Odkopávky a prokopávky nezapažené s přehozením výkopku na vzdálenost do 3 m nebo s naložením na dopravní prostředek v hornině tř. 3 Příplatek k cenám za lepivost horniny tř. 3</t>
  </si>
  <si>
    <t>131201101</t>
  </si>
  <si>
    <t>Hloubení jam nezapažených v hornině tř. 3 objemu do 100 m3</t>
  </si>
  <si>
    <t>Hloubení nezapažených jam a zářezů s urovnáním dna do předepsaného profilu a spádu v hornině tř. 3 do 100 m3</t>
  </si>
  <si>
    <t>"kašna"</t>
  </si>
  <si>
    <t>6,6*1,6*0,48</t>
  </si>
  <si>
    <t>798,97+5,069+71,61</t>
  </si>
  <si>
    <t>875,649*15 "Přepočtené koeficientem množství</t>
  </si>
  <si>
    <t>504,426*15 "Přepočtené koeficientem množství</t>
  </si>
  <si>
    <t>35,26*1,87 "Přepočtené koeficientem množství</t>
  </si>
  <si>
    <t>181006112</t>
  </si>
  <si>
    <t>Rozprostření zemint l vrstvy do 0,15 m schopných zúrodnění v rovině a sklonu do 1:5</t>
  </si>
  <si>
    <t>Rozprostření zemin schopných zúrodnění v rovině a ve sklonu do 1:5, tloušťka vrstvy přes 0,10 do 0,15 m</t>
  </si>
  <si>
    <t>103715000</t>
  </si>
  <si>
    <t>substrát pro trávníky A  VL</t>
  </si>
  <si>
    <t>Hnojiva humusová substrát pro trávníky A      VL</t>
  </si>
  <si>
    <t>181101133</t>
  </si>
  <si>
    <t>Úprava pozemku s rozpojením, přehrnutím, urovnáním a přehrnutím do 60 m zeminy tř 3</t>
  </si>
  <si>
    <t>Úprava pozemku s rozpojením a přehrnutím včetně urovnání v zemině tř. 3, s přemístěním na vzdálenost přes 40 do 60 m</t>
  </si>
  <si>
    <t xml:space="preserve">Poznámka k souboru cen:_x000D_
Poznámka k souboru cen: 1. V cenách jsou započteny i náklady na urovnání povrchu pozemku s tolerancí +/- 100 mm. 2. Ceny lze použít i pro: a) zahrnutí úvozových cest a prohlubní na upravovaných pozemcích, b) zřízení zemních teras, c) srovnání mezí výšky přes 500 mm, d) sejmutí ornice z pozemku a její odhrnutí na dočasnou skládku nebo přihrnutí ornice z dočasné skládky na upravený pozemek s jejím rozprostřením. 3. Objem zeminy se určuje v m3 rostlého stavu. </t>
  </si>
  <si>
    <t>181114711</t>
  </si>
  <si>
    <t>Odstranění kamene sebráním a naložením na dopravní prostředek hmotnosti jednotlivě do 15 kg</t>
  </si>
  <si>
    <t>Odstranění kamene z pozemku sebráním kamene, hmotnosti jednotlivě do 15 kg</t>
  </si>
  <si>
    <t xml:space="preserve">Poznámka k souboru cen:_x000D_
Poznámka k souboru cen: 1. V cenách jsou započteny i náklady na odklizení na hromady na vzdálenost do 10 m nebo s naložením na dopravní prostředek. 2. Cena - 4712 lze použít i pro odstranění patek sloupů chmelnicových konstrukcí z hloubky do 0,6 m. 3. Ceny nelze použít pro odstranění skalního podkladu. 4. Množství sebraného kamene pro přemístění se určuje koeficientem 0,7 z objemu hromady. </t>
  </si>
  <si>
    <t>3127,77*0,1 "Přepočtené koeficientem množství</t>
  </si>
  <si>
    <t>181202305</t>
  </si>
  <si>
    <t>Úprava pláně na násypech se zhutněním</t>
  </si>
  <si>
    <t>Úprava pláně na stavbách dálnic na násypech se zhutněním</t>
  </si>
  <si>
    <t>182001111</t>
  </si>
  <si>
    <t>Plošná úprava terénu hornina tř 1 až 4 nerovnosti do +/-100 mm v rovinně a svahu do 1:5</t>
  </si>
  <si>
    <t>182303111</t>
  </si>
  <si>
    <t>Doplnění zeminy nebo substrátu na travnatých plochách tl 50 mm rovina v rovinně a svahu do 1:5</t>
  </si>
  <si>
    <t>Doplnění zeminy nebo substrátu na travnatých plochách tloušťky do 50 mm v rovině nebo na svahu do 1:5</t>
  </si>
  <si>
    <t xml:space="preserve">Poznámka k souboru cen:_x000D_
Poznámka k souboru cen: 1. V cenách jsou započteny i náklady na vodorovné přemístění na vzdálenost do 3 m. 2. V cenách nejsou započteny náklady na substrát. </t>
  </si>
  <si>
    <t>211971110</t>
  </si>
  <si>
    <t>Zřízení opláštění žeber nebo trativodů geotextilií v rýze nebo zářezu sklonu do 1:2</t>
  </si>
  <si>
    <t>Zřízení opláštění výplně z geotextilie odvodňovacích žeber nebo trativodů v rýze nebo zářezu se stěnami šikmými o sklonu do 1:2</t>
  </si>
  <si>
    <t xml:space="preserve">Poznámka k souboru cen:_x000D_
Poznámka k souboru cen: 1. Ceny jsou určeny: a) pro jakékoliv druhy a rozměry geotextilií, b) i pro zřízení svislého drénu z jedné nebo více vrstev geotextilie přiložených na stěnu rýhy nebo zářezu, c) pro způsob spojování geotextilií přesahy. 2. Ceny nelze použít: a) pro zřízení opláštění výplně v zapažených rýhách; toto opláštění se oceňuje individuálně, b) pro knotové drény (geodrény); tyto drény se oceňují cenami souboru cen 211 97-21 Vpichování svislých konsolidačních prefabrikovaných drénů, c) pro zřízení vrstev z geotextilií; toto zřízení vrstev z geotextilií se ocení cenami souboru cen 213 14 Zřízení vrstvy z geotextilie. 3. V cenách jsou započteny i náklady na zřízení předepsaných přesahů a na potřebné zatěžování nebo připevňování geotextilie ke stěnám výkopu při provádění. 4. V cenách nejsou započteny náklady na dodání geotextilie; toto dodání se oceňuje ve specifikaci. Ztratné lze dohodnout ve výši 2 %. 5. Množství měrných jednotek: a) se určuje v m2 rozvinuté plochy opláštění bez jakýchkoliv přesahů. Při opláštění z více vrstev geotextilií se pro určení množství měrných jednotek oceňuje každá vrstva samostatně, b) pro dodání geotextilie oceňované ve specifikaci se určí v m2 geotextilie včetně přesahů a prořezů stanovených projektovou dokumentací. </t>
  </si>
  <si>
    <t>textilie 300 g/m2</t>
  </si>
  <si>
    <t>243,363033665456*1,08 "Přepočtené koeficientem množství</t>
  </si>
  <si>
    <t>212532111</t>
  </si>
  <si>
    <t>Lože pro trativody z kameniva hrubého drceného frakce 16 až 32 mm</t>
  </si>
  <si>
    <t>Lože pro trativody z kameniva hrubého drceného</t>
  </si>
  <si>
    <t xml:space="preserve">Poznámka k souboru cen:_x000D_
Poznámka k souboru cen: 1. V cenách jsou započteny i náklady na vyčištění dna rýh a na urovnání povrchu lože. 2. V ceně materiálu jsou započteny i náklady na prohození výkopku. </t>
  </si>
  <si>
    <t>212561111</t>
  </si>
  <si>
    <t>Výplň odvodňovacích trativodů kamenivem hrubým drceným frakce 4 až 16 mm</t>
  </si>
  <si>
    <t>242,81*0,4*0,3</t>
  </si>
  <si>
    <t>212755216</t>
  </si>
  <si>
    <t>Trativody z drenážních trubek plastových flexibilních D 160 mm bez lože</t>
  </si>
  <si>
    <t>Trativody bez lože z drenážních trubek plastových flexibilních D 160 mm</t>
  </si>
  <si>
    <t xml:space="preserve">Poznámka k souboru cen:_x000D_
Poznámka k souboru cen: 1. Ceny jsou určeny pro uložení drenážních trubek do výkopu bez lože a obsypu. 2. Trativody včetně lože a obsypu trubek se ocení cenami souboru cen 212 75-2 . Trativody z drenážních trubek katalogu 827-1 Vedení trubní dálková a přípojná – vodovody a kanalizace </t>
  </si>
  <si>
    <t>271532213</t>
  </si>
  <si>
    <t>Podsyp pod základové konstrukce se zhutněním z hrubého kameniva frakce 8 až 16 mm</t>
  </si>
  <si>
    <t>Podsyp pod základové konstrukce se zhutněním a urovnáním povrchu z kameniva hrubého, frakce 8 - 16 mm</t>
  </si>
  <si>
    <t>"kašna" 6,6*2,2*0,15</t>
  </si>
  <si>
    <t>273321116</t>
  </si>
  <si>
    <t>Základové desky ze ŽB C 20/25</t>
  </si>
  <si>
    <t>Základové konstrukce z betonu železového desky ve výkopu nebo na hlavách pilot C 20/25</t>
  </si>
  <si>
    <t xml:space="preserve">Poznámka k souboru cen:_x000D_
Poznámka k souboru cen: 1. V cenách jsou započteny i náklady na: a) kontrolu bednění před betonáží, vlastní betonáž zejména čerpadlem betonu, rozhrnutí a hutnění betonu požadované konzistence bez ohledu na hustotu výztuže, uhlazení horního povrchu základu s případnou technologickou přestávkou nutnou pro vytvoření založení dříku opěry nebo pilíře, b) kontrolu uložení výztuže s předepsaným krytím, c) ošetření a ochranu čerstvě uloženého betonu. 2. V cenách nejsou započteny náklady na podkladní vrstvu základu, tyto se oceňují souborem cen 451 3-511 Podkladní nebo vyrovnávací vrstva z betonu prostého. </t>
  </si>
  <si>
    <t>"kašna" (2,2*6,6)*0,2</t>
  </si>
  <si>
    <t>"kašna" (6,6*2+2,2*2)*0,3</t>
  </si>
  <si>
    <t>273362021</t>
  </si>
  <si>
    <t>Výztuž základových desek svařovanými sítěmi Kari</t>
  </si>
  <si>
    <t>Výztuž základů desek ze svařovaných sítí z drátů typu KARI</t>
  </si>
  <si>
    <t>"kašna" 171,95/1000</t>
  </si>
  <si>
    <t>274313711</t>
  </si>
  <si>
    <t>Základové pásy z betonu tř. C 20/25</t>
  </si>
  <si>
    <t>Základy z betonu prostého pasy betonu kamenem neprokládaného tř. C 20/25</t>
  </si>
  <si>
    <t xml:space="preserve">Poznámka k souboru cen:_x000D_
Poznámka k souboru cen: 1. V ceně příplatku -5911 jsou započteny náklady na technologické opatření a na ztíženou betonáž pod hladinou pažící bentonitové suspenze a na průběžné odčerpání suspenze s přepouštěním na určené místo do 20 m, popř. do vany nebo do kalové cisterny k odvozu. Odvoz se oceňuje cenami katalogu 800-2 Zvláštní zakládání objektů. 2. Hloubení s použitím bentonitové suspenze se oceňuje katalogem 800-1 Zemní práce. Bednění se neoceňuje. </t>
  </si>
  <si>
    <t>"kašna" (2,2*2+6,6*2)*0,3*(1,13-0,33)</t>
  </si>
  <si>
    <t>460 100</t>
  </si>
  <si>
    <t>Zhotovení provizorní branky vč. úpravy části stávajícího oplocení</t>
  </si>
  <si>
    <t>460650141</t>
  </si>
  <si>
    <t>Zřízení provizorní příjezdové komunikace ze silničních panelů se štěrkovým ložem tl.150 mm vč. odstranění</t>
  </si>
  <si>
    <t>"Provizorní chodník"70*1,5</t>
  </si>
  <si>
    <t>"Stání pro sanitky a zásobování" 100</t>
  </si>
  <si>
    <t>593810850</t>
  </si>
  <si>
    <t>panel silniční 3000-1200-150  300x120x15 cm (60t a 30t)</t>
  </si>
  <si>
    <t>Prefabrikáty silniční betonové a železobetonové panely silniční 3000-1200-150     300 x 120 x 15 (60t a 30t)</t>
  </si>
  <si>
    <t>564801111</t>
  </si>
  <si>
    <t>Podklad ze štěrkodrtě ŠD tl 30 mm</t>
  </si>
  <si>
    <t>Podklad ze štěrkodrti ŠD s rozprostřením a zhutněním, po zhutnění tl. 30 mm</t>
  </si>
  <si>
    <t>564851111</t>
  </si>
  <si>
    <t>Podklad ze štěrkodrtě ŠD tl 150 mm</t>
  </si>
  <si>
    <t>Podklad ze štěrkodrti ŠD s rozprostřením a zhutněním, po zhutnění tl. 150 mm</t>
  </si>
  <si>
    <t>1124,9*2 "Přepočtené koeficientem množství</t>
  </si>
  <si>
    <t>564871111</t>
  </si>
  <si>
    <t>Podklad ze štěrkodrtě ŠD tl 250 mm</t>
  </si>
  <si>
    <t>Podklad ze štěrkodrti ŠD s rozprostřením a zhutněním, po zhutnění tl. 250 mm</t>
  </si>
  <si>
    <t>565135121</t>
  </si>
  <si>
    <t>Asfaltový beton vrstva podkladní ACP 16 (obalované kamenivo OKS) tl 50 mm š přes 3 m</t>
  </si>
  <si>
    <t>Asfaltový beton vrstva podkladní ACP 16 (obalované kamenivo střednězrnné - OKS) s rozprostřením a zhutněním v pruhu šířky přes 3 m, po zhutnění tl. 50 mm</t>
  </si>
  <si>
    <t xml:space="preserve">Poznámka k souboru cen:_x000D_
Poznámka k souboru cen: 1. ČSN EN 13108-1 připouští pro ACP 16 pouze tl. 50 až 80 mm. </t>
  </si>
  <si>
    <t>573191111</t>
  </si>
  <si>
    <t>Nátěr infiltrační kationaktivní v množství emulzí 1 kg/m2</t>
  </si>
  <si>
    <t>Nátěr infiltrační kationaktivní emulzí v množství 1,00 kg/m2</t>
  </si>
  <si>
    <t xml:space="preserve">Poznámka k souboru cen:_x000D_
Poznámka k souboru cen: 1. V ceně nejsou započteny náklady na popř. projektem předepsané očištění vozovky, které se oceňuje cenou 938 90-8411 Očištění povrchu saponátovým roztokem části C 01 tohoto katalogu. </t>
  </si>
  <si>
    <t>577134141</t>
  </si>
  <si>
    <t>Asfaltový beton vrstva obrusná ACO 11 (ABS) tř. I tl 40 mm š přes 3 m z modifikovaného asfaltu</t>
  </si>
  <si>
    <t>Asfaltový beton vrstva obrusná ACO 11 (ABS) s rozprostřením a se zhutněním z modifikovaného asfaltu v pruhu šířky přes 3 m tl. 40 mm</t>
  </si>
  <si>
    <t xml:space="preserve">Poznámka k souboru cen:_x000D_
Poznámka k souboru cen: 1. ČSN EN 13108-1 připouští pro ACO 11 pouze tl. 35 až 50 mm. </t>
  </si>
  <si>
    <t>596211113</t>
  </si>
  <si>
    <t>Kladení zámkové dlažby komunikací pro pěší tl 60 mm skupiny A pl přes 300 m2</t>
  </si>
  <si>
    <t>Kladení dlažby z betonových zámkových dlaždic komunikací pro pěší s ložem z kameniva těženého nebo drceného tl. do 40 mm, s vyplněním spár s dvojitým hutněním, vibrováním a se smetením přebytečného materiálu na krajnici tl. 60 mm skupiny A, pro plochy přes 300 m2</t>
  </si>
  <si>
    <t>592450380</t>
  </si>
  <si>
    <t>dlažba zámková 20x16,5x6 cm přírodní</t>
  </si>
  <si>
    <t>Dlaždice betonové dlažba zámková (ČSN EN 1338) dlažba,  s fazetou 1 m2=36 kusů 20 x 16,5 x 6 přírodní</t>
  </si>
  <si>
    <t>505,75*1,08 "Přepočtené koeficientem množství</t>
  </si>
  <si>
    <t>596212313</t>
  </si>
  <si>
    <t>Kladení zámkové dlažby pozemních komunikací tl 100 mm skupiny A pl přes 300 m2</t>
  </si>
  <si>
    <t>Kladení dlažby z betonových zámkových dlaždic pozemních komunikací s ložem z kameniva těženého nebo drceného tl. do 50 mm, s vyplněním spár, s dvojitým hutněním vibrováním a se smetením přebytečného materiálu na krajnici tl. 100 mm skupiny A, pro plochy přes 300 m2</t>
  </si>
  <si>
    <t xml:space="preserve">Poznámka k souboru cen:_x000D_
Poznámka k souboru cen: 1. Pro volbu cen dlažeb platí toto rozdělení: Skupina A: dlažby z prvků stejného tvaru, Skupina B: dlažby z prvků dvou a více tvarů, nebo z obrazců o ploše jednotlivě do 100 m2, Skupina C: dlažby obloukovitých tvarů (oblouky, kruhy, apod.). 2. V cenách jsou započteny i náklady na dodání hmot pro lože a na dodání materiálu na výplň spár. 3. V cenách nejsou započteny náklady na dodání zámkové dlažby, které se oceňuje ve specifikaci; ztratné lze dohodnout u plochy a) do 100 m2 ve výši 3 %, b) přes 100 do 300 m2 ve výši 2 %, c) přes 300 m2 ve výši 1 %. 4. Část lože přesahující tloušťku 50 mm se oceňuje cenami souboru cen 451 ..-9 Příplatek za každých dalších 10 mm tloušťky podkladu nebo lože. </t>
  </si>
  <si>
    <t>592452010</t>
  </si>
  <si>
    <t>dlažba zámková barevná 20x10x4 cm</t>
  </si>
  <si>
    <t>Dlaždice betonové dlažba zámková (ČSN EN 1338) dlažba zámková  1 m2=50 kusů 20 x 10 x 4     barevná</t>
  </si>
  <si>
    <t>Kanalizace</t>
  </si>
  <si>
    <t>1322200010R01</t>
  </si>
  <si>
    <t>Hloubení nezapaž. rýh šířky do 60 cm v hornině 1-4, odvoz do 1 km, uložení na skládku</t>
  </si>
  <si>
    <t>1331000010R02</t>
  </si>
  <si>
    <t>Hloubení šachet, pažení a rozepření, v hornině 1-4, odvoz do 1 km, uložení na skládku</t>
  </si>
  <si>
    <t>1331000010R03</t>
  </si>
  <si>
    <t>Hloubení jam, pažení a rozepření, v hornině 1-4, odvoz do 1 km, uložení na skládku</t>
  </si>
  <si>
    <t>174100010R01</t>
  </si>
  <si>
    <t>Zásyp jam, rýh a šachet sypaninou, dovoz sypaniny ze vzdálenosti 1 km</t>
  </si>
  <si>
    <t>175200010R01</t>
  </si>
  <si>
    <t>Obsyp objektu prohozenou zeminou, dovoz zeminy ze vzdálenosti 5 km</t>
  </si>
  <si>
    <t>800 002</t>
  </si>
  <si>
    <t>Retenční nádrž</t>
  </si>
  <si>
    <t>271571111</t>
  </si>
  <si>
    <t>Polštáře zhutněné pod základy ze štěrkopísku tříděného</t>
  </si>
  <si>
    <t>7,5*2,7*0,2</t>
  </si>
  <si>
    <t>273321511</t>
  </si>
  <si>
    <t>Základové desky ze ŽB bez zvýšených nároků na prostředí tř. C 25/30</t>
  </si>
  <si>
    <t>Základy z betonu železového (bez výztuže) desky z betonu bez zvýšených nároků na prostředí tř. C 25/30</t>
  </si>
  <si>
    <t>273352110</t>
  </si>
  <si>
    <t>Bednění základových desek plochy rovinné</t>
  </si>
  <si>
    <t>Bednění základových konstrukcí desek ploch rovinných</t>
  </si>
  <si>
    <t>273352119</t>
  </si>
  <si>
    <t>Odbednění základových desek</t>
  </si>
  <si>
    <t>Bednění základových konstrukcí desek odbednění bez ohledu na tvar</t>
  </si>
  <si>
    <t>279321347</t>
  </si>
  <si>
    <t>Základová zeď ze ŽB tř. C 25/30 bez výztuže</t>
  </si>
  <si>
    <t>Základové zdi z betonu železového (bez výztuže) bez zvláštních nároků na vliv prostředí (X0, XC) tř. C 25/30</t>
  </si>
  <si>
    <t>411321414</t>
  </si>
  <si>
    <t>Stropy deskové ze ŽB tř. C 25/30</t>
  </si>
  <si>
    <t>Stropy z betonu železového (bez výztuže) stropů deskových, plochých střech, desek balkonových, desek hřibových stropů včetně hlavic hřibových sloupů tř. C 25/30</t>
  </si>
  <si>
    <t>894401111</t>
  </si>
  <si>
    <t>Osazení betonových dílců pro šachty skruže rovné TBS 29/80/9</t>
  </si>
  <si>
    <t>592241120</t>
  </si>
  <si>
    <t>skruž betonová s ocelovými stupadly TBS-Q 1000/250/90 SP 100x25x9 cm</t>
  </si>
  <si>
    <t>Prefabrikáty pro vstupní šachty a drenážní šachtice (betonové a železobetonové) šachty pro studňové a drenážní soustavy skruže s ocelovými stupadly s PE povlakem TBS-Q 1000/250/90 SP   100 x 25 x 9</t>
  </si>
  <si>
    <t>899304111</t>
  </si>
  <si>
    <t>Osazení poklop železobetonových včetně rámů jakékoli hmotnosti</t>
  </si>
  <si>
    <t>Osazení poklopů železobetonových včetně rámů jakékoliv hmotnosti</t>
  </si>
  <si>
    <t xml:space="preserve">Poznámka k souboru cen:_x000D_
Poznámka k souboru cen: 1. V cenách nejsou započteny náklady na dodání železobetonových poklopů; poklopy včetně rámů se oceňují ve specifikaci. </t>
  </si>
  <si>
    <t>286617640</t>
  </si>
  <si>
    <t>revizní šachty D 400 - poklop litinový děrovaný 315/40t</t>
  </si>
  <si>
    <t>Revizní šachty a dvorní vpusti systém Wavin - kanalizační šachty revizní šachty D 400 poklopy litinové 315/40t  děrovaný</t>
  </si>
  <si>
    <t>711461103</t>
  </si>
  <si>
    <t>Provedení izolace proti tlakové vodě vodorovné fólií přilepenou v plné ploše</t>
  </si>
  <si>
    <t>Provedení izolace proti povrchové a podpovrchové tlakové vodě fóliemi na ploše vodorovné V přilepenou v plné ploše</t>
  </si>
  <si>
    <t xml:space="preserve">Poznámka k souboru cen:_x000D_
Poznámka k souboru cen: 1. Izolace plochy jednotlivě do 10 m2 se oceňují skladebně cenou příslušné izolace a cenou 711 49-9097 Příplatek za plochu do 10 m2. 2. Cenami lze oceňovat i montáž izolací proti zemní vlhkosti. </t>
  </si>
  <si>
    <t>283220820</t>
  </si>
  <si>
    <t>zemní izolační fólie (např. ALKORPLAN 35034), tl. 2 mm, šířka 2,05 délka role 20 m</t>
  </si>
  <si>
    <t>Fólie z měkčeného polyvinylchloridu a jednoduché výrobky z nich zemní izolační fólie (mPVC, PVC-P) (např. ALKORPLAN 35 034) délka role 20 m /barva světle zelená/ tl.  2 mm      šířka 2,05 m</t>
  </si>
  <si>
    <t>35*1,15 "Přepočtené koeficientem množství</t>
  </si>
  <si>
    <t>711462103</t>
  </si>
  <si>
    <t>Provedení izolace proti tlakové vodě svislé fólií přilepenou v plné ploše</t>
  </si>
  <si>
    <t>Provedení izolace proti povrchové a podpovrchové tlakové vodě fóliemi na ploše svislé S přilepenou v plné ploše</t>
  </si>
  <si>
    <t>800 008</t>
  </si>
  <si>
    <t>šachta betonová-dno, skruž, konus, d1000mm</t>
  </si>
  <si>
    <t>napojení přípojky na stoku DN700</t>
  </si>
  <si>
    <t>894423111R01</t>
  </si>
  <si>
    <t>Osazení betonových dílců šachet</t>
  </si>
  <si>
    <t>894423112R01</t>
  </si>
  <si>
    <t>Osazení betonových dílců šachet, šachtová dna, na kroužek do 3,0 t</t>
  </si>
  <si>
    <t>894431112R01</t>
  </si>
  <si>
    <t>Osazení plastové šachty z dílů prům.600 mm</t>
  </si>
  <si>
    <t>899104111R01</t>
  </si>
  <si>
    <t>Osazení poklopu s rámem nad 150 kg, včetně dodávky, poklopu šachtového lit. D 650</t>
  </si>
  <si>
    <t>Vnitřní kanalizace (dodávka+montáž)</t>
  </si>
  <si>
    <t>008 001</t>
  </si>
  <si>
    <t>Kamerová inspekce a zkouška průchodnosti nové i stávající kanalizace</t>
  </si>
  <si>
    <t>28695906R01</t>
  </si>
  <si>
    <t>Dno šachtové DN 600 RML DN 160 - 3x vtok 1x výtok</t>
  </si>
  <si>
    <t>28695911R</t>
  </si>
  <si>
    <t>Kus prodlužovací vlnitý DN 600 délka 1000 mm</t>
  </si>
  <si>
    <t>28695920R</t>
  </si>
  <si>
    <t>Kroužek těsnící náhradní pro adaptér DN 600</t>
  </si>
  <si>
    <t>28697080.AR</t>
  </si>
  <si>
    <t>Poklop teleskopický DN 315 D 400 G</t>
  </si>
  <si>
    <t>721176224R01</t>
  </si>
  <si>
    <t>Potrubí KG svodné (ležaté) v zemi D 160 x 4,0 mm</t>
  </si>
  <si>
    <t>721179147R01</t>
  </si>
  <si>
    <t>Potrubí PE-HD, D 160 x 6,2 mm, ležaté v zemi</t>
  </si>
  <si>
    <t>721211530R01</t>
  </si>
  <si>
    <t>Vpusť dvorní, vodorovný odtok, D 110 mm, litinová mřížka 226 x 226 mm</t>
  </si>
  <si>
    <t>721263002R01</t>
  </si>
  <si>
    <t>Uzávěr zpětný automatický HL s ručním zajištěním, nerezová klapka D 160 mm</t>
  </si>
  <si>
    <t>721290112R01</t>
  </si>
  <si>
    <t>Proplach a zkouška těsnosti kanalizace vodou DN 200</t>
  </si>
  <si>
    <t>Odstranění a likvidace podpěr z ocelových válcovaných nosníků stropu nad m.č.0.06</t>
  </si>
  <si>
    <t>914111111</t>
  </si>
  <si>
    <t>Montáž svislé dopravní značky do velikosti 1 m2 objímkami na sloupek nebo konzolu</t>
  </si>
  <si>
    <t>Montáž svislé dopravní značky základní velikosti do 1 m2 objímkami na sloupky nebo konzoly</t>
  </si>
  <si>
    <t xml:space="preserve">Poznámka k souboru cen:_x000D_
Poznámka k souboru cen: 1. V cenách jsou započteny i náklady na montáž značek včetně upevňovacího materiálu na předem připravenou nosnou konstrukci (sloupek, konzolu, sloup). 2. V cenách nejsou započteny náklady na: a) dodání značek, tyto se oceňují ve specifikaci, b) na montáž a dodávku ocelových nosných konstrukcí – sloupků, konzol, tyto se oceňují cenami souboru cen 914 51 Montáž sloupku a 914 53 Montáž konzol a nástavců, c) nátěry, tyto se oceňují jako práce PSV příslušnými cenami katalogu 800-783 Nátěry, d) naložení a odklizení výkopku, tyto se oceňují cenami části A 01 katalogu 800-1 Zemní práce. 3. Ceny nelze použít pro osazení a montáž svislých dopravních značek: a) světelných, tyto se oceňují cenami katalogu 21 M Elektromontáže – silnoproud, b) upevněných na lanech, nebo speciálních konstrukcích nesoucích více značek, tyto se oceňují individuálně. </t>
  </si>
  <si>
    <t>404442310</t>
  </si>
  <si>
    <t>značka svislá reflexní AL- NK 500 x 500 mm</t>
  </si>
  <si>
    <t>Výrobky a zabezpečovací prvky pro zařízení silniční značky dopravní svislé FeZn  plech FeZn AL     plech Al NK, 3M   povrchová úprava reflexní fólií tř.1 čtvercové značky P2, P3, P8, IP1-7,IP10,E1,E2,E6,E9,E10,E12,IJ4 500 x 500 mm AL- NK reflexní tř.1</t>
  </si>
  <si>
    <t>915111112</t>
  </si>
  <si>
    <t>Vodorovné dopravní značení šířky 125 mm retroreflexní bílou barvou dělící čáry souvislé</t>
  </si>
  <si>
    <t>Vodorovné dopravní značení stříkané barvou dělící čára šířky 125 mm souvislá bílá retroreflexní</t>
  </si>
  <si>
    <t xml:space="preserve">Poznámka k souboru cen:_x000D_
Poznámka k souboru cen: 1. Ceny jsou určeny pro dělící čáry bílé souvislé č. V1a, bílé přerušované č. V2a, žluté souvislé č. V12b, žluté přerušované č. V12c a vodící čáry bílé č. V4. 2. V cenách nejsou započteny náklady na: a) předznačení, tyto se oceňují cenami souboru cen 915 6.-11 Předznačení pro vodorovné značení, b) očištění vozovky, tyto se oceňují cenami souboru cen 938 90-9 . Odstranění bláta, prachu nebo hlinitého nánosu s povrchu podkladu nebo krytu části C 01 tohoto katalogu. 3. Množství měrných jednotek se u cen 915 11 a 915 12 určuje v m a u cen 915 13 v m2 stříkané plochy bez mezer. </t>
  </si>
  <si>
    <t>916131113</t>
  </si>
  <si>
    <t>Osazení silničního obrubníku betonového ležatého s boční opěrou do lože z betonu prostého</t>
  </si>
  <si>
    <t>Osazení silničního obrubníku betonového se zřízením lože, s vyplněním a zatřením spár cementovou maltou ležatého s boční opěrou z betonu prostého tř. C 12/15, do lože z betonu prostého téže značky</t>
  </si>
  <si>
    <t xml:space="preserve">Poznámka k souboru cen:_x000D_
Poznámka k souboru cen: 1. V cenách silničních obrubníků ležatých i stojatých jsou započteny: a) pro osazení do lože z kameniva těženého i náklady na dodání hmot pro lože tl. 80 až 100 mm, b) pro osazení do lože z betonu prostého i náklady na dodání hmot pro lože tl. 80 až 100 mm; v cenách -1113 a -1213 též náklady na zřízení bočních opěr. 2. Část lože z betonu prostého přesahující tl. 100 mm se oceňuje cenou 916 99-1121 Lože pod obrubníky, krajníky nebo obruby z dlažebních kostek. 3. V cenách nejsou započteny náklady na dodání obrubníků, tyto se oceňují ve specifikaci. </t>
  </si>
  <si>
    <t>592174910</t>
  </si>
  <si>
    <t>obrubník betonový silniční (např. ABO 15-25) 100x15x25 cm</t>
  </si>
  <si>
    <t>Obrubníky betonové a železobetonové obrubník silniční (např. ABO  15-25)    100 x 15 x 25</t>
  </si>
  <si>
    <t>"B+C" 37,7</t>
  </si>
  <si>
    <t>916131213</t>
  </si>
  <si>
    <t>Osazení silničního obrubníku betonového stojatého s boční opěrou do lože z betonu prostého</t>
  </si>
  <si>
    <t>Osazení silničního obrubníku betonového se zřízením lože, s vyplněním a zatřením spár cementovou maltou stojatého s boční opěrou z betonu prostého tř. C 12/15, do lože z betonu prostého téže značky</t>
  </si>
  <si>
    <t>592174600</t>
  </si>
  <si>
    <t>obrubník betonový chodníkový (např. ABO 2-15) 100x15x25 cm</t>
  </si>
  <si>
    <t>Obrubníky betonové a železobetonové chodníkové (např. ABO 2-15)    100 x 15 x 25</t>
  </si>
  <si>
    <t>"Kruhový obrubník 2,1m" (pi*2,1)*0,78</t>
  </si>
  <si>
    <t>"Kruhový obrubník 2,3m" (pi*2,3)*0,78</t>
  </si>
  <si>
    <t>Mezisoučet</t>
  </si>
  <si>
    <t>"Zaokrouhlení" 0,218</t>
  </si>
  <si>
    <t>916331112</t>
  </si>
  <si>
    <t>Osazení zahradního obrubníku betonového do lože z betonu s boční opěrou</t>
  </si>
  <si>
    <t>Osazení zahradního obrubníku betonového s ložem tl. od 50 do 100 mm z betonu prostého tř. C 12/15 s boční opěrou z betonu prostého tř. C 12/15</t>
  </si>
  <si>
    <t xml:space="preserve">Poznámka k souboru cen:_x000D_
Poznámka k souboru cen: 1. V cenách jsou započteny i náklady na zalití a zatření spár cementovou maltou. 2. V cenách nejsou započteny náklady na dodání obrubníků; tyto se oceňují ve specifikaci. 3. Část lože přesahující tloušťku 100 mm lze ocenit cenou 916 99-1121 Lože pod obrubníky, krajníky nebo obruby z dlažebních kostek, katalogu 822-1. </t>
  </si>
  <si>
    <t>592172140</t>
  </si>
  <si>
    <t>obrubník betonový záhonový šedý(přírodní) 50 x 5 x 25 cm</t>
  </si>
  <si>
    <t>Obrubníky betonové a železobetonové obrubník záhonový šedý (přírodní)           50 x 5 x 25</t>
  </si>
  <si>
    <t>"Záhonové" 525,8</t>
  </si>
  <si>
    <t>"Kontejnery" 11,1</t>
  </si>
  <si>
    <t>"Zaokrouhlení" 0,1</t>
  </si>
  <si>
    <t>537*2 "Přepočtené koeficientem množství</t>
  </si>
  <si>
    <t>936124112</t>
  </si>
  <si>
    <t>Montáž lavičky stabilní parkové se zabetonováním noh</t>
  </si>
  <si>
    <t>Montáž lavičky parkové stabilní se zabetonováním noh</t>
  </si>
  <si>
    <t xml:space="preserve">Poznámka k souboru cen:_x000D_
Poznámka k souboru cen: 1. V cenách -4111 a -4112 jsou započteny i náklady na zemní práce s odhozem výkopku na vzdálenost do 3 m. 2. V cenách nejsou započteny náklady na: a) vysekání otvorů pro osazení noh do stávajících konstrukcí; tyto práce se oceňují cenami souboru cen 974 04-25 Vysekání rýh částí B01 katalogu 801-3 Budovy a haly – bourání konstrukcí, b) dodání lavičky, tyto se oceňují ve specifikaci, c) odklizení výkopku, tyto se oceňují cenami části A 01 katalogu 800-1 Zemní práce. </t>
  </si>
  <si>
    <t>74910101R</t>
  </si>
  <si>
    <t>Bezúdržbová lavička; délka 1500 mm, v. sedáku 450 mm; konstrukce kov</t>
  </si>
  <si>
    <t xml:space="preserve">Povrchová úprava zinek nebo vypalovaná barva
Hmotnost: 75 Kg
Výška sedáku: 450 mm
Délka: 1500 mm
Úprava kovu: vypalovaná barva nebo žárový zinek
Konstrukce: jekl 50 x 20 mm
referenční výrobek SEO
</t>
  </si>
  <si>
    <t>961043111</t>
  </si>
  <si>
    <t>Bourání základů z betonu proloženého kamenem</t>
  </si>
  <si>
    <t>700,736*24 "Přepočtené koeficientem množství</t>
  </si>
  <si>
    <t>979099115</t>
  </si>
  <si>
    <t>Poplatek za uložení betonového odpadu na skládce (skládkovné)</t>
  </si>
  <si>
    <t>Zdravotechnika - plynovod (dodávka+montáž)</t>
  </si>
  <si>
    <t>723 001</t>
  </si>
  <si>
    <t>Demontáž a likvidace stávajícího HUP</t>
  </si>
  <si>
    <t>723 002</t>
  </si>
  <si>
    <t>Dodávka a osazení betonová skříň PD100H pro plynoměr+HUP 1000x800x600mm vč. základu</t>
  </si>
  <si>
    <t>723 003</t>
  </si>
  <si>
    <t>Dodávka a osazení plechová skříň s dvířky 300x300x300</t>
  </si>
  <si>
    <t>723150303</t>
  </si>
  <si>
    <t>Potrubí ocelové hladké černé bezešvé spojované svařováním tvářené za tepla D 28x2,6 mm</t>
  </si>
  <si>
    <t>Potrubí z ocelových trubek hladkých černých spojovaných svařováním tvářených za tepla D 28/2,6</t>
  </si>
  <si>
    <t>723150312</t>
  </si>
  <si>
    <t>Potrubí ocelové hladké černé bezešvé spojované svařováním tvářené za tepla D 57x3,2 mm</t>
  </si>
  <si>
    <t>Potrubí z ocelových trubek hladkých černých spojovaných svařováním tvářených za tepla D 57/3,2</t>
  </si>
  <si>
    <t>723150367</t>
  </si>
  <si>
    <t>Chránička D 57x2,9 mm</t>
  </si>
  <si>
    <t>Potrubí z ocelových trubek hladkých chráničky D 57/2,9</t>
  </si>
  <si>
    <t>723150369</t>
  </si>
  <si>
    <t>Chránička D 89x3,6 mm</t>
  </si>
  <si>
    <t>Potrubí z ocelových trubek hladkých chráničky D 89/3,6</t>
  </si>
  <si>
    <t>723220214</t>
  </si>
  <si>
    <t>Šroubení přechodové G 1 F x D 32 PRES-GAS s vnitřním závitem</t>
  </si>
  <si>
    <t>Armatury s jedním závitem přechodová šroubení (PRES-GAS) vnitřní závit G 1 F x D 32</t>
  </si>
  <si>
    <t>723220224</t>
  </si>
  <si>
    <t>Šroubení přechodové G 1 M x D 32 PRES-GAS s vnějším závitem</t>
  </si>
  <si>
    <t>Armatury s jedním závitem přechodová šroubení (PRES-GAS) vnější závit G 1 M x D 32</t>
  </si>
  <si>
    <t>723230104</t>
  </si>
  <si>
    <t>Kulový uzávěr přímý PN 5 G 1 FF s protipožární armaturou a 2x vnitřním závitem</t>
  </si>
  <si>
    <t>Armatury se dvěma závity s protipožární armaturou (FIREBAG) PN 5 kulové uzávěry přímé závity vnitřní G 1 FF</t>
  </si>
  <si>
    <t xml:space="preserve">Poznámka k souboru cen:_x000D_
Poznámka k souboru cen: 1. Cenami -9101 až -9108 nelze oceňovat montáž středotlakých regulátorů nebo jejich souprav. 2. V cenách -4351 a -4352 je upevňovací spojovací materiál součástí dodávky skříňky a soklu. </t>
  </si>
  <si>
    <t>723230105</t>
  </si>
  <si>
    <t>Kulový uzávěr přímý plynový G 2</t>
  </si>
  <si>
    <t>723230106</t>
  </si>
  <si>
    <t>Kulový uzávěr přímý plynový G 2 1/2</t>
  </si>
  <si>
    <t>723230153</t>
  </si>
  <si>
    <t>Flexibilní hadice na plyn DN25 délky 500 mm pro bajonetové uzávěry</t>
  </si>
  <si>
    <t>723261917</t>
  </si>
  <si>
    <t>Montáž plynoměrů PS 100</t>
  </si>
  <si>
    <t>Montáž plynoměrů při rekonstrukci plynoinstalací s odvzdušněním a odzkoušením PS-100</t>
  </si>
  <si>
    <t>998723103</t>
  </si>
  <si>
    <t>Přesun hmot tonážní pro vnitřní plynovod v objektech v do 24 m</t>
  </si>
  <si>
    <t>Přesun hmot pro vnitřní plynovod stanovený z hmotnosti přesunovaného materiálu vodorovná dopravní vzdálenost do 50 m v objektech, výšky přes 12 do 24 m</t>
  </si>
  <si>
    <t>Zdravotechnika - strojní vybavení (dodávka+montáž)</t>
  </si>
  <si>
    <t>724 001</t>
  </si>
  <si>
    <t>Zřízení podzemní šachty pro osazení filtrační jednotky, napojení</t>
  </si>
  <si>
    <t>724 002</t>
  </si>
  <si>
    <t>Cirk.čerpadlo Z25/6</t>
  </si>
  <si>
    <t>724139101</t>
  </si>
  <si>
    <t>Montáž čerpadla vodovodního křídlových nebo pístových bez potrubí včetně sacího koše</t>
  </si>
  <si>
    <t>Čerpadla vodovodní ruční montáž čerpadel křídlových nebo pístových včetně sacího koše bez potrubí</t>
  </si>
  <si>
    <t>426508000</t>
  </si>
  <si>
    <t>čerpadlo stojanové ruční (např. Standard II) 1200xD280</t>
  </si>
  <si>
    <t>Čerpadla s ručním pohonem - pístová jednoválcová čerpadlo ruční stojanové (např. Standard II), 1200 x D 280</t>
  </si>
  <si>
    <t>724231125</t>
  </si>
  <si>
    <t>Příslušenství, manometr D100</t>
  </si>
  <si>
    <t>724231172</t>
  </si>
  <si>
    <t>Teploměr s pevným stonkem a jímkou DTR 100 mm</t>
  </si>
  <si>
    <t>998724203</t>
  </si>
  <si>
    <t>Přesun hmot procentní pro strojní vybavení v objektech v do 24 m</t>
  </si>
  <si>
    <t>Přesun hmot pro strojní vybavení stanovený procentní sazbou z ceny vodorovná dopravní vzdálenost do 50 m v objektech výšky přes 12 do 24 m</t>
  </si>
  <si>
    <t>Přemístění altánu na nové místo vč. 6ks betonových patek</t>
  </si>
  <si>
    <t>998762203</t>
  </si>
  <si>
    <t>Přesun hmot procentní pro kce tesařské v objektech v do 24 m</t>
  </si>
  <si>
    <t>Přesun hmot pro konstrukce tesařské stanovený procentní sazbou z ceny vodorovná dopravní vzdálenost do 50 m v objektech výšky přes 12 do 24 m</t>
  </si>
  <si>
    <t>767 001</t>
  </si>
  <si>
    <t>Výroba a montáž nerezová vana kašny</t>
  </si>
  <si>
    <t>553 Z27</t>
  </si>
  <si>
    <t>plechová vana kašny, dno protiskluzné R13 s prohlubní a s žebrovou výztuhou, madlo - nerezový plech (výkres D.1.1.c.47)</t>
  </si>
  <si>
    <t>767914830</t>
  </si>
  <si>
    <t>Demontáž rámového oplocení na ocelové sloupky výšky do 2m</t>
  </si>
  <si>
    <t>"Z ulice" 0,3+8,5+24,5+12,5</t>
  </si>
  <si>
    <t>"Východní část areálu" 22+10,5+13+13</t>
  </si>
  <si>
    <t>"Směrem ke kolejišti" 40,5+6,5+15</t>
  </si>
  <si>
    <t>767920820</t>
  </si>
  <si>
    <t>Demontáž vrat a vrátek k oplocení plochy do 6 m2</t>
  </si>
  <si>
    <t>"Východní část areálu" 1</t>
  </si>
  <si>
    <t>998767203</t>
  </si>
  <si>
    <t>Přesun hmot procentní pro zámečnické konstrukce v objektech v do 24 m</t>
  </si>
  <si>
    <t>Přesun hmot pro zámečnické konstrukce stanovený procentní sazbou z ceny vodorovná dopravní vzdálenost do 50 m v objektech výšky přes 12 do 24 m</t>
  </si>
  <si>
    <t>783425422</t>
  </si>
  <si>
    <t>Nátěry syntetické potrubí do DN 50 barva dražší matný povrch 1x antikorozní, 1x základní, 2x email</t>
  </si>
  <si>
    <t>SO04 - Objekt protip - SO04 - Objekt protipovodň...</t>
  </si>
  <si>
    <t xml:space="preserve">    81 - Protipovodňové vybavení (dodávka+montáž)</t>
  </si>
  <si>
    <t>Kopaná sonda ručně</t>
  </si>
  <si>
    <t>115201511</t>
  </si>
  <si>
    <t>Demontáž odpadního potrubí DN 150</t>
  </si>
  <si>
    <t>Montáž a demontáž odpadního potrubí s tvarovkami pro všechny druhy potrubí a způsoby uložení při snižování hladiny podzemní vody soustavou čerpacích jehel demontáž potrubí jmenovité světlosti DN 150</t>
  </si>
  <si>
    <t xml:space="preserve">Poznámka k souboru cen:_x000D_
Poznámka k souboru cen: 1. Ceny lze použít pouze tehdy, oceňuje-li se zároveň odsávání a čerpání vody při snižování hladiny podzemní vody soustavou čerpacích jehel cenami souboru cen 115 20-16 Odsávání a čerpání vody sběrným potrubím. 2. Odpadním potrubím se rozumí potrubí, jímž se voda z odsávací a čerpací stanice odvádí na určené místo. 3. Množství měrných jednotek se určuje v m měřených v ose odpadního potrubí od připojení na odsávací a čerpací stanici až na konec odpadního potrubí. </t>
  </si>
  <si>
    <t>"Sta 0,0-55,6"</t>
  </si>
  <si>
    <t>(22,5+4,6+28,5)*(0,7/2+0,5+0,05+0,5+0,8+0,7+0,3+0,5/2)*0,3</t>
  </si>
  <si>
    <t>132102101</t>
  </si>
  <si>
    <t>Hloubení rýh š do 600 mm ručním nebo pneum nářadím v soudržných horninách tř. 1 a 2</t>
  </si>
  <si>
    <t>"Drenážní potrubí drážního tělesa"</t>
  </si>
  <si>
    <t>(0,55+0,2+0,8+0,7+0,3)*0,6*0,3</t>
  </si>
  <si>
    <t>(6-2,55)*0,6*1</t>
  </si>
  <si>
    <t>"Sta 0,0-22,5"</t>
  </si>
  <si>
    <t>22,5*0,8*0,7</t>
  </si>
  <si>
    <t>"Sta 27,1-55,6"</t>
  </si>
  <si>
    <t>28,5*0,8*0,7</t>
  </si>
  <si>
    <t>"Sta 22,5-27,1"</t>
  </si>
  <si>
    <t>4,6*(0,6*0,5)</t>
  </si>
  <si>
    <t>"Výkop" 138,224+2,529+29,94</t>
  </si>
  <si>
    <t>"Zásyp" -113,723</t>
  </si>
  <si>
    <t>162201102</t>
  </si>
  <si>
    <t>Vodorovné přemístění do 50 m výkopku/sypaniny z horniny tř. 1 až 4</t>
  </si>
  <si>
    <t>Vodorovné přemístění výkopku nebo sypaniny po suchu na obvyklém dopravním prostředku, bez naložení výkopku, avšak se složením bez rozhrnutí z horniny tř. 1 až 4 na vzdálenost přes 20 do 50 m</t>
  </si>
  <si>
    <t>56,97*24 "Přepočtené koeficientem množství</t>
  </si>
  <si>
    <t>Příplatek k vodorovnému přemístění sypaniny z horniny tř 1 až 4 ZKD 1000 m</t>
  </si>
  <si>
    <t>25,592*24 "Přepočtené koeficientem množství</t>
  </si>
  <si>
    <t>171103101</t>
  </si>
  <si>
    <t>Zemní hrázky melioračních kanálů z horniny tř. 1 až 4</t>
  </si>
  <si>
    <t>Zemní hrázky přívodních a odpadních melioračních kanálů zhutňované po vrstvách tloušťky 200 mm, s přemístěním sypaniny do 20 m nebo s jejím přehozením do 3 m z hornin tř. 1 až 4</t>
  </si>
  <si>
    <t xml:space="preserve">Poznámka k souboru cen:_x000D_
Poznámka k souboru cen: 1. V ceně nejsou započteny náklady na úpravy pláně na koruně hrázek a na svahování na bocích hrázek; tyto zemní práce se oceňují cenami souborů cen 181 *0-11 Úprava pláně vyrovnáním výškových rozdílů a 182 . 0-11 Svahování trvalých svahů do projektovaných profilů, části A 01 tohoto katalogu. 2. Přemístění sypaniny na vzdálenost přes 20 m se oceňuje cenami souboru cen 162 . 0-1 . Vodorovné přemístění výkopku části A01 tohoto katalogu, přičemž vzdálenost 20 m uvedená v popisu souboru cen se neodečítá. </t>
  </si>
  <si>
    <t>581232800</t>
  </si>
  <si>
    <t>zemina jílovinová kameninová surová kusová BH</t>
  </si>
  <si>
    <t>Tuha vločková (PN 73 004) pudr PN zemina jílovinová kameninová surová kusová BH</t>
  </si>
  <si>
    <t>11,782*1,87 "Přepočtené koeficientem množství</t>
  </si>
  <si>
    <t>22,5*(0,7/2+0,5+0,05+0,5+0,8+0,7+0,3+0,5/2)</t>
  </si>
  <si>
    <t>28,5*(0,7/2+0,5+0,05+0,5+0,8+0,7+0,3+0,5/2)</t>
  </si>
  <si>
    <t>212571121</t>
  </si>
  <si>
    <t>Výplň odvodňovacích trativodů štěrkopískem drobným těženým 8-32</t>
  </si>
  <si>
    <t>212752212</t>
  </si>
  <si>
    <t>Trativod z drenážních trubek plastových flexibilních D do 100 mm včetně lože otevřený výkop</t>
  </si>
  <si>
    <t>Trativody z drenážních trubek se zřízením štěrkopískového lože pod trubky a s jejich obsypem v průměrném celkovém množství do 0,15 m3/m v otevřeném výkopu z trubek plastových flexibilních D přes 65 do 100 mm</t>
  </si>
  <si>
    <t>53,6+2</t>
  </si>
  <si>
    <t>212972112</t>
  </si>
  <si>
    <t>Opláštění drenážních trub filtrační textilií DN 100</t>
  </si>
  <si>
    <t xml:space="preserve">Poznámka k souboru cen:_x000D_
Poznámka k souboru cen: 1. V cenách jsou započteny i náklady na nařezání filtrační textilie na potřebnou šířku, rozprostření pruhu textilie na uložené drenážní potrubí, urovnání a napnutí textilie před uložením zásypového materiálu a odsun zbytku textilie. </t>
  </si>
  <si>
    <t>239614111</t>
  </si>
  <si>
    <t>Bentonitový zásyp pro stěny s bentonitovou rohoží tl. stěny do 200 mm</t>
  </si>
  <si>
    <t>2*0,2*1,15</t>
  </si>
  <si>
    <t>22,5*(0,8+0,3+0,7+0,3)*0,1</t>
  </si>
  <si>
    <t>28,5*(0,8+0,3+0,7+0,3)*0,1</t>
  </si>
  <si>
    <t>274313611</t>
  </si>
  <si>
    <t>Základové pásy z betonu tř. C 16/20</t>
  </si>
  <si>
    <t>Základy z betonu prostého pasy betonu kamenem neprokládaného tř. C 16/20</t>
  </si>
  <si>
    <t>22,5*0,8*0,6</t>
  </si>
  <si>
    <t>28,5*0,8*0,6</t>
  </si>
  <si>
    <t>274321411</t>
  </si>
  <si>
    <t>Základové pasy ze ŽB bez zvýšených nároků na prostředí tř. C 20/25</t>
  </si>
  <si>
    <t>Základy z betonu železového (bez výztuže) pasy z betonu bez zvýšených nároků na prostředí tř. C 20/25</t>
  </si>
  <si>
    <t>22,5*0,7*0,2</t>
  </si>
  <si>
    <t>28,5*0,7*0,2</t>
  </si>
  <si>
    <t>22,5*0,2</t>
  </si>
  <si>
    <t>28,5*0,2</t>
  </si>
  <si>
    <t>"135 kg/m3"</t>
  </si>
  <si>
    <t>7,14*135/1000</t>
  </si>
  <si>
    <t>2*(0,2*1,15*2)</t>
  </si>
  <si>
    <t>334121111</t>
  </si>
  <si>
    <t>Osazení prefabrikovaných opěr nebo pilířů z ŽB hmotnosti do 5 t</t>
  </si>
  <si>
    <t>Osazení prefabrikovaných opěr a pilířů z betonu železového hmotnosti dílce jednotlivě přes 1 do 5 t</t>
  </si>
  <si>
    <t xml:space="preserve">Poznámka k souboru cen:_x000D_
Poznámka k souboru cen: 1. V cenách jsou započteny náklady na rozměření, osazení do lože z plastmalty nebo z betonu v úložné ploše, zajištění stability, montážní spojení, směrové a výškové vyrovnání dílce, manipulaci typem jeřábu podle výšky místa osazení (úložné prahy, bloky pod ložisky) nebo podle hmotnosti a vyložení (křídla opěr nebo dřík opěr, pilířů a sloupů). 2. V cenách nejsou započteny náklady na: a) železobetonové dílce a případné dočasné spínací tyče podle počtu užití, tyto dílce a tyče se oceňují ve specifikaci. b) ochranu styčných spár dílců v kontaktu se zemním tělesem násypu. </t>
  </si>
  <si>
    <t>593387540</t>
  </si>
  <si>
    <t>stěna opěrná NZX 14/10 300x150x15 cm</t>
  </si>
  <si>
    <t>Bloky panelové železobetonové stěny opěrné NZX   14/10      300 x 150 x 15</t>
  </si>
  <si>
    <t>Bentonitový pásek 20x25 mm do drážky na boku prefa dílu</t>
  </si>
  <si>
    <t>Bentonitový pásk po celém obvodu napojení na stávající objekt, např. AQUAFIN-CJ3 nebo CJ4</t>
  </si>
  <si>
    <t>21*(1,6+1)</t>
  </si>
  <si>
    <t>463212121</t>
  </si>
  <si>
    <t>Rovnanina z lomového kamene s vyklínováním spár těženým kamenivem</t>
  </si>
  <si>
    <t>Rovnanina z lomového kamene upraveného, tříděného jakékoliv tloušťky rovnaniny s vyplněním spár a dutin těženým kamenivem</t>
  </si>
  <si>
    <t xml:space="preserve">Poznámka k souboru cen:_x000D_
Poznámka k souboru cen: 1. Ceny lze použít i pro rovnaniny za opěrami a křídly pro jakýkoliv jejich sklon. 2. Ceny neplatí s výjimkou rovnanin za opěrami a křídly pro rovnaninu o sklonu přes 1:1; tyto se oceňují cenami 321 21-4511 Zdivo nadzákladové z lomového kamene na sucho s tím, že vyplnění spár a dutin těženým kamenivem se oceňuje cenou 469 57-1112 Vyplnění otvorů kamenivem těženým v množství 0,25 m3 kameniva na 1 m3 rovnaniny. 3. Množství měrných jednotek a) rovnaniny se stanoví v m3 konstrukce rovnaniny, b) příplatků se stanoví v m2 vypracovaných líců. </t>
  </si>
  <si>
    <t>((1,7+0,3)*(1,5+1,15+0,5)*0,1)*2</t>
  </si>
  <si>
    <t>230220001</t>
  </si>
  <si>
    <t>Montáž zemní soupravy pro šoupátka ON 13 6580</t>
  </si>
  <si>
    <t>422910740</t>
  </si>
  <si>
    <t>souprava zemní (např. LADA typ A) pro šoupátka DN 100-150 mm, Rd 1,5 m</t>
  </si>
  <si>
    <t>Díly (sestavy) k armaturám průmyslovým soupravy zemní (např. LADA) pro ovládání armatur zakopaných v zemi (např. typ A pro šoupátko EKO, BETA 200, BETA Zz, BETA-Z DN 40 a 50) nástavec a spojka z tvárné litiny GGG-40, prodlužovací tyč z uhlíkové oceli, ochranná trubka z plastu, kolíky z nerezu pro krycí hloubku Rd 1,5 m DN 100-150 mm</t>
  </si>
  <si>
    <t>871311121</t>
  </si>
  <si>
    <t>Montáž potrubí z trubek z tlakového polyetylénu otevřený výkop vnější průměr do 160 mm - včetně napojení na drenážní systém drážního tělesa pružnou spojkou, např. DC Rexcom</t>
  </si>
  <si>
    <t>286137380</t>
  </si>
  <si>
    <t>potrubí kanalizační (např. ROBUST PIPE) z PE 100+, SDR 11, 160 x 14,6 mm</t>
  </si>
  <si>
    <t>Trubky z polyetylénu kanalizační potrubí PE (např. ROBUST PIPE) z PE 100+ SDR 11, tyče12 m, návin 100 m vnější průměr x šířka stěny 160 x 14,6 mm, tyče</t>
  </si>
  <si>
    <t>877311121</t>
  </si>
  <si>
    <t>Montáž elektrotvarovek na potrubí z trubek z tlakového PE otevřený výkop vnější průměr 160 mm</t>
  </si>
  <si>
    <t>286530270</t>
  </si>
  <si>
    <t>elektrospojka integrovaný lemový nákružek s přírubou PE d 160 mm</t>
  </si>
  <si>
    <t>286530265</t>
  </si>
  <si>
    <t>elektrospojka PE d 160 mm</t>
  </si>
  <si>
    <t>891372121</t>
  </si>
  <si>
    <t>Montáž kanalizačních šoupátek nebo stavítek DN 300</t>
  </si>
  <si>
    <t xml:space="preserve">Poznámka k souboru cen:_x000D_
Poznámka k souboru cen: 1. V cenách jsou započteny i náklady na vysekání otvorů pro kotevní šrouby, na osazení rámů, kotevních šroubů vodícího zařízení a na provedení izolačního nátěru. 2. V cenách nejsou započteny náklady na dodání šoupátek, stavítek a vodícího zařízení; tyto náklady se oceňují ve specifikaci. </t>
  </si>
  <si>
    <t>422211090</t>
  </si>
  <si>
    <t>šoupátko "A" s přírubami, voda, kat.č.: 4000A DN 150 mm PN 16</t>
  </si>
  <si>
    <t>Šoupátka do PN 40 šoupátka z tvárné litiny GGG 400 - DIN 1693 šoupátka s přírubami krátká pitná voda, neagresívní odpadní voda kat.č.: 4000A DN 150 mm PN 16</t>
  </si>
  <si>
    <t>899401112</t>
  </si>
  <si>
    <t>Osazení poklopů litinových šoupátkových</t>
  </si>
  <si>
    <t xml:space="preserve">Poznámka k souboru cen:_x000D_
Poznámka k souboru cen: 1. V cenách osazení poklopů jsou započteny i náklady na jejich podezdění. 2. V cenách nejsou započteny náklady na dodání poklopů; tyto se oceňují ve specifikaci. Ztratné se nestanoví. </t>
  </si>
  <si>
    <t>422913520</t>
  </si>
  <si>
    <t>poklop litinový typ 504-šoupátkový</t>
  </si>
  <si>
    <t>Díly (sestavy) k armaturám průmyslovým poklopy litinové, GGG-400 typ 504 - šoupátkový</t>
  </si>
  <si>
    <t>Protipovodňové vybavení (dodávka+montáž)</t>
  </si>
  <si>
    <t>810 001</t>
  </si>
  <si>
    <t>Protipovodňový pytel dvoukomorový 83 x 66 cm</t>
  </si>
  <si>
    <t>810 002</t>
  </si>
  <si>
    <t>Plnička protipovodňových pytlů</t>
  </si>
  <si>
    <t>810 003</t>
  </si>
  <si>
    <t>Motorové čerpadlo benzinové nasávací, 30-40 m3/hod, nasávací výška 7m, výtlak 20m, bajonetová koncovka C52 na výtlaku</t>
  </si>
  <si>
    <t>810 004</t>
  </si>
  <si>
    <t>Hadice požární C52 s AL spojkou, 20m</t>
  </si>
  <si>
    <t>810 005</t>
  </si>
  <si>
    <t>Hadice požární A110 s AL spojkou, 20m</t>
  </si>
  <si>
    <t>810 006</t>
  </si>
  <si>
    <t>Dopravní kužel</t>
  </si>
  <si>
    <t>810 007</t>
  </si>
  <si>
    <t>Elektrocentrála 400V 15kW</t>
  </si>
  <si>
    <t>998152111</t>
  </si>
  <si>
    <t>Přesun hmot pro montované zdi a valy v do 12 m</t>
  </si>
  <si>
    <t>Přesun hmot pro zdi a valy samostatné montované z dílců železobetonových nebo z předpjatého betonu vodorovná dopravní vzdálenost do 50 m, pro zdi výšky do 12 m</t>
  </si>
  <si>
    <t>Zřízení čerpací jímky pro trvalé osazení čerpadla, napojení</t>
  </si>
  <si>
    <t>436332530</t>
  </si>
  <si>
    <t>čerpadlo průtok 80,0m3/h, výška 10,4m, PN10, IP68 (čerpadlo, řídící jednotka, hladinoměry, montážní sada - koleno, tyč, řetěz)</t>
  </si>
  <si>
    <t>998724103</t>
  </si>
  <si>
    <t>Přesun hmot tonážní pro strojní vybavení v objektech v do 24 m</t>
  </si>
  <si>
    <t>Přesun hmot pro strojní vybavení stanovený z hmotnosti přesunovaného materiálu vodorovná dopravní vzdálenost do 50 m v objektech, výšky přes 12 do 24 m</t>
  </si>
  <si>
    <t>762112130</t>
  </si>
  <si>
    <t>Montáž tesařských stěn na hladko z hraněného řeziva průřezové plochy do 288 cm2</t>
  </si>
  <si>
    <t>Montáž konstrukce stěn a příček na hladko (bez zářezů) z hraněného a polohraněného řeziva, průřezové plochy přes 224 do 288 cm2</t>
  </si>
  <si>
    <t>4,6*4</t>
  </si>
  <si>
    <t>18,4*(0,2*0,15)</t>
  </si>
  <si>
    <t>998762102</t>
  </si>
  <si>
    <t>Přesun hmot tonážní pro kce tesařské v objektech v do 12 m</t>
  </si>
  <si>
    <t>Přesun hmot pro konstrukce tesařské stanovený z hmotnosti přesunovaného materiálu vodorovná dopravní vzdálenost do 50 m v objektech výšky přes 6 do 12 m</t>
  </si>
  <si>
    <t>767995101</t>
  </si>
  <si>
    <t>Montáž atypických zámečnických konstrukcí hmotnosti do 5 kg</t>
  </si>
  <si>
    <t>311971040</t>
  </si>
  <si>
    <t>tyč závitová pozinkovaná 4.6 M14 x 1000 mm</t>
  </si>
  <si>
    <t>Materiál spojovací speciální tyče závitové DIN 975 ocel třídy 4.6 pozinkované M14 x 1000 mm</t>
  </si>
  <si>
    <t>133584670</t>
  </si>
  <si>
    <t>ocel pásová, značka oceli S 235 JR 50x5,00 mm, pozinkovaná</t>
  </si>
  <si>
    <t>"1,96 kg/m"</t>
  </si>
  <si>
    <t>21*2*2*1,96*0,4/1000</t>
  </si>
  <si>
    <t>311111320</t>
  </si>
  <si>
    <t>matice přesná šestihranná ČSN 021401 DIN 934 - 8, M 14</t>
  </si>
  <si>
    <t>tis kus</t>
  </si>
  <si>
    <t>Matice přesné matice přesné šestihranné, DIN 934, pevnost 8, pozinkované M 14   DIN 934 - 8</t>
  </si>
  <si>
    <t>311205200</t>
  </si>
  <si>
    <t>podložka DIN 125-A ZB D 14 mm,otvor 15 mm</t>
  </si>
  <si>
    <t>Podložky ocelové z normalizovaného materiálu podložky přesné DIN 125-A ZB D šroubu 14 mm, otvor  15   mm</t>
  </si>
  <si>
    <t>767995104</t>
  </si>
  <si>
    <t>Montáž atypických zámečnických konstrukcí hmotnosti do 50 kg</t>
  </si>
  <si>
    <t>134834300</t>
  </si>
  <si>
    <t>tyč ocelová UEA , jakost S 235 JR označení průřezu 260, pozinkovaná</t>
  </si>
  <si>
    <t>548790210</t>
  </si>
  <si>
    <t>kotva mechanická pro těžké kotvení (se šestihrannou hlavou) HSL - 3 M 16/25</t>
  </si>
  <si>
    <t>Kotevní technika kotvy mechanické kotva pro těžké kotvení (se šestihrannou hlavou) HSL - 3 M 16/25</t>
  </si>
  <si>
    <t>998767101</t>
  </si>
  <si>
    <t>Přesun hmot tonážní pro zámečnické konstrukce v objektech v do 6 m</t>
  </si>
  <si>
    <t>Přesun hmot pro zámečnické konstrukce stanovený z hmotnosti přesunovaného materiálu vodorovná dopravní vzdálenost do 50 m v objektech výšky do 6 m</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</si>
  <si>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</si>
  <si>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</si>
  <si>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</si>
  <si>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</si>
  <si>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9"/>
        <rFont val="Trebuchet MS"/>
        <charset val="238"/>
      </rPr>
      <t xml:space="preserve">Rekapitulace stavby </t>
    </r>
    <r>
      <rPr>
        <sz val="9"/>
        <rFont val="Trebuchet MS"/>
        <charset val="238"/>
      </rPr>
      <t>obsahuje sestavu Rekapitulace stavby a Rekapitulace objektů stavby a soupisů prací.</t>
    </r>
  </si>
  <si>
    <r>
      <rPr>
        <sz val="8"/>
        <rFont val="Trebuchet MS"/>
        <charset val="238"/>
      </rPr>
      <t xml:space="preserve">V sestavě </t>
    </r>
    <r>
      <rPr>
        <b/>
        <sz val="9"/>
        <rFont val="Trebuchet MS"/>
        <charset val="238"/>
      </rPr>
      <t>Rekapitulace stavby</t>
    </r>
    <r>
      <rPr>
        <sz val="9"/>
        <rFont val="Trebuchet MS"/>
        <charset val="238"/>
      </rPr>
      <t xml:space="preserve"> jsou uvedeny informace identifikující předmět veřejné zakázky na stavební práce, KSO, CC-CZ, CZ-CPV, CZ-CPA a rekapitulaci </t>
    </r>
  </si>
  <si>
    <t>celkové nabídkové ceny uchazeče.</t>
  </si>
  <si>
    <r>
      <rPr>
        <sz val="8"/>
        <rFont val="Trebuchet MS"/>
        <charset val="238"/>
      </rPr>
      <t xml:space="preserve">V sestavě </t>
    </r>
    <r>
      <rPr>
        <b/>
        <sz val="9"/>
        <rFont val="Trebuchet MS"/>
        <charset val="238"/>
      </rPr>
      <t>Rekapitulace objektů stavby a soupisů prací</t>
    </r>
    <r>
      <rPr>
        <sz val="9"/>
        <rFont val="Trebuchet MS"/>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</si>
  <si>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</si>
  <si>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</si>
  <si>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</si>
  <si>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</si>
  <si>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</si>
  <si>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</si>
  <si>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</si>
  <si>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</si>
  <si>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</si>
  <si>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OST</t>
  </si>
  <si>
    <t>Soupis</t>
  </si>
  <si>
    <t>Soupis prací pro daný typ objektu</t>
  </si>
  <si>
    <r>
      <rPr>
        <i/>
        <sz val="9"/>
        <rFont val="Trebuchet MS"/>
        <charset val="238"/>
      </rPr>
      <t xml:space="preserve">Soupis prací </t>
    </r>
    <r>
      <rPr>
        <sz val="9"/>
        <rFont val="Trebuchet MS"/>
        <charset val="238"/>
      </rPr>
      <t>pro jednotlivé objekty obsahuje sestavy Krycí list soupisu, Rekapitulace členění soupisu prací, Soupis prací. Za soupis prací může být považován</t>
    </r>
  </si>
  <si>
    <t>i objekt stavby v případě, že neobsahuje podřízenou zakázku.</t>
  </si>
  <si>
    <r>
      <rPr>
        <b/>
        <sz val="9"/>
        <rFont val="Trebuchet MS"/>
        <charset val="238"/>
      </rPr>
      <t>Krycí list soupisu</t>
    </r>
    <r>
      <rPr>
        <sz val="9"/>
        <rFont val="Trebuchet MS"/>
        <charset val="238"/>
      </rPr>
      <t xml:space="preserve"> obsahuje rekapitulaci informací o předmětu veřejné zakázky ze sestavy Rekapitulace stavby, informaci o zařazení objektu do KSO, </t>
    </r>
  </si>
  <si>
    <t>CC-CZ, CZ-CPV, CZ-CPA a rekapitulaci celkové nabídkové ceny uchazeče za aktuální soupis prací.</t>
  </si>
  <si>
    <r>
      <rPr>
        <b/>
        <sz val="9"/>
        <rFont val="Trebuchet MS"/>
        <charset val="238"/>
      </rPr>
      <t>Rekapitulace členění soupisu prací</t>
    </r>
    <r>
      <rPr>
        <sz val="9"/>
        <rFont val="Trebuchet MS"/>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</si>
  <si>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</si>
  <si>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9"/>
        <rFont val="Trebuchet MS"/>
        <charset val="238"/>
      </rPr>
      <t xml:space="preserve">Soupis prací </t>
    </r>
    <r>
      <rPr>
        <sz val="9"/>
        <rFont val="Trebuchet MS"/>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</si>
  <si>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</si>
  <si>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</si>
  <si>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</si>
  <si>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</si>
  <si>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</si>
  <si>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</si>
  <si>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</si>
  <si>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</si>
  <si>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</si>
  <si>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</si>
  <si>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</si>
  <si>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</si>
  <si>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</si>
  <si>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</si>
  <si>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</si>
  <si>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</si>
  <si>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</si>
  <si>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</si>
  <si>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</si>
  <si>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</si>
  <si>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</si>
  <si>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</si>
  <si>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</si>
  <si>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</si>
  <si>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</si>
  <si>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</si>
  <si>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</si>
  <si>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</si>
  <si>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musí být všechna tato pole vyplněna nenulovými kladnými číslicemi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</si>
  <si>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</si>
  <si>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</si>
  <si>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</si>
  <si>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</si>
  <si>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je v tomto případě povinen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</si>
  <si>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</si>
  <si>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Není však přípustné, aby obě pole - J.materiál, J.Montáž byly u jedné položky vyplněny nulou.</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</si>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</sst>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2">
    <font>
      <sz val="8"/>
      <name val="Trebuchet MS"/>
      <family val="2"/>
    </font>
    <font>
      <sz val="8"/>
      <color rgb="FF969696"/>
      <name val="Trebuchet MS"/>
    </font>
    <font>
      <sz val="9"/>
      <name val="Trebuchet MS"/>
    </font>
    <font>
      <b/>
      <sz val="12"/>
      <name val="Trebuchet MS"/>
    </font>
    <font>
      <sz val="11"/>
      <name val="Trebuchet MS"/>
    </font>
    <font>
      <sz val="12"/>
      <color rgb="FF003366"/>
      <name val="Trebuchet MS"/>
    </font>
    <font>
      <sz val="10"/>
      <color rgb="FF003366"/>
      <name val="Trebuchet MS"/>
    </font>
    <font>
      <sz val="8"/>
      <color rgb="FF003366"/>
      <name val="Trebuchet MS"/>
    </font>
    <font>
      <sz val="8"/>
      <color rgb="FF505050"/>
      <name val="Trebuchet MS"/>
    </font>
    <font>
      <sz val="8"/>
      <color rgb="FFFF0000"/>
      <name val="Trebuchet MS"/>
    </font>
    <font>
      <sz val="8"/>
      <color rgb="FF800080"/>
      <name val="Trebuchet MS"/>
    </font>
    <font>
      <sz val="8"/>
      <color rgb="FF0000A8"/>
      <name val="Trebuchet MS"/>
    </font>
    <font>
      <sz val="8"/>
      <name val="Trebuchet MS"/>
      <charset val="238"/>
    </font>
    <font>
      <sz val="8"/>
      <color rgb="FFFAE682"/>
      <name val="Trebuchet MS"/>
    </font>
    <font>
      <sz val="10"/>
      <name val="Trebuchet MS"/>
    </font>
    <font>
      <sz val="10"/>
      <color rgb="FF960000"/>
      <name val="Trebuchet MS"/>
    </font>
    <font>
      <u/>
      <sz val="10"/>
      <color theme="10"/>
      <name val="Trebuchet MS"/>
    </font>
    <font>
      <b/>
      <sz val="16"/>
      <name val="Trebuchet MS"/>
    </font>
    <font>
      <sz val="8"/>
      <color rgb="FF3366FF"/>
      <name val="Trebuchet MS"/>
    </font>
    <font>
      <b/>
      <sz val="12"/>
      <color rgb="FF969696"/>
      <name val="Trebuchet MS"/>
    </font>
    <font>
      <sz val="9"/>
      <color rgb="FF969696"/>
      <name val="Trebuchet MS"/>
    </font>
    <font>
      <b/>
      <sz val="8"/>
      <color rgb="FF969696"/>
      <name val="Trebuchet MS"/>
    </font>
    <font>
      <b/>
      <sz val="10"/>
      <name val="Trebuchet MS"/>
    </font>
    <font>
      <b/>
      <sz val="9"/>
      <name val="Trebuchet MS"/>
    </font>
    <font>
      <sz val="12"/>
      <color rgb="FF969696"/>
      <name val="Trebuchet MS"/>
    </font>
    <font>
      <b/>
      <sz val="12"/>
      <color rgb="FF960000"/>
      <name val="Trebuchet MS"/>
    </font>
    <font>
      <sz val="12"/>
      <name val="Trebuchet MS"/>
    </font>
    <font>
      <sz val="18"/>
      <color theme="10"/>
      <name val="Wingdings 2"/>
    </font>
    <font>
      <b/>
      <sz val="11"/>
      <color rgb="FF003366"/>
      <name val="Trebuchet MS"/>
    </font>
    <font>
      <sz val="11"/>
      <color rgb="FF003366"/>
      <name val="Trebuchet MS"/>
    </font>
    <font>
      <b/>
      <sz val="11"/>
      <name val="Trebuchet MS"/>
    </font>
    <font>
      <sz val="11"/>
      <color rgb="FF969696"/>
      <name val="Trebuchet MS"/>
    </font>
    <font>
      <sz val="10"/>
      <color theme="10"/>
      <name val="Trebuchet MS"/>
    </font>
    <font>
      <b/>
      <sz val="12"/>
      <color rgb="FF800000"/>
      <name val="Trebuchet MS"/>
    </font>
    <font>
      <sz val="9"/>
      <color rgb="FF000000"/>
      <name val="Trebuchet MS"/>
    </font>
    <font>
      <sz val="8"/>
      <color rgb="FF960000"/>
      <name val="Trebuchet MS"/>
    </font>
    <font>
      <b/>
      <sz val="8"/>
      <name val="Trebuchet MS"/>
    </font>
    <font>
      <sz val="7"/>
      <color rgb="FF969696"/>
      <name val="Trebuchet MS"/>
    </font>
    <font>
      <sz val="7"/>
      <name val="Trebuchet MS"/>
    </font>
    <font>
      <sz val="8"/>
      <color rgb="FFFF0000"/>
      <name val="Trebuchet MS"/>
    </font>
    <font>
      <i/>
      <sz val="7"/>
      <color rgb="FF969696"/>
      <name val="Trebuchet MS"/>
    </font>
    <font>
      <sz val="8"/>
      <color rgb="FF800080"/>
      <name val="Trebuchet MS"/>
    </font>
    <font>
      <i/>
      <sz val="8"/>
      <color rgb="FF0000FF"/>
      <name val="Trebuchet MS"/>
    </font>
    <font>
      <sz val="8"/>
      <name val="Trebuchet MS"/>
      <charset val="238"/>
    </font>
    <font>
      <b/>
      <sz val="16"/>
      <name val="Trebuchet MS"/>
      <charset val="238"/>
    </font>
    <font>
      <b/>
      <sz val="11"/>
      <name val="Trebuchet MS"/>
      <charset val="238"/>
    </font>
    <font>
      <sz val="9"/>
      <name val="Trebuchet MS"/>
      <charset val="238"/>
    </font>
    <font>
      <sz val="10"/>
      <name val="Trebuchet MS"/>
      <charset val="238"/>
    </font>
    <font>
      <sz val="11"/>
      <name val="Trebuchet MS"/>
      <charset val="238"/>
    </font>
    <font>
      <b/>
      <sz val="9"/>
      <name val="Trebuchet MS"/>
      <charset val="238"/>
    </font>
    <font>
      <u/>
      <sz val="11"/>
      <color theme="10"/>
      <name val="Calibri"/>
      <scheme val="minor"/>
    </font>
    <font>
      <i/>
      <sz val="9"/>
      <name val="Trebuchet MS"/>
      <charset val="238"/>
    </font>
  </fonts>
  <fills count="7">
    <fill>
      <patternFill patternType="none"/>
    </fill>
    <fill>
      <patternFill patternType="gray125"/>
    </fill>
    <fill>
      <patternFill patternType="none"/>
    </fill>
    <fill>
      <patternFill patternType="solid">
        <fgColor rgb="FFFAE682"/>
      </patternFill>
    </fill>
    <fill>
      <patternFill patternType="solid">
        <fgColor rgb="FFFFFFCC"/>
      </patternFill>
    </fill>
    <fill>
      <patternFill patternType="solid">
        <fgColor rgb="FFBEBEBE"/>
      </patternFill>
    </fill>
    <fill>
      <patternFill patternType="solid">
        <fgColor rgb="FFD2D2D2"/>
      </patternFill>
    </fill>
  </fills>
  <borders count="37">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right style="thin">
        <color rgb="FF000000"/>
      </right>
      <top style="hair">
        <color rgb="FF969696"/>
      </top>
      <bottom/>
      <diagonal/>
    </border>
    <border>
      <left/>
      <right style="thin">
        <color rgb="FF000000"/>
      </right>
      <top style="hair">
        <color rgb="FF000000"/>
      </top>
      <bottom style="hair">
        <color rgb="FF000000"/>
      </bottom>
      <diagonal/>
    </border>
    <border>
      <left style="hair">
        <color rgb="FF969696"/>
      </left>
      <right style="hair">
        <color rgb="FF969696"/>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50" fillId="0" borderId="0" applyNumberFormat="0" applyFill="0" applyBorder="0" applyAlignment="0" applyProtection="0"/>
  </cellStyleXfs>
  <cellXfs count="407">
    <xf numFmtId="0" fontId="0" fillId="0" borderId="0" xfId="0"/>
    <xf numFmtId="0" fontId="0" fillId="0" borderId="0" xfId="0" applyFont="1"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0" fillId="0" borderId="0" xfId="0" applyFont="1" applyAlignment="1">
      <alignment vertical="center" wrapText="1"/>
    </xf>
    <xf numFmtId="0" fontId="5" fillId="0" borderId="0" xfId="0" applyFont="1" applyAlignment="1">
      <alignment vertical="center"/>
    </xf>
    <xf numFmtId="0" fontId="6" fillId="0" borderId="0" xfId="0" applyFont="1" applyAlignment="1">
      <alignment vertical="center"/>
    </xf>
    <xf numFmtId="0" fontId="0" fillId="0" borderId="0" xfId="0" applyFont="1" applyAlignment="1">
      <alignment horizontal="center" vertical="center" wrapText="1"/>
    </xf>
    <xf numFmtId="0" fontId="7" fillId="0" borderId="0" xfId="0" applyFont="1" applyAlignment="1"/>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0" fillId="0" borderId="0" xfId="0" applyAlignment="1" applyProtection="1">
      <alignment horizontal="center" vertical="center"/>
      <protection locked="0"/>
    </xf>
    <xf numFmtId="0" fontId="13" fillId="3" borderId="0" xfId="0" applyFont="1" applyFill="1" applyAlignment="1" applyProtection="1">
      <alignment horizontal="left" vertical="center"/>
    </xf>
    <xf numFmtId="0" fontId="14" fillId="3" borderId="0" xfId="0" applyFont="1" applyFill="1" applyAlignment="1" applyProtection="1">
      <alignment vertical="center"/>
    </xf>
    <xf numFmtId="0" fontId="15" fillId="3" borderId="0" xfId="0" applyFont="1" applyFill="1" applyAlignment="1" applyProtection="1">
      <alignment horizontal="left" vertical="center"/>
    </xf>
    <xf numFmtId="0" fontId="16" fillId="3" borderId="0" xfId="1" applyFont="1" applyFill="1" applyAlignment="1" applyProtection="1">
      <alignment vertical="center"/>
    </xf>
    <xf numFmtId="0" fontId="50" fillId="3" borderId="0" xfId="1" applyFill="1"/>
    <xf numFmtId="0" fontId="0" fillId="3" borderId="0" xfId="0" applyFill="1"/>
    <xf numFmtId="0" fontId="13" fillId="3" borderId="0" xfId="0" applyFont="1" applyFill="1" applyAlignment="1">
      <alignment horizontal="lef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0" xfId="0" applyBorder="1" applyProtection="1"/>
    <xf numFmtId="0" fontId="17" fillId="0" borderId="0" xfId="0" applyFont="1" applyBorder="1" applyAlignment="1" applyProtection="1">
      <alignment horizontal="left" vertical="center"/>
    </xf>
    <xf numFmtId="0" fontId="0" fillId="0" borderId="6" xfId="0" applyBorder="1" applyProtection="1"/>
    <xf numFmtId="0" fontId="18" fillId="0" borderId="0" xfId="0" applyFont="1" applyAlignment="1">
      <alignment horizontal="left" vertical="center"/>
    </xf>
    <xf numFmtId="0" fontId="19" fillId="0" borderId="0" xfId="0" applyFont="1" applyAlignment="1">
      <alignment horizontal="left" vertical="center"/>
    </xf>
    <xf numFmtId="0" fontId="20" fillId="0" borderId="0" xfId="0" applyFont="1" applyBorder="1" applyAlignment="1" applyProtection="1">
      <alignment horizontal="left" vertical="top"/>
    </xf>
    <xf numFmtId="0" fontId="2" fillId="0" borderId="0" xfId="0" applyFont="1" applyBorder="1" applyAlignment="1" applyProtection="1">
      <alignment horizontal="left" vertical="center"/>
    </xf>
    <xf numFmtId="0" fontId="3" fillId="0" borderId="0" xfId="0" applyFont="1" applyBorder="1" applyAlignment="1" applyProtection="1">
      <alignment horizontal="left" vertical="top"/>
    </xf>
    <xf numFmtId="0" fontId="20" fillId="0" borderId="0" xfId="0" applyFont="1" applyBorder="1" applyAlignment="1" applyProtection="1">
      <alignment horizontal="left" vertical="center"/>
    </xf>
    <xf numFmtId="0" fontId="2" fillId="4" borderId="0" xfId="0" applyFont="1" applyFill="1" applyBorder="1" applyAlignment="1" applyProtection="1">
      <alignment horizontal="left" vertical="center"/>
      <protection locked="0"/>
    </xf>
    <xf numFmtId="49" fontId="2" fillId="4" borderId="0" xfId="0" applyNumberFormat="1" applyFont="1" applyFill="1" applyBorder="1" applyAlignment="1" applyProtection="1">
      <alignment horizontal="left" vertical="center"/>
      <protection locked="0"/>
    </xf>
    <xf numFmtId="0" fontId="0" fillId="0" borderId="7" xfId="0" applyBorder="1" applyProtection="1"/>
    <xf numFmtId="0" fontId="0" fillId="0" borderId="5" xfId="0" applyFont="1" applyBorder="1" applyAlignment="1" applyProtection="1">
      <alignment vertical="center"/>
    </xf>
    <xf numFmtId="0" fontId="0" fillId="0" borderId="0" xfId="0" applyFont="1" applyBorder="1" applyAlignment="1" applyProtection="1">
      <alignment vertical="center"/>
    </xf>
    <xf numFmtId="0" fontId="22" fillId="0" borderId="8" xfId="0" applyFont="1" applyBorder="1" applyAlignment="1" applyProtection="1">
      <alignment horizontal="left" vertical="center"/>
    </xf>
    <xf numFmtId="0" fontId="0" fillId="0" borderId="8" xfId="0" applyFont="1" applyBorder="1" applyAlignment="1" applyProtection="1">
      <alignment vertical="center"/>
    </xf>
    <xf numFmtId="0" fontId="0" fillId="0" borderId="6" xfId="0" applyFont="1" applyBorder="1" applyAlignment="1" applyProtection="1">
      <alignment vertical="center"/>
    </xf>
    <xf numFmtId="0" fontId="1" fillId="0" borderId="0" xfId="0" applyFont="1" applyBorder="1" applyAlignment="1" applyProtection="1">
      <alignment horizontal="right" vertical="center"/>
    </xf>
    <xf numFmtId="0" fontId="1" fillId="0" borderId="5" xfId="0" applyFont="1" applyBorder="1" applyAlignment="1" applyProtection="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left" vertical="center"/>
    </xf>
    <xf numFmtId="0" fontId="1" fillId="0" borderId="6" xfId="0" applyFont="1" applyBorder="1" applyAlignment="1" applyProtection="1">
      <alignment vertical="center"/>
    </xf>
    <xf numFmtId="0" fontId="0" fillId="5" borderId="0" xfId="0" applyFont="1" applyFill="1" applyBorder="1" applyAlignment="1" applyProtection="1">
      <alignment vertical="center"/>
    </xf>
    <xf numFmtId="0" fontId="3" fillId="5" borderId="9" xfId="0" applyFont="1" applyFill="1" applyBorder="1" applyAlignment="1" applyProtection="1">
      <alignment horizontal="left" vertical="center"/>
    </xf>
    <xf numFmtId="0" fontId="0" fillId="5" borderId="10" xfId="0" applyFont="1" applyFill="1" applyBorder="1" applyAlignment="1" applyProtection="1">
      <alignment vertical="center"/>
    </xf>
    <xf numFmtId="0" fontId="3" fillId="5" borderId="10" xfId="0" applyFont="1" applyFill="1" applyBorder="1" applyAlignment="1" applyProtection="1">
      <alignment horizontal="center" vertical="center"/>
    </xf>
    <xf numFmtId="0" fontId="0" fillId="5" borderId="6" xfId="0" applyFont="1" applyFill="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0" fillId="0" borderId="5" xfId="0" applyFont="1" applyBorder="1" applyAlignment="1">
      <alignment vertical="center"/>
    </xf>
    <xf numFmtId="0" fontId="17" fillId="0" borderId="0" xfId="0" applyFont="1" applyAlignment="1" applyProtection="1">
      <alignment horizontal="left" vertical="center"/>
    </xf>
    <xf numFmtId="0" fontId="0" fillId="0" borderId="0" xfId="0" applyFont="1" applyAlignment="1" applyProtection="1">
      <alignment vertical="center"/>
    </xf>
    <xf numFmtId="0" fontId="2" fillId="0" borderId="5" xfId="0" applyFont="1" applyBorder="1" applyAlignment="1" applyProtection="1">
      <alignment vertical="center"/>
    </xf>
    <xf numFmtId="0" fontId="20" fillId="0" borderId="0" xfId="0" applyFont="1" applyAlignment="1" applyProtection="1">
      <alignment horizontal="left" vertical="center"/>
    </xf>
    <xf numFmtId="0" fontId="2" fillId="0" borderId="0" xfId="0" applyFont="1" applyAlignment="1" applyProtection="1">
      <alignment vertical="center"/>
    </xf>
    <xf numFmtId="0" fontId="2" fillId="0" borderId="5" xfId="0" applyFont="1" applyBorder="1" applyAlignment="1">
      <alignment vertical="center"/>
    </xf>
    <xf numFmtId="0" fontId="3" fillId="0" borderId="5"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5" xfId="0" applyFont="1" applyBorder="1" applyAlignment="1">
      <alignment vertical="center"/>
    </xf>
    <xf numFmtId="0" fontId="23" fillId="0" borderId="0" xfId="0" applyFont="1" applyAlignment="1" applyProtection="1">
      <alignment vertical="center"/>
    </xf>
    <xf numFmtId="165" fontId="2" fillId="0" borderId="0" xfId="0" applyNumberFormat="1" applyFont="1" applyAlignment="1" applyProtection="1">
      <alignment horizontal="left" vertical="center"/>
    </xf>
    <xf numFmtId="0" fontId="0" fillId="0" borderId="16" xfId="0" applyFont="1" applyBorder="1" applyAlignment="1">
      <alignment vertical="center"/>
    </xf>
    <xf numFmtId="0" fontId="0" fillId="0" borderId="17" xfId="0" applyFont="1" applyBorder="1" applyAlignment="1">
      <alignment vertical="center"/>
    </xf>
    <xf numFmtId="0" fontId="0" fillId="0" borderId="0" xfId="0" applyFont="1" applyBorder="1" applyAlignment="1">
      <alignment vertical="center"/>
    </xf>
    <xf numFmtId="0" fontId="0" fillId="0" borderId="19" xfId="0" applyFont="1" applyBorder="1" applyAlignment="1">
      <alignment vertical="center"/>
    </xf>
    <xf numFmtId="0" fontId="0" fillId="0" borderId="19" xfId="0" applyFont="1" applyBorder="1" applyAlignment="1" applyProtection="1">
      <alignment vertical="center"/>
    </xf>
    <xf numFmtId="0" fontId="0" fillId="6" borderId="10" xfId="0" applyFont="1" applyFill="1" applyBorder="1" applyAlignment="1" applyProtection="1">
      <alignment vertical="center"/>
    </xf>
    <xf numFmtId="0" fontId="2" fillId="6" borderId="11" xfId="0" applyFont="1" applyFill="1" applyBorder="1" applyAlignment="1" applyProtection="1">
      <alignment horizontal="center" vertical="center"/>
    </xf>
    <xf numFmtId="0" fontId="20" fillId="0" borderId="20" xfId="0" applyFont="1" applyBorder="1" applyAlignment="1" applyProtection="1">
      <alignment horizontal="center" vertical="center" wrapText="1"/>
    </xf>
    <xf numFmtId="0" fontId="20" fillId="0" borderId="21" xfId="0" applyFont="1" applyBorder="1" applyAlignment="1" applyProtection="1">
      <alignment horizontal="center" vertical="center" wrapText="1"/>
    </xf>
    <xf numFmtId="0" fontId="20" fillId="0" borderId="22" xfId="0" applyFont="1" applyBorder="1" applyAlignment="1" applyProtection="1">
      <alignment horizontal="center" vertical="center" wrapText="1"/>
    </xf>
    <xf numFmtId="0" fontId="0" fillId="0" borderId="15" xfId="0" applyFont="1" applyBorder="1" applyAlignment="1" applyProtection="1">
      <alignment vertical="center"/>
    </xf>
    <xf numFmtId="0" fontId="0" fillId="0" borderId="16" xfId="0" applyFont="1" applyBorder="1" applyAlignment="1" applyProtection="1">
      <alignment vertical="center"/>
    </xf>
    <xf numFmtId="0" fontId="0" fillId="0" borderId="17"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0" fontId="3" fillId="0" borderId="0" xfId="0" applyFont="1" applyAlignment="1" applyProtection="1">
      <alignment horizontal="center" vertical="center"/>
    </xf>
    <xf numFmtId="4" fontId="24" fillId="0" borderId="18" xfId="0" applyNumberFormat="1" applyFont="1" applyBorder="1" applyAlignment="1" applyProtection="1">
      <alignment vertical="center"/>
    </xf>
    <xf numFmtId="4" fontId="24" fillId="0" borderId="0" xfId="0" applyNumberFormat="1" applyFont="1" applyBorder="1" applyAlignment="1" applyProtection="1">
      <alignment vertical="center"/>
    </xf>
    <xf numFmtId="166" fontId="24" fillId="0" borderId="0" xfId="0" applyNumberFormat="1" applyFont="1" applyBorder="1" applyAlignment="1" applyProtection="1">
      <alignment vertical="center"/>
    </xf>
    <xf numFmtId="4" fontId="24" fillId="0" borderId="19" xfId="0" applyNumberFormat="1" applyFont="1" applyBorder="1" applyAlignment="1" applyProtection="1">
      <alignment vertical="center"/>
    </xf>
    <xf numFmtId="0" fontId="3" fillId="0" borderId="0" xfId="0" applyFont="1" applyAlignment="1">
      <alignment horizontal="left" vertical="center"/>
    </xf>
    <xf numFmtId="0" fontId="26" fillId="0" borderId="0" xfId="0" applyFont="1" applyAlignment="1">
      <alignment horizontal="left" vertical="center"/>
    </xf>
    <xf numFmtId="0" fontId="27" fillId="0" borderId="0" xfId="1" applyFont="1" applyAlignment="1">
      <alignment horizontal="center" vertical="center"/>
    </xf>
    <xf numFmtId="0" fontId="4" fillId="0" borderId="5" xfId="0" applyFont="1" applyBorder="1" applyAlignment="1" applyProtection="1">
      <alignment vertical="center"/>
    </xf>
    <xf numFmtId="0" fontId="28" fillId="0" borderId="0" xfId="0" applyFont="1" applyAlignment="1" applyProtection="1">
      <alignment vertical="center"/>
    </xf>
    <xf numFmtId="0" fontId="29" fillId="0" borderId="0" xfId="0" applyFont="1" applyAlignment="1" applyProtection="1">
      <alignment vertical="center"/>
    </xf>
    <xf numFmtId="0" fontId="30" fillId="0" borderId="0" xfId="0" applyFont="1" applyAlignment="1" applyProtection="1">
      <alignment horizontal="center" vertical="center"/>
    </xf>
    <xf numFmtId="0" fontId="4" fillId="0" borderId="5" xfId="0" applyFont="1" applyBorder="1" applyAlignment="1">
      <alignment vertical="center"/>
    </xf>
    <xf numFmtId="4" fontId="31" fillId="0" borderId="18" xfId="0" applyNumberFormat="1" applyFont="1" applyBorder="1" applyAlignment="1" applyProtection="1">
      <alignment vertical="center"/>
    </xf>
    <xf numFmtId="4" fontId="31" fillId="0" borderId="0" xfId="0" applyNumberFormat="1" applyFont="1" applyBorder="1" applyAlignment="1" applyProtection="1">
      <alignment vertical="center"/>
    </xf>
    <xf numFmtId="166" fontId="31" fillId="0" borderId="0" xfId="0" applyNumberFormat="1" applyFont="1" applyBorder="1" applyAlignment="1" applyProtection="1">
      <alignment vertical="center"/>
    </xf>
    <xf numFmtId="4" fontId="31" fillId="0" borderId="19" xfId="0" applyNumberFormat="1" applyFont="1" applyBorder="1" applyAlignment="1" applyProtection="1">
      <alignment vertical="center"/>
    </xf>
    <xf numFmtId="0" fontId="4" fillId="0" borderId="0" xfId="0" applyFont="1" applyAlignment="1">
      <alignment horizontal="left" vertical="center"/>
    </xf>
    <xf numFmtId="4" fontId="31" fillId="0" borderId="23" xfId="0" applyNumberFormat="1" applyFont="1" applyBorder="1" applyAlignment="1" applyProtection="1">
      <alignment vertical="center"/>
    </xf>
    <xf numFmtId="4" fontId="31" fillId="0" borderId="24" xfId="0" applyNumberFormat="1" applyFont="1" applyBorder="1" applyAlignment="1" applyProtection="1">
      <alignment vertical="center"/>
    </xf>
    <xf numFmtId="166" fontId="31" fillId="0" borderId="24" xfId="0" applyNumberFormat="1" applyFont="1" applyBorder="1" applyAlignment="1" applyProtection="1">
      <alignment vertical="center"/>
    </xf>
    <xf numFmtId="4" fontId="31" fillId="0" borderId="25" xfId="0" applyNumberFormat="1" applyFont="1" applyBorder="1" applyAlignment="1" applyProtection="1">
      <alignment vertical="center"/>
    </xf>
    <xf numFmtId="0" fontId="0" fillId="0" borderId="0" xfId="0" applyProtection="1">
      <protection locked="0"/>
    </xf>
    <xf numFmtId="0" fontId="14" fillId="3" borderId="0" xfId="0" applyFont="1" applyFill="1" applyAlignment="1">
      <alignment vertical="center"/>
    </xf>
    <xf numFmtId="0" fontId="15" fillId="3" borderId="0" xfId="0" applyFont="1" applyFill="1" applyAlignment="1">
      <alignment horizontal="left" vertical="center"/>
    </xf>
    <xf numFmtId="0" fontId="32" fillId="3" borderId="0" xfId="1" applyFont="1" applyFill="1" applyAlignment="1">
      <alignment vertical="center"/>
    </xf>
    <xf numFmtId="0" fontId="14" fillId="3" borderId="0" xfId="0" applyFont="1" applyFill="1" applyAlignment="1" applyProtection="1">
      <alignment vertical="center"/>
      <protection locked="0"/>
    </xf>
    <xf numFmtId="0" fontId="0" fillId="0" borderId="3" xfId="0" applyBorder="1" applyProtection="1">
      <protection locked="0"/>
    </xf>
    <xf numFmtId="0" fontId="0" fillId="0" borderId="0" xfId="0" applyBorder="1" applyProtection="1">
      <protection locked="0"/>
    </xf>
    <xf numFmtId="0" fontId="0" fillId="0" borderId="0" xfId="0" applyFont="1" applyBorder="1" applyAlignment="1" applyProtection="1">
      <alignment vertical="center"/>
      <protection locked="0"/>
    </xf>
    <xf numFmtId="0" fontId="20" fillId="0" borderId="0" xfId="0" applyFont="1" applyBorder="1" applyAlignment="1" applyProtection="1">
      <alignment horizontal="left" vertical="center"/>
      <protection locked="0"/>
    </xf>
    <xf numFmtId="165" fontId="2" fillId="0" borderId="0" xfId="0" applyNumberFormat="1" applyFont="1" applyBorder="1" applyAlignment="1" applyProtection="1">
      <alignment horizontal="left" vertical="center"/>
    </xf>
    <xf numFmtId="0" fontId="0" fillId="0" borderId="5" xfId="0" applyFont="1" applyBorder="1" applyAlignment="1" applyProtection="1">
      <alignment vertical="center" wrapText="1"/>
    </xf>
    <xf numFmtId="0" fontId="0" fillId="0" borderId="0" xfId="0" applyFont="1" applyBorder="1" applyAlignment="1" applyProtection="1">
      <alignment vertical="center" wrapText="1"/>
    </xf>
    <xf numFmtId="0" fontId="0" fillId="0" borderId="0" xfId="0" applyFont="1" applyBorder="1" applyAlignment="1" applyProtection="1">
      <alignment vertical="center" wrapText="1"/>
      <protection locked="0"/>
    </xf>
    <xf numFmtId="0" fontId="0" fillId="0" borderId="6" xfId="0" applyFont="1" applyBorder="1" applyAlignment="1" applyProtection="1">
      <alignment vertical="center" wrapText="1"/>
    </xf>
    <xf numFmtId="0" fontId="0" fillId="0" borderId="16" xfId="0" applyFont="1" applyBorder="1" applyAlignment="1" applyProtection="1">
      <alignment vertical="center"/>
      <protection locked="0"/>
    </xf>
    <xf numFmtId="0" fontId="0" fillId="0" borderId="26" xfId="0" applyFont="1" applyBorder="1" applyAlignment="1" applyProtection="1">
      <alignment vertical="center"/>
    </xf>
    <xf numFmtId="0" fontId="22" fillId="0" borderId="0" xfId="0" applyFont="1" applyBorder="1" applyAlignment="1" applyProtection="1">
      <alignment horizontal="left" vertical="center"/>
    </xf>
    <xf numFmtId="4" fontId="25" fillId="0" borderId="0" xfId="0" applyNumberFormat="1" applyFont="1" applyBorder="1" applyAlignment="1" applyProtection="1">
      <alignment vertical="center"/>
    </xf>
    <xf numFmtId="0" fontId="1" fillId="0" borderId="0" xfId="0" applyFont="1" applyBorder="1" applyAlignment="1" applyProtection="1">
      <alignment horizontal="right" vertical="center"/>
      <protection locked="0"/>
    </xf>
    <xf numFmtId="4" fontId="1" fillId="0" borderId="0" xfId="0" applyNumberFormat="1" applyFont="1" applyBorder="1" applyAlignment="1" applyProtection="1">
      <alignment vertical="center"/>
    </xf>
    <xf numFmtId="164" fontId="1" fillId="0" borderId="0" xfId="0" applyNumberFormat="1" applyFont="1" applyBorder="1" applyAlignment="1" applyProtection="1">
      <alignment horizontal="right" vertical="center"/>
      <protection locked="0"/>
    </xf>
    <xf numFmtId="0" fontId="0" fillId="6" borderId="0" xfId="0" applyFont="1" applyFill="1" applyBorder="1" applyAlignment="1" applyProtection="1">
      <alignment vertical="center"/>
    </xf>
    <xf numFmtId="0" fontId="3" fillId="6" borderId="9" xfId="0" applyFont="1" applyFill="1" applyBorder="1" applyAlignment="1" applyProtection="1">
      <alignment horizontal="left" vertical="center"/>
    </xf>
    <xf numFmtId="0" fontId="3" fillId="6" borderId="10" xfId="0" applyFont="1" applyFill="1" applyBorder="1" applyAlignment="1" applyProtection="1">
      <alignment horizontal="right" vertical="center"/>
    </xf>
    <xf numFmtId="0" fontId="3" fillId="6" borderId="10" xfId="0" applyFont="1" applyFill="1" applyBorder="1" applyAlignment="1" applyProtection="1">
      <alignment horizontal="center" vertical="center"/>
    </xf>
    <xf numFmtId="0" fontId="0" fillId="6" borderId="10" xfId="0" applyFont="1" applyFill="1" applyBorder="1" applyAlignment="1" applyProtection="1">
      <alignment vertical="center"/>
      <protection locked="0"/>
    </xf>
    <xf numFmtId="4" fontId="3" fillId="6" borderId="10" xfId="0" applyNumberFormat="1" applyFont="1" applyFill="1" applyBorder="1" applyAlignment="1" applyProtection="1">
      <alignment vertical="center"/>
    </xf>
    <xf numFmtId="0" fontId="0" fillId="6" borderId="27" xfId="0" applyFont="1" applyFill="1" applyBorder="1" applyAlignment="1" applyProtection="1">
      <alignment vertical="center"/>
    </xf>
    <xf numFmtId="0" fontId="0" fillId="0" borderId="13" xfId="0" applyFont="1" applyBorder="1" applyAlignment="1" applyProtection="1">
      <alignment vertical="center"/>
      <protection locked="0"/>
    </xf>
    <xf numFmtId="0" fontId="0" fillId="0" borderId="2" xfId="0" applyFont="1" applyBorder="1" applyAlignment="1">
      <alignment vertical="center"/>
    </xf>
    <xf numFmtId="0" fontId="0" fillId="0" borderId="3" xfId="0" applyFont="1" applyBorder="1" applyAlignment="1">
      <alignment vertical="center"/>
    </xf>
    <xf numFmtId="0" fontId="0" fillId="0" borderId="3" xfId="0" applyFont="1" applyBorder="1" applyAlignment="1" applyProtection="1">
      <alignment vertical="center"/>
      <protection locked="0"/>
    </xf>
    <xf numFmtId="0" fontId="0" fillId="0" borderId="4" xfId="0" applyFont="1" applyBorder="1" applyAlignment="1">
      <alignment vertical="center"/>
    </xf>
    <xf numFmtId="0" fontId="2" fillId="6" borderId="0" xfId="0" applyFont="1" applyFill="1" applyBorder="1" applyAlignment="1" applyProtection="1">
      <alignment horizontal="left" vertical="center"/>
    </xf>
    <xf numFmtId="0" fontId="0" fillId="6" borderId="0" xfId="0" applyFont="1" applyFill="1" applyBorder="1" applyAlignment="1" applyProtection="1">
      <alignment vertical="center"/>
      <protection locked="0"/>
    </xf>
    <xf numFmtId="0" fontId="2" fillId="6" borderId="0" xfId="0" applyFont="1" applyFill="1" applyBorder="1" applyAlignment="1" applyProtection="1">
      <alignment horizontal="right" vertical="center"/>
    </xf>
    <xf numFmtId="0" fontId="0" fillId="6" borderId="6" xfId="0" applyFont="1" applyFill="1" applyBorder="1" applyAlignment="1" applyProtection="1">
      <alignment vertical="center"/>
    </xf>
    <xf numFmtId="0" fontId="33" fillId="0" borderId="0" xfId="0" applyFont="1" applyBorder="1" applyAlignment="1" applyProtection="1">
      <alignment horizontal="left" vertical="center"/>
    </xf>
    <xf numFmtId="0" fontId="5" fillId="0" borderId="5" xfId="0" applyFont="1" applyBorder="1" applyAlignment="1" applyProtection="1">
      <alignment vertical="center"/>
    </xf>
    <xf numFmtId="0" fontId="5" fillId="0" borderId="0" xfId="0" applyFont="1" applyBorder="1" applyAlignment="1" applyProtection="1">
      <alignment vertical="center"/>
    </xf>
    <xf numFmtId="0" fontId="5" fillId="0" borderId="24" xfId="0" applyFont="1" applyBorder="1" applyAlignment="1" applyProtection="1">
      <alignment horizontal="left" vertical="center"/>
    </xf>
    <xf numFmtId="0" fontId="5" fillId="0" borderId="24" xfId="0" applyFont="1" applyBorder="1" applyAlignment="1" applyProtection="1">
      <alignment vertical="center"/>
    </xf>
    <xf numFmtId="0" fontId="5" fillId="0" borderId="24" xfId="0" applyFont="1" applyBorder="1" applyAlignment="1" applyProtection="1">
      <alignment vertical="center"/>
      <protection locked="0"/>
    </xf>
    <xf numFmtId="4" fontId="5" fillId="0" borderId="24" xfId="0" applyNumberFormat="1" applyFont="1" applyBorder="1" applyAlignment="1" applyProtection="1">
      <alignment vertical="center"/>
    </xf>
    <xf numFmtId="0" fontId="5" fillId="0" borderId="6" xfId="0" applyFont="1" applyBorder="1" applyAlignment="1" applyProtection="1">
      <alignment vertical="center"/>
    </xf>
    <xf numFmtId="0" fontId="6" fillId="0" borderId="5" xfId="0" applyFont="1" applyBorder="1" applyAlignment="1" applyProtection="1">
      <alignment vertical="center"/>
    </xf>
    <xf numFmtId="0" fontId="6" fillId="0" borderId="0" xfId="0" applyFont="1" applyBorder="1" applyAlignment="1" applyProtection="1">
      <alignment vertical="center"/>
    </xf>
    <xf numFmtId="0" fontId="6" fillId="0" borderId="24" xfId="0" applyFont="1" applyBorder="1" applyAlignment="1" applyProtection="1">
      <alignment horizontal="left" vertical="center"/>
    </xf>
    <xf numFmtId="0" fontId="6" fillId="0" borderId="24" xfId="0" applyFont="1" applyBorder="1" applyAlignment="1" applyProtection="1">
      <alignment vertical="center"/>
    </xf>
    <xf numFmtId="0" fontId="6" fillId="0" borderId="24" xfId="0" applyFont="1" applyBorder="1" applyAlignment="1" applyProtection="1">
      <alignment vertical="center"/>
      <protection locked="0"/>
    </xf>
    <xf numFmtId="4" fontId="6" fillId="0" borderId="24" xfId="0" applyNumberFormat="1" applyFont="1" applyBorder="1" applyAlignment="1" applyProtection="1">
      <alignment vertical="center"/>
    </xf>
    <xf numFmtId="0" fontId="6" fillId="0" borderId="6" xfId="0" applyFont="1" applyBorder="1" applyAlignment="1" applyProtection="1">
      <alignment vertical="center"/>
    </xf>
    <xf numFmtId="0" fontId="0" fillId="0" borderId="0" xfId="0" applyFont="1" applyAlignment="1" applyProtection="1">
      <alignment vertical="center"/>
      <protection locked="0"/>
    </xf>
    <xf numFmtId="0" fontId="2" fillId="0" borderId="0" xfId="0" applyFont="1" applyAlignment="1" applyProtection="1">
      <alignment horizontal="left" vertical="center"/>
    </xf>
    <xf numFmtId="0" fontId="20" fillId="0" borderId="0" xfId="0" applyFont="1" applyAlignment="1" applyProtection="1">
      <alignment horizontal="left" vertical="center"/>
      <protection locked="0"/>
    </xf>
    <xf numFmtId="0" fontId="0" fillId="0" borderId="5" xfId="0" applyFont="1" applyBorder="1" applyAlignment="1" applyProtection="1">
      <alignment horizontal="center" vertical="center" wrapText="1"/>
    </xf>
    <xf numFmtId="0" fontId="2" fillId="6" borderId="20" xfId="0" applyFont="1" applyFill="1" applyBorder="1" applyAlignment="1" applyProtection="1">
      <alignment horizontal="center" vertical="center" wrapText="1"/>
    </xf>
    <xf numFmtId="0" fontId="2" fillId="6" borderId="21" xfId="0" applyFont="1" applyFill="1" applyBorder="1" applyAlignment="1" applyProtection="1">
      <alignment horizontal="center" vertical="center" wrapText="1"/>
    </xf>
    <xf numFmtId="0" fontId="34" fillId="6" borderId="21" xfId="0" applyFont="1" applyFill="1" applyBorder="1" applyAlignment="1" applyProtection="1">
      <alignment horizontal="center" vertical="center" wrapText="1"/>
      <protection locked="0"/>
    </xf>
    <xf numFmtId="0" fontId="2" fillId="6" borderId="22" xfId="0" applyFont="1" applyFill="1" applyBorder="1" applyAlignment="1" applyProtection="1">
      <alignment horizontal="center" vertical="center" wrapText="1"/>
    </xf>
    <xf numFmtId="0" fontId="0" fillId="0" borderId="5" xfId="0" applyFont="1" applyBorder="1" applyAlignment="1">
      <alignment horizontal="center" vertical="center" wrapText="1"/>
    </xf>
    <xf numFmtId="4" fontId="25" fillId="0" borderId="0" xfId="0" applyNumberFormat="1" applyFont="1" applyAlignment="1" applyProtection="1"/>
    <xf numFmtId="166" fontId="35" fillId="0" borderId="16" xfId="0" applyNumberFormat="1" applyFont="1" applyBorder="1" applyAlignment="1" applyProtection="1"/>
    <xf numFmtId="166" fontId="35" fillId="0" borderId="17" xfId="0" applyNumberFormat="1" applyFont="1" applyBorder="1" applyAlignment="1" applyProtection="1"/>
    <xf numFmtId="4" fontId="36" fillId="0" borderId="0" xfId="0" applyNumberFormat="1" applyFont="1" applyAlignment="1">
      <alignment vertical="center"/>
    </xf>
    <xf numFmtId="0" fontId="7" fillId="0" borderId="5" xfId="0" applyFont="1" applyBorder="1" applyAlignment="1" applyProtection="1"/>
    <xf numFmtId="0" fontId="7" fillId="0" borderId="0" xfId="0" applyFont="1" applyAlignment="1" applyProtection="1"/>
    <xf numFmtId="0" fontId="7" fillId="0" borderId="0" xfId="0" applyFont="1" applyAlignment="1" applyProtection="1">
      <alignment horizontal="left"/>
    </xf>
    <xf numFmtId="0" fontId="5" fillId="0" borderId="0" xfId="0" applyFont="1" applyAlignment="1" applyProtection="1">
      <alignment horizontal="left"/>
    </xf>
    <xf numFmtId="0" fontId="7" fillId="0" borderId="0" xfId="0" applyFont="1" applyAlignment="1" applyProtection="1">
      <protection locked="0"/>
    </xf>
    <xf numFmtId="4" fontId="5" fillId="0" borderId="0" xfId="0" applyNumberFormat="1" applyFont="1" applyAlignment="1" applyProtection="1"/>
    <xf numFmtId="0" fontId="7" fillId="0" borderId="5" xfId="0" applyFont="1" applyBorder="1" applyAlignment="1"/>
    <xf numFmtId="0" fontId="7" fillId="0" borderId="18" xfId="0" applyFont="1" applyBorder="1" applyAlignment="1" applyProtection="1"/>
    <xf numFmtId="0" fontId="7" fillId="0" borderId="0" xfId="0" applyFont="1" applyBorder="1" applyAlignment="1" applyProtection="1"/>
    <xf numFmtId="166" fontId="7" fillId="0" borderId="0" xfId="0" applyNumberFormat="1" applyFont="1" applyBorder="1" applyAlignment="1" applyProtection="1"/>
    <xf numFmtId="166" fontId="7" fillId="0" borderId="19" xfId="0" applyNumberFormat="1" applyFont="1" applyBorder="1" applyAlignment="1" applyProtection="1"/>
    <xf numFmtId="0" fontId="7" fillId="0" borderId="0" xfId="0" applyFont="1" applyAlignment="1">
      <alignment horizontal="left"/>
    </xf>
    <xf numFmtId="0" fontId="7" fillId="0" borderId="0" xfId="0" applyFont="1" applyAlignment="1">
      <alignment horizontal="center"/>
    </xf>
    <xf numFmtId="4" fontId="7" fillId="0" borderId="0" xfId="0" applyNumberFormat="1" applyFont="1" applyAlignment="1">
      <alignment vertical="center"/>
    </xf>
    <xf numFmtId="0" fontId="7" fillId="0" borderId="0" xfId="0" applyFont="1" applyBorder="1" applyAlignment="1" applyProtection="1">
      <alignment horizontal="left"/>
    </xf>
    <xf numFmtId="0" fontId="6" fillId="0" borderId="0" xfId="0" applyFont="1" applyBorder="1" applyAlignment="1" applyProtection="1">
      <alignment horizontal="left"/>
    </xf>
    <xf numFmtId="4" fontId="6" fillId="0" borderId="0" xfId="0" applyNumberFormat="1" applyFont="1" applyBorder="1" applyAlignment="1" applyProtection="1"/>
    <xf numFmtId="0" fontId="0" fillId="0" borderId="28" xfId="0" applyFont="1" applyBorder="1" applyAlignment="1" applyProtection="1">
      <alignment horizontal="center" vertical="center"/>
    </xf>
    <xf numFmtId="49" fontId="0" fillId="0" borderId="28" xfId="0" applyNumberFormat="1" applyFont="1" applyBorder="1" applyAlignment="1" applyProtection="1">
      <alignment horizontal="left" vertical="center" wrapText="1"/>
    </xf>
    <xf numFmtId="0" fontId="0" fillId="0" borderId="28" xfId="0" applyFont="1" applyBorder="1" applyAlignment="1" applyProtection="1">
      <alignment horizontal="left" vertical="center" wrapText="1"/>
    </xf>
    <xf numFmtId="0" fontId="0" fillId="0" borderId="28" xfId="0" applyFont="1" applyBorder="1" applyAlignment="1" applyProtection="1">
      <alignment horizontal="center" vertical="center" wrapText="1"/>
    </xf>
    <xf numFmtId="167" fontId="0" fillId="0" borderId="28" xfId="0" applyNumberFormat="1" applyFont="1" applyBorder="1" applyAlignment="1" applyProtection="1">
      <alignment vertical="center"/>
    </xf>
    <xf numFmtId="4" fontId="0" fillId="4" borderId="28" xfId="0" applyNumberFormat="1" applyFont="1" applyFill="1" applyBorder="1" applyAlignment="1" applyProtection="1">
      <alignment vertical="center"/>
      <protection locked="0"/>
    </xf>
    <xf numFmtId="4" fontId="0" fillId="0" borderId="28" xfId="0" applyNumberFormat="1" applyFont="1" applyBorder="1" applyAlignment="1" applyProtection="1">
      <alignment vertical="center"/>
    </xf>
    <xf numFmtId="0" fontId="1" fillId="4" borderId="28" xfId="0" applyFont="1" applyFill="1" applyBorder="1" applyAlignment="1" applyProtection="1">
      <alignment horizontal="left" vertical="center"/>
      <protection locked="0"/>
    </xf>
    <xf numFmtId="0" fontId="1" fillId="0" borderId="0" xfId="0" applyFont="1" applyBorder="1" applyAlignment="1" applyProtection="1">
      <alignment horizontal="center" vertical="center"/>
    </xf>
    <xf numFmtId="166" fontId="1" fillId="0" borderId="0" xfId="0" applyNumberFormat="1" applyFont="1" applyBorder="1" applyAlignment="1" applyProtection="1">
      <alignment vertical="center"/>
    </xf>
    <xf numFmtId="166" fontId="1" fillId="0" borderId="19" xfId="0" applyNumberFormat="1" applyFont="1" applyBorder="1" applyAlignment="1" applyProtection="1">
      <alignment vertical="center"/>
    </xf>
    <xf numFmtId="4" fontId="0" fillId="0" borderId="0" xfId="0" applyNumberFormat="1" applyFont="1" applyAlignment="1">
      <alignment vertical="center"/>
    </xf>
    <xf numFmtId="0" fontId="37" fillId="0" borderId="0" xfId="0" applyFont="1" applyBorder="1" applyAlignment="1" applyProtection="1">
      <alignment horizontal="left" vertical="center"/>
    </xf>
    <xf numFmtId="0" fontId="38" fillId="0" borderId="0" xfId="0" applyFont="1" applyBorder="1" applyAlignment="1" applyProtection="1">
      <alignment horizontal="left" vertical="center" wrapText="1"/>
    </xf>
    <xf numFmtId="0" fontId="0" fillId="0" borderId="18" xfId="0" applyFont="1" applyBorder="1" applyAlignment="1" applyProtection="1">
      <alignment vertical="center"/>
    </xf>
    <xf numFmtId="0" fontId="37" fillId="0" borderId="0" xfId="0" applyFont="1" applyAlignment="1" applyProtection="1">
      <alignment horizontal="left" vertical="center"/>
    </xf>
    <xf numFmtId="0" fontId="38" fillId="0" borderId="0" xfId="0" applyFont="1" applyAlignment="1" applyProtection="1">
      <alignment horizontal="left" vertical="center" wrapText="1"/>
    </xf>
    <xf numFmtId="0" fontId="8" fillId="0" borderId="5" xfId="0" applyFont="1" applyBorder="1" applyAlignment="1" applyProtection="1">
      <alignment vertical="center"/>
    </xf>
    <xf numFmtId="0" fontId="8" fillId="0" borderId="0" xfId="0" applyFont="1" applyAlignment="1" applyProtection="1">
      <alignment vertical="center"/>
    </xf>
    <xf numFmtId="0" fontId="8" fillId="0" borderId="0" xfId="0" applyFont="1" applyAlignment="1" applyProtection="1">
      <alignment horizontal="left" vertical="center"/>
    </xf>
    <xf numFmtId="0" fontId="8" fillId="0" borderId="0" xfId="0" applyFont="1" applyAlignment="1" applyProtection="1">
      <alignment horizontal="left" vertical="center" wrapText="1"/>
    </xf>
    <xf numFmtId="167" fontId="8" fillId="0" borderId="0" xfId="0" applyNumberFormat="1" applyFont="1" applyAlignment="1" applyProtection="1">
      <alignment vertical="center"/>
    </xf>
    <xf numFmtId="0" fontId="8" fillId="0" borderId="0" xfId="0" applyFont="1" applyAlignment="1" applyProtection="1">
      <alignment vertical="center"/>
      <protection locked="0"/>
    </xf>
    <xf numFmtId="0" fontId="8" fillId="0" borderId="5" xfId="0" applyFont="1" applyBorder="1" applyAlignment="1">
      <alignment vertical="center"/>
    </xf>
    <xf numFmtId="0" fontId="8" fillId="0" borderId="18" xfId="0" applyFont="1" applyBorder="1" applyAlignment="1" applyProtection="1">
      <alignment vertical="center"/>
    </xf>
    <xf numFmtId="0" fontId="8" fillId="0" borderId="0" xfId="0" applyFont="1" applyBorder="1" applyAlignment="1" applyProtection="1">
      <alignment vertical="center"/>
    </xf>
    <xf numFmtId="0" fontId="8" fillId="0" borderId="19" xfId="0" applyFont="1" applyBorder="1" applyAlignment="1" applyProtection="1">
      <alignment vertical="center"/>
    </xf>
    <xf numFmtId="0" fontId="8" fillId="0" borderId="0" xfId="0" applyFont="1" applyAlignment="1">
      <alignment horizontal="left" vertical="center"/>
    </xf>
    <xf numFmtId="0" fontId="9" fillId="0" borderId="5" xfId="0" applyFont="1" applyBorder="1" applyAlignment="1" applyProtection="1">
      <alignment vertical="center"/>
    </xf>
    <xf numFmtId="0" fontId="9" fillId="0" borderId="0" xfId="0" applyFont="1" applyAlignment="1" applyProtection="1">
      <alignment vertical="center"/>
    </xf>
    <xf numFmtId="0" fontId="39" fillId="0" borderId="0" xfId="0" applyFont="1" applyAlignment="1" applyProtection="1">
      <alignment horizontal="left" vertical="center"/>
    </xf>
    <xf numFmtId="0" fontId="3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5" xfId="0" applyFont="1" applyBorder="1" applyAlignment="1">
      <alignment vertical="center"/>
    </xf>
    <xf numFmtId="0" fontId="9" fillId="0" borderId="18" xfId="0" applyFont="1" applyBorder="1" applyAlignment="1" applyProtection="1">
      <alignment vertical="center"/>
    </xf>
    <xf numFmtId="0" fontId="9" fillId="0" borderId="0" xfId="0" applyFont="1" applyBorder="1" applyAlignment="1" applyProtection="1">
      <alignment vertical="center"/>
    </xf>
    <xf numFmtId="0" fontId="9" fillId="0" borderId="19" xfId="0" applyFont="1" applyBorder="1" applyAlignment="1" applyProtection="1">
      <alignment vertical="center"/>
    </xf>
    <xf numFmtId="0" fontId="9" fillId="0" borderId="0" xfId="0" applyFont="1" applyAlignment="1">
      <alignment horizontal="left" vertical="center"/>
    </xf>
    <xf numFmtId="0" fontId="0" fillId="0" borderId="23" xfId="0" applyFont="1" applyBorder="1" applyAlignment="1" applyProtection="1">
      <alignment vertical="center"/>
    </xf>
    <xf numFmtId="0" fontId="0" fillId="0" borderId="24" xfId="0" applyFont="1" applyBorder="1" applyAlignment="1" applyProtection="1">
      <alignment vertical="center"/>
    </xf>
    <xf numFmtId="0" fontId="0" fillId="0" borderId="25" xfId="0" applyFont="1" applyBorder="1" applyAlignment="1" applyProtection="1">
      <alignment vertical="center"/>
    </xf>
    <xf numFmtId="0" fontId="40" fillId="0" borderId="0" xfId="0" applyFont="1" applyBorder="1" applyAlignment="1" applyProtection="1">
      <alignment vertical="center" wrapText="1"/>
    </xf>
    <xf numFmtId="0" fontId="40" fillId="0" borderId="0" xfId="0" applyFont="1" applyAlignment="1" applyProtection="1">
      <alignment vertical="center" wrapText="1"/>
    </xf>
    <xf numFmtId="0" fontId="10" fillId="0" borderId="5" xfId="0" applyFont="1" applyBorder="1" applyAlignment="1" applyProtection="1">
      <alignment vertical="center"/>
    </xf>
    <xf numFmtId="0" fontId="10" fillId="0" borderId="0" xfId="0" applyFont="1" applyAlignment="1" applyProtection="1">
      <alignment vertical="center"/>
    </xf>
    <xf numFmtId="0" fontId="41" fillId="0" borderId="0" xfId="0" applyFont="1" applyAlignment="1" applyProtection="1">
      <alignment horizontal="left" vertical="center"/>
    </xf>
    <xf numFmtId="0" fontId="41" fillId="0" borderId="0" xfId="0" applyFont="1" applyAlignment="1" applyProtection="1">
      <alignment horizontal="left" vertical="center" wrapText="1"/>
    </xf>
    <xf numFmtId="0" fontId="10" fillId="0" borderId="0" xfId="0" applyFont="1" applyAlignment="1" applyProtection="1">
      <alignment horizontal="left" vertical="center"/>
    </xf>
    <xf numFmtId="0" fontId="10" fillId="0" borderId="0" xfId="0" applyFont="1" applyAlignment="1" applyProtection="1">
      <alignment vertical="center"/>
      <protection locked="0"/>
    </xf>
    <xf numFmtId="0" fontId="10" fillId="0" borderId="5" xfId="0" applyFont="1" applyBorder="1" applyAlignment="1">
      <alignment vertical="center"/>
    </xf>
    <xf numFmtId="0" fontId="10" fillId="0" borderId="18" xfId="0" applyFont="1" applyBorder="1" applyAlignment="1" applyProtection="1">
      <alignment vertical="center"/>
    </xf>
    <xf numFmtId="0" fontId="10" fillId="0" borderId="0" xfId="0" applyFont="1" applyBorder="1" applyAlignment="1" applyProtection="1">
      <alignment vertical="center"/>
    </xf>
    <xf numFmtId="0" fontId="10" fillId="0" borderId="19" xfId="0" applyFont="1" applyBorder="1" applyAlignment="1" applyProtection="1">
      <alignment vertical="center"/>
    </xf>
    <xf numFmtId="0" fontId="10" fillId="0" borderId="0" xfId="0" applyFont="1" applyAlignment="1">
      <alignment horizontal="left" vertical="center"/>
    </xf>
    <xf numFmtId="0" fontId="39" fillId="0" borderId="0" xfId="0" applyFont="1" applyBorder="1" applyAlignment="1" applyProtection="1">
      <alignment horizontal="left" vertical="center"/>
    </xf>
    <xf numFmtId="0" fontId="39" fillId="0" borderId="0" xfId="0" applyFont="1" applyBorder="1" applyAlignment="1" applyProtection="1">
      <alignment horizontal="left" vertical="center" wrapText="1"/>
    </xf>
    <xf numFmtId="167" fontId="9" fillId="0" borderId="0" xfId="0" applyNumberFormat="1" applyFont="1" applyBorder="1" applyAlignment="1" applyProtection="1">
      <alignment vertical="center"/>
    </xf>
    <xf numFmtId="0" fontId="42" fillId="0" borderId="28" xfId="0" applyFont="1" applyBorder="1" applyAlignment="1" applyProtection="1">
      <alignment horizontal="center" vertical="center"/>
    </xf>
    <xf numFmtId="49" fontId="42" fillId="0" borderId="28" xfId="0" applyNumberFormat="1" applyFont="1" applyBorder="1" applyAlignment="1" applyProtection="1">
      <alignment horizontal="left" vertical="center" wrapText="1"/>
    </xf>
    <xf numFmtId="0" fontId="42" fillId="0" borderId="28" xfId="0" applyFont="1" applyBorder="1" applyAlignment="1" applyProtection="1">
      <alignment horizontal="left" vertical="center" wrapText="1"/>
    </xf>
    <xf numFmtId="0" fontId="42" fillId="0" borderId="28" xfId="0" applyFont="1" applyBorder="1" applyAlignment="1" applyProtection="1">
      <alignment horizontal="center" vertical="center" wrapText="1"/>
    </xf>
    <xf numFmtId="167" fontId="42" fillId="0" borderId="28" xfId="0" applyNumberFormat="1" applyFont="1" applyBorder="1" applyAlignment="1" applyProtection="1">
      <alignment vertical="center"/>
    </xf>
    <xf numFmtId="4" fontId="42" fillId="4" borderId="28" xfId="0" applyNumberFormat="1" applyFont="1" applyFill="1" applyBorder="1" applyAlignment="1" applyProtection="1">
      <alignment vertical="center"/>
      <protection locked="0"/>
    </xf>
    <xf numFmtId="4" fontId="42" fillId="0" borderId="28" xfId="0" applyNumberFormat="1" applyFont="1" applyBorder="1" applyAlignment="1" applyProtection="1">
      <alignment vertical="center"/>
    </xf>
    <xf numFmtId="0" fontId="42" fillId="0" borderId="5" xfId="0" applyFont="1" applyBorder="1" applyAlignment="1">
      <alignment vertical="center"/>
    </xf>
    <xf numFmtId="0" fontId="42" fillId="4" borderId="28" xfId="0" applyFont="1" applyFill="1" applyBorder="1" applyAlignment="1" applyProtection="1">
      <alignment horizontal="left" vertical="center"/>
      <protection locked="0"/>
    </xf>
    <xf numFmtId="0" fontId="42" fillId="0" borderId="0" xfId="0" applyFont="1" applyBorder="1" applyAlignment="1" applyProtection="1">
      <alignment horizontal="center" vertical="center"/>
    </xf>
    <xf numFmtId="167" fontId="0" fillId="4" borderId="28" xfId="0" applyNumberFormat="1" applyFont="1" applyFill="1" applyBorder="1" applyAlignment="1" applyProtection="1">
      <alignment vertical="center"/>
      <protection locked="0"/>
    </xf>
    <xf numFmtId="0" fontId="6" fillId="0" borderId="0" xfId="0" applyFont="1" applyAlignment="1" applyProtection="1">
      <alignment horizontal="left"/>
    </xf>
    <xf numFmtId="4" fontId="6" fillId="0" borderId="0" xfId="0" applyNumberFormat="1" applyFont="1" applyAlignment="1" applyProtection="1"/>
    <xf numFmtId="0" fontId="11" fillId="0" borderId="5"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5" xfId="0" applyFont="1" applyBorder="1" applyAlignment="1">
      <alignment vertical="center"/>
    </xf>
    <xf numFmtId="0" fontId="11" fillId="0" borderId="18" xfId="0" applyFont="1" applyBorder="1" applyAlignment="1" applyProtection="1">
      <alignment vertical="center"/>
    </xf>
    <xf numFmtId="0" fontId="11" fillId="0" borderId="0" xfId="0" applyFont="1" applyBorder="1" applyAlignment="1" applyProtection="1">
      <alignment vertical="center"/>
    </xf>
    <xf numFmtId="0" fontId="11" fillId="0" borderId="19" xfId="0" applyFont="1" applyBorder="1" applyAlignment="1" applyProtection="1">
      <alignment vertical="center"/>
    </xf>
    <xf numFmtId="0" fontId="11" fillId="0" borderId="0" xfId="0" applyFont="1" applyAlignment="1">
      <alignment horizontal="left" vertical="center"/>
    </xf>
    <xf numFmtId="0" fontId="0" fillId="0" borderId="0" xfId="0" applyAlignment="1" applyProtection="1">
      <alignment vertical="top"/>
      <protection locked="0"/>
    </xf>
    <xf numFmtId="0" fontId="43" fillId="0" borderId="29" xfId="0" applyFont="1" applyBorder="1" applyAlignment="1" applyProtection="1">
      <alignment vertical="center" wrapText="1"/>
      <protection locked="0"/>
    </xf>
    <xf numFmtId="0" fontId="43" fillId="0" borderId="30" xfId="0" applyFont="1" applyBorder="1" applyAlignment="1" applyProtection="1">
      <alignment vertical="center" wrapText="1"/>
      <protection locked="0"/>
    </xf>
    <xf numFmtId="0" fontId="43" fillId="0" borderId="31" xfId="0" applyFont="1" applyBorder="1" applyAlignment="1" applyProtection="1">
      <alignment vertical="center" wrapText="1"/>
      <protection locked="0"/>
    </xf>
    <xf numFmtId="0" fontId="43" fillId="0" borderId="32" xfId="0" applyFont="1" applyBorder="1" applyAlignment="1" applyProtection="1">
      <alignment horizontal="center" vertical="center" wrapText="1"/>
      <protection locked="0"/>
    </xf>
    <xf numFmtId="0" fontId="43" fillId="0" borderId="33" xfId="0" applyFont="1" applyBorder="1" applyAlignment="1" applyProtection="1">
      <alignment horizontal="center" vertical="center" wrapText="1"/>
      <protection locked="0"/>
    </xf>
    <xf numFmtId="0" fontId="43" fillId="0" borderId="32" xfId="0" applyFont="1" applyBorder="1" applyAlignment="1" applyProtection="1">
      <alignment vertical="center" wrapText="1"/>
      <protection locked="0"/>
    </xf>
    <xf numFmtId="0" fontId="43" fillId="0" borderId="33" xfId="0" applyFont="1" applyBorder="1" applyAlignment="1" applyProtection="1">
      <alignment vertical="center" wrapText="1"/>
      <protection locked="0"/>
    </xf>
    <xf numFmtId="0" fontId="45" fillId="0" borderId="1" xfId="0" applyFont="1" applyBorder="1" applyAlignment="1" applyProtection="1">
      <alignment horizontal="left" vertical="center" wrapText="1"/>
      <protection locked="0"/>
    </xf>
    <xf numFmtId="0" fontId="46" fillId="0" borderId="1" xfId="0" applyFont="1" applyBorder="1" applyAlignment="1" applyProtection="1">
      <alignment horizontal="left" vertical="center" wrapText="1"/>
      <protection locked="0"/>
    </xf>
    <xf numFmtId="0" fontId="46" fillId="0" borderId="32" xfId="0" applyFont="1" applyBorder="1" applyAlignment="1" applyProtection="1">
      <alignment vertical="center" wrapText="1"/>
      <protection locked="0"/>
    </xf>
    <xf numFmtId="0" fontId="46" fillId="0" borderId="1" xfId="0" applyFont="1" applyBorder="1" applyAlignment="1" applyProtection="1">
      <alignment vertical="center" wrapText="1"/>
      <protection locked="0"/>
    </xf>
    <xf numFmtId="0" fontId="46" fillId="0" borderId="1" xfId="0" applyFont="1" applyBorder="1" applyAlignment="1" applyProtection="1">
      <alignment vertical="center"/>
      <protection locked="0"/>
    </xf>
    <xf numFmtId="0" fontId="46" fillId="0" borderId="1" xfId="0" applyFont="1" applyBorder="1" applyAlignment="1" applyProtection="1">
      <alignment horizontal="left" vertical="center"/>
      <protection locked="0"/>
    </xf>
    <xf numFmtId="49" fontId="46" fillId="0" borderId="1" xfId="0" applyNumberFormat="1" applyFont="1" applyBorder="1" applyAlignment="1" applyProtection="1">
      <alignment vertical="center" wrapText="1"/>
      <protection locked="0"/>
    </xf>
    <xf numFmtId="0" fontId="43" fillId="0" borderId="35" xfId="0" applyFont="1" applyBorder="1" applyAlignment="1" applyProtection="1">
      <alignment vertical="center" wrapText="1"/>
      <protection locked="0"/>
    </xf>
    <xf numFmtId="0" fontId="47" fillId="0" borderId="34" xfId="0" applyFont="1" applyBorder="1" applyAlignment="1" applyProtection="1">
      <alignment vertical="center" wrapText="1"/>
      <protection locked="0"/>
    </xf>
    <xf numFmtId="0" fontId="43" fillId="0" borderId="36" xfId="0" applyFont="1" applyBorder="1" applyAlignment="1" applyProtection="1">
      <alignment vertical="center" wrapText="1"/>
      <protection locked="0"/>
    </xf>
    <xf numFmtId="0" fontId="43" fillId="0" borderId="1" xfId="0" applyFont="1" applyBorder="1" applyAlignment="1" applyProtection="1">
      <alignment vertical="top"/>
      <protection locked="0"/>
    </xf>
    <xf numFmtId="0" fontId="43" fillId="0" borderId="0" xfId="0" applyFont="1" applyAlignment="1" applyProtection="1">
      <alignment vertical="top"/>
      <protection locked="0"/>
    </xf>
    <xf numFmtId="0" fontId="43" fillId="0" borderId="29" xfId="0" applyFont="1" applyBorder="1" applyAlignment="1" applyProtection="1">
      <alignment horizontal="left" vertical="center"/>
      <protection locked="0"/>
    </xf>
    <xf numFmtId="0" fontId="43" fillId="0" borderId="30" xfId="0" applyFont="1" applyBorder="1" applyAlignment="1" applyProtection="1">
      <alignment horizontal="left" vertical="center"/>
      <protection locked="0"/>
    </xf>
    <xf numFmtId="0" fontId="43" fillId="0" borderId="31" xfId="0" applyFont="1" applyBorder="1" applyAlignment="1" applyProtection="1">
      <alignment horizontal="left" vertical="center"/>
      <protection locked="0"/>
    </xf>
    <xf numFmtId="0" fontId="43" fillId="0" borderId="32" xfId="0" applyFont="1" applyBorder="1" applyAlignment="1" applyProtection="1">
      <alignment horizontal="left" vertical="center"/>
      <protection locked="0"/>
    </xf>
    <xf numFmtId="0" fontId="43" fillId="0" borderId="33" xfId="0" applyFont="1" applyBorder="1" applyAlignment="1" applyProtection="1">
      <alignment horizontal="left" vertical="center"/>
      <protection locked="0"/>
    </xf>
    <xf numFmtId="0" fontId="45" fillId="0" borderId="1" xfId="0" applyFont="1" applyBorder="1" applyAlignment="1" applyProtection="1">
      <alignment horizontal="left" vertical="center"/>
      <protection locked="0"/>
    </xf>
    <xf numFmtId="0" fontId="48" fillId="0" borderId="0" xfId="0" applyFont="1" applyAlignment="1" applyProtection="1">
      <alignment horizontal="left" vertical="center"/>
      <protection locked="0"/>
    </xf>
    <xf numFmtId="0" fontId="45" fillId="0" borderId="34" xfId="0" applyFont="1" applyBorder="1" applyAlignment="1" applyProtection="1">
      <alignment horizontal="left" vertical="center"/>
      <protection locked="0"/>
    </xf>
    <xf numFmtId="0" fontId="45" fillId="0" borderId="34" xfId="0" applyFont="1" applyBorder="1" applyAlignment="1" applyProtection="1">
      <alignment horizontal="center" vertical="center"/>
      <protection locked="0"/>
    </xf>
    <xf numFmtId="0" fontId="48" fillId="0" borderId="34" xfId="0" applyFont="1" applyBorder="1" applyAlignment="1" applyProtection="1">
      <alignment horizontal="left" vertical="center"/>
      <protection locked="0"/>
    </xf>
    <xf numFmtId="0" fontId="49" fillId="0" borderId="1" xfId="0" applyFont="1" applyBorder="1" applyAlignment="1" applyProtection="1">
      <alignment horizontal="left" vertical="center"/>
      <protection locked="0"/>
    </xf>
    <xf numFmtId="0" fontId="46" fillId="0" borderId="0" xfId="0" applyFont="1" applyAlignment="1" applyProtection="1">
      <alignment horizontal="left" vertical="center"/>
      <protection locked="0"/>
    </xf>
    <xf numFmtId="0" fontId="46" fillId="0" borderId="1" xfId="0" applyFont="1" applyBorder="1" applyAlignment="1" applyProtection="1">
      <alignment horizontal="center" vertical="center"/>
      <protection locked="0"/>
    </xf>
    <xf numFmtId="0" fontId="46" fillId="0" borderId="32" xfId="0" applyFont="1" applyBorder="1" applyAlignment="1" applyProtection="1">
      <alignment horizontal="left" vertical="center"/>
      <protection locked="0"/>
    </xf>
    <xf numFmtId="0" fontId="46" fillId="2" borderId="1" xfId="0" applyFont="1" applyFill="1" applyBorder="1" applyAlignment="1" applyProtection="1">
      <alignment horizontal="left" vertical="center"/>
      <protection locked="0"/>
    </xf>
    <xf numFmtId="0" fontId="46" fillId="2" borderId="1" xfId="0" applyFont="1" applyFill="1" applyBorder="1" applyAlignment="1" applyProtection="1">
      <alignment horizontal="center" vertical="center"/>
      <protection locked="0"/>
    </xf>
    <xf numFmtId="0" fontId="43" fillId="0" borderId="35" xfId="0" applyFont="1" applyBorder="1" applyAlignment="1" applyProtection="1">
      <alignment horizontal="left" vertical="center"/>
      <protection locked="0"/>
    </xf>
    <xf numFmtId="0" fontId="47" fillId="0" borderId="34" xfId="0" applyFont="1" applyBorder="1" applyAlignment="1" applyProtection="1">
      <alignment horizontal="left" vertical="center"/>
      <protection locked="0"/>
    </xf>
    <xf numFmtId="0" fontId="43" fillId="0" borderId="36"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7" fillId="0" borderId="1" xfId="0" applyFont="1" applyBorder="1" applyAlignment="1" applyProtection="1">
      <alignment horizontal="left" vertical="center"/>
      <protection locked="0"/>
    </xf>
    <xf numFmtId="0" fontId="48" fillId="0" borderId="1" xfId="0" applyFont="1" applyBorder="1" applyAlignment="1" applyProtection="1">
      <alignment horizontal="left" vertical="center"/>
      <protection locked="0"/>
    </xf>
    <xf numFmtId="0" fontId="46" fillId="0" borderId="34" xfId="0" applyFont="1" applyBorder="1" applyAlignment="1" applyProtection="1">
      <alignment horizontal="left" vertical="center"/>
      <protection locked="0"/>
    </xf>
    <xf numFmtId="0" fontId="43" fillId="0" borderId="1" xfId="0" applyFont="1" applyBorder="1" applyAlignment="1" applyProtection="1">
      <alignment horizontal="left" vertical="center" wrapText="1"/>
      <protection locked="0"/>
    </xf>
    <xf numFmtId="0" fontId="46" fillId="0" borderId="1" xfId="0" applyFont="1" applyBorder="1" applyAlignment="1" applyProtection="1">
      <alignment horizontal="center" vertical="center" wrapText="1"/>
      <protection locked="0"/>
    </xf>
    <xf numFmtId="0" fontId="43" fillId="0" borderId="29" xfId="0" applyFont="1" applyBorder="1" applyAlignment="1" applyProtection="1">
      <alignment horizontal="left" vertical="center" wrapText="1"/>
      <protection locked="0"/>
    </xf>
    <xf numFmtId="0" fontId="43" fillId="0" borderId="30" xfId="0" applyFont="1" applyBorder="1" applyAlignment="1" applyProtection="1">
      <alignment horizontal="left" vertical="center" wrapText="1"/>
      <protection locked="0"/>
    </xf>
    <xf numFmtId="0" fontId="43" fillId="0" borderId="31" xfId="0" applyFont="1" applyBorder="1" applyAlignment="1" applyProtection="1">
      <alignment horizontal="left" vertical="center" wrapText="1"/>
      <protection locked="0"/>
    </xf>
    <xf numFmtId="0" fontId="43" fillId="0" borderId="32" xfId="0" applyFont="1" applyBorder="1" applyAlignment="1" applyProtection="1">
      <alignment horizontal="left" vertical="center" wrapText="1"/>
      <protection locked="0"/>
    </xf>
    <xf numFmtId="0" fontId="43" fillId="0" borderId="33" xfId="0" applyFont="1" applyBorder="1" applyAlignment="1" applyProtection="1">
      <alignment horizontal="left" vertical="center" wrapText="1"/>
      <protection locked="0"/>
    </xf>
    <xf numFmtId="0" fontId="48" fillId="0" borderId="32" xfId="0" applyFont="1" applyBorder="1" applyAlignment="1" applyProtection="1">
      <alignment horizontal="left" vertical="center" wrapText="1"/>
      <protection locked="0"/>
    </xf>
    <xf numFmtId="0" fontId="48" fillId="0" borderId="33" xfId="0" applyFont="1" applyBorder="1" applyAlignment="1" applyProtection="1">
      <alignment horizontal="left" vertical="center" wrapText="1"/>
      <protection locked="0"/>
    </xf>
    <xf numFmtId="0" fontId="46" fillId="0" borderId="32" xfId="0" applyFont="1" applyBorder="1" applyAlignment="1" applyProtection="1">
      <alignment horizontal="left" vertical="center" wrapText="1"/>
      <protection locked="0"/>
    </xf>
    <xf numFmtId="0" fontId="46" fillId="0" borderId="33" xfId="0" applyFont="1" applyBorder="1" applyAlignment="1" applyProtection="1">
      <alignment horizontal="left" vertical="center" wrapText="1"/>
      <protection locked="0"/>
    </xf>
    <xf numFmtId="0" fontId="46" fillId="0" borderId="33" xfId="0" applyFont="1" applyBorder="1" applyAlignment="1" applyProtection="1">
      <alignment horizontal="left" vertical="center"/>
      <protection locked="0"/>
    </xf>
    <xf numFmtId="0" fontId="46" fillId="0" borderId="35" xfId="0" applyFont="1" applyBorder="1" applyAlignment="1" applyProtection="1">
      <alignment horizontal="left" vertical="center" wrapText="1"/>
      <protection locked="0"/>
    </xf>
    <xf numFmtId="0" fontId="46" fillId="0" borderId="34" xfId="0" applyFont="1" applyBorder="1" applyAlignment="1" applyProtection="1">
      <alignment horizontal="left" vertical="center" wrapText="1"/>
      <protection locked="0"/>
    </xf>
    <xf numFmtId="0" fontId="46" fillId="0" borderId="36" xfId="0" applyFont="1" applyBorder="1" applyAlignment="1" applyProtection="1">
      <alignment horizontal="left" vertical="center" wrapText="1"/>
      <protection locked="0"/>
    </xf>
    <xf numFmtId="0" fontId="46" fillId="0" borderId="1" xfId="0" applyFont="1" applyBorder="1" applyAlignment="1" applyProtection="1">
      <alignment horizontal="left" vertical="top"/>
      <protection locked="0"/>
    </xf>
    <xf numFmtId="0" fontId="46" fillId="0" borderId="1" xfId="0" applyFont="1" applyBorder="1" applyAlignment="1" applyProtection="1">
      <alignment horizontal="center" vertical="top"/>
      <protection locked="0"/>
    </xf>
    <xf numFmtId="0" fontId="46" fillId="0" borderId="35" xfId="0" applyFont="1" applyBorder="1" applyAlignment="1" applyProtection="1">
      <alignment horizontal="left" vertical="center"/>
      <protection locked="0"/>
    </xf>
    <xf numFmtId="0" fontId="46" fillId="0" borderId="36" xfId="0" applyFont="1" applyBorder="1" applyAlignment="1" applyProtection="1">
      <alignment horizontal="left" vertical="center"/>
      <protection locked="0"/>
    </xf>
    <xf numFmtId="0" fontId="48" fillId="0" borderId="0" xfId="0" applyFont="1" applyAlignment="1" applyProtection="1">
      <alignment vertical="center"/>
      <protection locked="0"/>
    </xf>
    <xf numFmtId="0" fontId="45" fillId="0" borderId="1" xfId="0" applyFont="1" applyBorder="1" applyAlignment="1" applyProtection="1">
      <alignment vertical="center"/>
      <protection locked="0"/>
    </xf>
    <xf numFmtId="0" fontId="48" fillId="0" borderId="34" xfId="0" applyFont="1" applyBorder="1" applyAlignment="1" applyProtection="1">
      <alignment vertical="center"/>
      <protection locked="0"/>
    </xf>
    <xf numFmtId="0" fontId="45" fillId="0" borderId="34" xfId="0" applyFont="1" applyBorder="1" applyAlignment="1" applyProtection="1">
      <alignment vertical="center"/>
      <protection locked="0"/>
    </xf>
    <xf numFmtId="0" fontId="0" fillId="0" borderId="1" xfId="0" applyBorder="1" applyAlignment="1" applyProtection="1">
      <alignment vertical="top"/>
      <protection locked="0"/>
    </xf>
    <xf numFmtId="49" fontId="46" fillId="0" borderId="1" xfId="0" applyNumberFormat="1" applyFont="1" applyBorder="1" applyAlignment="1" applyProtection="1">
      <alignment horizontal="left" vertical="center"/>
      <protection locked="0"/>
    </xf>
    <xf numFmtId="0" fontId="0" fillId="0" borderId="34" xfId="0" applyBorder="1" applyAlignment="1" applyProtection="1">
      <alignment vertical="top"/>
      <protection locked="0"/>
    </xf>
    <xf numFmtId="0" fontId="45" fillId="0" borderId="34" xfId="0" applyFont="1" applyBorder="1" applyAlignment="1" applyProtection="1">
      <alignment horizontal="left"/>
      <protection locked="0"/>
    </xf>
    <xf numFmtId="0" fontId="48" fillId="0" borderId="34" xfId="0" applyFont="1" applyBorder="1" applyAlignment="1" applyProtection="1">
      <protection locked="0"/>
    </xf>
    <xf numFmtId="0" fontId="43" fillId="0" borderId="32" xfId="0" applyFont="1" applyBorder="1" applyAlignment="1" applyProtection="1">
      <alignment vertical="top"/>
      <protection locked="0"/>
    </xf>
    <xf numFmtId="0" fontId="43" fillId="0" borderId="33" xfId="0" applyFont="1" applyBorder="1" applyAlignment="1" applyProtection="1">
      <alignment vertical="top"/>
      <protection locked="0"/>
    </xf>
    <xf numFmtId="0" fontId="43" fillId="0" borderId="1" xfId="0" applyFont="1" applyBorder="1" applyAlignment="1" applyProtection="1">
      <alignment horizontal="center" vertical="center"/>
      <protection locked="0"/>
    </xf>
    <xf numFmtId="0" fontId="43" fillId="0" borderId="1" xfId="0" applyFont="1" applyBorder="1" applyAlignment="1" applyProtection="1">
      <alignment horizontal="left" vertical="top"/>
      <protection locked="0"/>
    </xf>
    <xf numFmtId="0" fontId="43" fillId="0" borderId="35" xfId="0" applyFont="1" applyBorder="1" applyAlignment="1" applyProtection="1">
      <alignment vertical="top"/>
      <protection locked="0"/>
    </xf>
    <xf numFmtId="0" fontId="43" fillId="0" borderId="34" xfId="0" applyFont="1" applyBorder="1" applyAlignment="1" applyProtection="1">
      <alignment vertical="top"/>
      <protection locked="0"/>
    </xf>
    <xf numFmtId="0" fontId="43" fillId="0" borderId="36" xfId="0" applyFont="1" applyBorder="1" applyAlignment="1" applyProtection="1">
      <alignment vertical="top"/>
      <protection locked="0"/>
    </xf>
    <xf numFmtId="0" fontId="21" fillId="0" borderId="0" xfId="0" applyFont="1" applyAlignment="1">
      <alignment horizontal="left" vertical="top" wrapText="1"/>
    </xf>
    <xf numFmtId="0" fontId="21" fillId="0" borderId="0" xfId="0" applyFont="1" applyAlignment="1">
      <alignment horizontal="left" vertical="center"/>
    </xf>
    <xf numFmtId="0" fontId="2" fillId="0" borderId="0" xfId="0" applyFont="1" applyBorder="1" applyAlignment="1" applyProtection="1">
      <alignment horizontal="left" vertical="center"/>
    </xf>
    <xf numFmtId="0" fontId="0" fillId="0" borderId="0" xfId="0" applyBorder="1" applyProtection="1"/>
    <xf numFmtId="0" fontId="3" fillId="0" borderId="0" xfId="0" applyFont="1" applyBorder="1" applyAlignment="1" applyProtection="1">
      <alignment horizontal="left" vertical="top" wrapText="1"/>
    </xf>
    <xf numFmtId="49" fontId="2" fillId="4" borderId="0" xfId="0" applyNumberFormat="1" applyFont="1" applyFill="1" applyBorder="1" applyAlignment="1" applyProtection="1">
      <alignment horizontal="left" vertical="center"/>
      <protection locked="0"/>
    </xf>
    <xf numFmtId="49" fontId="2" fillId="0" borderId="0" xfId="0" applyNumberFormat="1" applyFont="1" applyBorder="1" applyAlignment="1" applyProtection="1">
      <alignment horizontal="left" vertical="center"/>
    </xf>
    <xf numFmtId="0" fontId="2" fillId="0" borderId="0" xfId="0" applyFont="1" applyBorder="1" applyAlignment="1" applyProtection="1">
      <alignment horizontal="left" vertical="center" wrapText="1"/>
    </xf>
    <xf numFmtId="4" fontId="22" fillId="0" borderId="8" xfId="0" applyNumberFormat="1" applyFont="1" applyBorder="1" applyAlignment="1" applyProtection="1">
      <alignment vertical="center"/>
    </xf>
    <xf numFmtId="0" fontId="0" fillId="0" borderId="8" xfId="0" applyFont="1" applyBorder="1" applyAlignment="1" applyProtection="1">
      <alignment vertical="center"/>
    </xf>
    <xf numFmtId="0" fontId="1" fillId="0" borderId="0" xfId="0" applyFont="1" applyBorder="1" applyAlignment="1" applyProtection="1">
      <alignment horizontal="right" vertical="center"/>
    </xf>
    <xf numFmtId="164" fontId="1" fillId="0" borderId="0" xfId="0" applyNumberFormat="1" applyFont="1" applyBorder="1" applyAlignment="1" applyProtection="1">
      <alignment horizontal="center" vertical="center"/>
    </xf>
    <xf numFmtId="0" fontId="1" fillId="0" borderId="0" xfId="0" applyFont="1" applyBorder="1" applyAlignment="1" applyProtection="1">
      <alignment vertical="center"/>
    </xf>
    <xf numFmtId="4" fontId="21" fillId="0" borderId="0" xfId="0" applyNumberFormat="1" applyFont="1" applyBorder="1" applyAlignment="1" applyProtection="1">
      <alignment vertical="center"/>
    </xf>
    <xf numFmtId="0" fontId="3" fillId="5" borderId="10" xfId="0" applyFont="1" applyFill="1" applyBorder="1" applyAlignment="1" applyProtection="1">
      <alignment horizontal="left" vertical="center"/>
    </xf>
    <xf numFmtId="0" fontId="0" fillId="5" borderId="10" xfId="0" applyFont="1" applyFill="1" applyBorder="1" applyAlignment="1" applyProtection="1">
      <alignment vertical="center"/>
    </xf>
    <xf numFmtId="4" fontId="3" fillId="5" borderId="10" xfId="0" applyNumberFormat="1" applyFont="1" applyFill="1" applyBorder="1" applyAlignment="1" applyProtection="1">
      <alignment vertical="center"/>
    </xf>
    <xf numFmtId="0" fontId="0" fillId="5" borderId="11" xfId="0" applyFont="1" applyFill="1" applyBorder="1" applyAlignment="1" applyProtection="1">
      <alignment vertical="center"/>
    </xf>
    <xf numFmtId="0" fontId="3" fillId="0" borderId="0" xfId="0" applyFont="1" applyAlignment="1" applyProtection="1">
      <alignment horizontal="left" vertical="center" wrapText="1"/>
    </xf>
    <xf numFmtId="0" fontId="3"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xf>
    <xf numFmtId="0" fontId="24" fillId="0" borderId="15" xfId="0" applyFont="1" applyBorder="1" applyAlignment="1">
      <alignment horizontal="center" vertical="center"/>
    </xf>
    <xf numFmtId="0" fontId="24" fillId="0" borderId="16" xfId="0" applyFont="1" applyBorder="1" applyAlignment="1">
      <alignment horizontal="left" vertical="center"/>
    </xf>
    <xf numFmtId="0" fontId="1" fillId="0" borderId="18" xfId="0" applyFont="1" applyBorder="1" applyAlignment="1">
      <alignment horizontal="left" vertical="center"/>
    </xf>
    <xf numFmtId="0" fontId="1" fillId="0" borderId="0" xfId="0" applyFont="1" applyBorder="1" applyAlignment="1">
      <alignment horizontal="left" vertical="center"/>
    </xf>
    <xf numFmtId="0" fontId="1" fillId="0" borderId="18" xfId="0" applyFont="1" applyBorder="1" applyAlignment="1" applyProtection="1">
      <alignment horizontal="left" vertical="center"/>
    </xf>
    <xf numFmtId="0" fontId="1" fillId="0" borderId="0" xfId="0" applyFont="1" applyBorder="1" applyAlignment="1" applyProtection="1">
      <alignment horizontal="left" vertical="center"/>
    </xf>
    <xf numFmtId="0" fontId="2" fillId="6" borderId="9" xfId="0" applyFont="1" applyFill="1" applyBorder="1" applyAlignment="1" applyProtection="1">
      <alignment horizontal="center" vertical="center"/>
    </xf>
    <xf numFmtId="0" fontId="2" fillId="6" borderId="10" xfId="0" applyFont="1" applyFill="1" applyBorder="1" applyAlignment="1" applyProtection="1">
      <alignment horizontal="left" vertical="center"/>
    </xf>
    <xf numFmtId="0" fontId="2" fillId="6" borderId="10" xfId="0" applyFont="1" applyFill="1" applyBorder="1" applyAlignment="1" applyProtection="1">
      <alignment horizontal="center" vertical="center"/>
    </xf>
    <xf numFmtId="0" fontId="2" fillId="6" borderId="10" xfId="0" applyFont="1" applyFill="1" applyBorder="1" applyAlignment="1" applyProtection="1">
      <alignment horizontal="right" vertical="center"/>
    </xf>
    <xf numFmtId="4" fontId="29" fillId="0" borderId="0" xfId="0" applyNumberFormat="1" applyFont="1" applyAlignment="1" applyProtection="1">
      <alignment vertical="center"/>
    </xf>
    <xf numFmtId="0" fontId="29" fillId="0" borderId="0" xfId="0" applyFont="1" applyAlignment="1" applyProtection="1">
      <alignment vertical="center"/>
    </xf>
    <xf numFmtId="0" fontId="28" fillId="0" borderId="0" xfId="0" applyFont="1" applyAlignment="1" applyProtection="1">
      <alignment horizontal="left" vertical="center" wrapText="1"/>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0" fillId="0" borderId="0" xfId="0"/>
    <xf numFmtId="0" fontId="20" fillId="0" borderId="0" xfId="0" applyFont="1" applyBorder="1" applyAlignment="1" applyProtection="1">
      <alignment horizontal="left" vertical="center" wrapText="1"/>
    </xf>
    <xf numFmtId="0" fontId="20" fillId="0" borderId="0" xfId="0" applyFont="1" applyBorder="1" applyAlignment="1" applyProtection="1">
      <alignment horizontal="left" vertical="center"/>
    </xf>
    <xf numFmtId="0" fontId="3" fillId="0" borderId="0" xfId="0" applyFont="1" applyBorder="1" applyAlignment="1" applyProtection="1">
      <alignment horizontal="left" vertical="center" wrapText="1"/>
    </xf>
    <xf numFmtId="0" fontId="0" fillId="0" borderId="0" xfId="0" applyFont="1" applyBorder="1" applyAlignment="1" applyProtection="1">
      <alignment vertical="center"/>
    </xf>
    <xf numFmtId="0" fontId="20" fillId="0" borderId="0" xfId="0" applyFont="1" applyAlignment="1" applyProtection="1">
      <alignment horizontal="left" vertical="center" wrapText="1"/>
    </xf>
    <xf numFmtId="0" fontId="20" fillId="0" borderId="0" xfId="0" applyFont="1" applyAlignment="1" applyProtection="1">
      <alignment horizontal="left" vertical="center"/>
    </xf>
    <xf numFmtId="0" fontId="0" fillId="0" borderId="0" xfId="0" applyFont="1" applyAlignment="1" applyProtection="1">
      <alignment vertical="center"/>
    </xf>
    <xf numFmtId="0" fontId="32" fillId="3" borderId="0" xfId="1" applyFont="1" applyFill="1" applyAlignment="1">
      <alignment vertical="center"/>
    </xf>
    <xf numFmtId="0" fontId="46" fillId="0" borderId="1" xfId="0" applyFont="1" applyBorder="1" applyAlignment="1" applyProtection="1">
      <alignment horizontal="left" vertical="center"/>
      <protection locked="0"/>
    </xf>
    <xf numFmtId="0" fontId="46" fillId="0" borderId="1" xfId="0" applyFont="1" applyBorder="1" applyAlignment="1" applyProtection="1">
      <alignment horizontal="left" vertical="top"/>
      <protection locked="0"/>
    </xf>
    <xf numFmtId="0" fontId="45" fillId="0" borderId="34" xfId="0" applyFont="1" applyBorder="1" applyAlignment="1" applyProtection="1">
      <alignment horizontal="left"/>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protection locked="0"/>
    </xf>
    <xf numFmtId="49" fontId="46" fillId="0" borderId="1" xfId="0" applyNumberFormat="1" applyFont="1" applyBorder="1" applyAlignment="1" applyProtection="1">
      <alignment horizontal="left" vertical="center" wrapText="1"/>
      <protection locked="0"/>
    </xf>
    <xf numFmtId="0" fontId="46" fillId="0" borderId="1" xfId="0" applyFont="1" applyBorder="1" applyAlignment="1" applyProtection="1">
      <alignment horizontal="left" vertical="center" wrapText="1"/>
      <protection locked="0"/>
    </xf>
    <xf numFmtId="0" fontId="45" fillId="0" borderId="34" xfId="0" applyFont="1" applyBorder="1" applyAlignment="1" applyProtection="1">
      <alignment horizontal="left" wrapText="1"/>
      <protection locked="0"/>
    </xf>
  </cellXfs>
  <cellStyles count="2">
    <cellStyle name="Hypertextový odkaz" xfId="1" builtinId="8"/>
    <cellStyle name="normální" xfId="0" builtinId="0" customBuiltin="1"/>
  </cellStyles>
  <dxfs count="0"/>
  <tableStyles count="0"/>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drawing1.xml><?xml version="1.0" encoding="utf-8"?>
<xdr:wsDr xmlns:xdr="http://schemas.openxmlformats.org/drawingml/2006/spreadsheetDrawing" xmlns:a="http://schemas.openxmlformats.org/drawingml/2006/main">
  <xdr:absoluteAnchor>
    <xdr:pos x="0" y="0"/>
    <xdr:ext cx="271145" cy="271145"/>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pageSetUpPr fitToPage="1"/>
  </sheetPr>
  <dimension ref="A1:CM58"/>
  <sheetViews>
    <sheetView showGridLines="0" tabSelected="1"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33" width="2.6640625" customWidth="1"/>
    <col min="34" max="34" width="3.33203125" customWidth="1"/>
    <col min="35" max="35" width="31.6640625" customWidth="1"/>
    <col min="36" max="37" width="2.5" customWidth="1"/>
    <col min="38" max="38" width="8.33203125" customWidth="1"/>
    <col min="39" max="39" width="3.33203125" customWidth="1"/>
    <col min="40" max="40" width="13.33203125" customWidth="1"/>
    <col min="41" max="41" width="7.5" customWidth="1"/>
    <col min="42" max="42" width="4.1640625" customWidth="1"/>
    <col min="43" max="43" width="15.6640625" customWidth="1"/>
    <col min="44" max="44" width="13.6640625" customWidth="1"/>
    <col min="45" max="47" width="25.83203125" hidden="1" customWidth="1"/>
    <col min="48" max="52" width="21.6640625" hidden="1" customWidth="1"/>
    <col min="53" max="53" width="19.1640625" hidden="1" customWidth="1"/>
    <col min="54" max="54" width="25" hidden="1" customWidth="1"/>
    <col min="55" max="56" width="19.1640625" hidden="1" customWidth="1"/>
    <col min="57" max="57" width="66.5" customWidth="1"/>
    <col min="71" max="91" width="9.33203125" hidden="1"/>
  </cols>
  <sheetData>
    <row r="1" spans="1:74" ht="21.4" customHeight="1">
      <c r="A1" s="16" t="s">
        <v>0</v>
      </c>
      <c r="B1" s="17"/>
      <c r="C1" s="17"/>
      <c r="D1" s="18" t="s">
        <v>1</v>
      </c>
      <c r="E1" s="17"/>
      <c r="F1" s="17"/>
      <c r="G1" s="17"/>
      <c r="H1" s="17"/>
      <c r="I1" s="17"/>
      <c r="J1" s="17"/>
      <c r="K1" s="19" t="s">
        <v>2</v>
      </c>
      <c r="L1" s="19"/>
      <c r="M1" s="19"/>
      <c r="N1" s="19"/>
      <c r="O1" s="19"/>
      <c r="P1" s="19"/>
      <c r="Q1" s="19"/>
      <c r="R1" s="19"/>
      <c r="S1" s="19"/>
      <c r="T1" s="17"/>
      <c r="U1" s="17"/>
      <c r="V1" s="17"/>
      <c r="W1" s="19" t="s">
        <v>3</v>
      </c>
      <c r="X1" s="19"/>
      <c r="Y1" s="19"/>
      <c r="Z1" s="19"/>
      <c r="AA1" s="19"/>
      <c r="AB1" s="19"/>
      <c r="AC1" s="19"/>
      <c r="AD1" s="19"/>
      <c r="AE1" s="19"/>
      <c r="AF1" s="19"/>
      <c r="AG1" s="19"/>
      <c r="AH1" s="19"/>
      <c r="AI1" s="20"/>
      <c r="AJ1" s="21"/>
      <c r="AK1" s="21"/>
      <c r="AL1" s="21"/>
      <c r="AM1" s="21"/>
      <c r="AN1" s="21"/>
      <c r="AO1" s="21"/>
      <c r="AP1" s="21"/>
      <c r="AQ1" s="21"/>
      <c r="AR1" s="21"/>
      <c r="AS1" s="21"/>
      <c r="AT1" s="21"/>
      <c r="AU1" s="21"/>
      <c r="AV1" s="21"/>
      <c r="AW1" s="21"/>
      <c r="AX1" s="21"/>
      <c r="AY1" s="21"/>
      <c r="AZ1" s="21"/>
      <c r="BA1" s="22" t="s">
        <v>4</v>
      </c>
      <c r="BB1" s="22" t="s">
        <v>5</v>
      </c>
      <c r="BC1" s="21"/>
      <c r="BD1" s="21"/>
      <c r="BE1" s="21"/>
      <c r="BF1" s="21"/>
      <c r="BG1" s="21"/>
      <c r="BH1" s="21"/>
      <c r="BI1" s="21"/>
      <c r="BJ1" s="21"/>
      <c r="BK1" s="21"/>
      <c r="BL1" s="21"/>
      <c r="BM1" s="21"/>
      <c r="BN1" s="21"/>
      <c r="BO1" s="21"/>
      <c r="BP1" s="21"/>
      <c r="BQ1" s="21"/>
      <c r="BR1" s="21"/>
      <c r="BT1" s="23" t="s">
        <v>6</v>
      </c>
      <c r="BU1" s="23" t="s">
        <v>6</v>
      </c>
      <c r="BV1" s="23" t="s">
        <v>7</v>
      </c>
    </row>
    <row r="2" spans="1:74" ht="36.950000000000003" customHeight="1">
      <c r="AR2" s="390"/>
      <c r="AS2" s="390"/>
      <c r="AT2" s="390"/>
      <c r="AU2" s="390"/>
      <c r="AV2" s="390"/>
      <c r="AW2" s="390"/>
      <c r="AX2" s="390"/>
      <c r="AY2" s="390"/>
      <c r="AZ2" s="390"/>
      <c r="BA2" s="390"/>
      <c r="BB2" s="390"/>
      <c r="BC2" s="390"/>
      <c r="BD2" s="390"/>
      <c r="BE2" s="390"/>
      <c r="BS2" s="24" t="s">
        <v>8</v>
      </c>
      <c r="BT2" s="24" t="s">
        <v>9</v>
      </c>
    </row>
    <row r="3" spans="1:74" ht="6.95" customHeight="1">
      <c r="B3" s="25"/>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7"/>
      <c r="BS3" s="24" t="s">
        <v>8</v>
      </c>
      <c r="BT3" s="24" t="s">
        <v>10</v>
      </c>
    </row>
    <row r="4" spans="1:74" ht="36.950000000000003" customHeight="1">
      <c r="B4" s="28"/>
      <c r="C4" s="29"/>
      <c r="D4" s="30" t="s">
        <v>11</v>
      </c>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31"/>
      <c r="AS4" s="32" t="s">
        <v>12</v>
      </c>
      <c r="BE4" s="33" t="s">
        <v>13</v>
      </c>
      <c r="BS4" s="24" t="s">
        <v>14</v>
      </c>
    </row>
    <row r="5" spans="1:74" ht="14.45" customHeight="1">
      <c r="B5" s="28"/>
      <c r="C5" s="29"/>
      <c r="D5" s="34" t="s">
        <v>15</v>
      </c>
      <c r="E5" s="29"/>
      <c r="F5" s="29"/>
      <c r="G5" s="29"/>
      <c r="H5" s="29"/>
      <c r="I5" s="29"/>
      <c r="J5" s="29"/>
      <c r="K5" s="355" t="s">
        <v>16</v>
      </c>
      <c r="L5" s="356"/>
      <c r="M5" s="356"/>
      <c r="N5" s="356"/>
      <c r="O5" s="356"/>
      <c r="P5" s="356"/>
      <c r="Q5" s="356"/>
      <c r="R5" s="356"/>
      <c r="S5" s="356"/>
      <c r="T5" s="356"/>
      <c r="U5" s="356"/>
      <c r="V5" s="356"/>
      <c r="W5" s="356"/>
      <c r="X5" s="356"/>
      <c r="Y5" s="356"/>
      <c r="Z5" s="356"/>
      <c r="AA5" s="356"/>
      <c r="AB5" s="356"/>
      <c r="AC5" s="356"/>
      <c r="AD5" s="356"/>
      <c r="AE5" s="356"/>
      <c r="AF5" s="356"/>
      <c r="AG5" s="356"/>
      <c r="AH5" s="356"/>
      <c r="AI5" s="356"/>
      <c r="AJ5" s="356"/>
      <c r="AK5" s="356"/>
      <c r="AL5" s="356"/>
      <c r="AM5" s="356"/>
      <c r="AN5" s="356"/>
      <c r="AO5" s="356"/>
      <c r="AP5" s="29"/>
      <c r="AQ5" s="31"/>
      <c r="BE5" s="353" t="s">
        <v>17</v>
      </c>
      <c r="BS5" s="24" t="s">
        <v>8</v>
      </c>
    </row>
    <row r="6" spans="1:74" ht="36.950000000000003" customHeight="1">
      <c r="B6" s="28"/>
      <c r="C6" s="29"/>
      <c r="D6" s="36" t="s">
        <v>18</v>
      </c>
      <c r="E6" s="29"/>
      <c r="F6" s="29"/>
      <c r="G6" s="29"/>
      <c r="H6" s="29"/>
      <c r="I6" s="29"/>
      <c r="J6" s="29"/>
      <c r="K6" s="357" t="s">
        <v>19</v>
      </c>
      <c r="L6" s="356"/>
      <c r="M6" s="356"/>
      <c r="N6" s="356"/>
      <c r="O6" s="356"/>
      <c r="P6" s="356"/>
      <c r="Q6" s="356"/>
      <c r="R6" s="356"/>
      <c r="S6" s="356"/>
      <c r="T6" s="356"/>
      <c r="U6" s="356"/>
      <c r="V6" s="356"/>
      <c r="W6" s="356"/>
      <c r="X6" s="356"/>
      <c r="Y6" s="356"/>
      <c r="Z6" s="356"/>
      <c r="AA6" s="356"/>
      <c r="AB6" s="356"/>
      <c r="AC6" s="356"/>
      <c r="AD6" s="356"/>
      <c r="AE6" s="356"/>
      <c r="AF6" s="356"/>
      <c r="AG6" s="356"/>
      <c r="AH6" s="356"/>
      <c r="AI6" s="356"/>
      <c r="AJ6" s="356"/>
      <c r="AK6" s="356"/>
      <c r="AL6" s="356"/>
      <c r="AM6" s="356"/>
      <c r="AN6" s="356"/>
      <c r="AO6" s="356"/>
      <c r="AP6" s="29"/>
      <c r="AQ6" s="31"/>
      <c r="BE6" s="354"/>
      <c r="BS6" s="24" t="s">
        <v>8</v>
      </c>
    </row>
    <row r="7" spans="1:74" ht="14.45" customHeight="1">
      <c r="B7" s="28"/>
      <c r="C7" s="29"/>
      <c r="D7" s="37" t="s">
        <v>20</v>
      </c>
      <c r="E7" s="29"/>
      <c r="F7" s="29"/>
      <c r="G7" s="29"/>
      <c r="H7" s="29"/>
      <c r="I7" s="29"/>
      <c r="J7" s="29"/>
      <c r="K7" s="35" t="s">
        <v>21</v>
      </c>
      <c r="L7" s="29"/>
      <c r="M7" s="29"/>
      <c r="N7" s="29"/>
      <c r="O7" s="29"/>
      <c r="P7" s="29"/>
      <c r="Q7" s="29"/>
      <c r="R7" s="29"/>
      <c r="S7" s="29"/>
      <c r="T7" s="29"/>
      <c r="U7" s="29"/>
      <c r="V7" s="29"/>
      <c r="W7" s="29"/>
      <c r="X7" s="29"/>
      <c r="Y7" s="29"/>
      <c r="Z7" s="29"/>
      <c r="AA7" s="29"/>
      <c r="AB7" s="29"/>
      <c r="AC7" s="29"/>
      <c r="AD7" s="29"/>
      <c r="AE7" s="29"/>
      <c r="AF7" s="29"/>
      <c r="AG7" s="29"/>
      <c r="AH7" s="29"/>
      <c r="AI7" s="29"/>
      <c r="AJ7" s="29"/>
      <c r="AK7" s="37" t="s">
        <v>22</v>
      </c>
      <c r="AL7" s="29"/>
      <c r="AM7" s="29"/>
      <c r="AN7" s="35" t="s">
        <v>21</v>
      </c>
      <c r="AO7" s="29"/>
      <c r="AP7" s="29"/>
      <c r="AQ7" s="31"/>
      <c r="BE7" s="354"/>
      <c r="BS7" s="24" t="s">
        <v>8</v>
      </c>
    </row>
    <row r="8" spans="1:74" ht="14.45" customHeight="1">
      <c r="B8" s="28"/>
      <c r="C8" s="29"/>
      <c r="D8" s="37" t="s">
        <v>23</v>
      </c>
      <c r="E8" s="29"/>
      <c r="F8" s="29"/>
      <c r="G8" s="29"/>
      <c r="H8" s="29"/>
      <c r="I8" s="29"/>
      <c r="J8" s="29"/>
      <c r="K8" s="35" t="s">
        <v>24</v>
      </c>
      <c r="L8" s="29"/>
      <c r="M8" s="29"/>
      <c r="N8" s="29"/>
      <c r="O8" s="29"/>
      <c r="P8" s="29"/>
      <c r="Q8" s="29"/>
      <c r="R8" s="29"/>
      <c r="S8" s="29"/>
      <c r="T8" s="29"/>
      <c r="U8" s="29"/>
      <c r="V8" s="29"/>
      <c r="W8" s="29"/>
      <c r="X8" s="29"/>
      <c r="Y8" s="29"/>
      <c r="Z8" s="29"/>
      <c r="AA8" s="29"/>
      <c r="AB8" s="29"/>
      <c r="AC8" s="29"/>
      <c r="AD8" s="29"/>
      <c r="AE8" s="29"/>
      <c r="AF8" s="29"/>
      <c r="AG8" s="29"/>
      <c r="AH8" s="29"/>
      <c r="AI8" s="29"/>
      <c r="AJ8" s="29"/>
      <c r="AK8" s="37" t="s">
        <v>25</v>
      </c>
      <c r="AL8" s="29"/>
      <c r="AM8" s="29"/>
      <c r="AN8" s="38" t="s">
        <v>26</v>
      </c>
      <c r="AO8" s="29"/>
      <c r="AP8" s="29"/>
      <c r="AQ8" s="31"/>
      <c r="BE8" s="354"/>
      <c r="BS8" s="24" t="s">
        <v>8</v>
      </c>
    </row>
    <row r="9" spans="1:74" ht="14.45" customHeight="1">
      <c r="B9" s="28"/>
      <c r="C9" s="29"/>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31"/>
      <c r="BE9" s="354"/>
      <c r="BS9" s="24" t="s">
        <v>8</v>
      </c>
    </row>
    <row r="10" spans="1:74" ht="14.45" customHeight="1">
      <c r="B10" s="28"/>
      <c r="C10" s="29"/>
      <c r="D10" s="37" t="s">
        <v>27</v>
      </c>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37" t="s">
        <v>28</v>
      </c>
      <c r="AL10" s="29"/>
      <c r="AM10" s="29"/>
      <c r="AN10" s="35" t="s">
        <v>21</v>
      </c>
      <c r="AO10" s="29"/>
      <c r="AP10" s="29"/>
      <c r="AQ10" s="31"/>
      <c r="BE10" s="354"/>
      <c r="BS10" s="24" t="s">
        <v>8</v>
      </c>
    </row>
    <row r="11" spans="1:74" ht="18.399999999999999" customHeight="1">
      <c r="B11" s="28"/>
      <c r="C11" s="29"/>
      <c r="D11" s="29"/>
      <c r="E11" s="35" t="s">
        <v>24</v>
      </c>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37" t="s">
        <v>29</v>
      </c>
      <c r="AL11" s="29"/>
      <c r="AM11" s="29"/>
      <c r="AN11" s="35" t="s">
        <v>21</v>
      </c>
      <c r="AO11" s="29"/>
      <c r="AP11" s="29"/>
      <c r="AQ11" s="31"/>
      <c r="BE11" s="354"/>
      <c r="BS11" s="24" t="s">
        <v>8</v>
      </c>
    </row>
    <row r="12" spans="1:74" ht="6.95" customHeight="1">
      <c r="B12" s="28"/>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31"/>
      <c r="BE12" s="354"/>
      <c r="BS12" s="24" t="s">
        <v>8</v>
      </c>
    </row>
    <row r="13" spans="1:74" ht="14.45" customHeight="1">
      <c r="B13" s="28"/>
      <c r="C13" s="29"/>
      <c r="D13" s="37" t="s">
        <v>30</v>
      </c>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37" t="s">
        <v>28</v>
      </c>
      <c r="AL13" s="29"/>
      <c r="AM13" s="29"/>
      <c r="AN13" s="39" t="s">
        <v>31</v>
      </c>
      <c r="AO13" s="29"/>
      <c r="AP13" s="29"/>
      <c r="AQ13" s="31"/>
      <c r="BE13" s="354"/>
      <c r="BS13" s="24" t="s">
        <v>8</v>
      </c>
    </row>
    <row r="14" spans="1:74">
      <c r="B14" s="28"/>
      <c r="C14" s="29"/>
      <c r="D14" s="29"/>
      <c r="E14" s="358" t="s">
        <v>31</v>
      </c>
      <c r="F14" s="359"/>
      <c r="G14" s="359"/>
      <c r="H14" s="359"/>
      <c r="I14" s="359"/>
      <c r="J14" s="359"/>
      <c r="K14" s="359"/>
      <c r="L14" s="359"/>
      <c r="M14" s="359"/>
      <c r="N14" s="359"/>
      <c r="O14" s="359"/>
      <c r="P14" s="359"/>
      <c r="Q14" s="359"/>
      <c r="R14" s="359"/>
      <c r="S14" s="359"/>
      <c r="T14" s="359"/>
      <c r="U14" s="359"/>
      <c r="V14" s="359"/>
      <c r="W14" s="359"/>
      <c r="X14" s="359"/>
      <c r="Y14" s="359"/>
      <c r="Z14" s="359"/>
      <c r="AA14" s="359"/>
      <c r="AB14" s="359"/>
      <c r="AC14" s="359"/>
      <c r="AD14" s="359"/>
      <c r="AE14" s="359"/>
      <c r="AF14" s="359"/>
      <c r="AG14" s="359"/>
      <c r="AH14" s="359"/>
      <c r="AI14" s="359"/>
      <c r="AJ14" s="359"/>
      <c r="AK14" s="37" t="s">
        <v>29</v>
      </c>
      <c r="AL14" s="29"/>
      <c r="AM14" s="29"/>
      <c r="AN14" s="39" t="s">
        <v>31</v>
      </c>
      <c r="AO14" s="29"/>
      <c r="AP14" s="29"/>
      <c r="AQ14" s="31"/>
      <c r="BE14" s="354"/>
      <c r="BS14" s="24" t="s">
        <v>8</v>
      </c>
    </row>
    <row r="15" spans="1:74" ht="6.95" customHeight="1">
      <c r="B15" s="28"/>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31"/>
      <c r="BE15" s="354"/>
      <c r="BS15" s="24" t="s">
        <v>6</v>
      </c>
    </row>
    <row r="16" spans="1:74" ht="14.45" customHeight="1">
      <c r="B16" s="28"/>
      <c r="C16" s="29"/>
      <c r="D16" s="37" t="s">
        <v>32</v>
      </c>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37" t="s">
        <v>28</v>
      </c>
      <c r="AL16" s="29"/>
      <c r="AM16" s="29"/>
      <c r="AN16" s="35" t="s">
        <v>21</v>
      </c>
      <c r="AO16" s="29"/>
      <c r="AP16" s="29"/>
      <c r="AQ16" s="31"/>
      <c r="BE16" s="354"/>
      <c r="BS16" s="24" t="s">
        <v>6</v>
      </c>
    </row>
    <row r="17" spans="2:71" ht="18.399999999999999" customHeight="1">
      <c r="B17" s="28"/>
      <c r="C17" s="29"/>
      <c r="D17" s="29"/>
      <c r="E17" s="35" t="s">
        <v>24</v>
      </c>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37" t="s">
        <v>29</v>
      </c>
      <c r="AL17" s="29"/>
      <c r="AM17" s="29"/>
      <c r="AN17" s="35" t="s">
        <v>21</v>
      </c>
      <c r="AO17" s="29"/>
      <c r="AP17" s="29"/>
      <c r="AQ17" s="31"/>
      <c r="BE17" s="354"/>
      <c r="BS17" s="24" t="s">
        <v>33</v>
      </c>
    </row>
    <row r="18" spans="2:71" ht="6.95" customHeight="1">
      <c r="B18" s="28"/>
      <c r="C18" s="29"/>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31"/>
      <c r="BE18" s="354"/>
      <c r="BS18" s="24" t="s">
        <v>8</v>
      </c>
    </row>
    <row r="19" spans="2:71" ht="14.45" customHeight="1">
      <c r="B19" s="28"/>
      <c r="C19" s="29"/>
      <c r="D19" s="37" t="s">
        <v>34</v>
      </c>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31"/>
      <c r="BE19" s="354"/>
      <c r="BS19" s="24" t="s">
        <v>8</v>
      </c>
    </row>
    <row r="20" spans="2:71" ht="48.75" customHeight="1">
      <c r="B20" s="28"/>
      <c r="C20" s="29"/>
      <c r="D20" s="29"/>
      <c r="E20" s="360" t="s">
        <v>35</v>
      </c>
      <c r="F20" s="360"/>
      <c r="G20" s="360"/>
      <c r="H20" s="360"/>
      <c r="I20" s="360"/>
      <c r="J20" s="360"/>
      <c r="K20" s="360"/>
      <c r="L20" s="360"/>
      <c r="M20" s="360"/>
      <c r="N20" s="360"/>
      <c r="O20" s="360"/>
      <c r="P20" s="360"/>
      <c r="Q20" s="360"/>
      <c r="R20" s="360"/>
      <c r="S20" s="360"/>
      <c r="T20" s="360"/>
      <c r="U20" s="360"/>
      <c r="V20" s="360"/>
      <c r="W20" s="360"/>
      <c r="X20" s="360"/>
      <c r="Y20" s="360"/>
      <c r="Z20" s="360"/>
      <c r="AA20" s="360"/>
      <c r="AB20" s="360"/>
      <c r="AC20" s="360"/>
      <c r="AD20" s="360"/>
      <c r="AE20" s="360"/>
      <c r="AF20" s="360"/>
      <c r="AG20" s="360"/>
      <c r="AH20" s="360"/>
      <c r="AI20" s="360"/>
      <c r="AJ20" s="360"/>
      <c r="AK20" s="360"/>
      <c r="AL20" s="360"/>
      <c r="AM20" s="360"/>
      <c r="AN20" s="360"/>
      <c r="AO20" s="29"/>
      <c r="AP20" s="29"/>
      <c r="AQ20" s="31"/>
      <c r="BE20" s="354"/>
      <c r="BS20" s="24" t="s">
        <v>6</v>
      </c>
    </row>
    <row r="21" spans="2:71" ht="6.95" customHeight="1">
      <c r="B21" s="28"/>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31"/>
      <c r="BE21" s="354"/>
    </row>
    <row r="22" spans="2:71" ht="6.95" customHeight="1">
      <c r="B22" s="28"/>
      <c r="C22" s="29"/>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29"/>
      <c r="AQ22" s="31"/>
      <c r="BE22" s="354"/>
    </row>
    <row r="23" spans="2:71" s="1" customFormat="1" ht="25.9" customHeight="1">
      <c r="B23" s="41"/>
      <c r="C23" s="42"/>
      <c r="D23" s="43" t="s">
        <v>36</v>
      </c>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361">
        <f>ROUND(AG51,2)</f>
        <v>0</v>
      </c>
      <c r="AL23" s="362"/>
      <c r="AM23" s="362"/>
      <c r="AN23" s="362"/>
      <c r="AO23" s="362"/>
      <c r="AP23" s="42"/>
      <c r="AQ23" s="45"/>
      <c r="BE23" s="354"/>
    </row>
    <row r="24" spans="2:71" s="1" customFormat="1" ht="6.95" customHeight="1">
      <c r="B24" s="41"/>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5"/>
      <c r="BE24" s="354"/>
    </row>
    <row r="25" spans="2:71" s="1" customFormat="1" ht="13.5">
      <c r="B25" s="41"/>
      <c r="C25" s="42"/>
      <c r="D25" s="42"/>
      <c r="E25" s="42"/>
      <c r="F25" s="42"/>
      <c r="G25" s="42"/>
      <c r="H25" s="42"/>
      <c r="I25" s="42"/>
      <c r="J25" s="42"/>
      <c r="K25" s="42"/>
      <c r="L25" s="363" t="s">
        <v>37</v>
      </c>
      <c r="M25" s="363"/>
      <c r="N25" s="363"/>
      <c r="O25" s="363"/>
      <c r="P25" s="42"/>
      <c r="Q25" s="42"/>
      <c r="R25" s="42"/>
      <c r="S25" s="42"/>
      <c r="T25" s="42"/>
      <c r="U25" s="42"/>
      <c r="V25" s="42"/>
      <c r="W25" s="363" t="s">
        <v>38</v>
      </c>
      <c r="X25" s="363"/>
      <c r="Y25" s="363"/>
      <c r="Z25" s="363"/>
      <c r="AA25" s="363"/>
      <c r="AB25" s="363"/>
      <c r="AC25" s="363"/>
      <c r="AD25" s="363"/>
      <c r="AE25" s="363"/>
      <c r="AF25" s="42"/>
      <c r="AG25" s="42"/>
      <c r="AH25" s="42"/>
      <c r="AI25" s="42"/>
      <c r="AJ25" s="42"/>
      <c r="AK25" s="363" t="s">
        <v>39</v>
      </c>
      <c r="AL25" s="363"/>
      <c r="AM25" s="363"/>
      <c r="AN25" s="363"/>
      <c r="AO25" s="363"/>
      <c r="AP25" s="42"/>
      <c r="AQ25" s="45"/>
      <c r="BE25" s="354"/>
    </row>
    <row r="26" spans="2:71" s="2" customFormat="1" ht="14.45" customHeight="1">
      <c r="B26" s="47"/>
      <c r="C26" s="48"/>
      <c r="D26" s="49" t="s">
        <v>40</v>
      </c>
      <c r="E26" s="48"/>
      <c r="F26" s="49" t="s">
        <v>41</v>
      </c>
      <c r="G26" s="48"/>
      <c r="H26" s="48"/>
      <c r="I26" s="48"/>
      <c r="J26" s="48"/>
      <c r="K26" s="48"/>
      <c r="L26" s="364">
        <v>0.21</v>
      </c>
      <c r="M26" s="365"/>
      <c r="N26" s="365"/>
      <c r="O26" s="365"/>
      <c r="P26" s="48"/>
      <c r="Q26" s="48"/>
      <c r="R26" s="48"/>
      <c r="S26" s="48"/>
      <c r="T26" s="48"/>
      <c r="U26" s="48"/>
      <c r="V26" s="48"/>
      <c r="W26" s="366">
        <f>ROUND(AZ51,2)</f>
        <v>0</v>
      </c>
      <c r="X26" s="365"/>
      <c r="Y26" s="365"/>
      <c r="Z26" s="365"/>
      <c r="AA26" s="365"/>
      <c r="AB26" s="365"/>
      <c r="AC26" s="365"/>
      <c r="AD26" s="365"/>
      <c r="AE26" s="365"/>
      <c r="AF26" s="48"/>
      <c r="AG26" s="48"/>
      <c r="AH26" s="48"/>
      <c r="AI26" s="48"/>
      <c r="AJ26" s="48"/>
      <c r="AK26" s="366">
        <f>ROUND(AV51,2)</f>
        <v>0</v>
      </c>
      <c r="AL26" s="365"/>
      <c r="AM26" s="365"/>
      <c r="AN26" s="365"/>
      <c r="AO26" s="365"/>
      <c r="AP26" s="48"/>
      <c r="AQ26" s="50"/>
      <c r="BE26" s="354"/>
    </row>
    <row r="27" spans="2:71" s="2" customFormat="1" ht="14.45" customHeight="1">
      <c r="B27" s="47"/>
      <c r="C27" s="48"/>
      <c r="D27" s="48"/>
      <c r="E27" s="48"/>
      <c r="F27" s="49" t="s">
        <v>42</v>
      </c>
      <c r="G27" s="48"/>
      <c r="H27" s="48"/>
      <c r="I27" s="48"/>
      <c r="J27" s="48"/>
      <c r="K27" s="48"/>
      <c r="L27" s="364">
        <v>0.15</v>
      </c>
      <c r="M27" s="365"/>
      <c r="N27" s="365"/>
      <c r="O27" s="365"/>
      <c r="P27" s="48"/>
      <c r="Q27" s="48"/>
      <c r="R27" s="48"/>
      <c r="S27" s="48"/>
      <c r="T27" s="48"/>
      <c r="U27" s="48"/>
      <c r="V27" s="48"/>
      <c r="W27" s="366">
        <f>ROUND(BA51,2)</f>
        <v>0</v>
      </c>
      <c r="X27" s="365"/>
      <c r="Y27" s="365"/>
      <c r="Z27" s="365"/>
      <c r="AA27" s="365"/>
      <c r="AB27" s="365"/>
      <c r="AC27" s="365"/>
      <c r="AD27" s="365"/>
      <c r="AE27" s="365"/>
      <c r="AF27" s="48"/>
      <c r="AG27" s="48"/>
      <c r="AH27" s="48"/>
      <c r="AI27" s="48"/>
      <c r="AJ27" s="48"/>
      <c r="AK27" s="366">
        <f>ROUND(AW51,2)</f>
        <v>0</v>
      </c>
      <c r="AL27" s="365"/>
      <c r="AM27" s="365"/>
      <c r="AN27" s="365"/>
      <c r="AO27" s="365"/>
      <c r="AP27" s="48"/>
      <c r="AQ27" s="50"/>
      <c r="BE27" s="354"/>
    </row>
    <row r="28" spans="2:71" s="2" customFormat="1" ht="14.45" hidden="1" customHeight="1">
      <c r="B28" s="47"/>
      <c r="C28" s="48"/>
      <c r="D28" s="48"/>
      <c r="E28" s="48"/>
      <c r="F28" s="49" t="s">
        <v>43</v>
      </c>
      <c r="G28" s="48"/>
      <c r="H28" s="48"/>
      <c r="I28" s="48"/>
      <c r="J28" s="48"/>
      <c r="K28" s="48"/>
      <c r="L28" s="364">
        <v>0.21</v>
      </c>
      <c r="M28" s="365"/>
      <c r="N28" s="365"/>
      <c r="O28" s="365"/>
      <c r="P28" s="48"/>
      <c r="Q28" s="48"/>
      <c r="R28" s="48"/>
      <c r="S28" s="48"/>
      <c r="T28" s="48"/>
      <c r="U28" s="48"/>
      <c r="V28" s="48"/>
      <c r="W28" s="366">
        <f>ROUND(BB51,2)</f>
        <v>0</v>
      </c>
      <c r="X28" s="365"/>
      <c r="Y28" s="365"/>
      <c r="Z28" s="365"/>
      <c r="AA28" s="365"/>
      <c r="AB28" s="365"/>
      <c r="AC28" s="365"/>
      <c r="AD28" s="365"/>
      <c r="AE28" s="365"/>
      <c r="AF28" s="48"/>
      <c r="AG28" s="48"/>
      <c r="AH28" s="48"/>
      <c r="AI28" s="48"/>
      <c r="AJ28" s="48"/>
      <c r="AK28" s="366">
        <v>0</v>
      </c>
      <c r="AL28" s="365"/>
      <c r="AM28" s="365"/>
      <c r="AN28" s="365"/>
      <c r="AO28" s="365"/>
      <c r="AP28" s="48"/>
      <c r="AQ28" s="50"/>
      <c r="BE28" s="354"/>
    </row>
    <row r="29" spans="2:71" s="2" customFormat="1" ht="14.45" hidden="1" customHeight="1">
      <c r="B29" s="47"/>
      <c r="C29" s="48"/>
      <c r="D29" s="48"/>
      <c r="E29" s="48"/>
      <c r="F29" s="49" t="s">
        <v>44</v>
      </c>
      <c r="G29" s="48"/>
      <c r="H29" s="48"/>
      <c r="I29" s="48"/>
      <c r="J29" s="48"/>
      <c r="K29" s="48"/>
      <c r="L29" s="364">
        <v>0.15</v>
      </c>
      <c r="M29" s="365"/>
      <c r="N29" s="365"/>
      <c r="O29" s="365"/>
      <c r="P29" s="48"/>
      <c r="Q29" s="48"/>
      <c r="R29" s="48"/>
      <c r="S29" s="48"/>
      <c r="T29" s="48"/>
      <c r="U29" s="48"/>
      <c r="V29" s="48"/>
      <c r="W29" s="366">
        <f>ROUND(BC51,2)</f>
        <v>0</v>
      </c>
      <c r="X29" s="365"/>
      <c r="Y29" s="365"/>
      <c r="Z29" s="365"/>
      <c r="AA29" s="365"/>
      <c r="AB29" s="365"/>
      <c r="AC29" s="365"/>
      <c r="AD29" s="365"/>
      <c r="AE29" s="365"/>
      <c r="AF29" s="48"/>
      <c r="AG29" s="48"/>
      <c r="AH29" s="48"/>
      <c r="AI29" s="48"/>
      <c r="AJ29" s="48"/>
      <c r="AK29" s="366">
        <v>0</v>
      </c>
      <c r="AL29" s="365"/>
      <c r="AM29" s="365"/>
      <c r="AN29" s="365"/>
      <c r="AO29" s="365"/>
      <c r="AP29" s="48"/>
      <c r="AQ29" s="50"/>
      <c r="BE29" s="354"/>
    </row>
    <row r="30" spans="2:71" s="2" customFormat="1" ht="14.45" hidden="1" customHeight="1">
      <c r="B30" s="47"/>
      <c r="C30" s="48"/>
      <c r="D30" s="48"/>
      <c r="E30" s="48"/>
      <c r="F30" s="49" t="s">
        <v>45</v>
      </c>
      <c r="G30" s="48"/>
      <c r="H30" s="48"/>
      <c r="I30" s="48"/>
      <c r="J30" s="48"/>
      <c r="K30" s="48"/>
      <c r="L30" s="364">
        <v>0</v>
      </c>
      <c r="M30" s="365"/>
      <c r="N30" s="365"/>
      <c r="O30" s="365"/>
      <c r="P30" s="48"/>
      <c r="Q30" s="48"/>
      <c r="R30" s="48"/>
      <c r="S30" s="48"/>
      <c r="T30" s="48"/>
      <c r="U30" s="48"/>
      <c r="V30" s="48"/>
      <c r="W30" s="366">
        <f>ROUND(BD51,2)</f>
        <v>0</v>
      </c>
      <c r="X30" s="365"/>
      <c r="Y30" s="365"/>
      <c r="Z30" s="365"/>
      <c r="AA30" s="365"/>
      <c r="AB30" s="365"/>
      <c r="AC30" s="365"/>
      <c r="AD30" s="365"/>
      <c r="AE30" s="365"/>
      <c r="AF30" s="48"/>
      <c r="AG30" s="48"/>
      <c r="AH30" s="48"/>
      <c r="AI30" s="48"/>
      <c r="AJ30" s="48"/>
      <c r="AK30" s="366">
        <v>0</v>
      </c>
      <c r="AL30" s="365"/>
      <c r="AM30" s="365"/>
      <c r="AN30" s="365"/>
      <c r="AO30" s="365"/>
      <c r="AP30" s="48"/>
      <c r="AQ30" s="50"/>
      <c r="BE30" s="354"/>
    </row>
    <row r="31" spans="2:71" s="1" customFormat="1" ht="6.95" customHeight="1">
      <c r="B31" s="41"/>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5"/>
      <c r="BE31" s="354"/>
    </row>
    <row r="32" spans="2:71" s="1" customFormat="1" ht="25.9" customHeight="1">
      <c r="B32" s="41"/>
      <c r="C32" s="51"/>
      <c r="D32" s="52" t="s">
        <v>46</v>
      </c>
      <c r="E32" s="53"/>
      <c r="F32" s="53"/>
      <c r="G32" s="53"/>
      <c r="H32" s="53"/>
      <c r="I32" s="53"/>
      <c r="J32" s="53"/>
      <c r="K32" s="53"/>
      <c r="L32" s="53"/>
      <c r="M32" s="53"/>
      <c r="N32" s="53"/>
      <c r="O32" s="53"/>
      <c r="P32" s="53"/>
      <c r="Q32" s="53"/>
      <c r="R32" s="53"/>
      <c r="S32" s="53"/>
      <c r="T32" s="54" t="s">
        <v>47</v>
      </c>
      <c r="U32" s="53"/>
      <c r="V32" s="53"/>
      <c r="W32" s="53"/>
      <c r="X32" s="367" t="s">
        <v>48</v>
      </c>
      <c r="Y32" s="368"/>
      <c r="Z32" s="368"/>
      <c r="AA32" s="368"/>
      <c r="AB32" s="368"/>
      <c r="AC32" s="53"/>
      <c r="AD32" s="53"/>
      <c r="AE32" s="53"/>
      <c r="AF32" s="53"/>
      <c r="AG32" s="53"/>
      <c r="AH32" s="53"/>
      <c r="AI32" s="53"/>
      <c r="AJ32" s="53"/>
      <c r="AK32" s="369">
        <f>SUM(AK23:AK30)</f>
        <v>0</v>
      </c>
      <c r="AL32" s="368"/>
      <c r="AM32" s="368"/>
      <c r="AN32" s="368"/>
      <c r="AO32" s="370"/>
      <c r="AP32" s="51"/>
      <c r="AQ32" s="55"/>
      <c r="BE32" s="354"/>
    </row>
    <row r="33" spans="2:56" s="1" customFormat="1" ht="6.95" customHeight="1">
      <c r="B33" s="41"/>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5"/>
    </row>
    <row r="34" spans="2:56" s="1" customFormat="1" ht="6.95" customHeight="1">
      <c r="B34" s="56"/>
      <c r="C34" s="57"/>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8"/>
    </row>
    <row r="38" spans="2:56" s="1" customFormat="1" ht="6.95" customHeight="1">
      <c r="B38" s="59"/>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1"/>
    </row>
    <row r="39" spans="2:56" s="1" customFormat="1" ht="36.950000000000003" customHeight="1">
      <c r="B39" s="41"/>
      <c r="C39" s="62" t="s">
        <v>49</v>
      </c>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1"/>
    </row>
    <row r="40" spans="2:56" s="1" customFormat="1" ht="6.95" customHeight="1">
      <c r="B40" s="41"/>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1"/>
    </row>
    <row r="41" spans="2:56" s="3" customFormat="1" ht="14.45" customHeight="1">
      <c r="B41" s="64"/>
      <c r="C41" s="65" t="s">
        <v>15</v>
      </c>
      <c r="D41" s="66"/>
      <c r="E41" s="66"/>
      <c r="F41" s="66"/>
      <c r="G41" s="66"/>
      <c r="H41" s="66"/>
      <c r="I41" s="66"/>
      <c r="J41" s="66"/>
      <c r="K41" s="66"/>
      <c r="L41" s="66" t="str">
        <f>K5</f>
        <v>S34</v>
      </c>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7"/>
    </row>
    <row r="42" spans="2:56" s="4" customFormat="1" ht="36.950000000000003" customHeight="1">
      <c r="B42" s="68"/>
      <c r="C42" s="69" t="s">
        <v>18</v>
      </c>
      <c r="D42" s="70"/>
      <c r="E42" s="70"/>
      <c r="F42" s="70"/>
      <c r="G42" s="70"/>
      <c r="H42" s="70"/>
      <c r="I42" s="70"/>
      <c r="J42" s="70"/>
      <c r="K42" s="70"/>
      <c r="L42" s="371" t="str">
        <f>K6</f>
        <v>Rekonstrukce a přístavba domova důchodců</v>
      </c>
      <c r="M42" s="372"/>
      <c r="N42" s="372"/>
      <c r="O42" s="372"/>
      <c r="P42" s="372"/>
      <c r="Q42" s="372"/>
      <c r="R42" s="372"/>
      <c r="S42" s="372"/>
      <c r="T42" s="372"/>
      <c r="U42" s="372"/>
      <c r="V42" s="372"/>
      <c r="W42" s="372"/>
      <c r="X42" s="372"/>
      <c r="Y42" s="372"/>
      <c r="Z42" s="372"/>
      <c r="AA42" s="372"/>
      <c r="AB42" s="372"/>
      <c r="AC42" s="372"/>
      <c r="AD42" s="372"/>
      <c r="AE42" s="372"/>
      <c r="AF42" s="372"/>
      <c r="AG42" s="372"/>
      <c r="AH42" s="372"/>
      <c r="AI42" s="372"/>
      <c r="AJ42" s="372"/>
      <c r="AK42" s="372"/>
      <c r="AL42" s="372"/>
      <c r="AM42" s="372"/>
      <c r="AN42" s="372"/>
      <c r="AO42" s="372"/>
      <c r="AP42" s="70"/>
      <c r="AQ42" s="70"/>
      <c r="AR42" s="71"/>
    </row>
    <row r="43" spans="2:56" s="1" customFormat="1" ht="6.95" customHeight="1">
      <c r="B43" s="41"/>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1"/>
    </row>
    <row r="44" spans="2:56" s="1" customFormat="1">
      <c r="B44" s="41"/>
      <c r="C44" s="65" t="s">
        <v>23</v>
      </c>
      <c r="D44" s="63"/>
      <c r="E44" s="63"/>
      <c r="F44" s="63"/>
      <c r="G44" s="63"/>
      <c r="H44" s="63"/>
      <c r="I44" s="63"/>
      <c r="J44" s="63"/>
      <c r="K44" s="63"/>
      <c r="L44" s="72" t="str">
        <f>IF(K8="","",K8)</f>
        <v xml:space="preserve"> </v>
      </c>
      <c r="M44" s="63"/>
      <c r="N44" s="63"/>
      <c r="O44" s="63"/>
      <c r="P44" s="63"/>
      <c r="Q44" s="63"/>
      <c r="R44" s="63"/>
      <c r="S44" s="63"/>
      <c r="T44" s="63"/>
      <c r="U44" s="63"/>
      <c r="V44" s="63"/>
      <c r="W44" s="63"/>
      <c r="X44" s="63"/>
      <c r="Y44" s="63"/>
      <c r="Z44" s="63"/>
      <c r="AA44" s="63"/>
      <c r="AB44" s="63"/>
      <c r="AC44" s="63"/>
      <c r="AD44" s="63"/>
      <c r="AE44" s="63"/>
      <c r="AF44" s="63"/>
      <c r="AG44" s="63"/>
      <c r="AH44" s="63"/>
      <c r="AI44" s="65" t="s">
        <v>25</v>
      </c>
      <c r="AJ44" s="63"/>
      <c r="AK44" s="63"/>
      <c r="AL44" s="63"/>
      <c r="AM44" s="373" t="str">
        <f>IF(AN8= "","",AN8)</f>
        <v>24. 4. 2017</v>
      </c>
      <c r="AN44" s="373"/>
      <c r="AO44" s="63"/>
      <c r="AP44" s="63"/>
      <c r="AQ44" s="63"/>
      <c r="AR44" s="61"/>
    </row>
    <row r="45" spans="2:56" s="1" customFormat="1" ht="6.95" customHeight="1">
      <c r="B45" s="41"/>
      <c r="C45" s="63"/>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1"/>
    </row>
    <row r="46" spans="2:56" s="1" customFormat="1">
      <c r="B46" s="41"/>
      <c r="C46" s="65" t="s">
        <v>27</v>
      </c>
      <c r="D46" s="63"/>
      <c r="E46" s="63"/>
      <c r="F46" s="63"/>
      <c r="G46" s="63"/>
      <c r="H46" s="63"/>
      <c r="I46" s="63"/>
      <c r="J46" s="63"/>
      <c r="K46" s="63"/>
      <c r="L46" s="66" t="str">
        <f>IF(E11= "","",E11)</f>
        <v xml:space="preserve"> </v>
      </c>
      <c r="M46" s="63"/>
      <c r="N46" s="63"/>
      <c r="O46" s="63"/>
      <c r="P46" s="63"/>
      <c r="Q46" s="63"/>
      <c r="R46" s="63"/>
      <c r="S46" s="63"/>
      <c r="T46" s="63"/>
      <c r="U46" s="63"/>
      <c r="V46" s="63"/>
      <c r="W46" s="63"/>
      <c r="X46" s="63"/>
      <c r="Y46" s="63"/>
      <c r="Z46" s="63"/>
      <c r="AA46" s="63"/>
      <c r="AB46" s="63"/>
      <c r="AC46" s="63"/>
      <c r="AD46" s="63"/>
      <c r="AE46" s="63"/>
      <c r="AF46" s="63"/>
      <c r="AG46" s="63"/>
      <c r="AH46" s="63"/>
      <c r="AI46" s="65" t="s">
        <v>32</v>
      </c>
      <c r="AJ46" s="63"/>
      <c r="AK46" s="63"/>
      <c r="AL46" s="63"/>
      <c r="AM46" s="374" t="str">
        <f>IF(E17="","",E17)</f>
        <v xml:space="preserve"> </v>
      </c>
      <c r="AN46" s="374"/>
      <c r="AO46" s="374"/>
      <c r="AP46" s="374"/>
      <c r="AQ46" s="63"/>
      <c r="AR46" s="61"/>
      <c r="AS46" s="375" t="s">
        <v>50</v>
      </c>
      <c r="AT46" s="376"/>
      <c r="AU46" s="74"/>
      <c r="AV46" s="74"/>
      <c r="AW46" s="74"/>
      <c r="AX46" s="74"/>
      <c r="AY46" s="74"/>
      <c r="AZ46" s="74"/>
      <c r="BA46" s="74"/>
      <c r="BB46" s="74"/>
      <c r="BC46" s="74"/>
      <c r="BD46" s="75"/>
    </row>
    <row r="47" spans="2:56" s="1" customFormat="1">
      <c r="B47" s="41"/>
      <c r="C47" s="65" t="s">
        <v>30</v>
      </c>
      <c r="D47" s="63"/>
      <c r="E47" s="63"/>
      <c r="F47" s="63"/>
      <c r="G47" s="63"/>
      <c r="H47" s="63"/>
      <c r="I47" s="63"/>
      <c r="J47" s="63"/>
      <c r="K47" s="63"/>
      <c r="L47" s="66" t="str">
        <f>IF(E14= "Vyplň údaj","",E14)</f>
        <v/>
      </c>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1"/>
      <c r="AS47" s="377"/>
      <c r="AT47" s="378"/>
      <c r="AU47" s="76"/>
      <c r="AV47" s="76"/>
      <c r="AW47" s="76"/>
      <c r="AX47" s="76"/>
      <c r="AY47" s="76"/>
      <c r="AZ47" s="76"/>
      <c r="BA47" s="76"/>
      <c r="BB47" s="76"/>
      <c r="BC47" s="76"/>
      <c r="BD47" s="77"/>
    </row>
    <row r="48" spans="2:56" s="1" customFormat="1" ht="10.9" customHeight="1">
      <c r="B48" s="41"/>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1"/>
      <c r="AS48" s="379"/>
      <c r="AT48" s="380"/>
      <c r="AU48" s="42"/>
      <c r="AV48" s="42"/>
      <c r="AW48" s="42"/>
      <c r="AX48" s="42"/>
      <c r="AY48" s="42"/>
      <c r="AZ48" s="42"/>
      <c r="BA48" s="42"/>
      <c r="BB48" s="42"/>
      <c r="BC48" s="42"/>
      <c r="BD48" s="78"/>
    </row>
    <row r="49" spans="1:91" s="1" customFormat="1" ht="29.25" customHeight="1">
      <c r="B49" s="41"/>
      <c r="C49" s="381" t="s">
        <v>51</v>
      </c>
      <c r="D49" s="382"/>
      <c r="E49" s="382"/>
      <c r="F49" s="382"/>
      <c r="G49" s="382"/>
      <c r="H49" s="79"/>
      <c r="I49" s="383" t="s">
        <v>52</v>
      </c>
      <c r="J49" s="382"/>
      <c r="K49" s="382"/>
      <c r="L49" s="382"/>
      <c r="M49" s="382"/>
      <c r="N49" s="382"/>
      <c r="O49" s="382"/>
      <c r="P49" s="382"/>
      <c r="Q49" s="382"/>
      <c r="R49" s="382"/>
      <c r="S49" s="382"/>
      <c r="T49" s="382"/>
      <c r="U49" s="382"/>
      <c r="V49" s="382"/>
      <c r="W49" s="382"/>
      <c r="X49" s="382"/>
      <c r="Y49" s="382"/>
      <c r="Z49" s="382"/>
      <c r="AA49" s="382"/>
      <c r="AB49" s="382"/>
      <c r="AC49" s="382"/>
      <c r="AD49" s="382"/>
      <c r="AE49" s="382"/>
      <c r="AF49" s="382"/>
      <c r="AG49" s="384" t="s">
        <v>53</v>
      </c>
      <c r="AH49" s="382"/>
      <c r="AI49" s="382"/>
      <c r="AJ49" s="382"/>
      <c r="AK49" s="382"/>
      <c r="AL49" s="382"/>
      <c r="AM49" s="382"/>
      <c r="AN49" s="383" t="s">
        <v>54</v>
      </c>
      <c r="AO49" s="382"/>
      <c r="AP49" s="382"/>
      <c r="AQ49" s="80" t="s">
        <v>55</v>
      </c>
      <c r="AR49" s="61"/>
      <c r="AS49" s="81" t="s">
        <v>56</v>
      </c>
      <c r="AT49" s="82" t="s">
        <v>57</v>
      </c>
      <c r="AU49" s="82" t="s">
        <v>58</v>
      </c>
      <c r="AV49" s="82" t="s">
        <v>59</v>
      </c>
      <c r="AW49" s="82" t="s">
        <v>60</v>
      </c>
      <c r="AX49" s="82" t="s">
        <v>61</v>
      </c>
      <c r="AY49" s="82" t="s">
        <v>62</v>
      </c>
      <c r="AZ49" s="82" t="s">
        <v>63</v>
      </c>
      <c r="BA49" s="82" t="s">
        <v>64</v>
      </c>
      <c r="BB49" s="82" t="s">
        <v>65</v>
      </c>
      <c r="BC49" s="82" t="s">
        <v>66</v>
      </c>
      <c r="BD49" s="83" t="s">
        <v>67</v>
      </c>
    </row>
    <row r="50" spans="1:91" s="1" customFormat="1" ht="10.9" customHeight="1">
      <c r="B50" s="41"/>
      <c r="C50" s="63"/>
      <c r="D50" s="63"/>
      <c r="E50" s="63"/>
      <c r="F50" s="63"/>
      <c r="G50" s="63"/>
      <c r="H50" s="63"/>
      <c r="I50" s="63"/>
      <c r="J50" s="63"/>
      <c r="K50" s="63"/>
      <c r="L50" s="63"/>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1"/>
      <c r="AS50" s="84"/>
      <c r="AT50" s="85"/>
      <c r="AU50" s="85"/>
      <c r="AV50" s="85"/>
      <c r="AW50" s="85"/>
      <c r="AX50" s="85"/>
      <c r="AY50" s="85"/>
      <c r="AZ50" s="85"/>
      <c r="BA50" s="85"/>
      <c r="BB50" s="85"/>
      <c r="BC50" s="85"/>
      <c r="BD50" s="86"/>
    </row>
    <row r="51" spans="1:91" s="4" customFormat="1" ht="32.450000000000003" customHeight="1">
      <c r="B51" s="68"/>
      <c r="C51" s="87" t="s">
        <v>68</v>
      </c>
      <c r="D51" s="88"/>
      <c r="E51" s="88"/>
      <c r="F51" s="88"/>
      <c r="G51" s="88"/>
      <c r="H51" s="88"/>
      <c r="I51" s="88"/>
      <c r="J51" s="88"/>
      <c r="K51" s="88"/>
      <c r="L51" s="88"/>
      <c r="M51" s="88"/>
      <c r="N51" s="88"/>
      <c r="O51" s="88"/>
      <c r="P51" s="88"/>
      <c r="Q51" s="88"/>
      <c r="R51" s="88"/>
      <c r="S51" s="88"/>
      <c r="T51" s="88"/>
      <c r="U51" s="88"/>
      <c r="V51" s="88"/>
      <c r="W51" s="88"/>
      <c r="X51" s="88"/>
      <c r="Y51" s="88"/>
      <c r="Z51" s="88"/>
      <c r="AA51" s="88"/>
      <c r="AB51" s="88"/>
      <c r="AC51" s="88"/>
      <c r="AD51" s="88"/>
      <c r="AE51" s="88"/>
      <c r="AF51" s="88"/>
      <c r="AG51" s="388">
        <f>ROUND(SUM(AG52:AG56),2)</f>
        <v>0</v>
      </c>
      <c r="AH51" s="388"/>
      <c r="AI51" s="388"/>
      <c r="AJ51" s="388"/>
      <c r="AK51" s="388"/>
      <c r="AL51" s="388"/>
      <c r="AM51" s="388"/>
      <c r="AN51" s="389">
        <f t="shared" ref="AN51:AN56" si="0">SUM(AG51,AT51)</f>
        <v>0</v>
      </c>
      <c r="AO51" s="389"/>
      <c r="AP51" s="389"/>
      <c r="AQ51" s="89" t="s">
        <v>21</v>
      </c>
      <c r="AR51" s="71"/>
      <c r="AS51" s="90">
        <f>ROUND(SUM(AS52:AS56),2)</f>
        <v>0</v>
      </c>
      <c r="AT51" s="91">
        <f t="shared" ref="AT51:AT56" si="1">ROUND(SUM(AV51:AW51),2)</f>
        <v>0</v>
      </c>
      <c r="AU51" s="92">
        <f>ROUND(SUM(AU52:AU56),5)</f>
        <v>0</v>
      </c>
      <c r="AV51" s="91">
        <f>ROUND(AZ51*L26,2)</f>
        <v>0</v>
      </c>
      <c r="AW51" s="91">
        <f>ROUND(BA51*L27,2)</f>
        <v>0</v>
      </c>
      <c r="AX51" s="91">
        <f>ROUND(BB51*L26,2)</f>
        <v>0</v>
      </c>
      <c r="AY51" s="91">
        <f>ROUND(BC51*L27,2)</f>
        <v>0</v>
      </c>
      <c r="AZ51" s="91">
        <f>ROUND(SUM(AZ52:AZ56),2)</f>
        <v>0</v>
      </c>
      <c r="BA51" s="91">
        <f>ROUND(SUM(BA52:BA56),2)</f>
        <v>0</v>
      </c>
      <c r="BB51" s="91">
        <f>ROUND(SUM(BB52:BB56),2)</f>
        <v>0</v>
      </c>
      <c r="BC51" s="91">
        <f>ROUND(SUM(BC52:BC56),2)</f>
        <v>0</v>
      </c>
      <c r="BD51" s="93">
        <f>ROUND(SUM(BD52:BD56),2)</f>
        <v>0</v>
      </c>
      <c r="BS51" s="94" t="s">
        <v>69</v>
      </c>
      <c r="BT51" s="94" t="s">
        <v>70</v>
      </c>
      <c r="BU51" s="95" t="s">
        <v>71</v>
      </c>
      <c r="BV51" s="94" t="s">
        <v>72</v>
      </c>
      <c r="BW51" s="94" t="s">
        <v>7</v>
      </c>
      <c r="BX51" s="94" t="s">
        <v>73</v>
      </c>
      <c r="CL51" s="94" t="s">
        <v>21</v>
      </c>
    </row>
    <row r="52" spans="1:91" s="5" customFormat="1" ht="53.25" customHeight="1">
      <c r="A52" s="96" t="s">
        <v>74</v>
      </c>
      <c r="B52" s="97"/>
      <c r="C52" s="98"/>
      <c r="D52" s="387" t="s">
        <v>75</v>
      </c>
      <c r="E52" s="387"/>
      <c r="F52" s="387"/>
      <c r="G52" s="387"/>
      <c r="H52" s="387"/>
      <c r="I52" s="99"/>
      <c r="J52" s="387" t="s">
        <v>76</v>
      </c>
      <c r="K52" s="387"/>
      <c r="L52" s="387"/>
      <c r="M52" s="387"/>
      <c r="N52" s="387"/>
      <c r="O52" s="387"/>
      <c r="P52" s="387"/>
      <c r="Q52" s="387"/>
      <c r="R52" s="387"/>
      <c r="S52" s="387"/>
      <c r="T52" s="387"/>
      <c r="U52" s="387"/>
      <c r="V52" s="387"/>
      <c r="W52" s="387"/>
      <c r="X52" s="387"/>
      <c r="Y52" s="387"/>
      <c r="Z52" s="387"/>
      <c r="AA52" s="387"/>
      <c r="AB52" s="387"/>
      <c r="AC52" s="387"/>
      <c r="AD52" s="387"/>
      <c r="AE52" s="387"/>
      <c r="AF52" s="387"/>
      <c r="AG52" s="385">
        <f>'SO00 - Vedlejší rozp - SO...'!J27</f>
        <v>0</v>
      </c>
      <c r="AH52" s="386"/>
      <c r="AI52" s="386"/>
      <c r="AJ52" s="386"/>
      <c r="AK52" s="386"/>
      <c r="AL52" s="386"/>
      <c r="AM52" s="386"/>
      <c r="AN52" s="385">
        <f t="shared" si="0"/>
        <v>0</v>
      </c>
      <c r="AO52" s="386"/>
      <c r="AP52" s="386"/>
      <c r="AQ52" s="100" t="s">
        <v>77</v>
      </c>
      <c r="AR52" s="101"/>
      <c r="AS52" s="102">
        <v>0</v>
      </c>
      <c r="AT52" s="103">
        <f t="shared" si="1"/>
        <v>0</v>
      </c>
      <c r="AU52" s="104">
        <f>'SO00 - Vedlejší rozp - SO...'!P81</f>
        <v>0</v>
      </c>
      <c r="AV52" s="103">
        <f>'SO00 - Vedlejší rozp - SO...'!J30</f>
        <v>0</v>
      </c>
      <c r="AW52" s="103">
        <f>'SO00 - Vedlejší rozp - SO...'!J31</f>
        <v>0</v>
      </c>
      <c r="AX52" s="103">
        <f>'SO00 - Vedlejší rozp - SO...'!J32</f>
        <v>0</v>
      </c>
      <c r="AY52" s="103">
        <f>'SO00 - Vedlejší rozp - SO...'!J33</f>
        <v>0</v>
      </c>
      <c r="AZ52" s="103">
        <f>'SO00 - Vedlejší rozp - SO...'!F30</f>
        <v>0</v>
      </c>
      <c r="BA52" s="103">
        <f>'SO00 - Vedlejší rozp - SO...'!F31</f>
        <v>0</v>
      </c>
      <c r="BB52" s="103">
        <f>'SO00 - Vedlejší rozp - SO...'!F32</f>
        <v>0</v>
      </c>
      <c r="BC52" s="103">
        <f>'SO00 - Vedlejší rozp - SO...'!F33</f>
        <v>0</v>
      </c>
      <c r="BD52" s="105">
        <f>'SO00 - Vedlejší rozp - SO...'!F34</f>
        <v>0</v>
      </c>
      <c r="BT52" s="106" t="s">
        <v>78</v>
      </c>
      <c r="BV52" s="106" t="s">
        <v>72</v>
      </c>
      <c r="BW52" s="106" t="s">
        <v>79</v>
      </c>
      <c r="BX52" s="106" t="s">
        <v>7</v>
      </c>
      <c r="CL52" s="106" t="s">
        <v>21</v>
      </c>
      <c r="CM52" s="106" t="s">
        <v>78</v>
      </c>
    </row>
    <row r="53" spans="1:91" s="5" customFormat="1" ht="53.25" customHeight="1">
      <c r="A53" s="96" t="s">
        <v>74</v>
      </c>
      <c r="B53" s="97"/>
      <c r="C53" s="98"/>
      <c r="D53" s="387" t="s">
        <v>80</v>
      </c>
      <c r="E53" s="387"/>
      <c r="F53" s="387"/>
      <c r="G53" s="387"/>
      <c r="H53" s="387"/>
      <c r="I53" s="99"/>
      <c r="J53" s="387" t="s">
        <v>81</v>
      </c>
      <c r="K53" s="387"/>
      <c r="L53" s="387"/>
      <c r="M53" s="387"/>
      <c r="N53" s="387"/>
      <c r="O53" s="387"/>
      <c r="P53" s="387"/>
      <c r="Q53" s="387"/>
      <c r="R53" s="387"/>
      <c r="S53" s="387"/>
      <c r="T53" s="387"/>
      <c r="U53" s="387"/>
      <c r="V53" s="387"/>
      <c r="W53" s="387"/>
      <c r="X53" s="387"/>
      <c r="Y53" s="387"/>
      <c r="Z53" s="387"/>
      <c r="AA53" s="387"/>
      <c r="AB53" s="387"/>
      <c r="AC53" s="387"/>
      <c r="AD53" s="387"/>
      <c r="AE53" s="387"/>
      <c r="AF53" s="387"/>
      <c r="AG53" s="385">
        <f>'SO01 - Novostavba DP - SO...'!J27</f>
        <v>0</v>
      </c>
      <c r="AH53" s="386"/>
      <c r="AI53" s="386"/>
      <c r="AJ53" s="386"/>
      <c r="AK53" s="386"/>
      <c r="AL53" s="386"/>
      <c r="AM53" s="386"/>
      <c r="AN53" s="385">
        <f t="shared" si="0"/>
        <v>0</v>
      </c>
      <c r="AO53" s="386"/>
      <c r="AP53" s="386"/>
      <c r="AQ53" s="100" t="s">
        <v>77</v>
      </c>
      <c r="AR53" s="101"/>
      <c r="AS53" s="102">
        <v>0</v>
      </c>
      <c r="AT53" s="103">
        <f t="shared" si="1"/>
        <v>0</v>
      </c>
      <c r="AU53" s="104">
        <f>'SO01 - Novostavba DP - SO...'!P171</f>
        <v>0</v>
      </c>
      <c r="AV53" s="103">
        <f>'SO01 - Novostavba DP - SO...'!J30</f>
        <v>0</v>
      </c>
      <c r="AW53" s="103">
        <f>'SO01 - Novostavba DP - SO...'!J31</f>
        <v>0</v>
      </c>
      <c r="AX53" s="103">
        <f>'SO01 - Novostavba DP - SO...'!J32</f>
        <v>0</v>
      </c>
      <c r="AY53" s="103">
        <f>'SO01 - Novostavba DP - SO...'!J33</f>
        <v>0</v>
      </c>
      <c r="AZ53" s="103">
        <f>'SO01 - Novostavba DP - SO...'!F30</f>
        <v>0</v>
      </c>
      <c r="BA53" s="103">
        <f>'SO01 - Novostavba DP - SO...'!F31</f>
        <v>0</v>
      </c>
      <c r="BB53" s="103">
        <f>'SO01 - Novostavba DP - SO...'!F32</f>
        <v>0</v>
      </c>
      <c r="BC53" s="103">
        <f>'SO01 - Novostavba DP - SO...'!F33</f>
        <v>0</v>
      </c>
      <c r="BD53" s="105">
        <f>'SO01 - Novostavba DP - SO...'!F34</f>
        <v>0</v>
      </c>
      <c r="BT53" s="106" t="s">
        <v>78</v>
      </c>
      <c r="BV53" s="106" t="s">
        <v>72</v>
      </c>
      <c r="BW53" s="106" t="s">
        <v>82</v>
      </c>
      <c r="BX53" s="106" t="s">
        <v>7</v>
      </c>
      <c r="CL53" s="106" t="s">
        <v>21</v>
      </c>
      <c r="CM53" s="106" t="s">
        <v>78</v>
      </c>
    </row>
    <row r="54" spans="1:91" s="5" customFormat="1" ht="53.25" customHeight="1">
      <c r="A54" s="96" t="s">
        <v>74</v>
      </c>
      <c r="B54" s="97"/>
      <c r="C54" s="98"/>
      <c r="D54" s="387" t="s">
        <v>83</v>
      </c>
      <c r="E54" s="387"/>
      <c r="F54" s="387"/>
      <c r="G54" s="387"/>
      <c r="H54" s="387"/>
      <c r="I54" s="99"/>
      <c r="J54" s="387" t="s">
        <v>84</v>
      </c>
      <c r="K54" s="387"/>
      <c r="L54" s="387"/>
      <c r="M54" s="387"/>
      <c r="N54" s="387"/>
      <c r="O54" s="387"/>
      <c r="P54" s="387"/>
      <c r="Q54" s="387"/>
      <c r="R54" s="387"/>
      <c r="S54" s="387"/>
      <c r="T54" s="387"/>
      <c r="U54" s="387"/>
      <c r="V54" s="387"/>
      <c r="W54" s="387"/>
      <c r="X54" s="387"/>
      <c r="Y54" s="387"/>
      <c r="Z54" s="387"/>
      <c r="AA54" s="387"/>
      <c r="AB54" s="387"/>
      <c r="AC54" s="387"/>
      <c r="AD54" s="387"/>
      <c r="AE54" s="387"/>
      <c r="AF54" s="387"/>
      <c r="AG54" s="385">
        <f>'SO02 - Přístavba a s - SO...'!J27</f>
        <v>0</v>
      </c>
      <c r="AH54" s="386"/>
      <c r="AI54" s="386"/>
      <c r="AJ54" s="386"/>
      <c r="AK54" s="386"/>
      <c r="AL54" s="386"/>
      <c r="AM54" s="386"/>
      <c r="AN54" s="385">
        <f t="shared" si="0"/>
        <v>0</v>
      </c>
      <c r="AO54" s="386"/>
      <c r="AP54" s="386"/>
      <c r="AQ54" s="100" t="s">
        <v>77</v>
      </c>
      <c r="AR54" s="101"/>
      <c r="AS54" s="102">
        <v>0</v>
      </c>
      <c r="AT54" s="103">
        <f t="shared" si="1"/>
        <v>0</v>
      </c>
      <c r="AU54" s="104">
        <f>'SO02 - Přístavba a s - SO...'!P149</f>
        <v>0</v>
      </c>
      <c r="AV54" s="103">
        <f>'SO02 - Přístavba a s - SO...'!J30</f>
        <v>0</v>
      </c>
      <c r="AW54" s="103">
        <f>'SO02 - Přístavba a s - SO...'!J31</f>
        <v>0</v>
      </c>
      <c r="AX54" s="103">
        <f>'SO02 - Přístavba a s - SO...'!J32</f>
        <v>0</v>
      </c>
      <c r="AY54" s="103">
        <f>'SO02 - Přístavba a s - SO...'!J33</f>
        <v>0</v>
      </c>
      <c r="AZ54" s="103">
        <f>'SO02 - Přístavba a s - SO...'!F30</f>
        <v>0</v>
      </c>
      <c r="BA54" s="103">
        <f>'SO02 - Přístavba a s - SO...'!F31</f>
        <v>0</v>
      </c>
      <c r="BB54" s="103">
        <f>'SO02 - Přístavba a s - SO...'!F32</f>
        <v>0</v>
      </c>
      <c r="BC54" s="103">
        <f>'SO02 - Přístavba a s - SO...'!F33</f>
        <v>0</v>
      </c>
      <c r="BD54" s="105">
        <f>'SO02 - Přístavba a s - SO...'!F34</f>
        <v>0</v>
      </c>
      <c r="BT54" s="106" t="s">
        <v>78</v>
      </c>
      <c r="BV54" s="106" t="s">
        <v>72</v>
      </c>
      <c r="BW54" s="106" t="s">
        <v>85</v>
      </c>
      <c r="BX54" s="106" t="s">
        <v>7</v>
      </c>
      <c r="CL54" s="106" t="s">
        <v>21</v>
      </c>
      <c r="CM54" s="106" t="s">
        <v>78</v>
      </c>
    </row>
    <row r="55" spans="1:91" s="5" customFormat="1" ht="53.25" customHeight="1">
      <c r="A55" s="96" t="s">
        <v>74</v>
      </c>
      <c r="B55" s="97"/>
      <c r="C55" s="98"/>
      <c r="D55" s="387" t="s">
        <v>86</v>
      </c>
      <c r="E55" s="387"/>
      <c r="F55" s="387"/>
      <c r="G55" s="387"/>
      <c r="H55" s="387"/>
      <c r="I55" s="99"/>
      <c r="J55" s="387" t="s">
        <v>87</v>
      </c>
      <c r="K55" s="387"/>
      <c r="L55" s="387"/>
      <c r="M55" s="387"/>
      <c r="N55" s="387"/>
      <c r="O55" s="387"/>
      <c r="P55" s="387"/>
      <c r="Q55" s="387"/>
      <c r="R55" s="387"/>
      <c r="S55" s="387"/>
      <c r="T55" s="387"/>
      <c r="U55" s="387"/>
      <c r="V55" s="387"/>
      <c r="W55" s="387"/>
      <c r="X55" s="387"/>
      <c r="Y55" s="387"/>
      <c r="Z55" s="387"/>
      <c r="AA55" s="387"/>
      <c r="AB55" s="387"/>
      <c r="AC55" s="387"/>
      <c r="AD55" s="387"/>
      <c r="AE55" s="387"/>
      <c r="AF55" s="387"/>
      <c r="AG55" s="385">
        <f>'SO03 - Komunikace, z - SO...'!J27</f>
        <v>0</v>
      </c>
      <c r="AH55" s="386"/>
      <c r="AI55" s="386"/>
      <c r="AJ55" s="386"/>
      <c r="AK55" s="386"/>
      <c r="AL55" s="386"/>
      <c r="AM55" s="386"/>
      <c r="AN55" s="385">
        <f t="shared" si="0"/>
        <v>0</v>
      </c>
      <c r="AO55" s="386"/>
      <c r="AP55" s="386"/>
      <c r="AQ55" s="100" t="s">
        <v>77</v>
      </c>
      <c r="AR55" s="101"/>
      <c r="AS55" s="102">
        <v>0</v>
      </c>
      <c r="AT55" s="103">
        <f t="shared" si="1"/>
        <v>0</v>
      </c>
      <c r="AU55" s="104">
        <f>'SO03 - Komunikace, z - SO...'!P94</f>
        <v>0</v>
      </c>
      <c r="AV55" s="103">
        <f>'SO03 - Komunikace, z - SO...'!J30</f>
        <v>0</v>
      </c>
      <c r="AW55" s="103">
        <f>'SO03 - Komunikace, z - SO...'!J31</f>
        <v>0</v>
      </c>
      <c r="AX55" s="103">
        <f>'SO03 - Komunikace, z - SO...'!J32</f>
        <v>0</v>
      </c>
      <c r="AY55" s="103">
        <f>'SO03 - Komunikace, z - SO...'!J33</f>
        <v>0</v>
      </c>
      <c r="AZ55" s="103">
        <f>'SO03 - Komunikace, z - SO...'!F30</f>
        <v>0</v>
      </c>
      <c r="BA55" s="103">
        <f>'SO03 - Komunikace, z - SO...'!F31</f>
        <v>0</v>
      </c>
      <c r="BB55" s="103">
        <f>'SO03 - Komunikace, z - SO...'!F32</f>
        <v>0</v>
      </c>
      <c r="BC55" s="103">
        <f>'SO03 - Komunikace, z - SO...'!F33</f>
        <v>0</v>
      </c>
      <c r="BD55" s="105">
        <f>'SO03 - Komunikace, z - SO...'!F34</f>
        <v>0</v>
      </c>
      <c r="BT55" s="106" t="s">
        <v>78</v>
      </c>
      <c r="BV55" s="106" t="s">
        <v>72</v>
      </c>
      <c r="BW55" s="106" t="s">
        <v>88</v>
      </c>
      <c r="BX55" s="106" t="s">
        <v>7</v>
      </c>
      <c r="CL55" s="106" t="s">
        <v>21</v>
      </c>
      <c r="CM55" s="106" t="s">
        <v>78</v>
      </c>
    </row>
    <row r="56" spans="1:91" s="5" customFormat="1" ht="53.25" customHeight="1">
      <c r="A56" s="96" t="s">
        <v>74</v>
      </c>
      <c r="B56" s="97"/>
      <c r="C56" s="98"/>
      <c r="D56" s="387" t="s">
        <v>89</v>
      </c>
      <c r="E56" s="387"/>
      <c r="F56" s="387"/>
      <c r="G56" s="387"/>
      <c r="H56" s="387"/>
      <c r="I56" s="99"/>
      <c r="J56" s="387" t="s">
        <v>90</v>
      </c>
      <c r="K56" s="387"/>
      <c r="L56" s="387"/>
      <c r="M56" s="387"/>
      <c r="N56" s="387"/>
      <c r="O56" s="387"/>
      <c r="P56" s="387"/>
      <c r="Q56" s="387"/>
      <c r="R56" s="387"/>
      <c r="S56" s="387"/>
      <c r="T56" s="387"/>
      <c r="U56" s="387"/>
      <c r="V56" s="387"/>
      <c r="W56" s="387"/>
      <c r="X56" s="387"/>
      <c r="Y56" s="387"/>
      <c r="Z56" s="387"/>
      <c r="AA56" s="387"/>
      <c r="AB56" s="387"/>
      <c r="AC56" s="387"/>
      <c r="AD56" s="387"/>
      <c r="AE56" s="387"/>
      <c r="AF56" s="387"/>
      <c r="AG56" s="385">
        <f>'SO04 - Objekt protip - SO...'!J27</f>
        <v>0</v>
      </c>
      <c r="AH56" s="386"/>
      <c r="AI56" s="386"/>
      <c r="AJ56" s="386"/>
      <c r="AK56" s="386"/>
      <c r="AL56" s="386"/>
      <c r="AM56" s="386"/>
      <c r="AN56" s="385">
        <f t="shared" si="0"/>
        <v>0</v>
      </c>
      <c r="AO56" s="386"/>
      <c r="AP56" s="386"/>
      <c r="AQ56" s="100" t="s">
        <v>77</v>
      </c>
      <c r="AR56" s="101"/>
      <c r="AS56" s="107">
        <v>0</v>
      </c>
      <c r="AT56" s="108">
        <f t="shared" si="1"/>
        <v>0</v>
      </c>
      <c r="AU56" s="109">
        <f>'SO04 - Objekt protip - SO...'!P89</f>
        <v>0</v>
      </c>
      <c r="AV56" s="108">
        <f>'SO04 - Objekt protip - SO...'!J30</f>
        <v>0</v>
      </c>
      <c r="AW56" s="108">
        <f>'SO04 - Objekt protip - SO...'!J31</f>
        <v>0</v>
      </c>
      <c r="AX56" s="108">
        <f>'SO04 - Objekt protip - SO...'!J32</f>
        <v>0</v>
      </c>
      <c r="AY56" s="108">
        <f>'SO04 - Objekt protip - SO...'!J33</f>
        <v>0</v>
      </c>
      <c r="AZ56" s="108">
        <f>'SO04 - Objekt protip - SO...'!F30</f>
        <v>0</v>
      </c>
      <c r="BA56" s="108">
        <f>'SO04 - Objekt protip - SO...'!F31</f>
        <v>0</v>
      </c>
      <c r="BB56" s="108">
        <f>'SO04 - Objekt protip - SO...'!F32</f>
        <v>0</v>
      </c>
      <c r="BC56" s="108">
        <f>'SO04 - Objekt protip - SO...'!F33</f>
        <v>0</v>
      </c>
      <c r="BD56" s="110">
        <f>'SO04 - Objekt protip - SO...'!F34</f>
        <v>0</v>
      </c>
      <c r="BT56" s="106" t="s">
        <v>78</v>
      </c>
      <c r="BV56" s="106" t="s">
        <v>72</v>
      </c>
      <c r="BW56" s="106" t="s">
        <v>91</v>
      </c>
      <c r="BX56" s="106" t="s">
        <v>7</v>
      </c>
      <c r="CL56" s="106" t="s">
        <v>21</v>
      </c>
      <c r="CM56" s="106" t="s">
        <v>78</v>
      </c>
    </row>
    <row r="57" spans="1:91" s="1" customFormat="1" ht="30" customHeight="1">
      <c r="B57" s="41"/>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1"/>
    </row>
    <row r="58" spans="1:91" s="1" customFormat="1" ht="6.95" customHeight="1">
      <c r="B58" s="56"/>
      <c r="C58" s="57"/>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61"/>
    </row>
  </sheetData>
  <sheetProtection password="CC35" sheet="1" objects="1" scenarios="1" formatCells="0" formatColumns="0" formatRows="0" sort="0" autoFilter="0"/>
  <mergeCells count="57">
    <mergeCell ref="AR2:BE2"/>
    <mergeCell ref="AN56:AP56"/>
    <mergeCell ref="AG56:AM56"/>
    <mergeCell ref="D56:H56"/>
    <mergeCell ref="J56:AF56"/>
    <mergeCell ref="AG51:AM51"/>
    <mergeCell ref="AN51:AP51"/>
    <mergeCell ref="AN54:AP54"/>
    <mergeCell ref="AG54:AM54"/>
    <mergeCell ref="D54:H54"/>
    <mergeCell ref="J54:AF54"/>
    <mergeCell ref="AN55:AP55"/>
    <mergeCell ref="AG55:AM55"/>
    <mergeCell ref="D55:H55"/>
    <mergeCell ref="J55:AF55"/>
    <mergeCell ref="AN52:AP52"/>
    <mergeCell ref="AG52:AM52"/>
    <mergeCell ref="D52:H52"/>
    <mergeCell ref="J52:AF52"/>
    <mergeCell ref="AN53:AP53"/>
    <mergeCell ref="AG53:AM53"/>
    <mergeCell ref="D53:H53"/>
    <mergeCell ref="J53:AF53"/>
    <mergeCell ref="L42:AO42"/>
    <mergeCell ref="AM44:AN44"/>
    <mergeCell ref="AM46:AP46"/>
    <mergeCell ref="AS46:AT48"/>
    <mergeCell ref="C49:G49"/>
    <mergeCell ref="I49:AF49"/>
    <mergeCell ref="AG49:AM49"/>
    <mergeCell ref="AN49:AP49"/>
    <mergeCell ref="L30:O30"/>
    <mergeCell ref="W30:AE30"/>
    <mergeCell ref="AK30:AO30"/>
    <mergeCell ref="X32:AB32"/>
    <mergeCell ref="AK32:AO32"/>
    <mergeCell ref="W28:AE28"/>
    <mergeCell ref="AK28:AO28"/>
    <mergeCell ref="L29:O29"/>
    <mergeCell ref="W29:AE29"/>
    <mergeCell ref="AK29:AO29"/>
    <mergeCell ref="BE5:BE32"/>
    <mergeCell ref="K5:AO5"/>
    <mergeCell ref="K6:AO6"/>
    <mergeCell ref="E14:AJ14"/>
    <mergeCell ref="E20:AN20"/>
    <mergeCell ref="AK23:AO23"/>
    <mergeCell ref="L25:O25"/>
    <mergeCell ref="W25:AE25"/>
    <mergeCell ref="AK25:AO25"/>
    <mergeCell ref="L26:O26"/>
    <mergeCell ref="W26:AE26"/>
    <mergeCell ref="AK26:AO26"/>
    <mergeCell ref="L27:O27"/>
    <mergeCell ref="W27:AE27"/>
    <mergeCell ref="AK27:AO27"/>
    <mergeCell ref="L28:O28"/>
  </mergeCells>
  <hyperlinks>
    <hyperlink ref="K1:S1" location="C2" display="1) Rekapitulace stavby"/>
    <hyperlink ref="W1:AI1" location="C51" display="2) Rekapitulace objektů stavby a soupisů prací"/>
    <hyperlink ref="A52" location="'SO00 - Vedlejší rozp - SO...'!C2" display="/"/>
    <hyperlink ref="A53" location="'SO01 - Novostavba DP - SO...'!C2" display="/"/>
    <hyperlink ref="A54" location="'SO02 - Přístavba a s - SO...'!C2" display="/"/>
    <hyperlink ref="A55" location="'SO03 - Komunikace, z - SO...'!C2" display="/"/>
    <hyperlink ref="A56" location="'SO04 - Objekt protip - SO...'!C2" displa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xml><?xml version="1.0" encoding="utf-8"?>
<worksheet xmlns="http://schemas.openxmlformats.org/spreadsheetml/2006/main" xmlns:r="http://schemas.openxmlformats.org/officeDocument/2006/relationships">
  <sheetPr>
    <pageSetUpPr fitToPage="1"/>
  </sheetPr>
  <dimension ref="A1:BR118"/>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1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1"/>
      <c r="B1" s="112"/>
      <c r="C1" s="112"/>
      <c r="D1" s="113" t="s">
        <v>1</v>
      </c>
      <c r="E1" s="112"/>
      <c r="F1" s="114" t="s">
        <v>92</v>
      </c>
      <c r="G1" s="398" t="s">
        <v>93</v>
      </c>
      <c r="H1" s="398"/>
      <c r="I1" s="115"/>
      <c r="J1" s="114" t="s">
        <v>94</v>
      </c>
      <c r="K1" s="113" t="s">
        <v>95</v>
      </c>
      <c r="L1" s="114" t="s">
        <v>96</v>
      </c>
      <c r="M1" s="114"/>
      <c r="N1" s="114"/>
      <c r="O1" s="114"/>
      <c r="P1" s="114"/>
      <c r="Q1" s="114"/>
      <c r="R1" s="114"/>
      <c r="S1" s="114"/>
      <c r="T1" s="114"/>
      <c r="U1" s="20"/>
      <c r="V1" s="20"/>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row>
    <row r="2" spans="1:70" ht="36.950000000000003" customHeight="1">
      <c r="L2" s="390"/>
      <c r="M2" s="390"/>
      <c r="N2" s="390"/>
      <c r="O2" s="390"/>
      <c r="P2" s="390"/>
      <c r="Q2" s="390"/>
      <c r="R2" s="390"/>
      <c r="S2" s="390"/>
      <c r="T2" s="390"/>
      <c r="U2" s="390"/>
      <c r="V2" s="390"/>
      <c r="AT2" s="24" t="s">
        <v>79</v>
      </c>
    </row>
    <row r="3" spans="1:70" ht="6.95" customHeight="1">
      <c r="B3" s="25"/>
      <c r="C3" s="26"/>
      <c r="D3" s="26"/>
      <c r="E3" s="26"/>
      <c r="F3" s="26"/>
      <c r="G3" s="26"/>
      <c r="H3" s="26"/>
      <c r="I3" s="116"/>
      <c r="J3" s="26"/>
      <c r="K3" s="27"/>
      <c r="AT3" s="24" t="s">
        <v>78</v>
      </c>
    </row>
    <row r="4" spans="1:70" ht="36.950000000000003" customHeight="1">
      <c r="B4" s="28"/>
      <c r="C4" s="29"/>
      <c r="D4" s="30" t="s">
        <v>97</v>
      </c>
      <c r="E4" s="29"/>
      <c r="F4" s="29"/>
      <c r="G4" s="29"/>
      <c r="H4" s="29"/>
      <c r="I4" s="117"/>
      <c r="J4" s="29"/>
      <c r="K4" s="31"/>
      <c r="M4" s="32" t="s">
        <v>12</v>
      </c>
      <c r="AT4" s="24" t="s">
        <v>6</v>
      </c>
    </row>
    <row r="5" spans="1:70" ht="6.95" customHeight="1">
      <c r="B5" s="28"/>
      <c r="C5" s="29"/>
      <c r="D5" s="29"/>
      <c r="E5" s="29"/>
      <c r="F5" s="29"/>
      <c r="G5" s="29"/>
      <c r="H5" s="29"/>
      <c r="I5" s="117"/>
      <c r="J5" s="29"/>
      <c r="K5" s="31"/>
    </row>
    <row r="6" spans="1:70">
      <c r="B6" s="28"/>
      <c r="C6" s="29"/>
      <c r="D6" s="37" t="s">
        <v>18</v>
      </c>
      <c r="E6" s="29"/>
      <c r="F6" s="29"/>
      <c r="G6" s="29"/>
      <c r="H6" s="29"/>
      <c r="I6" s="117"/>
      <c r="J6" s="29"/>
      <c r="K6" s="31"/>
    </row>
    <row r="7" spans="1:70" ht="22.5" customHeight="1">
      <c r="B7" s="28"/>
      <c r="C7" s="29"/>
      <c r="D7" s="29"/>
      <c r="E7" s="391" t="str">
        <f>'Rekapitulace stavby'!K6</f>
        <v>Rekonstrukce a přístavba domova důchodců</v>
      </c>
      <c r="F7" s="392"/>
      <c r="G7" s="392"/>
      <c r="H7" s="392"/>
      <c r="I7" s="117"/>
      <c r="J7" s="29"/>
      <c r="K7" s="31"/>
    </row>
    <row r="8" spans="1:70" s="1" customFormat="1">
      <c r="B8" s="41"/>
      <c r="C8" s="42"/>
      <c r="D8" s="37" t="s">
        <v>98</v>
      </c>
      <c r="E8" s="42"/>
      <c r="F8" s="42"/>
      <c r="G8" s="42"/>
      <c r="H8" s="42"/>
      <c r="I8" s="118"/>
      <c r="J8" s="42"/>
      <c r="K8" s="45"/>
    </row>
    <row r="9" spans="1:70" s="1" customFormat="1" ht="36.950000000000003" customHeight="1">
      <c r="B9" s="41"/>
      <c r="C9" s="42"/>
      <c r="D9" s="42"/>
      <c r="E9" s="393" t="s">
        <v>99</v>
      </c>
      <c r="F9" s="394"/>
      <c r="G9" s="394"/>
      <c r="H9" s="394"/>
      <c r="I9" s="118"/>
      <c r="J9" s="42"/>
      <c r="K9" s="45"/>
    </row>
    <row r="10" spans="1:70" s="1" customFormat="1" ht="13.5">
      <c r="B10" s="41"/>
      <c r="C10" s="42"/>
      <c r="D10" s="42"/>
      <c r="E10" s="42"/>
      <c r="F10" s="42"/>
      <c r="G10" s="42"/>
      <c r="H10" s="42"/>
      <c r="I10" s="118"/>
      <c r="J10" s="42"/>
      <c r="K10" s="45"/>
    </row>
    <row r="11" spans="1:70" s="1" customFormat="1" ht="14.45" customHeight="1">
      <c r="B11" s="41"/>
      <c r="C11" s="42"/>
      <c r="D11" s="37" t="s">
        <v>20</v>
      </c>
      <c r="E11" s="42"/>
      <c r="F11" s="35" t="s">
        <v>21</v>
      </c>
      <c r="G11" s="42"/>
      <c r="H11" s="42"/>
      <c r="I11" s="119" t="s">
        <v>22</v>
      </c>
      <c r="J11" s="35" t="s">
        <v>21</v>
      </c>
      <c r="K11" s="45"/>
    </row>
    <row r="12" spans="1:70" s="1" customFormat="1" ht="14.45" customHeight="1">
      <c r="B12" s="41"/>
      <c r="C12" s="42"/>
      <c r="D12" s="37" t="s">
        <v>23</v>
      </c>
      <c r="E12" s="42"/>
      <c r="F12" s="35" t="s">
        <v>24</v>
      </c>
      <c r="G12" s="42"/>
      <c r="H12" s="42"/>
      <c r="I12" s="119" t="s">
        <v>25</v>
      </c>
      <c r="J12" s="120" t="str">
        <f>'Rekapitulace stavby'!AN8</f>
        <v>24. 4. 2017</v>
      </c>
      <c r="K12" s="45"/>
    </row>
    <row r="13" spans="1:70" s="1" customFormat="1" ht="10.9" customHeight="1">
      <c r="B13" s="41"/>
      <c r="C13" s="42"/>
      <c r="D13" s="42"/>
      <c r="E13" s="42"/>
      <c r="F13" s="42"/>
      <c r="G13" s="42"/>
      <c r="H13" s="42"/>
      <c r="I13" s="118"/>
      <c r="J13" s="42"/>
      <c r="K13" s="45"/>
    </row>
    <row r="14" spans="1:70" s="1" customFormat="1" ht="14.45" customHeight="1">
      <c r="B14" s="41"/>
      <c r="C14" s="42"/>
      <c r="D14" s="37" t="s">
        <v>27</v>
      </c>
      <c r="E14" s="42"/>
      <c r="F14" s="42"/>
      <c r="G14" s="42"/>
      <c r="H14" s="42"/>
      <c r="I14" s="119" t="s">
        <v>28</v>
      </c>
      <c r="J14" s="35" t="str">
        <f>IF('Rekapitulace stavby'!AN10="","",'Rekapitulace stavby'!AN10)</f>
        <v/>
      </c>
      <c r="K14" s="45"/>
    </row>
    <row r="15" spans="1:70" s="1" customFormat="1" ht="18" customHeight="1">
      <c r="B15" s="41"/>
      <c r="C15" s="42"/>
      <c r="D15" s="42"/>
      <c r="E15" s="35" t="str">
        <f>IF('Rekapitulace stavby'!E11="","",'Rekapitulace stavby'!E11)</f>
        <v xml:space="preserve"> </v>
      </c>
      <c r="F15" s="42"/>
      <c r="G15" s="42"/>
      <c r="H15" s="42"/>
      <c r="I15" s="119" t="s">
        <v>29</v>
      </c>
      <c r="J15" s="35" t="str">
        <f>IF('Rekapitulace stavby'!AN11="","",'Rekapitulace stavby'!AN11)</f>
        <v/>
      </c>
      <c r="K15" s="45"/>
    </row>
    <row r="16" spans="1:70" s="1" customFormat="1" ht="6.95" customHeight="1">
      <c r="B16" s="41"/>
      <c r="C16" s="42"/>
      <c r="D16" s="42"/>
      <c r="E16" s="42"/>
      <c r="F16" s="42"/>
      <c r="G16" s="42"/>
      <c r="H16" s="42"/>
      <c r="I16" s="118"/>
      <c r="J16" s="42"/>
      <c r="K16" s="45"/>
    </row>
    <row r="17" spans="2:11" s="1" customFormat="1" ht="14.45" customHeight="1">
      <c r="B17" s="41"/>
      <c r="C17" s="42"/>
      <c r="D17" s="37" t="s">
        <v>30</v>
      </c>
      <c r="E17" s="42"/>
      <c r="F17" s="42"/>
      <c r="G17" s="42"/>
      <c r="H17" s="42"/>
      <c r="I17" s="119" t="s">
        <v>28</v>
      </c>
      <c r="J17" s="35" t="str">
        <f>IF('Rekapitulace stavby'!AN13="Vyplň údaj","",IF('Rekapitulace stavby'!AN13="","",'Rekapitulace stavby'!AN13))</f>
        <v/>
      </c>
      <c r="K17" s="45"/>
    </row>
    <row r="18" spans="2:11" s="1" customFormat="1" ht="18" customHeight="1">
      <c r="B18" s="41"/>
      <c r="C18" s="42"/>
      <c r="D18" s="42"/>
      <c r="E18" s="35" t="str">
        <f>IF('Rekapitulace stavby'!E14="Vyplň údaj","",IF('Rekapitulace stavby'!E14="","",'Rekapitulace stavby'!E14))</f>
        <v/>
      </c>
      <c r="F18" s="42"/>
      <c r="G18" s="42"/>
      <c r="H18" s="42"/>
      <c r="I18" s="119" t="s">
        <v>29</v>
      </c>
      <c r="J18" s="35" t="str">
        <f>IF('Rekapitulace stavby'!AN14="Vyplň údaj","",IF('Rekapitulace stavby'!AN14="","",'Rekapitulace stavby'!AN14))</f>
        <v/>
      </c>
      <c r="K18" s="45"/>
    </row>
    <row r="19" spans="2:11" s="1" customFormat="1" ht="6.95" customHeight="1">
      <c r="B19" s="41"/>
      <c r="C19" s="42"/>
      <c r="D19" s="42"/>
      <c r="E19" s="42"/>
      <c r="F19" s="42"/>
      <c r="G19" s="42"/>
      <c r="H19" s="42"/>
      <c r="I19" s="118"/>
      <c r="J19" s="42"/>
      <c r="K19" s="45"/>
    </row>
    <row r="20" spans="2:11" s="1" customFormat="1" ht="14.45" customHeight="1">
      <c r="B20" s="41"/>
      <c r="C20" s="42"/>
      <c r="D20" s="37" t="s">
        <v>32</v>
      </c>
      <c r="E20" s="42"/>
      <c r="F20" s="42"/>
      <c r="G20" s="42"/>
      <c r="H20" s="42"/>
      <c r="I20" s="119" t="s">
        <v>28</v>
      </c>
      <c r="J20" s="35" t="str">
        <f>IF('Rekapitulace stavby'!AN16="","",'Rekapitulace stavby'!AN16)</f>
        <v/>
      </c>
      <c r="K20" s="45"/>
    </row>
    <row r="21" spans="2:11" s="1" customFormat="1" ht="18" customHeight="1">
      <c r="B21" s="41"/>
      <c r="C21" s="42"/>
      <c r="D21" s="42"/>
      <c r="E21" s="35" t="str">
        <f>IF('Rekapitulace stavby'!E17="","",'Rekapitulace stavby'!E17)</f>
        <v xml:space="preserve"> </v>
      </c>
      <c r="F21" s="42"/>
      <c r="G21" s="42"/>
      <c r="H21" s="42"/>
      <c r="I21" s="119" t="s">
        <v>29</v>
      </c>
      <c r="J21" s="35" t="str">
        <f>IF('Rekapitulace stavby'!AN17="","",'Rekapitulace stavby'!AN17)</f>
        <v/>
      </c>
      <c r="K21" s="45"/>
    </row>
    <row r="22" spans="2:11" s="1" customFormat="1" ht="6.95" customHeight="1">
      <c r="B22" s="41"/>
      <c r="C22" s="42"/>
      <c r="D22" s="42"/>
      <c r="E22" s="42"/>
      <c r="F22" s="42"/>
      <c r="G22" s="42"/>
      <c r="H22" s="42"/>
      <c r="I22" s="118"/>
      <c r="J22" s="42"/>
      <c r="K22" s="45"/>
    </row>
    <row r="23" spans="2:11" s="1" customFormat="1" ht="14.45" customHeight="1">
      <c r="B23" s="41"/>
      <c r="C23" s="42"/>
      <c r="D23" s="37" t="s">
        <v>34</v>
      </c>
      <c r="E23" s="42"/>
      <c r="F23" s="42"/>
      <c r="G23" s="42"/>
      <c r="H23" s="42"/>
      <c r="I23" s="118"/>
      <c r="J23" s="42"/>
      <c r="K23" s="45"/>
    </row>
    <row r="24" spans="2:11" s="6" customFormat="1" ht="22.5" customHeight="1">
      <c r="B24" s="121"/>
      <c r="C24" s="122"/>
      <c r="D24" s="122"/>
      <c r="E24" s="360" t="s">
        <v>21</v>
      </c>
      <c r="F24" s="360"/>
      <c r="G24" s="360"/>
      <c r="H24" s="360"/>
      <c r="I24" s="123"/>
      <c r="J24" s="122"/>
      <c r="K24" s="124"/>
    </row>
    <row r="25" spans="2:11" s="1" customFormat="1" ht="6.95" customHeight="1">
      <c r="B25" s="41"/>
      <c r="C25" s="42"/>
      <c r="D25" s="42"/>
      <c r="E25" s="42"/>
      <c r="F25" s="42"/>
      <c r="G25" s="42"/>
      <c r="H25" s="42"/>
      <c r="I25" s="118"/>
      <c r="J25" s="42"/>
      <c r="K25" s="45"/>
    </row>
    <row r="26" spans="2:11" s="1" customFormat="1" ht="6.95" customHeight="1">
      <c r="B26" s="41"/>
      <c r="C26" s="42"/>
      <c r="D26" s="85"/>
      <c r="E26" s="85"/>
      <c r="F26" s="85"/>
      <c r="G26" s="85"/>
      <c r="H26" s="85"/>
      <c r="I26" s="125"/>
      <c r="J26" s="85"/>
      <c r="K26" s="126"/>
    </row>
    <row r="27" spans="2:11" s="1" customFormat="1" ht="25.35" customHeight="1">
      <c r="B27" s="41"/>
      <c r="C27" s="42"/>
      <c r="D27" s="127" t="s">
        <v>36</v>
      </c>
      <c r="E27" s="42"/>
      <c r="F27" s="42"/>
      <c r="G27" s="42"/>
      <c r="H27" s="42"/>
      <c r="I27" s="118"/>
      <c r="J27" s="128">
        <f>ROUND(J81,2)</f>
        <v>0</v>
      </c>
      <c r="K27" s="45"/>
    </row>
    <row r="28" spans="2:11" s="1" customFormat="1" ht="6.95" customHeight="1">
      <c r="B28" s="41"/>
      <c r="C28" s="42"/>
      <c r="D28" s="85"/>
      <c r="E28" s="85"/>
      <c r="F28" s="85"/>
      <c r="G28" s="85"/>
      <c r="H28" s="85"/>
      <c r="I28" s="125"/>
      <c r="J28" s="85"/>
      <c r="K28" s="126"/>
    </row>
    <row r="29" spans="2:11" s="1" customFormat="1" ht="14.45" customHeight="1">
      <c r="B29" s="41"/>
      <c r="C29" s="42"/>
      <c r="D29" s="42"/>
      <c r="E29" s="42"/>
      <c r="F29" s="46" t="s">
        <v>38</v>
      </c>
      <c r="G29" s="42"/>
      <c r="H29" s="42"/>
      <c r="I29" s="129" t="s">
        <v>37</v>
      </c>
      <c r="J29" s="46" t="s">
        <v>39</v>
      </c>
      <c r="K29" s="45"/>
    </row>
    <row r="30" spans="2:11" s="1" customFormat="1" ht="14.45" customHeight="1">
      <c r="B30" s="41"/>
      <c r="C30" s="42"/>
      <c r="D30" s="49" t="s">
        <v>40</v>
      </c>
      <c r="E30" s="49" t="s">
        <v>41</v>
      </c>
      <c r="F30" s="130">
        <f>ROUND(SUM(BE81:BE117), 2)</f>
        <v>0</v>
      </c>
      <c r="G30" s="42"/>
      <c r="H30" s="42"/>
      <c r="I30" s="131">
        <v>0.21</v>
      </c>
      <c r="J30" s="130">
        <f>ROUND(ROUND((SUM(BE81:BE117)), 2)*I30, 2)</f>
        <v>0</v>
      </c>
      <c r="K30" s="45"/>
    </row>
    <row r="31" spans="2:11" s="1" customFormat="1" ht="14.45" customHeight="1">
      <c r="B31" s="41"/>
      <c r="C31" s="42"/>
      <c r="D31" s="42"/>
      <c r="E31" s="49" t="s">
        <v>42</v>
      </c>
      <c r="F31" s="130">
        <f>ROUND(SUM(BF81:BF117), 2)</f>
        <v>0</v>
      </c>
      <c r="G31" s="42"/>
      <c r="H31" s="42"/>
      <c r="I31" s="131">
        <v>0.15</v>
      </c>
      <c r="J31" s="130">
        <f>ROUND(ROUND((SUM(BF81:BF117)), 2)*I31, 2)</f>
        <v>0</v>
      </c>
      <c r="K31" s="45"/>
    </row>
    <row r="32" spans="2:11" s="1" customFormat="1" ht="14.45" hidden="1" customHeight="1">
      <c r="B32" s="41"/>
      <c r="C32" s="42"/>
      <c r="D32" s="42"/>
      <c r="E32" s="49" t="s">
        <v>43</v>
      </c>
      <c r="F32" s="130">
        <f>ROUND(SUM(BG81:BG117), 2)</f>
        <v>0</v>
      </c>
      <c r="G32" s="42"/>
      <c r="H32" s="42"/>
      <c r="I32" s="131">
        <v>0.21</v>
      </c>
      <c r="J32" s="130">
        <v>0</v>
      </c>
      <c r="K32" s="45"/>
    </row>
    <row r="33" spans="2:11" s="1" customFormat="1" ht="14.45" hidden="1" customHeight="1">
      <c r="B33" s="41"/>
      <c r="C33" s="42"/>
      <c r="D33" s="42"/>
      <c r="E33" s="49" t="s">
        <v>44</v>
      </c>
      <c r="F33" s="130">
        <f>ROUND(SUM(BH81:BH117), 2)</f>
        <v>0</v>
      </c>
      <c r="G33" s="42"/>
      <c r="H33" s="42"/>
      <c r="I33" s="131">
        <v>0.15</v>
      </c>
      <c r="J33" s="130">
        <v>0</v>
      </c>
      <c r="K33" s="45"/>
    </row>
    <row r="34" spans="2:11" s="1" customFormat="1" ht="14.45" hidden="1" customHeight="1">
      <c r="B34" s="41"/>
      <c r="C34" s="42"/>
      <c r="D34" s="42"/>
      <c r="E34" s="49" t="s">
        <v>45</v>
      </c>
      <c r="F34" s="130">
        <f>ROUND(SUM(BI81:BI117), 2)</f>
        <v>0</v>
      </c>
      <c r="G34" s="42"/>
      <c r="H34" s="42"/>
      <c r="I34" s="131">
        <v>0</v>
      </c>
      <c r="J34" s="130">
        <v>0</v>
      </c>
      <c r="K34" s="45"/>
    </row>
    <row r="35" spans="2:11" s="1" customFormat="1" ht="6.95" customHeight="1">
      <c r="B35" s="41"/>
      <c r="C35" s="42"/>
      <c r="D35" s="42"/>
      <c r="E35" s="42"/>
      <c r="F35" s="42"/>
      <c r="G35" s="42"/>
      <c r="H35" s="42"/>
      <c r="I35" s="118"/>
      <c r="J35" s="42"/>
      <c r="K35" s="45"/>
    </row>
    <row r="36" spans="2:11" s="1" customFormat="1" ht="25.35" customHeight="1">
      <c r="B36" s="41"/>
      <c r="C36" s="132"/>
      <c r="D36" s="133" t="s">
        <v>46</v>
      </c>
      <c r="E36" s="79"/>
      <c r="F36" s="79"/>
      <c r="G36" s="134" t="s">
        <v>47</v>
      </c>
      <c r="H36" s="135" t="s">
        <v>48</v>
      </c>
      <c r="I36" s="136"/>
      <c r="J36" s="137">
        <f>SUM(J27:J34)</f>
        <v>0</v>
      </c>
      <c r="K36" s="138"/>
    </row>
    <row r="37" spans="2:11" s="1" customFormat="1" ht="14.45" customHeight="1">
      <c r="B37" s="56"/>
      <c r="C37" s="57"/>
      <c r="D37" s="57"/>
      <c r="E37" s="57"/>
      <c r="F37" s="57"/>
      <c r="G37" s="57"/>
      <c r="H37" s="57"/>
      <c r="I37" s="139"/>
      <c r="J37" s="57"/>
      <c r="K37" s="58"/>
    </row>
    <row r="41" spans="2:11" s="1" customFormat="1" ht="6.95" customHeight="1">
      <c r="B41" s="140"/>
      <c r="C41" s="141"/>
      <c r="D41" s="141"/>
      <c r="E41" s="141"/>
      <c r="F41" s="141"/>
      <c r="G41" s="141"/>
      <c r="H41" s="141"/>
      <c r="I41" s="142"/>
      <c r="J41" s="141"/>
      <c r="K41" s="143"/>
    </row>
    <row r="42" spans="2:11" s="1" customFormat="1" ht="36.950000000000003" customHeight="1">
      <c r="B42" s="41"/>
      <c r="C42" s="30" t="s">
        <v>100</v>
      </c>
      <c r="D42" s="42"/>
      <c r="E42" s="42"/>
      <c r="F42" s="42"/>
      <c r="G42" s="42"/>
      <c r="H42" s="42"/>
      <c r="I42" s="118"/>
      <c r="J42" s="42"/>
      <c r="K42" s="45"/>
    </row>
    <row r="43" spans="2:11" s="1" customFormat="1" ht="6.95" customHeight="1">
      <c r="B43" s="41"/>
      <c r="C43" s="42"/>
      <c r="D43" s="42"/>
      <c r="E43" s="42"/>
      <c r="F43" s="42"/>
      <c r="G43" s="42"/>
      <c r="H43" s="42"/>
      <c r="I43" s="118"/>
      <c r="J43" s="42"/>
      <c r="K43" s="45"/>
    </row>
    <row r="44" spans="2:11" s="1" customFormat="1" ht="14.45" customHeight="1">
      <c r="B44" s="41"/>
      <c r="C44" s="37" t="s">
        <v>18</v>
      </c>
      <c r="D44" s="42"/>
      <c r="E44" s="42"/>
      <c r="F44" s="42"/>
      <c r="G44" s="42"/>
      <c r="H44" s="42"/>
      <c r="I44" s="118"/>
      <c r="J44" s="42"/>
      <c r="K44" s="45"/>
    </row>
    <row r="45" spans="2:11" s="1" customFormat="1" ht="22.5" customHeight="1">
      <c r="B45" s="41"/>
      <c r="C45" s="42"/>
      <c r="D45" s="42"/>
      <c r="E45" s="391" t="str">
        <f>E7</f>
        <v>Rekonstrukce a přístavba domova důchodců</v>
      </c>
      <c r="F45" s="392"/>
      <c r="G45" s="392"/>
      <c r="H45" s="392"/>
      <c r="I45" s="118"/>
      <c r="J45" s="42"/>
      <c r="K45" s="45"/>
    </row>
    <row r="46" spans="2:11" s="1" customFormat="1" ht="14.45" customHeight="1">
      <c r="B46" s="41"/>
      <c r="C46" s="37" t="s">
        <v>98</v>
      </c>
      <c r="D46" s="42"/>
      <c r="E46" s="42"/>
      <c r="F46" s="42"/>
      <c r="G46" s="42"/>
      <c r="H46" s="42"/>
      <c r="I46" s="118"/>
      <c r="J46" s="42"/>
      <c r="K46" s="45"/>
    </row>
    <row r="47" spans="2:11" s="1" customFormat="1" ht="23.25" customHeight="1">
      <c r="B47" s="41"/>
      <c r="C47" s="42"/>
      <c r="D47" s="42"/>
      <c r="E47" s="393" t="str">
        <f>E9</f>
        <v>SO00 - Vedlejší rozp - SO00 - Vedlejší rozpočtov...</v>
      </c>
      <c r="F47" s="394"/>
      <c r="G47" s="394"/>
      <c r="H47" s="394"/>
      <c r="I47" s="118"/>
      <c r="J47" s="42"/>
      <c r="K47" s="45"/>
    </row>
    <row r="48" spans="2:11" s="1" customFormat="1" ht="6.95" customHeight="1">
      <c r="B48" s="41"/>
      <c r="C48" s="42"/>
      <c r="D48" s="42"/>
      <c r="E48" s="42"/>
      <c r="F48" s="42"/>
      <c r="G48" s="42"/>
      <c r="H48" s="42"/>
      <c r="I48" s="118"/>
      <c r="J48" s="42"/>
      <c r="K48" s="45"/>
    </row>
    <row r="49" spans="2:47" s="1" customFormat="1" ht="18" customHeight="1">
      <c r="B49" s="41"/>
      <c r="C49" s="37" t="s">
        <v>23</v>
      </c>
      <c r="D49" s="42"/>
      <c r="E49" s="42"/>
      <c r="F49" s="35" t="str">
        <f>F12</f>
        <v xml:space="preserve"> </v>
      </c>
      <c r="G49" s="42"/>
      <c r="H49" s="42"/>
      <c r="I49" s="119" t="s">
        <v>25</v>
      </c>
      <c r="J49" s="120" t="str">
        <f>IF(J12="","",J12)</f>
        <v>24. 4. 2017</v>
      </c>
      <c r="K49" s="45"/>
    </row>
    <row r="50" spans="2:47" s="1" customFormat="1" ht="6.95" customHeight="1">
      <c r="B50" s="41"/>
      <c r="C50" s="42"/>
      <c r="D50" s="42"/>
      <c r="E50" s="42"/>
      <c r="F50" s="42"/>
      <c r="G50" s="42"/>
      <c r="H50" s="42"/>
      <c r="I50" s="118"/>
      <c r="J50" s="42"/>
      <c r="K50" s="45"/>
    </row>
    <row r="51" spans="2:47" s="1" customFormat="1">
      <c r="B51" s="41"/>
      <c r="C51" s="37" t="s">
        <v>27</v>
      </c>
      <c r="D51" s="42"/>
      <c r="E51" s="42"/>
      <c r="F51" s="35" t="str">
        <f>E15</f>
        <v xml:space="preserve"> </v>
      </c>
      <c r="G51" s="42"/>
      <c r="H51" s="42"/>
      <c r="I51" s="119" t="s">
        <v>32</v>
      </c>
      <c r="J51" s="35" t="str">
        <f>E21</f>
        <v xml:space="preserve"> </v>
      </c>
      <c r="K51" s="45"/>
    </row>
    <row r="52" spans="2:47" s="1" customFormat="1" ht="14.45" customHeight="1">
      <c r="B52" s="41"/>
      <c r="C52" s="37" t="s">
        <v>30</v>
      </c>
      <c r="D52" s="42"/>
      <c r="E52" s="42"/>
      <c r="F52" s="35" t="str">
        <f>IF(E18="","",E18)</f>
        <v/>
      </c>
      <c r="G52" s="42"/>
      <c r="H52" s="42"/>
      <c r="I52" s="118"/>
      <c r="J52" s="42"/>
      <c r="K52" s="45"/>
    </row>
    <row r="53" spans="2:47" s="1" customFormat="1" ht="10.35" customHeight="1">
      <c r="B53" s="41"/>
      <c r="C53" s="42"/>
      <c r="D53" s="42"/>
      <c r="E53" s="42"/>
      <c r="F53" s="42"/>
      <c r="G53" s="42"/>
      <c r="H53" s="42"/>
      <c r="I53" s="118"/>
      <c r="J53" s="42"/>
      <c r="K53" s="45"/>
    </row>
    <row r="54" spans="2:47" s="1" customFormat="1" ht="29.25" customHeight="1">
      <c r="B54" s="41"/>
      <c r="C54" s="144" t="s">
        <v>101</v>
      </c>
      <c r="D54" s="132"/>
      <c r="E54" s="132"/>
      <c r="F54" s="132"/>
      <c r="G54" s="132"/>
      <c r="H54" s="132"/>
      <c r="I54" s="145"/>
      <c r="J54" s="146" t="s">
        <v>102</v>
      </c>
      <c r="K54" s="147"/>
    </row>
    <row r="55" spans="2:47" s="1" customFormat="1" ht="10.35" customHeight="1">
      <c r="B55" s="41"/>
      <c r="C55" s="42"/>
      <c r="D55" s="42"/>
      <c r="E55" s="42"/>
      <c r="F55" s="42"/>
      <c r="G55" s="42"/>
      <c r="H55" s="42"/>
      <c r="I55" s="118"/>
      <c r="J55" s="42"/>
      <c r="K55" s="45"/>
    </row>
    <row r="56" spans="2:47" s="1" customFormat="1" ht="29.25" customHeight="1">
      <c r="B56" s="41"/>
      <c r="C56" s="148" t="s">
        <v>103</v>
      </c>
      <c r="D56" s="42"/>
      <c r="E56" s="42"/>
      <c r="F56" s="42"/>
      <c r="G56" s="42"/>
      <c r="H56" s="42"/>
      <c r="I56" s="118"/>
      <c r="J56" s="128">
        <f>J81</f>
        <v>0</v>
      </c>
      <c r="K56" s="45"/>
      <c r="AU56" s="24" t="s">
        <v>104</v>
      </c>
    </row>
    <row r="57" spans="2:47" s="7" customFormat="1" ht="24.95" customHeight="1">
      <c r="B57" s="149"/>
      <c r="C57" s="150"/>
      <c r="D57" s="151" t="s">
        <v>105</v>
      </c>
      <c r="E57" s="152"/>
      <c r="F57" s="152"/>
      <c r="G57" s="152"/>
      <c r="H57" s="152"/>
      <c r="I57" s="153"/>
      <c r="J57" s="154">
        <f>J82</f>
        <v>0</v>
      </c>
      <c r="K57" s="155"/>
    </row>
    <row r="58" spans="2:47" s="8" customFormat="1" ht="19.899999999999999" customHeight="1">
      <c r="B58" s="156"/>
      <c r="C58" s="157"/>
      <c r="D58" s="158" t="s">
        <v>106</v>
      </c>
      <c r="E58" s="159"/>
      <c r="F58" s="159"/>
      <c r="G58" s="159"/>
      <c r="H58" s="159"/>
      <c r="I58" s="160"/>
      <c r="J58" s="161">
        <f>J83</f>
        <v>0</v>
      </c>
      <c r="K58" s="162"/>
    </row>
    <row r="59" spans="2:47" s="8" customFormat="1" ht="19.899999999999999" customHeight="1">
      <c r="B59" s="156"/>
      <c r="C59" s="157"/>
      <c r="D59" s="158" t="s">
        <v>107</v>
      </c>
      <c r="E59" s="159"/>
      <c r="F59" s="159"/>
      <c r="G59" s="159"/>
      <c r="H59" s="159"/>
      <c r="I59" s="160"/>
      <c r="J59" s="161">
        <f>J98</f>
        <v>0</v>
      </c>
      <c r="K59" s="162"/>
    </row>
    <row r="60" spans="2:47" s="8" customFormat="1" ht="19.899999999999999" customHeight="1">
      <c r="B60" s="156"/>
      <c r="C60" s="157"/>
      <c r="D60" s="158" t="s">
        <v>108</v>
      </c>
      <c r="E60" s="159"/>
      <c r="F60" s="159"/>
      <c r="G60" s="159"/>
      <c r="H60" s="159"/>
      <c r="I60" s="160"/>
      <c r="J60" s="161">
        <f>J108</f>
        <v>0</v>
      </c>
      <c r="K60" s="162"/>
    </row>
    <row r="61" spans="2:47" s="8" customFormat="1" ht="19.899999999999999" customHeight="1">
      <c r="B61" s="156"/>
      <c r="C61" s="157"/>
      <c r="D61" s="158" t="s">
        <v>109</v>
      </c>
      <c r="E61" s="159"/>
      <c r="F61" s="159"/>
      <c r="G61" s="159"/>
      <c r="H61" s="159"/>
      <c r="I61" s="160"/>
      <c r="J61" s="161">
        <f>J113</f>
        <v>0</v>
      </c>
      <c r="K61" s="162"/>
    </row>
    <row r="62" spans="2:47" s="1" customFormat="1" ht="21.75" customHeight="1">
      <c r="B62" s="41"/>
      <c r="C62" s="42"/>
      <c r="D62" s="42"/>
      <c r="E62" s="42"/>
      <c r="F62" s="42"/>
      <c r="G62" s="42"/>
      <c r="H62" s="42"/>
      <c r="I62" s="118"/>
      <c r="J62" s="42"/>
      <c r="K62" s="45"/>
    </row>
    <row r="63" spans="2:47" s="1" customFormat="1" ht="6.95" customHeight="1">
      <c r="B63" s="56"/>
      <c r="C63" s="57"/>
      <c r="D63" s="57"/>
      <c r="E63" s="57"/>
      <c r="F63" s="57"/>
      <c r="G63" s="57"/>
      <c r="H63" s="57"/>
      <c r="I63" s="139"/>
      <c r="J63" s="57"/>
      <c r="K63" s="58"/>
    </row>
    <row r="67" spans="2:20" s="1" customFormat="1" ht="6.95" customHeight="1">
      <c r="B67" s="59"/>
      <c r="C67" s="60"/>
      <c r="D67" s="60"/>
      <c r="E67" s="60"/>
      <c r="F67" s="60"/>
      <c r="G67" s="60"/>
      <c r="H67" s="60"/>
      <c r="I67" s="142"/>
      <c r="J67" s="60"/>
      <c r="K67" s="60"/>
      <c r="L67" s="61"/>
    </row>
    <row r="68" spans="2:20" s="1" customFormat="1" ht="36.950000000000003" customHeight="1">
      <c r="B68" s="41"/>
      <c r="C68" s="62" t="s">
        <v>110</v>
      </c>
      <c r="D68" s="63"/>
      <c r="E68" s="63"/>
      <c r="F68" s="63"/>
      <c r="G68" s="63"/>
      <c r="H68" s="63"/>
      <c r="I68" s="163"/>
      <c r="J68" s="63"/>
      <c r="K68" s="63"/>
      <c r="L68" s="61"/>
    </row>
    <row r="69" spans="2:20" s="1" customFormat="1" ht="6.95" customHeight="1">
      <c r="B69" s="41"/>
      <c r="C69" s="63"/>
      <c r="D69" s="63"/>
      <c r="E69" s="63"/>
      <c r="F69" s="63"/>
      <c r="G69" s="63"/>
      <c r="H69" s="63"/>
      <c r="I69" s="163"/>
      <c r="J69" s="63"/>
      <c r="K69" s="63"/>
      <c r="L69" s="61"/>
    </row>
    <row r="70" spans="2:20" s="1" customFormat="1" ht="14.45" customHeight="1">
      <c r="B70" s="41"/>
      <c r="C70" s="65" t="s">
        <v>18</v>
      </c>
      <c r="D70" s="63"/>
      <c r="E70" s="63"/>
      <c r="F70" s="63"/>
      <c r="G70" s="63"/>
      <c r="H70" s="63"/>
      <c r="I70" s="163"/>
      <c r="J70" s="63"/>
      <c r="K70" s="63"/>
      <c r="L70" s="61"/>
    </row>
    <row r="71" spans="2:20" s="1" customFormat="1" ht="22.5" customHeight="1">
      <c r="B71" s="41"/>
      <c r="C71" s="63"/>
      <c r="D71" s="63"/>
      <c r="E71" s="395" t="str">
        <f>E7</f>
        <v>Rekonstrukce a přístavba domova důchodců</v>
      </c>
      <c r="F71" s="396"/>
      <c r="G71" s="396"/>
      <c r="H71" s="396"/>
      <c r="I71" s="163"/>
      <c r="J71" s="63"/>
      <c r="K71" s="63"/>
      <c r="L71" s="61"/>
    </row>
    <row r="72" spans="2:20" s="1" customFormat="1" ht="14.45" customHeight="1">
      <c r="B72" s="41"/>
      <c r="C72" s="65" t="s">
        <v>98</v>
      </c>
      <c r="D72" s="63"/>
      <c r="E72" s="63"/>
      <c r="F72" s="63"/>
      <c r="G72" s="63"/>
      <c r="H72" s="63"/>
      <c r="I72" s="163"/>
      <c r="J72" s="63"/>
      <c r="K72" s="63"/>
      <c r="L72" s="61"/>
    </row>
    <row r="73" spans="2:20" s="1" customFormat="1" ht="23.25" customHeight="1">
      <c r="B73" s="41"/>
      <c r="C73" s="63"/>
      <c r="D73" s="63"/>
      <c r="E73" s="371" t="str">
        <f>E9</f>
        <v>SO00 - Vedlejší rozp - SO00 - Vedlejší rozpočtov...</v>
      </c>
      <c r="F73" s="397"/>
      <c r="G73" s="397"/>
      <c r="H73" s="397"/>
      <c r="I73" s="163"/>
      <c r="J73" s="63"/>
      <c r="K73" s="63"/>
      <c r="L73" s="61"/>
    </row>
    <row r="74" spans="2:20" s="1" customFormat="1" ht="6.95" customHeight="1">
      <c r="B74" s="41"/>
      <c r="C74" s="63"/>
      <c r="D74" s="63"/>
      <c r="E74" s="63"/>
      <c r="F74" s="63"/>
      <c r="G74" s="63"/>
      <c r="H74" s="63"/>
      <c r="I74" s="163"/>
      <c r="J74" s="63"/>
      <c r="K74" s="63"/>
      <c r="L74" s="61"/>
    </row>
    <row r="75" spans="2:20" s="1" customFormat="1" ht="18" customHeight="1">
      <c r="B75" s="41"/>
      <c r="C75" s="65" t="s">
        <v>23</v>
      </c>
      <c r="D75" s="63"/>
      <c r="E75" s="63"/>
      <c r="F75" s="164" t="str">
        <f>F12</f>
        <v xml:space="preserve"> </v>
      </c>
      <c r="G75" s="63"/>
      <c r="H75" s="63"/>
      <c r="I75" s="165" t="s">
        <v>25</v>
      </c>
      <c r="J75" s="73" t="str">
        <f>IF(J12="","",J12)</f>
        <v>24. 4. 2017</v>
      </c>
      <c r="K75" s="63"/>
      <c r="L75" s="61"/>
    </row>
    <row r="76" spans="2:20" s="1" customFormat="1" ht="6.95" customHeight="1">
      <c r="B76" s="41"/>
      <c r="C76" s="63"/>
      <c r="D76" s="63"/>
      <c r="E76" s="63"/>
      <c r="F76" s="63"/>
      <c r="G76" s="63"/>
      <c r="H76" s="63"/>
      <c r="I76" s="163"/>
      <c r="J76" s="63"/>
      <c r="K76" s="63"/>
      <c r="L76" s="61"/>
    </row>
    <row r="77" spans="2:20" s="1" customFormat="1">
      <c r="B77" s="41"/>
      <c r="C77" s="65" t="s">
        <v>27</v>
      </c>
      <c r="D77" s="63"/>
      <c r="E77" s="63"/>
      <c r="F77" s="164" t="str">
        <f>E15</f>
        <v xml:space="preserve"> </v>
      </c>
      <c r="G77" s="63"/>
      <c r="H77" s="63"/>
      <c r="I77" s="165" t="s">
        <v>32</v>
      </c>
      <c r="J77" s="164" t="str">
        <f>E21</f>
        <v xml:space="preserve"> </v>
      </c>
      <c r="K77" s="63"/>
      <c r="L77" s="61"/>
    </row>
    <row r="78" spans="2:20" s="1" customFormat="1" ht="14.45" customHeight="1">
      <c r="B78" s="41"/>
      <c r="C78" s="65" t="s">
        <v>30</v>
      </c>
      <c r="D78" s="63"/>
      <c r="E78" s="63"/>
      <c r="F78" s="164" t="str">
        <f>IF(E18="","",E18)</f>
        <v/>
      </c>
      <c r="G78" s="63"/>
      <c r="H78" s="63"/>
      <c r="I78" s="163"/>
      <c r="J78" s="63"/>
      <c r="K78" s="63"/>
      <c r="L78" s="61"/>
    </row>
    <row r="79" spans="2:20" s="1" customFormat="1" ht="10.35" customHeight="1">
      <c r="B79" s="41"/>
      <c r="C79" s="63"/>
      <c r="D79" s="63"/>
      <c r="E79" s="63"/>
      <c r="F79" s="63"/>
      <c r="G79" s="63"/>
      <c r="H79" s="63"/>
      <c r="I79" s="163"/>
      <c r="J79" s="63"/>
      <c r="K79" s="63"/>
      <c r="L79" s="61"/>
    </row>
    <row r="80" spans="2:20" s="9" customFormat="1" ht="29.25" customHeight="1">
      <c r="B80" s="166"/>
      <c r="C80" s="167" t="s">
        <v>111</v>
      </c>
      <c r="D80" s="168" t="s">
        <v>55</v>
      </c>
      <c r="E80" s="168" t="s">
        <v>51</v>
      </c>
      <c r="F80" s="168" t="s">
        <v>112</v>
      </c>
      <c r="G80" s="168" t="s">
        <v>113</v>
      </c>
      <c r="H80" s="168" t="s">
        <v>114</v>
      </c>
      <c r="I80" s="169" t="s">
        <v>115</v>
      </c>
      <c r="J80" s="168" t="s">
        <v>102</v>
      </c>
      <c r="K80" s="170" t="s">
        <v>116</v>
      </c>
      <c r="L80" s="171"/>
      <c r="M80" s="81" t="s">
        <v>117</v>
      </c>
      <c r="N80" s="82" t="s">
        <v>40</v>
      </c>
      <c r="O80" s="82" t="s">
        <v>118</v>
      </c>
      <c r="P80" s="82" t="s">
        <v>119</v>
      </c>
      <c r="Q80" s="82" t="s">
        <v>120</v>
      </c>
      <c r="R80" s="82" t="s">
        <v>121</v>
      </c>
      <c r="S80" s="82" t="s">
        <v>122</v>
      </c>
      <c r="T80" s="83" t="s">
        <v>123</v>
      </c>
    </row>
    <row r="81" spans="2:65" s="1" customFormat="1" ht="29.25" customHeight="1">
      <c r="B81" s="41"/>
      <c r="C81" s="87" t="s">
        <v>103</v>
      </c>
      <c r="D81" s="63"/>
      <c r="E81" s="63"/>
      <c r="F81" s="63"/>
      <c r="G81" s="63"/>
      <c r="H81" s="63"/>
      <c r="I81" s="163"/>
      <c r="J81" s="172">
        <f>BK81</f>
        <v>0</v>
      </c>
      <c r="K81" s="63"/>
      <c r="L81" s="61"/>
      <c r="M81" s="84"/>
      <c r="N81" s="85"/>
      <c r="O81" s="85"/>
      <c r="P81" s="173">
        <f>P82</f>
        <v>0</v>
      </c>
      <c r="Q81" s="85"/>
      <c r="R81" s="173">
        <f>R82</f>
        <v>0</v>
      </c>
      <c r="S81" s="85"/>
      <c r="T81" s="174">
        <f>T82</f>
        <v>0</v>
      </c>
      <c r="AT81" s="24" t="s">
        <v>69</v>
      </c>
      <c r="AU81" s="24" t="s">
        <v>104</v>
      </c>
      <c r="BK81" s="175">
        <f>BK82</f>
        <v>0</v>
      </c>
    </row>
    <row r="82" spans="2:65" s="10" customFormat="1" ht="37.35" customHeight="1">
      <c r="B82" s="176"/>
      <c r="C82" s="177"/>
      <c r="D82" s="178" t="s">
        <v>69</v>
      </c>
      <c r="E82" s="179" t="s">
        <v>124</v>
      </c>
      <c r="F82" s="179" t="s">
        <v>125</v>
      </c>
      <c r="G82" s="177"/>
      <c r="H82" s="177"/>
      <c r="I82" s="180"/>
      <c r="J82" s="181">
        <f>BK82</f>
        <v>0</v>
      </c>
      <c r="K82" s="177"/>
      <c r="L82" s="182"/>
      <c r="M82" s="183"/>
      <c r="N82" s="184"/>
      <c r="O82" s="184"/>
      <c r="P82" s="185">
        <f>P83+P98+P108+P113</f>
        <v>0</v>
      </c>
      <c r="Q82" s="184"/>
      <c r="R82" s="185">
        <f>R83+R98+R108+R113</f>
        <v>0</v>
      </c>
      <c r="S82" s="184"/>
      <c r="T82" s="186">
        <f>T83+T98+T108+T113</f>
        <v>0</v>
      </c>
      <c r="AR82" s="187" t="s">
        <v>78</v>
      </c>
      <c r="AT82" s="188" t="s">
        <v>69</v>
      </c>
      <c r="AU82" s="188" t="s">
        <v>70</v>
      </c>
      <c r="AY82" s="187" t="s">
        <v>126</v>
      </c>
      <c r="BK82" s="189">
        <f>BK83+BK98+BK108+BK113</f>
        <v>0</v>
      </c>
    </row>
    <row r="83" spans="2:65" s="10" customFormat="1" ht="19.899999999999999" customHeight="1">
      <c r="B83" s="176"/>
      <c r="C83" s="177"/>
      <c r="D83" s="190" t="s">
        <v>69</v>
      </c>
      <c r="E83" s="191" t="s">
        <v>127</v>
      </c>
      <c r="F83" s="191" t="s">
        <v>128</v>
      </c>
      <c r="G83" s="177"/>
      <c r="H83" s="177"/>
      <c r="I83" s="180"/>
      <c r="J83" s="192">
        <f>BK83</f>
        <v>0</v>
      </c>
      <c r="K83" s="177"/>
      <c r="L83" s="182"/>
      <c r="M83" s="183"/>
      <c r="N83" s="184"/>
      <c r="O83" s="184"/>
      <c r="P83" s="185">
        <f>SUM(P84:P97)</f>
        <v>0</v>
      </c>
      <c r="Q83" s="184"/>
      <c r="R83" s="185">
        <f>SUM(R84:R97)</f>
        <v>0</v>
      </c>
      <c r="S83" s="184"/>
      <c r="T83" s="186">
        <f>SUM(T84:T97)</f>
        <v>0</v>
      </c>
      <c r="AR83" s="187" t="s">
        <v>78</v>
      </c>
      <c r="AT83" s="188" t="s">
        <v>69</v>
      </c>
      <c r="AU83" s="188" t="s">
        <v>78</v>
      </c>
      <c r="AY83" s="187" t="s">
        <v>126</v>
      </c>
      <c r="BK83" s="189">
        <f>SUM(BK84:BK97)</f>
        <v>0</v>
      </c>
    </row>
    <row r="84" spans="2:65" s="1" customFormat="1" ht="22.5" customHeight="1">
      <c r="B84" s="41"/>
      <c r="C84" s="193" t="s">
        <v>78</v>
      </c>
      <c r="D84" s="193" t="s">
        <v>129</v>
      </c>
      <c r="E84" s="194" t="s">
        <v>130</v>
      </c>
      <c r="F84" s="195" t="s">
        <v>131</v>
      </c>
      <c r="G84" s="196" t="s">
        <v>132</v>
      </c>
      <c r="H84" s="197">
        <v>1</v>
      </c>
      <c r="I84" s="198"/>
      <c r="J84" s="199">
        <f>ROUND(I84*H84,2)</f>
        <v>0</v>
      </c>
      <c r="K84" s="195" t="s">
        <v>21</v>
      </c>
      <c r="L84" s="61"/>
      <c r="M84" s="200" t="s">
        <v>21</v>
      </c>
      <c r="N84" s="201" t="s">
        <v>42</v>
      </c>
      <c r="O84" s="42"/>
      <c r="P84" s="202">
        <f>O84*H84</f>
        <v>0</v>
      </c>
      <c r="Q84" s="202">
        <v>0</v>
      </c>
      <c r="R84" s="202">
        <f>Q84*H84</f>
        <v>0</v>
      </c>
      <c r="S84" s="202">
        <v>0</v>
      </c>
      <c r="T84" s="203">
        <f>S84*H84</f>
        <v>0</v>
      </c>
      <c r="AR84" s="24" t="s">
        <v>133</v>
      </c>
      <c r="AT84" s="24" t="s">
        <v>129</v>
      </c>
      <c r="AU84" s="24" t="s">
        <v>134</v>
      </c>
      <c r="AY84" s="24" t="s">
        <v>126</v>
      </c>
      <c r="BE84" s="204">
        <f>IF(N84="základní",J84,0)</f>
        <v>0</v>
      </c>
      <c r="BF84" s="204">
        <f>IF(N84="snížená",J84,0)</f>
        <v>0</v>
      </c>
      <c r="BG84" s="204">
        <f>IF(N84="zákl. přenesená",J84,0)</f>
        <v>0</v>
      </c>
      <c r="BH84" s="204">
        <f>IF(N84="sníž. přenesená",J84,0)</f>
        <v>0</v>
      </c>
      <c r="BI84" s="204">
        <f>IF(N84="nulová",J84,0)</f>
        <v>0</v>
      </c>
      <c r="BJ84" s="24" t="s">
        <v>134</v>
      </c>
      <c r="BK84" s="204">
        <f>ROUND(I84*H84,2)</f>
        <v>0</v>
      </c>
      <c r="BL84" s="24" t="s">
        <v>133</v>
      </c>
      <c r="BM84" s="24" t="s">
        <v>134</v>
      </c>
    </row>
    <row r="85" spans="2:65" s="1" customFormat="1" ht="13.5">
      <c r="B85" s="41"/>
      <c r="C85" s="63"/>
      <c r="D85" s="205" t="s">
        <v>135</v>
      </c>
      <c r="E85" s="63"/>
      <c r="F85" s="206" t="s">
        <v>131</v>
      </c>
      <c r="G85" s="63"/>
      <c r="H85" s="63"/>
      <c r="I85" s="163"/>
      <c r="J85" s="63"/>
      <c r="K85" s="63"/>
      <c r="L85" s="61"/>
      <c r="M85" s="207"/>
      <c r="N85" s="42"/>
      <c r="O85" s="42"/>
      <c r="P85" s="42"/>
      <c r="Q85" s="42"/>
      <c r="R85" s="42"/>
      <c r="S85" s="42"/>
      <c r="T85" s="78"/>
      <c r="AT85" s="24" t="s">
        <v>135</v>
      </c>
      <c r="AU85" s="24" t="s">
        <v>134</v>
      </c>
    </row>
    <row r="86" spans="2:65" s="1" customFormat="1" ht="22.5" customHeight="1">
      <c r="B86" s="41"/>
      <c r="C86" s="193" t="s">
        <v>134</v>
      </c>
      <c r="D86" s="193" t="s">
        <v>129</v>
      </c>
      <c r="E86" s="194" t="s">
        <v>136</v>
      </c>
      <c r="F86" s="195" t="s">
        <v>137</v>
      </c>
      <c r="G86" s="196" t="s">
        <v>132</v>
      </c>
      <c r="H86" s="197">
        <v>1</v>
      </c>
      <c r="I86" s="198"/>
      <c r="J86" s="199">
        <f>ROUND(I86*H86,2)</f>
        <v>0</v>
      </c>
      <c r="K86" s="195" t="s">
        <v>21</v>
      </c>
      <c r="L86" s="61"/>
      <c r="M86" s="200" t="s">
        <v>21</v>
      </c>
      <c r="N86" s="201" t="s">
        <v>42</v>
      </c>
      <c r="O86" s="42"/>
      <c r="P86" s="202">
        <f>O86*H86</f>
        <v>0</v>
      </c>
      <c r="Q86" s="202">
        <v>0</v>
      </c>
      <c r="R86" s="202">
        <f>Q86*H86</f>
        <v>0</v>
      </c>
      <c r="S86" s="202">
        <v>0</v>
      </c>
      <c r="T86" s="203">
        <f>S86*H86</f>
        <v>0</v>
      </c>
      <c r="AR86" s="24" t="s">
        <v>133</v>
      </c>
      <c r="AT86" s="24" t="s">
        <v>129</v>
      </c>
      <c r="AU86" s="24" t="s">
        <v>134</v>
      </c>
      <c r="AY86" s="24" t="s">
        <v>126</v>
      </c>
      <c r="BE86" s="204">
        <f>IF(N86="základní",J86,0)</f>
        <v>0</v>
      </c>
      <c r="BF86" s="204">
        <f>IF(N86="snížená",J86,0)</f>
        <v>0</v>
      </c>
      <c r="BG86" s="204">
        <f>IF(N86="zákl. přenesená",J86,0)</f>
        <v>0</v>
      </c>
      <c r="BH86" s="204">
        <f>IF(N86="sníž. přenesená",J86,0)</f>
        <v>0</v>
      </c>
      <c r="BI86" s="204">
        <f>IF(N86="nulová",J86,0)</f>
        <v>0</v>
      </c>
      <c r="BJ86" s="24" t="s">
        <v>134</v>
      </c>
      <c r="BK86" s="204">
        <f>ROUND(I86*H86,2)</f>
        <v>0</v>
      </c>
      <c r="BL86" s="24" t="s">
        <v>133</v>
      </c>
      <c r="BM86" s="24" t="s">
        <v>133</v>
      </c>
    </row>
    <row r="87" spans="2:65" s="1" customFormat="1" ht="13.5">
      <c r="B87" s="41"/>
      <c r="C87" s="63"/>
      <c r="D87" s="205" t="s">
        <v>135</v>
      </c>
      <c r="E87" s="63"/>
      <c r="F87" s="206" t="s">
        <v>137</v>
      </c>
      <c r="G87" s="63"/>
      <c r="H87" s="63"/>
      <c r="I87" s="163"/>
      <c r="J87" s="63"/>
      <c r="K87" s="63"/>
      <c r="L87" s="61"/>
      <c r="M87" s="207"/>
      <c r="N87" s="42"/>
      <c r="O87" s="42"/>
      <c r="P87" s="42"/>
      <c r="Q87" s="42"/>
      <c r="R87" s="42"/>
      <c r="S87" s="42"/>
      <c r="T87" s="78"/>
      <c r="AT87" s="24" t="s">
        <v>135</v>
      </c>
      <c r="AU87" s="24" t="s">
        <v>134</v>
      </c>
    </row>
    <row r="88" spans="2:65" s="1" customFormat="1" ht="22.5" customHeight="1">
      <c r="B88" s="41"/>
      <c r="C88" s="193" t="s">
        <v>138</v>
      </c>
      <c r="D88" s="193" t="s">
        <v>129</v>
      </c>
      <c r="E88" s="194" t="s">
        <v>139</v>
      </c>
      <c r="F88" s="195" t="s">
        <v>140</v>
      </c>
      <c r="G88" s="196" t="s">
        <v>132</v>
      </c>
      <c r="H88" s="197">
        <v>5</v>
      </c>
      <c r="I88" s="198"/>
      <c r="J88" s="199">
        <f>ROUND(I88*H88,2)</f>
        <v>0</v>
      </c>
      <c r="K88" s="195" t="s">
        <v>21</v>
      </c>
      <c r="L88" s="61"/>
      <c r="M88" s="200" t="s">
        <v>21</v>
      </c>
      <c r="N88" s="201" t="s">
        <v>42</v>
      </c>
      <c r="O88" s="42"/>
      <c r="P88" s="202">
        <f>O88*H88</f>
        <v>0</v>
      </c>
      <c r="Q88" s="202">
        <v>0</v>
      </c>
      <c r="R88" s="202">
        <f>Q88*H88</f>
        <v>0</v>
      </c>
      <c r="S88" s="202">
        <v>0</v>
      </c>
      <c r="T88" s="203">
        <f>S88*H88</f>
        <v>0</v>
      </c>
      <c r="AR88" s="24" t="s">
        <v>133</v>
      </c>
      <c r="AT88" s="24" t="s">
        <v>129</v>
      </c>
      <c r="AU88" s="24" t="s">
        <v>134</v>
      </c>
      <c r="AY88" s="24" t="s">
        <v>126</v>
      </c>
      <c r="BE88" s="204">
        <f>IF(N88="základní",J88,0)</f>
        <v>0</v>
      </c>
      <c r="BF88" s="204">
        <f>IF(N88="snížená",J88,0)</f>
        <v>0</v>
      </c>
      <c r="BG88" s="204">
        <f>IF(N88="zákl. přenesená",J88,0)</f>
        <v>0</v>
      </c>
      <c r="BH88" s="204">
        <f>IF(N88="sníž. přenesená",J88,0)</f>
        <v>0</v>
      </c>
      <c r="BI88" s="204">
        <f>IF(N88="nulová",J88,0)</f>
        <v>0</v>
      </c>
      <c r="BJ88" s="24" t="s">
        <v>134</v>
      </c>
      <c r="BK88" s="204">
        <f>ROUND(I88*H88,2)</f>
        <v>0</v>
      </c>
      <c r="BL88" s="24" t="s">
        <v>133</v>
      </c>
      <c r="BM88" s="24" t="s">
        <v>141</v>
      </c>
    </row>
    <row r="89" spans="2:65" s="1" customFormat="1" ht="13.5">
      <c r="B89" s="41"/>
      <c r="C89" s="63"/>
      <c r="D89" s="205" t="s">
        <v>135</v>
      </c>
      <c r="E89" s="63"/>
      <c r="F89" s="206" t="s">
        <v>140</v>
      </c>
      <c r="G89" s="63"/>
      <c r="H89" s="63"/>
      <c r="I89" s="163"/>
      <c r="J89" s="63"/>
      <c r="K89" s="63"/>
      <c r="L89" s="61"/>
      <c r="M89" s="207"/>
      <c r="N89" s="42"/>
      <c r="O89" s="42"/>
      <c r="P89" s="42"/>
      <c r="Q89" s="42"/>
      <c r="R89" s="42"/>
      <c r="S89" s="42"/>
      <c r="T89" s="78"/>
      <c r="AT89" s="24" t="s">
        <v>135</v>
      </c>
      <c r="AU89" s="24" t="s">
        <v>134</v>
      </c>
    </row>
    <row r="90" spans="2:65" s="1" customFormat="1" ht="22.5" customHeight="1">
      <c r="B90" s="41"/>
      <c r="C90" s="193" t="s">
        <v>133</v>
      </c>
      <c r="D90" s="193" t="s">
        <v>129</v>
      </c>
      <c r="E90" s="194" t="s">
        <v>142</v>
      </c>
      <c r="F90" s="195" t="s">
        <v>143</v>
      </c>
      <c r="G90" s="196" t="s">
        <v>132</v>
      </c>
      <c r="H90" s="197">
        <v>1</v>
      </c>
      <c r="I90" s="198"/>
      <c r="J90" s="199">
        <f>ROUND(I90*H90,2)</f>
        <v>0</v>
      </c>
      <c r="K90" s="195" t="s">
        <v>21</v>
      </c>
      <c r="L90" s="61"/>
      <c r="M90" s="200" t="s">
        <v>21</v>
      </c>
      <c r="N90" s="201" t="s">
        <v>42</v>
      </c>
      <c r="O90" s="42"/>
      <c r="P90" s="202">
        <f>O90*H90</f>
        <v>0</v>
      </c>
      <c r="Q90" s="202">
        <v>0</v>
      </c>
      <c r="R90" s="202">
        <f>Q90*H90</f>
        <v>0</v>
      </c>
      <c r="S90" s="202">
        <v>0</v>
      </c>
      <c r="T90" s="203">
        <f>S90*H90</f>
        <v>0</v>
      </c>
      <c r="AR90" s="24" t="s">
        <v>133</v>
      </c>
      <c r="AT90" s="24" t="s">
        <v>129</v>
      </c>
      <c r="AU90" s="24" t="s">
        <v>134</v>
      </c>
      <c r="AY90" s="24" t="s">
        <v>126</v>
      </c>
      <c r="BE90" s="204">
        <f>IF(N90="základní",J90,0)</f>
        <v>0</v>
      </c>
      <c r="BF90" s="204">
        <f>IF(N90="snížená",J90,0)</f>
        <v>0</v>
      </c>
      <c r="BG90" s="204">
        <f>IF(N90="zákl. přenesená",J90,0)</f>
        <v>0</v>
      </c>
      <c r="BH90" s="204">
        <f>IF(N90="sníž. přenesená",J90,0)</f>
        <v>0</v>
      </c>
      <c r="BI90" s="204">
        <f>IF(N90="nulová",J90,0)</f>
        <v>0</v>
      </c>
      <c r="BJ90" s="24" t="s">
        <v>134</v>
      </c>
      <c r="BK90" s="204">
        <f>ROUND(I90*H90,2)</f>
        <v>0</v>
      </c>
      <c r="BL90" s="24" t="s">
        <v>133</v>
      </c>
      <c r="BM90" s="24" t="s">
        <v>144</v>
      </c>
    </row>
    <row r="91" spans="2:65" s="1" customFormat="1" ht="13.5">
      <c r="B91" s="41"/>
      <c r="C91" s="63"/>
      <c r="D91" s="205" t="s">
        <v>135</v>
      </c>
      <c r="E91" s="63"/>
      <c r="F91" s="206" t="s">
        <v>143</v>
      </c>
      <c r="G91" s="63"/>
      <c r="H91" s="63"/>
      <c r="I91" s="163"/>
      <c r="J91" s="63"/>
      <c r="K91" s="63"/>
      <c r="L91" s="61"/>
      <c r="M91" s="207"/>
      <c r="N91" s="42"/>
      <c r="O91" s="42"/>
      <c r="P91" s="42"/>
      <c r="Q91" s="42"/>
      <c r="R91" s="42"/>
      <c r="S91" s="42"/>
      <c r="T91" s="78"/>
      <c r="AT91" s="24" t="s">
        <v>135</v>
      </c>
      <c r="AU91" s="24" t="s">
        <v>134</v>
      </c>
    </row>
    <row r="92" spans="2:65" s="1" customFormat="1" ht="22.5" customHeight="1">
      <c r="B92" s="41"/>
      <c r="C92" s="193" t="s">
        <v>145</v>
      </c>
      <c r="D92" s="193" t="s">
        <v>129</v>
      </c>
      <c r="E92" s="194" t="s">
        <v>146</v>
      </c>
      <c r="F92" s="195" t="s">
        <v>147</v>
      </c>
      <c r="G92" s="196" t="s">
        <v>132</v>
      </c>
      <c r="H92" s="197">
        <v>1</v>
      </c>
      <c r="I92" s="198"/>
      <c r="J92" s="199">
        <f>ROUND(I92*H92,2)</f>
        <v>0</v>
      </c>
      <c r="K92" s="195" t="s">
        <v>21</v>
      </c>
      <c r="L92" s="61"/>
      <c r="M92" s="200" t="s">
        <v>21</v>
      </c>
      <c r="N92" s="201" t="s">
        <v>42</v>
      </c>
      <c r="O92" s="42"/>
      <c r="P92" s="202">
        <f>O92*H92</f>
        <v>0</v>
      </c>
      <c r="Q92" s="202">
        <v>0</v>
      </c>
      <c r="R92" s="202">
        <f>Q92*H92</f>
        <v>0</v>
      </c>
      <c r="S92" s="202">
        <v>0</v>
      </c>
      <c r="T92" s="203">
        <f>S92*H92</f>
        <v>0</v>
      </c>
      <c r="AR92" s="24" t="s">
        <v>133</v>
      </c>
      <c r="AT92" s="24" t="s">
        <v>129</v>
      </c>
      <c r="AU92" s="24" t="s">
        <v>134</v>
      </c>
      <c r="AY92" s="24" t="s">
        <v>126</v>
      </c>
      <c r="BE92" s="204">
        <f>IF(N92="základní",J92,0)</f>
        <v>0</v>
      </c>
      <c r="BF92" s="204">
        <f>IF(N92="snížená",J92,0)</f>
        <v>0</v>
      </c>
      <c r="BG92" s="204">
        <f>IF(N92="zákl. přenesená",J92,0)</f>
        <v>0</v>
      </c>
      <c r="BH92" s="204">
        <f>IF(N92="sníž. přenesená",J92,0)</f>
        <v>0</v>
      </c>
      <c r="BI92" s="204">
        <f>IF(N92="nulová",J92,0)</f>
        <v>0</v>
      </c>
      <c r="BJ92" s="24" t="s">
        <v>134</v>
      </c>
      <c r="BK92" s="204">
        <f>ROUND(I92*H92,2)</f>
        <v>0</v>
      </c>
      <c r="BL92" s="24" t="s">
        <v>133</v>
      </c>
      <c r="BM92" s="24" t="s">
        <v>148</v>
      </c>
    </row>
    <row r="93" spans="2:65" s="1" customFormat="1" ht="13.5">
      <c r="B93" s="41"/>
      <c r="C93" s="63"/>
      <c r="D93" s="205" t="s">
        <v>135</v>
      </c>
      <c r="E93" s="63"/>
      <c r="F93" s="206" t="s">
        <v>147</v>
      </c>
      <c r="G93" s="63"/>
      <c r="H93" s="63"/>
      <c r="I93" s="163"/>
      <c r="J93" s="63"/>
      <c r="K93" s="63"/>
      <c r="L93" s="61"/>
      <c r="M93" s="207"/>
      <c r="N93" s="42"/>
      <c r="O93" s="42"/>
      <c r="P93" s="42"/>
      <c r="Q93" s="42"/>
      <c r="R93" s="42"/>
      <c r="S93" s="42"/>
      <c r="T93" s="78"/>
      <c r="AT93" s="24" t="s">
        <v>135</v>
      </c>
      <c r="AU93" s="24" t="s">
        <v>134</v>
      </c>
    </row>
    <row r="94" spans="2:65" s="1" customFormat="1" ht="22.5" customHeight="1">
      <c r="B94" s="41"/>
      <c r="C94" s="193" t="s">
        <v>141</v>
      </c>
      <c r="D94" s="193" t="s">
        <v>129</v>
      </c>
      <c r="E94" s="194" t="s">
        <v>149</v>
      </c>
      <c r="F94" s="195" t="s">
        <v>150</v>
      </c>
      <c r="G94" s="196" t="s">
        <v>132</v>
      </c>
      <c r="H94" s="197">
        <v>1</v>
      </c>
      <c r="I94" s="198"/>
      <c r="J94" s="199">
        <f>ROUND(I94*H94,2)</f>
        <v>0</v>
      </c>
      <c r="K94" s="195" t="s">
        <v>21</v>
      </c>
      <c r="L94" s="61"/>
      <c r="M94" s="200" t="s">
        <v>21</v>
      </c>
      <c r="N94" s="201" t="s">
        <v>42</v>
      </c>
      <c r="O94" s="42"/>
      <c r="P94" s="202">
        <f>O94*H94</f>
        <v>0</v>
      </c>
      <c r="Q94" s="202">
        <v>0</v>
      </c>
      <c r="R94" s="202">
        <f>Q94*H94</f>
        <v>0</v>
      </c>
      <c r="S94" s="202">
        <v>0</v>
      </c>
      <c r="T94" s="203">
        <f>S94*H94</f>
        <v>0</v>
      </c>
      <c r="AR94" s="24" t="s">
        <v>133</v>
      </c>
      <c r="AT94" s="24" t="s">
        <v>129</v>
      </c>
      <c r="AU94" s="24" t="s">
        <v>134</v>
      </c>
      <c r="AY94" s="24" t="s">
        <v>126</v>
      </c>
      <c r="BE94" s="204">
        <f>IF(N94="základní",J94,0)</f>
        <v>0</v>
      </c>
      <c r="BF94" s="204">
        <f>IF(N94="snížená",J94,0)</f>
        <v>0</v>
      </c>
      <c r="BG94" s="204">
        <f>IF(N94="zákl. přenesená",J94,0)</f>
        <v>0</v>
      </c>
      <c r="BH94" s="204">
        <f>IF(N94="sníž. přenesená",J94,0)</f>
        <v>0</v>
      </c>
      <c r="BI94" s="204">
        <f>IF(N94="nulová",J94,0)</f>
        <v>0</v>
      </c>
      <c r="BJ94" s="24" t="s">
        <v>134</v>
      </c>
      <c r="BK94" s="204">
        <f>ROUND(I94*H94,2)</f>
        <v>0</v>
      </c>
      <c r="BL94" s="24" t="s">
        <v>133</v>
      </c>
      <c r="BM94" s="24" t="s">
        <v>151</v>
      </c>
    </row>
    <row r="95" spans="2:65" s="1" customFormat="1" ht="13.5">
      <c r="B95" s="41"/>
      <c r="C95" s="63"/>
      <c r="D95" s="205" t="s">
        <v>135</v>
      </c>
      <c r="E95" s="63"/>
      <c r="F95" s="206" t="s">
        <v>150</v>
      </c>
      <c r="G95" s="63"/>
      <c r="H95" s="63"/>
      <c r="I95" s="163"/>
      <c r="J95" s="63"/>
      <c r="K95" s="63"/>
      <c r="L95" s="61"/>
      <c r="M95" s="207"/>
      <c r="N95" s="42"/>
      <c r="O95" s="42"/>
      <c r="P95" s="42"/>
      <c r="Q95" s="42"/>
      <c r="R95" s="42"/>
      <c r="S95" s="42"/>
      <c r="T95" s="78"/>
      <c r="AT95" s="24" t="s">
        <v>135</v>
      </c>
      <c r="AU95" s="24" t="s">
        <v>134</v>
      </c>
    </row>
    <row r="96" spans="2:65" s="1" customFormat="1" ht="22.5" customHeight="1">
      <c r="B96" s="41"/>
      <c r="C96" s="193" t="s">
        <v>152</v>
      </c>
      <c r="D96" s="193" t="s">
        <v>129</v>
      </c>
      <c r="E96" s="194" t="s">
        <v>153</v>
      </c>
      <c r="F96" s="195" t="s">
        <v>154</v>
      </c>
      <c r="G96" s="196" t="s">
        <v>132</v>
      </c>
      <c r="H96" s="197">
        <v>1</v>
      </c>
      <c r="I96" s="198"/>
      <c r="J96" s="199">
        <f>ROUND(I96*H96,2)</f>
        <v>0</v>
      </c>
      <c r="K96" s="195" t="s">
        <v>21</v>
      </c>
      <c r="L96" s="61"/>
      <c r="M96" s="200" t="s">
        <v>21</v>
      </c>
      <c r="N96" s="201" t="s">
        <v>42</v>
      </c>
      <c r="O96" s="42"/>
      <c r="P96" s="202">
        <f>O96*H96</f>
        <v>0</v>
      </c>
      <c r="Q96" s="202">
        <v>0</v>
      </c>
      <c r="R96" s="202">
        <f>Q96*H96</f>
        <v>0</v>
      </c>
      <c r="S96" s="202">
        <v>0</v>
      </c>
      <c r="T96" s="203">
        <f>S96*H96</f>
        <v>0</v>
      </c>
      <c r="AR96" s="24" t="s">
        <v>133</v>
      </c>
      <c r="AT96" s="24" t="s">
        <v>129</v>
      </c>
      <c r="AU96" s="24" t="s">
        <v>134</v>
      </c>
      <c r="AY96" s="24" t="s">
        <v>126</v>
      </c>
      <c r="BE96" s="204">
        <f>IF(N96="základní",J96,0)</f>
        <v>0</v>
      </c>
      <c r="BF96" s="204">
        <f>IF(N96="snížená",J96,0)</f>
        <v>0</v>
      </c>
      <c r="BG96" s="204">
        <f>IF(N96="zákl. přenesená",J96,0)</f>
        <v>0</v>
      </c>
      <c r="BH96" s="204">
        <f>IF(N96="sníž. přenesená",J96,0)</f>
        <v>0</v>
      </c>
      <c r="BI96" s="204">
        <f>IF(N96="nulová",J96,0)</f>
        <v>0</v>
      </c>
      <c r="BJ96" s="24" t="s">
        <v>134</v>
      </c>
      <c r="BK96" s="204">
        <f>ROUND(I96*H96,2)</f>
        <v>0</v>
      </c>
      <c r="BL96" s="24" t="s">
        <v>133</v>
      </c>
      <c r="BM96" s="24" t="s">
        <v>155</v>
      </c>
    </row>
    <row r="97" spans="2:65" s="1" customFormat="1" ht="13.5">
      <c r="B97" s="41"/>
      <c r="C97" s="63"/>
      <c r="D97" s="208" t="s">
        <v>135</v>
      </c>
      <c r="E97" s="63"/>
      <c r="F97" s="209" t="s">
        <v>154</v>
      </c>
      <c r="G97" s="63"/>
      <c r="H97" s="63"/>
      <c r="I97" s="163"/>
      <c r="J97" s="63"/>
      <c r="K97" s="63"/>
      <c r="L97" s="61"/>
      <c r="M97" s="207"/>
      <c r="N97" s="42"/>
      <c r="O97" s="42"/>
      <c r="P97" s="42"/>
      <c r="Q97" s="42"/>
      <c r="R97" s="42"/>
      <c r="S97" s="42"/>
      <c r="T97" s="78"/>
      <c r="AT97" s="24" t="s">
        <v>135</v>
      </c>
      <c r="AU97" s="24" t="s">
        <v>134</v>
      </c>
    </row>
    <row r="98" spans="2:65" s="10" customFormat="1" ht="29.85" customHeight="1">
      <c r="B98" s="176"/>
      <c r="C98" s="177"/>
      <c r="D98" s="190" t="s">
        <v>69</v>
      </c>
      <c r="E98" s="191" t="s">
        <v>156</v>
      </c>
      <c r="F98" s="191" t="s">
        <v>157</v>
      </c>
      <c r="G98" s="177"/>
      <c r="H98" s="177"/>
      <c r="I98" s="180"/>
      <c r="J98" s="192">
        <f>BK98</f>
        <v>0</v>
      </c>
      <c r="K98" s="177"/>
      <c r="L98" s="182"/>
      <c r="M98" s="183"/>
      <c r="N98" s="184"/>
      <c r="O98" s="184"/>
      <c r="P98" s="185">
        <f>SUM(P99:P107)</f>
        <v>0</v>
      </c>
      <c r="Q98" s="184"/>
      <c r="R98" s="185">
        <f>SUM(R99:R107)</f>
        <v>0</v>
      </c>
      <c r="S98" s="184"/>
      <c r="T98" s="186">
        <f>SUM(T99:T107)</f>
        <v>0</v>
      </c>
      <c r="AR98" s="187" t="s">
        <v>145</v>
      </c>
      <c r="AT98" s="188" t="s">
        <v>69</v>
      </c>
      <c r="AU98" s="188" t="s">
        <v>78</v>
      </c>
      <c r="AY98" s="187" t="s">
        <v>126</v>
      </c>
      <c r="BK98" s="189">
        <f>SUM(BK99:BK107)</f>
        <v>0</v>
      </c>
    </row>
    <row r="99" spans="2:65" s="1" customFormat="1" ht="22.5" customHeight="1">
      <c r="B99" s="41"/>
      <c r="C99" s="193" t="s">
        <v>144</v>
      </c>
      <c r="D99" s="193" t="s">
        <v>129</v>
      </c>
      <c r="E99" s="194" t="s">
        <v>158</v>
      </c>
      <c r="F99" s="195" t="s">
        <v>157</v>
      </c>
      <c r="G99" s="196" t="s">
        <v>159</v>
      </c>
      <c r="H99" s="197">
        <v>1</v>
      </c>
      <c r="I99" s="198"/>
      <c r="J99" s="199">
        <f>ROUND(I99*H99,2)</f>
        <v>0</v>
      </c>
      <c r="K99" s="195" t="s">
        <v>160</v>
      </c>
      <c r="L99" s="61"/>
      <c r="M99" s="200" t="s">
        <v>21</v>
      </c>
      <c r="N99" s="201" t="s">
        <v>42</v>
      </c>
      <c r="O99" s="42"/>
      <c r="P99" s="202">
        <f>O99*H99</f>
        <v>0</v>
      </c>
      <c r="Q99" s="202">
        <v>0</v>
      </c>
      <c r="R99" s="202">
        <f>Q99*H99</f>
        <v>0</v>
      </c>
      <c r="S99" s="202">
        <v>0</v>
      </c>
      <c r="T99" s="203">
        <f>S99*H99</f>
        <v>0</v>
      </c>
      <c r="AR99" s="24" t="s">
        <v>133</v>
      </c>
      <c r="AT99" s="24" t="s">
        <v>129</v>
      </c>
      <c r="AU99" s="24" t="s">
        <v>134</v>
      </c>
      <c r="AY99" s="24" t="s">
        <v>126</v>
      </c>
      <c r="BE99" s="204">
        <f>IF(N99="základní",J99,0)</f>
        <v>0</v>
      </c>
      <c r="BF99" s="204">
        <f>IF(N99="snížená",J99,0)</f>
        <v>0</v>
      </c>
      <c r="BG99" s="204">
        <f>IF(N99="zákl. přenesená",J99,0)</f>
        <v>0</v>
      </c>
      <c r="BH99" s="204">
        <f>IF(N99="sníž. přenesená",J99,0)</f>
        <v>0</v>
      </c>
      <c r="BI99" s="204">
        <f>IF(N99="nulová",J99,0)</f>
        <v>0</v>
      </c>
      <c r="BJ99" s="24" t="s">
        <v>134</v>
      </c>
      <c r="BK99" s="204">
        <f>ROUND(I99*H99,2)</f>
        <v>0</v>
      </c>
      <c r="BL99" s="24" t="s">
        <v>133</v>
      </c>
      <c r="BM99" s="24" t="s">
        <v>161</v>
      </c>
    </row>
    <row r="100" spans="2:65" s="1" customFormat="1" ht="27">
      <c r="B100" s="41"/>
      <c r="C100" s="63"/>
      <c r="D100" s="205" t="s">
        <v>135</v>
      </c>
      <c r="E100" s="63"/>
      <c r="F100" s="206" t="s">
        <v>162</v>
      </c>
      <c r="G100" s="63"/>
      <c r="H100" s="63"/>
      <c r="I100" s="163"/>
      <c r="J100" s="63"/>
      <c r="K100" s="63"/>
      <c r="L100" s="61"/>
      <c r="M100" s="207"/>
      <c r="N100" s="42"/>
      <c r="O100" s="42"/>
      <c r="P100" s="42"/>
      <c r="Q100" s="42"/>
      <c r="R100" s="42"/>
      <c r="S100" s="42"/>
      <c r="T100" s="78"/>
      <c r="AT100" s="24" t="s">
        <v>135</v>
      </c>
      <c r="AU100" s="24" t="s">
        <v>134</v>
      </c>
    </row>
    <row r="101" spans="2:65" s="1" customFormat="1" ht="22.5" customHeight="1">
      <c r="B101" s="41"/>
      <c r="C101" s="193" t="s">
        <v>163</v>
      </c>
      <c r="D101" s="193" t="s">
        <v>129</v>
      </c>
      <c r="E101" s="194" t="s">
        <v>164</v>
      </c>
      <c r="F101" s="195" t="s">
        <v>165</v>
      </c>
      <c r="G101" s="196" t="s">
        <v>132</v>
      </c>
      <c r="H101" s="197">
        <v>1</v>
      </c>
      <c r="I101" s="198"/>
      <c r="J101" s="199">
        <f>ROUND(I101*H101,2)</f>
        <v>0</v>
      </c>
      <c r="K101" s="195" t="s">
        <v>21</v>
      </c>
      <c r="L101" s="61"/>
      <c r="M101" s="200" t="s">
        <v>21</v>
      </c>
      <c r="N101" s="201" t="s">
        <v>42</v>
      </c>
      <c r="O101" s="42"/>
      <c r="P101" s="202">
        <f>O101*H101</f>
        <v>0</v>
      </c>
      <c r="Q101" s="202">
        <v>0</v>
      </c>
      <c r="R101" s="202">
        <f>Q101*H101</f>
        <v>0</v>
      </c>
      <c r="S101" s="202">
        <v>0</v>
      </c>
      <c r="T101" s="203">
        <f>S101*H101</f>
        <v>0</v>
      </c>
      <c r="AR101" s="24" t="s">
        <v>133</v>
      </c>
      <c r="AT101" s="24" t="s">
        <v>129</v>
      </c>
      <c r="AU101" s="24" t="s">
        <v>134</v>
      </c>
      <c r="AY101" s="24" t="s">
        <v>126</v>
      </c>
      <c r="BE101" s="204">
        <f>IF(N101="základní",J101,0)</f>
        <v>0</v>
      </c>
      <c r="BF101" s="204">
        <f>IF(N101="snížená",J101,0)</f>
        <v>0</v>
      </c>
      <c r="BG101" s="204">
        <f>IF(N101="zákl. přenesená",J101,0)</f>
        <v>0</v>
      </c>
      <c r="BH101" s="204">
        <f>IF(N101="sníž. přenesená",J101,0)</f>
        <v>0</v>
      </c>
      <c r="BI101" s="204">
        <f>IF(N101="nulová",J101,0)</f>
        <v>0</v>
      </c>
      <c r="BJ101" s="24" t="s">
        <v>134</v>
      </c>
      <c r="BK101" s="204">
        <f>ROUND(I101*H101,2)</f>
        <v>0</v>
      </c>
      <c r="BL101" s="24" t="s">
        <v>133</v>
      </c>
      <c r="BM101" s="24" t="s">
        <v>166</v>
      </c>
    </row>
    <row r="102" spans="2:65" s="1" customFormat="1" ht="13.5">
      <c r="B102" s="41"/>
      <c r="C102" s="63"/>
      <c r="D102" s="205" t="s">
        <v>135</v>
      </c>
      <c r="E102" s="63"/>
      <c r="F102" s="206" t="s">
        <v>165</v>
      </c>
      <c r="G102" s="63"/>
      <c r="H102" s="63"/>
      <c r="I102" s="163"/>
      <c r="J102" s="63"/>
      <c r="K102" s="63"/>
      <c r="L102" s="61"/>
      <c r="M102" s="207"/>
      <c r="N102" s="42"/>
      <c r="O102" s="42"/>
      <c r="P102" s="42"/>
      <c r="Q102" s="42"/>
      <c r="R102" s="42"/>
      <c r="S102" s="42"/>
      <c r="T102" s="78"/>
      <c r="AT102" s="24" t="s">
        <v>135</v>
      </c>
      <c r="AU102" s="24" t="s">
        <v>134</v>
      </c>
    </row>
    <row r="103" spans="2:65" s="1" customFormat="1" ht="22.5" customHeight="1">
      <c r="B103" s="41"/>
      <c r="C103" s="193" t="s">
        <v>148</v>
      </c>
      <c r="D103" s="193" t="s">
        <v>129</v>
      </c>
      <c r="E103" s="194" t="s">
        <v>167</v>
      </c>
      <c r="F103" s="195" t="s">
        <v>168</v>
      </c>
      <c r="G103" s="196" t="s">
        <v>169</v>
      </c>
      <c r="H103" s="197">
        <v>126</v>
      </c>
      <c r="I103" s="198"/>
      <c r="J103" s="199">
        <f>ROUND(I103*H103,2)</f>
        <v>0</v>
      </c>
      <c r="K103" s="195" t="s">
        <v>21</v>
      </c>
      <c r="L103" s="61"/>
      <c r="M103" s="200" t="s">
        <v>21</v>
      </c>
      <c r="N103" s="201" t="s">
        <v>42</v>
      </c>
      <c r="O103" s="42"/>
      <c r="P103" s="202">
        <f>O103*H103</f>
        <v>0</v>
      </c>
      <c r="Q103" s="202">
        <v>0</v>
      </c>
      <c r="R103" s="202">
        <f>Q103*H103</f>
        <v>0</v>
      </c>
      <c r="S103" s="202">
        <v>0</v>
      </c>
      <c r="T103" s="203">
        <f>S103*H103</f>
        <v>0</v>
      </c>
      <c r="AR103" s="24" t="s">
        <v>133</v>
      </c>
      <c r="AT103" s="24" t="s">
        <v>129</v>
      </c>
      <c r="AU103" s="24" t="s">
        <v>134</v>
      </c>
      <c r="AY103" s="24" t="s">
        <v>126</v>
      </c>
      <c r="BE103" s="204">
        <f>IF(N103="základní",J103,0)</f>
        <v>0</v>
      </c>
      <c r="BF103" s="204">
        <f>IF(N103="snížená",J103,0)</f>
        <v>0</v>
      </c>
      <c r="BG103" s="204">
        <f>IF(N103="zákl. přenesená",J103,0)</f>
        <v>0</v>
      </c>
      <c r="BH103" s="204">
        <f>IF(N103="sníž. přenesená",J103,0)</f>
        <v>0</v>
      </c>
      <c r="BI103" s="204">
        <f>IF(N103="nulová",J103,0)</f>
        <v>0</v>
      </c>
      <c r="BJ103" s="24" t="s">
        <v>134</v>
      </c>
      <c r="BK103" s="204">
        <f>ROUND(I103*H103,2)</f>
        <v>0</v>
      </c>
      <c r="BL103" s="24" t="s">
        <v>133</v>
      </c>
      <c r="BM103" s="24" t="s">
        <v>170</v>
      </c>
    </row>
    <row r="104" spans="2:65" s="1" customFormat="1" ht="13.5">
      <c r="B104" s="41"/>
      <c r="C104" s="63"/>
      <c r="D104" s="208" t="s">
        <v>135</v>
      </c>
      <c r="E104" s="63"/>
      <c r="F104" s="209" t="s">
        <v>168</v>
      </c>
      <c r="G104" s="63"/>
      <c r="H104" s="63"/>
      <c r="I104" s="163"/>
      <c r="J104" s="63"/>
      <c r="K104" s="63"/>
      <c r="L104" s="61"/>
      <c r="M104" s="207"/>
      <c r="N104" s="42"/>
      <c r="O104" s="42"/>
      <c r="P104" s="42"/>
      <c r="Q104" s="42"/>
      <c r="R104" s="42"/>
      <c r="S104" s="42"/>
      <c r="T104" s="78"/>
      <c r="AT104" s="24" t="s">
        <v>135</v>
      </c>
      <c r="AU104" s="24" t="s">
        <v>134</v>
      </c>
    </row>
    <row r="105" spans="2:65" s="11" customFormat="1" ht="13.5">
      <c r="B105" s="210"/>
      <c r="C105" s="211"/>
      <c r="D105" s="208" t="s">
        <v>171</v>
      </c>
      <c r="E105" s="212" t="s">
        <v>21</v>
      </c>
      <c r="F105" s="213" t="s">
        <v>172</v>
      </c>
      <c r="G105" s="211"/>
      <c r="H105" s="214">
        <v>62</v>
      </c>
      <c r="I105" s="215"/>
      <c r="J105" s="211"/>
      <c r="K105" s="211"/>
      <c r="L105" s="216"/>
      <c r="M105" s="217"/>
      <c r="N105" s="218"/>
      <c r="O105" s="218"/>
      <c r="P105" s="218"/>
      <c r="Q105" s="218"/>
      <c r="R105" s="218"/>
      <c r="S105" s="218"/>
      <c r="T105" s="219"/>
      <c r="AT105" s="220" t="s">
        <v>171</v>
      </c>
      <c r="AU105" s="220" t="s">
        <v>134</v>
      </c>
      <c r="AV105" s="11" t="s">
        <v>134</v>
      </c>
      <c r="AW105" s="11" t="s">
        <v>33</v>
      </c>
      <c r="AX105" s="11" t="s">
        <v>70</v>
      </c>
      <c r="AY105" s="220" t="s">
        <v>126</v>
      </c>
    </row>
    <row r="106" spans="2:65" s="11" customFormat="1" ht="13.5">
      <c r="B106" s="210"/>
      <c r="C106" s="211"/>
      <c r="D106" s="208" t="s">
        <v>171</v>
      </c>
      <c r="E106" s="212" t="s">
        <v>21</v>
      </c>
      <c r="F106" s="213" t="s">
        <v>173</v>
      </c>
      <c r="G106" s="211"/>
      <c r="H106" s="214">
        <v>64</v>
      </c>
      <c r="I106" s="215"/>
      <c r="J106" s="211"/>
      <c r="K106" s="211"/>
      <c r="L106" s="216"/>
      <c r="M106" s="217"/>
      <c r="N106" s="218"/>
      <c r="O106" s="218"/>
      <c r="P106" s="218"/>
      <c r="Q106" s="218"/>
      <c r="R106" s="218"/>
      <c r="S106" s="218"/>
      <c r="T106" s="219"/>
      <c r="AT106" s="220" t="s">
        <v>171</v>
      </c>
      <c r="AU106" s="220" t="s">
        <v>134</v>
      </c>
      <c r="AV106" s="11" t="s">
        <v>134</v>
      </c>
      <c r="AW106" s="11" t="s">
        <v>33</v>
      </c>
      <c r="AX106" s="11" t="s">
        <v>70</v>
      </c>
      <c r="AY106" s="220" t="s">
        <v>126</v>
      </c>
    </row>
    <row r="107" spans="2:65" s="12" customFormat="1" ht="13.5">
      <c r="B107" s="221"/>
      <c r="C107" s="222"/>
      <c r="D107" s="208" t="s">
        <v>171</v>
      </c>
      <c r="E107" s="223" t="s">
        <v>21</v>
      </c>
      <c r="F107" s="224" t="s">
        <v>174</v>
      </c>
      <c r="G107" s="222"/>
      <c r="H107" s="225">
        <v>126</v>
      </c>
      <c r="I107" s="226"/>
      <c r="J107" s="222"/>
      <c r="K107" s="222"/>
      <c r="L107" s="227"/>
      <c r="M107" s="228"/>
      <c r="N107" s="229"/>
      <c r="O107" s="229"/>
      <c r="P107" s="229"/>
      <c r="Q107" s="229"/>
      <c r="R107" s="229"/>
      <c r="S107" s="229"/>
      <c r="T107" s="230"/>
      <c r="AT107" s="231" t="s">
        <v>171</v>
      </c>
      <c r="AU107" s="231" t="s">
        <v>134</v>
      </c>
      <c r="AV107" s="12" t="s">
        <v>133</v>
      </c>
      <c r="AW107" s="12" t="s">
        <v>33</v>
      </c>
      <c r="AX107" s="12" t="s">
        <v>78</v>
      </c>
      <c r="AY107" s="231" t="s">
        <v>126</v>
      </c>
    </row>
    <row r="108" spans="2:65" s="10" customFormat="1" ht="29.85" customHeight="1">
      <c r="B108" s="176"/>
      <c r="C108" s="177"/>
      <c r="D108" s="190" t="s">
        <v>69</v>
      </c>
      <c r="E108" s="191" t="s">
        <v>175</v>
      </c>
      <c r="F108" s="191" t="s">
        <v>176</v>
      </c>
      <c r="G108" s="177"/>
      <c r="H108" s="177"/>
      <c r="I108" s="180"/>
      <c r="J108" s="192">
        <f>BK108</f>
        <v>0</v>
      </c>
      <c r="K108" s="177"/>
      <c r="L108" s="182"/>
      <c r="M108" s="183"/>
      <c r="N108" s="184"/>
      <c r="O108" s="184"/>
      <c r="P108" s="185">
        <f>SUM(P109:P112)</f>
        <v>0</v>
      </c>
      <c r="Q108" s="184"/>
      <c r="R108" s="185">
        <f>SUM(R109:R112)</f>
        <v>0</v>
      </c>
      <c r="S108" s="184"/>
      <c r="T108" s="186">
        <f>SUM(T109:T112)</f>
        <v>0</v>
      </c>
      <c r="AR108" s="187" t="s">
        <v>145</v>
      </c>
      <c r="AT108" s="188" t="s">
        <v>69</v>
      </c>
      <c r="AU108" s="188" t="s">
        <v>78</v>
      </c>
      <c r="AY108" s="187" t="s">
        <v>126</v>
      </c>
      <c r="BK108" s="189">
        <f>SUM(BK109:BK112)</f>
        <v>0</v>
      </c>
    </row>
    <row r="109" spans="2:65" s="1" customFormat="1" ht="22.5" customHeight="1">
      <c r="B109" s="41"/>
      <c r="C109" s="193" t="s">
        <v>177</v>
      </c>
      <c r="D109" s="193" t="s">
        <v>129</v>
      </c>
      <c r="E109" s="194" t="s">
        <v>178</v>
      </c>
      <c r="F109" s="195" t="s">
        <v>176</v>
      </c>
      <c r="G109" s="196" t="s">
        <v>159</v>
      </c>
      <c r="H109" s="197">
        <v>1</v>
      </c>
      <c r="I109" s="198"/>
      <c r="J109" s="199">
        <f>ROUND(I109*H109,2)</f>
        <v>0</v>
      </c>
      <c r="K109" s="195" t="s">
        <v>160</v>
      </c>
      <c r="L109" s="61"/>
      <c r="M109" s="200" t="s">
        <v>21</v>
      </c>
      <c r="N109" s="201" t="s">
        <v>42</v>
      </c>
      <c r="O109" s="42"/>
      <c r="P109" s="202">
        <f>O109*H109</f>
        <v>0</v>
      </c>
      <c r="Q109" s="202">
        <v>0</v>
      </c>
      <c r="R109" s="202">
        <f>Q109*H109</f>
        <v>0</v>
      </c>
      <c r="S109" s="202">
        <v>0</v>
      </c>
      <c r="T109" s="203">
        <f>S109*H109</f>
        <v>0</v>
      </c>
      <c r="AR109" s="24" t="s">
        <v>133</v>
      </c>
      <c r="AT109" s="24" t="s">
        <v>129</v>
      </c>
      <c r="AU109" s="24" t="s">
        <v>134</v>
      </c>
      <c r="AY109" s="24" t="s">
        <v>126</v>
      </c>
      <c r="BE109" s="204">
        <f>IF(N109="základní",J109,0)</f>
        <v>0</v>
      </c>
      <c r="BF109" s="204">
        <f>IF(N109="snížená",J109,0)</f>
        <v>0</v>
      </c>
      <c r="BG109" s="204">
        <f>IF(N109="zákl. přenesená",J109,0)</f>
        <v>0</v>
      </c>
      <c r="BH109" s="204">
        <f>IF(N109="sníž. přenesená",J109,0)</f>
        <v>0</v>
      </c>
      <c r="BI109" s="204">
        <f>IF(N109="nulová",J109,0)</f>
        <v>0</v>
      </c>
      <c r="BJ109" s="24" t="s">
        <v>134</v>
      </c>
      <c r="BK109" s="204">
        <f>ROUND(I109*H109,2)</f>
        <v>0</v>
      </c>
      <c r="BL109" s="24" t="s">
        <v>133</v>
      </c>
      <c r="BM109" s="24" t="s">
        <v>179</v>
      </c>
    </row>
    <row r="110" spans="2:65" s="1" customFormat="1" ht="27">
      <c r="B110" s="41"/>
      <c r="C110" s="63"/>
      <c r="D110" s="205" t="s">
        <v>135</v>
      </c>
      <c r="E110" s="63"/>
      <c r="F110" s="206" t="s">
        <v>180</v>
      </c>
      <c r="G110" s="63"/>
      <c r="H110" s="63"/>
      <c r="I110" s="163"/>
      <c r="J110" s="63"/>
      <c r="K110" s="63"/>
      <c r="L110" s="61"/>
      <c r="M110" s="207"/>
      <c r="N110" s="42"/>
      <c r="O110" s="42"/>
      <c r="P110" s="42"/>
      <c r="Q110" s="42"/>
      <c r="R110" s="42"/>
      <c r="S110" s="42"/>
      <c r="T110" s="78"/>
      <c r="AT110" s="24" t="s">
        <v>135</v>
      </c>
      <c r="AU110" s="24" t="s">
        <v>134</v>
      </c>
    </row>
    <row r="111" spans="2:65" s="1" customFormat="1" ht="22.5" customHeight="1">
      <c r="B111" s="41"/>
      <c r="C111" s="193" t="s">
        <v>151</v>
      </c>
      <c r="D111" s="193" t="s">
        <v>129</v>
      </c>
      <c r="E111" s="194" t="s">
        <v>181</v>
      </c>
      <c r="F111" s="195" t="s">
        <v>182</v>
      </c>
      <c r="G111" s="196" t="s">
        <v>132</v>
      </c>
      <c r="H111" s="197">
        <v>1</v>
      </c>
      <c r="I111" s="198"/>
      <c r="J111" s="199">
        <f>ROUND(I111*H111,2)</f>
        <v>0</v>
      </c>
      <c r="K111" s="195" t="s">
        <v>21</v>
      </c>
      <c r="L111" s="61"/>
      <c r="M111" s="200" t="s">
        <v>21</v>
      </c>
      <c r="N111" s="201" t="s">
        <v>42</v>
      </c>
      <c r="O111" s="42"/>
      <c r="P111" s="202">
        <f>O111*H111</f>
        <v>0</v>
      </c>
      <c r="Q111" s="202">
        <v>0</v>
      </c>
      <c r="R111" s="202">
        <f>Q111*H111</f>
        <v>0</v>
      </c>
      <c r="S111" s="202">
        <v>0</v>
      </c>
      <c r="T111" s="203">
        <f>S111*H111</f>
        <v>0</v>
      </c>
      <c r="AR111" s="24" t="s">
        <v>133</v>
      </c>
      <c r="AT111" s="24" t="s">
        <v>129</v>
      </c>
      <c r="AU111" s="24" t="s">
        <v>134</v>
      </c>
      <c r="AY111" s="24" t="s">
        <v>126</v>
      </c>
      <c r="BE111" s="204">
        <f>IF(N111="základní",J111,0)</f>
        <v>0</v>
      </c>
      <c r="BF111" s="204">
        <f>IF(N111="snížená",J111,0)</f>
        <v>0</v>
      </c>
      <c r="BG111" s="204">
        <f>IF(N111="zákl. přenesená",J111,0)</f>
        <v>0</v>
      </c>
      <c r="BH111" s="204">
        <f>IF(N111="sníž. přenesená",J111,0)</f>
        <v>0</v>
      </c>
      <c r="BI111" s="204">
        <f>IF(N111="nulová",J111,0)</f>
        <v>0</v>
      </c>
      <c r="BJ111" s="24" t="s">
        <v>134</v>
      </c>
      <c r="BK111" s="204">
        <f>ROUND(I111*H111,2)</f>
        <v>0</v>
      </c>
      <c r="BL111" s="24" t="s">
        <v>133</v>
      </c>
      <c r="BM111" s="24" t="s">
        <v>183</v>
      </c>
    </row>
    <row r="112" spans="2:65" s="1" customFormat="1" ht="13.5">
      <c r="B112" s="41"/>
      <c r="C112" s="63"/>
      <c r="D112" s="208" t="s">
        <v>135</v>
      </c>
      <c r="E112" s="63"/>
      <c r="F112" s="209" t="s">
        <v>182</v>
      </c>
      <c r="G112" s="63"/>
      <c r="H112" s="63"/>
      <c r="I112" s="163"/>
      <c r="J112" s="63"/>
      <c r="K112" s="63"/>
      <c r="L112" s="61"/>
      <c r="M112" s="207"/>
      <c r="N112" s="42"/>
      <c r="O112" s="42"/>
      <c r="P112" s="42"/>
      <c r="Q112" s="42"/>
      <c r="R112" s="42"/>
      <c r="S112" s="42"/>
      <c r="T112" s="78"/>
      <c r="AT112" s="24" t="s">
        <v>135</v>
      </c>
      <c r="AU112" s="24" t="s">
        <v>134</v>
      </c>
    </row>
    <row r="113" spans="2:65" s="10" customFormat="1" ht="29.85" customHeight="1">
      <c r="B113" s="176"/>
      <c r="C113" s="177"/>
      <c r="D113" s="190" t="s">
        <v>69</v>
      </c>
      <c r="E113" s="191" t="s">
        <v>184</v>
      </c>
      <c r="F113" s="191" t="s">
        <v>185</v>
      </c>
      <c r="G113" s="177"/>
      <c r="H113" s="177"/>
      <c r="I113" s="180"/>
      <c r="J113" s="192">
        <f>BK113</f>
        <v>0</v>
      </c>
      <c r="K113" s="177"/>
      <c r="L113" s="182"/>
      <c r="M113" s="183"/>
      <c r="N113" s="184"/>
      <c r="O113" s="184"/>
      <c r="P113" s="185">
        <f>SUM(P114:P117)</f>
        <v>0</v>
      </c>
      <c r="Q113" s="184"/>
      <c r="R113" s="185">
        <f>SUM(R114:R117)</f>
        <v>0</v>
      </c>
      <c r="S113" s="184"/>
      <c r="T113" s="186">
        <f>SUM(T114:T117)</f>
        <v>0</v>
      </c>
      <c r="AR113" s="187" t="s">
        <v>145</v>
      </c>
      <c r="AT113" s="188" t="s">
        <v>69</v>
      </c>
      <c r="AU113" s="188" t="s">
        <v>78</v>
      </c>
      <c r="AY113" s="187" t="s">
        <v>126</v>
      </c>
      <c r="BK113" s="189">
        <f>SUM(BK114:BK117)</f>
        <v>0</v>
      </c>
    </row>
    <row r="114" spans="2:65" s="1" customFormat="1" ht="22.5" customHeight="1">
      <c r="B114" s="41"/>
      <c r="C114" s="193" t="s">
        <v>186</v>
      </c>
      <c r="D114" s="193" t="s">
        <v>129</v>
      </c>
      <c r="E114" s="194" t="s">
        <v>187</v>
      </c>
      <c r="F114" s="195" t="s">
        <v>188</v>
      </c>
      <c r="G114" s="196" t="s">
        <v>132</v>
      </c>
      <c r="H114" s="197">
        <v>1</v>
      </c>
      <c r="I114" s="198"/>
      <c r="J114" s="199">
        <f>ROUND(I114*H114,2)</f>
        <v>0</v>
      </c>
      <c r="K114" s="195" t="s">
        <v>21</v>
      </c>
      <c r="L114" s="61"/>
      <c r="M114" s="200" t="s">
        <v>21</v>
      </c>
      <c r="N114" s="201" t="s">
        <v>42</v>
      </c>
      <c r="O114" s="42"/>
      <c r="P114" s="202">
        <f>O114*H114</f>
        <v>0</v>
      </c>
      <c r="Q114" s="202">
        <v>0</v>
      </c>
      <c r="R114" s="202">
        <f>Q114*H114</f>
        <v>0</v>
      </c>
      <c r="S114" s="202">
        <v>0</v>
      </c>
      <c r="T114" s="203">
        <f>S114*H114</f>
        <v>0</v>
      </c>
      <c r="AR114" s="24" t="s">
        <v>133</v>
      </c>
      <c r="AT114" s="24" t="s">
        <v>129</v>
      </c>
      <c r="AU114" s="24" t="s">
        <v>134</v>
      </c>
      <c r="AY114" s="24" t="s">
        <v>126</v>
      </c>
      <c r="BE114" s="204">
        <f>IF(N114="základní",J114,0)</f>
        <v>0</v>
      </c>
      <c r="BF114" s="204">
        <f>IF(N114="snížená",J114,0)</f>
        <v>0</v>
      </c>
      <c r="BG114" s="204">
        <f>IF(N114="zákl. přenesená",J114,0)</f>
        <v>0</v>
      </c>
      <c r="BH114" s="204">
        <f>IF(N114="sníž. přenesená",J114,0)</f>
        <v>0</v>
      </c>
      <c r="BI114" s="204">
        <f>IF(N114="nulová",J114,0)</f>
        <v>0</v>
      </c>
      <c r="BJ114" s="24" t="s">
        <v>134</v>
      </c>
      <c r="BK114" s="204">
        <f>ROUND(I114*H114,2)</f>
        <v>0</v>
      </c>
      <c r="BL114" s="24" t="s">
        <v>133</v>
      </c>
      <c r="BM114" s="24" t="s">
        <v>189</v>
      </c>
    </row>
    <row r="115" spans="2:65" s="1" customFormat="1" ht="13.5">
      <c r="B115" s="41"/>
      <c r="C115" s="63"/>
      <c r="D115" s="205" t="s">
        <v>135</v>
      </c>
      <c r="E115" s="63"/>
      <c r="F115" s="206" t="s">
        <v>188</v>
      </c>
      <c r="G115" s="63"/>
      <c r="H115" s="63"/>
      <c r="I115" s="163"/>
      <c r="J115" s="63"/>
      <c r="K115" s="63"/>
      <c r="L115" s="61"/>
      <c r="M115" s="207"/>
      <c r="N115" s="42"/>
      <c r="O115" s="42"/>
      <c r="P115" s="42"/>
      <c r="Q115" s="42"/>
      <c r="R115" s="42"/>
      <c r="S115" s="42"/>
      <c r="T115" s="78"/>
      <c r="AT115" s="24" t="s">
        <v>135</v>
      </c>
      <c r="AU115" s="24" t="s">
        <v>134</v>
      </c>
    </row>
    <row r="116" spans="2:65" s="1" customFormat="1" ht="31.5" customHeight="1">
      <c r="B116" s="41"/>
      <c r="C116" s="193" t="s">
        <v>155</v>
      </c>
      <c r="D116" s="193" t="s">
        <v>129</v>
      </c>
      <c r="E116" s="194" t="s">
        <v>190</v>
      </c>
      <c r="F116" s="195" t="s">
        <v>191</v>
      </c>
      <c r="G116" s="196" t="s">
        <v>132</v>
      </c>
      <c r="H116" s="197">
        <v>1</v>
      </c>
      <c r="I116" s="198"/>
      <c r="J116" s="199">
        <f>ROUND(I116*H116,2)</f>
        <v>0</v>
      </c>
      <c r="K116" s="195" t="s">
        <v>21</v>
      </c>
      <c r="L116" s="61"/>
      <c r="M116" s="200" t="s">
        <v>21</v>
      </c>
      <c r="N116" s="201" t="s">
        <v>42</v>
      </c>
      <c r="O116" s="42"/>
      <c r="P116" s="202">
        <f>O116*H116</f>
        <v>0</v>
      </c>
      <c r="Q116" s="202">
        <v>0</v>
      </c>
      <c r="R116" s="202">
        <f>Q116*H116</f>
        <v>0</v>
      </c>
      <c r="S116" s="202">
        <v>0</v>
      </c>
      <c r="T116" s="203">
        <f>S116*H116</f>
        <v>0</v>
      </c>
      <c r="AR116" s="24" t="s">
        <v>133</v>
      </c>
      <c r="AT116" s="24" t="s">
        <v>129</v>
      </c>
      <c r="AU116" s="24" t="s">
        <v>134</v>
      </c>
      <c r="AY116" s="24" t="s">
        <v>126</v>
      </c>
      <c r="BE116" s="204">
        <f>IF(N116="základní",J116,0)</f>
        <v>0</v>
      </c>
      <c r="BF116" s="204">
        <f>IF(N116="snížená",J116,0)</f>
        <v>0</v>
      </c>
      <c r="BG116" s="204">
        <f>IF(N116="zákl. přenesená",J116,0)</f>
        <v>0</v>
      </c>
      <c r="BH116" s="204">
        <f>IF(N116="sníž. přenesená",J116,0)</f>
        <v>0</v>
      </c>
      <c r="BI116" s="204">
        <f>IF(N116="nulová",J116,0)</f>
        <v>0</v>
      </c>
      <c r="BJ116" s="24" t="s">
        <v>134</v>
      </c>
      <c r="BK116" s="204">
        <f>ROUND(I116*H116,2)</f>
        <v>0</v>
      </c>
      <c r="BL116" s="24" t="s">
        <v>133</v>
      </c>
      <c r="BM116" s="24" t="s">
        <v>192</v>
      </c>
    </row>
    <row r="117" spans="2:65" s="1" customFormat="1" ht="27">
      <c r="B117" s="41"/>
      <c r="C117" s="63"/>
      <c r="D117" s="208" t="s">
        <v>135</v>
      </c>
      <c r="E117" s="63"/>
      <c r="F117" s="209" t="s">
        <v>191</v>
      </c>
      <c r="G117" s="63"/>
      <c r="H117" s="63"/>
      <c r="I117" s="163"/>
      <c r="J117" s="63"/>
      <c r="K117" s="63"/>
      <c r="L117" s="61"/>
      <c r="M117" s="232"/>
      <c r="N117" s="233"/>
      <c r="O117" s="233"/>
      <c r="P117" s="233"/>
      <c r="Q117" s="233"/>
      <c r="R117" s="233"/>
      <c r="S117" s="233"/>
      <c r="T117" s="234"/>
      <c r="AT117" s="24" t="s">
        <v>135</v>
      </c>
      <c r="AU117" s="24" t="s">
        <v>134</v>
      </c>
    </row>
    <row r="118" spans="2:65" s="1" customFormat="1" ht="6.95" customHeight="1">
      <c r="B118" s="56"/>
      <c r="C118" s="57"/>
      <c r="D118" s="57"/>
      <c r="E118" s="57"/>
      <c r="F118" s="57"/>
      <c r="G118" s="57"/>
      <c r="H118" s="57"/>
      <c r="I118" s="139"/>
      <c r="J118" s="57"/>
      <c r="K118" s="57"/>
      <c r="L118" s="61"/>
    </row>
  </sheetData>
  <sheetProtection password="CC35" sheet="1" objects="1" scenarios="1" formatCells="0" formatColumns="0" formatRows="0" sort="0" autoFilter="0"/>
  <autoFilter ref="C80:K117"/>
  <mergeCells count="9">
    <mergeCell ref="E71:H71"/>
    <mergeCell ref="E73:H73"/>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3.xml><?xml version="1.0" encoding="utf-8"?>
<worksheet xmlns="http://schemas.openxmlformats.org/spreadsheetml/2006/main" xmlns:r="http://schemas.openxmlformats.org/officeDocument/2006/relationships">
  <sheetPr>
    <pageSetUpPr fitToPage="1"/>
  </sheetPr>
  <dimension ref="A1:BR5000"/>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1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1"/>
      <c r="B1" s="112"/>
      <c r="C1" s="112"/>
      <c r="D1" s="113" t="s">
        <v>1</v>
      </c>
      <c r="E1" s="112"/>
      <c r="F1" s="114" t="s">
        <v>92</v>
      </c>
      <c r="G1" s="398" t="s">
        <v>93</v>
      </c>
      <c r="H1" s="398"/>
      <c r="I1" s="115"/>
      <c r="J1" s="114" t="s">
        <v>94</v>
      </c>
      <c r="K1" s="113" t="s">
        <v>95</v>
      </c>
      <c r="L1" s="114" t="s">
        <v>96</v>
      </c>
      <c r="M1" s="114"/>
      <c r="N1" s="114"/>
      <c r="O1" s="114"/>
      <c r="P1" s="114"/>
      <c r="Q1" s="114"/>
      <c r="R1" s="114"/>
      <c r="S1" s="114"/>
      <c r="T1" s="114"/>
      <c r="U1" s="20"/>
      <c r="V1" s="20"/>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row>
    <row r="2" spans="1:70" ht="36.950000000000003" customHeight="1">
      <c r="L2" s="390"/>
      <c r="M2" s="390"/>
      <c r="N2" s="390"/>
      <c r="O2" s="390"/>
      <c r="P2" s="390"/>
      <c r="Q2" s="390"/>
      <c r="R2" s="390"/>
      <c r="S2" s="390"/>
      <c r="T2" s="390"/>
      <c r="U2" s="390"/>
      <c r="V2" s="390"/>
      <c r="AT2" s="24" t="s">
        <v>82</v>
      </c>
    </row>
    <row r="3" spans="1:70" ht="6.95" customHeight="1">
      <c r="B3" s="25"/>
      <c r="C3" s="26"/>
      <c r="D3" s="26"/>
      <c r="E3" s="26"/>
      <c r="F3" s="26"/>
      <c r="G3" s="26"/>
      <c r="H3" s="26"/>
      <c r="I3" s="116"/>
      <c r="J3" s="26"/>
      <c r="K3" s="27"/>
      <c r="AT3" s="24" t="s">
        <v>78</v>
      </c>
    </row>
    <row r="4" spans="1:70" ht="36.950000000000003" customHeight="1">
      <c r="B4" s="28"/>
      <c r="C4" s="29"/>
      <c r="D4" s="30" t="s">
        <v>97</v>
      </c>
      <c r="E4" s="29"/>
      <c r="F4" s="29"/>
      <c r="G4" s="29"/>
      <c r="H4" s="29"/>
      <c r="I4" s="117"/>
      <c r="J4" s="29"/>
      <c r="K4" s="31"/>
      <c r="M4" s="32" t="s">
        <v>12</v>
      </c>
      <c r="AT4" s="24" t="s">
        <v>6</v>
      </c>
    </row>
    <row r="5" spans="1:70" ht="6.95" customHeight="1">
      <c r="B5" s="28"/>
      <c r="C5" s="29"/>
      <c r="D5" s="29"/>
      <c r="E5" s="29"/>
      <c r="F5" s="29"/>
      <c r="G5" s="29"/>
      <c r="H5" s="29"/>
      <c r="I5" s="117"/>
      <c r="J5" s="29"/>
      <c r="K5" s="31"/>
    </row>
    <row r="6" spans="1:70">
      <c r="B6" s="28"/>
      <c r="C6" s="29"/>
      <c r="D6" s="37" t="s">
        <v>18</v>
      </c>
      <c r="E6" s="29"/>
      <c r="F6" s="29"/>
      <c r="G6" s="29"/>
      <c r="H6" s="29"/>
      <c r="I6" s="117"/>
      <c r="J6" s="29"/>
      <c r="K6" s="31"/>
    </row>
    <row r="7" spans="1:70" ht="22.5" customHeight="1">
      <c r="B7" s="28"/>
      <c r="C7" s="29"/>
      <c r="D7" s="29"/>
      <c r="E7" s="391" t="str">
        <f>'Rekapitulace stavby'!K6</f>
        <v>Rekonstrukce a přístavba domova důchodců</v>
      </c>
      <c r="F7" s="392"/>
      <c r="G7" s="392"/>
      <c r="H7" s="392"/>
      <c r="I7" s="117"/>
      <c r="J7" s="29"/>
      <c r="K7" s="31"/>
    </row>
    <row r="8" spans="1:70" s="1" customFormat="1">
      <c r="B8" s="41"/>
      <c r="C8" s="42"/>
      <c r="D8" s="37" t="s">
        <v>98</v>
      </c>
      <c r="E8" s="42"/>
      <c r="F8" s="42"/>
      <c r="G8" s="42"/>
      <c r="H8" s="42"/>
      <c r="I8" s="118"/>
      <c r="J8" s="42"/>
      <c r="K8" s="45"/>
    </row>
    <row r="9" spans="1:70" s="1" customFormat="1" ht="36.950000000000003" customHeight="1">
      <c r="B9" s="41"/>
      <c r="C9" s="42"/>
      <c r="D9" s="42"/>
      <c r="E9" s="393" t="s">
        <v>193</v>
      </c>
      <c r="F9" s="394"/>
      <c r="G9" s="394"/>
      <c r="H9" s="394"/>
      <c r="I9" s="118"/>
      <c r="J9" s="42"/>
      <c r="K9" s="45"/>
    </row>
    <row r="10" spans="1:70" s="1" customFormat="1" ht="13.5">
      <c r="B10" s="41"/>
      <c r="C10" s="42"/>
      <c r="D10" s="42"/>
      <c r="E10" s="42"/>
      <c r="F10" s="42"/>
      <c r="G10" s="42"/>
      <c r="H10" s="42"/>
      <c r="I10" s="118"/>
      <c r="J10" s="42"/>
      <c r="K10" s="45"/>
    </row>
    <row r="11" spans="1:70" s="1" customFormat="1" ht="14.45" customHeight="1">
      <c r="B11" s="41"/>
      <c r="C11" s="42"/>
      <c r="D11" s="37" t="s">
        <v>20</v>
      </c>
      <c r="E11" s="42"/>
      <c r="F11" s="35" t="s">
        <v>21</v>
      </c>
      <c r="G11" s="42"/>
      <c r="H11" s="42"/>
      <c r="I11" s="119" t="s">
        <v>22</v>
      </c>
      <c r="J11" s="35" t="s">
        <v>21</v>
      </c>
      <c r="K11" s="45"/>
    </row>
    <row r="12" spans="1:70" s="1" customFormat="1" ht="14.45" customHeight="1">
      <c r="B12" s="41"/>
      <c r="C12" s="42"/>
      <c r="D12" s="37" t="s">
        <v>23</v>
      </c>
      <c r="E12" s="42"/>
      <c r="F12" s="35" t="s">
        <v>24</v>
      </c>
      <c r="G12" s="42"/>
      <c r="H12" s="42"/>
      <c r="I12" s="119" t="s">
        <v>25</v>
      </c>
      <c r="J12" s="120" t="str">
        <f>'Rekapitulace stavby'!AN8</f>
        <v>24. 4. 2017</v>
      </c>
      <c r="K12" s="45"/>
    </row>
    <row r="13" spans="1:70" s="1" customFormat="1" ht="10.9" customHeight="1">
      <c r="B13" s="41"/>
      <c r="C13" s="42"/>
      <c r="D13" s="42"/>
      <c r="E13" s="42"/>
      <c r="F13" s="42"/>
      <c r="G13" s="42"/>
      <c r="H13" s="42"/>
      <c r="I13" s="118"/>
      <c r="J13" s="42"/>
      <c r="K13" s="45"/>
    </row>
    <row r="14" spans="1:70" s="1" customFormat="1" ht="14.45" customHeight="1">
      <c r="B14" s="41"/>
      <c r="C14" s="42"/>
      <c r="D14" s="37" t="s">
        <v>27</v>
      </c>
      <c r="E14" s="42"/>
      <c r="F14" s="42"/>
      <c r="G14" s="42"/>
      <c r="H14" s="42"/>
      <c r="I14" s="119" t="s">
        <v>28</v>
      </c>
      <c r="J14" s="35" t="str">
        <f>IF('Rekapitulace stavby'!AN10="","",'Rekapitulace stavby'!AN10)</f>
        <v/>
      </c>
      <c r="K14" s="45"/>
    </row>
    <row r="15" spans="1:70" s="1" customFormat="1" ht="18" customHeight="1">
      <c r="B15" s="41"/>
      <c r="C15" s="42"/>
      <c r="D15" s="42"/>
      <c r="E15" s="35" t="str">
        <f>IF('Rekapitulace stavby'!E11="","",'Rekapitulace stavby'!E11)</f>
        <v xml:space="preserve"> </v>
      </c>
      <c r="F15" s="42"/>
      <c r="G15" s="42"/>
      <c r="H15" s="42"/>
      <c r="I15" s="119" t="s">
        <v>29</v>
      </c>
      <c r="J15" s="35" t="str">
        <f>IF('Rekapitulace stavby'!AN11="","",'Rekapitulace stavby'!AN11)</f>
        <v/>
      </c>
      <c r="K15" s="45"/>
    </row>
    <row r="16" spans="1:70" s="1" customFormat="1" ht="6.95" customHeight="1">
      <c r="B16" s="41"/>
      <c r="C16" s="42"/>
      <c r="D16" s="42"/>
      <c r="E16" s="42"/>
      <c r="F16" s="42"/>
      <c r="G16" s="42"/>
      <c r="H16" s="42"/>
      <c r="I16" s="118"/>
      <c r="J16" s="42"/>
      <c r="K16" s="45"/>
    </row>
    <row r="17" spans="2:11" s="1" customFormat="1" ht="14.45" customHeight="1">
      <c r="B17" s="41"/>
      <c r="C17" s="42"/>
      <c r="D17" s="37" t="s">
        <v>30</v>
      </c>
      <c r="E17" s="42"/>
      <c r="F17" s="42"/>
      <c r="G17" s="42"/>
      <c r="H17" s="42"/>
      <c r="I17" s="119" t="s">
        <v>28</v>
      </c>
      <c r="J17" s="35" t="str">
        <f>IF('Rekapitulace stavby'!AN13="Vyplň údaj","",IF('Rekapitulace stavby'!AN13="","",'Rekapitulace stavby'!AN13))</f>
        <v/>
      </c>
      <c r="K17" s="45"/>
    </row>
    <row r="18" spans="2:11" s="1" customFormat="1" ht="18" customHeight="1">
      <c r="B18" s="41"/>
      <c r="C18" s="42"/>
      <c r="D18" s="42"/>
      <c r="E18" s="35" t="str">
        <f>IF('Rekapitulace stavby'!E14="Vyplň údaj","",IF('Rekapitulace stavby'!E14="","",'Rekapitulace stavby'!E14))</f>
        <v/>
      </c>
      <c r="F18" s="42"/>
      <c r="G18" s="42"/>
      <c r="H18" s="42"/>
      <c r="I18" s="119" t="s">
        <v>29</v>
      </c>
      <c r="J18" s="35" t="str">
        <f>IF('Rekapitulace stavby'!AN14="Vyplň údaj","",IF('Rekapitulace stavby'!AN14="","",'Rekapitulace stavby'!AN14))</f>
        <v/>
      </c>
      <c r="K18" s="45"/>
    </row>
    <row r="19" spans="2:11" s="1" customFormat="1" ht="6.95" customHeight="1">
      <c r="B19" s="41"/>
      <c r="C19" s="42"/>
      <c r="D19" s="42"/>
      <c r="E19" s="42"/>
      <c r="F19" s="42"/>
      <c r="G19" s="42"/>
      <c r="H19" s="42"/>
      <c r="I19" s="118"/>
      <c r="J19" s="42"/>
      <c r="K19" s="45"/>
    </row>
    <row r="20" spans="2:11" s="1" customFormat="1" ht="14.45" customHeight="1">
      <c r="B20" s="41"/>
      <c r="C20" s="42"/>
      <c r="D20" s="37" t="s">
        <v>32</v>
      </c>
      <c r="E20" s="42"/>
      <c r="F20" s="42"/>
      <c r="G20" s="42"/>
      <c r="H20" s="42"/>
      <c r="I20" s="119" t="s">
        <v>28</v>
      </c>
      <c r="J20" s="35" t="str">
        <f>IF('Rekapitulace stavby'!AN16="","",'Rekapitulace stavby'!AN16)</f>
        <v/>
      </c>
      <c r="K20" s="45"/>
    </row>
    <row r="21" spans="2:11" s="1" customFormat="1" ht="18" customHeight="1">
      <c r="B21" s="41"/>
      <c r="C21" s="42"/>
      <c r="D21" s="42"/>
      <c r="E21" s="35" t="str">
        <f>IF('Rekapitulace stavby'!E17="","",'Rekapitulace stavby'!E17)</f>
        <v xml:space="preserve"> </v>
      </c>
      <c r="F21" s="42"/>
      <c r="G21" s="42"/>
      <c r="H21" s="42"/>
      <c r="I21" s="119" t="s">
        <v>29</v>
      </c>
      <c r="J21" s="35" t="str">
        <f>IF('Rekapitulace stavby'!AN17="","",'Rekapitulace stavby'!AN17)</f>
        <v/>
      </c>
      <c r="K21" s="45"/>
    </row>
    <row r="22" spans="2:11" s="1" customFormat="1" ht="6.95" customHeight="1">
      <c r="B22" s="41"/>
      <c r="C22" s="42"/>
      <c r="D22" s="42"/>
      <c r="E22" s="42"/>
      <c r="F22" s="42"/>
      <c r="G22" s="42"/>
      <c r="H22" s="42"/>
      <c r="I22" s="118"/>
      <c r="J22" s="42"/>
      <c r="K22" s="45"/>
    </row>
    <row r="23" spans="2:11" s="1" customFormat="1" ht="14.45" customHeight="1">
      <c r="B23" s="41"/>
      <c r="C23" s="42"/>
      <c r="D23" s="37" t="s">
        <v>34</v>
      </c>
      <c r="E23" s="42"/>
      <c r="F23" s="42"/>
      <c r="G23" s="42"/>
      <c r="H23" s="42"/>
      <c r="I23" s="118"/>
      <c r="J23" s="42"/>
      <c r="K23" s="45"/>
    </row>
    <row r="24" spans="2:11" s="6" customFormat="1" ht="22.5" customHeight="1">
      <c r="B24" s="121"/>
      <c r="C24" s="122"/>
      <c r="D24" s="122"/>
      <c r="E24" s="360" t="s">
        <v>21</v>
      </c>
      <c r="F24" s="360"/>
      <c r="G24" s="360"/>
      <c r="H24" s="360"/>
      <c r="I24" s="123"/>
      <c r="J24" s="122"/>
      <c r="K24" s="124"/>
    </row>
    <row r="25" spans="2:11" s="1" customFormat="1" ht="6.95" customHeight="1">
      <c r="B25" s="41"/>
      <c r="C25" s="42"/>
      <c r="D25" s="42"/>
      <c r="E25" s="42"/>
      <c r="F25" s="42"/>
      <c r="G25" s="42"/>
      <c r="H25" s="42"/>
      <c r="I25" s="118"/>
      <c r="J25" s="42"/>
      <c r="K25" s="45"/>
    </row>
    <row r="26" spans="2:11" s="1" customFormat="1" ht="6.95" customHeight="1">
      <c r="B26" s="41"/>
      <c r="C26" s="42"/>
      <c r="D26" s="85"/>
      <c r="E26" s="85"/>
      <c r="F26" s="85"/>
      <c r="G26" s="85"/>
      <c r="H26" s="85"/>
      <c r="I26" s="125"/>
      <c r="J26" s="85"/>
      <c r="K26" s="126"/>
    </row>
    <row r="27" spans="2:11" s="1" customFormat="1" ht="25.35" customHeight="1">
      <c r="B27" s="41"/>
      <c r="C27" s="42"/>
      <c r="D27" s="127" t="s">
        <v>36</v>
      </c>
      <c r="E27" s="42"/>
      <c r="F27" s="42"/>
      <c r="G27" s="42"/>
      <c r="H27" s="42"/>
      <c r="I27" s="118"/>
      <c r="J27" s="128">
        <f>ROUND(J171,2)</f>
        <v>0</v>
      </c>
      <c r="K27" s="45"/>
    </row>
    <row r="28" spans="2:11" s="1" customFormat="1" ht="6.95" customHeight="1">
      <c r="B28" s="41"/>
      <c r="C28" s="42"/>
      <c r="D28" s="85"/>
      <c r="E28" s="85"/>
      <c r="F28" s="85"/>
      <c r="G28" s="85"/>
      <c r="H28" s="85"/>
      <c r="I28" s="125"/>
      <c r="J28" s="85"/>
      <c r="K28" s="126"/>
    </row>
    <row r="29" spans="2:11" s="1" customFormat="1" ht="14.45" customHeight="1">
      <c r="B29" s="41"/>
      <c r="C29" s="42"/>
      <c r="D29" s="42"/>
      <c r="E29" s="42"/>
      <c r="F29" s="46" t="s">
        <v>38</v>
      </c>
      <c r="G29" s="42"/>
      <c r="H29" s="42"/>
      <c r="I29" s="129" t="s">
        <v>37</v>
      </c>
      <c r="J29" s="46" t="s">
        <v>39</v>
      </c>
      <c r="K29" s="45"/>
    </row>
    <row r="30" spans="2:11" s="1" customFormat="1" ht="14.45" customHeight="1">
      <c r="B30" s="41"/>
      <c r="C30" s="42"/>
      <c r="D30" s="49" t="s">
        <v>40</v>
      </c>
      <c r="E30" s="49" t="s">
        <v>41</v>
      </c>
      <c r="F30" s="130">
        <f>ROUND(SUM(BE171:BE4999), 2)</f>
        <v>0</v>
      </c>
      <c r="G30" s="42"/>
      <c r="H30" s="42"/>
      <c r="I30" s="131">
        <v>0.21</v>
      </c>
      <c r="J30" s="130">
        <f>ROUND(ROUND((SUM(BE171:BE4999)), 2)*I30, 2)</f>
        <v>0</v>
      </c>
      <c r="K30" s="45"/>
    </row>
    <row r="31" spans="2:11" s="1" customFormat="1" ht="14.45" customHeight="1">
      <c r="B31" s="41"/>
      <c r="C31" s="42"/>
      <c r="D31" s="42"/>
      <c r="E31" s="49" t="s">
        <v>42</v>
      </c>
      <c r="F31" s="130">
        <f>ROUND(SUM(BF171:BF4999), 2)</f>
        <v>0</v>
      </c>
      <c r="G31" s="42"/>
      <c r="H31" s="42"/>
      <c r="I31" s="131">
        <v>0.15</v>
      </c>
      <c r="J31" s="130">
        <f>ROUND(ROUND((SUM(BF171:BF4999)), 2)*I31, 2)</f>
        <v>0</v>
      </c>
      <c r="K31" s="45"/>
    </row>
    <row r="32" spans="2:11" s="1" customFormat="1" ht="14.45" hidden="1" customHeight="1">
      <c r="B32" s="41"/>
      <c r="C32" s="42"/>
      <c r="D32" s="42"/>
      <c r="E32" s="49" t="s">
        <v>43</v>
      </c>
      <c r="F32" s="130">
        <f>ROUND(SUM(BG171:BG4999), 2)</f>
        <v>0</v>
      </c>
      <c r="G32" s="42"/>
      <c r="H32" s="42"/>
      <c r="I32" s="131">
        <v>0.21</v>
      </c>
      <c r="J32" s="130">
        <v>0</v>
      </c>
      <c r="K32" s="45"/>
    </row>
    <row r="33" spans="2:11" s="1" customFormat="1" ht="14.45" hidden="1" customHeight="1">
      <c r="B33" s="41"/>
      <c r="C33" s="42"/>
      <c r="D33" s="42"/>
      <c r="E33" s="49" t="s">
        <v>44</v>
      </c>
      <c r="F33" s="130">
        <f>ROUND(SUM(BH171:BH4999), 2)</f>
        <v>0</v>
      </c>
      <c r="G33" s="42"/>
      <c r="H33" s="42"/>
      <c r="I33" s="131">
        <v>0.15</v>
      </c>
      <c r="J33" s="130">
        <v>0</v>
      </c>
      <c r="K33" s="45"/>
    </row>
    <row r="34" spans="2:11" s="1" customFormat="1" ht="14.45" hidden="1" customHeight="1">
      <c r="B34" s="41"/>
      <c r="C34" s="42"/>
      <c r="D34" s="42"/>
      <c r="E34" s="49" t="s">
        <v>45</v>
      </c>
      <c r="F34" s="130">
        <f>ROUND(SUM(BI171:BI4999), 2)</f>
        <v>0</v>
      </c>
      <c r="G34" s="42"/>
      <c r="H34" s="42"/>
      <c r="I34" s="131">
        <v>0</v>
      </c>
      <c r="J34" s="130">
        <v>0</v>
      </c>
      <c r="K34" s="45"/>
    </row>
    <row r="35" spans="2:11" s="1" customFormat="1" ht="6.95" customHeight="1">
      <c r="B35" s="41"/>
      <c r="C35" s="42"/>
      <c r="D35" s="42"/>
      <c r="E35" s="42"/>
      <c r="F35" s="42"/>
      <c r="G35" s="42"/>
      <c r="H35" s="42"/>
      <c r="I35" s="118"/>
      <c r="J35" s="42"/>
      <c r="K35" s="45"/>
    </row>
    <row r="36" spans="2:11" s="1" customFormat="1" ht="25.35" customHeight="1">
      <c r="B36" s="41"/>
      <c r="C36" s="132"/>
      <c r="D36" s="133" t="s">
        <v>46</v>
      </c>
      <c r="E36" s="79"/>
      <c r="F36" s="79"/>
      <c r="G36" s="134" t="s">
        <v>47</v>
      </c>
      <c r="H36" s="135" t="s">
        <v>48</v>
      </c>
      <c r="I36" s="136"/>
      <c r="J36" s="137">
        <f>SUM(J27:J34)</f>
        <v>0</v>
      </c>
      <c r="K36" s="138"/>
    </row>
    <row r="37" spans="2:11" s="1" customFormat="1" ht="14.45" customHeight="1">
      <c r="B37" s="56"/>
      <c r="C37" s="57"/>
      <c r="D37" s="57"/>
      <c r="E37" s="57"/>
      <c r="F37" s="57"/>
      <c r="G37" s="57"/>
      <c r="H37" s="57"/>
      <c r="I37" s="139"/>
      <c r="J37" s="57"/>
      <c r="K37" s="58"/>
    </row>
    <row r="41" spans="2:11" s="1" customFormat="1" ht="6.95" customHeight="1">
      <c r="B41" s="140"/>
      <c r="C41" s="141"/>
      <c r="D41" s="141"/>
      <c r="E41" s="141"/>
      <c r="F41" s="141"/>
      <c r="G41" s="141"/>
      <c r="H41" s="141"/>
      <c r="I41" s="142"/>
      <c r="J41" s="141"/>
      <c r="K41" s="143"/>
    </row>
    <row r="42" spans="2:11" s="1" customFormat="1" ht="36.950000000000003" customHeight="1">
      <c r="B42" s="41"/>
      <c r="C42" s="30" t="s">
        <v>100</v>
      </c>
      <c r="D42" s="42"/>
      <c r="E42" s="42"/>
      <c r="F42" s="42"/>
      <c r="G42" s="42"/>
      <c r="H42" s="42"/>
      <c r="I42" s="118"/>
      <c r="J42" s="42"/>
      <c r="K42" s="45"/>
    </row>
    <row r="43" spans="2:11" s="1" customFormat="1" ht="6.95" customHeight="1">
      <c r="B43" s="41"/>
      <c r="C43" s="42"/>
      <c r="D43" s="42"/>
      <c r="E43" s="42"/>
      <c r="F43" s="42"/>
      <c r="G43" s="42"/>
      <c r="H43" s="42"/>
      <c r="I43" s="118"/>
      <c r="J43" s="42"/>
      <c r="K43" s="45"/>
    </row>
    <row r="44" spans="2:11" s="1" customFormat="1" ht="14.45" customHeight="1">
      <c r="B44" s="41"/>
      <c r="C44" s="37" t="s">
        <v>18</v>
      </c>
      <c r="D44" s="42"/>
      <c r="E44" s="42"/>
      <c r="F44" s="42"/>
      <c r="G44" s="42"/>
      <c r="H44" s="42"/>
      <c r="I44" s="118"/>
      <c r="J44" s="42"/>
      <c r="K44" s="45"/>
    </row>
    <row r="45" spans="2:11" s="1" customFormat="1" ht="22.5" customHeight="1">
      <c r="B45" s="41"/>
      <c r="C45" s="42"/>
      <c r="D45" s="42"/>
      <c r="E45" s="391" t="str">
        <f>E7</f>
        <v>Rekonstrukce a přístavba domova důchodců</v>
      </c>
      <c r="F45" s="392"/>
      <c r="G45" s="392"/>
      <c r="H45" s="392"/>
      <c r="I45" s="118"/>
      <c r="J45" s="42"/>
      <c r="K45" s="45"/>
    </row>
    <row r="46" spans="2:11" s="1" customFormat="1" ht="14.45" customHeight="1">
      <c r="B46" s="41"/>
      <c r="C46" s="37" t="s">
        <v>98</v>
      </c>
      <c r="D46" s="42"/>
      <c r="E46" s="42"/>
      <c r="F46" s="42"/>
      <c r="G46" s="42"/>
      <c r="H46" s="42"/>
      <c r="I46" s="118"/>
      <c r="J46" s="42"/>
      <c r="K46" s="45"/>
    </row>
    <row r="47" spans="2:11" s="1" customFormat="1" ht="23.25" customHeight="1">
      <c r="B47" s="41"/>
      <c r="C47" s="42"/>
      <c r="D47" s="42"/>
      <c r="E47" s="393" t="str">
        <f>E9</f>
        <v>SO01 - Novostavba DP - SO01 - Novostavba DPS</v>
      </c>
      <c r="F47" s="394"/>
      <c r="G47" s="394"/>
      <c r="H47" s="394"/>
      <c r="I47" s="118"/>
      <c r="J47" s="42"/>
      <c r="K47" s="45"/>
    </row>
    <row r="48" spans="2:11" s="1" customFormat="1" ht="6.95" customHeight="1">
      <c r="B48" s="41"/>
      <c r="C48" s="42"/>
      <c r="D48" s="42"/>
      <c r="E48" s="42"/>
      <c r="F48" s="42"/>
      <c r="G48" s="42"/>
      <c r="H48" s="42"/>
      <c r="I48" s="118"/>
      <c r="J48" s="42"/>
      <c r="K48" s="45"/>
    </row>
    <row r="49" spans="2:47" s="1" customFormat="1" ht="18" customHeight="1">
      <c r="B49" s="41"/>
      <c r="C49" s="37" t="s">
        <v>23</v>
      </c>
      <c r="D49" s="42"/>
      <c r="E49" s="42"/>
      <c r="F49" s="35" t="str">
        <f>F12</f>
        <v xml:space="preserve"> </v>
      </c>
      <c r="G49" s="42"/>
      <c r="H49" s="42"/>
      <c r="I49" s="119" t="s">
        <v>25</v>
      </c>
      <c r="J49" s="120" t="str">
        <f>IF(J12="","",J12)</f>
        <v>24. 4. 2017</v>
      </c>
      <c r="K49" s="45"/>
    </row>
    <row r="50" spans="2:47" s="1" customFormat="1" ht="6.95" customHeight="1">
      <c r="B50" s="41"/>
      <c r="C50" s="42"/>
      <c r="D50" s="42"/>
      <c r="E50" s="42"/>
      <c r="F50" s="42"/>
      <c r="G50" s="42"/>
      <c r="H50" s="42"/>
      <c r="I50" s="118"/>
      <c r="J50" s="42"/>
      <c r="K50" s="45"/>
    </row>
    <row r="51" spans="2:47" s="1" customFormat="1">
      <c r="B51" s="41"/>
      <c r="C51" s="37" t="s">
        <v>27</v>
      </c>
      <c r="D51" s="42"/>
      <c r="E51" s="42"/>
      <c r="F51" s="35" t="str">
        <f>E15</f>
        <v xml:space="preserve"> </v>
      </c>
      <c r="G51" s="42"/>
      <c r="H51" s="42"/>
      <c r="I51" s="119" t="s">
        <v>32</v>
      </c>
      <c r="J51" s="35" t="str">
        <f>E21</f>
        <v xml:space="preserve"> </v>
      </c>
      <c r="K51" s="45"/>
    </row>
    <row r="52" spans="2:47" s="1" customFormat="1" ht="14.45" customHeight="1">
      <c r="B52" s="41"/>
      <c r="C52" s="37" t="s">
        <v>30</v>
      </c>
      <c r="D52" s="42"/>
      <c r="E52" s="42"/>
      <c r="F52" s="35" t="str">
        <f>IF(E18="","",E18)</f>
        <v/>
      </c>
      <c r="G52" s="42"/>
      <c r="H52" s="42"/>
      <c r="I52" s="118"/>
      <c r="J52" s="42"/>
      <c r="K52" s="45"/>
    </row>
    <row r="53" spans="2:47" s="1" customFormat="1" ht="10.35" customHeight="1">
      <c r="B53" s="41"/>
      <c r="C53" s="42"/>
      <c r="D53" s="42"/>
      <c r="E53" s="42"/>
      <c r="F53" s="42"/>
      <c r="G53" s="42"/>
      <c r="H53" s="42"/>
      <c r="I53" s="118"/>
      <c r="J53" s="42"/>
      <c r="K53" s="45"/>
    </row>
    <row r="54" spans="2:47" s="1" customFormat="1" ht="29.25" customHeight="1">
      <c r="B54" s="41"/>
      <c r="C54" s="144" t="s">
        <v>101</v>
      </c>
      <c r="D54" s="132"/>
      <c r="E54" s="132"/>
      <c r="F54" s="132"/>
      <c r="G54" s="132"/>
      <c r="H54" s="132"/>
      <c r="I54" s="145"/>
      <c r="J54" s="146" t="s">
        <v>102</v>
      </c>
      <c r="K54" s="147"/>
    </row>
    <row r="55" spans="2:47" s="1" customFormat="1" ht="10.35" customHeight="1">
      <c r="B55" s="41"/>
      <c r="C55" s="42"/>
      <c r="D55" s="42"/>
      <c r="E55" s="42"/>
      <c r="F55" s="42"/>
      <c r="G55" s="42"/>
      <c r="H55" s="42"/>
      <c r="I55" s="118"/>
      <c r="J55" s="42"/>
      <c r="K55" s="45"/>
    </row>
    <row r="56" spans="2:47" s="1" customFormat="1" ht="29.25" customHeight="1">
      <c r="B56" s="41"/>
      <c r="C56" s="148" t="s">
        <v>103</v>
      </c>
      <c r="D56" s="42"/>
      <c r="E56" s="42"/>
      <c r="F56" s="42"/>
      <c r="G56" s="42"/>
      <c r="H56" s="42"/>
      <c r="I56" s="118"/>
      <c r="J56" s="128">
        <f>J171</f>
        <v>0</v>
      </c>
      <c r="K56" s="45"/>
      <c r="AU56" s="24" t="s">
        <v>104</v>
      </c>
    </row>
    <row r="57" spans="2:47" s="7" customFormat="1" ht="24.95" customHeight="1">
      <c r="B57" s="149"/>
      <c r="C57" s="150"/>
      <c r="D57" s="151" t="s">
        <v>194</v>
      </c>
      <c r="E57" s="152"/>
      <c r="F57" s="152"/>
      <c r="G57" s="152"/>
      <c r="H57" s="152"/>
      <c r="I57" s="153"/>
      <c r="J57" s="154">
        <f>J172</f>
        <v>0</v>
      </c>
      <c r="K57" s="155"/>
    </row>
    <row r="58" spans="2:47" s="8" customFormat="1" ht="19.899999999999999" customHeight="1">
      <c r="B58" s="156"/>
      <c r="C58" s="157"/>
      <c r="D58" s="158" t="s">
        <v>195</v>
      </c>
      <c r="E58" s="159"/>
      <c r="F58" s="159"/>
      <c r="G58" s="159"/>
      <c r="H58" s="159"/>
      <c r="I58" s="160"/>
      <c r="J58" s="161">
        <f>J173</f>
        <v>0</v>
      </c>
      <c r="K58" s="162"/>
    </row>
    <row r="59" spans="2:47" s="8" customFormat="1" ht="19.899999999999999" customHeight="1">
      <c r="B59" s="156"/>
      <c r="C59" s="157"/>
      <c r="D59" s="158" t="s">
        <v>196</v>
      </c>
      <c r="E59" s="159"/>
      <c r="F59" s="159"/>
      <c r="G59" s="159"/>
      <c r="H59" s="159"/>
      <c r="I59" s="160"/>
      <c r="J59" s="161">
        <f>J266</f>
        <v>0</v>
      </c>
      <c r="K59" s="162"/>
    </row>
    <row r="60" spans="2:47" s="8" customFormat="1" ht="19.899999999999999" customHeight="1">
      <c r="B60" s="156"/>
      <c r="C60" s="157"/>
      <c r="D60" s="158" t="s">
        <v>197</v>
      </c>
      <c r="E60" s="159"/>
      <c r="F60" s="159"/>
      <c r="G60" s="159"/>
      <c r="H60" s="159"/>
      <c r="I60" s="160"/>
      <c r="J60" s="161">
        <f>J533</f>
        <v>0</v>
      </c>
      <c r="K60" s="162"/>
    </row>
    <row r="61" spans="2:47" s="8" customFormat="1" ht="19.899999999999999" customHeight="1">
      <c r="B61" s="156"/>
      <c r="C61" s="157"/>
      <c r="D61" s="158" t="s">
        <v>198</v>
      </c>
      <c r="E61" s="159"/>
      <c r="F61" s="159"/>
      <c r="G61" s="159"/>
      <c r="H61" s="159"/>
      <c r="I61" s="160"/>
      <c r="J61" s="161">
        <f>J601</f>
        <v>0</v>
      </c>
      <c r="K61" s="162"/>
    </row>
    <row r="62" spans="2:47" s="8" customFormat="1" ht="19.899999999999999" customHeight="1">
      <c r="B62" s="156"/>
      <c r="C62" s="157"/>
      <c r="D62" s="158" t="s">
        <v>199</v>
      </c>
      <c r="E62" s="159"/>
      <c r="F62" s="159"/>
      <c r="G62" s="159"/>
      <c r="H62" s="159"/>
      <c r="I62" s="160"/>
      <c r="J62" s="161">
        <f>J826</f>
        <v>0</v>
      </c>
      <c r="K62" s="162"/>
    </row>
    <row r="63" spans="2:47" s="8" customFormat="1" ht="19.899999999999999" customHeight="1">
      <c r="B63" s="156"/>
      <c r="C63" s="157"/>
      <c r="D63" s="158" t="s">
        <v>200</v>
      </c>
      <c r="E63" s="159"/>
      <c r="F63" s="159"/>
      <c r="G63" s="159"/>
      <c r="H63" s="159"/>
      <c r="I63" s="160"/>
      <c r="J63" s="161">
        <f>J846</f>
        <v>0</v>
      </c>
      <c r="K63" s="162"/>
    </row>
    <row r="64" spans="2:47" s="8" customFormat="1" ht="19.899999999999999" customHeight="1">
      <c r="B64" s="156"/>
      <c r="C64" s="157"/>
      <c r="D64" s="158" t="s">
        <v>201</v>
      </c>
      <c r="E64" s="159"/>
      <c r="F64" s="159"/>
      <c r="G64" s="159"/>
      <c r="H64" s="159"/>
      <c r="I64" s="160"/>
      <c r="J64" s="161">
        <f>J1457</f>
        <v>0</v>
      </c>
      <c r="K64" s="162"/>
    </row>
    <row r="65" spans="2:11" s="8" customFormat="1" ht="19.899999999999999" customHeight="1">
      <c r="B65" s="156"/>
      <c r="C65" s="157"/>
      <c r="D65" s="158" t="s">
        <v>202</v>
      </c>
      <c r="E65" s="159"/>
      <c r="F65" s="159"/>
      <c r="G65" s="159"/>
      <c r="H65" s="159"/>
      <c r="I65" s="160"/>
      <c r="J65" s="161">
        <f>J1468</f>
        <v>0</v>
      </c>
      <c r="K65" s="162"/>
    </row>
    <row r="66" spans="2:11" s="8" customFormat="1" ht="19.899999999999999" customHeight="1">
      <c r="B66" s="156"/>
      <c r="C66" s="157"/>
      <c r="D66" s="158" t="s">
        <v>203</v>
      </c>
      <c r="E66" s="159"/>
      <c r="F66" s="159"/>
      <c r="G66" s="159"/>
      <c r="H66" s="159"/>
      <c r="I66" s="160"/>
      <c r="J66" s="161">
        <f>J1481</f>
        <v>0</v>
      </c>
      <c r="K66" s="162"/>
    </row>
    <row r="67" spans="2:11" s="8" customFormat="1" ht="19.899999999999999" customHeight="1">
      <c r="B67" s="156"/>
      <c r="C67" s="157"/>
      <c r="D67" s="158" t="s">
        <v>204</v>
      </c>
      <c r="E67" s="159"/>
      <c r="F67" s="159"/>
      <c r="G67" s="159"/>
      <c r="H67" s="159"/>
      <c r="I67" s="160"/>
      <c r="J67" s="161">
        <f>J1520</f>
        <v>0</v>
      </c>
      <c r="K67" s="162"/>
    </row>
    <row r="68" spans="2:11" s="8" customFormat="1" ht="19.899999999999999" customHeight="1">
      <c r="B68" s="156"/>
      <c r="C68" s="157"/>
      <c r="D68" s="158" t="s">
        <v>205</v>
      </c>
      <c r="E68" s="159"/>
      <c r="F68" s="159"/>
      <c r="G68" s="159"/>
      <c r="H68" s="159"/>
      <c r="I68" s="160"/>
      <c r="J68" s="161">
        <f>J1641</f>
        <v>0</v>
      </c>
      <c r="K68" s="162"/>
    </row>
    <row r="69" spans="2:11" s="8" customFormat="1" ht="19.899999999999999" customHeight="1">
      <c r="B69" s="156"/>
      <c r="C69" s="157"/>
      <c r="D69" s="158" t="s">
        <v>206</v>
      </c>
      <c r="E69" s="159"/>
      <c r="F69" s="159"/>
      <c r="G69" s="159"/>
      <c r="H69" s="159"/>
      <c r="I69" s="160"/>
      <c r="J69" s="161">
        <f>J1660</f>
        <v>0</v>
      </c>
      <c r="K69" s="162"/>
    </row>
    <row r="70" spans="2:11" s="7" customFormat="1" ht="24.95" customHeight="1">
      <c r="B70" s="149"/>
      <c r="C70" s="150"/>
      <c r="D70" s="151" t="s">
        <v>207</v>
      </c>
      <c r="E70" s="152"/>
      <c r="F70" s="152"/>
      <c r="G70" s="152"/>
      <c r="H70" s="152"/>
      <c r="I70" s="153"/>
      <c r="J70" s="154">
        <f>J1664</f>
        <v>0</v>
      </c>
      <c r="K70" s="155"/>
    </row>
    <row r="71" spans="2:11" s="8" customFormat="1" ht="19.899999999999999" customHeight="1">
      <c r="B71" s="156"/>
      <c r="C71" s="157"/>
      <c r="D71" s="158" t="s">
        <v>208</v>
      </c>
      <c r="E71" s="159"/>
      <c r="F71" s="159"/>
      <c r="G71" s="159"/>
      <c r="H71" s="159"/>
      <c r="I71" s="160"/>
      <c r="J71" s="161">
        <f>J1665</f>
        <v>0</v>
      </c>
      <c r="K71" s="162"/>
    </row>
    <row r="72" spans="2:11" s="8" customFormat="1" ht="19.899999999999999" customHeight="1">
      <c r="B72" s="156"/>
      <c r="C72" s="157"/>
      <c r="D72" s="158" t="s">
        <v>209</v>
      </c>
      <c r="E72" s="159"/>
      <c r="F72" s="159"/>
      <c r="G72" s="159"/>
      <c r="H72" s="159"/>
      <c r="I72" s="160"/>
      <c r="J72" s="161">
        <f>J1713</f>
        <v>0</v>
      </c>
      <c r="K72" s="162"/>
    </row>
    <row r="73" spans="2:11" s="8" customFormat="1" ht="19.899999999999999" customHeight="1">
      <c r="B73" s="156"/>
      <c r="C73" s="157"/>
      <c r="D73" s="158" t="s">
        <v>210</v>
      </c>
      <c r="E73" s="159"/>
      <c r="F73" s="159"/>
      <c r="G73" s="159"/>
      <c r="H73" s="159"/>
      <c r="I73" s="160"/>
      <c r="J73" s="161">
        <f>J1768</f>
        <v>0</v>
      </c>
      <c r="K73" s="162"/>
    </row>
    <row r="74" spans="2:11" s="8" customFormat="1" ht="19.899999999999999" customHeight="1">
      <c r="B74" s="156"/>
      <c r="C74" s="157"/>
      <c r="D74" s="158" t="s">
        <v>211</v>
      </c>
      <c r="E74" s="159"/>
      <c r="F74" s="159"/>
      <c r="G74" s="159"/>
      <c r="H74" s="159"/>
      <c r="I74" s="160"/>
      <c r="J74" s="161">
        <f>J1846</f>
        <v>0</v>
      </c>
      <c r="K74" s="162"/>
    </row>
    <row r="75" spans="2:11" s="8" customFormat="1" ht="19.899999999999999" customHeight="1">
      <c r="B75" s="156"/>
      <c r="C75" s="157"/>
      <c r="D75" s="158" t="s">
        <v>212</v>
      </c>
      <c r="E75" s="159"/>
      <c r="F75" s="159"/>
      <c r="G75" s="159"/>
      <c r="H75" s="159"/>
      <c r="I75" s="160"/>
      <c r="J75" s="161">
        <f>J1854</f>
        <v>0</v>
      </c>
      <c r="K75" s="162"/>
    </row>
    <row r="76" spans="2:11" s="8" customFormat="1" ht="19.899999999999999" customHeight="1">
      <c r="B76" s="156"/>
      <c r="C76" s="157"/>
      <c r="D76" s="158" t="s">
        <v>213</v>
      </c>
      <c r="E76" s="159"/>
      <c r="F76" s="159"/>
      <c r="G76" s="159"/>
      <c r="H76" s="159"/>
      <c r="I76" s="160"/>
      <c r="J76" s="161">
        <f>J1919</f>
        <v>0</v>
      </c>
      <c r="K76" s="162"/>
    </row>
    <row r="77" spans="2:11" s="8" customFormat="1" ht="19.899999999999999" customHeight="1">
      <c r="B77" s="156"/>
      <c r="C77" s="157"/>
      <c r="D77" s="158" t="s">
        <v>214</v>
      </c>
      <c r="E77" s="159"/>
      <c r="F77" s="159"/>
      <c r="G77" s="159"/>
      <c r="H77" s="159"/>
      <c r="I77" s="160"/>
      <c r="J77" s="161">
        <f>J1989</f>
        <v>0</v>
      </c>
      <c r="K77" s="162"/>
    </row>
    <row r="78" spans="2:11" s="8" customFormat="1" ht="19.899999999999999" customHeight="1">
      <c r="B78" s="156"/>
      <c r="C78" s="157"/>
      <c r="D78" s="158" t="s">
        <v>215</v>
      </c>
      <c r="E78" s="159"/>
      <c r="F78" s="159"/>
      <c r="G78" s="159"/>
      <c r="H78" s="159"/>
      <c r="I78" s="160"/>
      <c r="J78" s="161">
        <f>J2004</f>
        <v>0</v>
      </c>
      <c r="K78" s="162"/>
    </row>
    <row r="79" spans="2:11" s="8" customFormat="1" ht="19.899999999999999" customHeight="1">
      <c r="B79" s="156"/>
      <c r="C79" s="157"/>
      <c r="D79" s="158" t="s">
        <v>216</v>
      </c>
      <c r="E79" s="159"/>
      <c r="F79" s="159"/>
      <c r="G79" s="159"/>
      <c r="H79" s="159"/>
      <c r="I79" s="160"/>
      <c r="J79" s="161">
        <f>J2005</f>
        <v>0</v>
      </c>
      <c r="K79" s="162"/>
    </row>
    <row r="80" spans="2:11" s="8" customFormat="1" ht="14.85" customHeight="1">
      <c r="B80" s="156"/>
      <c r="C80" s="157"/>
      <c r="D80" s="158" t="s">
        <v>217</v>
      </c>
      <c r="E80" s="159"/>
      <c r="F80" s="159"/>
      <c r="G80" s="159"/>
      <c r="H80" s="159"/>
      <c r="I80" s="160"/>
      <c r="J80" s="161">
        <f>J2030</f>
        <v>0</v>
      </c>
      <c r="K80" s="162"/>
    </row>
    <row r="81" spans="2:11" s="8" customFormat="1" ht="14.85" customHeight="1">
      <c r="B81" s="156"/>
      <c r="C81" s="157"/>
      <c r="D81" s="158" t="s">
        <v>218</v>
      </c>
      <c r="E81" s="159"/>
      <c r="F81" s="159"/>
      <c r="G81" s="159"/>
      <c r="H81" s="159"/>
      <c r="I81" s="160"/>
      <c r="J81" s="161">
        <f>J2055</f>
        <v>0</v>
      </c>
      <c r="K81" s="162"/>
    </row>
    <row r="82" spans="2:11" s="8" customFormat="1" ht="14.85" customHeight="1">
      <c r="B82" s="156"/>
      <c r="C82" s="157"/>
      <c r="D82" s="158" t="s">
        <v>219</v>
      </c>
      <c r="E82" s="159"/>
      <c r="F82" s="159"/>
      <c r="G82" s="159"/>
      <c r="H82" s="159"/>
      <c r="I82" s="160"/>
      <c r="J82" s="161">
        <f>J2060</f>
        <v>0</v>
      </c>
      <c r="K82" s="162"/>
    </row>
    <row r="83" spans="2:11" s="8" customFormat="1" ht="14.85" customHeight="1">
      <c r="B83" s="156"/>
      <c r="C83" s="157"/>
      <c r="D83" s="158" t="s">
        <v>220</v>
      </c>
      <c r="E83" s="159"/>
      <c r="F83" s="159"/>
      <c r="G83" s="159"/>
      <c r="H83" s="159"/>
      <c r="I83" s="160"/>
      <c r="J83" s="161">
        <f>J2075</f>
        <v>0</v>
      </c>
      <c r="K83" s="162"/>
    </row>
    <row r="84" spans="2:11" s="8" customFormat="1" ht="14.85" customHeight="1">
      <c r="B84" s="156"/>
      <c r="C84" s="157"/>
      <c r="D84" s="158" t="s">
        <v>221</v>
      </c>
      <c r="E84" s="159"/>
      <c r="F84" s="159"/>
      <c r="G84" s="159"/>
      <c r="H84" s="159"/>
      <c r="I84" s="160"/>
      <c r="J84" s="161">
        <f>J2078</f>
        <v>0</v>
      </c>
      <c r="K84" s="162"/>
    </row>
    <row r="85" spans="2:11" s="8" customFormat="1" ht="14.85" customHeight="1">
      <c r="B85" s="156"/>
      <c r="C85" s="157"/>
      <c r="D85" s="158" t="s">
        <v>222</v>
      </c>
      <c r="E85" s="159"/>
      <c r="F85" s="159"/>
      <c r="G85" s="159"/>
      <c r="H85" s="159"/>
      <c r="I85" s="160"/>
      <c r="J85" s="161">
        <f>J2105</f>
        <v>0</v>
      </c>
      <c r="K85" s="162"/>
    </row>
    <row r="86" spans="2:11" s="8" customFormat="1" ht="14.85" customHeight="1">
      <c r="B86" s="156"/>
      <c r="C86" s="157"/>
      <c r="D86" s="158" t="s">
        <v>223</v>
      </c>
      <c r="E86" s="159"/>
      <c r="F86" s="159"/>
      <c r="G86" s="159"/>
      <c r="H86" s="159"/>
      <c r="I86" s="160"/>
      <c r="J86" s="161">
        <f>J2114</f>
        <v>0</v>
      </c>
      <c r="K86" s="162"/>
    </row>
    <row r="87" spans="2:11" s="8" customFormat="1" ht="19.899999999999999" customHeight="1">
      <c r="B87" s="156"/>
      <c r="C87" s="157"/>
      <c r="D87" s="158" t="s">
        <v>224</v>
      </c>
      <c r="E87" s="159"/>
      <c r="F87" s="159"/>
      <c r="G87" s="159"/>
      <c r="H87" s="159"/>
      <c r="I87" s="160"/>
      <c r="J87" s="161">
        <f>J2125</f>
        <v>0</v>
      </c>
      <c r="K87" s="162"/>
    </row>
    <row r="88" spans="2:11" s="8" customFormat="1" ht="14.85" customHeight="1">
      <c r="B88" s="156"/>
      <c r="C88" s="157"/>
      <c r="D88" s="158" t="s">
        <v>225</v>
      </c>
      <c r="E88" s="159"/>
      <c r="F88" s="159"/>
      <c r="G88" s="159"/>
      <c r="H88" s="159"/>
      <c r="I88" s="160"/>
      <c r="J88" s="161">
        <f>J2148</f>
        <v>0</v>
      </c>
      <c r="K88" s="162"/>
    </row>
    <row r="89" spans="2:11" s="8" customFormat="1" ht="19.899999999999999" customHeight="1">
      <c r="B89" s="156"/>
      <c r="C89" s="157"/>
      <c r="D89" s="158" t="s">
        <v>210</v>
      </c>
      <c r="E89" s="159"/>
      <c r="F89" s="159"/>
      <c r="G89" s="159"/>
      <c r="H89" s="159"/>
      <c r="I89" s="160"/>
      <c r="J89" s="161">
        <f>J2169</f>
        <v>0</v>
      </c>
      <c r="K89" s="162"/>
    </row>
    <row r="90" spans="2:11" s="8" customFormat="1" ht="14.85" customHeight="1">
      <c r="B90" s="156"/>
      <c r="C90" s="157"/>
      <c r="D90" s="158" t="s">
        <v>226</v>
      </c>
      <c r="E90" s="159"/>
      <c r="F90" s="159"/>
      <c r="G90" s="159"/>
      <c r="H90" s="159"/>
      <c r="I90" s="160"/>
      <c r="J90" s="161">
        <f>J2170</f>
        <v>0</v>
      </c>
      <c r="K90" s="162"/>
    </row>
    <row r="91" spans="2:11" s="8" customFormat="1" ht="14.85" customHeight="1">
      <c r="B91" s="156"/>
      <c r="C91" s="157"/>
      <c r="D91" s="158" t="s">
        <v>227</v>
      </c>
      <c r="E91" s="159"/>
      <c r="F91" s="159"/>
      <c r="G91" s="159"/>
      <c r="H91" s="159"/>
      <c r="I91" s="160"/>
      <c r="J91" s="161">
        <f>J2173</f>
        <v>0</v>
      </c>
      <c r="K91" s="162"/>
    </row>
    <row r="92" spans="2:11" s="8" customFormat="1" ht="14.85" customHeight="1">
      <c r="B92" s="156"/>
      <c r="C92" s="157"/>
      <c r="D92" s="158" t="s">
        <v>228</v>
      </c>
      <c r="E92" s="159"/>
      <c r="F92" s="159"/>
      <c r="G92" s="159"/>
      <c r="H92" s="159"/>
      <c r="I92" s="160"/>
      <c r="J92" s="161">
        <f>J2194</f>
        <v>0</v>
      </c>
      <c r="K92" s="162"/>
    </row>
    <row r="93" spans="2:11" s="8" customFormat="1" ht="19.899999999999999" customHeight="1">
      <c r="B93" s="156"/>
      <c r="C93" s="157"/>
      <c r="D93" s="158" t="s">
        <v>229</v>
      </c>
      <c r="E93" s="159"/>
      <c r="F93" s="159"/>
      <c r="G93" s="159"/>
      <c r="H93" s="159"/>
      <c r="I93" s="160"/>
      <c r="J93" s="161">
        <f>J2203</f>
        <v>0</v>
      </c>
      <c r="K93" s="162"/>
    </row>
    <row r="94" spans="2:11" s="8" customFormat="1" ht="14.85" customHeight="1">
      <c r="B94" s="156"/>
      <c r="C94" s="157"/>
      <c r="D94" s="158" t="s">
        <v>230</v>
      </c>
      <c r="E94" s="159"/>
      <c r="F94" s="159"/>
      <c r="G94" s="159"/>
      <c r="H94" s="159"/>
      <c r="I94" s="160"/>
      <c r="J94" s="161">
        <f>J2204</f>
        <v>0</v>
      </c>
      <c r="K94" s="162"/>
    </row>
    <row r="95" spans="2:11" s="8" customFormat="1" ht="19.899999999999999" customHeight="1">
      <c r="B95" s="156"/>
      <c r="C95" s="157"/>
      <c r="D95" s="158" t="s">
        <v>231</v>
      </c>
      <c r="E95" s="159"/>
      <c r="F95" s="159"/>
      <c r="G95" s="159"/>
      <c r="H95" s="159"/>
      <c r="I95" s="160"/>
      <c r="J95" s="161">
        <f>J2223</f>
        <v>0</v>
      </c>
      <c r="K95" s="162"/>
    </row>
    <row r="96" spans="2:11" s="8" customFormat="1" ht="14.85" customHeight="1">
      <c r="B96" s="156"/>
      <c r="C96" s="157"/>
      <c r="D96" s="158" t="s">
        <v>232</v>
      </c>
      <c r="E96" s="159"/>
      <c r="F96" s="159"/>
      <c r="G96" s="159"/>
      <c r="H96" s="159"/>
      <c r="I96" s="160"/>
      <c r="J96" s="161">
        <f>J2224</f>
        <v>0</v>
      </c>
      <c r="K96" s="162"/>
    </row>
    <row r="97" spans="2:11" s="8" customFormat="1" ht="14.85" customHeight="1">
      <c r="B97" s="156"/>
      <c r="C97" s="157"/>
      <c r="D97" s="158" t="s">
        <v>233</v>
      </c>
      <c r="E97" s="159"/>
      <c r="F97" s="159"/>
      <c r="G97" s="159"/>
      <c r="H97" s="159"/>
      <c r="I97" s="160"/>
      <c r="J97" s="161">
        <f>J2231</f>
        <v>0</v>
      </c>
      <c r="K97" s="162"/>
    </row>
    <row r="98" spans="2:11" s="8" customFormat="1" ht="14.85" customHeight="1">
      <c r="B98" s="156"/>
      <c r="C98" s="157"/>
      <c r="D98" s="158" t="s">
        <v>234</v>
      </c>
      <c r="E98" s="159"/>
      <c r="F98" s="159"/>
      <c r="G98" s="159"/>
      <c r="H98" s="159"/>
      <c r="I98" s="160"/>
      <c r="J98" s="161">
        <f>J2272</f>
        <v>0</v>
      </c>
      <c r="K98" s="162"/>
    </row>
    <row r="99" spans="2:11" s="8" customFormat="1" ht="14.85" customHeight="1">
      <c r="B99" s="156"/>
      <c r="C99" s="157"/>
      <c r="D99" s="158" t="s">
        <v>235</v>
      </c>
      <c r="E99" s="159"/>
      <c r="F99" s="159"/>
      <c r="G99" s="159"/>
      <c r="H99" s="159"/>
      <c r="I99" s="160"/>
      <c r="J99" s="161">
        <f>J2289</f>
        <v>0</v>
      </c>
      <c r="K99" s="162"/>
    </row>
    <row r="100" spans="2:11" s="8" customFormat="1" ht="19.899999999999999" customHeight="1">
      <c r="B100" s="156"/>
      <c r="C100" s="157"/>
      <c r="D100" s="158" t="s">
        <v>236</v>
      </c>
      <c r="E100" s="159"/>
      <c r="F100" s="159"/>
      <c r="G100" s="159"/>
      <c r="H100" s="159"/>
      <c r="I100" s="160"/>
      <c r="J100" s="161">
        <f>J2298</f>
        <v>0</v>
      </c>
      <c r="K100" s="162"/>
    </row>
    <row r="101" spans="2:11" s="8" customFormat="1" ht="19.899999999999999" customHeight="1">
      <c r="B101" s="156"/>
      <c r="C101" s="157"/>
      <c r="D101" s="158" t="s">
        <v>237</v>
      </c>
      <c r="E101" s="159"/>
      <c r="F101" s="159"/>
      <c r="G101" s="159"/>
      <c r="H101" s="159"/>
      <c r="I101" s="160"/>
      <c r="J101" s="161">
        <f>J2303</f>
        <v>0</v>
      </c>
      <c r="K101" s="162"/>
    </row>
    <row r="102" spans="2:11" s="8" customFormat="1" ht="19.899999999999999" customHeight="1">
      <c r="B102" s="156"/>
      <c r="C102" s="157"/>
      <c r="D102" s="158" t="s">
        <v>238</v>
      </c>
      <c r="E102" s="159"/>
      <c r="F102" s="159"/>
      <c r="G102" s="159"/>
      <c r="H102" s="159"/>
      <c r="I102" s="160"/>
      <c r="J102" s="161">
        <f>J2306</f>
        <v>0</v>
      </c>
      <c r="K102" s="162"/>
    </row>
    <row r="103" spans="2:11" s="8" customFormat="1" ht="19.899999999999999" customHeight="1">
      <c r="B103" s="156"/>
      <c r="C103" s="157"/>
      <c r="D103" s="158" t="s">
        <v>239</v>
      </c>
      <c r="E103" s="159"/>
      <c r="F103" s="159"/>
      <c r="G103" s="159"/>
      <c r="H103" s="159"/>
      <c r="I103" s="160"/>
      <c r="J103" s="161">
        <f>J2317</f>
        <v>0</v>
      </c>
      <c r="K103" s="162"/>
    </row>
    <row r="104" spans="2:11" s="8" customFormat="1" ht="19.899999999999999" customHeight="1">
      <c r="B104" s="156"/>
      <c r="C104" s="157"/>
      <c r="D104" s="158" t="s">
        <v>240</v>
      </c>
      <c r="E104" s="159"/>
      <c r="F104" s="159"/>
      <c r="G104" s="159"/>
      <c r="H104" s="159"/>
      <c r="I104" s="160"/>
      <c r="J104" s="161">
        <f>J2386</f>
        <v>0</v>
      </c>
      <c r="K104" s="162"/>
    </row>
    <row r="105" spans="2:11" s="8" customFormat="1" ht="19.899999999999999" customHeight="1">
      <c r="B105" s="156"/>
      <c r="C105" s="157"/>
      <c r="D105" s="158" t="s">
        <v>241</v>
      </c>
      <c r="E105" s="159"/>
      <c r="F105" s="159"/>
      <c r="G105" s="159"/>
      <c r="H105" s="159"/>
      <c r="I105" s="160"/>
      <c r="J105" s="161">
        <f>J3051</f>
        <v>0</v>
      </c>
      <c r="K105" s="162"/>
    </row>
    <row r="106" spans="2:11" s="8" customFormat="1" ht="19.899999999999999" customHeight="1">
      <c r="B106" s="156"/>
      <c r="C106" s="157"/>
      <c r="D106" s="158" t="s">
        <v>242</v>
      </c>
      <c r="E106" s="159"/>
      <c r="F106" s="159"/>
      <c r="G106" s="159"/>
      <c r="H106" s="159"/>
      <c r="I106" s="160"/>
      <c r="J106" s="161">
        <f>J3208</f>
        <v>0</v>
      </c>
      <c r="K106" s="162"/>
    </row>
    <row r="107" spans="2:11" s="8" customFormat="1" ht="19.899999999999999" customHeight="1">
      <c r="B107" s="156"/>
      <c r="C107" s="157"/>
      <c r="D107" s="158" t="s">
        <v>243</v>
      </c>
      <c r="E107" s="159"/>
      <c r="F107" s="159"/>
      <c r="G107" s="159"/>
      <c r="H107" s="159"/>
      <c r="I107" s="160"/>
      <c r="J107" s="161">
        <f>J3214</f>
        <v>0</v>
      </c>
      <c r="K107" s="162"/>
    </row>
    <row r="108" spans="2:11" s="8" customFormat="1" ht="19.899999999999999" customHeight="1">
      <c r="B108" s="156"/>
      <c r="C108" s="157"/>
      <c r="D108" s="158" t="s">
        <v>244</v>
      </c>
      <c r="E108" s="159"/>
      <c r="F108" s="159"/>
      <c r="G108" s="159"/>
      <c r="H108" s="159"/>
      <c r="I108" s="160"/>
      <c r="J108" s="161">
        <f>J3249</f>
        <v>0</v>
      </c>
      <c r="K108" s="162"/>
    </row>
    <row r="109" spans="2:11" s="8" customFormat="1" ht="19.899999999999999" customHeight="1">
      <c r="B109" s="156"/>
      <c r="C109" s="157"/>
      <c r="D109" s="158" t="s">
        <v>245</v>
      </c>
      <c r="E109" s="159"/>
      <c r="F109" s="159"/>
      <c r="G109" s="159"/>
      <c r="H109" s="159"/>
      <c r="I109" s="160"/>
      <c r="J109" s="161">
        <f>J3326</f>
        <v>0</v>
      </c>
      <c r="K109" s="162"/>
    </row>
    <row r="110" spans="2:11" s="8" customFormat="1" ht="19.899999999999999" customHeight="1">
      <c r="B110" s="156"/>
      <c r="C110" s="157"/>
      <c r="D110" s="158" t="s">
        <v>246</v>
      </c>
      <c r="E110" s="159"/>
      <c r="F110" s="159"/>
      <c r="G110" s="159"/>
      <c r="H110" s="159"/>
      <c r="I110" s="160"/>
      <c r="J110" s="161">
        <f>J3384</f>
        <v>0</v>
      </c>
      <c r="K110" s="162"/>
    </row>
    <row r="111" spans="2:11" s="8" customFormat="1" ht="19.899999999999999" customHeight="1">
      <c r="B111" s="156"/>
      <c r="C111" s="157"/>
      <c r="D111" s="158" t="s">
        <v>247</v>
      </c>
      <c r="E111" s="159"/>
      <c r="F111" s="159"/>
      <c r="G111" s="159"/>
      <c r="H111" s="159"/>
      <c r="I111" s="160"/>
      <c r="J111" s="161">
        <f>J3574</f>
        <v>0</v>
      </c>
      <c r="K111" s="162"/>
    </row>
    <row r="112" spans="2:11" s="8" customFormat="1" ht="19.899999999999999" customHeight="1">
      <c r="B112" s="156"/>
      <c r="C112" s="157"/>
      <c r="D112" s="158" t="s">
        <v>248</v>
      </c>
      <c r="E112" s="159"/>
      <c r="F112" s="159"/>
      <c r="G112" s="159"/>
      <c r="H112" s="159"/>
      <c r="I112" s="160"/>
      <c r="J112" s="161">
        <f>J3667</f>
        <v>0</v>
      </c>
      <c r="K112" s="162"/>
    </row>
    <row r="113" spans="2:11" s="8" customFormat="1" ht="19.899999999999999" customHeight="1">
      <c r="B113" s="156"/>
      <c r="C113" s="157"/>
      <c r="D113" s="158" t="s">
        <v>249</v>
      </c>
      <c r="E113" s="159"/>
      <c r="F113" s="159"/>
      <c r="G113" s="159"/>
      <c r="H113" s="159"/>
      <c r="I113" s="160"/>
      <c r="J113" s="161">
        <f>J3676</f>
        <v>0</v>
      </c>
      <c r="K113" s="162"/>
    </row>
    <row r="114" spans="2:11" s="8" customFormat="1" ht="19.899999999999999" customHeight="1">
      <c r="B114" s="156"/>
      <c r="C114" s="157"/>
      <c r="D114" s="158" t="s">
        <v>250</v>
      </c>
      <c r="E114" s="159"/>
      <c r="F114" s="159"/>
      <c r="G114" s="159"/>
      <c r="H114" s="159"/>
      <c r="I114" s="160"/>
      <c r="J114" s="161">
        <f>J3829</f>
        <v>0</v>
      </c>
      <c r="K114" s="162"/>
    </row>
    <row r="115" spans="2:11" s="8" customFormat="1" ht="19.899999999999999" customHeight="1">
      <c r="B115" s="156"/>
      <c r="C115" s="157"/>
      <c r="D115" s="158" t="s">
        <v>251</v>
      </c>
      <c r="E115" s="159"/>
      <c r="F115" s="159"/>
      <c r="G115" s="159"/>
      <c r="H115" s="159"/>
      <c r="I115" s="160"/>
      <c r="J115" s="161">
        <f>J3864</f>
        <v>0</v>
      </c>
      <c r="K115" s="162"/>
    </row>
    <row r="116" spans="2:11" s="8" customFormat="1" ht="19.899999999999999" customHeight="1">
      <c r="B116" s="156"/>
      <c r="C116" s="157"/>
      <c r="D116" s="158" t="s">
        <v>252</v>
      </c>
      <c r="E116" s="159"/>
      <c r="F116" s="159"/>
      <c r="G116" s="159"/>
      <c r="H116" s="159"/>
      <c r="I116" s="160"/>
      <c r="J116" s="161">
        <f>J3994</f>
        <v>0</v>
      </c>
      <c r="K116" s="162"/>
    </row>
    <row r="117" spans="2:11" s="8" customFormat="1" ht="19.899999999999999" customHeight="1">
      <c r="B117" s="156"/>
      <c r="C117" s="157"/>
      <c r="D117" s="158" t="s">
        <v>253</v>
      </c>
      <c r="E117" s="159"/>
      <c r="F117" s="159"/>
      <c r="G117" s="159"/>
      <c r="H117" s="159"/>
      <c r="I117" s="160"/>
      <c r="J117" s="161">
        <f>J3999</f>
        <v>0</v>
      </c>
      <c r="K117" s="162"/>
    </row>
    <row r="118" spans="2:11" s="8" customFormat="1" ht="19.899999999999999" customHeight="1">
      <c r="B118" s="156"/>
      <c r="C118" s="157"/>
      <c r="D118" s="158" t="s">
        <v>254</v>
      </c>
      <c r="E118" s="159"/>
      <c r="F118" s="159"/>
      <c r="G118" s="159"/>
      <c r="H118" s="159"/>
      <c r="I118" s="160"/>
      <c r="J118" s="161">
        <f>J4002</f>
        <v>0</v>
      </c>
      <c r="K118" s="162"/>
    </row>
    <row r="119" spans="2:11" s="7" customFormat="1" ht="24.95" customHeight="1">
      <c r="B119" s="149"/>
      <c r="C119" s="150"/>
      <c r="D119" s="151" t="s">
        <v>255</v>
      </c>
      <c r="E119" s="152"/>
      <c r="F119" s="152"/>
      <c r="G119" s="152"/>
      <c r="H119" s="152"/>
      <c r="I119" s="153"/>
      <c r="J119" s="154">
        <f>J4005</f>
        <v>0</v>
      </c>
      <c r="K119" s="155"/>
    </row>
    <row r="120" spans="2:11" s="8" customFormat="1" ht="19.899999999999999" customHeight="1">
      <c r="B120" s="156"/>
      <c r="C120" s="157"/>
      <c r="D120" s="158" t="s">
        <v>256</v>
      </c>
      <c r="E120" s="159"/>
      <c r="F120" s="159"/>
      <c r="G120" s="159"/>
      <c r="H120" s="159"/>
      <c r="I120" s="160"/>
      <c r="J120" s="161">
        <f>J4006</f>
        <v>0</v>
      </c>
      <c r="K120" s="162"/>
    </row>
    <row r="121" spans="2:11" s="8" customFormat="1" ht="19.899999999999999" customHeight="1">
      <c r="B121" s="156"/>
      <c r="C121" s="157"/>
      <c r="D121" s="158" t="s">
        <v>257</v>
      </c>
      <c r="E121" s="159"/>
      <c r="F121" s="159"/>
      <c r="G121" s="159"/>
      <c r="H121" s="159"/>
      <c r="I121" s="160"/>
      <c r="J121" s="161">
        <f>J4007</f>
        <v>0</v>
      </c>
      <c r="K121" s="162"/>
    </row>
    <row r="122" spans="2:11" s="8" customFormat="1" ht="14.85" customHeight="1">
      <c r="B122" s="156"/>
      <c r="C122" s="157"/>
      <c r="D122" s="158" t="s">
        <v>258</v>
      </c>
      <c r="E122" s="159"/>
      <c r="F122" s="159"/>
      <c r="G122" s="159"/>
      <c r="H122" s="159"/>
      <c r="I122" s="160"/>
      <c r="J122" s="161">
        <f>J4008</f>
        <v>0</v>
      </c>
      <c r="K122" s="162"/>
    </row>
    <row r="123" spans="2:11" s="8" customFormat="1" ht="14.85" customHeight="1">
      <c r="B123" s="156"/>
      <c r="C123" s="157"/>
      <c r="D123" s="158" t="s">
        <v>259</v>
      </c>
      <c r="E123" s="159"/>
      <c r="F123" s="159"/>
      <c r="G123" s="159"/>
      <c r="H123" s="159"/>
      <c r="I123" s="160"/>
      <c r="J123" s="161">
        <f>J4197</f>
        <v>0</v>
      </c>
      <c r="K123" s="162"/>
    </row>
    <row r="124" spans="2:11" s="8" customFormat="1" ht="14.85" customHeight="1">
      <c r="B124" s="156"/>
      <c r="C124" s="157"/>
      <c r="D124" s="158" t="s">
        <v>260</v>
      </c>
      <c r="E124" s="159"/>
      <c r="F124" s="159"/>
      <c r="G124" s="159"/>
      <c r="H124" s="159"/>
      <c r="I124" s="160"/>
      <c r="J124" s="161">
        <f>J4252</f>
        <v>0</v>
      </c>
      <c r="K124" s="162"/>
    </row>
    <row r="125" spans="2:11" s="8" customFormat="1" ht="14.85" customHeight="1">
      <c r="B125" s="156"/>
      <c r="C125" s="157"/>
      <c r="D125" s="158" t="s">
        <v>261</v>
      </c>
      <c r="E125" s="159"/>
      <c r="F125" s="159"/>
      <c r="G125" s="159"/>
      <c r="H125" s="159"/>
      <c r="I125" s="160"/>
      <c r="J125" s="161">
        <f>J4273</f>
        <v>0</v>
      </c>
      <c r="K125" s="162"/>
    </row>
    <row r="126" spans="2:11" s="8" customFormat="1" ht="14.85" customHeight="1">
      <c r="B126" s="156"/>
      <c r="C126" s="157"/>
      <c r="D126" s="158" t="s">
        <v>262</v>
      </c>
      <c r="E126" s="159"/>
      <c r="F126" s="159"/>
      <c r="G126" s="159"/>
      <c r="H126" s="159"/>
      <c r="I126" s="160"/>
      <c r="J126" s="161">
        <f>J4316</f>
        <v>0</v>
      </c>
      <c r="K126" s="162"/>
    </row>
    <row r="127" spans="2:11" s="8" customFormat="1" ht="14.85" customHeight="1">
      <c r="B127" s="156"/>
      <c r="C127" s="157"/>
      <c r="D127" s="158" t="s">
        <v>263</v>
      </c>
      <c r="E127" s="159"/>
      <c r="F127" s="159"/>
      <c r="G127" s="159"/>
      <c r="H127" s="159"/>
      <c r="I127" s="160"/>
      <c r="J127" s="161">
        <f>J4345</f>
        <v>0</v>
      </c>
      <c r="K127" s="162"/>
    </row>
    <row r="128" spans="2:11" s="8" customFormat="1" ht="14.85" customHeight="1">
      <c r="B128" s="156"/>
      <c r="C128" s="157"/>
      <c r="D128" s="158" t="s">
        <v>264</v>
      </c>
      <c r="E128" s="159"/>
      <c r="F128" s="159"/>
      <c r="G128" s="159"/>
      <c r="H128" s="159"/>
      <c r="I128" s="160"/>
      <c r="J128" s="161">
        <f>J4362</f>
        <v>0</v>
      </c>
      <c r="K128" s="162"/>
    </row>
    <row r="129" spans="2:11" s="8" customFormat="1" ht="14.85" customHeight="1">
      <c r="B129" s="156"/>
      <c r="C129" s="157"/>
      <c r="D129" s="158" t="s">
        <v>265</v>
      </c>
      <c r="E129" s="159"/>
      <c r="F129" s="159"/>
      <c r="G129" s="159"/>
      <c r="H129" s="159"/>
      <c r="I129" s="160"/>
      <c r="J129" s="161">
        <f>J4385</f>
        <v>0</v>
      </c>
      <c r="K129" s="162"/>
    </row>
    <row r="130" spans="2:11" s="8" customFormat="1" ht="14.85" customHeight="1">
      <c r="B130" s="156"/>
      <c r="C130" s="157"/>
      <c r="D130" s="158" t="s">
        <v>266</v>
      </c>
      <c r="E130" s="159"/>
      <c r="F130" s="159"/>
      <c r="G130" s="159"/>
      <c r="H130" s="159"/>
      <c r="I130" s="160"/>
      <c r="J130" s="161">
        <f>J4424</f>
        <v>0</v>
      </c>
      <c r="K130" s="162"/>
    </row>
    <row r="131" spans="2:11" s="8" customFormat="1" ht="14.85" customHeight="1">
      <c r="B131" s="156"/>
      <c r="C131" s="157"/>
      <c r="D131" s="158" t="s">
        <v>267</v>
      </c>
      <c r="E131" s="159"/>
      <c r="F131" s="159"/>
      <c r="G131" s="159"/>
      <c r="H131" s="159"/>
      <c r="I131" s="160"/>
      <c r="J131" s="161">
        <f>J4447</f>
        <v>0</v>
      </c>
      <c r="K131" s="162"/>
    </row>
    <row r="132" spans="2:11" s="8" customFormat="1" ht="14.85" customHeight="1">
      <c r="B132" s="156"/>
      <c r="C132" s="157"/>
      <c r="D132" s="158" t="s">
        <v>268</v>
      </c>
      <c r="E132" s="159"/>
      <c r="F132" s="159"/>
      <c r="G132" s="159"/>
      <c r="H132" s="159"/>
      <c r="I132" s="160"/>
      <c r="J132" s="161">
        <f>J4470</f>
        <v>0</v>
      </c>
      <c r="K132" s="162"/>
    </row>
    <row r="133" spans="2:11" s="8" customFormat="1" ht="14.85" customHeight="1">
      <c r="B133" s="156"/>
      <c r="C133" s="157"/>
      <c r="D133" s="158" t="s">
        <v>269</v>
      </c>
      <c r="E133" s="159"/>
      <c r="F133" s="159"/>
      <c r="G133" s="159"/>
      <c r="H133" s="159"/>
      <c r="I133" s="160"/>
      <c r="J133" s="161">
        <f>J4491</f>
        <v>0</v>
      </c>
      <c r="K133" s="162"/>
    </row>
    <row r="134" spans="2:11" s="8" customFormat="1" ht="19.899999999999999" customHeight="1">
      <c r="B134" s="156"/>
      <c r="C134" s="157"/>
      <c r="D134" s="158" t="s">
        <v>270</v>
      </c>
      <c r="E134" s="159"/>
      <c r="F134" s="159"/>
      <c r="G134" s="159"/>
      <c r="H134" s="159"/>
      <c r="I134" s="160"/>
      <c r="J134" s="161">
        <f>J4506</f>
        <v>0</v>
      </c>
      <c r="K134" s="162"/>
    </row>
    <row r="135" spans="2:11" s="8" customFormat="1" ht="14.85" customHeight="1">
      <c r="B135" s="156"/>
      <c r="C135" s="157"/>
      <c r="D135" s="158" t="s">
        <v>258</v>
      </c>
      <c r="E135" s="159"/>
      <c r="F135" s="159"/>
      <c r="G135" s="159"/>
      <c r="H135" s="159"/>
      <c r="I135" s="160"/>
      <c r="J135" s="161">
        <f>J4507</f>
        <v>0</v>
      </c>
      <c r="K135" s="162"/>
    </row>
    <row r="136" spans="2:11" s="8" customFormat="1" ht="14.85" customHeight="1">
      <c r="B136" s="156"/>
      <c r="C136" s="157"/>
      <c r="D136" s="158" t="s">
        <v>271</v>
      </c>
      <c r="E136" s="159"/>
      <c r="F136" s="159"/>
      <c r="G136" s="159"/>
      <c r="H136" s="159"/>
      <c r="I136" s="160"/>
      <c r="J136" s="161">
        <f>J4596</f>
        <v>0</v>
      </c>
      <c r="K136" s="162"/>
    </row>
    <row r="137" spans="2:11" s="8" customFormat="1" ht="14.85" customHeight="1">
      <c r="B137" s="156"/>
      <c r="C137" s="157"/>
      <c r="D137" s="158" t="s">
        <v>272</v>
      </c>
      <c r="E137" s="159"/>
      <c r="F137" s="159"/>
      <c r="G137" s="159"/>
      <c r="H137" s="159"/>
      <c r="I137" s="160"/>
      <c r="J137" s="161">
        <f>J4615</f>
        <v>0</v>
      </c>
      <c r="K137" s="162"/>
    </row>
    <row r="138" spans="2:11" s="8" customFormat="1" ht="14.85" customHeight="1">
      <c r="B138" s="156"/>
      <c r="C138" s="157"/>
      <c r="D138" s="158" t="s">
        <v>273</v>
      </c>
      <c r="E138" s="159"/>
      <c r="F138" s="159"/>
      <c r="G138" s="159"/>
      <c r="H138" s="159"/>
      <c r="I138" s="160"/>
      <c r="J138" s="161">
        <f>J4634</f>
        <v>0</v>
      </c>
      <c r="K138" s="162"/>
    </row>
    <row r="139" spans="2:11" s="8" customFormat="1" ht="14.85" customHeight="1">
      <c r="B139" s="156"/>
      <c r="C139" s="157"/>
      <c r="D139" s="158" t="s">
        <v>274</v>
      </c>
      <c r="E139" s="159"/>
      <c r="F139" s="159"/>
      <c r="G139" s="159"/>
      <c r="H139" s="159"/>
      <c r="I139" s="160"/>
      <c r="J139" s="161">
        <f>J4653</f>
        <v>0</v>
      </c>
      <c r="K139" s="162"/>
    </row>
    <row r="140" spans="2:11" s="8" customFormat="1" ht="14.85" customHeight="1">
      <c r="B140" s="156"/>
      <c r="C140" s="157"/>
      <c r="D140" s="158" t="s">
        <v>275</v>
      </c>
      <c r="E140" s="159"/>
      <c r="F140" s="159"/>
      <c r="G140" s="159"/>
      <c r="H140" s="159"/>
      <c r="I140" s="160"/>
      <c r="J140" s="161">
        <f>J4672</f>
        <v>0</v>
      </c>
      <c r="K140" s="162"/>
    </row>
    <row r="141" spans="2:11" s="8" customFormat="1" ht="14.85" customHeight="1">
      <c r="B141" s="156"/>
      <c r="C141" s="157"/>
      <c r="D141" s="158" t="s">
        <v>276</v>
      </c>
      <c r="E141" s="159"/>
      <c r="F141" s="159"/>
      <c r="G141" s="159"/>
      <c r="H141" s="159"/>
      <c r="I141" s="160"/>
      <c r="J141" s="161">
        <f>J4713</f>
        <v>0</v>
      </c>
      <c r="K141" s="162"/>
    </row>
    <row r="142" spans="2:11" s="8" customFormat="1" ht="14.85" customHeight="1">
      <c r="B142" s="156"/>
      <c r="C142" s="157"/>
      <c r="D142" s="158" t="s">
        <v>277</v>
      </c>
      <c r="E142" s="159"/>
      <c r="F142" s="159"/>
      <c r="G142" s="159"/>
      <c r="H142" s="159"/>
      <c r="I142" s="160"/>
      <c r="J142" s="161">
        <f>J4742</f>
        <v>0</v>
      </c>
      <c r="K142" s="162"/>
    </row>
    <row r="143" spans="2:11" s="8" customFormat="1" ht="14.85" customHeight="1">
      <c r="B143" s="156"/>
      <c r="C143" s="157"/>
      <c r="D143" s="158" t="s">
        <v>269</v>
      </c>
      <c r="E143" s="159"/>
      <c r="F143" s="159"/>
      <c r="G143" s="159"/>
      <c r="H143" s="159"/>
      <c r="I143" s="160"/>
      <c r="J143" s="161">
        <f>J4761</f>
        <v>0</v>
      </c>
      <c r="K143" s="162"/>
    </row>
    <row r="144" spans="2:11" s="8" customFormat="1" ht="19.899999999999999" customHeight="1">
      <c r="B144" s="156"/>
      <c r="C144" s="157"/>
      <c r="D144" s="158" t="s">
        <v>278</v>
      </c>
      <c r="E144" s="159"/>
      <c r="F144" s="159"/>
      <c r="G144" s="159"/>
      <c r="H144" s="159"/>
      <c r="I144" s="160"/>
      <c r="J144" s="161">
        <f>J4772</f>
        <v>0</v>
      </c>
      <c r="K144" s="162"/>
    </row>
    <row r="145" spans="2:12" s="8" customFormat="1" ht="19.899999999999999" customHeight="1">
      <c r="B145" s="156"/>
      <c r="C145" s="157"/>
      <c r="D145" s="158" t="s">
        <v>279</v>
      </c>
      <c r="E145" s="159"/>
      <c r="F145" s="159"/>
      <c r="G145" s="159"/>
      <c r="H145" s="159"/>
      <c r="I145" s="160"/>
      <c r="J145" s="161">
        <f>J4773</f>
        <v>0</v>
      </c>
      <c r="K145" s="162"/>
    </row>
    <row r="146" spans="2:12" s="8" customFormat="1" ht="19.899999999999999" customHeight="1">
      <c r="B146" s="156"/>
      <c r="C146" s="157"/>
      <c r="D146" s="158" t="s">
        <v>238</v>
      </c>
      <c r="E146" s="159"/>
      <c r="F146" s="159"/>
      <c r="G146" s="159"/>
      <c r="H146" s="159"/>
      <c r="I146" s="160"/>
      <c r="J146" s="161">
        <f>J4966</f>
        <v>0</v>
      </c>
      <c r="K146" s="162"/>
    </row>
    <row r="147" spans="2:12" s="8" customFormat="1" ht="19.899999999999999" customHeight="1">
      <c r="B147" s="156"/>
      <c r="C147" s="157"/>
      <c r="D147" s="158" t="s">
        <v>280</v>
      </c>
      <c r="E147" s="159"/>
      <c r="F147" s="159"/>
      <c r="G147" s="159"/>
      <c r="H147" s="159"/>
      <c r="I147" s="160"/>
      <c r="J147" s="161">
        <f>J4973</f>
        <v>0</v>
      </c>
      <c r="K147" s="162"/>
    </row>
    <row r="148" spans="2:12" s="8" customFormat="1" ht="19.899999999999999" customHeight="1">
      <c r="B148" s="156"/>
      <c r="C148" s="157"/>
      <c r="D148" s="158" t="s">
        <v>281</v>
      </c>
      <c r="E148" s="159"/>
      <c r="F148" s="159"/>
      <c r="G148" s="159"/>
      <c r="H148" s="159"/>
      <c r="I148" s="160"/>
      <c r="J148" s="161">
        <f>J4976</f>
        <v>0</v>
      </c>
      <c r="K148" s="162"/>
    </row>
    <row r="149" spans="2:12" s="8" customFormat="1" ht="19.899999999999999" customHeight="1">
      <c r="B149" s="156"/>
      <c r="C149" s="157"/>
      <c r="D149" s="158" t="s">
        <v>282</v>
      </c>
      <c r="E149" s="159"/>
      <c r="F149" s="159"/>
      <c r="G149" s="159"/>
      <c r="H149" s="159"/>
      <c r="I149" s="160"/>
      <c r="J149" s="161">
        <f>J4979</f>
        <v>0</v>
      </c>
      <c r="K149" s="162"/>
    </row>
    <row r="150" spans="2:12" s="8" customFormat="1" ht="19.899999999999999" customHeight="1">
      <c r="B150" s="156"/>
      <c r="C150" s="157"/>
      <c r="D150" s="158" t="s">
        <v>283</v>
      </c>
      <c r="E150" s="159"/>
      <c r="F150" s="159"/>
      <c r="G150" s="159"/>
      <c r="H150" s="159"/>
      <c r="I150" s="160"/>
      <c r="J150" s="161">
        <f>J4988</f>
        <v>0</v>
      </c>
      <c r="K150" s="162"/>
    </row>
    <row r="151" spans="2:12" s="8" customFormat="1" ht="19.899999999999999" customHeight="1">
      <c r="B151" s="156"/>
      <c r="C151" s="157"/>
      <c r="D151" s="158" t="s">
        <v>284</v>
      </c>
      <c r="E151" s="159"/>
      <c r="F151" s="159"/>
      <c r="G151" s="159"/>
      <c r="H151" s="159"/>
      <c r="I151" s="160"/>
      <c r="J151" s="161">
        <f>J4993</f>
        <v>0</v>
      </c>
      <c r="K151" s="162"/>
    </row>
    <row r="152" spans="2:12" s="1" customFormat="1" ht="21.75" customHeight="1">
      <c r="B152" s="41"/>
      <c r="C152" s="42"/>
      <c r="D152" s="42"/>
      <c r="E152" s="42"/>
      <c r="F152" s="42"/>
      <c r="G152" s="42"/>
      <c r="H152" s="42"/>
      <c r="I152" s="118"/>
      <c r="J152" s="42"/>
      <c r="K152" s="45"/>
    </row>
    <row r="153" spans="2:12" s="1" customFormat="1" ht="6.95" customHeight="1">
      <c r="B153" s="56"/>
      <c r="C153" s="57"/>
      <c r="D153" s="57"/>
      <c r="E153" s="57"/>
      <c r="F153" s="57"/>
      <c r="G153" s="57"/>
      <c r="H153" s="57"/>
      <c r="I153" s="139"/>
      <c r="J153" s="57"/>
      <c r="K153" s="58"/>
    </row>
    <row r="157" spans="2:12" s="1" customFormat="1" ht="6.95" customHeight="1">
      <c r="B157" s="59"/>
      <c r="C157" s="60"/>
      <c r="D157" s="60"/>
      <c r="E157" s="60"/>
      <c r="F157" s="60"/>
      <c r="G157" s="60"/>
      <c r="H157" s="60"/>
      <c r="I157" s="142"/>
      <c r="J157" s="60"/>
      <c r="K157" s="60"/>
      <c r="L157" s="61"/>
    </row>
    <row r="158" spans="2:12" s="1" customFormat="1" ht="36.950000000000003" customHeight="1">
      <c r="B158" s="41"/>
      <c r="C158" s="62" t="s">
        <v>110</v>
      </c>
      <c r="D158" s="63"/>
      <c r="E158" s="63"/>
      <c r="F158" s="63"/>
      <c r="G158" s="63"/>
      <c r="H158" s="63"/>
      <c r="I158" s="163"/>
      <c r="J158" s="63"/>
      <c r="K158" s="63"/>
      <c r="L158" s="61"/>
    </row>
    <row r="159" spans="2:12" s="1" customFormat="1" ht="6.95" customHeight="1">
      <c r="B159" s="41"/>
      <c r="C159" s="63"/>
      <c r="D159" s="63"/>
      <c r="E159" s="63"/>
      <c r="F159" s="63"/>
      <c r="G159" s="63"/>
      <c r="H159" s="63"/>
      <c r="I159" s="163"/>
      <c r="J159" s="63"/>
      <c r="K159" s="63"/>
      <c r="L159" s="61"/>
    </row>
    <row r="160" spans="2:12" s="1" customFormat="1" ht="14.45" customHeight="1">
      <c r="B160" s="41"/>
      <c r="C160" s="65" t="s">
        <v>18</v>
      </c>
      <c r="D160" s="63"/>
      <c r="E160" s="63"/>
      <c r="F160" s="63"/>
      <c r="G160" s="63"/>
      <c r="H160" s="63"/>
      <c r="I160" s="163"/>
      <c r="J160" s="63"/>
      <c r="K160" s="63"/>
      <c r="L160" s="61"/>
    </row>
    <row r="161" spans="2:65" s="1" customFormat="1" ht="22.5" customHeight="1">
      <c r="B161" s="41"/>
      <c r="C161" s="63"/>
      <c r="D161" s="63"/>
      <c r="E161" s="395" t="str">
        <f>E7</f>
        <v>Rekonstrukce a přístavba domova důchodců</v>
      </c>
      <c r="F161" s="396"/>
      <c r="G161" s="396"/>
      <c r="H161" s="396"/>
      <c r="I161" s="163"/>
      <c r="J161" s="63"/>
      <c r="K161" s="63"/>
      <c r="L161" s="61"/>
    </row>
    <row r="162" spans="2:65" s="1" customFormat="1" ht="14.45" customHeight="1">
      <c r="B162" s="41"/>
      <c r="C162" s="65" t="s">
        <v>98</v>
      </c>
      <c r="D162" s="63"/>
      <c r="E162" s="63"/>
      <c r="F162" s="63"/>
      <c r="G162" s="63"/>
      <c r="H162" s="63"/>
      <c r="I162" s="163"/>
      <c r="J162" s="63"/>
      <c r="K162" s="63"/>
      <c r="L162" s="61"/>
    </row>
    <row r="163" spans="2:65" s="1" customFormat="1" ht="23.25" customHeight="1">
      <c r="B163" s="41"/>
      <c r="C163" s="63"/>
      <c r="D163" s="63"/>
      <c r="E163" s="371" t="str">
        <f>E9</f>
        <v>SO01 - Novostavba DP - SO01 - Novostavba DPS</v>
      </c>
      <c r="F163" s="397"/>
      <c r="G163" s="397"/>
      <c r="H163" s="397"/>
      <c r="I163" s="163"/>
      <c r="J163" s="63"/>
      <c r="K163" s="63"/>
      <c r="L163" s="61"/>
    </row>
    <row r="164" spans="2:65" s="1" customFormat="1" ht="6.95" customHeight="1">
      <c r="B164" s="41"/>
      <c r="C164" s="63"/>
      <c r="D164" s="63"/>
      <c r="E164" s="63"/>
      <c r="F164" s="63"/>
      <c r="G164" s="63"/>
      <c r="H164" s="63"/>
      <c r="I164" s="163"/>
      <c r="J164" s="63"/>
      <c r="K164" s="63"/>
      <c r="L164" s="61"/>
    </row>
    <row r="165" spans="2:65" s="1" customFormat="1" ht="18" customHeight="1">
      <c r="B165" s="41"/>
      <c r="C165" s="65" t="s">
        <v>23</v>
      </c>
      <c r="D165" s="63"/>
      <c r="E165" s="63"/>
      <c r="F165" s="164" t="str">
        <f>F12</f>
        <v xml:space="preserve"> </v>
      </c>
      <c r="G165" s="63"/>
      <c r="H165" s="63"/>
      <c r="I165" s="165" t="s">
        <v>25</v>
      </c>
      <c r="J165" s="73" t="str">
        <f>IF(J12="","",J12)</f>
        <v>24. 4. 2017</v>
      </c>
      <c r="K165" s="63"/>
      <c r="L165" s="61"/>
    </row>
    <row r="166" spans="2:65" s="1" customFormat="1" ht="6.95" customHeight="1">
      <c r="B166" s="41"/>
      <c r="C166" s="63"/>
      <c r="D166" s="63"/>
      <c r="E166" s="63"/>
      <c r="F166" s="63"/>
      <c r="G166" s="63"/>
      <c r="H166" s="63"/>
      <c r="I166" s="163"/>
      <c r="J166" s="63"/>
      <c r="K166" s="63"/>
      <c r="L166" s="61"/>
    </row>
    <row r="167" spans="2:65" s="1" customFormat="1">
      <c r="B167" s="41"/>
      <c r="C167" s="65" t="s">
        <v>27</v>
      </c>
      <c r="D167" s="63"/>
      <c r="E167" s="63"/>
      <c r="F167" s="164" t="str">
        <f>E15</f>
        <v xml:space="preserve"> </v>
      </c>
      <c r="G167" s="63"/>
      <c r="H167" s="63"/>
      <c r="I167" s="165" t="s">
        <v>32</v>
      </c>
      <c r="J167" s="164" t="str">
        <f>E21</f>
        <v xml:space="preserve"> </v>
      </c>
      <c r="K167" s="63"/>
      <c r="L167" s="61"/>
    </row>
    <row r="168" spans="2:65" s="1" customFormat="1" ht="14.45" customHeight="1">
      <c r="B168" s="41"/>
      <c r="C168" s="65" t="s">
        <v>30</v>
      </c>
      <c r="D168" s="63"/>
      <c r="E168" s="63"/>
      <c r="F168" s="164" t="str">
        <f>IF(E18="","",E18)</f>
        <v/>
      </c>
      <c r="G168" s="63"/>
      <c r="H168" s="63"/>
      <c r="I168" s="163"/>
      <c r="J168" s="63"/>
      <c r="K168" s="63"/>
      <c r="L168" s="61"/>
    </row>
    <row r="169" spans="2:65" s="1" customFormat="1" ht="10.35" customHeight="1">
      <c r="B169" s="41"/>
      <c r="C169" s="63"/>
      <c r="D169" s="63"/>
      <c r="E169" s="63"/>
      <c r="F169" s="63"/>
      <c r="G169" s="63"/>
      <c r="H169" s="63"/>
      <c r="I169" s="163"/>
      <c r="J169" s="63"/>
      <c r="K169" s="63"/>
      <c r="L169" s="61"/>
    </row>
    <row r="170" spans="2:65" s="9" customFormat="1" ht="29.25" customHeight="1">
      <c r="B170" s="166"/>
      <c r="C170" s="167" t="s">
        <v>111</v>
      </c>
      <c r="D170" s="168" t="s">
        <v>55</v>
      </c>
      <c r="E170" s="168" t="s">
        <v>51</v>
      </c>
      <c r="F170" s="168" t="s">
        <v>112</v>
      </c>
      <c r="G170" s="168" t="s">
        <v>113</v>
      </c>
      <c r="H170" s="168" t="s">
        <v>114</v>
      </c>
      <c r="I170" s="169" t="s">
        <v>115</v>
      </c>
      <c r="J170" s="168" t="s">
        <v>102</v>
      </c>
      <c r="K170" s="170" t="s">
        <v>116</v>
      </c>
      <c r="L170" s="171"/>
      <c r="M170" s="81" t="s">
        <v>117</v>
      </c>
      <c r="N170" s="82" t="s">
        <v>40</v>
      </c>
      <c r="O170" s="82" t="s">
        <v>118</v>
      </c>
      <c r="P170" s="82" t="s">
        <v>119</v>
      </c>
      <c r="Q170" s="82" t="s">
        <v>120</v>
      </c>
      <c r="R170" s="82" t="s">
        <v>121</v>
      </c>
      <c r="S170" s="82" t="s">
        <v>122</v>
      </c>
      <c r="T170" s="83" t="s">
        <v>123</v>
      </c>
    </row>
    <row r="171" spans="2:65" s="1" customFormat="1" ht="29.25" customHeight="1">
      <c r="B171" s="41"/>
      <c r="C171" s="87" t="s">
        <v>103</v>
      </c>
      <c r="D171" s="63"/>
      <c r="E171" s="63"/>
      <c r="F171" s="63"/>
      <c r="G171" s="63"/>
      <c r="H171" s="63"/>
      <c r="I171" s="163"/>
      <c r="J171" s="172">
        <f>BK171</f>
        <v>0</v>
      </c>
      <c r="K171" s="63"/>
      <c r="L171" s="61"/>
      <c r="M171" s="84"/>
      <c r="N171" s="85"/>
      <c r="O171" s="85"/>
      <c r="P171" s="173">
        <f>P172+P1664+P4005</f>
        <v>0</v>
      </c>
      <c r="Q171" s="85"/>
      <c r="R171" s="173">
        <f>R172+R1664+R4005</f>
        <v>0</v>
      </c>
      <c r="S171" s="85"/>
      <c r="T171" s="174">
        <f>T172+T1664+T4005</f>
        <v>0</v>
      </c>
      <c r="AT171" s="24" t="s">
        <v>69</v>
      </c>
      <c r="AU171" s="24" t="s">
        <v>104</v>
      </c>
      <c r="BK171" s="175">
        <f>BK172+BK1664+BK4005</f>
        <v>0</v>
      </c>
    </row>
    <row r="172" spans="2:65" s="10" customFormat="1" ht="37.35" customHeight="1">
      <c r="B172" s="176"/>
      <c r="C172" s="177"/>
      <c r="D172" s="178" t="s">
        <v>69</v>
      </c>
      <c r="E172" s="179" t="s">
        <v>285</v>
      </c>
      <c r="F172" s="179" t="s">
        <v>286</v>
      </c>
      <c r="G172" s="177"/>
      <c r="H172" s="177"/>
      <c r="I172" s="180"/>
      <c r="J172" s="181">
        <f>BK172</f>
        <v>0</v>
      </c>
      <c r="K172" s="177"/>
      <c r="L172" s="182"/>
      <c r="M172" s="183"/>
      <c r="N172" s="184"/>
      <c r="O172" s="184"/>
      <c r="P172" s="185">
        <f>P173+P266+P533+P601+P826+P846+P1457+P1468+P1481+P1520+P1641+P1660</f>
        <v>0</v>
      </c>
      <c r="Q172" s="184"/>
      <c r="R172" s="185">
        <f>R173+R266+R533+R601+R826+R846+R1457+R1468+R1481+R1520+R1641+R1660</f>
        <v>0</v>
      </c>
      <c r="S172" s="184"/>
      <c r="T172" s="186">
        <f>T173+T266+T533+T601+T826+T846+T1457+T1468+T1481+T1520+T1641+T1660</f>
        <v>0</v>
      </c>
      <c r="AR172" s="187" t="s">
        <v>78</v>
      </c>
      <c r="AT172" s="188" t="s">
        <v>69</v>
      </c>
      <c r="AU172" s="188" t="s">
        <v>70</v>
      </c>
      <c r="AY172" s="187" t="s">
        <v>126</v>
      </c>
      <c r="BK172" s="189">
        <f>BK173+BK266+BK533+BK601+BK826+BK846+BK1457+BK1468+BK1481+BK1520+BK1641+BK1660</f>
        <v>0</v>
      </c>
    </row>
    <row r="173" spans="2:65" s="10" customFormat="1" ht="19.899999999999999" customHeight="1">
      <c r="B173" s="176"/>
      <c r="C173" s="177"/>
      <c r="D173" s="190" t="s">
        <v>69</v>
      </c>
      <c r="E173" s="191" t="s">
        <v>78</v>
      </c>
      <c r="F173" s="191" t="s">
        <v>287</v>
      </c>
      <c r="G173" s="177"/>
      <c r="H173" s="177"/>
      <c r="I173" s="180"/>
      <c r="J173" s="192">
        <f>BK173</f>
        <v>0</v>
      </c>
      <c r="K173" s="177"/>
      <c r="L173" s="182"/>
      <c r="M173" s="183"/>
      <c r="N173" s="184"/>
      <c r="O173" s="184"/>
      <c r="P173" s="185">
        <f>SUM(P174:P265)</f>
        <v>0</v>
      </c>
      <c r="Q173" s="184"/>
      <c r="R173" s="185">
        <f>SUM(R174:R265)</f>
        <v>0</v>
      </c>
      <c r="S173" s="184"/>
      <c r="T173" s="186">
        <f>SUM(T174:T265)</f>
        <v>0</v>
      </c>
      <c r="AR173" s="187" t="s">
        <v>78</v>
      </c>
      <c r="AT173" s="188" t="s">
        <v>69</v>
      </c>
      <c r="AU173" s="188" t="s">
        <v>78</v>
      </c>
      <c r="AY173" s="187" t="s">
        <v>126</v>
      </c>
      <c r="BK173" s="189">
        <f>SUM(BK174:BK265)</f>
        <v>0</v>
      </c>
    </row>
    <row r="174" spans="2:65" s="1" customFormat="1" ht="22.5" customHeight="1">
      <c r="B174" s="41"/>
      <c r="C174" s="193" t="s">
        <v>78</v>
      </c>
      <c r="D174" s="193" t="s">
        <v>129</v>
      </c>
      <c r="E174" s="194" t="s">
        <v>288</v>
      </c>
      <c r="F174" s="195" t="s">
        <v>289</v>
      </c>
      <c r="G174" s="196" t="s">
        <v>132</v>
      </c>
      <c r="H174" s="197">
        <v>1</v>
      </c>
      <c r="I174" s="198"/>
      <c r="J174" s="199">
        <f>ROUND(I174*H174,2)</f>
        <v>0</v>
      </c>
      <c r="K174" s="195" t="s">
        <v>21</v>
      </c>
      <c r="L174" s="61"/>
      <c r="M174" s="200" t="s">
        <v>21</v>
      </c>
      <c r="N174" s="201" t="s">
        <v>42</v>
      </c>
      <c r="O174" s="42"/>
      <c r="P174" s="202">
        <f>O174*H174</f>
        <v>0</v>
      </c>
      <c r="Q174" s="202">
        <v>0</v>
      </c>
      <c r="R174" s="202">
        <f>Q174*H174</f>
        <v>0</v>
      </c>
      <c r="S174" s="202">
        <v>0</v>
      </c>
      <c r="T174" s="203">
        <f>S174*H174</f>
        <v>0</v>
      </c>
      <c r="AR174" s="24" t="s">
        <v>133</v>
      </c>
      <c r="AT174" s="24" t="s">
        <v>129</v>
      </c>
      <c r="AU174" s="24" t="s">
        <v>134</v>
      </c>
      <c r="AY174" s="24" t="s">
        <v>126</v>
      </c>
      <c r="BE174" s="204">
        <f>IF(N174="základní",J174,0)</f>
        <v>0</v>
      </c>
      <c r="BF174" s="204">
        <f>IF(N174="snížená",J174,0)</f>
        <v>0</v>
      </c>
      <c r="BG174" s="204">
        <f>IF(N174="zákl. přenesená",J174,0)</f>
        <v>0</v>
      </c>
      <c r="BH174" s="204">
        <f>IF(N174="sníž. přenesená",J174,0)</f>
        <v>0</v>
      </c>
      <c r="BI174" s="204">
        <f>IF(N174="nulová",J174,0)</f>
        <v>0</v>
      </c>
      <c r="BJ174" s="24" t="s">
        <v>134</v>
      </c>
      <c r="BK174" s="204">
        <f>ROUND(I174*H174,2)</f>
        <v>0</v>
      </c>
      <c r="BL174" s="24" t="s">
        <v>133</v>
      </c>
      <c r="BM174" s="24" t="s">
        <v>134</v>
      </c>
    </row>
    <row r="175" spans="2:65" s="1" customFormat="1" ht="13.5">
      <c r="B175" s="41"/>
      <c r="C175" s="63"/>
      <c r="D175" s="205" t="s">
        <v>135</v>
      </c>
      <c r="E175" s="63"/>
      <c r="F175" s="206" t="s">
        <v>289</v>
      </c>
      <c r="G175" s="63"/>
      <c r="H175" s="63"/>
      <c r="I175" s="163"/>
      <c r="J175" s="63"/>
      <c r="K175" s="63"/>
      <c r="L175" s="61"/>
      <c r="M175" s="207"/>
      <c r="N175" s="42"/>
      <c r="O175" s="42"/>
      <c r="P175" s="42"/>
      <c r="Q175" s="42"/>
      <c r="R175" s="42"/>
      <c r="S175" s="42"/>
      <c r="T175" s="78"/>
      <c r="AT175" s="24" t="s">
        <v>135</v>
      </c>
      <c r="AU175" s="24" t="s">
        <v>134</v>
      </c>
    </row>
    <row r="176" spans="2:65" s="1" customFormat="1" ht="22.5" customHeight="1">
      <c r="B176" s="41"/>
      <c r="C176" s="193" t="s">
        <v>134</v>
      </c>
      <c r="D176" s="193" t="s">
        <v>129</v>
      </c>
      <c r="E176" s="194" t="s">
        <v>290</v>
      </c>
      <c r="F176" s="195" t="s">
        <v>291</v>
      </c>
      <c r="G176" s="196" t="s">
        <v>132</v>
      </c>
      <c r="H176" s="197">
        <v>1</v>
      </c>
      <c r="I176" s="198"/>
      <c r="J176" s="199">
        <f>ROUND(I176*H176,2)</f>
        <v>0</v>
      </c>
      <c r="K176" s="195" t="s">
        <v>21</v>
      </c>
      <c r="L176" s="61"/>
      <c r="M176" s="200" t="s">
        <v>21</v>
      </c>
      <c r="N176" s="201" t="s">
        <v>42</v>
      </c>
      <c r="O176" s="42"/>
      <c r="P176" s="202">
        <f>O176*H176</f>
        <v>0</v>
      </c>
      <c r="Q176" s="202">
        <v>0</v>
      </c>
      <c r="R176" s="202">
        <f>Q176*H176</f>
        <v>0</v>
      </c>
      <c r="S176" s="202">
        <v>0</v>
      </c>
      <c r="T176" s="203">
        <f>S176*H176</f>
        <v>0</v>
      </c>
      <c r="AR176" s="24" t="s">
        <v>133</v>
      </c>
      <c r="AT176" s="24" t="s">
        <v>129</v>
      </c>
      <c r="AU176" s="24" t="s">
        <v>134</v>
      </c>
      <c r="AY176" s="24" t="s">
        <v>126</v>
      </c>
      <c r="BE176" s="204">
        <f>IF(N176="základní",J176,0)</f>
        <v>0</v>
      </c>
      <c r="BF176" s="204">
        <f>IF(N176="snížená",J176,0)</f>
        <v>0</v>
      </c>
      <c r="BG176" s="204">
        <f>IF(N176="zákl. přenesená",J176,0)</f>
        <v>0</v>
      </c>
      <c r="BH176" s="204">
        <f>IF(N176="sníž. přenesená",J176,0)</f>
        <v>0</v>
      </c>
      <c r="BI176" s="204">
        <f>IF(N176="nulová",J176,0)</f>
        <v>0</v>
      </c>
      <c r="BJ176" s="24" t="s">
        <v>134</v>
      </c>
      <c r="BK176" s="204">
        <f>ROUND(I176*H176,2)</f>
        <v>0</v>
      </c>
      <c r="BL176" s="24" t="s">
        <v>133</v>
      </c>
      <c r="BM176" s="24" t="s">
        <v>133</v>
      </c>
    </row>
    <row r="177" spans="2:65" s="1" customFormat="1" ht="13.5">
      <c r="B177" s="41"/>
      <c r="C177" s="63"/>
      <c r="D177" s="205" t="s">
        <v>135</v>
      </c>
      <c r="E177" s="63"/>
      <c r="F177" s="206" t="s">
        <v>292</v>
      </c>
      <c r="G177" s="63"/>
      <c r="H177" s="63"/>
      <c r="I177" s="163"/>
      <c r="J177" s="63"/>
      <c r="K177" s="63"/>
      <c r="L177" s="61"/>
      <c r="M177" s="207"/>
      <c r="N177" s="42"/>
      <c r="O177" s="42"/>
      <c r="P177" s="42"/>
      <c r="Q177" s="42"/>
      <c r="R177" s="42"/>
      <c r="S177" s="42"/>
      <c r="T177" s="78"/>
      <c r="AT177" s="24" t="s">
        <v>135</v>
      </c>
      <c r="AU177" s="24" t="s">
        <v>134</v>
      </c>
    </row>
    <row r="178" spans="2:65" s="1" customFormat="1" ht="22.5" customHeight="1">
      <c r="B178" s="41"/>
      <c r="C178" s="193" t="s">
        <v>138</v>
      </c>
      <c r="D178" s="193" t="s">
        <v>129</v>
      </c>
      <c r="E178" s="194" t="s">
        <v>293</v>
      </c>
      <c r="F178" s="195" t="s">
        <v>294</v>
      </c>
      <c r="G178" s="196" t="s">
        <v>132</v>
      </c>
      <c r="H178" s="197">
        <v>1</v>
      </c>
      <c r="I178" s="198"/>
      <c r="J178" s="199">
        <f>ROUND(I178*H178,2)</f>
        <v>0</v>
      </c>
      <c r="K178" s="195" t="s">
        <v>21</v>
      </c>
      <c r="L178" s="61"/>
      <c r="M178" s="200" t="s">
        <v>21</v>
      </c>
      <c r="N178" s="201" t="s">
        <v>42</v>
      </c>
      <c r="O178" s="42"/>
      <c r="P178" s="202">
        <f>O178*H178</f>
        <v>0</v>
      </c>
      <c r="Q178" s="202">
        <v>0</v>
      </c>
      <c r="R178" s="202">
        <f>Q178*H178</f>
        <v>0</v>
      </c>
      <c r="S178" s="202">
        <v>0</v>
      </c>
      <c r="T178" s="203">
        <f>S178*H178</f>
        <v>0</v>
      </c>
      <c r="AR178" s="24" t="s">
        <v>133</v>
      </c>
      <c r="AT178" s="24" t="s">
        <v>129</v>
      </c>
      <c r="AU178" s="24" t="s">
        <v>134</v>
      </c>
      <c r="AY178" s="24" t="s">
        <v>126</v>
      </c>
      <c r="BE178" s="204">
        <f>IF(N178="základní",J178,0)</f>
        <v>0</v>
      </c>
      <c r="BF178" s="204">
        <f>IF(N178="snížená",J178,0)</f>
        <v>0</v>
      </c>
      <c r="BG178" s="204">
        <f>IF(N178="zákl. přenesená",J178,0)</f>
        <v>0</v>
      </c>
      <c r="BH178" s="204">
        <f>IF(N178="sníž. přenesená",J178,0)</f>
        <v>0</v>
      </c>
      <c r="BI178" s="204">
        <f>IF(N178="nulová",J178,0)</f>
        <v>0</v>
      </c>
      <c r="BJ178" s="24" t="s">
        <v>134</v>
      </c>
      <c r="BK178" s="204">
        <f>ROUND(I178*H178,2)</f>
        <v>0</v>
      </c>
      <c r="BL178" s="24" t="s">
        <v>133</v>
      </c>
      <c r="BM178" s="24" t="s">
        <v>141</v>
      </c>
    </row>
    <row r="179" spans="2:65" s="1" customFormat="1" ht="13.5">
      <c r="B179" s="41"/>
      <c r="C179" s="63"/>
      <c r="D179" s="205" t="s">
        <v>135</v>
      </c>
      <c r="E179" s="63"/>
      <c r="F179" s="206" t="s">
        <v>294</v>
      </c>
      <c r="G179" s="63"/>
      <c r="H179" s="63"/>
      <c r="I179" s="163"/>
      <c r="J179" s="63"/>
      <c r="K179" s="63"/>
      <c r="L179" s="61"/>
      <c r="M179" s="207"/>
      <c r="N179" s="42"/>
      <c r="O179" s="42"/>
      <c r="P179" s="42"/>
      <c r="Q179" s="42"/>
      <c r="R179" s="42"/>
      <c r="S179" s="42"/>
      <c r="T179" s="78"/>
      <c r="AT179" s="24" t="s">
        <v>135</v>
      </c>
      <c r="AU179" s="24" t="s">
        <v>134</v>
      </c>
    </row>
    <row r="180" spans="2:65" s="1" customFormat="1" ht="22.5" customHeight="1">
      <c r="B180" s="41"/>
      <c r="C180" s="193" t="s">
        <v>133</v>
      </c>
      <c r="D180" s="193" t="s">
        <v>129</v>
      </c>
      <c r="E180" s="194" t="s">
        <v>295</v>
      </c>
      <c r="F180" s="195" t="s">
        <v>296</v>
      </c>
      <c r="G180" s="196" t="s">
        <v>297</v>
      </c>
      <c r="H180" s="197">
        <v>840</v>
      </c>
      <c r="I180" s="198"/>
      <c r="J180" s="199">
        <f>ROUND(I180*H180,2)</f>
        <v>0</v>
      </c>
      <c r="K180" s="195" t="s">
        <v>160</v>
      </c>
      <c r="L180" s="61"/>
      <c r="M180" s="200" t="s">
        <v>21</v>
      </c>
      <c r="N180" s="201" t="s">
        <v>42</v>
      </c>
      <c r="O180" s="42"/>
      <c r="P180" s="202">
        <f>O180*H180</f>
        <v>0</v>
      </c>
      <c r="Q180" s="202">
        <v>0</v>
      </c>
      <c r="R180" s="202">
        <f>Q180*H180</f>
        <v>0</v>
      </c>
      <c r="S180" s="202">
        <v>0</v>
      </c>
      <c r="T180" s="203">
        <f>S180*H180</f>
        <v>0</v>
      </c>
      <c r="AR180" s="24" t="s">
        <v>133</v>
      </c>
      <c r="AT180" s="24" t="s">
        <v>129</v>
      </c>
      <c r="AU180" s="24" t="s">
        <v>134</v>
      </c>
      <c r="AY180" s="24" t="s">
        <v>126</v>
      </c>
      <c r="BE180" s="204">
        <f>IF(N180="základní",J180,0)</f>
        <v>0</v>
      </c>
      <c r="BF180" s="204">
        <f>IF(N180="snížená",J180,0)</f>
        <v>0</v>
      </c>
      <c r="BG180" s="204">
        <f>IF(N180="zákl. přenesená",J180,0)</f>
        <v>0</v>
      </c>
      <c r="BH180" s="204">
        <f>IF(N180="sníž. přenesená",J180,0)</f>
        <v>0</v>
      </c>
      <c r="BI180" s="204">
        <f>IF(N180="nulová",J180,0)</f>
        <v>0</v>
      </c>
      <c r="BJ180" s="24" t="s">
        <v>134</v>
      </c>
      <c r="BK180" s="204">
        <f>ROUND(I180*H180,2)</f>
        <v>0</v>
      </c>
      <c r="BL180" s="24" t="s">
        <v>133</v>
      </c>
      <c r="BM180" s="24" t="s">
        <v>144</v>
      </c>
    </row>
    <row r="181" spans="2:65" s="1" customFormat="1" ht="27">
      <c r="B181" s="41"/>
      <c r="C181" s="63"/>
      <c r="D181" s="208" t="s">
        <v>135</v>
      </c>
      <c r="E181" s="63"/>
      <c r="F181" s="209" t="s">
        <v>298</v>
      </c>
      <c r="G181" s="63"/>
      <c r="H181" s="63"/>
      <c r="I181" s="163"/>
      <c r="J181" s="63"/>
      <c r="K181" s="63"/>
      <c r="L181" s="61"/>
      <c r="M181" s="207"/>
      <c r="N181" s="42"/>
      <c r="O181" s="42"/>
      <c r="P181" s="42"/>
      <c r="Q181" s="42"/>
      <c r="R181" s="42"/>
      <c r="S181" s="42"/>
      <c r="T181" s="78"/>
      <c r="AT181" s="24" t="s">
        <v>135</v>
      </c>
      <c r="AU181" s="24" t="s">
        <v>134</v>
      </c>
    </row>
    <row r="182" spans="2:65" s="1" customFormat="1" ht="175.5">
      <c r="B182" s="41"/>
      <c r="C182" s="63"/>
      <c r="D182" s="205" t="s">
        <v>299</v>
      </c>
      <c r="E182" s="63"/>
      <c r="F182" s="235" t="s">
        <v>300</v>
      </c>
      <c r="G182" s="63"/>
      <c r="H182" s="63"/>
      <c r="I182" s="163"/>
      <c r="J182" s="63"/>
      <c r="K182" s="63"/>
      <c r="L182" s="61"/>
      <c r="M182" s="207"/>
      <c r="N182" s="42"/>
      <c r="O182" s="42"/>
      <c r="P182" s="42"/>
      <c r="Q182" s="42"/>
      <c r="R182" s="42"/>
      <c r="S182" s="42"/>
      <c r="T182" s="78"/>
      <c r="AT182" s="24" t="s">
        <v>299</v>
      </c>
      <c r="AU182" s="24" t="s">
        <v>134</v>
      </c>
    </row>
    <row r="183" spans="2:65" s="1" customFormat="1" ht="22.5" customHeight="1">
      <c r="B183" s="41"/>
      <c r="C183" s="193" t="s">
        <v>145</v>
      </c>
      <c r="D183" s="193" t="s">
        <v>129</v>
      </c>
      <c r="E183" s="194" t="s">
        <v>301</v>
      </c>
      <c r="F183" s="195" t="s">
        <v>302</v>
      </c>
      <c r="G183" s="196" t="s">
        <v>303</v>
      </c>
      <c r="H183" s="197">
        <v>105</v>
      </c>
      <c r="I183" s="198"/>
      <c r="J183" s="199">
        <f>ROUND(I183*H183,2)</f>
        <v>0</v>
      </c>
      <c r="K183" s="195" t="s">
        <v>160</v>
      </c>
      <c r="L183" s="61"/>
      <c r="M183" s="200" t="s">
        <v>21</v>
      </c>
      <c r="N183" s="201" t="s">
        <v>42</v>
      </c>
      <c r="O183" s="42"/>
      <c r="P183" s="202">
        <f>O183*H183</f>
        <v>0</v>
      </c>
      <c r="Q183" s="202">
        <v>0</v>
      </c>
      <c r="R183" s="202">
        <f>Q183*H183</f>
        <v>0</v>
      </c>
      <c r="S183" s="202">
        <v>0</v>
      </c>
      <c r="T183" s="203">
        <f>S183*H183</f>
        <v>0</v>
      </c>
      <c r="AR183" s="24" t="s">
        <v>133</v>
      </c>
      <c r="AT183" s="24" t="s">
        <v>129</v>
      </c>
      <c r="AU183" s="24" t="s">
        <v>134</v>
      </c>
      <c r="AY183" s="24" t="s">
        <v>126</v>
      </c>
      <c r="BE183" s="204">
        <f>IF(N183="základní",J183,0)</f>
        <v>0</v>
      </c>
      <c r="BF183" s="204">
        <f>IF(N183="snížená",J183,0)</f>
        <v>0</v>
      </c>
      <c r="BG183" s="204">
        <f>IF(N183="zákl. přenesená",J183,0)</f>
        <v>0</v>
      </c>
      <c r="BH183" s="204">
        <f>IF(N183="sníž. přenesená",J183,0)</f>
        <v>0</v>
      </c>
      <c r="BI183" s="204">
        <f>IF(N183="nulová",J183,0)</f>
        <v>0</v>
      </c>
      <c r="BJ183" s="24" t="s">
        <v>134</v>
      </c>
      <c r="BK183" s="204">
        <f>ROUND(I183*H183,2)</f>
        <v>0</v>
      </c>
      <c r="BL183" s="24" t="s">
        <v>133</v>
      </c>
      <c r="BM183" s="24" t="s">
        <v>148</v>
      </c>
    </row>
    <row r="184" spans="2:65" s="1" customFormat="1" ht="27">
      <c r="B184" s="41"/>
      <c r="C184" s="63"/>
      <c r="D184" s="208" t="s">
        <v>135</v>
      </c>
      <c r="E184" s="63"/>
      <c r="F184" s="209" t="s">
        <v>304</v>
      </c>
      <c r="G184" s="63"/>
      <c r="H184" s="63"/>
      <c r="I184" s="163"/>
      <c r="J184" s="63"/>
      <c r="K184" s="63"/>
      <c r="L184" s="61"/>
      <c r="M184" s="207"/>
      <c r="N184" s="42"/>
      <c r="O184" s="42"/>
      <c r="P184" s="42"/>
      <c r="Q184" s="42"/>
      <c r="R184" s="42"/>
      <c r="S184" s="42"/>
      <c r="T184" s="78"/>
      <c r="AT184" s="24" t="s">
        <v>135</v>
      </c>
      <c r="AU184" s="24" t="s">
        <v>134</v>
      </c>
    </row>
    <row r="185" spans="2:65" s="1" customFormat="1" ht="162">
      <c r="B185" s="41"/>
      <c r="C185" s="63"/>
      <c r="D185" s="205" t="s">
        <v>299</v>
      </c>
      <c r="E185" s="63"/>
      <c r="F185" s="235" t="s">
        <v>305</v>
      </c>
      <c r="G185" s="63"/>
      <c r="H185" s="63"/>
      <c r="I185" s="163"/>
      <c r="J185" s="63"/>
      <c r="K185" s="63"/>
      <c r="L185" s="61"/>
      <c r="M185" s="207"/>
      <c r="N185" s="42"/>
      <c r="O185" s="42"/>
      <c r="P185" s="42"/>
      <c r="Q185" s="42"/>
      <c r="R185" s="42"/>
      <c r="S185" s="42"/>
      <c r="T185" s="78"/>
      <c r="AT185" s="24" t="s">
        <v>299</v>
      </c>
      <c r="AU185" s="24" t="s">
        <v>134</v>
      </c>
    </row>
    <row r="186" spans="2:65" s="1" customFormat="1" ht="22.5" customHeight="1">
      <c r="B186" s="41"/>
      <c r="C186" s="193" t="s">
        <v>141</v>
      </c>
      <c r="D186" s="193" t="s">
        <v>129</v>
      </c>
      <c r="E186" s="194" t="s">
        <v>306</v>
      </c>
      <c r="F186" s="195" t="s">
        <v>307</v>
      </c>
      <c r="G186" s="196" t="s">
        <v>308</v>
      </c>
      <c r="H186" s="197">
        <v>2140.2150000000001</v>
      </c>
      <c r="I186" s="198"/>
      <c r="J186" s="199">
        <f>ROUND(I186*H186,2)</f>
        <v>0</v>
      </c>
      <c r="K186" s="195" t="s">
        <v>160</v>
      </c>
      <c r="L186" s="61"/>
      <c r="M186" s="200" t="s">
        <v>21</v>
      </c>
      <c r="N186" s="201" t="s">
        <v>42</v>
      </c>
      <c r="O186" s="42"/>
      <c r="P186" s="202">
        <f>O186*H186</f>
        <v>0</v>
      </c>
      <c r="Q186" s="202">
        <v>0</v>
      </c>
      <c r="R186" s="202">
        <f>Q186*H186</f>
        <v>0</v>
      </c>
      <c r="S186" s="202">
        <v>0</v>
      </c>
      <c r="T186" s="203">
        <f>S186*H186</f>
        <v>0</v>
      </c>
      <c r="AR186" s="24" t="s">
        <v>133</v>
      </c>
      <c r="AT186" s="24" t="s">
        <v>129</v>
      </c>
      <c r="AU186" s="24" t="s">
        <v>134</v>
      </c>
      <c r="AY186" s="24" t="s">
        <v>126</v>
      </c>
      <c r="BE186" s="204">
        <f>IF(N186="základní",J186,0)</f>
        <v>0</v>
      </c>
      <c r="BF186" s="204">
        <f>IF(N186="snížená",J186,0)</f>
        <v>0</v>
      </c>
      <c r="BG186" s="204">
        <f>IF(N186="zákl. přenesená",J186,0)</f>
        <v>0</v>
      </c>
      <c r="BH186" s="204">
        <f>IF(N186="sníž. přenesená",J186,0)</f>
        <v>0</v>
      </c>
      <c r="BI186" s="204">
        <f>IF(N186="nulová",J186,0)</f>
        <v>0</v>
      </c>
      <c r="BJ186" s="24" t="s">
        <v>134</v>
      </c>
      <c r="BK186" s="204">
        <f>ROUND(I186*H186,2)</f>
        <v>0</v>
      </c>
      <c r="BL186" s="24" t="s">
        <v>133</v>
      </c>
      <c r="BM186" s="24" t="s">
        <v>151</v>
      </c>
    </row>
    <row r="187" spans="2:65" s="1" customFormat="1" ht="27">
      <c r="B187" s="41"/>
      <c r="C187" s="63"/>
      <c r="D187" s="208" t="s">
        <v>135</v>
      </c>
      <c r="E187" s="63"/>
      <c r="F187" s="209" t="s">
        <v>309</v>
      </c>
      <c r="G187" s="63"/>
      <c r="H187" s="63"/>
      <c r="I187" s="163"/>
      <c r="J187" s="63"/>
      <c r="K187" s="63"/>
      <c r="L187" s="61"/>
      <c r="M187" s="207"/>
      <c r="N187" s="42"/>
      <c r="O187" s="42"/>
      <c r="P187" s="42"/>
      <c r="Q187" s="42"/>
      <c r="R187" s="42"/>
      <c r="S187" s="42"/>
      <c r="T187" s="78"/>
      <c r="AT187" s="24" t="s">
        <v>135</v>
      </c>
      <c r="AU187" s="24" t="s">
        <v>134</v>
      </c>
    </row>
    <row r="188" spans="2:65" s="1" customFormat="1" ht="175.5">
      <c r="B188" s="41"/>
      <c r="C188" s="63"/>
      <c r="D188" s="208" t="s">
        <v>299</v>
      </c>
      <c r="E188" s="63"/>
      <c r="F188" s="236" t="s">
        <v>310</v>
      </c>
      <c r="G188" s="63"/>
      <c r="H188" s="63"/>
      <c r="I188" s="163"/>
      <c r="J188" s="63"/>
      <c r="K188" s="63"/>
      <c r="L188" s="61"/>
      <c r="M188" s="207"/>
      <c r="N188" s="42"/>
      <c r="O188" s="42"/>
      <c r="P188" s="42"/>
      <c r="Q188" s="42"/>
      <c r="R188" s="42"/>
      <c r="S188" s="42"/>
      <c r="T188" s="78"/>
      <c r="AT188" s="24" t="s">
        <v>299</v>
      </c>
      <c r="AU188" s="24" t="s">
        <v>134</v>
      </c>
    </row>
    <row r="189" spans="2:65" s="13" customFormat="1" ht="13.5">
      <c r="B189" s="237"/>
      <c r="C189" s="238"/>
      <c r="D189" s="208" t="s">
        <v>171</v>
      </c>
      <c r="E189" s="239" t="s">
        <v>21</v>
      </c>
      <c r="F189" s="240" t="s">
        <v>311</v>
      </c>
      <c r="G189" s="238"/>
      <c r="H189" s="241" t="s">
        <v>21</v>
      </c>
      <c r="I189" s="242"/>
      <c r="J189" s="238"/>
      <c r="K189" s="238"/>
      <c r="L189" s="243"/>
      <c r="M189" s="244"/>
      <c r="N189" s="245"/>
      <c r="O189" s="245"/>
      <c r="P189" s="245"/>
      <c r="Q189" s="245"/>
      <c r="R189" s="245"/>
      <c r="S189" s="245"/>
      <c r="T189" s="246"/>
      <c r="AT189" s="247" t="s">
        <v>171</v>
      </c>
      <c r="AU189" s="247" t="s">
        <v>134</v>
      </c>
      <c r="AV189" s="13" t="s">
        <v>78</v>
      </c>
      <c r="AW189" s="13" t="s">
        <v>33</v>
      </c>
      <c r="AX189" s="13" t="s">
        <v>70</v>
      </c>
      <c r="AY189" s="247" t="s">
        <v>126</v>
      </c>
    </row>
    <row r="190" spans="2:65" s="11" customFormat="1" ht="13.5">
      <c r="B190" s="210"/>
      <c r="C190" s="211"/>
      <c r="D190" s="208" t="s">
        <v>171</v>
      </c>
      <c r="E190" s="212" t="s">
        <v>21</v>
      </c>
      <c r="F190" s="213" t="s">
        <v>312</v>
      </c>
      <c r="G190" s="211"/>
      <c r="H190" s="214">
        <v>1702.675</v>
      </c>
      <c r="I190" s="215"/>
      <c r="J190" s="211"/>
      <c r="K190" s="211"/>
      <c r="L190" s="216"/>
      <c r="M190" s="217"/>
      <c r="N190" s="218"/>
      <c r="O190" s="218"/>
      <c r="P190" s="218"/>
      <c r="Q190" s="218"/>
      <c r="R190" s="218"/>
      <c r="S190" s="218"/>
      <c r="T190" s="219"/>
      <c r="AT190" s="220" t="s">
        <v>171</v>
      </c>
      <c r="AU190" s="220" t="s">
        <v>134</v>
      </c>
      <c r="AV190" s="11" t="s">
        <v>134</v>
      </c>
      <c r="AW190" s="11" t="s">
        <v>33</v>
      </c>
      <c r="AX190" s="11" t="s">
        <v>70</v>
      </c>
      <c r="AY190" s="220" t="s">
        <v>126</v>
      </c>
    </row>
    <row r="191" spans="2:65" s="11" customFormat="1" ht="13.5">
      <c r="B191" s="210"/>
      <c r="C191" s="211"/>
      <c r="D191" s="208" t="s">
        <v>171</v>
      </c>
      <c r="E191" s="212" t="s">
        <v>21</v>
      </c>
      <c r="F191" s="213" t="s">
        <v>313</v>
      </c>
      <c r="G191" s="211"/>
      <c r="H191" s="214">
        <v>104.78</v>
      </c>
      <c r="I191" s="215"/>
      <c r="J191" s="211"/>
      <c r="K191" s="211"/>
      <c r="L191" s="216"/>
      <c r="M191" s="217"/>
      <c r="N191" s="218"/>
      <c r="O191" s="218"/>
      <c r="P191" s="218"/>
      <c r="Q191" s="218"/>
      <c r="R191" s="218"/>
      <c r="S191" s="218"/>
      <c r="T191" s="219"/>
      <c r="AT191" s="220" t="s">
        <v>171</v>
      </c>
      <c r="AU191" s="220" t="s">
        <v>134</v>
      </c>
      <c r="AV191" s="11" t="s">
        <v>134</v>
      </c>
      <c r="AW191" s="11" t="s">
        <v>33</v>
      </c>
      <c r="AX191" s="11" t="s">
        <v>70</v>
      </c>
      <c r="AY191" s="220" t="s">
        <v>126</v>
      </c>
    </row>
    <row r="192" spans="2:65" s="11" customFormat="1" ht="13.5">
      <c r="B192" s="210"/>
      <c r="C192" s="211"/>
      <c r="D192" s="208" t="s">
        <v>171</v>
      </c>
      <c r="E192" s="212" t="s">
        <v>21</v>
      </c>
      <c r="F192" s="213" t="s">
        <v>314</v>
      </c>
      <c r="G192" s="211"/>
      <c r="H192" s="214">
        <v>195</v>
      </c>
      <c r="I192" s="215"/>
      <c r="J192" s="211"/>
      <c r="K192" s="211"/>
      <c r="L192" s="216"/>
      <c r="M192" s="217"/>
      <c r="N192" s="218"/>
      <c r="O192" s="218"/>
      <c r="P192" s="218"/>
      <c r="Q192" s="218"/>
      <c r="R192" s="218"/>
      <c r="S192" s="218"/>
      <c r="T192" s="219"/>
      <c r="AT192" s="220" t="s">
        <v>171</v>
      </c>
      <c r="AU192" s="220" t="s">
        <v>134</v>
      </c>
      <c r="AV192" s="11" t="s">
        <v>134</v>
      </c>
      <c r="AW192" s="11" t="s">
        <v>33</v>
      </c>
      <c r="AX192" s="11" t="s">
        <v>70</v>
      </c>
      <c r="AY192" s="220" t="s">
        <v>126</v>
      </c>
    </row>
    <row r="193" spans="2:65" s="13" customFormat="1" ht="13.5">
      <c r="B193" s="237"/>
      <c r="C193" s="238"/>
      <c r="D193" s="208" t="s">
        <v>171</v>
      </c>
      <c r="E193" s="239" t="s">
        <v>21</v>
      </c>
      <c r="F193" s="240" t="s">
        <v>315</v>
      </c>
      <c r="G193" s="238"/>
      <c r="H193" s="241" t="s">
        <v>21</v>
      </c>
      <c r="I193" s="242"/>
      <c r="J193" s="238"/>
      <c r="K193" s="238"/>
      <c r="L193" s="243"/>
      <c r="M193" s="244"/>
      <c r="N193" s="245"/>
      <c r="O193" s="245"/>
      <c r="P193" s="245"/>
      <c r="Q193" s="245"/>
      <c r="R193" s="245"/>
      <c r="S193" s="245"/>
      <c r="T193" s="246"/>
      <c r="AT193" s="247" t="s">
        <v>171</v>
      </c>
      <c r="AU193" s="247" t="s">
        <v>134</v>
      </c>
      <c r="AV193" s="13" t="s">
        <v>78</v>
      </c>
      <c r="AW193" s="13" t="s">
        <v>33</v>
      </c>
      <c r="AX193" s="13" t="s">
        <v>70</v>
      </c>
      <c r="AY193" s="247" t="s">
        <v>126</v>
      </c>
    </row>
    <row r="194" spans="2:65" s="11" customFormat="1" ht="13.5">
      <c r="B194" s="210"/>
      <c r="C194" s="211"/>
      <c r="D194" s="208" t="s">
        <v>171</v>
      </c>
      <c r="E194" s="212" t="s">
        <v>21</v>
      </c>
      <c r="F194" s="213" t="s">
        <v>316</v>
      </c>
      <c r="G194" s="211"/>
      <c r="H194" s="214">
        <v>137.76</v>
      </c>
      <c r="I194" s="215"/>
      <c r="J194" s="211"/>
      <c r="K194" s="211"/>
      <c r="L194" s="216"/>
      <c r="M194" s="217"/>
      <c r="N194" s="218"/>
      <c r="O194" s="218"/>
      <c r="P194" s="218"/>
      <c r="Q194" s="218"/>
      <c r="R194" s="218"/>
      <c r="S194" s="218"/>
      <c r="T194" s="219"/>
      <c r="AT194" s="220" t="s">
        <v>171</v>
      </c>
      <c r="AU194" s="220" t="s">
        <v>134</v>
      </c>
      <c r="AV194" s="11" t="s">
        <v>134</v>
      </c>
      <c r="AW194" s="11" t="s">
        <v>33</v>
      </c>
      <c r="AX194" s="11" t="s">
        <v>70</v>
      </c>
      <c r="AY194" s="220" t="s">
        <v>126</v>
      </c>
    </row>
    <row r="195" spans="2:65" s="12" customFormat="1" ht="13.5">
      <c r="B195" s="221"/>
      <c r="C195" s="222"/>
      <c r="D195" s="205" t="s">
        <v>171</v>
      </c>
      <c r="E195" s="248" t="s">
        <v>21</v>
      </c>
      <c r="F195" s="249" t="s">
        <v>174</v>
      </c>
      <c r="G195" s="222"/>
      <c r="H195" s="250">
        <v>2140.2150000000001</v>
      </c>
      <c r="I195" s="226"/>
      <c r="J195" s="222"/>
      <c r="K195" s="222"/>
      <c r="L195" s="227"/>
      <c r="M195" s="228"/>
      <c r="N195" s="229"/>
      <c r="O195" s="229"/>
      <c r="P195" s="229"/>
      <c r="Q195" s="229"/>
      <c r="R195" s="229"/>
      <c r="S195" s="229"/>
      <c r="T195" s="230"/>
      <c r="AT195" s="231" t="s">
        <v>171</v>
      </c>
      <c r="AU195" s="231" t="s">
        <v>134</v>
      </c>
      <c r="AV195" s="12" t="s">
        <v>133</v>
      </c>
      <c r="AW195" s="12" t="s">
        <v>33</v>
      </c>
      <c r="AX195" s="12" t="s">
        <v>78</v>
      </c>
      <c r="AY195" s="231" t="s">
        <v>126</v>
      </c>
    </row>
    <row r="196" spans="2:65" s="1" customFormat="1" ht="22.5" customHeight="1">
      <c r="B196" s="41"/>
      <c r="C196" s="193" t="s">
        <v>152</v>
      </c>
      <c r="D196" s="193" t="s">
        <v>129</v>
      </c>
      <c r="E196" s="194" t="s">
        <v>317</v>
      </c>
      <c r="F196" s="195" t="s">
        <v>318</v>
      </c>
      <c r="G196" s="196" t="s">
        <v>308</v>
      </c>
      <c r="H196" s="197">
        <v>2140.2150000000001</v>
      </c>
      <c r="I196" s="198"/>
      <c r="J196" s="199">
        <f>ROUND(I196*H196,2)</f>
        <v>0</v>
      </c>
      <c r="K196" s="195" t="s">
        <v>160</v>
      </c>
      <c r="L196" s="61"/>
      <c r="M196" s="200" t="s">
        <v>21</v>
      </c>
      <c r="N196" s="201" t="s">
        <v>42</v>
      </c>
      <c r="O196" s="42"/>
      <c r="P196" s="202">
        <f>O196*H196</f>
        <v>0</v>
      </c>
      <c r="Q196" s="202">
        <v>0</v>
      </c>
      <c r="R196" s="202">
        <f>Q196*H196</f>
        <v>0</v>
      </c>
      <c r="S196" s="202">
        <v>0</v>
      </c>
      <c r="T196" s="203">
        <f>S196*H196</f>
        <v>0</v>
      </c>
      <c r="AR196" s="24" t="s">
        <v>133</v>
      </c>
      <c r="AT196" s="24" t="s">
        <v>129</v>
      </c>
      <c r="AU196" s="24" t="s">
        <v>134</v>
      </c>
      <c r="AY196" s="24" t="s">
        <v>126</v>
      </c>
      <c r="BE196" s="204">
        <f>IF(N196="základní",J196,0)</f>
        <v>0</v>
      </c>
      <c r="BF196" s="204">
        <f>IF(N196="snížená",J196,0)</f>
        <v>0</v>
      </c>
      <c r="BG196" s="204">
        <f>IF(N196="zákl. přenesená",J196,0)</f>
        <v>0</v>
      </c>
      <c r="BH196" s="204">
        <f>IF(N196="sníž. přenesená",J196,0)</f>
        <v>0</v>
      </c>
      <c r="BI196" s="204">
        <f>IF(N196="nulová",J196,0)</f>
        <v>0</v>
      </c>
      <c r="BJ196" s="24" t="s">
        <v>134</v>
      </c>
      <c r="BK196" s="204">
        <f>ROUND(I196*H196,2)</f>
        <v>0</v>
      </c>
      <c r="BL196" s="24" t="s">
        <v>133</v>
      </c>
      <c r="BM196" s="24" t="s">
        <v>155</v>
      </c>
    </row>
    <row r="197" spans="2:65" s="1" customFormat="1" ht="27">
      <c r="B197" s="41"/>
      <c r="C197" s="63"/>
      <c r="D197" s="208" t="s">
        <v>135</v>
      </c>
      <c r="E197" s="63"/>
      <c r="F197" s="209" t="s">
        <v>319</v>
      </c>
      <c r="G197" s="63"/>
      <c r="H197" s="63"/>
      <c r="I197" s="163"/>
      <c r="J197" s="63"/>
      <c r="K197" s="63"/>
      <c r="L197" s="61"/>
      <c r="M197" s="207"/>
      <c r="N197" s="42"/>
      <c r="O197" s="42"/>
      <c r="P197" s="42"/>
      <c r="Q197" s="42"/>
      <c r="R197" s="42"/>
      <c r="S197" s="42"/>
      <c r="T197" s="78"/>
      <c r="AT197" s="24" t="s">
        <v>135</v>
      </c>
      <c r="AU197" s="24" t="s">
        <v>134</v>
      </c>
    </row>
    <row r="198" spans="2:65" s="1" customFormat="1" ht="175.5">
      <c r="B198" s="41"/>
      <c r="C198" s="63"/>
      <c r="D198" s="205" t="s">
        <v>299</v>
      </c>
      <c r="E198" s="63"/>
      <c r="F198" s="235" t="s">
        <v>310</v>
      </c>
      <c r="G198" s="63"/>
      <c r="H198" s="63"/>
      <c r="I198" s="163"/>
      <c r="J198" s="63"/>
      <c r="K198" s="63"/>
      <c r="L198" s="61"/>
      <c r="M198" s="207"/>
      <c r="N198" s="42"/>
      <c r="O198" s="42"/>
      <c r="P198" s="42"/>
      <c r="Q198" s="42"/>
      <c r="R198" s="42"/>
      <c r="S198" s="42"/>
      <c r="T198" s="78"/>
      <c r="AT198" s="24" t="s">
        <v>299</v>
      </c>
      <c r="AU198" s="24" t="s">
        <v>134</v>
      </c>
    </row>
    <row r="199" spans="2:65" s="1" customFormat="1" ht="22.5" customHeight="1">
      <c r="B199" s="41"/>
      <c r="C199" s="193" t="s">
        <v>144</v>
      </c>
      <c r="D199" s="193" t="s">
        <v>129</v>
      </c>
      <c r="E199" s="194" t="s">
        <v>320</v>
      </c>
      <c r="F199" s="195" t="s">
        <v>321</v>
      </c>
      <c r="G199" s="196" t="s">
        <v>308</v>
      </c>
      <c r="H199" s="197">
        <v>23.765000000000001</v>
      </c>
      <c r="I199" s="198"/>
      <c r="J199" s="199">
        <f>ROUND(I199*H199,2)</f>
        <v>0</v>
      </c>
      <c r="K199" s="195" t="s">
        <v>160</v>
      </c>
      <c r="L199" s="61"/>
      <c r="M199" s="200" t="s">
        <v>21</v>
      </c>
      <c r="N199" s="201" t="s">
        <v>42</v>
      </c>
      <c r="O199" s="42"/>
      <c r="P199" s="202">
        <f>O199*H199</f>
        <v>0</v>
      </c>
      <c r="Q199" s="202">
        <v>0</v>
      </c>
      <c r="R199" s="202">
        <f>Q199*H199</f>
        <v>0</v>
      </c>
      <c r="S199" s="202">
        <v>0</v>
      </c>
      <c r="T199" s="203">
        <f>S199*H199</f>
        <v>0</v>
      </c>
      <c r="AR199" s="24" t="s">
        <v>133</v>
      </c>
      <c r="AT199" s="24" t="s">
        <v>129</v>
      </c>
      <c r="AU199" s="24" t="s">
        <v>134</v>
      </c>
      <c r="AY199" s="24" t="s">
        <v>126</v>
      </c>
      <c r="BE199" s="204">
        <f>IF(N199="základní",J199,0)</f>
        <v>0</v>
      </c>
      <c r="BF199" s="204">
        <f>IF(N199="snížená",J199,0)</f>
        <v>0</v>
      </c>
      <c r="BG199" s="204">
        <f>IF(N199="zákl. přenesená",J199,0)</f>
        <v>0</v>
      </c>
      <c r="BH199" s="204">
        <f>IF(N199="sníž. přenesená",J199,0)</f>
        <v>0</v>
      </c>
      <c r="BI199" s="204">
        <f>IF(N199="nulová",J199,0)</f>
        <v>0</v>
      </c>
      <c r="BJ199" s="24" t="s">
        <v>134</v>
      </c>
      <c r="BK199" s="204">
        <f>ROUND(I199*H199,2)</f>
        <v>0</v>
      </c>
      <c r="BL199" s="24" t="s">
        <v>133</v>
      </c>
      <c r="BM199" s="24" t="s">
        <v>161</v>
      </c>
    </row>
    <row r="200" spans="2:65" s="1" customFormat="1" ht="27">
      <c r="B200" s="41"/>
      <c r="C200" s="63"/>
      <c r="D200" s="208" t="s">
        <v>135</v>
      </c>
      <c r="E200" s="63"/>
      <c r="F200" s="209" t="s">
        <v>322</v>
      </c>
      <c r="G200" s="63"/>
      <c r="H200" s="63"/>
      <c r="I200" s="163"/>
      <c r="J200" s="63"/>
      <c r="K200" s="63"/>
      <c r="L200" s="61"/>
      <c r="M200" s="207"/>
      <c r="N200" s="42"/>
      <c r="O200" s="42"/>
      <c r="P200" s="42"/>
      <c r="Q200" s="42"/>
      <c r="R200" s="42"/>
      <c r="S200" s="42"/>
      <c r="T200" s="78"/>
      <c r="AT200" s="24" t="s">
        <v>135</v>
      </c>
      <c r="AU200" s="24" t="s">
        <v>134</v>
      </c>
    </row>
    <row r="201" spans="2:65" s="1" customFormat="1" ht="94.5">
      <c r="B201" s="41"/>
      <c r="C201" s="63"/>
      <c r="D201" s="208" t="s">
        <v>299</v>
      </c>
      <c r="E201" s="63"/>
      <c r="F201" s="236" t="s">
        <v>323</v>
      </c>
      <c r="G201" s="63"/>
      <c r="H201" s="63"/>
      <c r="I201" s="163"/>
      <c r="J201" s="63"/>
      <c r="K201" s="63"/>
      <c r="L201" s="61"/>
      <c r="M201" s="207"/>
      <c r="N201" s="42"/>
      <c r="O201" s="42"/>
      <c r="P201" s="42"/>
      <c r="Q201" s="42"/>
      <c r="R201" s="42"/>
      <c r="S201" s="42"/>
      <c r="T201" s="78"/>
      <c r="AT201" s="24" t="s">
        <v>299</v>
      </c>
      <c r="AU201" s="24" t="s">
        <v>134</v>
      </c>
    </row>
    <row r="202" spans="2:65" s="11" customFormat="1" ht="13.5">
      <c r="B202" s="210"/>
      <c r="C202" s="211"/>
      <c r="D202" s="208" t="s">
        <v>171</v>
      </c>
      <c r="E202" s="212" t="s">
        <v>21</v>
      </c>
      <c r="F202" s="213" t="s">
        <v>324</v>
      </c>
      <c r="G202" s="211"/>
      <c r="H202" s="214">
        <v>3.27</v>
      </c>
      <c r="I202" s="215"/>
      <c r="J202" s="211"/>
      <c r="K202" s="211"/>
      <c r="L202" s="216"/>
      <c r="M202" s="217"/>
      <c r="N202" s="218"/>
      <c r="O202" s="218"/>
      <c r="P202" s="218"/>
      <c r="Q202" s="218"/>
      <c r="R202" s="218"/>
      <c r="S202" s="218"/>
      <c r="T202" s="219"/>
      <c r="AT202" s="220" t="s">
        <v>171</v>
      </c>
      <c r="AU202" s="220" t="s">
        <v>134</v>
      </c>
      <c r="AV202" s="11" t="s">
        <v>134</v>
      </c>
      <c r="AW202" s="11" t="s">
        <v>33</v>
      </c>
      <c r="AX202" s="11" t="s">
        <v>70</v>
      </c>
      <c r="AY202" s="220" t="s">
        <v>126</v>
      </c>
    </row>
    <row r="203" spans="2:65" s="11" customFormat="1" ht="13.5">
      <c r="B203" s="210"/>
      <c r="C203" s="211"/>
      <c r="D203" s="208" t="s">
        <v>171</v>
      </c>
      <c r="E203" s="212" t="s">
        <v>21</v>
      </c>
      <c r="F203" s="213" t="s">
        <v>325</v>
      </c>
      <c r="G203" s="211"/>
      <c r="H203" s="214">
        <v>10.76</v>
      </c>
      <c r="I203" s="215"/>
      <c r="J203" s="211"/>
      <c r="K203" s="211"/>
      <c r="L203" s="216"/>
      <c r="M203" s="217"/>
      <c r="N203" s="218"/>
      <c r="O203" s="218"/>
      <c r="P203" s="218"/>
      <c r="Q203" s="218"/>
      <c r="R203" s="218"/>
      <c r="S203" s="218"/>
      <c r="T203" s="219"/>
      <c r="AT203" s="220" t="s">
        <v>171</v>
      </c>
      <c r="AU203" s="220" t="s">
        <v>134</v>
      </c>
      <c r="AV203" s="11" t="s">
        <v>134</v>
      </c>
      <c r="AW203" s="11" t="s">
        <v>33</v>
      </c>
      <c r="AX203" s="11" t="s">
        <v>70</v>
      </c>
      <c r="AY203" s="220" t="s">
        <v>126</v>
      </c>
    </row>
    <row r="204" spans="2:65" s="13" customFormat="1" ht="13.5">
      <c r="B204" s="237"/>
      <c r="C204" s="238"/>
      <c r="D204" s="208" t="s">
        <v>171</v>
      </c>
      <c r="E204" s="239" t="s">
        <v>21</v>
      </c>
      <c r="F204" s="240" t="s">
        <v>326</v>
      </c>
      <c r="G204" s="238"/>
      <c r="H204" s="241" t="s">
        <v>21</v>
      </c>
      <c r="I204" s="242"/>
      <c r="J204" s="238"/>
      <c r="K204" s="238"/>
      <c r="L204" s="243"/>
      <c r="M204" s="244"/>
      <c r="N204" s="245"/>
      <c r="O204" s="245"/>
      <c r="P204" s="245"/>
      <c r="Q204" s="245"/>
      <c r="R204" s="245"/>
      <c r="S204" s="245"/>
      <c r="T204" s="246"/>
      <c r="AT204" s="247" t="s">
        <v>171</v>
      </c>
      <c r="AU204" s="247" t="s">
        <v>134</v>
      </c>
      <c r="AV204" s="13" t="s">
        <v>78</v>
      </c>
      <c r="AW204" s="13" t="s">
        <v>33</v>
      </c>
      <c r="AX204" s="13" t="s">
        <v>70</v>
      </c>
      <c r="AY204" s="247" t="s">
        <v>126</v>
      </c>
    </row>
    <row r="205" spans="2:65" s="11" customFormat="1" ht="13.5">
      <c r="B205" s="210"/>
      <c r="C205" s="211"/>
      <c r="D205" s="208" t="s">
        <v>171</v>
      </c>
      <c r="E205" s="212" t="s">
        <v>21</v>
      </c>
      <c r="F205" s="213" t="s">
        <v>327</v>
      </c>
      <c r="G205" s="211"/>
      <c r="H205" s="214">
        <v>1.19</v>
      </c>
      <c r="I205" s="215"/>
      <c r="J205" s="211"/>
      <c r="K205" s="211"/>
      <c r="L205" s="216"/>
      <c r="M205" s="217"/>
      <c r="N205" s="218"/>
      <c r="O205" s="218"/>
      <c r="P205" s="218"/>
      <c r="Q205" s="218"/>
      <c r="R205" s="218"/>
      <c r="S205" s="218"/>
      <c r="T205" s="219"/>
      <c r="AT205" s="220" t="s">
        <v>171</v>
      </c>
      <c r="AU205" s="220" t="s">
        <v>134</v>
      </c>
      <c r="AV205" s="11" t="s">
        <v>134</v>
      </c>
      <c r="AW205" s="11" t="s">
        <v>33</v>
      </c>
      <c r="AX205" s="11" t="s">
        <v>70</v>
      </c>
      <c r="AY205" s="220" t="s">
        <v>126</v>
      </c>
    </row>
    <row r="206" spans="2:65" s="13" customFormat="1" ht="13.5">
      <c r="B206" s="237"/>
      <c r="C206" s="238"/>
      <c r="D206" s="208" t="s">
        <v>171</v>
      </c>
      <c r="E206" s="239" t="s">
        <v>21</v>
      </c>
      <c r="F206" s="240" t="s">
        <v>328</v>
      </c>
      <c r="G206" s="238"/>
      <c r="H206" s="241" t="s">
        <v>21</v>
      </c>
      <c r="I206" s="242"/>
      <c r="J206" s="238"/>
      <c r="K206" s="238"/>
      <c r="L206" s="243"/>
      <c r="M206" s="244"/>
      <c r="N206" s="245"/>
      <c r="O206" s="245"/>
      <c r="P206" s="245"/>
      <c r="Q206" s="245"/>
      <c r="R206" s="245"/>
      <c r="S206" s="245"/>
      <c r="T206" s="246"/>
      <c r="AT206" s="247" t="s">
        <v>171</v>
      </c>
      <c r="AU206" s="247" t="s">
        <v>134</v>
      </c>
      <c r="AV206" s="13" t="s">
        <v>78</v>
      </c>
      <c r="AW206" s="13" t="s">
        <v>33</v>
      </c>
      <c r="AX206" s="13" t="s">
        <v>70</v>
      </c>
      <c r="AY206" s="247" t="s">
        <v>126</v>
      </c>
    </row>
    <row r="207" spans="2:65" s="11" customFormat="1" ht="13.5">
      <c r="B207" s="210"/>
      <c r="C207" s="211"/>
      <c r="D207" s="208" t="s">
        <v>171</v>
      </c>
      <c r="E207" s="212" t="s">
        <v>21</v>
      </c>
      <c r="F207" s="213" t="s">
        <v>329</v>
      </c>
      <c r="G207" s="211"/>
      <c r="H207" s="214">
        <v>8.5449999999999999</v>
      </c>
      <c r="I207" s="215"/>
      <c r="J207" s="211"/>
      <c r="K207" s="211"/>
      <c r="L207" s="216"/>
      <c r="M207" s="217"/>
      <c r="N207" s="218"/>
      <c r="O207" s="218"/>
      <c r="P207" s="218"/>
      <c r="Q207" s="218"/>
      <c r="R207" s="218"/>
      <c r="S207" s="218"/>
      <c r="T207" s="219"/>
      <c r="AT207" s="220" t="s">
        <v>171</v>
      </c>
      <c r="AU207" s="220" t="s">
        <v>134</v>
      </c>
      <c r="AV207" s="11" t="s">
        <v>134</v>
      </c>
      <c r="AW207" s="11" t="s">
        <v>33</v>
      </c>
      <c r="AX207" s="11" t="s">
        <v>70</v>
      </c>
      <c r="AY207" s="220" t="s">
        <v>126</v>
      </c>
    </row>
    <row r="208" spans="2:65" s="12" customFormat="1" ht="13.5">
      <c r="B208" s="221"/>
      <c r="C208" s="222"/>
      <c r="D208" s="205" t="s">
        <v>171</v>
      </c>
      <c r="E208" s="248" t="s">
        <v>21</v>
      </c>
      <c r="F208" s="249" t="s">
        <v>174</v>
      </c>
      <c r="G208" s="222"/>
      <c r="H208" s="250">
        <v>23.765000000000001</v>
      </c>
      <c r="I208" s="226"/>
      <c r="J208" s="222"/>
      <c r="K208" s="222"/>
      <c r="L208" s="227"/>
      <c r="M208" s="228"/>
      <c r="N208" s="229"/>
      <c r="O208" s="229"/>
      <c r="P208" s="229"/>
      <c r="Q208" s="229"/>
      <c r="R208" s="229"/>
      <c r="S208" s="229"/>
      <c r="T208" s="230"/>
      <c r="AT208" s="231" t="s">
        <v>171</v>
      </c>
      <c r="AU208" s="231" t="s">
        <v>134</v>
      </c>
      <c r="AV208" s="12" t="s">
        <v>133</v>
      </c>
      <c r="AW208" s="12" t="s">
        <v>33</v>
      </c>
      <c r="AX208" s="12" t="s">
        <v>78</v>
      </c>
      <c r="AY208" s="231" t="s">
        <v>126</v>
      </c>
    </row>
    <row r="209" spans="2:65" s="1" customFormat="1" ht="22.5" customHeight="1">
      <c r="B209" s="41"/>
      <c r="C209" s="193" t="s">
        <v>163</v>
      </c>
      <c r="D209" s="193" t="s">
        <v>129</v>
      </c>
      <c r="E209" s="194" t="s">
        <v>330</v>
      </c>
      <c r="F209" s="195" t="s">
        <v>331</v>
      </c>
      <c r="G209" s="196" t="s">
        <v>308</v>
      </c>
      <c r="H209" s="197">
        <v>23.765000000000001</v>
      </c>
      <c r="I209" s="198"/>
      <c r="J209" s="199">
        <f>ROUND(I209*H209,2)</f>
        <v>0</v>
      </c>
      <c r="K209" s="195" t="s">
        <v>160</v>
      </c>
      <c r="L209" s="61"/>
      <c r="M209" s="200" t="s">
        <v>21</v>
      </c>
      <c r="N209" s="201" t="s">
        <v>42</v>
      </c>
      <c r="O209" s="42"/>
      <c r="P209" s="202">
        <f>O209*H209</f>
        <v>0</v>
      </c>
      <c r="Q209" s="202">
        <v>0</v>
      </c>
      <c r="R209" s="202">
        <f>Q209*H209</f>
        <v>0</v>
      </c>
      <c r="S209" s="202">
        <v>0</v>
      </c>
      <c r="T209" s="203">
        <f>S209*H209</f>
        <v>0</v>
      </c>
      <c r="AR209" s="24" t="s">
        <v>133</v>
      </c>
      <c r="AT209" s="24" t="s">
        <v>129</v>
      </c>
      <c r="AU209" s="24" t="s">
        <v>134</v>
      </c>
      <c r="AY209" s="24" t="s">
        <v>126</v>
      </c>
      <c r="BE209" s="204">
        <f>IF(N209="základní",J209,0)</f>
        <v>0</v>
      </c>
      <c r="BF209" s="204">
        <f>IF(N209="snížená",J209,0)</f>
        <v>0</v>
      </c>
      <c r="BG209" s="204">
        <f>IF(N209="zákl. přenesená",J209,0)</f>
        <v>0</v>
      </c>
      <c r="BH209" s="204">
        <f>IF(N209="sníž. přenesená",J209,0)</f>
        <v>0</v>
      </c>
      <c r="BI209" s="204">
        <f>IF(N209="nulová",J209,0)</f>
        <v>0</v>
      </c>
      <c r="BJ209" s="24" t="s">
        <v>134</v>
      </c>
      <c r="BK209" s="204">
        <f>ROUND(I209*H209,2)</f>
        <v>0</v>
      </c>
      <c r="BL209" s="24" t="s">
        <v>133</v>
      </c>
      <c r="BM209" s="24" t="s">
        <v>166</v>
      </c>
    </row>
    <row r="210" spans="2:65" s="1" customFormat="1" ht="27">
      <c r="B210" s="41"/>
      <c r="C210" s="63"/>
      <c r="D210" s="208" t="s">
        <v>135</v>
      </c>
      <c r="E210" s="63"/>
      <c r="F210" s="209" t="s">
        <v>332</v>
      </c>
      <c r="G210" s="63"/>
      <c r="H210" s="63"/>
      <c r="I210" s="163"/>
      <c r="J210" s="63"/>
      <c r="K210" s="63"/>
      <c r="L210" s="61"/>
      <c r="M210" s="207"/>
      <c r="N210" s="42"/>
      <c r="O210" s="42"/>
      <c r="P210" s="42"/>
      <c r="Q210" s="42"/>
      <c r="R210" s="42"/>
      <c r="S210" s="42"/>
      <c r="T210" s="78"/>
      <c r="AT210" s="24" t="s">
        <v>135</v>
      </c>
      <c r="AU210" s="24" t="s">
        <v>134</v>
      </c>
    </row>
    <row r="211" spans="2:65" s="1" customFormat="1" ht="94.5">
      <c r="B211" s="41"/>
      <c r="C211" s="63"/>
      <c r="D211" s="205" t="s">
        <v>299</v>
      </c>
      <c r="E211" s="63"/>
      <c r="F211" s="235" t="s">
        <v>323</v>
      </c>
      <c r="G211" s="63"/>
      <c r="H211" s="63"/>
      <c r="I211" s="163"/>
      <c r="J211" s="63"/>
      <c r="K211" s="63"/>
      <c r="L211" s="61"/>
      <c r="M211" s="207"/>
      <c r="N211" s="42"/>
      <c r="O211" s="42"/>
      <c r="P211" s="42"/>
      <c r="Q211" s="42"/>
      <c r="R211" s="42"/>
      <c r="S211" s="42"/>
      <c r="T211" s="78"/>
      <c r="AT211" s="24" t="s">
        <v>299</v>
      </c>
      <c r="AU211" s="24" t="s">
        <v>134</v>
      </c>
    </row>
    <row r="212" spans="2:65" s="1" customFormat="1" ht="22.5" customHeight="1">
      <c r="B212" s="41"/>
      <c r="C212" s="193" t="s">
        <v>148</v>
      </c>
      <c r="D212" s="193" t="s">
        <v>129</v>
      </c>
      <c r="E212" s="194" t="s">
        <v>333</v>
      </c>
      <c r="F212" s="195" t="s">
        <v>334</v>
      </c>
      <c r="G212" s="196" t="s">
        <v>308</v>
      </c>
      <c r="H212" s="197">
        <v>94.17</v>
      </c>
      <c r="I212" s="198"/>
      <c r="J212" s="199">
        <f>ROUND(I212*H212,2)</f>
        <v>0</v>
      </c>
      <c r="K212" s="195" t="s">
        <v>160</v>
      </c>
      <c r="L212" s="61"/>
      <c r="M212" s="200" t="s">
        <v>21</v>
      </c>
      <c r="N212" s="201" t="s">
        <v>42</v>
      </c>
      <c r="O212" s="42"/>
      <c r="P212" s="202">
        <f>O212*H212</f>
        <v>0</v>
      </c>
      <c r="Q212" s="202">
        <v>0</v>
      </c>
      <c r="R212" s="202">
        <f>Q212*H212</f>
        <v>0</v>
      </c>
      <c r="S212" s="202">
        <v>0</v>
      </c>
      <c r="T212" s="203">
        <f>S212*H212</f>
        <v>0</v>
      </c>
      <c r="AR212" s="24" t="s">
        <v>133</v>
      </c>
      <c r="AT212" s="24" t="s">
        <v>129</v>
      </c>
      <c r="AU212" s="24" t="s">
        <v>134</v>
      </c>
      <c r="AY212" s="24" t="s">
        <v>126</v>
      </c>
      <c r="BE212" s="204">
        <f>IF(N212="základní",J212,0)</f>
        <v>0</v>
      </c>
      <c r="BF212" s="204">
        <f>IF(N212="snížená",J212,0)</f>
        <v>0</v>
      </c>
      <c r="BG212" s="204">
        <f>IF(N212="zákl. přenesená",J212,0)</f>
        <v>0</v>
      </c>
      <c r="BH212" s="204">
        <f>IF(N212="sníž. přenesená",J212,0)</f>
        <v>0</v>
      </c>
      <c r="BI212" s="204">
        <f>IF(N212="nulová",J212,0)</f>
        <v>0</v>
      </c>
      <c r="BJ212" s="24" t="s">
        <v>134</v>
      </c>
      <c r="BK212" s="204">
        <f>ROUND(I212*H212,2)</f>
        <v>0</v>
      </c>
      <c r="BL212" s="24" t="s">
        <v>133</v>
      </c>
      <c r="BM212" s="24" t="s">
        <v>170</v>
      </c>
    </row>
    <row r="213" spans="2:65" s="1" customFormat="1" ht="27">
      <c r="B213" s="41"/>
      <c r="C213" s="63"/>
      <c r="D213" s="208" t="s">
        <v>135</v>
      </c>
      <c r="E213" s="63"/>
      <c r="F213" s="209" t="s">
        <v>335</v>
      </c>
      <c r="G213" s="63"/>
      <c r="H213" s="63"/>
      <c r="I213" s="163"/>
      <c r="J213" s="63"/>
      <c r="K213" s="63"/>
      <c r="L213" s="61"/>
      <c r="M213" s="207"/>
      <c r="N213" s="42"/>
      <c r="O213" s="42"/>
      <c r="P213" s="42"/>
      <c r="Q213" s="42"/>
      <c r="R213" s="42"/>
      <c r="S213" s="42"/>
      <c r="T213" s="78"/>
      <c r="AT213" s="24" t="s">
        <v>135</v>
      </c>
      <c r="AU213" s="24" t="s">
        <v>134</v>
      </c>
    </row>
    <row r="214" spans="2:65" s="1" customFormat="1" ht="175.5">
      <c r="B214" s="41"/>
      <c r="C214" s="63"/>
      <c r="D214" s="208" t="s">
        <v>299</v>
      </c>
      <c r="E214" s="63"/>
      <c r="F214" s="236" t="s">
        <v>336</v>
      </c>
      <c r="G214" s="63"/>
      <c r="H214" s="63"/>
      <c r="I214" s="163"/>
      <c r="J214" s="63"/>
      <c r="K214" s="63"/>
      <c r="L214" s="61"/>
      <c r="M214" s="207"/>
      <c r="N214" s="42"/>
      <c r="O214" s="42"/>
      <c r="P214" s="42"/>
      <c r="Q214" s="42"/>
      <c r="R214" s="42"/>
      <c r="S214" s="42"/>
      <c r="T214" s="78"/>
      <c r="AT214" s="24" t="s">
        <v>299</v>
      </c>
      <c r="AU214" s="24" t="s">
        <v>134</v>
      </c>
    </row>
    <row r="215" spans="2:65" s="11" customFormat="1" ht="13.5">
      <c r="B215" s="210"/>
      <c r="C215" s="211"/>
      <c r="D215" s="208" t="s">
        <v>171</v>
      </c>
      <c r="E215" s="212" t="s">
        <v>21</v>
      </c>
      <c r="F215" s="213" t="s">
        <v>337</v>
      </c>
      <c r="G215" s="211"/>
      <c r="H215" s="214">
        <v>77.378</v>
      </c>
      <c r="I215" s="215"/>
      <c r="J215" s="211"/>
      <c r="K215" s="211"/>
      <c r="L215" s="216"/>
      <c r="M215" s="217"/>
      <c r="N215" s="218"/>
      <c r="O215" s="218"/>
      <c r="P215" s="218"/>
      <c r="Q215" s="218"/>
      <c r="R215" s="218"/>
      <c r="S215" s="218"/>
      <c r="T215" s="219"/>
      <c r="AT215" s="220" t="s">
        <v>171</v>
      </c>
      <c r="AU215" s="220" t="s">
        <v>134</v>
      </c>
      <c r="AV215" s="11" t="s">
        <v>134</v>
      </c>
      <c r="AW215" s="11" t="s">
        <v>33</v>
      </c>
      <c r="AX215" s="11" t="s">
        <v>70</v>
      </c>
      <c r="AY215" s="220" t="s">
        <v>126</v>
      </c>
    </row>
    <row r="216" spans="2:65" s="11" customFormat="1" ht="13.5">
      <c r="B216" s="210"/>
      <c r="C216" s="211"/>
      <c r="D216" s="208" t="s">
        <v>171</v>
      </c>
      <c r="E216" s="212" t="s">
        <v>21</v>
      </c>
      <c r="F216" s="213" t="s">
        <v>338</v>
      </c>
      <c r="G216" s="211"/>
      <c r="H216" s="214">
        <v>16.792000000000002</v>
      </c>
      <c r="I216" s="215"/>
      <c r="J216" s="211"/>
      <c r="K216" s="211"/>
      <c r="L216" s="216"/>
      <c r="M216" s="217"/>
      <c r="N216" s="218"/>
      <c r="O216" s="218"/>
      <c r="P216" s="218"/>
      <c r="Q216" s="218"/>
      <c r="R216" s="218"/>
      <c r="S216" s="218"/>
      <c r="T216" s="219"/>
      <c r="AT216" s="220" t="s">
        <v>171</v>
      </c>
      <c r="AU216" s="220" t="s">
        <v>134</v>
      </c>
      <c r="AV216" s="11" t="s">
        <v>134</v>
      </c>
      <c r="AW216" s="11" t="s">
        <v>33</v>
      </c>
      <c r="AX216" s="11" t="s">
        <v>70</v>
      </c>
      <c r="AY216" s="220" t="s">
        <v>126</v>
      </c>
    </row>
    <row r="217" spans="2:65" s="12" customFormat="1" ht="13.5">
      <c r="B217" s="221"/>
      <c r="C217" s="222"/>
      <c r="D217" s="205" t="s">
        <v>171</v>
      </c>
      <c r="E217" s="248" t="s">
        <v>21</v>
      </c>
      <c r="F217" s="249" t="s">
        <v>174</v>
      </c>
      <c r="G217" s="222"/>
      <c r="H217" s="250">
        <v>94.17</v>
      </c>
      <c r="I217" s="226"/>
      <c r="J217" s="222"/>
      <c r="K217" s="222"/>
      <c r="L217" s="227"/>
      <c r="M217" s="228"/>
      <c r="N217" s="229"/>
      <c r="O217" s="229"/>
      <c r="P217" s="229"/>
      <c r="Q217" s="229"/>
      <c r="R217" s="229"/>
      <c r="S217" s="229"/>
      <c r="T217" s="230"/>
      <c r="AT217" s="231" t="s">
        <v>171</v>
      </c>
      <c r="AU217" s="231" t="s">
        <v>134</v>
      </c>
      <c r="AV217" s="12" t="s">
        <v>133</v>
      </c>
      <c r="AW217" s="12" t="s">
        <v>33</v>
      </c>
      <c r="AX217" s="12" t="s">
        <v>78</v>
      </c>
      <c r="AY217" s="231" t="s">
        <v>126</v>
      </c>
    </row>
    <row r="218" spans="2:65" s="1" customFormat="1" ht="22.5" customHeight="1">
      <c r="B218" s="41"/>
      <c r="C218" s="193" t="s">
        <v>177</v>
      </c>
      <c r="D218" s="193" t="s">
        <v>129</v>
      </c>
      <c r="E218" s="194" t="s">
        <v>339</v>
      </c>
      <c r="F218" s="195" t="s">
        <v>340</v>
      </c>
      <c r="G218" s="196" t="s">
        <v>308</v>
      </c>
      <c r="H218" s="197">
        <v>94.17</v>
      </c>
      <c r="I218" s="198"/>
      <c r="J218" s="199">
        <f>ROUND(I218*H218,2)</f>
        <v>0</v>
      </c>
      <c r="K218" s="195" t="s">
        <v>160</v>
      </c>
      <c r="L218" s="61"/>
      <c r="M218" s="200" t="s">
        <v>21</v>
      </c>
      <c r="N218" s="201" t="s">
        <v>42</v>
      </c>
      <c r="O218" s="42"/>
      <c r="P218" s="202">
        <f>O218*H218</f>
        <v>0</v>
      </c>
      <c r="Q218" s="202">
        <v>0</v>
      </c>
      <c r="R218" s="202">
        <f>Q218*H218</f>
        <v>0</v>
      </c>
      <c r="S218" s="202">
        <v>0</v>
      </c>
      <c r="T218" s="203">
        <f>S218*H218</f>
        <v>0</v>
      </c>
      <c r="AR218" s="24" t="s">
        <v>133</v>
      </c>
      <c r="AT218" s="24" t="s">
        <v>129</v>
      </c>
      <c r="AU218" s="24" t="s">
        <v>134</v>
      </c>
      <c r="AY218" s="24" t="s">
        <v>126</v>
      </c>
      <c r="BE218" s="204">
        <f>IF(N218="základní",J218,0)</f>
        <v>0</v>
      </c>
      <c r="BF218" s="204">
        <f>IF(N218="snížená",J218,0)</f>
        <v>0</v>
      </c>
      <c r="BG218" s="204">
        <f>IF(N218="zákl. přenesená",J218,0)</f>
        <v>0</v>
      </c>
      <c r="BH218" s="204">
        <f>IF(N218="sníž. přenesená",J218,0)</f>
        <v>0</v>
      </c>
      <c r="BI218" s="204">
        <f>IF(N218="nulová",J218,0)</f>
        <v>0</v>
      </c>
      <c r="BJ218" s="24" t="s">
        <v>134</v>
      </c>
      <c r="BK218" s="204">
        <f>ROUND(I218*H218,2)</f>
        <v>0</v>
      </c>
      <c r="BL218" s="24" t="s">
        <v>133</v>
      </c>
      <c r="BM218" s="24" t="s">
        <v>179</v>
      </c>
    </row>
    <row r="219" spans="2:65" s="1" customFormat="1" ht="27">
      <c r="B219" s="41"/>
      <c r="C219" s="63"/>
      <c r="D219" s="208" t="s">
        <v>135</v>
      </c>
      <c r="E219" s="63"/>
      <c r="F219" s="209" t="s">
        <v>341</v>
      </c>
      <c r="G219" s="63"/>
      <c r="H219" s="63"/>
      <c r="I219" s="163"/>
      <c r="J219" s="63"/>
      <c r="K219" s="63"/>
      <c r="L219" s="61"/>
      <c r="M219" s="207"/>
      <c r="N219" s="42"/>
      <c r="O219" s="42"/>
      <c r="P219" s="42"/>
      <c r="Q219" s="42"/>
      <c r="R219" s="42"/>
      <c r="S219" s="42"/>
      <c r="T219" s="78"/>
      <c r="AT219" s="24" t="s">
        <v>135</v>
      </c>
      <c r="AU219" s="24" t="s">
        <v>134</v>
      </c>
    </row>
    <row r="220" spans="2:65" s="1" customFormat="1" ht="175.5">
      <c r="B220" s="41"/>
      <c r="C220" s="63"/>
      <c r="D220" s="205" t="s">
        <v>299</v>
      </c>
      <c r="E220" s="63"/>
      <c r="F220" s="235" t="s">
        <v>336</v>
      </c>
      <c r="G220" s="63"/>
      <c r="H220" s="63"/>
      <c r="I220" s="163"/>
      <c r="J220" s="63"/>
      <c r="K220" s="63"/>
      <c r="L220" s="61"/>
      <c r="M220" s="207"/>
      <c r="N220" s="42"/>
      <c r="O220" s="42"/>
      <c r="P220" s="42"/>
      <c r="Q220" s="42"/>
      <c r="R220" s="42"/>
      <c r="S220" s="42"/>
      <c r="T220" s="78"/>
      <c r="AT220" s="24" t="s">
        <v>299</v>
      </c>
      <c r="AU220" s="24" t="s">
        <v>134</v>
      </c>
    </row>
    <row r="221" spans="2:65" s="1" customFormat="1" ht="22.5" customHeight="1">
      <c r="B221" s="41"/>
      <c r="C221" s="193" t="s">
        <v>151</v>
      </c>
      <c r="D221" s="193" t="s">
        <v>129</v>
      </c>
      <c r="E221" s="194" t="s">
        <v>342</v>
      </c>
      <c r="F221" s="195" t="s">
        <v>343</v>
      </c>
      <c r="G221" s="196" t="s">
        <v>308</v>
      </c>
      <c r="H221" s="197">
        <v>2258.15</v>
      </c>
      <c r="I221" s="198"/>
      <c r="J221" s="199">
        <f>ROUND(I221*H221,2)</f>
        <v>0</v>
      </c>
      <c r="K221" s="195" t="s">
        <v>160</v>
      </c>
      <c r="L221" s="61"/>
      <c r="M221" s="200" t="s">
        <v>21</v>
      </c>
      <c r="N221" s="201" t="s">
        <v>42</v>
      </c>
      <c r="O221" s="42"/>
      <c r="P221" s="202">
        <f>O221*H221</f>
        <v>0</v>
      </c>
      <c r="Q221" s="202">
        <v>0</v>
      </c>
      <c r="R221" s="202">
        <f>Q221*H221</f>
        <v>0</v>
      </c>
      <c r="S221" s="202">
        <v>0</v>
      </c>
      <c r="T221" s="203">
        <f>S221*H221</f>
        <v>0</v>
      </c>
      <c r="AR221" s="24" t="s">
        <v>133</v>
      </c>
      <c r="AT221" s="24" t="s">
        <v>129</v>
      </c>
      <c r="AU221" s="24" t="s">
        <v>134</v>
      </c>
      <c r="AY221" s="24" t="s">
        <v>126</v>
      </c>
      <c r="BE221" s="204">
        <f>IF(N221="základní",J221,0)</f>
        <v>0</v>
      </c>
      <c r="BF221" s="204">
        <f>IF(N221="snížená",J221,0)</f>
        <v>0</v>
      </c>
      <c r="BG221" s="204">
        <f>IF(N221="zákl. přenesená",J221,0)</f>
        <v>0</v>
      </c>
      <c r="BH221" s="204">
        <f>IF(N221="sníž. přenesená",J221,0)</f>
        <v>0</v>
      </c>
      <c r="BI221" s="204">
        <f>IF(N221="nulová",J221,0)</f>
        <v>0</v>
      </c>
      <c r="BJ221" s="24" t="s">
        <v>134</v>
      </c>
      <c r="BK221" s="204">
        <f>ROUND(I221*H221,2)</f>
        <v>0</v>
      </c>
      <c r="BL221" s="24" t="s">
        <v>133</v>
      </c>
      <c r="BM221" s="24" t="s">
        <v>183</v>
      </c>
    </row>
    <row r="222" spans="2:65" s="1" customFormat="1" ht="40.5">
      <c r="B222" s="41"/>
      <c r="C222" s="63"/>
      <c r="D222" s="208" t="s">
        <v>135</v>
      </c>
      <c r="E222" s="63"/>
      <c r="F222" s="209" t="s">
        <v>344</v>
      </c>
      <c r="G222" s="63"/>
      <c r="H222" s="63"/>
      <c r="I222" s="163"/>
      <c r="J222" s="63"/>
      <c r="K222" s="63"/>
      <c r="L222" s="61"/>
      <c r="M222" s="207"/>
      <c r="N222" s="42"/>
      <c r="O222" s="42"/>
      <c r="P222" s="42"/>
      <c r="Q222" s="42"/>
      <c r="R222" s="42"/>
      <c r="S222" s="42"/>
      <c r="T222" s="78"/>
      <c r="AT222" s="24" t="s">
        <v>135</v>
      </c>
      <c r="AU222" s="24" t="s">
        <v>134</v>
      </c>
    </row>
    <row r="223" spans="2:65" s="1" customFormat="1" ht="94.5">
      <c r="B223" s="41"/>
      <c r="C223" s="63"/>
      <c r="D223" s="208" t="s">
        <v>299</v>
      </c>
      <c r="E223" s="63"/>
      <c r="F223" s="236" t="s">
        <v>345</v>
      </c>
      <c r="G223" s="63"/>
      <c r="H223" s="63"/>
      <c r="I223" s="163"/>
      <c r="J223" s="63"/>
      <c r="K223" s="63"/>
      <c r="L223" s="61"/>
      <c r="M223" s="207"/>
      <c r="N223" s="42"/>
      <c r="O223" s="42"/>
      <c r="P223" s="42"/>
      <c r="Q223" s="42"/>
      <c r="R223" s="42"/>
      <c r="S223" s="42"/>
      <c r="T223" s="78"/>
      <c r="AT223" s="24" t="s">
        <v>299</v>
      </c>
      <c r="AU223" s="24" t="s">
        <v>134</v>
      </c>
    </row>
    <row r="224" spans="2:65" s="11" customFormat="1" ht="13.5">
      <c r="B224" s="210"/>
      <c r="C224" s="211"/>
      <c r="D224" s="208" t="s">
        <v>171</v>
      </c>
      <c r="E224" s="212" t="s">
        <v>21</v>
      </c>
      <c r="F224" s="213" t="s">
        <v>346</v>
      </c>
      <c r="G224" s="211"/>
      <c r="H224" s="214">
        <v>2258.15</v>
      </c>
      <c r="I224" s="215"/>
      <c r="J224" s="211"/>
      <c r="K224" s="211"/>
      <c r="L224" s="216"/>
      <c r="M224" s="217"/>
      <c r="N224" s="218"/>
      <c r="O224" s="218"/>
      <c r="P224" s="218"/>
      <c r="Q224" s="218"/>
      <c r="R224" s="218"/>
      <c r="S224" s="218"/>
      <c r="T224" s="219"/>
      <c r="AT224" s="220" t="s">
        <v>171</v>
      </c>
      <c r="AU224" s="220" t="s">
        <v>134</v>
      </c>
      <c r="AV224" s="11" t="s">
        <v>134</v>
      </c>
      <c r="AW224" s="11" t="s">
        <v>33</v>
      </c>
      <c r="AX224" s="11" t="s">
        <v>70</v>
      </c>
      <c r="AY224" s="220" t="s">
        <v>126</v>
      </c>
    </row>
    <row r="225" spans="2:65" s="12" customFormat="1" ht="13.5">
      <c r="B225" s="221"/>
      <c r="C225" s="222"/>
      <c r="D225" s="205" t="s">
        <v>171</v>
      </c>
      <c r="E225" s="248" t="s">
        <v>21</v>
      </c>
      <c r="F225" s="249" t="s">
        <v>174</v>
      </c>
      <c r="G225" s="222"/>
      <c r="H225" s="250">
        <v>2258.15</v>
      </c>
      <c r="I225" s="226"/>
      <c r="J225" s="222"/>
      <c r="K225" s="222"/>
      <c r="L225" s="227"/>
      <c r="M225" s="228"/>
      <c r="N225" s="229"/>
      <c r="O225" s="229"/>
      <c r="P225" s="229"/>
      <c r="Q225" s="229"/>
      <c r="R225" s="229"/>
      <c r="S225" s="229"/>
      <c r="T225" s="230"/>
      <c r="AT225" s="231" t="s">
        <v>171</v>
      </c>
      <c r="AU225" s="231" t="s">
        <v>134</v>
      </c>
      <c r="AV225" s="12" t="s">
        <v>133</v>
      </c>
      <c r="AW225" s="12" t="s">
        <v>33</v>
      </c>
      <c r="AX225" s="12" t="s">
        <v>78</v>
      </c>
      <c r="AY225" s="231" t="s">
        <v>126</v>
      </c>
    </row>
    <row r="226" spans="2:65" s="1" customFormat="1" ht="22.5" customHeight="1">
      <c r="B226" s="41"/>
      <c r="C226" s="193" t="s">
        <v>186</v>
      </c>
      <c r="D226" s="193" t="s">
        <v>129</v>
      </c>
      <c r="E226" s="194" t="s">
        <v>347</v>
      </c>
      <c r="F226" s="195" t="s">
        <v>348</v>
      </c>
      <c r="G226" s="196" t="s">
        <v>308</v>
      </c>
      <c r="H226" s="197">
        <v>2258.15</v>
      </c>
      <c r="I226" s="198"/>
      <c r="J226" s="199">
        <f>ROUND(I226*H226,2)</f>
        <v>0</v>
      </c>
      <c r="K226" s="195" t="s">
        <v>160</v>
      </c>
      <c r="L226" s="61"/>
      <c r="M226" s="200" t="s">
        <v>21</v>
      </c>
      <c r="N226" s="201" t="s">
        <v>42</v>
      </c>
      <c r="O226" s="42"/>
      <c r="P226" s="202">
        <f>O226*H226</f>
        <v>0</v>
      </c>
      <c r="Q226" s="202">
        <v>0</v>
      </c>
      <c r="R226" s="202">
        <f>Q226*H226</f>
        <v>0</v>
      </c>
      <c r="S226" s="202">
        <v>0</v>
      </c>
      <c r="T226" s="203">
        <f>S226*H226</f>
        <v>0</v>
      </c>
      <c r="AR226" s="24" t="s">
        <v>133</v>
      </c>
      <c r="AT226" s="24" t="s">
        <v>129</v>
      </c>
      <c r="AU226" s="24" t="s">
        <v>134</v>
      </c>
      <c r="AY226" s="24" t="s">
        <v>126</v>
      </c>
      <c r="BE226" s="204">
        <f>IF(N226="základní",J226,0)</f>
        <v>0</v>
      </c>
      <c r="BF226" s="204">
        <f>IF(N226="snížená",J226,0)</f>
        <v>0</v>
      </c>
      <c r="BG226" s="204">
        <f>IF(N226="zákl. přenesená",J226,0)</f>
        <v>0</v>
      </c>
      <c r="BH226" s="204">
        <f>IF(N226="sníž. přenesená",J226,0)</f>
        <v>0</v>
      </c>
      <c r="BI226" s="204">
        <f>IF(N226="nulová",J226,0)</f>
        <v>0</v>
      </c>
      <c r="BJ226" s="24" t="s">
        <v>134</v>
      </c>
      <c r="BK226" s="204">
        <f>ROUND(I226*H226,2)</f>
        <v>0</v>
      </c>
      <c r="BL226" s="24" t="s">
        <v>133</v>
      </c>
      <c r="BM226" s="24" t="s">
        <v>189</v>
      </c>
    </row>
    <row r="227" spans="2:65" s="1" customFormat="1" ht="40.5">
      <c r="B227" s="41"/>
      <c r="C227" s="63"/>
      <c r="D227" s="208" t="s">
        <v>135</v>
      </c>
      <c r="E227" s="63"/>
      <c r="F227" s="209" t="s">
        <v>349</v>
      </c>
      <c r="G227" s="63"/>
      <c r="H227" s="63"/>
      <c r="I227" s="163"/>
      <c r="J227" s="63"/>
      <c r="K227" s="63"/>
      <c r="L227" s="61"/>
      <c r="M227" s="207"/>
      <c r="N227" s="42"/>
      <c r="O227" s="42"/>
      <c r="P227" s="42"/>
      <c r="Q227" s="42"/>
      <c r="R227" s="42"/>
      <c r="S227" s="42"/>
      <c r="T227" s="78"/>
      <c r="AT227" s="24" t="s">
        <v>135</v>
      </c>
      <c r="AU227" s="24" t="s">
        <v>134</v>
      </c>
    </row>
    <row r="228" spans="2:65" s="1" customFormat="1" ht="175.5">
      <c r="B228" s="41"/>
      <c r="C228" s="63"/>
      <c r="D228" s="205" t="s">
        <v>299</v>
      </c>
      <c r="E228" s="63"/>
      <c r="F228" s="235" t="s">
        <v>350</v>
      </c>
      <c r="G228" s="63"/>
      <c r="H228" s="63"/>
      <c r="I228" s="163"/>
      <c r="J228" s="63"/>
      <c r="K228" s="63"/>
      <c r="L228" s="61"/>
      <c r="M228" s="207"/>
      <c r="N228" s="42"/>
      <c r="O228" s="42"/>
      <c r="P228" s="42"/>
      <c r="Q228" s="42"/>
      <c r="R228" s="42"/>
      <c r="S228" s="42"/>
      <c r="T228" s="78"/>
      <c r="AT228" s="24" t="s">
        <v>299</v>
      </c>
      <c r="AU228" s="24" t="s">
        <v>134</v>
      </c>
    </row>
    <row r="229" spans="2:65" s="1" customFormat="1" ht="22.5" customHeight="1">
      <c r="B229" s="41"/>
      <c r="C229" s="193" t="s">
        <v>155</v>
      </c>
      <c r="D229" s="193" t="s">
        <v>129</v>
      </c>
      <c r="E229" s="194" t="s">
        <v>351</v>
      </c>
      <c r="F229" s="195" t="s">
        <v>352</v>
      </c>
      <c r="G229" s="196" t="s">
        <v>308</v>
      </c>
      <c r="H229" s="197">
        <v>2258.15</v>
      </c>
      <c r="I229" s="198"/>
      <c r="J229" s="199">
        <f>ROUND(I229*H229,2)</f>
        <v>0</v>
      </c>
      <c r="K229" s="195" t="s">
        <v>160</v>
      </c>
      <c r="L229" s="61"/>
      <c r="M229" s="200" t="s">
        <v>21</v>
      </c>
      <c r="N229" s="201" t="s">
        <v>42</v>
      </c>
      <c r="O229" s="42"/>
      <c r="P229" s="202">
        <f>O229*H229</f>
        <v>0</v>
      </c>
      <c r="Q229" s="202">
        <v>0</v>
      </c>
      <c r="R229" s="202">
        <f>Q229*H229</f>
        <v>0</v>
      </c>
      <c r="S229" s="202">
        <v>0</v>
      </c>
      <c r="T229" s="203">
        <f>S229*H229</f>
        <v>0</v>
      </c>
      <c r="AR229" s="24" t="s">
        <v>133</v>
      </c>
      <c r="AT229" s="24" t="s">
        <v>129</v>
      </c>
      <c r="AU229" s="24" t="s">
        <v>134</v>
      </c>
      <c r="AY229" s="24" t="s">
        <v>126</v>
      </c>
      <c r="BE229" s="204">
        <f>IF(N229="základní",J229,0)</f>
        <v>0</v>
      </c>
      <c r="BF229" s="204">
        <f>IF(N229="snížená",J229,0)</f>
        <v>0</v>
      </c>
      <c r="BG229" s="204">
        <f>IF(N229="zákl. přenesená",J229,0)</f>
        <v>0</v>
      </c>
      <c r="BH229" s="204">
        <f>IF(N229="sníž. přenesená",J229,0)</f>
        <v>0</v>
      </c>
      <c r="BI229" s="204">
        <f>IF(N229="nulová",J229,0)</f>
        <v>0</v>
      </c>
      <c r="BJ229" s="24" t="s">
        <v>134</v>
      </c>
      <c r="BK229" s="204">
        <f>ROUND(I229*H229,2)</f>
        <v>0</v>
      </c>
      <c r="BL229" s="24" t="s">
        <v>133</v>
      </c>
      <c r="BM229" s="24" t="s">
        <v>192</v>
      </c>
    </row>
    <row r="230" spans="2:65" s="1" customFormat="1" ht="40.5">
      <c r="B230" s="41"/>
      <c r="C230" s="63"/>
      <c r="D230" s="208" t="s">
        <v>135</v>
      </c>
      <c r="E230" s="63"/>
      <c r="F230" s="209" t="s">
        <v>353</v>
      </c>
      <c r="G230" s="63"/>
      <c r="H230" s="63"/>
      <c r="I230" s="163"/>
      <c r="J230" s="63"/>
      <c r="K230" s="63"/>
      <c r="L230" s="61"/>
      <c r="M230" s="207"/>
      <c r="N230" s="42"/>
      <c r="O230" s="42"/>
      <c r="P230" s="42"/>
      <c r="Q230" s="42"/>
      <c r="R230" s="42"/>
      <c r="S230" s="42"/>
      <c r="T230" s="78"/>
      <c r="AT230" s="24" t="s">
        <v>135</v>
      </c>
      <c r="AU230" s="24" t="s">
        <v>134</v>
      </c>
    </row>
    <row r="231" spans="2:65" s="1" customFormat="1" ht="175.5">
      <c r="B231" s="41"/>
      <c r="C231" s="63"/>
      <c r="D231" s="205" t="s">
        <v>299</v>
      </c>
      <c r="E231" s="63"/>
      <c r="F231" s="235" t="s">
        <v>350</v>
      </c>
      <c r="G231" s="63"/>
      <c r="H231" s="63"/>
      <c r="I231" s="163"/>
      <c r="J231" s="63"/>
      <c r="K231" s="63"/>
      <c r="L231" s="61"/>
      <c r="M231" s="207"/>
      <c r="N231" s="42"/>
      <c r="O231" s="42"/>
      <c r="P231" s="42"/>
      <c r="Q231" s="42"/>
      <c r="R231" s="42"/>
      <c r="S231" s="42"/>
      <c r="T231" s="78"/>
      <c r="AT231" s="24" t="s">
        <v>299</v>
      </c>
      <c r="AU231" s="24" t="s">
        <v>134</v>
      </c>
    </row>
    <row r="232" spans="2:65" s="1" customFormat="1" ht="31.5" customHeight="1">
      <c r="B232" s="41"/>
      <c r="C232" s="193" t="s">
        <v>10</v>
      </c>
      <c r="D232" s="193" t="s">
        <v>129</v>
      </c>
      <c r="E232" s="194" t="s">
        <v>354</v>
      </c>
      <c r="F232" s="195" t="s">
        <v>355</v>
      </c>
      <c r="G232" s="196" t="s">
        <v>308</v>
      </c>
      <c r="H232" s="197">
        <v>54195.6</v>
      </c>
      <c r="I232" s="198"/>
      <c r="J232" s="199">
        <f>ROUND(I232*H232,2)</f>
        <v>0</v>
      </c>
      <c r="K232" s="195" t="s">
        <v>160</v>
      </c>
      <c r="L232" s="61"/>
      <c r="M232" s="200" t="s">
        <v>21</v>
      </c>
      <c r="N232" s="201" t="s">
        <v>42</v>
      </c>
      <c r="O232" s="42"/>
      <c r="P232" s="202">
        <f>O232*H232</f>
        <v>0</v>
      </c>
      <c r="Q232" s="202">
        <v>0</v>
      </c>
      <c r="R232" s="202">
        <f>Q232*H232</f>
        <v>0</v>
      </c>
      <c r="S232" s="202">
        <v>0</v>
      </c>
      <c r="T232" s="203">
        <f>S232*H232</f>
        <v>0</v>
      </c>
      <c r="AR232" s="24" t="s">
        <v>133</v>
      </c>
      <c r="AT232" s="24" t="s">
        <v>129</v>
      </c>
      <c r="AU232" s="24" t="s">
        <v>134</v>
      </c>
      <c r="AY232" s="24" t="s">
        <v>126</v>
      </c>
      <c r="BE232" s="204">
        <f>IF(N232="základní",J232,0)</f>
        <v>0</v>
      </c>
      <c r="BF232" s="204">
        <f>IF(N232="snížená",J232,0)</f>
        <v>0</v>
      </c>
      <c r="BG232" s="204">
        <f>IF(N232="zákl. přenesená",J232,0)</f>
        <v>0</v>
      </c>
      <c r="BH232" s="204">
        <f>IF(N232="sníž. přenesená",J232,0)</f>
        <v>0</v>
      </c>
      <c r="BI232" s="204">
        <f>IF(N232="nulová",J232,0)</f>
        <v>0</v>
      </c>
      <c r="BJ232" s="24" t="s">
        <v>134</v>
      </c>
      <c r="BK232" s="204">
        <f>ROUND(I232*H232,2)</f>
        <v>0</v>
      </c>
      <c r="BL232" s="24" t="s">
        <v>133</v>
      </c>
      <c r="BM232" s="24" t="s">
        <v>356</v>
      </c>
    </row>
    <row r="233" spans="2:65" s="1" customFormat="1" ht="40.5">
      <c r="B233" s="41"/>
      <c r="C233" s="63"/>
      <c r="D233" s="208" t="s">
        <v>135</v>
      </c>
      <c r="E233" s="63"/>
      <c r="F233" s="209" t="s">
        <v>357</v>
      </c>
      <c r="G233" s="63"/>
      <c r="H233" s="63"/>
      <c r="I233" s="163"/>
      <c r="J233" s="63"/>
      <c r="K233" s="63"/>
      <c r="L233" s="61"/>
      <c r="M233" s="207"/>
      <c r="N233" s="42"/>
      <c r="O233" s="42"/>
      <c r="P233" s="42"/>
      <c r="Q233" s="42"/>
      <c r="R233" s="42"/>
      <c r="S233" s="42"/>
      <c r="T233" s="78"/>
      <c r="AT233" s="24" t="s">
        <v>135</v>
      </c>
      <c r="AU233" s="24" t="s">
        <v>134</v>
      </c>
    </row>
    <row r="234" spans="2:65" s="1" customFormat="1" ht="175.5">
      <c r="B234" s="41"/>
      <c r="C234" s="63"/>
      <c r="D234" s="208" t="s">
        <v>299</v>
      </c>
      <c r="E234" s="63"/>
      <c r="F234" s="236" t="s">
        <v>350</v>
      </c>
      <c r="G234" s="63"/>
      <c r="H234" s="63"/>
      <c r="I234" s="163"/>
      <c r="J234" s="63"/>
      <c r="K234" s="63"/>
      <c r="L234" s="61"/>
      <c r="M234" s="207"/>
      <c r="N234" s="42"/>
      <c r="O234" s="42"/>
      <c r="P234" s="42"/>
      <c r="Q234" s="42"/>
      <c r="R234" s="42"/>
      <c r="S234" s="42"/>
      <c r="T234" s="78"/>
      <c r="AT234" s="24" t="s">
        <v>299</v>
      </c>
      <c r="AU234" s="24" t="s">
        <v>134</v>
      </c>
    </row>
    <row r="235" spans="2:65" s="11" customFormat="1" ht="13.5">
      <c r="B235" s="210"/>
      <c r="C235" s="211"/>
      <c r="D235" s="208" t="s">
        <v>171</v>
      </c>
      <c r="E235" s="212" t="s">
        <v>21</v>
      </c>
      <c r="F235" s="213" t="s">
        <v>358</v>
      </c>
      <c r="G235" s="211"/>
      <c r="H235" s="214">
        <v>54195.6</v>
      </c>
      <c r="I235" s="215"/>
      <c r="J235" s="211"/>
      <c r="K235" s="211"/>
      <c r="L235" s="216"/>
      <c r="M235" s="217"/>
      <c r="N235" s="218"/>
      <c r="O235" s="218"/>
      <c r="P235" s="218"/>
      <c r="Q235" s="218"/>
      <c r="R235" s="218"/>
      <c r="S235" s="218"/>
      <c r="T235" s="219"/>
      <c r="AT235" s="220" t="s">
        <v>171</v>
      </c>
      <c r="AU235" s="220" t="s">
        <v>134</v>
      </c>
      <c r="AV235" s="11" t="s">
        <v>134</v>
      </c>
      <c r="AW235" s="11" t="s">
        <v>33</v>
      </c>
      <c r="AX235" s="11" t="s">
        <v>70</v>
      </c>
      <c r="AY235" s="220" t="s">
        <v>126</v>
      </c>
    </row>
    <row r="236" spans="2:65" s="12" customFormat="1" ht="13.5">
      <c r="B236" s="221"/>
      <c r="C236" s="222"/>
      <c r="D236" s="205" t="s">
        <v>171</v>
      </c>
      <c r="E236" s="248" t="s">
        <v>21</v>
      </c>
      <c r="F236" s="249" t="s">
        <v>174</v>
      </c>
      <c r="G236" s="222"/>
      <c r="H236" s="250">
        <v>54195.6</v>
      </c>
      <c r="I236" s="226"/>
      <c r="J236" s="222"/>
      <c r="K236" s="222"/>
      <c r="L236" s="227"/>
      <c r="M236" s="228"/>
      <c r="N236" s="229"/>
      <c r="O236" s="229"/>
      <c r="P236" s="229"/>
      <c r="Q236" s="229"/>
      <c r="R236" s="229"/>
      <c r="S236" s="229"/>
      <c r="T236" s="230"/>
      <c r="AT236" s="231" t="s">
        <v>171</v>
      </c>
      <c r="AU236" s="231" t="s">
        <v>134</v>
      </c>
      <c r="AV236" s="12" t="s">
        <v>133</v>
      </c>
      <c r="AW236" s="12" t="s">
        <v>33</v>
      </c>
      <c r="AX236" s="12" t="s">
        <v>78</v>
      </c>
      <c r="AY236" s="231" t="s">
        <v>126</v>
      </c>
    </row>
    <row r="237" spans="2:65" s="1" customFormat="1" ht="31.5" customHeight="1">
      <c r="B237" s="41"/>
      <c r="C237" s="193" t="s">
        <v>161</v>
      </c>
      <c r="D237" s="193" t="s">
        <v>129</v>
      </c>
      <c r="E237" s="194" t="s">
        <v>359</v>
      </c>
      <c r="F237" s="195" t="s">
        <v>360</v>
      </c>
      <c r="G237" s="196" t="s">
        <v>308</v>
      </c>
      <c r="H237" s="197">
        <v>855.72</v>
      </c>
      <c r="I237" s="198"/>
      <c r="J237" s="199">
        <f>ROUND(I237*H237,2)</f>
        <v>0</v>
      </c>
      <c r="K237" s="195" t="s">
        <v>21</v>
      </c>
      <c r="L237" s="61"/>
      <c r="M237" s="200" t="s">
        <v>21</v>
      </c>
      <c r="N237" s="201" t="s">
        <v>42</v>
      </c>
      <c r="O237" s="42"/>
      <c r="P237" s="202">
        <f>O237*H237</f>
        <v>0</v>
      </c>
      <c r="Q237" s="202">
        <v>0</v>
      </c>
      <c r="R237" s="202">
        <f>Q237*H237</f>
        <v>0</v>
      </c>
      <c r="S237" s="202">
        <v>0</v>
      </c>
      <c r="T237" s="203">
        <f>S237*H237</f>
        <v>0</v>
      </c>
      <c r="AR237" s="24" t="s">
        <v>133</v>
      </c>
      <c r="AT237" s="24" t="s">
        <v>129</v>
      </c>
      <c r="AU237" s="24" t="s">
        <v>134</v>
      </c>
      <c r="AY237" s="24" t="s">
        <v>126</v>
      </c>
      <c r="BE237" s="204">
        <f>IF(N237="základní",J237,0)</f>
        <v>0</v>
      </c>
      <c r="BF237" s="204">
        <f>IF(N237="snížená",J237,0)</f>
        <v>0</v>
      </c>
      <c r="BG237" s="204">
        <f>IF(N237="zákl. přenesená",J237,0)</f>
        <v>0</v>
      </c>
      <c r="BH237" s="204">
        <f>IF(N237="sníž. přenesená",J237,0)</f>
        <v>0</v>
      </c>
      <c r="BI237" s="204">
        <f>IF(N237="nulová",J237,0)</f>
        <v>0</v>
      </c>
      <c r="BJ237" s="24" t="s">
        <v>134</v>
      </c>
      <c r="BK237" s="204">
        <f>ROUND(I237*H237,2)</f>
        <v>0</v>
      </c>
      <c r="BL237" s="24" t="s">
        <v>133</v>
      </c>
      <c r="BM237" s="24" t="s">
        <v>361</v>
      </c>
    </row>
    <row r="238" spans="2:65" s="1" customFormat="1" ht="13.5">
      <c r="B238" s="41"/>
      <c r="C238" s="63"/>
      <c r="D238" s="205" t="s">
        <v>135</v>
      </c>
      <c r="E238" s="63"/>
      <c r="F238" s="206" t="s">
        <v>362</v>
      </c>
      <c r="G238" s="63"/>
      <c r="H238" s="63"/>
      <c r="I238" s="163"/>
      <c r="J238" s="63"/>
      <c r="K238" s="63"/>
      <c r="L238" s="61"/>
      <c r="M238" s="207"/>
      <c r="N238" s="42"/>
      <c r="O238" s="42"/>
      <c r="P238" s="42"/>
      <c r="Q238" s="42"/>
      <c r="R238" s="42"/>
      <c r="S238" s="42"/>
      <c r="T238" s="78"/>
      <c r="AT238" s="24" t="s">
        <v>135</v>
      </c>
      <c r="AU238" s="24" t="s">
        <v>134</v>
      </c>
    </row>
    <row r="239" spans="2:65" s="1" customFormat="1" ht="22.5" customHeight="1">
      <c r="B239" s="41"/>
      <c r="C239" s="193" t="s">
        <v>363</v>
      </c>
      <c r="D239" s="193" t="s">
        <v>129</v>
      </c>
      <c r="E239" s="194" t="s">
        <v>364</v>
      </c>
      <c r="F239" s="195" t="s">
        <v>365</v>
      </c>
      <c r="G239" s="196" t="s">
        <v>308</v>
      </c>
      <c r="H239" s="197">
        <v>20537.28</v>
      </c>
      <c r="I239" s="198"/>
      <c r="J239" s="199">
        <f>ROUND(I239*H239,2)</f>
        <v>0</v>
      </c>
      <c r="K239" s="195" t="s">
        <v>21</v>
      </c>
      <c r="L239" s="61"/>
      <c r="M239" s="200" t="s">
        <v>21</v>
      </c>
      <c r="N239" s="201" t="s">
        <v>42</v>
      </c>
      <c r="O239" s="42"/>
      <c r="P239" s="202">
        <f>O239*H239</f>
        <v>0</v>
      </c>
      <c r="Q239" s="202">
        <v>0</v>
      </c>
      <c r="R239" s="202">
        <f>Q239*H239</f>
        <v>0</v>
      </c>
      <c r="S239" s="202">
        <v>0</v>
      </c>
      <c r="T239" s="203">
        <f>S239*H239</f>
        <v>0</v>
      </c>
      <c r="AR239" s="24" t="s">
        <v>133</v>
      </c>
      <c r="AT239" s="24" t="s">
        <v>129</v>
      </c>
      <c r="AU239" s="24" t="s">
        <v>134</v>
      </c>
      <c r="AY239" s="24" t="s">
        <v>126</v>
      </c>
      <c r="BE239" s="204">
        <f>IF(N239="základní",J239,0)</f>
        <v>0</v>
      </c>
      <c r="BF239" s="204">
        <f>IF(N239="snížená",J239,0)</f>
        <v>0</v>
      </c>
      <c r="BG239" s="204">
        <f>IF(N239="zákl. přenesená",J239,0)</f>
        <v>0</v>
      </c>
      <c r="BH239" s="204">
        <f>IF(N239="sníž. přenesená",J239,0)</f>
        <v>0</v>
      </c>
      <c r="BI239" s="204">
        <f>IF(N239="nulová",J239,0)</f>
        <v>0</v>
      </c>
      <c r="BJ239" s="24" t="s">
        <v>134</v>
      </c>
      <c r="BK239" s="204">
        <f>ROUND(I239*H239,2)</f>
        <v>0</v>
      </c>
      <c r="BL239" s="24" t="s">
        <v>133</v>
      </c>
      <c r="BM239" s="24" t="s">
        <v>366</v>
      </c>
    </row>
    <row r="240" spans="2:65" s="1" customFormat="1" ht="13.5">
      <c r="B240" s="41"/>
      <c r="C240" s="63"/>
      <c r="D240" s="208" t="s">
        <v>135</v>
      </c>
      <c r="E240" s="63"/>
      <c r="F240" s="209" t="s">
        <v>365</v>
      </c>
      <c r="G240" s="63"/>
      <c r="H240" s="63"/>
      <c r="I240" s="163"/>
      <c r="J240" s="63"/>
      <c r="K240" s="63"/>
      <c r="L240" s="61"/>
      <c r="M240" s="207"/>
      <c r="N240" s="42"/>
      <c r="O240" s="42"/>
      <c r="P240" s="42"/>
      <c r="Q240" s="42"/>
      <c r="R240" s="42"/>
      <c r="S240" s="42"/>
      <c r="T240" s="78"/>
      <c r="AT240" s="24" t="s">
        <v>135</v>
      </c>
      <c r="AU240" s="24" t="s">
        <v>134</v>
      </c>
    </row>
    <row r="241" spans="2:65" s="11" customFormat="1" ht="13.5">
      <c r="B241" s="210"/>
      <c r="C241" s="211"/>
      <c r="D241" s="208" t="s">
        <v>171</v>
      </c>
      <c r="E241" s="212" t="s">
        <v>21</v>
      </c>
      <c r="F241" s="213" t="s">
        <v>367</v>
      </c>
      <c r="G241" s="211"/>
      <c r="H241" s="214">
        <v>20537.28</v>
      </c>
      <c r="I241" s="215"/>
      <c r="J241" s="211"/>
      <c r="K241" s="211"/>
      <c r="L241" s="216"/>
      <c r="M241" s="217"/>
      <c r="N241" s="218"/>
      <c r="O241" s="218"/>
      <c r="P241" s="218"/>
      <c r="Q241" s="218"/>
      <c r="R241" s="218"/>
      <c r="S241" s="218"/>
      <c r="T241" s="219"/>
      <c r="AT241" s="220" t="s">
        <v>171</v>
      </c>
      <c r="AU241" s="220" t="s">
        <v>134</v>
      </c>
      <c r="AV241" s="11" t="s">
        <v>134</v>
      </c>
      <c r="AW241" s="11" t="s">
        <v>33</v>
      </c>
      <c r="AX241" s="11" t="s">
        <v>70</v>
      </c>
      <c r="AY241" s="220" t="s">
        <v>126</v>
      </c>
    </row>
    <row r="242" spans="2:65" s="12" customFormat="1" ht="13.5">
      <c r="B242" s="221"/>
      <c r="C242" s="222"/>
      <c r="D242" s="205" t="s">
        <v>171</v>
      </c>
      <c r="E242" s="248" t="s">
        <v>21</v>
      </c>
      <c r="F242" s="249" t="s">
        <v>174</v>
      </c>
      <c r="G242" s="222"/>
      <c r="H242" s="250">
        <v>20537.28</v>
      </c>
      <c r="I242" s="226"/>
      <c r="J242" s="222"/>
      <c r="K242" s="222"/>
      <c r="L242" s="227"/>
      <c r="M242" s="228"/>
      <c r="N242" s="229"/>
      <c r="O242" s="229"/>
      <c r="P242" s="229"/>
      <c r="Q242" s="229"/>
      <c r="R242" s="229"/>
      <c r="S242" s="229"/>
      <c r="T242" s="230"/>
      <c r="AT242" s="231" t="s">
        <v>171</v>
      </c>
      <c r="AU242" s="231" t="s">
        <v>134</v>
      </c>
      <c r="AV242" s="12" t="s">
        <v>133</v>
      </c>
      <c r="AW242" s="12" t="s">
        <v>33</v>
      </c>
      <c r="AX242" s="12" t="s">
        <v>78</v>
      </c>
      <c r="AY242" s="231" t="s">
        <v>126</v>
      </c>
    </row>
    <row r="243" spans="2:65" s="1" customFormat="1" ht="22.5" customHeight="1">
      <c r="B243" s="41"/>
      <c r="C243" s="193" t="s">
        <v>166</v>
      </c>
      <c r="D243" s="193" t="s">
        <v>129</v>
      </c>
      <c r="E243" s="194" t="s">
        <v>368</v>
      </c>
      <c r="F243" s="195" t="s">
        <v>369</v>
      </c>
      <c r="G243" s="196" t="s">
        <v>308</v>
      </c>
      <c r="H243" s="197">
        <v>2258.15</v>
      </c>
      <c r="I243" s="198"/>
      <c r="J243" s="199">
        <f>ROUND(I243*H243,2)</f>
        <v>0</v>
      </c>
      <c r="K243" s="195" t="s">
        <v>160</v>
      </c>
      <c r="L243" s="61"/>
      <c r="M243" s="200" t="s">
        <v>21</v>
      </c>
      <c r="N243" s="201" t="s">
        <v>42</v>
      </c>
      <c r="O243" s="42"/>
      <c r="P243" s="202">
        <f>O243*H243</f>
        <v>0</v>
      </c>
      <c r="Q243" s="202">
        <v>0</v>
      </c>
      <c r="R243" s="202">
        <f>Q243*H243</f>
        <v>0</v>
      </c>
      <c r="S243" s="202">
        <v>0</v>
      </c>
      <c r="T243" s="203">
        <f>S243*H243</f>
        <v>0</v>
      </c>
      <c r="AR243" s="24" t="s">
        <v>133</v>
      </c>
      <c r="AT243" s="24" t="s">
        <v>129</v>
      </c>
      <c r="AU243" s="24" t="s">
        <v>134</v>
      </c>
      <c r="AY243" s="24" t="s">
        <v>126</v>
      </c>
      <c r="BE243" s="204">
        <f>IF(N243="základní",J243,0)</f>
        <v>0</v>
      </c>
      <c r="BF243" s="204">
        <f>IF(N243="snížená",J243,0)</f>
        <v>0</v>
      </c>
      <c r="BG243" s="204">
        <f>IF(N243="zákl. přenesená",J243,0)</f>
        <v>0</v>
      </c>
      <c r="BH243" s="204">
        <f>IF(N243="sníž. přenesená",J243,0)</f>
        <v>0</v>
      </c>
      <c r="BI243" s="204">
        <f>IF(N243="nulová",J243,0)</f>
        <v>0</v>
      </c>
      <c r="BJ243" s="24" t="s">
        <v>134</v>
      </c>
      <c r="BK243" s="204">
        <f>ROUND(I243*H243,2)</f>
        <v>0</v>
      </c>
      <c r="BL243" s="24" t="s">
        <v>133</v>
      </c>
      <c r="BM243" s="24" t="s">
        <v>370</v>
      </c>
    </row>
    <row r="244" spans="2:65" s="1" customFormat="1" ht="27">
      <c r="B244" s="41"/>
      <c r="C244" s="63"/>
      <c r="D244" s="208" t="s">
        <v>135</v>
      </c>
      <c r="E244" s="63"/>
      <c r="F244" s="209" t="s">
        <v>371</v>
      </c>
      <c r="G244" s="63"/>
      <c r="H244" s="63"/>
      <c r="I244" s="163"/>
      <c r="J244" s="63"/>
      <c r="K244" s="63"/>
      <c r="L244" s="61"/>
      <c r="M244" s="207"/>
      <c r="N244" s="42"/>
      <c r="O244" s="42"/>
      <c r="P244" s="42"/>
      <c r="Q244" s="42"/>
      <c r="R244" s="42"/>
      <c r="S244" s="42"/>
      <c r="T244" s="78"/>
      <c r="AT244" s="24" t="s">
        <v>135</v>
      </c>
      <c r="AU244" s="24" t="s">
        <v>134</v>
      </c>
    </row>
    <row r="245" spans="2:65" s="1" customFormat="1" ht="148.5">
      <c r="B245" s="41"/>
      <c r="C245" s="63"/>
      <c r="D245" s="205" t="s">
        <v>299</v>
      </c>
      <c r="E245" s="63"/>
      <c r="F245" s="235" t="s">
        <v>372</v>
      </c>
      <c r="G245" s="63"/>
      <c r="H245" s="63"/>
      <c r="I245" s="163"/>
      <c r="J245" s="63"/>
      <c r="K245" s="63"/>
      <c r="L245" s="61"/>
      <c r="M245" s="207"/>
      <c r="N245" s="42"/>
      <c r="O245" s="42"/>
      <c r="P245" s="42"/>
      <c r="Q245" s="42"/>
      <c r="R245" s="42"/>
      <c r="S245" s="42"/>
      <c r="T245" s="78"/>
      <c r="AT245" s="24" t="s">
        <v>299</v>
      </c>
      <c r="AU245" s="24" t="s">
        <v>134</v>
      </c>
    </row>
    <row r="246" spans="2:65" s="1" customFormat="1" ht="22.5" customHeight="1">
      <c r="B246" s="41"/>
      <c r="C246" s="193" t="s">
        <v>373</v>
      </c>
      <c r="D246" s="193" t="s">
        <v>129</v>
      </c>
      <c r="E246" s="194" t="s">
        <v>374</v>
      </c>
      <c r="F246" s="195" t="s">
        <v>375</v>
      </c>
      <c r="G246" s="196" t="s">
        <v>308</v>
      </c>
      <c r="H246" s="197">
        <v>2258.15</v>
      </c>
      <c r="I246" s="198"/>
      <c r="J246" s="199">
        <f>ROUND(I246*H246,2)</f>
        <v>0</v>
      </c>
      <c r="K246" s="195" t="s">
        <v>160</v>
      </c>
      <c r="L246" s="61"/>
      <c r="M246" s="200" t="s">
        <v>21</v>
      </c>
      <c r="N246" s="201" t="s">
        <v>42</v>
      </c>
      <c r="O246" s="42"/>
      <c r="P246" s="202">
        <f>O246*H246</f>
        <v>0</v>
      </c>
      <c r="Q246" s="202">
        <v>0</v>
      </c>
      <c r="R246" s="202">
        <f>Q246*H246</f>
        <v>0</v>
      </c>
      <c r="S246" s="202">
        <v>0</v>
      </c>
      <c r="T246" s="203">
        <f>S246*H246</f>
        <v>0</v>
      </c>
      <c r="AR246" s="24" t="s">
        <v>133</v>
      </c>
      <c r="AT246" s="24" t="s">
        <v>129</v>
      </c>
      <c r="AU246" s="24" t="s">
        <v>134</v>
      </c>
      <c r="AY246" s="24" t="s">
        <v>126</v>
      </c>
      <c r="BE246" s="204">
        <f>IF(N246="základní",J246,0)</f>
        <v>0</v>
      </c>
      <c r="BF246" s="204">
        <f>IF(N246="snížená",J246,0)</f>
        <v>0</v>
      </c>
      <c r="BG246" s="204">
        <f>IF(N246="zákl. přenesená",J246,0)</f>
        <v>0</v>
      </c>
      <c r="BH246" s="204">
        <f>IF(N246="sníž. přenesená",J246,0)</f>
        <v>0</v>
      </c>
      <c r="BI246" s="204">
        <f>IF(N246="nulová",J246,0)</f>
        <v>0</v>
      </c>
      <c r="BJ246" s="24" t="s">
        <v>134</v>
      </c>
      <c r="BK246" s="204">
        <f>ROUND(I246*H246,2)</f>
        <v>0</v>
      </c>
      <c r="BL246" s="24" t="s">
        <v>133</v>
      </c>
      <c r="BM246" s="24" t="s">
        <v>376</v>
      </c>
    </row>
    <row r="247" spans="2:65" s="1" customFormat="1" ht="13.5">
      <c r="B247" s="41"/>
      <c r="C247" s="63"/>
      <c r="D247" s="208" t="s">
        <v>135</v>
      </c>
      <c r="E247" s="63"/>
      <c r="F247" s="209" t="s">
        <v>375</v>
      </c>
      <c r="G247" s="63"/>
      <c r="H247" s="63"/>
      <c r="I247" s="163"/>
      <c r="J247" s="63"/>
      <c r="K247" s="63"/>
      <c r="L247" s="61"/>
      <c r="M247" s="207"/>
      <c r="N247" s="42"/>
      <c r="O247" s="42"/>
      <c r="P247" s="42"/>
      <c r="Q247" s="42"/>
      <c r="R247" s="42"/>
      <c r="S247" s="42"/>
      <c r="T247" s="78"/>
      <c r="AT247" s="24" t="s">
        <v>135</v>
      </c>
      <c r="AU247" s="24" t="s">
        <v>134</v>
      </c>
    </row>
    <row r="248" spans="2:65" s="1" customFormat="1" ht="175.5">
      <c r="B248" s="41"/>
      <c r="C248" s="63"/>
      <c r="D248" s="205" t="s">
        <v>299</v>
      </c>
      <c r="E248" s="63"/>
      <c r="F248" s="235" t="s">
        <v>377</v>
      </c>
      <c r="G248" s="63"/>
      <c r="H248" s="63"/>
      <c r="I248" s="163"/>
      <c r="J248" s="63"/>
      <c r="K248" s="63"/>
      <c r="L248" s="61"/>
      <c r="M248" s="207"/>
      <c r="N248" s="42"/>
      <c r="O248" s="42"/>
      <c r="P248" s="42"/>
      <c r="Q248" s="42"/>
      <c r="R248" s="42"/>
      <c r="S248" s="42"/>
      <c r="T248" s="78"/>
      <c r="AT248" s="24" t="s">
        <v>299</v>
      </c>
      <c r="AU248" s="24" t="s">
        <v>134</v>
      </c>
    </row>
    <row r="249" spans="2:65" s="1" customFormat="1" ht="22.5" customHeight="1">
      <c r="B249" s="41"/>
      <c r="C249" s="193" t="s">
        <v>170</v>
      </c>
      <c r="D249" s="193" t="s">
        <v>129</v>
      </c>
      <c r="E249" s="194" t="s">
        <v>378</v>
      </c>
      <c r="F249" s="195" t="s">
        <v>379</v>
      </c>
      <c r="G249" s="196" t="s">
        <v>380</v>
      </c>
      <c r="H249" s="197">
        <v>4222.741</v>
      </c>
      <c r="I249" s="198"/>
      <c r="J249" s="199">
        <f>ROUND(I249*H249,2)</f>
        <v>0</v>
      </c>
      <c r="K249" s="195" t="s">
        <v>160</v>
      </c>
      <c r="L249" s="61"/>
      <c r="M249" s="200" t="s">
        <v>21</v>
      </c>
      <c r="N249" s="201" t="s">
        <v>42</v>
      </c>
      <c r="O249" s="42"/>
      <c r="P249" s="202">
        <f>O249*H249</f>
        <v>0</v>
      </c>
      <c r="Q249" s="202">
        <v>0</v>
      </c>
      <c r="R249" s="202">
        <f>Q249*H249</f>
        <v>0</v>
      </c>
      <c r="S249" s="202">
        <v>0</v>
      </c>
      <c r="T249" s="203">
        <f>S249*H249</f>
        <v>0</v>
      </c>
      <c r="AR249" s="24" t="s">
        <v>133</v>
      </c>
      <c r="AT249" s="24" t="s">
        <v>129</v>
      </c>
      <c r="AU249" s="24" t="s">
        <v>134</v>
      </c>
      <c r="AY249" s="24" t="s">
        <v>126</v>
      </c>
      <c r="BE249" s="204">
        <f>IF(N249="základní",J249,0)</f>
        <v>0</v>
      </c>
      <c r="BF249" s="204">
        <f>IF(N249="snížená",J249,0)</f>
        <v>0</v>
      </c>
      <c r="BG249" s="204">
        <f>IF(N249="zákl. přenesená",J249,0)</f>
        <v>0</v>
      </c>
      <c r="BH249" s="204">
        <f>IF(N249="sníž. přenesená",J249,0)</f>
        <v>0</v>
      </c>
      <c r="BI249" s="204">
        <f>IF(N249="nulová",J249,0)</f>
        <v>0</v>
      </c>
      <c r="BJ249" s="24" t="s">
        <v>134</v>
      </c>
      <c r="BK249" s="204">
        <f>ROUND(I249*H249,2)</f>
        <v>0</v>
      </c>
      <c r="BL249" s="24" t="s">
        <v>133</v>
      </c>
      <c r="BM249" s="24" t="s">
        <v>381</v>
      </c>
    </row>
    <row r="250" spans="2:65" s="1" customFormat="1" ht="13.5">
      <c r="B250" s="41"/>
      <c r="C250" s="63"/>
      <c r="D250" s="208" t="s">
        <v>135</v>
      </c>
      <c r="E250" s="63"/>
      <c r="F250" s="209" t="s">
        <v>382</v>
      </c>
      <c r="G250" s="63"/>
      <c r="H250" s="63"/>
      <c r="I250" s="163"/>
      <c r="J250" s="63"/>
      <c r="K250" s="63"/>
      <c r="L250" s="61"/>
      <c r="M250" s="207"/>
      <c r="N250" s="42"/>
      <c r="O250" s="42"/>
      <c r="P250" s="42"/>
      <c r="Q250" s="42"/>
      <c r="R250" s="42"/>
      <c r="S250" s="42"/>
      <c r="T250" s="78"/>
      <c r="AT250" s="24" t="s">
        <v>135</v>
      </c>
      <c r="AU250" s="24" t="s">
        <v>134</v>
      </c>
    </row>
    <row r="251" spans="2:65" s="1" customFormat="1" ht="175.5">
      <c r="B251" s="41"/>
      <c r="C251" s="63"/>
      <c r="D251" s="205" t="s">
        <v>299</v>
      </c>
      <c r="E251" s="63"/>
      <c r="F251" s="235" t="s">
        <v>377</v>
      </c>
      <c r="G251" s="63"/>
      <c r="H251" s="63"/>
      <c r="I251" s="163"/>
      <c r="J251" s="63"/>
      <c r="K251" s="63"/>
      <c r="L251" s="61"/>
      <c r="M251" s="207"/>
      <c r="N251" s="42"/>
      <c r="O251" s="42"/>
      <c r="P251" s="42"/>
      <c r="Q251" s="42"/>
      <c r="R251" s="42"/>
      <c r="S251" s="42"/>
      <c r="T251" s="78"/>
      <c r="AT251" s="24" t="s">
        <v>299</v>
      </c>
      <c r="AU251" s="24" t="s">
        <v>134</v>
      </c>
    </row>
    <row r="252" spans="2:65" s="1" customFormat="1" ht="22.5" customHeight="1">
      <c r="B252" s="41"/>
      <c r="C252" s="193" t="s">
        <v>9</v>
      </c>
      <c r="D252" s="193" t="s">
        <v>129</v>
      </c>
      <c r="E252" s="194" t="s">
        <v>383</v>
      </c>
      <c r="F252" s="195" t="s">
        <v>384</v>
      </c>
      <c r="G252" s="196" t="s">
        <v>308</v>
      </c>
      <c r="H252" s="197">
        <v>855.68200000000002</v>
      </c>
      <c r="I252" s="198"/>
      <c r="J252" s="199">
        <f>ROUND(I252*H252,2)</f>
        <v>0</v>
      </c>
      <c r="K252" s="195" t="s">
        <v>160</v>
      </c>
      <c r="L252" s="61"/>
      <c r="M252" s="200" t="s">
        <v>21</v>
      </c>
      <c r="N252" s="201" t="s">
        <v>42</v>
      </c>
      <c r="O252" s="42"/>
      <c r="P252" s="202">
        <f>O252*H252</f>
        <v>0</v>
      </c>
      <c r="Q252" s="202">
        <v>0</v>
      </c>
      <c r="R252" s="202">
        <f>Q252*H252</f>
        <v>0</v>
      </c>
      <c r="S252" s="202">
        <v>0</v>
      </c>
      <c r="T252" s="203">
        <f>S252*H252</f>
        <v>0</v>
      </c>
      <c r="AR252" s="24" t="s">
        <v>133</v>
      </c>
      <c r="AT252" s="24" t="s">
        <v>129</v>
      </c>
      <c r="AU252" s="24" t="s">
        <v>134</v>
      </c>
      <c r="AY252" s="24" t="s">
        <v>126</v>
      </c>
      <c r="BE252" s="204">
        <f>IF(N252="základní",J252,0)</f>
        <v>0</v>
      </c>
      <c r="BF252" s="204">
        <f>IF(N252="snížená",J252,0)</f>
        <v>0</v>
      </c>
      <c r="BG252" s="204">
        <f>IF(N252="zákl. přenesená",J252,0)</f>
        <v>0</v>
      </c>
      <c r="BH252" s="204">
        <f>IF(N252="sníž. přenesená",J252,0)</f>
        <v>0</v>
      </c>
      <c r="BI252" s="204">
        <f>IF(N252="nulová",J252,0)</f>
        <v>0</v>
      </c>
      <c r="BJ252" s="24" t="s">
        <v>134</v>
      </c>
      <c r="BK252" s="204">
        <f>ROUND(I252*H252,2)</f>
        <v>0</v>
      </c>
      <c r="BL252" s="24" t="s">
        <v>133</v>
      </c>
      <c r="BM252" s="24" t="s">
        <v>385</v>
      </c>
    </row>
    <row r="253" spans="2:65" s="1" customFormat="1" ht="27">
      <c r="B253" s="41"/>
      <c r="C253" s="63"/>
      <c r="D253" s="208" t="s">
        <v>135</v>
      </c>
      <c r="E253" s="63"/>
      <c r="F253" s="209" t="s">
        <v>386</v>
      </c>
      <c r="G253" s="63"/>
      <c r="H253" s="63"/>
      <c r="I253" s="163"/>
      <c r="J253" s="63"/>
      <c r="K253" s="63"/>
      <c r="L253" s="61"/>
      <c r="M253" s="207"/>
      <c r="N253" s="42"/>
      <c r="O253" s="42"/>
      <c r="P253" s="42"/>
      <c r="Q253" s="42"/>
      <c r="R253" s="42"/>
      <c r="S253" s="42"/>
      <c r="T253" s="78"/>
      <c r="AT253" s="24" t="s">
        <v>135</v>
      </c>
      <c r="AU253" s="24" t="s">
        <v>134</v>
      </c>
    </row>
    <row r="254" spans="2:65" s="1" customFormat="1" ht="175.5">
      <c r="B254" s="41"/>
      <c r="C254" s="63"/>
      <c r="D254" s="208" t="s">
        <v>299</v>
      </c>
      <c r="E254" s="63"/>
      <c r="F254" s="236" t="s">
        <v>387</v>
      </c>
      <c r="G254" s="63"/>
      <c r="H254" s="63"/>
      <c r="I254" s="163"/>
      <c r="J254" s="63"/>
      <c r="K254" s="63"/>
      <c r="L254" s="61"/>
      <c r="M254" s="207"/>
      <c r="N254" s="42"/>
      <c r="O254" s="42"/>
      <c r="P254" s="42"/>
      <c r="Q254" s="42"/>
      <c r="R254" s="42"/>
      <c r="S254" s="42"/>
      <c r="T254" s="78"/>
      <c r="AT254" s="24" t="s">
        <v>299</v>
      </c>
      <c r="AU254" s="24" t="s">
        <v>134</v>
      </c>
    </row>
    <row r="255" spans="2:65" s="11" customFormat="1" ht="13.5">
      <c r="B255" s="210"/>
      <c r="C255" s="211"/>
      <c r="D255" s="208" t="s">
        <v>171</v>
      </c>
      <c r="E255" s="212" t="s">
        <v>21</v>
      </c>
      <c r="F255" s="213" t="s">
        <v>388</v>
      </c>
      <c r="G255" s="211"/>
      <c r="H255" s="214">
        <v>7.6769999999999996</v>
      </c>
      <c r="I255" s="215"/>
      <c r="J255" s="211"/>
      <c r="K255" s="211"/>
      <c r="L255" s="216"/>
      <c r="M255" s="217"/>
      <c r="N255" s="218"/>
      <c r="O255" s="218"/>
      <c r="P255" s="218"/>
      <c r="Q255" s="218"/>
      <c r="R255" s="218"/>
      <c r="S255" s="218"/>
      <c r="T255" s="219"/>
      <c r="AT255" s="220" t="s">
        <v>171</v>
      </c>
      <c r="AU255" s="220" t="s">
        <v>134</v>
      </c>
      <c r="AV255" s="11" t="s">
        <v>134</v>
      </c>
      <c r="AW255" s="11" t="s">
        <v>33</v>
      </c>
      <c r="AX255" s="11" t="s">
        <v>70</v>
      </c>
      <c r="AY255" s="220" t="s">
        <v>126</v>
      </c>
    </row>
    <row r="256" spans="2:65" s="11" customFormat="1" ht="27">
      <c r="B256" s="210"/>
      <c r="C256" s="211"/>
      <c r="D256" s="208" t="s">
        <v>171</v>
      </c>
      <c r="E256" s="212" t="s">
        <v>21</v>
      </c>
      <c r="F256" s="213" t="s">
        <v>389</v>
      </c>
      <c r="G256" s="211"/>
      <c r="H256" s="214">
        <v>795.61500000000001</v>
      </c>
      <c r="I256" s="215"/>
      <c r="J256" s="211"/>
      <c r="K256" s="211"/>
      <c r="L256" s="216"/>
      <c r="M256" s="217"/>
      <c r="N256" s="218"/>
      <c r="O256" s="218"/>
      <c r="P256" s="218"/>
      <c r="Q256" s="218"/>
      <c r="R256" s="218"/>
      <c r="S256" s="218"/>
      <c r="T256" s="219"/>
      <c r="AT256" s="220" t="s">
        <v>171</v>
      </c>
      <c r="AU256" s="220" t="s">
        <v>134</v>
      </c>
      <c r="AV256" s="11" t="s">
        <v>134</v>
      </c>
      <c r="AW256" s="11" t="s">
        <v>33</v>
      </c>
      <c r="AX256" s="11" t="s">
        <v>70</v>
      </c>
      <c r="AY256" s="220" t="s">
        <v>126</v>
      </c>
    </row>
    <row r="257" spans="2:65" s="11" customFormat="1" ht="13.5">
      <c r="B257" s="210"/>
      <c r="C257" s="211"/>
      <c r="D257" s="208" t="s">
        <v>171</v>
      </c>
      <c r="E257" s="212" t="s">
        <v>21</v>
      </c>
      <c r="F257" s="213" t="s">
        <v>390</v>
      </c>
      <c r="G257" s="211"/>
      <c r="H257" s="214">
        <v>52.39</v>
      </c>
      <c r="I257" s="215"/>
      <c r="J257" s="211"/>
      <c r="K257" s="211"/>
      <c r="L257" s="216"/>
      <c r="M257" s="217"/>
      <c r="N257" s="218"/>
      <c r="O257" s="218"/>
      <c r="P257" s="218"/>
      <c r="Q257" s="218"/>
      <c r="R257" s="218"/>
      <c r="S257" s="218"/>
      <c r="T257" s="219"/>
      <c r="AT257" s="220" t="s">
        <v>171</v>
      </c>
      <c r="AU257" s="220" t="s">
        <v>134</v>
      </c>
      <c r="AV257" s="11" t="s">
        <v>134</v>
      </c>
      <c r="AW257" s="11" t="s">
        <v>33</v>
      </c>
      <c r="AX257" s="11" t="s">
        <v>70</v>
      </c>
      <c r="AY257" s="220" t="s">
        <v>126</v>
      </c>
    </row>
    <row r="258" spans="2:65" s="12" customFormat="1" ht="13.5">
      <c r="B258" s="221"/>
      <c r="C258" s="222"/>
      <c r="D258" s="205" t="s">
        <v>171</v>
      </c>
      <c r="E258" s="248" t="s">
        <v>21</v>
      </c>
      <c r="F258" s="249" t="s">
        <v>174</v>
      </c>
      <c r="G258" s="222"/>
      <c r="H258" s="250">
        <v>855.68200000000002</v>
      </c>
      <c r="I258" s="226"/>
      <c r="J258" s="222"/>
      <c r="K258" s="222"/>
      <c r="L258" s="227"/>
      <c r="M258" s="228"/>
      <c r="N258" s="229"/>
      <c r="O258" s="229"/>
      <c r="P258" s="229"/>
      <c r="Q258" s="229"/>
      <c r="R258" s="229"/>
      <c r="S258" s="229"/>
      <c r="T258" s="230"/>
      <c r="AT258" s="231" t="s">
        <v>171</v>
      </c>
      <c r="AU258" s="231" t="s">
        <v>134</v>
      </c>
      <c r="AV258" s="12" t="s">
        <v>133</v>
      </c>
      <c r="AW258" s="12" t="s">
        <v>33</v>
      </c>
      <c r="AX258" s="12" t="s">
        <v>78</v>
      </c>
      <c r="AY258" s="231" t="s">
        <v>126</v>
      </c>
    </row>
    <row r="259" spans="2:65" s="1" customFormat="1" ht="22.5" customHeight="1">
      <c r="B259" s="41"/>
      <c r="C259" s="251" t="s">
        <v>179</v>
      </c>
      <c r="D259" s="251" t="s">
        <v>391</v>
      </c>
      <c r="E259" s="252" t="s">
        <v>392</v>
      </c>
      <c r="F259" s="253" t="s">
        <v>393</v>
      </c>
      <c r="G259" s="254" t="s">
        <v>380</v>
      </c>
      <c r="H259" s="255">
        <v>1600.125</v>
      </c>
      <c r="I259" s="256"/>
      <c r="J259" s="257">
        <f>ROUND(I259*H259,2)</f>
        <v>0</v>
      </c>
      <c r="K259" s="253" t="s">
        <v>21</v>
      </c>
      <c r="L259" s="258"/>
      <c r="M259" s="259" t="s">
        <v>21</v>
      </c>
      <c r="N259" s="260" t="s">
        <v>42</v>
      </c>
      <c r="O259" s="42"/>
      <c r="P259" s="202">
        <f>O259*H259</f>
        <v>0</v>
      </c>
      <c r="Q259" s="202">
        <v>0</v>
      </c>
      <c r="R259" s="202">
        <f>Q259*H259</f>
        <v>0</v>
      </c>
      <c r="S259" s="202">
        <v>0</v>
      </c>
      <c r="T259" s="203">
        <f>S259*H259</f>
        <v>0</v>
      </c>
      <c r="AR259" s="24" t="s">
        <v>144</v>
      </c>
      <c r="AT259" s="24" t="s">
        <v>391</v>
      </c>
      <c r="AU259" s="24" t="s">
        <v>134</v>
      </c>
      <c r="AY259" s="24" t="s">
        <v>126</v>
      </c>
      <c r="BE259" s="204">
        <f>IF(N259="základní",J259,0)</f>
        <v>0</v>
      </c>
      <c r="BF259" s="204">
        <f>IF(N259="snížená",J259,0)</f>
        <v>0</v>
      </c>
      <c r="BG259" s="204">
        <f>IF(N259="zákl. přenesená",J259,0)</f>
        <v>0</v>
      </c>
      <c r="BH259" s="204">
        <f>IF(N259="sníž. přenesená",J259,0)</f>
        <v>0</v>
      </c>
      <c r="BI259" s="204">
        <f>IF(N259="nulová",J259,0)</f>
        <v>0</v>
      </c>
      <c r="BJ259" s="24" t="s">
        <v>134</v>
      </c>
      <c r="BK259" s="204">
        <f>ROUND(I259*H259,2)</f>
        <v>0</v>
      </c>
      <c r="BL259" s="24" t="s">
        <v>133</v>
      </c>
      <c r="BM259" s="24" t="s">
        <v>394</v>
      </c>
    </row>
    <row r="260" spans="2:65" s="1" customFormat="1" ht="27">
      <c r="B260" s="41"/>
      <c r="C260" s="63"/>
      <c r="D260" s="208" t="s">
        <v>135</v>
      </c>
      <c r="E260" s="63"/>
      <c r="F260" s="209" t="s">
        <v>395</v>
      </c>
      <c r="G260" s="63"/>
      <c r="H260" s="63"/>
      <c r="I260" s="163"/>
      <c r="J260" s="63"/>
      <c r="K260" s="63"/>
      <c r="L260" s="61"/>
      <c r="M260" s="207"/>
      <c r="N260" s="42"/>
      <c r="O260" s="42"/>
      <c r="P260" s="42"/>
      <c r="Q260" s="42"/>
      <c r="R260" s="42"/>
      <c r="S260" s="42"/>
      <c r="T260" s="78"/>
      <c r="AT260" s="24" t="s">
        <v>135</v>
      </c>
      <c r="AU260" s="24" t="s">
        <v>134</v>
      </c>
    </row>
    <row r="261" spans="2:65" s="11" customFormat="1" ht="13.5">
      <c r="B261" s="210"/>
      <c r="C261" s="211"/>
      <c r="D261" s="208" t="s">
        <v>171</v>
      </c>
      <c r="E261" s="212" t="s">
        <v>21</v>
      </c>
      <c r="F261" s="213" t="s">
        <v>396</v>
      </c>
      <c r="G261" s="211"/>
      <c r="H261" s="214">
        <v>1600.125</v>
      </c>
      <c r="I261" s="215"/>
      <c r="J261" s="211"/>
      <c r="K261" s="211"/>
      <c r="L261" s="216"/>
      <c r="M261" s="217"/>
      <c r="N261" s="218"/>
      <c r="O261" s="218"/>
      <c r="P261" s="218"/>
      <c r="Q261" s="218"/>
      <c r="R261" s="218"/>
      <c r="S261" s="218"/>
      <c r="T261" s="219"/>
      <c r="AT261" s="220" t="s">
        <v>171</v>
      </c>
      <c r="AU261" s="220" t="s">
        <v>134</v>
      </c>
      <c r="AV261" s="11" t="s">
        <v>134</v>
      </c>
      <c r="AW261" s="11" t="s">
        <v>33</v>
      </c>
      <c r="AX261" s="11" t="s">
        <v>70</v>
      </c>
      <c r="AY261" s="220" t="s">
        <v>126</v>
      </c>
    </row>
    <row r="262" spans="2:65" s="12" customFormat="1" ht="13.5">
      <c r="B262" s="221"/>
      <c r="C262" s="222"/>
      <c r="D262" s="205" t="s">
        <v>171</v>
      </c>
      <c r="E262" s="248" t="s">
        <v>21</v>
      </c>
      <c r="F262" s="249" t="s">
        <v>174</v>
      </c>
      <c r="G262" s="222"/>
      <c r="H262" s="250">
        <v>1600.125</v>
      </c>
      <c r="I262" s="226"/>
      <c r="J262" s="222"/>
      <c r="K262" s="222"/>
      <c r="L262" s="227"/>
      <c r="M262" s="228"/>
      <c r="N262" s="229"/>
      <c r="O262" s="229"/>
      <c r="P262" s="229"/>
      <c r="Q262" s="229"/>
      <c r="R262" s="229"/>
      <c r="S262" s="229"/>
      <c r="T262" s="230"/>
      <c r="AT262" s="231" t="s">
        <v>171</v>
      </c>
      <c r="AU262" s="231" t="s">
        <v>134</v>
      </c>
      <c r="AV262" s="12" t="s">
        <v>133</v>
      </c>
      <c r="AW262" s="12" t="s">
        <v>33</v>
      </c>
      <c r="AX262" s="12" t="s">
        <v>78</v>
      </c>
      <c r="AY262" s="231" t="s">
        <v>126</v>
      </c>
    </row>
    <row r="263" spans="2:65" s="1" customFormat="1" ht="22.5" customHeight="1">
      <c r="B263" s="41"/>
      <c r="C263" s="193" t="s">
        <v>397</v>
      </c>
      <c r="D263" s="193" t="s">
        <v>129</v>
      </c>
      <c r="E263" s="194" t="s">
        <v>398</v>
      </c>
      <c r="F263" s="195" t="s">
        <v>399</v>
      </c>
      <c r="G263" s="196" t="s">
        <v>400</v>
      </c>
      <c r="H263" s="197">
        <v>615.91999999999996</v>
      </c>
      <c r="I263" s="198"/>
      <c r="J263" s="199">
        <f>ROUND(I263*H263,2)</f>
        <v>0</v>
      </c>
      <c r="K263" s="195" t="s">
        <v>160</v>
      </c>
      <c r="L263" s="61"/>
      <c r="M263" s="200" t="s">
        <v>21</v>
      </c>
      <c r="N263" s="201" t="s">
        <v>42</v>
      </c>
      <c r="O263" s="42"/>
      <c r="P263" s="202">
        <f>O263*H263</f>
        <v>0</v>
      </c>
      <c r="Q263" s="202">
        <v>0</v>
      </c>
      <c r="R263" s="202">
        <f>Q263*H263</f>
        <v>0</v>
      </c>
      <c r="S263" s="202">
        <v>0</v>
      </c>
      <c r="T263" s="203">
        <f>S263*H263</f>
        <v>0</v>
      </c>
      <c r="AR263" s="24" t="s">
        <v>133</v>
      </c>
      <c r="AT263" s="24" t="s">
        <v>129</v>
      </c>
      <c r="AU263" s="24" t="s">
        <v>134</v>
      </c>
      <c r="AY263" s="24" t="s">
        <v>126</v>
      </c>
      <c r="BE263" s="204">
        <f>IF(N263="základní",J263,0)</f>
        <v>0</v>
      </c>
      <c r="BF263" s="204">
        <f>IF(N263="snížená",J263,0)</f>
        <v>0</v>
      </c>
      <c r="BG263" s="204">
        <f>IF(N263="zákl. přenesená",J263,0)</f>
        <v>0</v>
      </c>
      <c r="BH263" s="204">
        <f>IF(N263="sníž. přenesená",J263,0)</f>
        <v>0</v>
      </c>
      <c r="BI263" s="204">
        <f>IF(N263="nulová",J263,0)</f>
        <v>0</v>
      </c>
      <c r="BJ263" s="24" t="s">
        <v>134</v>
      </c>
      <c r="BK263" s="204">
        <f>ROUND(I263*H263,2)</f>
        <v>0</v>
      </c>
      <c r="BL263" s="24" t="s">
        <v>133</v>
      </c>
      <c r="BM263" s="24" t="s">
        <v>401</v>
      </c>
    </row>
    <row r="264" spans="2:65" s="1" customFormat="1" ht="13.5">
      <c r="B264" s="41"/>
      <c r="C264" s="63"/>
      <c r="D264" s="208" t="s">
        <v>135</v>
      </c>
      <c r="E264" s="63"/>
      <c r="F264" s="209" t="s">
        <v>402</v>
      </c>
      <c r="G264" s="63"/>
      <c r="H264" s="63"/>
      <c r="I264" s="163"/>
      <c r="J264" s="63"/>
      <c r="K264" s="63"/>
      <c r="L264" s="61"/>
      <c r="M264" s="207"/>
      <c r="N264" s="42"/>
      <c r="O264" s="42"/>
      <c r="P264" s="42"/>
      <c r="Q264" s="42"/>
      <c r="R264" s="42"/>
      <c r="S264" s="42"/>
      <c r="T264" s="78"/>
      <c r="AT264" s="24" t="s">
        <v>135</v>
      </c>
      <c r="AU264" s="24" t="s">
        <v>134</v>
      </c>
    </row>
    <row r="265" spans="2:65" s="1" customFormat="1" ht="175.5">
      <c r="B265" s="41"/>
      <c r="C265" s="63"/>
      <c r="D265" s="208" t="s">
        <v>299</v>
      </c>
      <c r="E265" s="63"/>
      <c r="F265" s="236" t="s">
        <v>403</v>
      </c>
      <c r="G265" s="63"/>
      <c r="H265" s="63"/>
      <c r="I265" s="163"/>
      <c r="J265" s="63"/>
      <c r="K265" s="63"/>
      <c r="L265" s="61"/>
      <c r="M265" s="207"/>
      <c r="N265" s="42"/>
      <c r="O265" s="42"/>
      <c r="P265" s="42"/>
      <c r="Q265" s="42"/>
      <c r="R265" s="42"/>
      <c r="S265" s="42"/>
      <c r="T265" s="78"/>
      <c r="AT265" s="24" t="s">
        <v>299</v>
      </c>
      <c r="AU265" s="24" t="s">
        <v>134</v>
      </c>
    </row>
    <row r="266" spans="2:65" s="10" customFormat="1" ht="29.85" customHeight="1">
      <c r="B266" s="176"/>
      <c r="C266" s="177"/>
      <c r="D266" s="190" t="s">
        <v>69</v>
      </c>
      <c r="E266" s="191" t="s">
        <v>134</v>
      </c>
      <c r="F266" s="191" t="s">
        <v>404</v>
      </c>
      <c r="G266" s="177"/>
      <c r="H266" s="177"/>
      <c r="I266" s="180"/>
      <c r="J266" s="192">
        <f>BK266</f>
        <v>0</v>
      </c>
      <c r="K266" s="177"/>
      <c r="L266" s="182"/>
      <c r="M266" s="183"/>
      <c r="N266" s="184"/>
      <c r="O266" s="184"/>
      <c r="P266" s="185">
        <f>SUM(P267:P532)</f>
        <v>0</v>
      </c>
      <c r="Q266" s="184"/>
      <c r="R266" s="185">
        <f>SUM(R267:R532)</f>
        <v>0</v>
      </c>
      <c r="S266" s="184"/>
      <c r="T266" s="186">
        <f>SUM(T267:T532)</f>
        <v>0</v>
      </c>
      <c r="AR266" s="187" t="s">
        <v>78</v>
      </c>
      <c r="AT266" s="188" t="s">
        <v>69</v>
      </c>
      <c r="AU266" s="188" t="s">
        <v>78</v>
      </c>
      <c r="AY266" s="187" t="s">
        <v>126</v>
      </c>
      <c r="BK266" s="189">
        <f>SUM(BK267:BK532)</f>
        <v>0</v>
      </c>
    </row>
    <row r="267" spans="2:65" s="1" customFormat="1" ht="22.5" customHeight="1">
      <c r="B267" s="41"/>
      <c r="C267" s="193" t="s">
        <v>183</v>
      </c>
      <c r="D267" s="193" t="s">
        <v>129</v>
      </c>
      <c r="E267" s="194" t="s">
        <v>405</v>
      </c>
      <c r="F267" s="195" t="s">
        <v>406</v>
      </c>
      <c r="G267" s="196" t="s">
        <v>169</v>
      </c>
      <c r="H267" s="197">
        <v>152.125</v>
      </c>
      <c r="I267" s="198"/>
      <c r="J267" s="199">
        <f>ROUND(I267*H267,2)</f>
        <v>0</v>
      </c>
      <c r="K267" s="195" t="s">
        <v>21</v>
      </c>
      <c r="L267" s="61"/>
      <c r="M267" s="200" t="s">
        <v>21</v>
      </c>
      <c r="N267" s="201" t="s">
        <v>42</v>
      </c>
      <c r="O267" s="42"/>
      <c r="P267" s="202">
        <f>O267*H267</f>
        <v>0</v>
      </c>
      <c r="Q267" s="202">
        <v>0</v>
      </c>
      <c r="R267" s="202">
        <f>Q267*H267</f>
        <v>0</v>
      </c>
      <c r="S267" s="202">
        <v>0</v>
      </c>
      <c r="T267" s="203">
        <f>S267*H267</f>
        <v>0</v>
      </c>
      <c r="AR267" s="24" t="s">
        <v>133</v>
      </c>
      <c r="AT267" s="24" t="s">
        <v>129</v>
      </c>
      <c r="AU267" s="24" t="s">
        <v>134</v>
      </c>
      <c r="AY267" s="24" t="s">
        <v>126</v>
      </c>
      <c r="BE267" s="204">
        <f>IF(N267="základní",J267,0)</f>
        <v>0</v>
      </c>
      <c r="BF267" s="204">
        <f>IF(N267="snížená",J267,0)</f>
        <v>0</v>
      </c>
      <c r="BG267" s="204">
        <f>IF(N267="zákl. přenesená",J267,0)</f>
        <v>0</v>
      </c>
      <c r="BH267" s="204">
        <f>IF(N267="sníž. přenesená",J267,0)</f>
        <v>0</v>
      </c>
      <c r="BI267" s="204">
        <f>IF(N267="nulová",J267,0)</f>
        <v>0</v>
      </c>
      <c r="BJ267" s="24" t="s">
        <v>134</v>
      </c>
      <c r="BK267" s="204">
        <f>ROUND(I267*H267,2)</f>
        <v>0</v>
      </c>
      <c r="BL267" s="24" t="s">
        <v>133</v>
      </c>
      <c r="BM267" s="24" t="s">
        <v>407</v>
      </c>
    </row>
    <row r="268" spans="2:65" s="1" customFormat="1" ht="13.5">
      <c r="B268" s="41"/>
      <c r="C268" s="63"/>
      <c r="D268" s="208" t="s">
        <v>135</v>
      </c>
      <c r="E268" s="63"/>
      <c r="F268" s="209" t="s">
        <v>406</v>
      </c>
      <c r="G268" s="63"/>
      <c r="H268" s="63"/>
      <c r="I268" s="163"/>
      <c r="J268" s="63"/>
      <c r="K268" s="63"/>
      <c r="L268" s="61"/>
      <c r="M268" s="207"/>
      <c r="N268" s="42"/>
      <c r="O268" s="42"/>
      <c r="P268" s="42"/>
      <c r="Q268" s="42"/>
      <c r="R268" s="42"/>
      <c r="S268" s="42"/>
      <c r="T268" s="78"/>
      <c r="AT268" s="24" t="s">
        <v>135</v>
      </c>
      <c r="AU268" s="24" t="s">
        <v>134</v>
      </c>
    </row>
    <row r="269" spans="2:65" s="13" customFormat="1" ht="13.5">
      <c r="B269" s="237"/>
      <c r="C269" s="238"/>
      <c r="D269" s="208" t="s">
        <v>171</v>
      </c>
      <c r="E269" s="239" t="s">
        <v>21</v>
      </c>
      <c r="F269" s="240" t="s">
        <v>408</v>
      </c>
      <c r="G269" s="238"/>
      <c r="H269" s="241" t="s">
        <v>21</v>
      </c>
      <c r="I269" s="242"/>
      <c r="J269" s="238"/>
      <c r="K269" s="238"/>
      <c r="L269" s="243"/>
      <c r="M269" s="244"/>
      <c r="N269" s="245"/>
      <c r="O269" s="245"/>
      <c r="P269" s="245"/>
      <c r="Q269" s="245"/>
      <c r="R269" s="245"/>
      <c r="S269" s="245"/>
      <c r="T269" s="246"/>
      <c r="AT269" s="247" t="s">
        <v>171</v>
      </c>
      <c r="AU269" s="247" t="s">
        <v>134</v>
      </c>
      <c r="AV269" s="13" t="s">
        <v>78</v>
      </c>
      <c r="AW269" s="13" t="s">
        <v>33</v>
      </c>
      <c r="AX269" s="13" t="s">
        <v>70</v>
      </c>
      <c r="AY269" s="247" t="s">
        <v>126</v>
      </c>
    </row>
    <row r="270" spans="2:65" s="13" customFormat="1" ht="13.5">
      <c r="B270" s="237"/>
      <c r="C270" s="238"/>
      <c r="D270" s="208" t="s">
        <v>171</v>
      </c>
      <c r="E270" s="239" t="s">
        <v>21</v>
      </c>
      <c r="F270" s="240" t="s">
        <v>409</v>
      </c>
      <c r="G270" s="238"/>
      <c r="H270" s="241" t="s">
        <v>21</v>
      </c>
      <c r="I270" s="242"/>
      <c r="J270" s="238"/>
      <c r="K270" s="238"/>
      <c r="L270" s="243"/>
      <c r="M270" s="244"/>
      <c r="N270" s="245"/>
      <c r="O270" s="245"/>
      <c r="P270" s="245"/>
      <c r="Q270" s="245"/>
      <c r="R270" s="245"/>
      <c r="S270" s="245"/>
      <c r="T270" s="246"/>
      <c r="AT270" s="247" t="s">
        <v>171</v>
      </c>
      <c r="AU270" s="247" t="s">
        <v>134</v>
      </c>
      <c r="AV270" s="13" t="s">
        <v>78</v>
      </c>
      <c r="AW270" s="13" t="s">
        <v>33</v>
      </c>
      <c r="AX270" s="13" t="s">
        <v>70</v>
      </c>
      <c r="AY270" s="247" t="s">
        <v>126</v>
      </c>
    </row>
    <row r="271" spans="2:65" s="11" customFormat="1" ht="13.5">
      <c r="B271" s="210"/>
      <c r="C271" s="211"/>
      <c r="D271" s="208" t="s">
        <v>171</v>
      </c>
      <c r="E271" s="212" t="s">
        <v>21</v>
      </c>
      <c r="F271" s="213" t="s">
        <v>410</v>
      </c>
      <c r="G271" s="211"/>
      <c r="H271" s="214">
        <v>72.825000000000003</v>
      </c>
      <c r="I271" s="215"/>
      <c r="J271" s="211"/>
      <c r="K271" s="211"/>
      <c r="L271" s="216"/>
      <c r="M271" s="217"/>
      <c r="N271" s="218"/>
      <c r="O271" s="218"/>
      <c r="P271" s="218"/>
      <c r="Q271" s="218"/>
      <c r="R271" s="218"/>
      <c r="S271" s="218"/>
      <c r="T271" s="219"/>
      <c r="AT271" s="220" t="s">
        <v>171</v>
      </c>
      <c r="AU271" s="220" t="s">
        <v>134</v>
      </c>
      <c r="AV271" s="11" t="s">
        <v>134</v>
      </c>
      <c r="AW271" s="11" t="s">
        <v>33</v>
      </c>
      <c r="AX271" s="11" t="s">
        <v>70</v>
      </c>
      <c r="AY271" s="220" t="s">
        <v>126</v>
      </c>
    </row>
    <row r="272" spans="2:65" s="13" customFormat="1" ht="13.5">
      <c r="B272" s="237"/>
      <c r="C272" s="238"/>
      <c r="D272" s="208" t="s">
        <v>171</v>
      </c>
      <c r="E272" s="239" t="s">
        <v>21</v>
      </c>
      <c r="F272" s="240" t="s">
        <v>411</v>
      </c>
      <c r="G272" s="238"/>
      <c r="H272" s="241" t="s">
        <v>21</v>
      </c>
      <c r="I272" s="242"/>
      <c r="J272" s="238"/>
      <c r="K272" s="238"/>
      <c r="L272" s="243"/>
      <c r="M272" s="244"/>
      <c r="N272" s="245"/>
      <c r="O272" s="245"/>
      <c r="P272" s="245"/>
      <c r="Q272" s="245"/>
      <c r="R272" s="245"/>
      <c r="S272" s="245"/>
      <c r="T272" s="246"/>
      <c r="AT272" s="247" t="s">
        <v>171</v>
      </c>
      <c r="AU272" s="247" t="s">
        <v>134</v>
      </c>
      <c r="AV272" s="13" t="s">
        <v>78</v>
      </c>
      <c r="AW272" s="13" t="s">
        <v>33</v>
      </c>
      <c r="AX272" s="13" t="s">
        <v>70</v>
      </c>
      <c r="AY272" s="247" t="s">
        <v>126</v>
      </c>
    </row>
    <row r="273" spans="2:65" s="11" customFormat="1" ht="13.5">
      <c r="B273" s="210"/>
      <c r="C273" s="211"/>
      <c r="D273" s="208" t="s">
        <v>171</v>
      </c>
      <c r="E273" s="212" t="s">
        <v>21</v>
      </c>
      <c r="F273" s="213" t="s">
        <v>412</v>
      </c>
      <c r="G273" s="211"/>
      <c r="H273" s="214">
        <v>6</v>
      </c>
      <c r="I273" s="215"/>
      <c r="J273" s="211"/>
      <c r="K273" s="211"/>
      <c r="L273" s="216"/>
      <c r="M273" s="217"/>
      <c r="N273" s="218"/>
      <c r="O273" s="218"/>
      <c r="P273" s="218"/>
      <c r="Q273" s="218"/>
      <c r="R273" s="218"/>
      <c r="S273" s="218"/>
      <c r="T273" s="219"/>
      <c r="AT273" s="220" t="s">
        <v>171</v>
      </c>
      <c r="AU273" s="220" t="s">
        <v>134</v>
      </c>
      <c r="AV273" s="11" t="s">
        <v>134</v>
      </c>
      <c r="AW273" s="11" t="s">
        <v>33</v>
      </c>
      <c r="AX273" s="11" t="s">
        <v>70</v>
      </c>
      <c r="AY273" s="220" t="s">
        <v>126</v>
      </c>
    </row>
    <row r="274" spans="2:65" s="13" customFormat="1" ht="13.5">
      <c r="B274" s="237"/>
      <c r="C274" s="238"/>
      <c r="D274" s="208" t="s">
        <v>171</v>
      </c>
      <c r="E274" s="239" t="s">
        <v>21</v>
      </c>
      <c r="F274" s="240" t="s">
        <v>409</v>
      </c>
      <c r="G274" s="238"/>
      <c r="H274" s="241" t="s">
        <v>21</v>
      </c>
      <c r="I274" s="242"/>
      <c r="J274" s="238"/>
      <c r="K274" s="238"/>
      <c r="L274" s="243"/>
      <c r="M274" s="244"/>
      <c r="N274" s="245"/>
      <c r="O274" s="245"/>
      <c r="P274" s="245"/>
      <c r="Q274" s="245"/>
      <c r="R274" s="245"/>
      <c r="S274" s="245"/>
      <c r="T274" s="246"/>
      <c r="AT274" s="247" t="s">
        <v>171</v>
      </c>
      <c r="AU274" s="247" t="s">
        <v>134</v>
      </c>
      <c r="AV274" s="13" t="s">
        <v>78</v>
      </c>
      <c r="AW274" s="13" t="s">
        <v>33</v>
      </c>
      <c r="AX274" s="13" t="s">
        <v>70</v>
      </c>
      <c r="AY274" s="247" t="s">
        <v>126</v>
      </c>
    </row>
    <row r="275" spans="2:65" s="11" customFormat="1" ht="27">
      <c r="B275" s="210"/>
      <c r="C275" s="211"/>
      <c r="D275" s="208" t="s">
        <v>171</v>
      </c>
      <c r="E275" s="212" t="s">
        <v>21</v>
      </c>
      <c r="F275" s="213" t="s">
        <v>413</v>
      </c>
      <c r="G275" s="211"/>
      <c r="H275" s="214">
        <v>73.3</v>
      </c>
      <c r="I275" s="215"/>
      <c r="J275" s="211"/>
      <c r="K275" s="211"/>
      <c r="L275" s="216"/>
      <c r="M275" s="217"/>
      <c r="N275" s="218"/>
      <c r="O275" s="218"/>
      <c r="P275" s="218"/>
      <c r="Q275" s="218"/>
      <c r="R275" s="218"/>
      <c r="S275" s="218"/>
      <c r="T275" s="219"/>
      <c r="AT275" s="220" t="s">
        <v>171</v>
      </c>
      <c r="AU275" s="220" t="s">
        <v>134</v>
      </c>
      <c r="AV275" s="11" t="s">
        <v>134</v>
      </c>
      <c r="AW275" s="11" t="s">
        <v>33</v>
      </c>
      <c r="AX275" s="11" t="s">
        <v>70</v>
      </c>
      <c r="AY275" s="220" t="s">
        <v>126</v>
      </c>
    </row>
    <row r="276" spans="2:65" s="12" customFormat="1" ht="13.5">
      <c r="B276" s="221"/>
      <c r="C276" s="222"/>
      <c r="D276" s="205" t="s">
        <v>171</v>
      </c>
      <c r="E276" s="248" t="s">
        <v>21</v>
      </c>
      <c r="F276" s="249" t="s">
        <v>174</v>
      </c>
      <c r="G276" s="222"/>
      <c r="H276" s="250">
        <v>152.125</v>
      </c>
      <c r="I276" s="226"/>
      <c r="J276" s="222"/>
      <c r="K276" s="222"/>
      <c r="L276" s="227"/>
      <c r="M276" s="228"/>
      <c r="N276" s="229"/>
      <c r="O276" s="229"/>
      <c r="P276" s="229"/>
      <c r="Q276" s="229"/>
      <c r="R276" s="229"/>
      <c r="S276" s="229"/>
      <c r="T276" s="230"/>
      <c r="AT276" s="231" t="s">
        <v>171</v>
      </c>
      <c r="AU276" s="231" t="s">
        <v>134</v>
      </c>
      <c r="AV276" s="12" t="s">
        <v>133</v>
      </c>
      <c r="AW276" s="12" t="s">
        <v>33</v>
      </c>
      <c r="AX276" s="12" t="s">
        <v>78</v>
      </c>
      <c r="AY276" s="231" t="s">
        <v>126</v>
      </c>
    </row>
    <row r="277" spans="2:65" s="1" customFormat="1" ht="22.5" customHeight="1">
      <c r="B277" s="41"/>
      <c r="C277" s="193" t="s">
        <v>414</v>
      </c>
      <c r="D277" s="193" t="s">
        <v>129</v>
      </c>
      <c r="E277" s="194" t="s">
        <v>415</v>
      </c>
      <c r="F277" s="195" t="s">
        <v>416</v>
      </c>
      <c r="G277" s="196" t="s">
        <v>169</v>
      </c>
      <c r="H277" s="197">
        <v>51</v>
      </c>
      <c r="I277" s="198"/>
      <c r="J277" s="199">
        <f>ROUND(I277*H277,2)</f>
        <v>0</v>
      </c>
      <c r="K277" s="195" t="s">
        <v>160</v>
      </c>
      <c r="L277" s="61"/>
      <c r="M277" s="200" t="s">
        <v>21</v>
      </c>
      <c r="N277" s="201" t="s">
        <v>42</v>
      </c>
      <c r="O277" s="42"/>
      <c r="P277" s="202">
        <f>O277*H277</f>
        <v>0</v>
      </c>
      <c r="Q277" s="202">
        <v>0</v>
      </c>
      <c r="R277" s="202">
        <f>Q277*H277</f>
        <v>0</v>
      </c>
      <c r="S277" s="202">
        <v>0</v>
      </c>
      <c r="T277" s="203">
        <f>S277*H277</f>
        <v>0</v>
      </c>
      <c r="AR277" s="24" t="s">
        <v>133</v>
      </c>
      <c r="AT277" s="24" t="s">
        <v>129</v>
      </c>
      <c r="AU277" s="24" t="s">
        <v>134</v>
      </c>
      <c r="AY277" s="24" t="s">
        <v>126</v>
      </c>
      <c r="BE277" s="204">
        <f>IF(N277="základní",J277,0)</f>
        <v>0</v>
      </c>
      <c r="BF277" s="204">
        <f>IF(N277="snížená",J277,0)</f>
        <v>0</v>
      </c>
      <c r="BG277" s="204">
        <f>IF(N277="zákl. přenesená",J277,0)</f>
        <v>0</v>
      </c>
      <c r="BH277" s="204">
        <f>IF(N277="sníž. přenesená",J277,0)</f>
        <v>0</v>
      </c>
      <c r="BI277" s="204">
        <f>IF(N277="nulová",J277,0)</f>
        <v>0</v>
      </c>
      <c r="BJ277" s="24" t="s">
        <v>134</v>
      </c>
      <c r="BK277" s="204">
        <f>ROUND(I277*H277,2)</f>
        <v>0</v>
      </c>
      <c r="BL277" s="24" t="s">
        <v>133</v>
      </c>
      <c r="BM277" s="24" t="s">
        <v>417</v>
      </c>
    </row>
    <row r="278" spans="2:65" s="1" customFormat="1" ht="27">
      <c r="B278" s="41"/>
      <c r="C278" s="63"/>
      <c r="D278" s="208" t="s">
        <v>135</v>
      </c>
      <c r="E278" s="63"/>
      <c r="F278" s="209" t="s">
        <v>418</v>
      </c>
      <c r="G278" s="63"/>
      <c r="H278" s="63"/>
      <c r="I278" s="163"/>
      <c r="J278" s="63"/>
      <c r="K278" s="63"/>
      <c r="L278" s="61"/>
      <c r="M278" s="207"/>
      <c r="N278" s="42"/>
      <c r="O278" s="42"/>
      <c r="P278" s="42"/>
      <c r="Q278" s="42"/>
      <c r="R278" s="42"/>
      <c r="S278" s="42"/>
      <c r="T278" s="78"/>
      <c r="AT278" s="24" t="s">
        <v>135</v>
      </c>
      <c r="AU278" s="24" t="s">
        <v>134</v>
      </c>
    </row>
    <row r="279" spans="2:65" s="11" customFormat="1" ht="13.5">
      <c r="B279" s="210"/>
      <c r="C279" s="211"/>
      <c r="D279" s="208" t="s">
        <v>171</v>
      </c>
      <c r="E279" s="212" t="s">
        <v>21</v>
      </c>
      <c r="F279" s="213" t="s">
        <v>419</v>
      </c>
      <c r="G279" s="211"/>
      <c r="H279" s="214">
        <v>5</v>
      </c>
      <c r="I279" s="215"/>
      <c r="J279" s="211"/>
      <c r="K279" s="211"/>
      <c r="L279" s="216"/>
      <c r="M279" s="217"/>
      <c r="N279" s="218"/>
      <c r="O279" s="218"/>
      <c r="P279" s="218"/>
      <c r="Q279" s="218"/>
      <c r="R279" s="218"/>
      <c r="S279" s="218"/>
      <c r="T279" s="219"/>
      <c r="AT279" s="220" t="s">
        <v>171</v>
      </c>
      <c r="AU279" s="220" t="s">
        <v>134</v>
      </c>
      <c r="AV279" s="11" t="s">
        <v>134</v>
      </c>
      <c r="AW279" s="11" t="s">
        <v>33</v>
      </c>
      <c r="AX279" s="11" t="s">
        <v>70</v>
      </c>
      <c r="AY279" s="220" t="s">
        <v>126</v>
      </c>
    </row>
    <row r="280" spans="2:65" s="11" customFormat="1" ht="13.5">
      <c r="B280" s="210"/>
      <c r="C280" s="211"/>
      <c r="D280" s="208" t="s">
        <v>171</v>
      </c>
      <c r="E280" s="212" t="s">
        <v>21</v>
      </c>
      <c r="F280" s="213" t="s">
        <v>420</v>
      </c>
      <c r="G280" s="211"/>
      <c r="H280" s="214">
        <v>5</v>
      </c>
      <c r="I280" s="215"/>
      <c r="J280" s="211"/>
      <c r="K280" s="211"/>
      <c r="L280" s="216"/>
      <c r="M280" s="217"/>
      <c r="N280" s="218"/>
      <c r="O280" s="218"/>
      <c r="P280" s="218"/>
      <c r="Q280" s="218"/>
      <c r="R280" s="218"/>
      <c r="S280" s="218"/>
      <c r="T280" s="219"/>
      <c r="AT280" s="220" t="s">
        <v>171</v>
      </c>
      <c r="AU280" s="220" t="s">
        <v>134</v>
      </c>
      <c r="AV280" s="11" t="s">
        <v>134</v>
      </c>
      <c r="AW280" s="11" t="s">
        <v>33</v>
      </c>
      <c r="AX280" s="11" t="s">
        <v>70</v>
      </c>
      <c r="AY280" s="220" t="s">
        <v>126</v>
      </c>
    </row>
    <row r="281" spans="2:65" s="11" customFormat="1" ht="13.5">
      <c r="B281" s="210"/>
      <c r="C281" s="211"/>
      <c r="D281" s="208" t="s">
        <v>171</v>
      </c>
      <c r="E281" s="212" t="s">
        <v>21</v>
      </c>
      <c r="F281" s="213" t="s">
        <v>421</v>
      </c>
      <c r="G281" s="211"/>
      <c r="H281" s="214">
        <v>5</v>
      </c>
      <c r="I281" s="215"/>
      <c r="J281" s="211"/>
      <c r="K281" s="211"/>
      <c r="L281" s="216"/>
      <c r="M281" s="217"/>
      <c r="N281" s="218"/>
      <c r="O281" s="218"/>
      <c r="P281" s="218"/>
      <c r="Q281" s="218"/>
      <c r="R281" s="218"/>
      <c r="S281" s="218"/>
      <c r="T281" s="219"/>
      <c r="AT281" s="220" t="s">
        <v>171</v>
      </c>
      <c r="AU281" s="220" t="s">
        <v>134</v>
      </c>
      <c r="AV281" s="11" t="s">
        <v>134</v>
      </c>
      <c r="AW281" s="11" t="s">
        <v>33</v>
      </c>
      <c r="AX281" s="11" t="s">
        <v>70</v>
      </c>
      <c r="AY281" s="220" t="s">
        <v>126</v>
      </c>
    </row>
    <row r="282" spans="2:65" s="11" customFormat="1" ht="13.5">
      <c r="B282" s="210"/>
      <c r="C282" s="211"/>
      <c r="D282" s="208" t="s">
        <v>171</v>
      </c>
      <c r="E282" s="212" t="s">
        <v>21</v>
      </c>
      <c r="F282" s="213" t="s">
        <v>422</v>
      </c>
      <c r="G282" s="211"/>
      <c r="H282" s="214">
        <v>5</v>
      </c>
      <c r="I282" s="215"/>
      <c r="J282" s="211"/>
      <c r="K282" s="211"/>
      <c r="L282" s="216"/>
      <c r="M282" s="217"/>
      <c r="N282" s="218"/>
      <c r="O282" s="218"/>
      <c r="P282" s="218"/>
      <c r="Q282" s="218"/>
      <c r="R282" s="218"/>
      <c r="S282" s="218"/>
      <c r="T282" s="219"/>
      <c r="AT282" s="220" t="s">
        <v>171</v>
      </c>
      <c r="AU282" s="220" t="s">
        <v>134</v>
      </c>
      <c r="AV282" s="11" t="s">
        <v>134</v>
      </c>
      <c r="AW282" s="11" t="s">
        <v>33</v>
      </c>
      <c r="AX282" s="11" t="s">
        <v>70</v>
      </c>
      <c r="AY282" s="220" t="s">
        <v>126</v>
      </c>
    </row>
    <row r="283" spans="2:65" s="11" customFormat="1" ht="13.5">
      <c r="B283" s="210"/>
      <c r="C283" s="211"/>
      <c r="D283" s="208" t="s">
        <v>171</v>
      </c>
      <c r="E283" s="212" t="s">
        <v>21</v>
      </c>
      <c r="F283" s="213" t="s">
        <v>423</v>
      </c>
      <c r="G283" s="211"/>
      <c r="H283" s="214">
        <v>5</v>
      </c>
      <c r="I283" s="215"/>
      <c r="J283" s="211"/>
      <c r="K283" s="211"/>
      <c r="L283" s="216"/>
      <c r="M283" s="217"/>
      <c r="N283" s="218"/>
      <c r="O283" s="218"/>
      <c r="P283" s="218"/>
      <c r="Q283" s="218"/>
      <c r="R283" s="218"/>
      <c r="S283" s="218"/>
      <c r="T283" s="219"/>
      <c r="AT283" s="220" t="s">
        <v>171</v>
      </c>
      <c r="AU283" s="220" t="s">
        <v>134</v>
      </c>
      <c r="AV283" s="11" t="s">
        <v>134</v>
      </c>
      <c r="AW283" s="11" t="s">
        <v>33</v>
      </c>
      <c r="AX283" s="11" t="s">
        <v>70</v>
      </c>
      <c r="AY283" s="220" t="s">
        <v>126</v>
      </c>
    </row>
    <row r="284" spans="2:65" s="11" customFormat="1" ht="13.5">
      <c r="B284" s="210"/>
      <c r="C284" s="211"/>
      <c r="D284" s="208" t="s">
        <v>171</v>
      </c>
      <c r="E284" s="212" t="s">
        <v>21</v>
      </c>
      <c r="F284" s="213" t="s">
        <v>424</v>
      </c>
      <c r="G284" s="211"/>
      <c r="H284" s="214">
        <v>5</v>
      </c>
      <c r="I284" s="215"/>
      <c r="J284" s="211"/>
      <c r="K284" s="211"/>
      <c r="L284" s="216"/>
      <c r="M284" s="217"/>
      <c r="N284" s="218"/>
      <c r="O284" s="218"/>
      <c r="P284" s="218"/>
      <c r="Q284" s="218"/>
      <c r="R284" s="218"/>
      <c r="S284" s="218"/>
      <c r="T284" s="219"/>
      <c r="AT284" s="220" t="s">
        <v>171</v>
      </c>
      <c r="AU284" s="220" t="s">
        <v>134</v>
      </c>
      <c r="AV284" s="11" t="s">
        <v>134</v>
      </c>
      <c r="AW284" s="11" t="s">
        <v>33</v>
      </c>
      <c r="AX284" s="11" t="s">
        <v>70</v>
      </c>
      <c r="AY284" s="220" t="s">
        <v>126</v>
      </c>
    </row>
    <row r="285" spans="2:65" s="11" customFormat="1" ht="13.5">
      <c r="B285" s="210"/>
      <c r="C285" s="211"/>
      <c r="D285" s="208" t="s">
        <v>171</v>
      </c>
      <c r="E285" s="212" t="s">
        <v>21</v>
      </c>
      <c r="F285" s="213" t="s">
        <v>425</v>
      </c>
      <c r="G285" s="211"/>
      <c r="H285" s="214">
        <v>5</v>
      </c>
      <c r="I285" s="215"/>
      <c r="J285" s="211"/>
      <c r="K285" s="211"/>
      <c r="L285" s="216"/>
      <c r="M285" s="217"/>
      <c r="N285" s="218"/>
      <c r="O285" s="218"/>
      <c r="P285" s="218"/>
      <c r="Q285" s="218"/>
      <c r="R285" s="218"/>
      <c r="S285" s="218"/>
      <c r="T285" s="219"/>
      <c r="AT285" s="220" t="s">
        <v>171</v>
      </c>
      <c r="AU285" s="220" t="s">
        <v>134</v>
      </c>
      <c r="AV285" s="11" t="s">
        <v>134</v>
      </c>
      <c r="AW285" s="11" t="s">
        <v>33</v>
      </c>
      <c r="AX285" s="11" t="s">
        <v>70</v>
      </c>
      <c r="AY285" s="220" t="s">
        <v>126</v>
      </c>
    </row>
    <row r="286" spans="2:65" s="11" customFormat="1" ht="13.5">
      <c r="B286" s="210"/>
      <c r="C286" s="211"/>
      <c r="D286" s="208" t="s">
        <v>171</v>
      </c>
      <c r="E286" s="212" t="s">
        <v>21</v>
      </c>
      <c r="F286" s="213" t="s">
        <v>426</v>
      </c>
      <c r="G286" s="211"/>
      <c r="H286" s="214">
        <v>8</v>
      </c>
      <c r="I286" s="215"/>
      <c r="J286" s="211"/>
      <c r="K286" s="211"/>
      <c r="L286" s="216"/>
      <c r="M286" s="217"/>
      <c r="N286" s="218"/>
      <c r="O286" s="218"/>
      <c r="P286" s="218"/>
      <c r="Q286" s="218"/>
      <c r="R286" s="218"/>
      <c r="S286" s="218"/>
      <c r="T286" s="219"/>
      <c r="AT286" s="220" t="s">
        <v>171</v>
      </c>
      <c r="AU286" s="220" t="s">
        <v>134</v>
      </c>
      <c r="AV286" s="11" t="s">
        <v>134</v>
      </c>
      <c r="AW286" s="11" t="s">
        <v>33</v>
      </c>
      <c r="AX286" s="11" t="s">
        <v>70</v>
      </c>
      <c r="AY286" s="220" t="s">
        <v>126</v>
      </c>
    </row>
    <row r="287" spans="2:65" s="11" customFormat="1" ht="13.5">
      <c r="B287" s="210"/>
      <c r="C287" s="211"/>
      <c r="D287" s="208" t="s">
        <v>171</v>
      </c>
      <c r="E287" s="212" t="s">
        <v>21</v>
      </c>
      <c r="F287" s="213" t="s">
        <v>427</v>
      </c>
      <c r="G287" s="211"/>
      <c r="H287" s="214">
        <v>8</v>
      </c>
      <c r="I287" s="215"/>
      <c r="J287" s="211"/>
      <c r="K287" s="211"/>
      <c r="L287" s="216"/>
      <c r="M287" s="217"/>
      <c r="N287" s="218"/>
      <c r="O287" s="218"/>
      <c r="P287" s="218"/>
      <c r="Q287" s="218"/>
      <c r="R287" s="218"/>
      <c r="S287" s="218"/>
      <c r="T287" s="219"/>
      <c r="AT287" s="220" t="s">
        <v>171</v>
      </c>
      <c r="AU287" s="220" t="s">
        <v>134</v>
      </c>
      <c r="AV287" s="11" t="s">
        <v>134</v>
      </c>
      <c r="AW287" s="11" t="s">
        <v>33</v>
      </c>
      <c r="AX287" s="11" t="s">
        <v>70</v>
      </c>
      <c r="AY287" s="220" t="s">
        <v>126</v>
      </c>
    </row>
    <row r="288" spans="2:65" s="12" customFormat="1" ht="13.5">
      <c r="B288" s="221"/>
      <c r="C288" s="222"/>
      <c r="D288" s="205" t="s">
        <v>171</v>
      </c>
      <c r="E288" s="248" t="s">
        <v>21</v>
      </c>
      <c r="F288" s="249" t="s">
        <v>174</v>
      </c>
      <c r="G288" s="222"/>
      <c r="H288" s="250">
        <v>51</v>
      </c>
      <c r="I288" s="226"/>
      <c r="J288" s="222"/>
      <c r="K288" s="222"/>
      <c r="L288" s="227"/>
      <c r="M288" s="228"/>
      <c r="N288" s="229"/>
      <c r="O288" s="229"/>
      <c r="P288" s="229"/>
      <c r="Q288" s="229"/>
      <c r="R288" s="229"/>
      <c r="S288" s="229"/>
      <c r="T288" s="230"/>
      <c r="AT288" s="231" t="s">
        <v>171</v>
      </c>
      <c r="AU288" s="231" t="s">
        <v>134</v>
      </c>
      <c r="AV288" s="12" t="s">
        <v>133</v>
      </c>
      <c r="AW288" s="12" t="s">
        <v>33</v>
      </c>
      <c r="AX288" s="12" t="s">
        <v>78</v>
      </c>
      <c r="AY288" s="231" t="s">
        <v>126</v>
      </c>
    </row>
    <row r="289" spans="2:65" s="1" customFormat="1" ht="22.5" customHeight="1">
      <c r="B289" s="41"/>
      <c r="C289" s="193" t="s">
        <v>189</v>
      </c>
      <c r="D289" s="193" t="s">
        <v>129</v>
      </c>
      <c r="E289" s="194" t="s">
        <v>428</v>
      </c>
      <c r="F289" s="195" t="s">
        <v>429</v>
      </c>
      <c r="G289" s="196" t="s">
        <v>169</v>
      </c>
      <c r="H289" s="197">
        <v>256</v>
      </c>
      <c r="I289" s="198"/>
      <c r="J289" s="199">
        <f>ROUND(I289*H289,2)</f>
        <v>0</v>
      </c>
      <c r="K289" s="195" t="s">
        <v>160</v>
      </c>
      <c r="L289" s="61"/>
      <c r="M289" s="200" t="s">
        <v>21</v>
      </c>
      <c r="N289" s="201" t="s">
        <v>42</v>
      </c>
      <c r="O289" s="42"/>
      <c r="P289" s="202">
        <f>O289*H289</f>
        <v>0</v>
      </c>
      <c r="Q289" s="202">
        <v>0</v>
      </c>
      <c r="R289" s="202">
        <f>Q289*H289</f>
        <v>0</v>
      </c>
      <c r="S289" s="202">
        <v>0</v>
      </c>
      <c r="T289" s="203">
        <f>S289*H289</f>
        <v>0</v>
      </c>
      <c r="AR289" s="24" t="s">
        <v>133</v>
      </c>
      <c r="AT289" s="24" t="s">
        <v>129</v>
      </c>
      <c r="AU289" s="24" t="s">
        <v>134</v>
      </c>
      <c r="AY289" s="24" t="s">
        <v>126</v>
      </c>
      <c r="BE289" s="204">
        <f>IF(N289="základní",J289,0)</f>
        <v>0</v>
      </c>
      <c r="BF289" s="204">
        <f>IF(N289="snížená",J289,0)</f>
        <v>0</v>
      </c>
      <c r="BG289" s="204">
        <f>IF(N289="zákl. přenesená",J289,0)</f>
        <v>0</v>
      </c>
      <c r="BH289" s="204">
        <f>IF(N289="sníž. přenesená",J289,0)</f>
        <v>0</v>
      </c>
      <c r="BI289" s="204">
        <f>IF(N289="nulová",J289,0)</f>
        <v>0</v>
      </c>
      <c r="BJ289" s="24" t="s">
        <v>134</v>
      </c>
      <c r="BK289" s="204">
        <f>ROUND(I289*H289,2)</f>
        <v>0</v>
      </c>
      <c r="BL289" s="24" t="s">
        <v>133</v>
      </c>
      <c r="BM289" s="24" t="s">
        <v>430</v>
      </c>
    </row>
    <row r="290" spans="2:65" s="1" customFormat="1" ht="27">
      <c r="B290" s="41"/>
      <c r="C290" s="63"/>
      <c r="D290" s="208" t="s">
        <v>135</v>
      </c>
      <c r="E290" s="63"/>
      <c r="F290" s="209" t="s">
        <v>431</v>
      </c>
      <c r="G290" s="63"/>
      <c r="H290" s="63"/>
      <c r="I290" s="163"/>
      <c r="J290" s="63"/>
      <c r="K290" s="63"/>
      <c r="L290" s="61"/>
      <c r="M290" s="207"/>
      <c r="N290" s="42"/>
      <c r="O290" s="42"/>
      <c r="P290" s="42"/>
      <c r="Q290" s="42"/>
      <c r="R290" s="42"/>
      <c r="S290" s="42"/>
      <c r="T290" s="78"/>
      <c r="AT290" s="24" t="s">
        <v>135</v>
      </c>
      <c r="AU290" s="24" t="s">
        <v>134</v>
      </c>
    </row>
    <row r="291" spans="2:65" s="11" customFormat="1" ht="13.5">
      <c r="B291" s="210"/>
      <c r="C291" s="211"/>
      <c r="D291" s="208" t="s">
        <v>171</v>
      </c>
      <c r="E291" s="212" t="s">
        <v>21</v>
      </c>
      <c r="F291" s="213" t="s">
        <v>432</v>
      </c>
      <c r="G291" s="211"/>
      <c r="H291" s="214">
        <v>8</v>
      </c>
      <c r="I291" s="215"/>
      <c r="J291" s="211"/>
      <c r="K291" s="211"/>
      <c r="L291" s="216"/>
      <c r="M291" s="217"/>
      <c r="N291" s="218"/>
      <c r="O291" s="218"/>
      <c r="P291" s="218"/>
      <c r="Q291" s="218"/>
      <c r="R291" s="218"/>
      <c r="S291" s="218"/>
      <c r="T291" s="219"/>
      <c r="AT291" s="220" t="s">
        <v>171</v>
      </c>
      <c r="AU291" s="220" t="s">
        <v>134</v>
      </c>
      <c r="AV291" s="11" t="s">
        <v>134</v>
      </c>
      <c r="AW291" s="11" t="s">
        <v>33</v>
      </c>
      <c r="AX291" s="11" t="s">
        <v>70</v>
      </c>
      <c r="AY291" s="220" t="s">
        <v>126</v>
      </c>
    </row>
    <row r="292" spans="2:65" s="11" customFormat="1" ht="13.5">
      <c r="B292" s="210"/>
      <c r="C292" s="211"/>
      <c r="D292" s="208" t="s">
        <v>171</v>
      </c>
      <c r="E292" s="212" t="s">
        <v>21</v>
      </c>
      <c r="F292" s="213" t="s">
        <v>433</v>
      </c>
      <c r="G292" s="211"/>
      <c r="H292" s="214">
        <v>8</v>
      </c>
      <c r="I292" s="215"/>
      <c r="J292" s="211"/>
      <c r="K292" s="211"/>
      <c r="L292" s="216"/>
      <c r="M292" s="217"/>
      <c r="N292" s="218"/>
      <c r="O292" s="218"/>
      <c r="P292" s="218"/>
      <c r="Q292" s="218"/>
      <c r="R292" s="218"/>
      <c r="S292" s="218"/>
      <c r="T292" s="219"/>
      <c r="AT292" s="220" t="s">
        <v>171</v>
      </c>
      <c r="AU292" s="220" t="s">
        <v>134</v>
      </c>
      <c r="AV292" s="11" t="s">
        <v>134</v>
      </c>
      <c r="AW292" s="11" t="s">
        <v>33</v>
      </c>
      <c r="AX292" s="11" t="s">
        <v>70</v>
      </c>
      <c r="AY292" s="220" t="s">
        <v>126</v>
      </c>
    </row>
    <row r="293" spans="2:65" s="11" customFormat="1" ht="13.5">
      <c r="B293" s="210"/>
      <c r="C293" s="211"/>
      <c r="D293" s="208" t="s">
        <v>171</v>
      </c>
      <c r="E293" s="212" t="s">
        <v>21</v>
      </c>
      <c r="F293" s="213" t="s">
        <v>434</v>
      </c>
      <c r="G293" s="211"/>
      <c r="H293" s="214">
        <v>8</v>
      </c>
      <c r="I293" s="215"/>
      <c r="J293" s="211"/>
      <c r="K293" s="211"/>
      <c r="L293" s="216"/>
      <c r="M293" s="217"/>
      <c r="N293" s="218"/>
      <c r="O293" s="218"/>
      <c r="P293" s="218"/>
      <c r="Q293" s="218"/>
      <c r="R293" s="218"/>
      <c r="S293" s="218"/>
      <c r="T293" s="219"/>
      <c r="AT293" s="220" t="s">
        <v>171</v>
      </c>
      <c r="AU293" s="220" t="s">
        <v>134</v>
      </c>
      <c r="AV293" s="11" t="s">
        <v>134</v>
      </c>
      <c r="AW293" s="11" t="s">
        <v>33</v>
      </c>
      <c r="AX293" s="11" t="s">
        <v>70</v>
      </c>
      <c r="AY293" s="220" t="s">
        <v>126</v>
      </c>
    </row>
    <row r="294" spans="2:65" s="11" customFormat="1" ht="13.5">
      <c r="B294" s="210"/>
      <c r="C294" s="211"/>
      <c r="D294" s="208" t="s">
        <v>171</v>
      </c>
      <c r="E294" s="212" t="s">
        <v>21</v>
      </c>
      <c r="F294" s="213" t="s">
        <v>435</v>
      </c>
      <c r="G294" s="211"/>
      <c r="H294" s="214">
        <v>8</v>
      </c>
      <c r="I294" s="215"/>
      <c r="J294" s="211"/>
      <c r="K294" s="211"/>
      <c r="L294" s="216"/>
      <c r="M294" s="217"/>
      <c r="N294" s="218"/>
      <c r="O294" s="218"/>
      <c r="P294" s="218"/>
      <c r="Q294" s="218"/>
      <c r="R294" s="218"/>
      <c r="S294" s="218"/>
      <c r="T294" s="219"/>
      <c r="AT294" s="220" t="s">
        <v>171</v>
      </c>
      <c r="AU294" s="220" t="s">
        <v>134</v>
      </c>
      <c r="AV294" s="11" t="s">
        <v>134</v>
      </c>
      <c r="AW294" s="11" t="s">
        <v>33</v>
      </c>
      <c r="AX294" s="11" t="s">
        <v>70</v>
      </c>
      <c r="AY294" s="220" t="s">
        <v>126</v>
      </c>
    </row>
    <row r="295" spans="2:65" s="11" customFormat="1" ht="13.5">
      <c r="B295" s="210"/>
      <c r="C295" s="211"/>
      <c r="D295" s="208" t="s">
        <v>171</v>
      </c>
      <c r="E295" s="212" t="s">
        <v>21</v>
      </c>
      <c r="F295" s="213" t="s">
        <v>436</v>
      </c>
      <c r="G295" s="211"/>
      <c r="H295" s="214">
        <v>8</v>
      </c>
      <c r="I295" s="215"/>
      <c r="J295" s="211"/>
      <c r="K295" s="211"/>
      <c r="L295" s="216"/>
      <c r="M295" s="217"/>
      <c r="N295" s="218"/>
      <c r="O295" s="218"/>
      <c r="P295" s="218"/>
      <c r="Q295" s="218"/>
      <c r="R295" s="218"/>
      <c r="S295" s="218"/>
      <c r="T295" s="219"/>
      <c r="AT295" s="220" t="s">
        <v>171</v>
      </c>
      <c r="AU295" s="220" t="s">
        <v>134</v>
      </c>
      <c r="AV295" s="11" t="s">
        <v>134</v>
      </c>
      <c r="AW295" s="11" t="s">
        <v>33</v>
      </c>
      <c r="AX295" s="11" t="s">
        <v>70</v>
      </c>
      <c r="AY295" s="220" t="s">
        <v>126</v>
      </c>
    </row>
    <row r="296" spans="2:65" s="11" customFormat="1" ht="13.5">
      <c r="B296" s="210"/>
      <c r="C296" s="211"/>
      <c r="D296" s="208" t="s">
        <v>171</v>
      </c>
      <c r="E296" s="212" t="s">
        <v>21</v>
      </c>
      <c r="F296" s="213" t="s">
        <v>437</v>
      </c>
      <c r="G296" s="211"/>
      <c r="H296" s="214">
        <v>8</v>
      </c>
      <c r="I296" s="215"/>
      <c r="J296" s="211"/>
      <c r="K296" s="211"/>
      <c r="L296" s="216"/>
      <c r="M296" s="217"/>
      <c r="N296" s="218"/>
      <c r="O296" s="218"/>
      <c r="P296" s="218"/>
      <c r="Q296" s="218"/>
      <c r="R296" s="218"/>
      <c r="S296" s="218"/>
      <c r="T296" s="219"/>
      <c r="AT296" s="220" t="s">
        <v>171</v>
      </c>
      <c r="AU296" s="220" t="s">
        <v>134</v>
      </c>
      <c r="AV296" s="11" t="s">
        <v>134</v>
      </c>
      <c r="AW296" s="11" t="s">
        <v>33</v>
      </c>
      <c r="AX296" s="11" t="s">
        <v>70</v>
      </c>
      <c r="AY296" s="220" t="s">
        <v>126</v>
      </c>
    </row>
    <row r="297" spans="2:65" s="11" customFormat="1" ht="13.5">
      <c r="B297" s="210"/>
      <c r="C297" s="211"/>
      <c r="D297" s="208" t="s">
        <v>171</v>
      </c>
      <c r="E297" s="212" t="s">
        <v>21</v>
      </c>
      <c r="F297" s="213" t="s">
        <v>438</v>
      </c>
      <c r="G297" s="211"/>
      <c r="H297" s="214">
        <v>8</v>
      </c>
      <c r="I297" s="215"/>
      <c r="J297" s="211"/>
      <c r="K297" s="211"/>
      <c r="L297" s="216"/>
      <c r="M297" s="217"/>
      <c r="N297" s="218"/>
      <c r="O297" s="218"/>
      <c r="P297" s="218"/>
      <c r="Q297" s="218"/>
      <c r="R297" s="218"/>
      <c r="S297" s="218"/>
      <c r="T297" s="219"/>
      <c r="AT297" s="220" t="s">
        <v>171</v>
      </c>
      <c r="AU297" s="220" t="s">
        <v>134</v>
      </c>
      <c r="AV297" s="11" t="s">
        <v>134</v>
      </c>
      <c r="AW297" s="11" t="s">
        <v>33</v>
      </c>
      <c r="AX297" s="11" t="s">
        <v>70</v>
      </c>
      <c r="AY297" s="220" t="s">
        <v>126</v>
      </c>
    </row>
    <row r="298" spans="2:65" s="11" customFormat="1" ht="13.5">
      <c r="B298" s="210"/>
      <c r="C298" s="211"/>
      <c r="D298" s="208" t="s">
        <v>171</v>
      </c>
      <c r="E298" s="212" t="s">
        <v>21</v>
      </c>
      <c r="F298" s="213" t="s">
        <v>439</v>
      </c>
      <c r="G298" s="211"/>
      <c r="H298" s="214">
        <v>8</v>
      </c>
      <c r="I298" s="215"/>
      <c r="J298" s="211"/>
      <c r="K298" s="211"/>
      <c r="L298" s="216"/>
      <c r="M298" s="217"/>
      <c r="N298" s="218"/>
      <c r="O298" s="218"/>
      <c r="P298" s="218"/>
      <c r="Q298" s="218"/>
      <c r="R298" s="218"/>
      <c r="S298" s="218"/>
      <c r="T298" s="219"/>
      <c r="AT298" s="220" t="s">
        <v>171</v>
      </c>
      <c r="AU298" s="220" t="s">
        <v>134</v>
      </c>
      <c r="AV298" s="11" t="s">
        <v>134</v>
      </c>
      <c r="AW298" s="11" t="s">
        <v>33</v>
      </c>
      <c r="AX298" s="11" t="s">
        <v>70</v>
      </c>
      <c r="AY298" s="220" t="s">
        <v>126</v>
      </c>
    </row>
    <row r="299" spans="2:65" s="11" customFormat="1" ht="13.5">
      <c r="B299" s="210"/>
      <c r="C299" s="211"/>
      <c r="D299" s="208" t="s">
        <v>171</v>
      </c>
      <c r="E299" s="212" t="s">
        <v>21</v>
      </c>
      <c r="F299" s="213" t="s">
        <v>440</v>
      </c>
      <c r="G299" s="211"/>
      <c r="H299" s="214">
        <v>8</v>
      </c>
      <c r="I299" s="215"/>
      <c r="J299" s="211"/>
      <c r="K299" s="211"/>
      <c r="L299" s="216"/>
      <c r="M299" s="217"/>
      <c r="N299" s="218"/>
      <c r="O299" s="218"/>
      <c r="P299" s="218"/>
      <c r="Q299" s="218"/>
      <c r="R299" s="218"/>
      <c r="S299" s="218"/>
      <c r="T299" s="219"/>
      <c r="AT299" s="220" t="s">
        <v>171</v>
      </c>
      <c r="AU299" s="220" t="s">
        <v>134</v>
      </c>
      <c r="AV299" s="11" t="s">
        <v>134</v>
      </c>
      <c r="AW299" s="11" t="s">
        <v>33</v>
      </c>
      <c r="AX299" s="11" t="s">
        <v>70</v>
      </c>
      <c r="AY299" s="220" t="s">
        <v>126</v>
      </c>
    </row>
    <row r="300" spans="2:65" s="11" customFormat="1" ht="13.5">
      <c r="B300" s="210"/>
      <c r="C300" s="211"/>
      <c r="D300" s="208" t="s">
        <v>171</v>
      </c>
      <c r="E300" s="212" t="s">
        <v>21</v>
      </c>
      <c r="F300" s="213" t="s">
        <v>441</v>
      </c>
      <c r="G300" s="211"/>
      <c r="H300" s="214">
        <v>8</v>
      </c>
      <c r="I300" s="215"/>
      <c r="J300" s="211"/>
      <c r="K300" s="211"/>
      <c r="L300" s="216"/>
      <c r="M300" s="217"/>
      <c r="N300" s="218"/>
      <c r="O300" s="218"/>
      <c r="P300" s="218"/>
      <c r="Q300" s="218"/>
      <c r="R300" s="218"/>
      <c r="S300" s="218"/>
      <c r="T300" s="219"/>
      <c r="AT300" s="220" t="s">
        <v>171</v>
      </c>
      <c r="AU300" s="220" t="s">
        <v>134</v>
      </c>
      <c r="AV300" s="11" t="s">
        <v>134</v>
      </c>
      <c r="AW300" s="11" t="s">
        <v>33</v>
      </c>
      <c r="AX300" s="11" t="s">
        <v>70</v>
      </c>
      <c r="AY300" s="220" t="s">
        <v>126</v>
      </c>
    </row>
    <row r="301" spans="2:65" s="11" customFormat="1" ht="13.5">
      <c r="B301" s="210"/>
      <c r="C301" s="211"/>
      <c r="D301" s="208" t="s">
        <v>171</v>
      </c>
      <c r="E301" s="212" t="s">
        <v>21</v>
      </c>
      <c r="F301" s="213" t="s">
        <v>442</v>
      </c>
      <c r="G301" s="211"/>
      <c r="H301" s="214">
        <v>8</v>
      </c>
      <c r="I301" s="215"/>
      <c r="J301" s="211"/>
      <c r="K301" s="211"/>
      <c r="L301" s="216"/>
      <c r="M301" s="217"/>
      <c r="N301" s="218"/>
      <c r="O301" s="218"/>
      <c r="P301" s="218"/>
      <c r="Q301" s="218"/>
      <c r="R301" s="218"/>
      <c r="S301" s="218"/>
      <c r="T301" s="219"/>
      <c r="AT301" s="220" t="s">
        <v>171</v>
      </c>
      <c r="AU301" s="220" t="s">
        <v>134</v>
      </c>
      <c r="AV301" s="11" t="s">
        <v>134</v>
      </c>
      <c r="AW301" s="11" t="s">
        <v>33</v>
      </c>
      <c r="AX301" s="11" t="s">
        <v>70</v>
      </c>
      <c r="AY301" s="220" t="s">
        <v>126</v>
      </c>
    </row>
    <row r="302" spans="2:65" s="11" customFormat="1" ht="13.5">
      <c r="B302" s="210"/>
      <c r="C302" s="211"/>
      <c r="D302" s="208" t="s">
        <v>171</v>
      </c>
      <c r="E302" s="212" t="s">
        <v>21</v>
      </c>
      <c r="F302" s="213" t="s">
        <v>443</v>
      </c>
      <c r="G302" s="211"/>
      <c r="H302" s="214">
        <v>8</v>
      </c>
      <c r="I302" s="215"/>
      <c r="J302" s="211"/>
      <c r="K302" s="211"/>
      <c r="L302" s="216"/>
      <c r="M302" s="217"/>
      <c r="N302" s="218"/>
      <c r="O302" s="218"/>
      <c r="P302" s="218"/>
      <c r="Q302" s="218"/>
      <c r="R302" s="218"/>
      <c r="S302" s="218"/>
      <c r="T302" s="219"/>
      <c r="AT302" s="220" t="s">
        <v>171</v>
      </c>
      <c r="AU302" s="220" t="s">
        <v>134</v>
      </c>
      <c r="AV302" s="11" t="s">
        <v>134</v>
      </c>
      <c r="AW302" s="11" t="s">
        <v>33</v>
      </c>
      <c r="AX302" s="11" t="s">
        <v>70</v>
      </c>
      <c r="AY302" s="220" t="s">
        <v>126</v>
      </c>
    </row>
    <row r="303" spans="2:65" s="11" customFormat="1" ht="13.5">
      <c r="B303" s="210"/>
      <c r="C303" s="211"/>
      <c r="D303" s="208" t="s">
        <v>171</v>
      </c>
      <c r="E303" s="212" t="s">
        <v>21</v>
      </c>
      <c r="F303" s="213" t="s">
        <v>444</v>
      </c>
      <c r="G303" s="211"/>
      <c r="H303" s="214">
        <v>8</v>
      </c>
      <c r="I303" s="215"/>
      <c r="J303" s="211"/>
      <c r="K303" s="211"/>
      <c r="L303" s="216"/>
      <c r="M303" s="217"/>
      <c r="N303" s="218"/>
      <c r="O303" s="218"/>
      <c r="P303" s="218"/>
      <c r="Q303" s="218"/>
      <c r="R303" s="218"/>
      <c r="S303" s="218"/>
      <c r="T303" s="219"/>
      <c r="AT303" s="220" t="s">
        <v>171</v>
      </c>
      <c r="AU303" s="220" t="s">
        <v>134</v>
      </c>
      <c r="AV303" s="11" t="s">
        <v>134</v>
      </c>
      <c r="AW303" s="11" t="s">
        <v>33</v>
      </c>
      <c r="AX303" s="11" t="s">
        <v>70</v>
      </c>
      <c r="AY303" s="220" t="s">
        <v>126</v>
      </c>
    </row>
    <row r="304" spans="2:65" s="11" customFormat="1" ht="13.5">
      <c r="B304" s="210"/>
      <c r="C304" s="211"/>
      <c r="D304" s="208" t="s">
        <v>171</v>
      </c>
      <c r="E304" s="212" t="s">
        <v>21</v>
      </c>
      <c r="F304" s="213" t="s">
        <v>445</v>
      </c>
      <c r="G304" s="211"/>
      <c r="H304" s="214">
        <v>8</v>
      </c>
      <c r="I304" s="215"/>
      <c r="J304" s="211"/>
      <c r="K304" s="211"/>
      <c r="L304" s="216"/>
      <c r="M304" s="217"/>
      <c r="N304" s="218"/>
      <c r="O304" s="218"/>
      <c r="P304" s="218"/>
      <c r="Q304" s="218"/>
      <c r="R304" s="218"/>
      <c r="S304" s="218"/>
      <c r="T304" s="219"/>
      <c r="AT304" s="220" t="s">
        <v>171</v>
      </c>
      <c r="AU304" s="220" t="s">
        <v>134</v>
      </c>
      <c r="AV304" s="11" t="s">
        <v>134</v>
      </c>
      <c r="AW304" s="11" t="s">
        <v>33</v>
      </c>
      <c r="AX304" s="11" t="s">
        <v>70</v>
      </c>
      <c r="AY304" s="220" t="s">
        <v>126</v>
      </c>
    </row>
    <row r="305" spans="2:51" s="11" customFormat="1" ht="13.5">
      <c r="B305" s="210"/>
      <c r="C305" s="211"/>
      <c r="D305" s="208" t="s">
        <v>171</v>
      </c>
      <c r="E305" s="212" t="s">
        <v>21</v>
      </c>
      <c r="F305" s="213" t="s">
        <v>446</v>
      </c>
      <c r="G305" s="211"/>
      <c r="H305" s="214">
        <v>8</v>
      </c>
      <c r="I305" s="215"/>
      <c r="J305" s="211"/>
      <c r="K305" s="211"/>
      <c r="L305" s="216"/>
      <c r="M305" s="217"/>
      <c r="N305" s="218"/>
      <c r="O305" s="218"/>
      <c r="P305" s="218"/>
      <c r="Q305" s="218"/>
      <c r="R305" s="218"/>
      <c r="S305" s="218"/>
      <c r="T305" s="219"/>
      <c r="AT305" s="220" t="s">
        <v>171</v>
      </c>
      <c r="AU305" s="220" t="s">
        <v>134</v>
      </c>
      <c r="AV305" s="11" t="s">
        <v>134</v>
      </c>
      <c r="AW305" s="11" t="s">
        <v>33</v>
      </c>
      <c r="AX305" s="11" t="s">
        <v>70</v>
      </c>
      <c r="AY305" s="220" t="s">
        <v>126</v>
      </c>
    </row>
    <row r="306" spans="2:51" s="11" customFormat="1" ht="13.5">
      <c r="B306" s="210"/>
      <c r="C306" s="211"/>
      <c r="D306" s="208" t="s">
        <v>171</v>
      </c>
      <c r="E306" s="212" t="s">
        <v>21</v>
      </c>
      <c r="F306" s="213" t="s">
        <v>447</v>
      </c>
      <c r="G306" s="211"/>
      <c r="H306" s="214">
        <v>8</v>
      </c>
      <c r="I306" s="215"/>
      <c r="J306" s="211"/>
      <c r="K306" s="211"/>
      <c r="L306" s="216"/>
      <c r="M306" s="217"/>
      <c r="N306" s="218"/>
      <c r="O306" s="218"/>
      <c r="P306" s="218"/>
      <c r="Q306" s="218"/>
      <c r="R306" s="218"/>
      <c r="S306" s="218"/>
      <c r="T306" s="219"/>
      <c r="AT306" s="220" t="s">
        <v>171</v>
      </c>
      <c r="AU306" s="220" t="s">
        <v>134</v>
      </c>
      <c r="AV306" s="11" t="s">
        <v>134</v>
      </c>
      <c r="AW306" s="11" t="s">
        <v>33</v>
      </c>
      <c r="AX306" s="11" t="s">
        <v>70</v>
      </c>
      <c r="AY306" s="220" t="s">
        <v>126</v>
      </c>
    </row>
    <row r="307" spans="2:51" s="11" customFormat="1" ht="13.5">
      <c r="B307" s="210"/>
      <c r="C307" s="211"/>
      <c r="D307" s="208" t="s">
        <v>171</v>
      </c>
      <c r="E307" s="212" t="s">
        <v>21</v>
      </c>
      <c r="F307" s="213" t="s">
        <v>448</v>
      </c>
      <c r="G307" s="211"/>
      <c r="H307" s="214">
        <v>8</v>
      </c>
      <c r="I307" s="215"/>
      <c r="J307" s="211"/>
      <c r="K307" s="211"/>
      <c r="L307" s="216"/>
      <c r="M307" s="217"/>
      <c r="N307" s="218"/>
      <c r="O307" s="218"/>
      <c r="P307" s="218"/>
      <c r="Q307" s="218"/>
      <c r="R307" s="218"/>
      <c r="S307" s="218"/>
      <c r="T307" s="219"/>
      <c r="AT307" s="220" t="s">
        <v>171</v>
      </c>
      <c r="AU307" s="220" t="s">
        <v>134</v>
      </c>
      <c r="AV307" s="11" t="s">
        <v>134</v>
      </c>
      <c r="AW307" s="11" t="s">
        <v>33</v>
      </c>
      <c r="AX307" s="11" t="s">
        <v>70</v>
      </c>
      <c r="AY307" s="220" t="s">
        <v>126</v>
      </c>
    </row>
    <row r="308" spans="2:51" s="11" customFormat="1" ht="13.5">
      <c r="B308" s="210"/>
      <c r="C308" s="211"/>
      <c r="D308" s="208" t="s">
        <v>171</v>
      </c>
      <c r="E308" s="212" t="s">
        <v>21</v>
      </c>
      <c r="F308" s="213" t="s">
        <v>449</v>
      </c>
      <c r="G308" s="211"/>
      <c r="H308" s="214">
        <v>8</v>
      </c>
      <c r="I308" s="215"/>
      <c r="J308" s="211"/>
      <c r="K308" s="211"/>
      <c r="L308" s="216"/>
      <c r="M308" s="217"/>
      <c r="N308" s="218"/>
      <c r="O308" s="218"/>
      <c r="P308" s="218"/>
      <c r="Q308" s="218"/>
      <c r="R308" s="218"/>
      <c r="S308" s="218"/>
      <c r="T308" s="219"/>
      <c r="AT308" s="220" t="s">
        <v>171</v>
      </c>
      <c r="AU308" s="220" t="s">
        <v>134</v>
      </c>
      <c r="AV308" s="11" t="s">
        <v>134</v>
      </c>
      <c r="AW308" s="11" t="s">
        <v>33</v>
      </c>
      <c r="AX308" s="11" t="s">
        <v>70</v>
      </c>
      <c r="AY308" s="220" t="s">
        <v>126</v>
      </c>
    </row>
    <row r="309" spans="2:51" s="11" customFormat="1" ht="13.5">
      <c r="B309" s="210"/>
      <c r="C309" s="211"/>
      <c r="D309" s="208" t="s">
        <v>171</v>
      </c>
      <c r="E309" s="212" t="s">
        <v>21</v>
      </c>
      <c r="F309" s="213" t="s">
        <v>450</v>
      </c>
      <c r="G309" s="211"/>
      <c r="H309" s="214">
        <v>8</v>
      </c>
      <c r="I309" s="215"/>
      <c r="J309" s="211"/>
      <c r="K309" s="211"/>
      <c r="L309" s="216"/>
      <c r="M309" s="217"/>
      <c r="N309" s="218"/>
      <c r="O309" s="218"/>
      <c r="P309" s="218"/>
      <c r="Q309" s="218"/>
      <c r="R309" s="218"/>
      <c r="S309" s="218"/>
      <c r="T309" s="219"/>
      <c r="AT309" s="220" t="s">
        <v>171</v>
      </c>
      <c r="AU309" s="220" t="s">
        <v>134</v>
      </c>
      <c r="AV309" s="11" t="s">
        <v>134</v>
      </c>
      <c r="AW309" s="11" t="s">
        <v>33</v>
      </c>
      <c r="AX309" s="11" t="s">
        <v>70</v>
      </c>
      <c r="AY309" s="220" t="s">
        <v>126</v>
      </c>
    </row>
    <row r="310" spans="2:51" s="11" customFormat="1" ht="13.5">
      <c r="B310" s="210"/>
      <c r="C310" s="211"/>
      <c r="D310" s="208" t="s">
        <v>171</v>
      </c>
      <c r="E310" s="212" t="s">
        <v>21</v>
      </c>
      <c r="F310" s="213" t="s">
        <v>451</v>
      </c>
      <c r="G310" s="211"/>
      <c r="H310" s="214">
        <v>8</v>
      </c>
      <c r="I310" s="215"/>
      <c r="J310" s="211"/>
      <c r="K310" s="211"/>
      <c r="L310" s="216"/>
      <c r="M310" s="217"/>
      <c r="N310" s="218"/>
      <c r="O310" s="218"/>
      <c r="P310" s="218"/>
      <c r="Q310" s="218"/>
      <c r="R310" s="218"/>
      <c r="S310" s="218"/>
      <c r="T310" s="219"/>
      <c r="AT310" s="220" t="s">
        <v>171</v>
      </c>
      <c r="AU310" s="220" t="s">
        <v>134</v>
      </c>
      <c r="AV310" s="11" t="s">
        <v>134</v>
      </c>
      <c r="AW310" s="11" t="s">
        <v>33</v>
      </c>
      <c r="AX310" s="11" t="s">
        <v>70</v>
      </c>
      <c r="AY310" s="220" t="s">
        <v>126</v>
      </c>
    </row>
    <row r="311" spans="2:51" s="11" customFormat="1" ht="13.5">
      <c r="B311" s="210"/>
      <c r="C311" s="211"/>
      <c r="D311" s="208" t="s">
        <v>171</v>
      </c>
      <c r="E311" s="212" t="s">
        <v>21</v>
      </c>
      <c r="F311" s="213" t="s">
        <v>452</v>
      </c>
      <c r="G311" s="211"/>
      <c r="H311" s="214">
        <v>8</v>
      </c>
      <c r="I311" s="215"/>
      <c r="J311" s="211"/>
      <c r="K311" s="211"/>
      <c r="L311" s="216"/>
      <c r="M311" s="217"/>
      <c r="N311" s="218"/>
      <c r="O311" s="218"/>
      <c r="P311" s="218"/>
      <c r="Q311" s="218"/>
      <c r="R311" s="218"/>
      <c r="S311" s="218"/>
      <c r="T311" s="219"/>
      <c r="AT311" s="220" t="s">
        <v>171</v>
      </c>
      <c r="AU311" s="220" t="s">
        <v>134</v>
      </c>
      <c r="AV311" s="11" t="s">
        <v>134</v>
      </c>
      <c r="AW311" s="11" t="s">
        <v>33</v>
      </c>
      <c r="AX311" s="11" t="s">
        <v>70</v>
      </c>
      <c r="AY311" s="220" t="s">
        <v>126</v>
      </c>
    </row>
    <row r="312" spans="2:51" s="11" customFormat="1" ht="13.5">
      <c r="B312" s="210"/>
      <c r="C312" s="211"/>
      <c r="D312" s="208" t="s">
        <v>171</v>
      </c>
      <c r="E312" s="212" t="s">
        <v>21</v>
      </c>
      <c r="F312" s="213" t="s">
        <v>453</v>
      </c>
      <c r="G312" s="211"/>
      <c r="H312" s="214">
        <v>8</v>
      </c>
      <c r="I312" s="215"/>
      <c r="J312" s="211"/>
      <c r="K312" s="211"/>
      <c r="L312" s="216"/>
      <c r="M312" s="217"/>
      <c r="N312" s="218"/>
      <c r="O312" s="218"/>
      <c r="P312" s="218"/>
      <c r="Q312" s="218"/>
      <c r="R312" s="218"/>
      <c r="S312" s="218"/>
      <c r="T312" s="219"/>
      <c r="AT312" s="220" t="s">
        <v>171</v>
      </c>
      <c r="AU312" s="220" t="s">
        <v>134</v>
      </c>
      <c r="AV312" s="11" t="s">
        <v>134</v>
      </c>
      <c r="AW312" s="11" t="s">
        <v>33</v>
      </c>
      <c r="AX312" s="11" t="s">
        <v>70</v>
      </c>
      <c r="AY312" s="220" t="s">
        <v>126</v>
      </c>
    </row>
    <row r="313" spans="2:51" s="11" customFormat="1" ht="13.5">
      <c r="B313" s="210"/>
      <c r="C313" s="211"/>
      <c r="D313" s="208" t="s">
        <v>171</v>
      </c>
      <c r="E313" s="212" t="s">
        <v>21</v>
      </c>
      <c r="F313" s="213" t="s">
        <v>454</v>
      </c>
      <c r="G313" s="211"/>
      <c r="H313" s="214">
        <v>8</v>
      </c>
      <c r="I313" s="215"/>
      <c r="J313" s="211"/>
      <c r="K313" s="211"/>
      <c r="L313" s="216"/>
      <c r="M313" s="217"/>
      <c r="N313" s="218"/>
      <c r="O313" s="218"/>
      <c r="P313" s="218"/>
      <c r="Q313" s="218"/>
      <c r="R313" s="218"/>
      <c r="S313" s="218"/>
      <c r="T313" s="219"/>
      <c r="AT313" s="220" t="s">
        <v>171</v>
      </c>
      <c r="AU313" s="220" t="s">
        <v>134</v>
      </c>
      <c r="AV313" s="11" t="s">
        <v>134</v>
      </c>
      <c r="AW313" s="11" t="s">
        <v>33</v>
      </c>
      <c r="AX313" s="11" t="s">
        <v>70</v>
      </c>
      <c r="AY313" s="220" t="s">
        <v>126</v>
      </c>
    </row>
    <row r="314" spans="2:51" s="11" customFormat="1" ht="13.5">
      <c r="B314" s="210"/>
      <c r="C314" s="211"/>
      <c r="D314" s="208" t="s">
        <v>171</v>
      </c>
      <c r="E314" s="212" t="s">
        <v>21</v>
      </c>
      <c r="F314" s="213" t="s">
        <v>455</v>
      </c>
      <c r="G314" s="211"/>
      <c r="H314" s="214">
        <v>8</v>
      </c>
      <c r="I314" s="215"/>
      <c r="J314" s="211"/>
      <c r="K314" s="211"/>
      <c r="L314" s="216"/>
      <c r="M314" s="217"/>
      <c r="N314" s="218"/>
      <c r="O314" s="218"/>
      <c r="P314" s="218"/>
      <c r="Q314" s="218"/>
      <c r="R314" s="218"/>
      <c r="S314" s="218"/>
      <c r="T314" s="219"/>
      <c r="AT314" s="220" t="s">
        <v>171</v>
      </c>
      <c r="AU314" s="220" t="s">
        <v>134</v>
      </c>
      <c r="AV314" s="11" t="s">
        <v>134</v>
      </c>
      <c r="AW314" s="11" t="s">
        <v>33</v>
      </c>
      <c r="AX314" s="11" t="s">
        <v>70</v>
      </c>
      <c r="AY314" s="220" t="s">
        <v>126</v>
      </c>
    </row>
    <row r="315" spans="2:51" s="11" customFormat="1" ht="13.5">
      <c r="B315" s="210"/>
      <c r="C315" s="211"/>
      <c r="D315" s="208" t="s">
        <v>171</v>
      </c>
      <c r="E315" s="212" t="s">
        <v>21</v>
      </c>
      <c r="F315" s="213" t="s">
        <v>456</v>
      </c>
      <c r="G315" s="211"/>
      <c r="H315" s="214">
        <v>8</v>
      </c>
      <c r="I315" s="215"/>
      <c r="J315" s="211"/>
      <c r="K315" s="211"/>
      <c r="L315" s="216"/>
      <c r="M315" s="217"/>
      <c r="N315" s="218"/>
      <c r="O315" s="218"/>
      <c r="P315" s="218"/>
      <c r="Q315" s="218"/>
      <c r="R315" s="218"/>
      <c r="S315" s="218"/>
      <c r="T315" s="219"/>
      <c r="AT315" s="220" t="s">
        <v>171</v>
      </c>
      <c r="AU315" s="220" t="s">
        <v>134</v>
      </c>
      <c r="AV315" s="11" t="s">
        <v>134</v>
      </c>
      <c r="AW315" s="11" t="s">
        <v>33</v>
      </c>
      <c r="AX315" s="11" t="s">
        <v>70</v>
      </c>
      <c r="AY315" s="220" t="s">
        <v>126</v>
      </c>
    </row>
    <row r="316" spans="2:51" s="11" customFormat="1" ht="13.5">
      <c r="B316" s="210"/>
      <c r="C316" s="211"/>
      <c r="D316" s="208" t="s">
        <v>171</v>
      </c>
      <c r="E316" s="212" t="s">
        <v>21</v>
      </c>
      <c r="F316" s="213" t="s">
        <v>457</v>
      </c>
      <c r="G316" s="211"/>
      <c r="H316" s="214">
        <v>8</v>
      </c>
      <c r="I316" s="215"/>
      <c r="J316" s="211"/>
      <c r="K316" s="211"/>
      <c r="L316" s="216"/>
      <c r="M316" s="217"/>
      <c r="N316" s="218"/>
      <c r="O316" s="218"/>
      <c r="P316" s="218"/>
      <c r="Q316" s="218"/>
      <c r="R316" s="218"/>
      <c r="S316" s="218"/>
      <c r="T316" s="219"/>
      <c r="AT316" s="220" t="s">
        <v>171</v>
      </c>
      <c r="AU316" s="220" t="s">
        <v>134</v>
      </c>
      <c r="AV316" s="11" t="s">
        <v>134</v>
      </c>
      <c r="AW316" s="11" t="s">
        <v>33</v>
      </c>
      <c r="AX316" s="11" t="s">
        <v>70</v>
      </c>
      <c r="AY316" s="220" t="s">
        <v>126</v>
      </c>
    </row>
    <row r="317" spans="2:51" s="11" customFormat="1" ht="13.5">
      <c r="B317" s="210"/>
      <c r="C317" s="211"/>
      <c r="D317" s="208" t="s">
        <v>171</v>
      </c>
      <c r="E317" s="212" t="s">
        <v>21</v>
      </c>
      <c r="F317" s="213" t="s">
        <v>458</v>
      </c>
      <c r="G317" s="211"/>
      <c r="H317" s="214">
        <v>8</v>
      </c>
      <c r="I317" s="215"/>
      <c r="J317" s="211"/>
      <c r="K317" s="211"/>
      <c r="L317" s="216"/>
      <c r="M317" s="217"/>
      <c r="N317" s="218"/>
      <c r="O317" s="218"/>
      <c r="P317" s="218"/>
      <c r="Q317" s="218"/>
      <c r="R317" s="218"/>
      <c r="S317" s="218"/>
      <c r="T317" s="219"/>
      <c r="AT317" s="220" t="s">
        <v>171</v>
      </c>
      <c r="AU317" s="220" t="s">
        <v>134</v>
      </c>
      <c r="AV317" s="11" t="s">
        <v>134</v>
      </c>
      <c r="AW317" s="11" t="s">
        <v>33</v>
      </c>
      <c r="AX317" s="11" t="s">
        <v>70</v>
      </c>
      <c r="AY317" s="220" t="s">
        <v>126</v>
      </c>
    </row>
    <row r="318" spans="2:51" s="11" customFormat="1" ht="13.5">
      <c r="B318" s="210"/>
      <c r="C318" s="211"/>
      <c r="D318" s="208" t="s">
        <v>171</v>
      </c>
      <c r="E318" s="212" t="s">
        <v>21</v>
      </c>
      <c r="F318" s="213" t="s">
        <v>459</v>
      </c>
      <c r="G318" s="211"/>
      <c r="H318" s="214">
        <v>8</v>
      </c>
      <c r="I318" s="215"/>
      <c r="J318" s="211"/>
      <c r="K318" s="211"/>
      <c r="L318" s="216"/>
      <c r="M318" s="217"/>
      <c r="N318" s="218"/>
      <c r="O318" s="218"/>
      <c r="P318" s="218"/>
      <c r="Q318" s="218"/>
      <c r="R318" s="218"/>
      <c r="S318" s="218"/>
      <c r="T318" s="219"/>
      <c r="AT318" s="220" t="s">
        <v>171</v>
      </c>
      <c r="AU318" s="220" t="s">
        <v>134</v>
      </c>
      <c r="AV318" s="11" t="s">
        <v>134</v>
      </c>
      <c r="AW318" s="11" t="s">
        <v>33</v>
      </c>
      <c r="AX318" s="11" t="s">
        <v>70</v>
      </c>
      <c r="AY318" s="220" t="s">
        <v>126</v>
      </c>
    </row>
    <row r="319" spans="2:51" s="11" customFormat="1" ht="13.5">
      <c r="B319" s="210"/>
      <c r="C319" s="211"/>
      <c r="D319" s="208" t="s">
        <v>171</v>
      </c>
      <c r="E319" s="212" t="s">
        <v>21</v>
      </c>
      <c r="F319" s="213" t="s">
        <v>460</v>
      </c>
      <c r="G319" s="211"/>
      <c r="H319" s="214">
        <v>8</v>
      </c>
      <c r="I319" s="215"/>
      <c r="J319" s="211"/>
      <c r="K319" s="211"/>
      <c r="L319" s="216"/>
      <c r="M319" s="217"/>
      <c r="N319" s="218"/>
      <c r="O319" s="218"/>
      <c r="P319" s="218"/>
      <c r="Q319" s="218"/>
      <c r="R319" s="218"/>
      <c r="S319" s="218"/>
      <c r="T319" s="219"/>
      <c r="AT319" s="220" t="s">
        <v>171</v>
      </c>
      <c r="AU319" s="220" t="s">
        <v>134</v>
      </c>
      <c r="AV319" s="11" t="s">
        <v>134</v>
      </c>
      <c r="AW319" s="11" t="s">
        <v>33</v>
      </c>
      <c r="AX319" s="11" t="s">
        <v>70</v>
      </c>
      <c r="AY319" s="220" t="s">
        <v>126</v>
      </c>
    </row>
    <row r="320" spans="2:51" s="11" customFormat="1" ht="13.5">
      <c r="B320" s="210"/>
      <c r="C320" s="211"/>
      <c r="D320" s="208" t="s">
        <v>171</v>
      </c>
      <c r="E320" s="212" t="s">
        <v>21</v>
      </c>
      <c r="F320" s="213" t="s">
        <v>461</v>
      </c>
      <c r="G320" s="211"/>
      <c r="H320" s="214">
        <v>8</v>
      </c>
      <c r="I320" s="215"/>
      <c r="J320" s="211"/>
      <c r="K320" s="211"/>
      <c r="L320" s="216"/>
      <c r="M320" s="217"/>
      <c r="N320" s="218"/>
      <c r="O320" s="218"/>
      <c r="P320" s="218"/>
      <c r="Q320" s="218"/>
      <c r="R320" s="218"/>
      <c r="S320" s="218"/>
      <c r="T320" s="219"/>
      <c r="AT320" s="220" t="s">
        <v>171</v>
      </c>
      <c r="AU320" s="220" t="s">
        <v>134</v>
      </c>
      <c r="AV320" s="11" t="s">
        <v>134</v>
      </c>
      <c r="AW320" s="11" t="s">
        <v>33</v>
      </c>
      <c r="AX320" s="11" t="s">
        <v>70</v>
      </c>
      <c r="AY320" s="220" t="s">
        <v>126</v>
      </c>
    </row>
    <row r="321" spans="2:65" s="11" customFormat="1" ht="13.5">
      <c r="B321" s="210"/>
      <c r="C321" s="211"/>
      <c r="D321" s="208" t="s">
        <v>171</v>
      </c>
      <c r="E321" s="212" t="s">
        <v>21</v>
      </c>
      <c r="F321" s="213" t="s">
        <v>462</v>
      </c>
      <c r="G321" s="211"/>
      <c r="H321" s="214">
        <v>8</v>
      </c>
      <c r="I321" s="215"/>
      <c r="J321" s="211"/>
      <c r="K321" s="211"/>
      <c r="L321" s="216"/>
      <c r="M321" s="217"/>
      <c r="N321" s="218"/>
      <c r="O321" s="218"/>
      <c r="P321" s="218"/>
      <c r="Q321" s="218"/>
      <c r="R321" s="218"/>
      <c r="S321" s="218"/>
      <c r="T321" s="219"/>
      <c r="AT321" s="220" t="s">
        <v>171</v>
      </c>
      <c r="AU321" s="220" t="s">
        <v>134</v>
      </c>
      <c r="AV321" s="11" t="s">
        <v>134</v>
      </c>
      <c r="AW321" s="11" t="s">
        <v>33</v>
      </c>
      <c r="AX321" s="11" t="s">
        <v>70</v>
      </c>
      <c r="AY321" s="220" t="s">
        <v>126</v>
      </c>
    </row>
    <row r="322" spans="2:65" s="11" customFormat="1" ht="13.5">
      <c r="B322" s="210"/>
      <c r="C322" s="211"/>
      <c r="D322" s="208" t="s">
        <v>171</v>
      </c>
      <c r="E322" s="212" t="s">
        <v>21</v>
      </c>
      <c r="F322" s="213" t="s">
        <v>463</v>
      </c>
      <c r="G322" s="211"/>
      <c r="H322" s="214">
        <v>8</v>
      </c>
      <c r="I322" s="215"/>
      <c r="J322" s="211"/>
      <c r="K322" s="211"/>
      <c r="L322" s="216"/>
      <c r="M322" s="217"/>
      <c r="N322" s="218"/>
      <c r="O322" s="218"/>
      <c r="P322" s="218"/>
      <c r="Q322" s="218"/>
      <c r="R322" s="218"/>
      <c r="S322" s="218"/>
      <c r="T322" s="219"/>
      <c r="AT322" s="220" t="s">
        <v>171</v>
      </c>
      <c r="AU322" s="220" t="s">
        <v>134</v>
      </c>
      <c r="AV322" s="11" t="s">
        <v>134</v>
      </c>
      <c r="AW322" s="11" t="s">
        <v>33</v>
      </c>
      <c r="AX322" s="11" t="s">
        <v>70</v>
      </c>
      <c r="AY322" s="220" t="s">
        <v>126</v>
      </c>
    </row>
    <row r="323" spans="2:65" s="12" customFormat="1" ht="13.5">
      <c r="B323" s="221"/>
      <c r="C323" s="222"/>
      <c r="D323" s="205" t="s">
        <v>171</v>
      </c>
      <c r="E323" s="248" t="s">
        <v>21</v>
      </c>
      <c r="F323" s="249" t="s">
        <v>174</v>
      </c>
      <c r="G323" s="222"/>
      <c r="H323" s="250">
        <v>256</v>
      </c>
      <c r="I323" s="226"/>
      <c r="J323" s="222"/>
      <c r="K323" s="222"/>
      <c r="L323" s="227"/>
      <c r="M323" s="228"/>
      <c r="N323" s="229"/>
      <c r="O323" s="229"/>
      <c r="P323" s="229"/>
      <c r="Q323" s="229"/>
      <c r="R323" s="229"/>
      <c r="S323" s="229"/>
      <c r="T323" s="230"/>
      <c r="AT323" s="231" t="s">
        <v>171</v>
      </c>
      <c r="AU323" s="231" t="s">
        <v>134</v>
      </c>
      <c r="AV323" s="12" t="s">
        <v>133</v>
      </c>
      <c r="AW323" s="12" t="s">
        <v>33</v>
      </c>
      <c r="AX323" s="12" t="s">
        <v>78</v>
      </c>
      <c r="AY323" s="231" t="s">
        <v>126</v>
      </c>
    </row>
    <row r="324" spans="2:65" s="1" customFormat="1" ht="22.5" customHeight="1">
      <c r="B324" s="41"/>
      <c r="C324" s="193" t="s">
        <v>464</v>
      </c>
      <c r="D324" s="193" t="s">
        <v>129</v>
      </c>
      <c r="E324" s="194" t="s">
        <v>465</v>
      </c>
      <c r="F324" s="195" t="s">
        <v>466</v>
      </c>
      <c r="G324" s="196" t="s">
        <v>169</v>
      </c>
      <c r="H324" s="197">
        <v>51</v>
      </c>
      <c r="I324" s="198"/>
      <c r="J324" s="199">
        <f>ROUND(I324*H324,2)</f>
        <v>0</v>
      </c>
      <c r="K324" s="195" t="s">
        <v>160</v>
      </c>
      <c r="L324" s="61"/>
      <c r="M324" s="200" t="s">
        <v>21</v>
      </c>
      <c r="N324" s="201" t="s">
        <v>42</v>
      </c>
      <c r="O324" s="42"/>
      <c r="P324" s="202">
        <f>O324*H324</f>
        <v>0</v>
      </c>
      <c r="Q324" s="202">
        <v>0</v>
      </c>
      <c r="R324" s="202">
        <f>Q324*H324</f>
        <v>0</v>
      </c>
      <c r="S324" s="202">
        <v>0</v>
      </c>
      <c r="T324" s="203">
        <f>S324*H324</f>
        <v>0</v>
      </c>
      <c r="AR324" s="24" t="s">
        <v>133</v>
      </c>
      <c r="AT324" s="24" t="s">
        <v>129</v>
      </c>
      <c r="AU324" s="24" t="s">
        <v>134</v>
      </c>
      <c r="AY324" s="24" t="s">
        <v>126</v>
      </c>
      <c r="BE324" s="204">
        <f>IF(N324="základní",J324,0)</f>
        <v>0</v>
      </c>
      <c r="BF324" s="204">
        <f>IF(N324="snížená",J324,0)</f>
        <v>0</v>
      </c>
      <c r="BG324" s="204">
        <f>IF(N324="zákl. přenesená",J324,0)</f>
        <v>0</v>
      </c>
      <c r="BH324" s="204">
        <f>IF(N324="sníž. přenesená",J324,0)</f>
        <v>0</v>
      </c>
      <c r="BI324" s="204">
        <f>IF(N324="nulová",J324,0)</f>
        <v>0</v>
      </c>
      <c r="BJ324" s="24" t="s">
        <v>134</v>
      </c>
      <c r="BK324" s="204">
        <f>ROUND(I324*H324,2)</f>
        <v>0</v>
      </c>
      <c r="BL324" s="24" t="s">
        <v>133</v>
      </c>
      <c r="BM324" s="24" t="s">
        <v>467</v>
      </c>
    </row>
    <row r="325" spans="2:65" s="1" customFormat="1" ht="13.5">
      <c r="B325" s="41"/>
      <c r="C325" s="63"/>
      <c r="D325" s="205" t="s">
        <v>135</v>
      </c>
      <c r="E325" s="63"/>
      <c r="F325" s="206" t="s">
        <v>468</v>
      </c>
      <c r="G325" s="63"/>
      <c r="H325" s="63"/>
      <c r="I325" s="163"/>
      <c r="J325" s="63"/>
      <c r="K325" s="63"/>
      <c r="L325" s="61"/>
      <c r="M325" s="207"/>
      <c r="N325" s="42"/>
      <c r="O325" s="42"/>
      <c r="P325" s="42"/>
      <c r="Q325" s="42"/>
      <c r="R325" s="42"/>
      <c r="S325" s="42"/>
      <c r="T325" s="78"/>
      <c r="AT325" s="24" t="s">
        <v>135</v>
      </c>
      <c r="AU325" s="24" t="s">
        <v>134</v>
      </c>
    </row>
    <row r="326" spans="2:65" s="1" customFormat="1" ht="22.5" customHeight="1">
      <c r="B326" s="41"/>
      <c r="C326" s="193" t="s">
        <v>192</v>
      </c>
      <c r="D326" s="193" t="s">
        <v>129</v>
      </c>
      <c r="E326" s="194" t="s">
        <v>469</v>
      </c>
      <c r="F326" s="195" t="s">
        <v>470</v>
      </c>
      <c r="G326" s="196" t="s">
        <v>169</v>
      </c>
      <c r="H326" s="197">
        <v>256</v>
      </c>
      <c r="I326" s="198"/>
      <c r="J326" s="199">
        <f>ROUND(I326*H326,2)</f>
        <v>0</v>
      </c>
      <c r="K326" s="195" t="s">
        <v>160</v>
      </c>
      <c r="L326" s="61"/>
      <c r="M326" s="200" t="s">
        <v>21</v>
      </c>
      <c r="N326" s="201" t="s">
        <v>42</v>
      </c>
      <c r="O326" s="42"/>
      <c r="P326" s="202">
        <f>O326*H326</f>
        <v>0</v>
      </c>
      <c r="Q326" s="202">
        <v>0</v>
      </c>
      <c r="R326" s="202">
        <f>Q326*H326</f>
        <v>0</v>
      </c>
      <c r="S326" s="202">
        <v>0</v>
      </c>
      <c r="T326" s="203">
        <f>S326*H326</f>
        <v>0</v>
      </c>
      <c r="AR326" s="24" t="s">
        <v>133</v>
      </c>
      <c r="AT326" s="24" t="s">
        <v>129</v>
      </c>
      <c r="AU326" s="24" t="s">
        <v>134</v>
      </c>
      <c r="AY326" s="24" t="s">
        <v>126</v>
      </c>
      <c r="BE326" s="204">
        <f>IF(N326="základní",J326,0)</f>
        <v>0</v>
      </c>
      <c r="BF326" s="204">
        <f>IF(N326="snížená",J326,0)</f>
        <v>0</v>
      </c>
      <c r="BG326" s="204">
        <f>IF(N326="zákl. přenesená",J326,0)</f>
        <v>0</v>
      </c>
      <c r="BH326" s="204">
        <f>IF(N326="sníž. přenesená",J326,0)</f>
        <v>0</v>
      </c>
      <c r="BI326" s="204">
        <f>IF(N326="nulová",J326,0)</f>
        <v>0</v>
      </c>
      <c r="BJ326" s="24" t="s">
        <v>134</v>
      </c>
      <c r="BK326" s="204">
        <f>ROUND(I326*H326,2)</f>
        <v>0</v>
      </c>
      <c r="BL326" s="24" t="s">
        <v>133</v>
      </c>
      <c r="BM326" s="24" t="s">
        <v>471</v>
      </c>
    </row>
    <row r="327" spans="2:65" s="1" customFormat="1" ht="13.5">
      <c r="B327" s="41"/>
      <c r="C327" s="63"/>
      <c r="D327" s="205" t="s">
        <v>135</v>
      </c>
      <c r="E327" s="63"/>
      <c r="F327" s="206" t="s">
        <v>472</v>
      </c>
      <c r="G327" s="63"/>
      <c r="H327" s="63"/>
      <c r="I327" s="163"/>
      <c r="J327" s="63"/>
      <c r="K327" s="63"/>
      <c r="L327" s="61"/>
      <c r="M327" s="207"/>
      <c r="N327" s="42"/>
      <c r="O327" s="42"/>
      <c r="P327" s="42"/>
      <c r="Q327" s="42"/>
      <c r="R327" s="42"/>
      <c r="S327" s="42"/>
      <c r="T327" s="78"/>
      <c r="AT327" s="24" t="s">
        <v>135</v>
      </c>
      <c r="AU327" s="24" t="s">
        <v>134</v>
      </c>
    </row>
    <row r="328" spans="2:65" s="1" customFormat="1" ht="31.5" customHeight="1">
      <c r="B328" s="41"/>
      <c r="C328" s="193" t="s">
        <v>473</v>
      </c>
      <c r="D328" s="193" t="s">
        <v>129</v>
      </c>
      <c r="E328" s="194" t="s">
        <v>474</v>
      </c>
      <c r="F328" s="195" t="s">
        <v>475</v>
      </c>
      <c r="G328" s="196" t="s">
        <v>169</v>
      </c>
      <c r="H328" s="197">
        <v>256</v>
      </c>
      <c r="I328" s="198"/>
      <c r="J328" s="199">
        <f>ROUND(I328*H328,2)</f>
        <v>0</v>
      </c>
      <c r="K328" s="195" t="s">
        <v>160</v>
      </c>
      <c r="L328" s="61"/>
      <c r="M328" s="200" t="s">
        <v>21</v>
      </c>
      <c r="N328" s="201" t="s">
        <v>42</v>
      </c>
      <c r="O328" s="42"/>
      <c r="P328" s="202">
        <f>O328*H328</f>
        <v>0</v>
      </c>
      <c r="Q328" s="202">
        <v>0</v>
      </c>
      <c r="R328" s="202">
        <f>Q328*H328</f>
        <v>0</v>
      </c>
      <c r="S328" s="202">
        <v>0</v>
      </c>
      <c r="T328" s="203">
        <f>S328*H328</f>
        <v>0</v>
      </c>
      <c r="AR328" s="24" t="s">
        <v>133</v>
      </c>
      <c r="AT328" s="24" t="s">
        <v>129</v>
      </c>
      <c r="AU328" s="24" t="s">
        <v>134</v>
      </c>
      <c r="AY328" s="24" t="s">
        <v>126</v>
      </c>
      <c r="BE328" s="204">
        <f>IF(N328="základní",J328,0)</f>
        <v>0</v>
      </c>
      <c r="BF328" s="204">
        <f>IF(N328="snížená",J328,0)</f>
        <v>0</v>
      </c>
      <c r="BG328" s="204">
        <f>IF(N328="zákl. přenesená",J328,0)</f>
        <v>0</v>
      </c>
      <c r="BH328" s="204">
        <f>IF(N328="sníž. přenesená",J328,0)</f>
        <v>0</v>
      </c>
      <c r="BI328" s="204">
        <f>IF(N328="nulová",J328,0)</f>
        <v>0</v>
      </c>
      <c r="BJ328" s="24" t="s">
        <v>134</v>
      </c>
      <c r="BK328" s="204">
        <f>ROUND(I328*H328,2)</f>
        <v>0</v>
      </c>
      <c r="BL328" s="24" t="s">
        <v>133</v>
      </c>
      <c r="BM328" s="24" t="s">
        <v>476</v>
      </c>
    </row>
    <row r="329" spans="2:65" s="1" customFormat="1" ht="27">
      <c r="B329" s="41"/>
      <c r="C329" s="63"/>
      <c r="D329" s="208" t="s">
        <v>135</v>
      </c>
      <c r="E329" s="63"/>
      <c r="F329" s="209" t="s">
        <v>477</v>
      </c>
      <c r="G329" s="63"/>
      <c r="H329" s="63"/>
      <c r="I329" s="163"/>
      <c r="J329" s="63"/>
      <c r="K329" s="63"/>
      <c r="L329" s="61"/>
      <c r="M329" s="207"/>
      <c r="N329" s="42"/>
      <c r="O329" s="42"/>
      <c r="P329" s="42"/>
      <c r="Q329" s="42"/>
      <c r="R329" s="42"/>
      <c r="S329" s="42"/>
      <c r="T329" s="78"/>
      <c r="AT329" s="24" t="s">
        <v>135</v>
      </c>
      <c r="AU329" s="24" t="s">
        <v>134</v>
      </c>
    </row>
    <row r="330" spans="2:65" s="1" customFormat="1" ht="81">
      <c r="B330" s="41"/>
      <c r="C330" s="63"/>
      <c r="D330" s="205" t="s">
        <v>299</v>
      </c>
      <c r="E330" s="63"/>
      <c r="F330" s="235" t="s">
        <v>478</v>
      </c>
      <c r="G330" s="63"/>
      <c r="H330" s="63"/>
      <c r="I330" s="163"/>
      <c r="J330" s="63"/>
      <c r="K330" s="63"/>
      <c r="L330" s="61"/>
      <c r="M330" s="207"/>
      <c r="N330" s="42"/>
      <c r="O330" s="42"/>
      <c r="P330" s="42"/>
      <c r="Q330" s="42"/>
      <c r="R330" s="42"/>
      <c r="S330" s="42"/>
      <c r="T330" s="78"/>
      <c r="AT330" s="24" t="s">
        <v>299</v>
      </c>
      <c r="AU330" s="24" t="s">
        <v>134</v>
      </c>
    </row>
    <row r="331" spans="2:65" s="1" customFormat="1" ht="22.5" customHeight="1">
      <c r="B331" s="41"/>
      <c r="C331" s="193" t="s">
        <v>356</v>
      </c>
      <c r="D331" s="193" t="s">
        <v>129</v>
      </c>
      <c r="E331" s="194" t="s">
        <v>479</v>
      </c>
      <c r="F331" s="195" t="s">
        <v>480</v>
      </c>
      <c r="G331" s="196" t="s">
        <v>380</v>
      </c>
      <c r="H331" s="197">
        <v>8.9600000000000009</v>
      </c>
      <c r="I331" s="198"/>
      <c r="J331" s="199">
        <f>ROUND(I331*H331,2)</f>
        <v>0</v>
      </c>
      <c r="K331" s="195" t="s">
        <v>160</v>
      </c>
      <c r="L331" s="61"/>
      <c r="M331" s="200" t="s">
        <v>21</v>
      </c>
      <c r="N331" s="201" t="s">
        <v>42</v>
      </c>
      <c r="O331" s="42"/>
      <c r="P331" s="202">
        <f>O331*H331</f>
        <v>0</v>
      </c>
      <c r="Q331" s="202">
        <v>0</v>
      </c>
      <c r="R331" s="202">
        <f>Q331*H331</f>
        <v>0</v>
      </c>
      <c r="S331" s="202">
        <v>0</v>
      </c>
      <c r="T331" s="203">
        <f>S331*H331</f>
        <v>0</v>
      </c>
      <c r="AR331" s="24" t="s">
        <v>133</v>
      </c>
      <c r="AT331" s="24" t="s">
        <v>129</v>
      </c>
      <c r="AU331" s="24" t="s">
        <v>134</v>
      </c>
      <c r="AY331" s="24" t="s">
        <v>126</v>
      </c>
      <c r="BE331" s="204">
        <f>IF(N331="základní",J331,0)</f>
        <v>0</v>
      </c>
      <c r="BF331" s="204">
        <f>IF(N331="snížená",J331,0)</f>
        <v>0</v>
      </c>
      <c r="BG331" s="204">
        <f>IF(N331="zákl. přenesená",J331,0)</f>
        <v>0</v>
      </c>
      <c r="BH331" s="204">
        <f>IF(N331="sníž. přenesená",J331,0)</f>
        <v>0</v>
      </c>
      <c r="BI331" s="204">
        <f>IF(N331="nulová",J331,0)</f>
        <v>0</v>
      </c>
      <c r="BJ331" s="24" t="s">
        <v>134</v>
      </c>
      <c r="BK331" s="204">
        <f>ROUND(I331*H331,2)</f>
        <v>0</v>
      </c>
      <c r="BL331" s="24" t="s">
        <v>133</v>
      </c>
      <c r="BM331" s="24" t="s">
        <v>481</v>
      </c>
    </row>
    <row r="332" spans="2:65" s="1" customFormat="1" ht="13.5">
      <c r="B332" s="41"/>
      <c r="C332" s="63"/>
      <c r="D332" s="208" t="s">
        <v>135</v>
      </c>
      <c r="E332" s="63"/>
      <c r="F332" s="209" t="s">
        <v>482</v>
      </c>
      <c r="G332" s="63"/>
      <c r="H332" s="63"/>
      <c r="I332" s="163"/>
      <c r="J332" s="63"/>
      <c r="K332" s="63"/>
      <c r="L332" s="61"/>
      <c r="M332" s="207"/>
      <c r="N332" s="42"/>
      <c r="O332" s="42"/>
      <c r="P332" s="42"/>
      <c r="Q332" s="42"/>
      <c r="R332" s="42"/>
      <c r="S332" s="42"/>
      <c r="T332" s="78"/>
      <c r="AT332" s="24" t="s">
        <v>135</v>
      </c>
      <c r="AU332" s="24" t="s">
        <v>134</v>
      </c>
    </row>
    <row r="333" spans="2:65" s="1" customFormat="1" ht="54">
      <c r="B333" s="41"/>
      <c r="C333" s="63"/>
      <c r="D333" s="208" t="s">
        <v>299</v>
      </c>
      <c r="E333" s="63"/>
      <c r="F333" s="236" t="s">
        <v>483</v>
      </c>
      <c r="G333" s="63"/>
      <c r="H333" s="63"/>
      <c r="I333" s="163"/>
      <c r="J333" s="63"/>
      <c r="K333" s="63"/>
      <c r="L333" s="61"/>
      <c r="M333" s="207"/>
      <c r="N333" s="42"/>
      <c r="O333" s="42"/>
      <c r="P333" s="42"/>
      <c r="Q333" s="42"/>
      <c r="R333" s="42"/>
      <c r="S333" s="42"/>
      <c r="T333" s="78"/>
      <c r="AT333" s="24" t="s">
        <v>299</v>
      </c>
      <c r="AU333" s="24" t="s">
        <v>134</v>
      </c>
    </row>
    <row r="334" spans="2:65" s="13" customFormat="1" ht="13.5">
      <c r="B334" s="237"/>
      <c r="C334" s="238"/>
      <c r="D334" s="208" t="s">
        <v>171</v>
      </c>
      <c r="E334" s="239" t="s">
        <v>21</v>
      </c>
      <c r="F334" s="240" t="s">
        <v>484</v>
      </c>
      <c r="G334" s="238"/>
      <c r="H334" s="241" t="s">
        <v>21</v>
      </c>
      <c r="I334" s="242"/>
      <c r="J334" s="238"/>
      <c r="K334" s="238"/>
      <c r="L334" s="243"/>
      <c r="M334" s="244"/>
      <c r="N334" s="245"/>
      <c r="O334" s="245"/>
      <c r="P334" s="245"/>
      <c r="Q334" s="245"/>
      <c r="R334" s="245"/>
      <c r="S334" s="245"/>
      <c r="T334" s="246"/>
      <c r="AT334" s="247" t="s">
        <v>171</v>
      </c>
      <c r="AU334" s="247" t="s">
        <v>134</v>
      </c>
      <c r="AV334" s="13" t="s">
        <v>78</v>
      </c>
      <c r="AW334" s="13" t="s">
        <v>33</v>
      </c>
      <c r="AX334" s="13" t="s">
        <v>70</v>
      </c>
      <c r="AY334" s="247" t="s">
        <v>126</v>
      </c>
    </row>
    <row r="335" spans="2:65" s="11" customFormat="1" ht="13.5">
      <c r="B335" s="210"/>
      <c r="C335" s="211"/>
      <c r="D335" s="208" t="s">
        <v>171</v>
      </c>
      <c r="E335" s="212" t="s">
        <v>21</v>
      </c>
      <c r="F335" s="213" t="s">
        <v>485</v>
      </c>
      <c r="G335" s="211"/>
      <c r="H335" s="214">
        <v>8.9600000000000009</v>
      </c>
      <c r="I335" s="215"/>
      <c r="J335" s="211"/>
      <c r="K335" s="211"/>
      <c r="L335" s="216"/>
      <c r="M335" s="217"/>
      <c r="N335" s="218"/>
      <c r="O335" s="218"/>
      <c r="P335" s="218"/>
      <c r="Q335" s="218"/>
      <c r="R335" s="218"/>
      <c r="S335" s="218"/>
      <c r="T335" s="219"/>
      <c r="AT335" s="220" t="s">
        <v>171</v>
      </c>
      <c r="AU335" s="220" t="s">
        <v>134</v>
      </c>
      <c r="AV335" s="11" t="s">
        <v>134</v>
      </c>
      <c r="AW335" s="11" t="s">
        <v>33</v>
      </c>
      <c r="AX335" s="11" t="s">
        <v>70</v>
      </c>
      <c r="AY335" s="220" t="s">
        <v>126</v>
      </c>
    </row>
    <row r="336" spans="2:65" s="12" customFormat="1" ht="13.5">
      <c r="B336" s="221"/>
      <c r="C336" s="222"/>
      <c r="D336" s="205" t="s">
        <v>171</v>
      </c>
      <c r="E336" s="248" t="s">
        <v>21</v>
      </c>
      <c r="F336" s="249" t="s">
        <v>174</v>
      </c>
      <c r="G336" s="222"/>
      <c r="H336" s="250">
        <v>8.9600000000000009</v>
      </c>
      <c r="I336" s="226"/>
      <c r="J336" s="222"/>
      <c r="K336" s="222"/>
      <c r="L336" s="227"/>
      <c r="M336" s="228"/>
      <c r="N336" s="229"/>
      <c r="O336" s="229"/>
      <c r="P336" s="229"/>
      <c r="Q336" s="229"/>
      <c r="R336" s="229"/>
      <c r="S336" s="229"/>
      <c r="T336" s="230"/>
      <c r="AT336" s="231" t="s">
        <v>171</v>
      </c>
      <c r="AU336" s="231" t="s">
        <v>134</v>
      </c>
      <c r="AV336" s="12" t="s">
        <v>133</v>
      </c>
      <c r="AW336" s="12" t="s">
        <v>33</v>
      </c>
      <c r="AX336" s="12" t="s">
        <v>78</v>
      </c>
      <c r="AY336" s="231" t="s">
        <v>126</v>
      </c>
    </row>
    <row r="337" spans="2:65" s="1" customFormat="1" ht="22.5" customHeight="1">
      <c r="B337" s="41"/>
      <c r="C337" s="193" t="s">
        <v>486</v>
      </c>
      <c r="D337" s="193" t="s">
        <v>129</v>
      </c>
      <c r="E337" s="194" t="s">
        <v>487</v>
      </c>
      <c r="F337" s="195" t="s">
        <v>488</v>
      </c>
      <c r="G337" s="196" t="s">
        <v>489</v>
      </c>
      <c r="H337" s="197">
        <v>95</v>
      </c>
      <c r="I337" s="198"/>
      <c r="J337" s="199">
        <f>ROUND(I337*H337,2)</f>
        <v>0</v>
      </c>
      <c r="K337" s="195" t="s">
        <v>21</v>
      </c>
      <c r="L337" s="61"/>
      <c r="M337" s="200" t="s">
        <v>21</v>
      </c>
      <c r="N337" s="201" t="s">
        <v>42</v>
      </c>
      <c r="O337" s="42"/>
      <c r="P337" s="202">
        <f>O337*H337</f>
        <v>0</v>
      </c>
      <c r="Q337" s="202">
        <v>0</v>
      </c>
      <c r="R337" s="202">
        <f>Q337*H337</f>
        <v>0</v>
      </c>
      <c r="S337" s="202">
        <v>0</v>
      </c>
      <c r="T337" s="203">
        <f>S337*H337</f>
        <v>0</v>
      </c>
      <c r="AR337" s="24" t="s">
        <v>133</v>
      </c>
      <c r="AT337" s="24" t="s">
        <v>129</v>
      </c>
      <c r="AU337" s="24" t="s">
        <v>134</v>
      </c>
      <c r="AY337" s="24" t="s">
        <v>126</v>
      </c>
      <c r="BE337" s="204">
        <f>IF(N337="základní",J337,0)</f>
        <v>0</v>
      </c>
      <c r="BF337" s="204">
        <f>IF(N337="snížená",J337,0)</f>
        <v>0</v>
      </c>
      <c r="BG337" s="204">
        <f>IF(N337="zákl. přenesená",J337,0)</f>
        <v>0</v>
      </c>
      <c r="BH337" s="204">
        <f>IF(N337="sníž. přenesená",J337,0)</f>
        <v>0</v>
      </c>
      <c r="BI337" s="204">
        <f>IF(N337="nulová",J337,0)</f>
        <v>0</v>
      </c>
      <c r="BJ337" s="24" t="s">
        <v>134</v>
      </c>
      <c r="BK337" s="204">
        <f>ROUND(I337*H337,2)</f>
        <v>0</v>
      </c>
      <c r="BL337" s="24" t="s">
        <v>133</v>
      </c>
      <c r="BM337" s="24" t="s">
        <v>490</v>
      </c>
    </row>
    <row r="338" spans="2:65" s="1" customFormat="1" ht="13.5">
      <c r="B338" s="41"/>
      <c r="C338" s="63"/>
      <c r="D338" s="208" t="s">
        <v>135</v>
      </c>
      <c r="E338" s="63"/>
      <c r="F338" s="209" t="s">
        <v>488</v>
      </c>
      <c r="G338" s="63"/>
      <c r="H338" s="63"/>
      <c r="I338" s="163"/>
      <c r="J338" s="63"/>
      <c r="K338" s="63"/>
      <c r="L338" s="61"/>
      <c r="M338" s="207"/>
      <c r="N338" s="42"/>
      <c r="O338" s="42"/>
      <c r="P338" s="42"/>
      <c r="Q338" s="42"/>
      <c r="R338" s="42"/>
      <c r="S338" s="42"/>
      <c r="T338" s="78"/>
      <c r="AT338" s="24" t="s">
        <v>135</v>
      </c>
      <c r="AU338" s="24" t="s">
        <v>134</v>
      </c>
    </row>
    <row r="339" spans="2:65" s="11" customFormat="1" ht="13.5">
      <c r="B339" s="210"/>
      <c r="C339" s="211"/>
      <c r="D339" s="208" t="s">
        <v>171</v>
      </c>
      <c r="E339" s="212" t="s">
        <v>21</v>
      </c>
      <c r="F339" s="213" t="s">
        <v>491</v>
      </c>
      <c r="G339" s="211"/>
      <c r="H339" s="214">
        <v>37.5</v>
      </c>
      <c r="I339" s="215"/>
      <c r="J339" s="211"/>
      <c r="K339" s="211"/>
      <c r="L339" s="216"/>
      <c r="M339" s="217"/>
      <c r="N339" s="218"/>
      <c r="O339" s="218"/>
      <c r="P339" s="218"/>
      <c r="Q339" s="218"/>
      <c r="R339" s="218"/>
      <c r="S339" s="218"/>
      <c r="T339" s="219"/>
      <c r="AT339" s="220" t="s">
        <v>171</v>
      </c>
      <c r="AU339" s="220" t="s">
        <v>134</v>
      </c>
      <c r="AV339" s="11" t="s">
        <v>134</v>
      </c>
      <c r="AW339" s="11" t="s">
        <v>33</v>
      </c>
      <c r="AX339" s="11" t="s">
        <v>70</v>
      </c>
      <c r="AY339" s="220" t="s">
        <v>126</v>
      </c>
    </row>
    <row r="340" spans="2:65" s="11" customFormat="1" ht="13.5">
      <c r="B340" s="210"/>
      <c r="C340" s="211"/>
      <c r="D340" s="208" t="s">
        <v>171</v>
      </c>
      <c r="E340" s="212" t="s">
        <v>21</v>
      </c>
      <c r="F340" s="213" t="s">
        <v>492</v>
      </c>
      <c r="G340" s="211"/>
      <c r="H340" s="214">
        <v>27.5</v>
      </c>
      <c r="I340" s="215"/>
      <c r="J340" s="211"/>
      <c r="K340" s="211"/>
      <c r="L340" s="216"/>
      <c r="M340" s="217"/>
      <c r="N340" s="218"/>
      <c r="O340" s="218"/>
      <c r="P340" s="218"/>
      <c r="Q340" s="218"/>
      <c r="R340" s="218"/>
      <c r="S340" s="218"/>
      <c r="T340" s="219"/>
      <c r="AT340" s="220" t="s">
        <v>171</v>
      </c>
      <c r="AU340" s="220" t="s">
        <v>134</v>
      </c>
      <c r="AV340" s="11" t="s">
        <v>134</v>
      </c>
      <c r="AW340" s="11" t="s">
        <v>33</v>
      </c>
      <c r="AX340" s="11" t="s">
        <v>70</v>
      </c>
      <c r="AY340" s="220" t="s">
        <v>126</v>
      </c>
    </row>
    <row r="341" spans="2:65" s="11" customFormat="1" ht="13.5">
      <c r="B341" s="210"/>
      <c r="C341" s="211"/>
      <c r="D341" s="208" t="s">
        <v>171</v>
      </c>
      <c r="E341" s="212" t="s">
        <v>21</v>
      </c>
      <c r="F341" s="213" t="s">
        <v>493</v>
      </c>
      <c r="G341" s="211"/>
      <c r="H341" s="214">
        <v>30</v>
      </c>
      <c r="I341" s="215"/>
      <c r="J341" s="211"/>
      <c r="K341" s="211"/>
      <c r="L341" s="216"/>
      <c r="M341" s="217"/>
      <c r="N341" s="218"/>
      <c r="O341" s="218"/>
      <c r="P341" s="218"/>
      <c r="Q341" s="218"/>
      <c r="R341" s="218"/>
      <c r="S341" s="218"/>
      <c r="T341" s="219"/>
      <c r="AT341" s="220" t="s">
        <v>171</v>
      </c>
      <c r="AU341" s="220" t="s">
        <v>134</v>
      </c>
      <c r="AV341" s="11" t="s">
        <v>134</v>
      </c>
      <c r="AW341" s="11" t="s">
        <v>33</v>
      </c>
      <c r="AX341" s="11" t="s">
        <v>70</v>
      </c>
      <c r="AY341" s="220" t="s">
        <v>126</v>
      </c>
    </row>
    <row r="342" spans="2:65" s="12" customFormat="1" ht="13.5">
      <c r="B342" s="221"/>
      <c r="C342" s="222"/>
      <c r="D342" s="205" t="s">
        <v>171</v>
      </c>
      <c r="E342" s="248" t="s">
        <v>21</v>
      </c>
      <c r="F342" s="249" t="s">
        <v>174</v>
      </c>
      <c r="G342" s="222"/>
      <c r="H342" s="250">
        <v>95</v>
      </c>
      <c r="I342" s="226"/>
      <c r="J342" s="222"/>
      <c r="K342" s="222"/>
      <c r="L342" s="227"/>
      <c r="M342" s="228"/>
      <c r="N342" s="229"/>
      <c r="O342" s="229"/>
      <c r="P342" s="229"/>
      <c r="Q342" s="229"/>
      <c r="R342" s="229"/>
      <c r="S342" s="229"/>
      <c r="T342" s="230"/>
      <c r="AT342" s="231" t="s">
        <v>171</v>
      </c>
      <c r="AU342" s="231" t="s">
        <v>134</v>
      </c>
      <c r="AV342" s="12" t="s">
        <v>133</v>
      </c>
      <c r="AW342" s="12" t="s">
        <v>33</v>
      </c>
      <c r="AX342" s="12" t="s">
        <v>78</v>
      </c>
      <c r="AY342" s="231" t="s">
        <v>126</v>
      </c>
    </row>
    <row r="343" spans="2:65" s="1" customFormat="1" ht="22.5" customHeight="1">
      <c r="B343" s="41"/>
      <c r="C343" s="193" t="s">
        <v>361</v>
      </c>
      <c r="D343" s="193" t="s">
        <v>129</v>
      </c>
      <c r="E343" s="194" t="s">
        <v>494</v>
      </c>
      <c r="F343" s="195" t="s">
        <v>495</v>
      </c>
      <c r="G343" s="196" t="s">
        <v>400</v>
      </c>
      <c r="H343" s="197">
        <v>316.79500000000002</v>
      </c>
      <c r="I343" s="198"/>
      <c r="J343" s="199">
        <f>ROUND(I343*H343,2)</f>
        <v>0</v>
      </c>
      <c r="K343" s="195" t="s">
        <v>21</v>
      </c>
      <c r="L343" s="61"/>
      <c r="M343" s="200" t="s">
        <v>21</v>
      </c>
      <c r="N343" s="201" t="s">
        <v>42</v>
      </c>
      <c r="O343" s="42"/>
      <c r="P343" s="202">
        <f>O343*H343</f>
        <v>0</v>
      </c>
      <c r="Q343" s="202">
        <v>0</v>
      </c>
      <c r="R343" s="202">
        <f>Q343*H343</f>
        <v>0</v>
      </c>
      <c r="S343" s="202">
        <v>0</v>
      </c>
      <c r="T343" s="203">
        <f>S343*H343</f>
        <v>0</v>
      </c>
      <c r="AR343" s="24" t="s">
        <v>133</v>
      </c>
      <c r="AT343" s="24" t="s">
        <v>129</v>
      </c>
      <c r="AU343" s="24" t="s">
        <v>134</v>
      </c>
      <c r="AY343" s="24" t="s">
        <v>126</v>
      </c>
      <c r="BE343" s="204">
        <f>IF(N343="základní",J343,0)</f>
        <v>0</v>
      </c>
      <c r="BF343" s="204">
        <f>IF(N343="snížená",J343,0)</f>
        <v>0</v>
      </c>
      <c r="BG343" s="204">
        <f>IF(N343="zákl. přenesená",J343,0)</f>
        <v>0</v>
      </c>
      <c r="BH343" s="204">
        <f>IF(N343="sníž. přenesená",J343,0)</f>
        <v>0</v>
      </c>
      <c r="BI343" s="204">
        <f>IF(N343="nulová",J343,0)</f>
        <v>0</v>
      </c>
      <c r="BJ343" s="24" t="s">
        <v>134</v>
      </c>
      <c r="BK343" s="204">
        <f>ROUND(I343*H343,2)</f>
        <v>0</v>
      </c>
      <c r="BL343" s="24" t="s">
        <v>133</v>
      </c>
      <c r="BM343" s="24" t="s">
        <v>496</v>
      </c>
    </row>
    <row r="344" spans="2:65" s="1" customFormat="1" ht="13.5">
      <c r="B344" s="41"/>
      <c r="C344" s="63"/>
      <c r="D344" s="205" t="s">
        <v>135</v>
      </c>
      <c r="E344" s="63"/>
      <c r="F344" s="206" t="s">
        <v>495</v>
      </c>
      <c r="G344" s="63"/>
      <c r="H344" s="63"/>
      <c r="I344" s="163"/>
      <c r="J344" s="63"/>
      <c r="K344" s="63"/>
      <c r="L344" s="61"/>
      <c r="M344" s="207"/>
      <c r="N344" s="42"/>
      <c r="O344" s="42"/>
      <c r="P344" s="42"/>
      <c r="Q344" s="42"/>
      <c r="R344" s="42"/>
      <c r="S344" s="42"/>
      <c r="T344" s="78"/>
      <c r="AT344" s="24" t="s">
        <v>135</v>
      </c>
      <c r="AU344" s="24" t="s">
        <v>134</v>
      </c>
    </row>
    <row r="345" spans="2:65" s="1" customFormat="1" ht="22.5" customHeight="1">
      <c r="B345" s="41"/>
      <c r="C345" s="251" t="s">
        <v>497</v>
      </c>
      <c r="D345" s="251" t="s">
        <v>391</v>
      </c>
      <c r="E345" s="252" t="s">
        <v>498</v>
      </c>
      <c r="F345" s="253" t="s">
        <v>499</v>
      </c>
      <c r="G345" s="254" t="s">
        <v>380</v>
      </c>
      <c r="H345" s="255">
        <v>16.771000000000001</v>
      </c>
      <c r="I345" s="256"/>
      <c r="J345" s="257">
        <f>ROUND(I345*H345,2)</f>
        <v>0</v>
      </c>
      <c r="K345" s="253" t="s">
        <v>21</v>
      </c>
      <c r="L345" s="258"/>
      <c r="M345" s="259" t="s">
        <v>21</v>
      </c>
      <c r="N345" s="260" t="s">
        <v>42</v>
      </c>
      <c r="O345" s="42"/>
      <c r="P345" s="202">
        <f>O345*H345</f>
        <v>0</v>
      </c>
      <c r="Q345" s="202">
        <v>0</v>
      </c>
      <c r="R345" s="202">
        <f>Q345*H345</f>
        <v>0</v>
      </c>
      <c r="S345" s="202">
        <v>0</v>
      </c>
      <c r="T345" s="203">
        <f>S345*H345</f>
        <v>0</v>
      </c>
      <c r="AR345" s="24" t="s">
        <v>144</v>
      </c>
      <c r="AT345" s="24" t="s">
        <v>391</v>
      </c>
      <c r="AU345" s="24" t="s">
        <v>134</v>
      </c>
      <c r="AY345" s="24" t="s">
        <v>126</v>
      </c>
      <c r="BE345" s="204">
        <f>IF(N345="základní",J345,0)</f>
        <v>0</v>
      </c>
      <c r="BF345" s="204">
        <f>IF(N345="snížená",J345,0)</f>
        <v>0</v>
      </c>
      <c r="BG345" s="204">
        <f>IF(N345="zákl. přenesená",J345,0)</f>
        <v>0</v>
      </c>
      <c r="BH345" s="204">
        <f>IF(N345="sníž. přenesená",J345,0)</f>
        <v>0</v>
      </c>
      <c r="BI345" s="204">
        <f>IF(N345="nulová",J345,0)</f>
        <v>0</v>
      </c>
      <c r="BJ345" s="24" t="s">
        <v>134</v>
      </c>
      <c r="BK345" s="204">
        <f>ROUND(I345*H345,2)</f>
        <v>0</v>
      </c>
      <c r="BL345" s="24" t="s">
        <v>133</v>
      </c>
      <c r="BM345" s="24" t="s">
        <v>500</v>
      </c>
    </row>
    <row r="346" spans="2:65" s="1" customFormat="1" ht="13.5">
      <c r="B346" s="41"/>
      <c r="C346" s="63"/>
      <c r="D346" s="208" t="s">
        <v>135</v>
      </c>
      <c r="E346" s="63"/>
      <c r="F346" s="209" t="s">
        <v>499</v>
      </c>
      <c r="G346" s="63"/>
      <c r="H346" s="63"/>
      <c r="I346" s="163"/>
      <c r="J346" s="63"/>
      <c r="K346" s="63"/>
      <c r="L346" s="61"/>
      <c r="M346" s="207"/>
      <c r="N346" s="42"/>
      <c r="O346" s="42"/>
      <c r="P346" s="42"/>
      <c r="Q346" s="42"/>
      <c r="R346" s="42"/>
      <c r="S346" s="42"/>
      <c r="T346" s="78"/>
      <c r="AT346" s="24" t="s">
        <v>135</v>
      </c>
      <c r="AU346" s="24" t="s">
        <v>134</v>
      </c>
    </row>
    <row r="347" spans="2:65" s="13" customFormat="1" ht="13.5">
      <c r="B347" s="237"/>
      <c r="C347" s="238"/>
      <c r="D347" s="208" t="s">
        <v>171</v>
      </c>
      <c r="E347" s="239" t="s">
        <v>21</v>
      </c>
      <c r="F347" s="240" t="s">
        <v>501</v>
      </c>
      <c r="G347" s="238"/>
      <c r="H347" s="241" t="s">
        <v>21</v>
      </c>
      <c r="I347" s="242"/>
      <c r="J347" s="238"/>
      <c r="K347" s="238"/>
      <c r="L347" s="243"/>
      <c r="M347" s="244"/>
      <c r="N347" s="245"/>
      <c r="O347" s="245"/>
      <c r="P347" s="245"/>
      <c r="Q347" s="245"/>
      <c r="R347" s="245"/>
      <c r="S347" s="245"/>
      <c r="T347" s="246"/>
      <c r="AT347" s="247" t="s">
        <v>171</v>
      </c>
      <c r="AU347" s="247" t="s">
        <v>134</v>
      </c>
      <c r="AV347" s="13" t="s">
        <v>78</v>
      </c>
      <c r="AW347" s="13" t="s">
        <v>33</v>
      </c>
      <c r="AX347" s="13" t="s">
        <v>70</v>
      </c>
      <c r="AY347" s="247" t="s">
        <v>126</v>
      </c>
    </row>
    <row r="348" spans="2:65" s="11" customFormat="1" ht="13.5">
      <c r="B348" s="210"/>
      <c r="C348" s="211"/>
      <c r="D348" s="208" t="s">
        <v>171</v>
      </c>
      <c r="E348" s="212" t="s">
        <v>21</v>
      </c>
      <c r="F348" s="213" t="s">
        <v>502</v>
      </c>
      <c r="G348" s="211"/>
      <c r="H348" s="214">
        <v>6.3659999999999997</v>
      </c>
      <c r="I348" s="215"/>
      <c r="J348" s="211"/>
      <c r="K348" s="211"/>
      <c r="L348" s="216"/>
      <c r="M348" s="217"/>
      <c r="N348" s="218"/>
      <c r="O348" s="218"/>
      <c r="P348" s="218"/>
      <c r="Q348" s="218"/>
      <c r="R348" s="218"/>
      <c r="S348" s="218"/>
      <c r="T348" s="219"/>
      <c r="AT348" s="220" t="s">
        <v>171</v>
      </c>
      <c r="AU348" s="220" t="s">
        <v>134</v>
      </c>
      <c r="AV348" s="11" t="s">
        <v>134</v>
      </c>
      <c r="AW348" s="11" t="s">
        <v>33</v>
      </c>
      <c r="AX348" s="11" t="s">
        <v>70</v>
      </c>
      <c r="AY348" s="220" t="s">
        <v>126</v>
      </c>
    </row>
    <row r="349" spans="2:65" s="11" customFormat="1" ht="13.5">
      <c r="B349" s="210"/>
      <c r="C349" s="211"/>
      <c r="D349" s="208" t="s">
        <v>171</v>
      </c>
      <c r="E349" s="212" t="s">
        <v>21</v>
      </c>
      <c r="F349" s="213" t="s">
        <v>503</v>
      </c>
      <c r="G349" s="211"/>
      <c r="H349" s="214">
        <v>4.484</v>
      </c>
      <c r="I349" s="215"/>
      <c r="J349" s="211"/>
      <c r="K349" s="211"/>
      <c r="L349" s="216"/>
      <c r="M349" s="217"/>
      <c r="N349" s="218"/>
      <c r="O349" s="218"/>
      <c r="P349" s="218"/>
      <c r="Q349" s="218"/>
      <c r="R349" s="218"/>
      <c r="S349" s="218"/>
      <c r="T349" s="219"/>
      <c r="AT349" s="220" t="s">
        <v>171</v>
      </c>
      <c r="AU349" s="220" t="s">
        <v>134</v>
      </c>
      <c r="AV349" s="11" t="s">
        <v>134</v>
      </c>
      <c r="AW349" s="11" t="s">
        <v>33</v>
      </c>
      <c r="AX349" s="11" t="s">
        <v>70</v>
      </c>
      <c r="AY349" s="220" t="s">
        <v>126</v>
      </c>
    </row>
    <row r="350" spans="2:65" s="11" customFormat="1" ht="13.5">
      <c r="B350" s="210"/>
      <c r="C350" s="211"/>
      <c r="D350" s="208" t="s">
        <v>171</v>
      </c>
      <c r="E350" s="212" t="s">
        <v>21</v>
      </c>
      <c r="F350" s="213" t="s">
        <v>504</v>
      </c>
      <c r="G350" s="211"/>
      <c r="H350" s="214">
        <v>5.9210000000000003</v>
      </c>
      <c r="I350" s="215"/>
      <c r="J350" s="211"/>
      <c r="K350" s="211"/>
      <c r="L350" s="216"/>
      <c r="M350" s="217"/>
      <c r="N350" s="218"/>
      <c r="O350" s="218"/>
      <c r="P350" s="218"/>
      <c r="Q350" s="218"/>
      <c r="R350" s="218"/>
      <c r="S350" s="218"/>
      <c r="T350" s="219"/>
      <c r="AT350" s="220" t="s">
        <v>171</v>
      </c>
      <c r="AU350" s="220" t="s">
        <v>134</v>
      </c>
      <c r="AV350" s="11" t="s">
        <v>134</v>
      </c>
      <c r="AW350" s="11" t="s">
        <v>33</v>
      </c>
      <c r="AX350" s="11" t="s">
        <v>70</v>
      </c>
      <c r="AY350" s="220" t="s">
        <v>126</v>
      </c>
    </row>
    <row r="351" spans="2:65" s="12" customFormat="1" ht="13.5">
      <c r="B351" s="221"/>
      <c r="C351" s="222"/>
      <c r="D351" s="205" t="s">
        <v>171</v>
      </c>
      <c r="E351" s="248" t="s">
        <v>21</v>
      </c>
      <c r="F351" s="249" t="s">
        <v>174</v>
      </c>
      <c r="G351" s="222"/>
      <c r="H351" s="250">
        <v>16.771000000000001</v>
      </c>
      <c r="I351" s="226"/>
      <c r="J351" s="222"/>
      <c r="K351" s="222"/>
      <c r="L351" s="227"/>
      <c r="M351" s="228"/>
      <c r="N351" s="229"/>
      <c r="O351" s="229"/>
      <c r="P351" s="229"/>
      <c r="Q351" s="229"/>
      <c r="R351" s="229"/>
      <c r="S351" s="229"/>
      <c r="T351" s="230"/>
      <c r="AT351" s="231" t="s">
        <v>171</v>
      </c>
      <c r="AU351" s="231" t="s">
        <v>134</v>
      </c>
      <c r="AV351" s="12" t="s">
        <v>133</v>
      </c>
      <c r="AW351" s="12" t="s">
        <v>33</v>
      </c>
      <c r="AX351" s="12" t="s">
        <v>78</v>
      </c>
      <c r="AY351" s="231" t="s">
        <v>126</v>
      </c>
    </row>
    <row r="352" spans="2:65" s="1" customFormat="1" ht="31.5" customHeight="1">
      <c r="B352" s="41"/>
      <c r="C352" s="193" t="s">
        <v>366</v>
      </c>
      <c r="D352" s="193" t="s">
        <v>129</v>
      </c>
      <c r="E352" s="194" t="s">
        <v>505</v>
      </c>
      <c r="F352" s="195" t="s">
        <v>506</v>
      </c>
      <c r="G352" s="196" t="s">
        <v>400</v>
      </c>
      <c r="H352" s="197">
        <v>331.78199999999998</v>
      </c>
      <c r="I352" s="198"/>
      <c r="J352" s="199">
        <f>ROUND(I352*H352,2)</f>
        <v>0</v>
      </c>
      <c r="K352" s="195" t="s">
        <v>21</v>
      </c>
      <c r="L352" s="61"/>
      <c r="M352" s="200" t="s">
        <v>21</v>
      </c>
      <c r="N352" s="201" t="s">
        <v>42</v>
      </c>
      <c r="O352" s="42"/>
      <c r="P352" s="202">
        <f>O352*H352</f>
        <v>0</v>
      </c>
      <c r="Q352" s="202">
        <v>0</v>
      </c>
      <c r="R352" s="202">
        <f>Q352*H352</f>
        <v>0</v>
      </c>
      <c r="S352" s="202">
        <v>0</v>
      </c>
      <c r="T352" s="203">
        <f>S352*H352</f>
        <v>0</v>
      </c>
      <c r="AR352" s="24" t="s">
        <v>133</v>
      </c>
      <c r="AT352" s="24" t="s">
        <v>129</v>
      </c>
      <c r="AU352" s="24" t="s">
        <v>134</v>
      </c>
      <c r="AY352" s="24" t="s">
        <v>126</v>
      </c>
      <c r="BE352" s="204">
        <f>IF(N352="základní",J352,0)</f>
        <v>0</v>
      </c>
      <c r="BF352" s="204">
        <f>IF(N352="snížená",J352,0)</f>
        <v>0</v>
      </c>
      <c r="BG352" s="204">
        <f>IF(N352="zákl. přenesená",J352,0)</f>
        <v>0</v>
      </c>
      <c r="BH352" s="204">
        <f>IF(N352="sníž. přenesená",J352,0)</f>
        <v>0</v>
      </c>
      <c r="BI352" s="204">
        <f>IF(N352="nulová",J352,0)</f>
        <v>0</v>
      </c>
      <c r="BJ352" s="24" t="s">
        <v>134</v>
      </c>
      <c r="BK352" s="204">
        <f>ROUND(I352*H352,2)</f>
        <v>0</v>
      </c>
      <c r="BL352" s="24" t="s">
        <v>133</v>
      </c>
      <c r="BM352" s="24" t="s">
        <v>507</v>
      </c>
    </row>
    <row r="353" spans="2:65" s="1" customFormat="1" ht="27">
      <c r="B353" s="41"/>
      <c r="C353" s="63"/>
      <c r="D353" s="205" t="s">
        <v>135</v>
      </c>
      <c r="E353" s="63"/>
      <c r="F353" s="206" t="s">
        <v>506</v>
      </c>
      <c r="G353" s="63"/>
      <c r="H353" s="63"/>
      <c r="I353" s="163"/>
      <c r="J353" s="63"/>
      <c r="K353" s="63"/>
      <c r="L353" s="61"/>
      <c r="M353" s="207"/>
      <c r="N353" s="42"/>
      <c r="O353" s="42"/>
      <c r="P353" s="42"/>
      <c r="Q353" s="42"/>
      <c r="R353" s="42"/>
      <c r="S353" s="42"/>
      <c r="T353" s="78"/>
      <c r="AT353" s="24" t="s">
        <v>135</v>
      </c>
      <c r="AU353" s="24" t="s">
        <v>134</v>
      </c>
    </row>
    <row r="354" spans="2:65" s="1" customFormat="1" ht="22.5" customHeight="1">
      <c r="B354" s="41"/>
      <c r="C354" s="193" t="s">
        <v>508</v>
      </c>
      <c r="D354" s="193" t="s">
        <v>129</v>
      </c>
      <c r="E354" s="194" t="s">
        <v>509</v>
      </c>
      <c r="F354" s="195" t="s">
        <v>510</v>
      </c>
      <c r="G354" s="196" t="s">
        <v>308</v>
      </c>
      <c r="H354" s="197">
        <v>227.55799999999999</v>
      </c>
      <c r="I354" s="198"/>
      <c r="J354" s="199">
        <f>ROUND(I354*H354,2)</f>
        <v>0</v>
      </c>
      <c r="K354" s="195" t="s">
        <v>21</v>
      </c>
      <c r="L354" s="61"/>
      <c r="M354" s="200" t="s">
        <v>21</v>
      </c>
      <c r="N354" s="201" t="s">
        <v>42</v>
      </c>
      <c r="O354" s="42"/>
      <c r="P354" s="202">
        <f>O354*H354</f>
        <v>0</v>
      </c>
      <c r="Q354" s="202">
        <v>0</v>
      </c>
      <c r="R354" s="202">
        <f>Q354*H354</f>
        <v>0</v>
      </c>
      <c r="S354" s="202">
        <v>0</v>
      </c>
      <c r="T354" s="203">
        <f>S354*H354</f>
        <v>0</v>
      </c>
      <c r="AR354" s="24" t="s">
        <v>133</v>
      </c>
      <c r="AT354" s="24" t="s">
        <v>129</v>
      </c>
      <c r="AU354" s="24" t="s">
        <v>134</v>
      </c>
      <c r="AY354" s="24" t="s">
        <v>126</v>
      </c>
      <c r="BE354" s="204">
        <f>IF(N354="základní",J354,0)</f>
        <v>0</v>
      </c>
      <c r="BF354" s="204">
        <f>IF(N354="snížená",J354,0)</f>
        <v>0</v>
      </c>
      <c r="BG354" s="204">
        <f>IF(N354="zákl. přenesená",J354,0)</f>
        <v>0</v>
      </c>
      <c r="BH354" s="204">
        <f>IF(N354="sníž. přenesená",J354,0)</f>
        <v>0</v>
      </c>
      <c r="BI354" s="204">
        <f>IF(N354="nulová",J354,0)</f>
        <v>0</v>
      </c>
      <c r="BJ354" s="24" t="s">
        <v>134</v>
      </c>
      <c r="BK354" s="204">
        <f>ROUND(I354*H354,2)</f>
        <v>0</v>
      </c>
      <c r="BL354" s="24" t="s">
        <v>133</v>
      </c>
      <c r="BM354" s="24" t="s">
        <v>511</v>
      </c>
    </row>
    <row r="355" spans="2:65" s="1" customFormat="1" ht="13.5">
      <c r="B355" s="41"/>
      <c r="C355" s="63"/>
      <c r="D355" s="205" t="s">
        <v>135</v>
      </c>
      <c r="E355" s="63"/>
      <c r="F355" s="206" t="s">
        <v>510</v>
      </c>
      <c r="G355" s="63"/>
      <c r="H355" s="63"/>
      <c r="I355" s="163"/>
      <c r="J355" s="63"/>
      <c r="K355" s="63"/>
      <c r="L355" s="61"/>
      <c r="M355" s="207"/>
      <c r="N355" s="42"/>
      <c r="O355" s="42"/>
      <c r="P355" s="42"/>
      <c r="Q355" s="42"/>
      <c r="R355" s="42"/>
      <c r="S355" s="42"/>
      <c r="T355" s="78"/>
      <c r="AT355" s="24" t="s">
        <v>135</v>
      </c>
      <c r="AU355" s="24" t="s">
        <v>134</v>
      </c>
    </row>
    <row r="356" spans="2:65" s="1" customFormat="1" ht="22.5" customHeight="1">
      <c r="B356" s="41"/>
      <c r="C356" s="193" t="s">
        <v>370</v>
      </c>
      <c r="D356" s="193" t="s">
        <v>129</v>
      </c>
      <c r="E356" s="194" t="s">
        <v>512</v>
      </c>
      <c r="F356" s="195" t="s">
        <v>513</v>
      </c>
      <c r="G356" s="196" t="s">
        <v>308</v>
      </c>
      <c r="H356" s="197">
        <v>134.23599999999999</v>
      </c>
      <c r="I356" s="198"/>
      <c r="J356" s="199">
        <f>ROUND(I356*H356,2)</f>
        <v>0</v>
      </c>
      <c r="K356" s="195" t="s">
        <v>160</v>
      </c>
      <c r="L356" s="61"/>
      <c r="M356" s="200" t="s">
        <v>21</v>
      </c>
      <c r="N356" s="201" t="s">
        <v>42</v>
      </c>
      <c r="O356" s="42"/>
      <c r="P356" s="202">
        <f>O356*H356</f>
        <v>0</v>
      </c>
      <c r="Q356" s="202">
        <v>0</v>
      </c>
      <c r="R356" s="202">
        <f>Q356*H356</f>
        <v>0</v>
      </c>
      <c r="S356" s="202">
        <v>0</v>
      </c>
      <c r="T356" s="203">
        <f>S356*H356</f>
        <v>0</v>
      </c>
      <c r="AR356" s="24" t="s">
        <v>133</v>
      </c>
      <c r="AT356" s="24" t="s">
        <v>129</v>
      </c>
      <c r="AU356" s="24" t="s">
        <v>134</v>
      </c>
      <c r="AY356" s="24" t="s">
        <v>126</v>
      </c>
      <c r="BE356" s="204">
        <f>IF(N356="základní",J356,0)</f>
        <v>0</v>
      </c>
      <c r="BF356" s="204">
        <f>IF(N356="snížená",J356,0)</f>
        <v>0</v>
      </c>
      <c r="BG356" s="204">
        <f>IF(N356="zákl. přenesená",J356,0)</f>
        <v>0</v>
      </c>
      <c r="BH356" s="204">
        <f>IF(N356="sníž. přenesená",J356,0)</f>
        <v>0</v>
      </c>
      <c r="BI356" s="204">
        <f>IF(N356="nulová",J356,0)</f>
        <v>0</v>
      </c>
      <c r="BJ356" s="24" t="s">
        <v>134</v>
      </c>
      <c r="BK356" s="204">
        <f>ROUND(I356*H356,2)</f>
        <v>0</v>
      </c>
      <c r="BL356" s="24" t="s">
        <v>133</v>
      </c>
      <c r="BM356" s="24" t="s">
        <v>514</v>
      </c>
    </row>
    <row r="357" spans="2:65" s="1" customFormat="1" ht="27">
      <c r="B357" s="41"/>
      <c r="C357" s="63"/>
      <c r="D357" s="208" t="s">
        <v>135</v>
      </c>
      <c r="E357" s="63"/>
      <c r="F357" s="209" t="s">
        <v>515</v>
      </c>
      <c r="G357" s="63"/>
      <c r="H357" s="63"/>
      <c r="I357" s="163"/>
      <c r="J357" s="63"/>
      <c r="K357" s="63"/>
      <c r="L357" s="61"/>
      <c r="M357" s="207"/>
      <c r="N357" s="42"/>
      <c r="O357" s="42"/>
      <c r="P357" s="42"/>
      <c r="Q357" s="42"/>
      <c r="R357" s="42"/>
      <c r="S357" s="42"/>
      <c r="T357" s="78"/>
      <c r="AT357" s="24" t="s">
        <v>135</v>
      </c>
      <c r="AU357" s="24" t="s">
        <v>134</v>
      </c>
    </row>
    <row r="358" spans="2:65" s="1" customFormat="1" ht="54">
      <c r="B358" s="41"/>
      <c r="C358" s="63"/>
      <c r="D358" s="205" t="s">
        <v>299</v>
      </c>
      <c r="E358" s="63"/>
      <c r="F358" s="235" t="s">
        <v>516</v>
      </c>
      <c r="G358" s="63"/>
      <c r="H358" s="63"/>
      <c r="I358" s="163"/>
      <c r="J358" s="63"/>
      <c r="K358" s="63"/>
      <c r="L358" s="61"/>
      <c r="M358" s="207"/>
      <c r="N358" s="42"/>
      <c r="O358" s="42"/>
      <c r="P358" s="42"/>
      <c r="Q358" s="42"/>
      <c r="R358" s="42"/>
      <c r="S358" s="42"/>
      <c r="T358" s="78"/>
      <c r="AT358" s="24" t="s">
        <v>299</v>
      </c>
      <c r="AU358" s="24" t="s">
        <v>134</v>
      </c>
    </row>
    <row r="359" spans="2:65" s="1" customFormat="1" ht="22.5" customHeight="1">
      <c r="B359" s="41"/>
      <c r="C359" s="193" t="s">
        <v>517</v>
      </c>
      <c r="D359" s="193" t="s">
        <v>129</v>
      </c>
      <c r="E359" s="194" t="s">
        <v>518</v>
      </c>
      <c r="F359" s="195" t="s">
        <v>519</v>
      </c>
      <c r="G359" s="196" t="s">
        <v>308</v>
      </c>
      <c r="H359" s="197">
        <v>62.033000000000001</v>
      </c>
      <c r="I359" s="198"/>
      <c r="J359" s="199">
        <f>ROUND(I359*H359,2)</f>
        <v>0</v>
      </c>
      <c r="K359" s="195" t="s">
        <v>160</v>
      </c>
      <c r="L359" s="61"/>
      <c r="M359" s="200" t="s">
        <v>21</v>
      </c>
      <c r="N359" s="201" t="s">
        <v>42</v>
      </c>
      <c r="O359" s="42"/>
      <c r="P359" s="202">
        <f>O359*H359</f>
        <v>0</v>
      </c>
      <c r="Q359" s="202">
        <v>0</v>
      </c>
      <c r="R359" s="202">
        <f>Q359*H359</f>
        <v>0</v>
      </c>
      <c r="S359" s="202">
        <v>0</v>
      </c>
      <c r="T359" s="203">
        <f>S359*H359</f>
        <v>0</v>
      </c>
      <c r="AR359" s="24" t="s">
        <v>133</v>
      </c>
      <c r="AT359" s="24" t="s">
        <v>129</v>
      </c>
      <c r="AU359" s="24" t="s">
        <v>134</v>
      </c>
      <c r="AY359" s="24" t="s">
        <v>126</v>
      </c>
      <c r="BE359" s="204">
        <f>IF(N359="základní",J359,0)</f>
        <v>0</v>
      </c>
      <c r="BF359" s="204">
        <f>IF(N359="snížená",J359,0)</f>
        <v>0</v>
      </c>
      <c r="BG359" s="204">
        <f>IF(N359="zákl. přenesená",J359,0)</f>
        <v>0</v>
      </c>
      <c r="BH359" s="204">
        <f>IF(N359="sníž. přenesená",J359,0)</f>
        <v>0</v>
      </c>
      <c r="BI359" s="204">
        <f>IF(N359="nulová",J359,0)</f>
        <v>0</v>
      </c>
      <c r="BJ359" s="24" t="s">
        <v>134</v>
      </c>
      <c r="BK359" s="204">
        <f>ROUND(I359*H359,2)</f>
        <v>0</v>
      </c>
      <c r="BL359" s="24" t="s">
        <v>133</v>
      </c>
      <c r="BM359" s="24" t="s">
        <v>520</v>
      </c>
    </row>
    <row r="360" spans="2:65" s="1" customFormat="1" ht="27">
      <c r="B360" s="41"/>
      <c r="C360" s="63"/>
      <c r="D360" s="208" t="s">
        <v>135</v>
      </c>
      <c r="E360" s="63"/>
      <c r="F360" s="209" t="s">
        <v>521</v>
      </c>
      <c r="G360" s="63"/>
      <c r="H360" s="63"/>
      <c r="I360" s="163"/>
      <c r="J360" s="63"/>
      <c r="K360" s="63"/>
      <c r="L360" s="61"/>
      <c r="M360" s="207"/>
      <c r="N360" s="42"/>
      <c r="O360" s="42"/>
      <c r="P360" s="42"/>
      <c r="Q360" s="42"/>
      <c r="R360" s="42"/>
      <c r="S360" s="42"/>
      <c r="T360" s="78"/>
      <c r="AT360" s="24" t="s">
        <v>135</v>
      </c>
      <c r="AU360" s="24" t="s">
        <v>134</v>
      </c>
    </row>
    <row r="361" spans="2:65" s="1" customFormat="1" ht="108">
      <c r="B361" s="41"/>
      <c r="C361" s="63"/>
      <c r="D361" s="205" t="s">
        <v>299</v>
      </c>
      <c r="E361" s="63"/>
      <c r="F361" s="235" t="s">
        <v>522</v>
      </c>
      <c r="G361" s="63"/>
      <c r="H361" s="63"/>
      <c r="I361" s="163"/>
      <c r="J361" s="63"/>
      <c r="K361" s="63"/>
      <c r="L361" s="61"/>
      <c r="M361" s="207"/>
      <c r="N361" s="42"/>
      <c r="O361" s="42"/>
      <c r="P361" s="42"/>
      <c r="Q361" s="42"/>
      <c r="R361" s="42"/>
      <c r="S361" s="42"/>
      <c r="T361" s="78"/>
      <c r="AT361" s="24" t="s">
        <v>299</v>
      </c>
      <c r="AU361" s="24" t="s">
        <v>134</v>
      </c>
    </row>
    <row r="362" spans="2:65" s="1" customFormat="1" ht="22.5" customHeight="1">
      <c r="B362" s="41"/>
      <c r="C362" s="193" t="s">
        <v>376</v>
      </c>
      <c r="D362" s="193" t="s">
        <v>129</v>
      </c>
      <c r="E362" s="194" t="s">
        <v>523</v>
      </c>
      <c r="F362" s="195" t="s">
        <v>524</v>
      </c>
      <c r="G362" s="196" t="s">
        <v>308</v>
      </c>
      <c r="H362" s="197">
        <v>1.7470000000000001</v>
      </c>
      <c r="I362" s="198"/>
      <c r="J362" s="199">
        <f>ROUND(I362*H362,2)</f>
        <v>0</v>
      </c>
      <c r="K362" s="195" t="s">
        <v>160</v>
      </c>
      <c r="L362" s="61"/>
      <c r="M362" s="200" t="s">
        <v>21</v>
      </c>
      <c r="N362" s="201" t="s">
        <v>42</v>
      </c>
      <c r="O362" s="42"/>
      <c r="P362" s="202">
        <f>O362*H362</f>
        <v>0</v>
      </c>
      <c r="Q362" s="202">
        <v>0</v>
      </c>
      <c r="R362" s="202">
        <f>Q362*H362</f>
        <v>0</v>
      </c>
      <c r="S362" s="202">
        <v>0</v>
      </c>
      <c r="T362" s="203">
        <f>S362*H362</f>
        <v>0</v>
      </c>
      <c r="AR362" s="24" t="s">
        <v>133</v>
      </c>
      <c r="AT362" s="24" t="s">
        <v>129</v>
      </c>
      <c r="AU362" s="24" t="s">
        <v>134</v>
      </c>
      <c r="AY362" s="24" t="s">
        <v>126</v>
      </c>
      <c r="BE362" s="204">
        <f>IF(N362="základní",J362,0)</f>
        <v>0</v>
      </c>
      <c r="BF362" s="204">
        <f>IF(N362="snížená",J362,0)</f>
        <v>0</v>
      </c>
      <c r="BG362" s="204">
        <f>IF(N362="zákl. přenesená",J362,0)</f>
        <v>0</v>
      </c>
      <c r="BH362" s="204">
        <f>IF(N362="sníž. přenesená",J362,0)</f>
        <v>0</v>
      </c>
      <c r="BI362" s="204">
        <f>IF(N362="nulová",J362,0)</f>
        <v>0</v>
      </c>
      <c r="BJ362" s="24" t="s">
        <v>134</v>
      </c>
      <c r="BK362" s="204">
        <f>ROUND(I362*H362,2)</f>
        <v>0</v>
      </c>
      <c r="BL362" s="24" t="s">
        <v>133</v>
      </c>
      <c r="BM362" s="24" t="s">
        <v>525</v>
      </c>
    </row>
    <row r="363" spans="2:65" s="1" customFormat="1" ht="27">
      <c r="B363" s="41"/>
      <c r="C363" s="63"/>
      <c r="D363" s="208" t="s">
        <v>135</v>
      </c>
      <c r="E363" s="63"/>
      <c r="F363" s="209" t="s">
        <v>526</v>
      </c>
      <c r="G363" s="63"/>
      <c r="H363" s="63"/>
      <c r="I363" s="163"/>
      <c r="J363" s="63"/>
      <c r="K363" s="63"/>
      <c r="L363" s="61"/>
      <c r="M363" s="207"/>
      <c r="N363" s="42"/>
      <c r="O363" s="42"/>
      <c r="P363" s="42"/>
      <c r="Q363" s="42"/>
      <c r="R363" s="42"/>
      <c r="S363" s="42"/>
      <c r="T363" s="78"/>
      <c r="AT363" s="24" t="s">
        <v>135</v>
      </c>
      <c r="AU363" s="24" t="s">
        <v>134</v>
      </c>
    </row>
    <row r="364" spans="2:65" s="1" customFormat="1" ht="108">
      <c r="B364" s="41"/>
      <c r="C364" s="63"/>
      <c r="D364" s="208" t="s">
        <v>299</v>
      </c>
      <c r="E364" s="63"/>
      <c r="F364" s="236" t="s">
        <v>522</v>
      </c>
      <c r="G364" s="63"/>
      <c r="H364" s="63"/>
      <c r="I364" s="163"/>
      <c r="J364" s="63"/>
      <c r="K364" s="63"/>
      <c r="L364" s="61"/>
      <c r="M364" s="207"/>
      <c r="N364" s="42"/>
      <c r="O364" s="42"/>
      <c r="P364" s="42"/>
      <c r="Q364" s="42"/>
      <c r="R364" s="42"/>
      <c r="S364" s="42"/>
      <c r="T364" s="78"/>
      <c r="AT364" s="24" t="s">
        <v>299</v>
      </c>
      <c r="AU364" s="24" t="s">
        <v>134</v>
      </c>
    </row>
    <row r="365" spans="2:65" s="13" customFormat="1" ht="13.5">
      <c r="B365" s="237"/>
      <c r="C365" s="238"/>
      <c r="D365" s="208" t="s">
        <v>171</v>
      </c>
      <c r="E365" s="239" t="s">
        <v>21</v>
      </c>
      <c r="F365" s="240" t="s">
        <v>527</v>
      </c>
      <c r="G365" s="238"/>
      <c r="H365" s="241" t="s">
        <v>21</v>
      </c>
      <c r="I365" s="242"/>
      <c r="J365" s="238"/>
      <c r="K365" s="238"/>
      <c r="L365" s="243"/>
      <c r="M365" s="244"/>
      <c r="N365" s="245"/>
      <c r="O365" s="245"/>
      <c r="P365" s="245"/>
      <c r="Q365" s="245"/>
      <c r="R365" s="245"/>
      <c r="S365" s="245"/>
      <c r="T365" s="246"/>
      <c r="AT365" s="247" t="s">
        <v>171</v>
      </c>
      <c r="AU365" s="247" t="s">
        <v>134</v>
      </c>
      <c r="AV365" s="13" t="s">
        <v>78</v>
      </c>
      <c r="AW365" s="13" t="s">
        <v>33</v>
      </c>
      <c r="AX365" s="13" t="s">
        <v>70</v>
      </c>
      <c r="AY365" s="247" t="s">
        <v>126</v>
      </c>
    </row>
    <row r="366" spans="2:65" s="11" customFormat="1" ht="13.5">
      <c r="B366" s="210"/>
      <c r="C366" s="211"/>
      <c r="D366" s="208" t="s">
        <v>171</v>
      </c>
      <c r="E366" s="212" t="s">
        <v>21</v>
      </c>
      <c r="F366" s="213" t="s">
        <v>528</v>
      </c>
      <c r="G366" s="211"/>
      <c r="H366" s="214">
        <v>1.7470000000000001</v>
      </c>
      <c r="I366" s="215"/>
      <c r="J366" s="211"/>
      <c r="K366" s="211"/>
      <c r="L366" s="216"/>
      <c r="M366" s="217"/>
      <c r="N366" s="218"/>
      <c r="O366" s="218"/>
      <c r="P366" s="218"/>
      <c r="Q366" s="218"/>
      <c r="R366" s="218"/>
      <c r="S366" s="218"/>
      <c r="T366" s="219"/>
      <c r="AT366" s="220" t="s">
        <v>171</v>
      </c>
      <c r="AU366" s="220" t="s">
        <v>134</v>
      </c>
      <c r="AV366" s="11" t="s">
        <v>134</v>
      </c>
      <c r="AW366" s="11" t="s">
        <v>33</v>
      </c>
      <c r="AX366" s="11" t="s">
        <v>70</v>
      </c>
      <c r="AY366" s="220" t="s">
        <v>126</v>
      </c>
    </row>
    <row r="367" spans="2:65" s="12" customFormat="1" ht="13.5">
      <c r="B367" s="221"/>
      <c r="C367" s="222"/>
      <c r="D367" s="205" t="s">
        <v>171</v>
      </c>
      <c r="E367" s="248" t="s">
        <v>21</v>
      </c>
      <c r="F367" s="249" t="s">
        <v>174</v>
      </c>
      <c r="G367" s="222"/>
      <c r="H367" s="250">
        <v>1.7470000000000001</v>
      </c>
      <c r="I367" s="226"/>
      <c r="J367" s="222"/>
      <c r="K367" s="222"/>
      <c r="L367" s="227"/>
      <c r="M367" s="228"/>
      <c r="N367" s="229"/>
      <c r="O367" s="229"/>
      <c r="P367" s="229"/>
      <c r="Q367" s="229"/>
      <c r="R367" s="229"/>
      <c r="S367" s="229"/>
      <c r="T367" s="230"/>
      <c r="AT367" s="231" t="s">
        <v>171</v>
      </c>
      <c r="AU367" s="231" t="s">
        <v>134</v>
      </c>
      <c r="AV367" s="12" t="s">
        <v>133</v>
      </c>
      <c r="AW367" s="12" t="s">
        <v>33</v>
      </c>
      <c r="AX367" s="12" t="s">
        <v>78</v>
      </c>
      <c r="AY367" s="231" t="s">
        <v>126</v>
      </c>
    </row>
    <row r="368" spans="2:65" s="1" customFormat="1" ht="22.5" customHeight="1">
      <c r="B368" s="41"/>
      <c r="C368" s="193" t="s">
        <v>529</v>
      </c>
      <c r="D368" s="193" t="s">
        <v>129</v>
      </c>
      <c r="E368" s="194" t="s">
        <v>530</v>
      </c>
      <c r="F368" s="195" t="s">
        <v>531</v>
      </c>
      <c r="G368" s="196" t="s">
        <v>308</v>
      </c>
      <c r="H368" s="197">
        <v>186.548</v>
      </c>
      <c r="I368" s="198"/>
      <c r="J368" s="199">
        <f>ROUND(I368*H368,2)</f>
        <v>0</v>
      </c>
      <c r="K368" s="195" t="s">
        <v>21</v>
      </c>
      <c r="L368" s="61"/>
      <c r="M368" s="200" t="s">
        <v>21</v>
      </c>
      <c r="N368" s="201" t="s">
        <v>42</v>
      </c>
      <c r="O368" s="42"/>
      <c r="P368" s="202">
        <f>O368*H368</f>
        <v>0</v>
      </c>
      <c r="Q368" s="202">
        <v>0</v>
      </c>
      <c r="R368" s="202">
        <f>Q368*H368</f>
        <v>0</v>
      </c>
      <c r="S368" s="202">
        <v>0</v>
      </c>
      <c r="T368" s="203">
        <f>S368*H368</f>
        <v>0</v>
      </c>
      <c r="AR368" s="24" t="s">
        <v>133</v>
      </c>
      <c r="AT368" s="24" t="s">
        <v>129</v>
      </c>
      <c r="AU368" s="24" t="s">
        <v>134</v>
      </c>
      <c r="AY368" s="24" t="s">
        <v>126</v>
      </c>
      <c r="BE368" s="204">
        <f>IF(N368="základní",J368,0)</f>
        <v>0</v>
      </c>
      <c r="BF368" s="204">
        <f>IF(N368="snížená",J368,0)</f>
        <v>0</v>
      </c>
      <c r="BG368" s="204">
        <f>IF(N368="zákl. přenesená",J368,0)</f>
        <v>0</v>
      </c>
      <c r="BH368" s="204">
        <f>IF(N368="sníž. přenesená",J368,0)</f>
        <v>0</v>
      </c>
      <c r="BI368" s="204">
        <f>IF(N368="nulová",J368,0)</f>
        <v>0</v>
      </c>
      <c r="BJ368" s="24" t="s">
        <v>134</v>
      </c>
      <c r="BK368" s="204">
        <f>ROUND(I368*H368,2)</f>
        <v>0</v>
      </c>
      <c r="BL368" s="24" t="s">
        <v>133</v>
      </c>
      <c r="BM368" s="24" t="s">
        <v>532</v>
      </c>
    </row>
    <row r="369" spans="2:65" s="1" customFormat="1" ht="13.5">
      <c r="B369" s="41"/>
      <c r="C369" s="63"/>
      <c r="D369" s="208" t="s">
        <v>135</v>
      </c>
      <c r="E369" s="63"/>
      <c r="F369" s="209" t="s">
        <v>531</v>
      </c>
      <c r="G369" s="63"/>
      <c r="H369" s="63"/>
      <c r="I369" s="163"/>
      <c r="J369" s="63"/>
      <c r="K369" s="63"/>
      <c r="L369" s="61"/>
      <c r="M369" s="207"/>
      <c r="N369" s="42"/>
      <c r="O369" s="42"/>
      <c r="P369" s="42"/>
      <c r="Q369" s="42"/>
      <c r="R369" s="42"/>
      <c r="S369" s="42"/>
      <c r="T369" s="78"/>
      <c r="AT369" s="24" t="s">
        <v>135</v>
      </c>
      <c r="AU369" s="24" t="s">
        <v>134</v>
      </c>
    </row>
    <row r="370" spans="2:65" s="13" customFormat="1" ht="13.5">
      <c r="B370" s="237"/>
      <c r="C370" s="238"/>
      <c r="D370" s="208" t="s">
        <v>171</v>
      </c>
      <c r="E370" s="239" t="s">
        <v>21</v>
      </c>
      <c r="F370" s="240" t="s">
        <v>533</v>
      </c>
      <c r="G370" s="238"/>
      <c r="H370" s="241" t="s">
        <v>21</v>
      </c>
      <c r="I370" s="242"/>
      <c r="J370" s="238"/>
      <c r="K370" s="238"/>
      <c r="L370" s="243"/>
      <c r="M370" s="244"/>
      <c r="N370" s="245"/>
      <c r="O370" s="245"/>
      <c r="P370" s="245"/>
      <c r="Q370" s="245"/>
      <c r="R370" s="245"/>
      <c r="S370" s="245"/>
      <c r="T370" s="246"/>
      <c r="AT370" s="247" t="s">
        <v>171</v>
      </c>
      <c r="AU370" s="247" t="s">
        <v>134</v>
      </c>
      <c r="AV370" s="13" t="s">
        <v>78</v>
      </c>
      <c r="AW370" s="13" t="s">
        <v>33</v>
      </c>
      <c r="AX370" s="13" t="s">
        <v>70</v>
      </c>
      <c r="AY370" s="247" t="s">
        <v>126</v>
      </c>
    </row>
    <row r="371" spans="2:65" s="11" customFormat="1" ht="13.5">
      <c r="B371" s="210"/>
      <c r="C371" s="211"/>
      <c r="D371" s="208" t="s">
        <v>171</v>
      </c>
      <c r="E371" s="212" t="s">
        <v>21</v>
      </c>
      <c r="F371" s="213" t="s">
        <v>534</v>
      </c>
      <c r="G371" s="211"/>
      <c r="H371" s="214">
        <v>88.6</v>
      </c>
      <c r="I371" s="215"/>
      <c r="J371" s="211"/>
      <c r="K371" s="211"/>
      <c r="L371" s="216"/>
      <c r="M371" s="217"/>
      <c r="N371" s="218"/>
      <c r="O371" s="218"/>
      <c r="P371" s="218"/>
      <c r="Q371" s="218"/>
      <c r="R371" s="218"/>
      <c r="S371" s="218"/>
      <c r="T371" s="219"/>
      <c r="AT371" s="220" t="s">
        <v>171</v>
      </c>
      <c r="AU371" s="220" t="s">
        <v>134</v>
      </c>
      <c r="AV371" s="11" t="s">
        <v>134</v>
      </c>
      <c r="AW371" s="11" t="s">
        <v>33</v>
      </c>
      <c r="AX371" s="11" t="s">
        <v>70</v>
      </c>
      <c r="AY371" s="220" t="s">
        <v>126</v>
      </c>
    </row>
    <row r="372" spans="2:65" s="13" customFormat="1" ht="13.5">
      <c r="B372" s="237"/>
      <c r="C372" s="238"/>
      <c r="D372" s="208" t="s">
        <v>171</v>
      </c>
      <c r="E372" s="239" t="s">
        <v>21</v>
      </c>
      <c r="F372" s="240" t="s">
        <v>535</v>
      </c>
      <c r="G372" s="238"/>
      <c r="H372" s="241" t="s">
        <v>21</v>
      </c>
      <c r="I372" s="242"/>
      <c r="J372" s="238"/>
      <c r="K372" s="238"/>
      <c r="L372" s="243"/>
      <c r="M372" s="244"/>
      <c r="N372" s="245"/>
      <c r="O372" s="245"/>
      <c r="P372" s="245"/>
      <c r="Q372" s="245"/>
      <c r="R372" s="245"/>
      <c r="S372" s="245"/>
      <c r="T372" s="246"/>
      <c r="AT372" s="247" t="s">
        <v>171</v>
      </c>
      <c r="AU372" s="247" t="s">
        <v>134</v>
      </c>
      <c r="AV372" s="13" t="s">
        <v>78</v>
      </c>
      <c r="AW372" s="13" t="s">
        <v>33</v>
      </c>
      <c r="AX372" s="13" t="s">
        <v>70</v>
      </c>
      <c r="AY372" s="247" t="s">
        <v>126</v>
      </c>
    </row>
    <row r="373" spans="2:65" s="11" customFormat="1" ht="13.5">
      <c r="B373" s="210"/>
      <c r="C373" s="211"/>
      <c r="D373" s="208" t="s">
        <v>171</v>
      </c>
      <c r="E373" s="212" t="s">
        <v>21</v>
      </c>
      <c r="F373" s="213" t="s">
        <v>536</v>
      </c>
      <c r="G373" s="211"/>
      <c r="H373" s="214">
        <v>37.924999999999997</v>
      </c>
      <c r="I373" s="215"/>
      <c r="J373" s="211"/>
      <c r="K373" s="211"/>
      <c r="L373" s="216"/>
      <c r="M373" s="217"/>
      <c r="N373" s="218"/>
      <c r="O373" s="218"/>
      <c r="P373" s="218"/>
      <c r="Q373" s="218"/>
      <c r="R373" s="218"/>
      <c r="S373" s="218"/>
      <c r="T373" s="219"/>
      <c r="AT373" s="220" t="s">
        <v>171</v>
      </c>
      <c r="AU373" s="220" t="s">
        <v>134</v>
      </c>
      <c r="AV373" s="11" t="s">
        <v>134</v>
      </c>
      <c r="AW373" s="11" t="s">
        <v>33</v>
      </c>
      <c r="AX373" s="11" t="s">
        <v>70</v>
      </c>
      <c r="AY373" s="220" t="s">
        <v>126</v>
      </c>
    </row>
    <row r="374" spans="2:65" s="13" customFormat="1" ht="13.5">
      <c r="B374" s="237"/>
      <c r="C374" s="238"/>
      <c r="D374" s="208" t="s">
        <v>171</v>
      </c>
      <c r="E374" s="239" t="s">
        <v>21</v>
      </c>
      <c r="F374" s="240" t="s">
        <v>537</v>
      </c>
      <c r="G374" s="238"/>
      <c r="H374" s="241" t="s">
        <v>21</v>
      </c>
      <c r="I374" s="242"/>
      <c r="J374" s="238"/>
      <c r="K374" s="238"/>
      <c r="L374" s="243"/>
      <c r="M374" s="244"/>
      <c r="N374" s="245"/>
      <c r="O374" s="245"/>
      <c r="P374" s="245"/>
      <c r="Q374" s="245"/>
      <c r="R374" s="245"/>
      <c r="S374" s="245"/>
      <c r="T374" s="246"/>
      <c r="AT374" s="247" t="s">
        <v>171</v>
      </c>
      <c r="AU374" s="247" t="s">
        <v>134</v>
      </c>
      <c r="AV374" s="13" t="s">
        <v>78</v>
      </c>
      <c r="AW374" s="13" t="s">
        <v>33</v>
      </c>
      <c r="AX374" s="13" t="s">
        <v>70</v>
      </c>
      <c r="AY374" s="247" t="s">
        <v>126</v>
      </c>
    </row>
    <row r="375" spans="2:65" s="11" customFormat="1" ht="13.5">
      <c r="B375" s="210"/>
      <c r="C375" s="211"/>
      <c r="D375" s="208" t="s">
        <v>171</v>
      </c>
      <c r="E375" s="212" t="s">
        <v>21</v>
      </c>
      <c r="F375" s="213" t="s">
        <v>538</v>
      </c>
      <c r="G375" s="211"/>
      <c r="H375" s="214">
        <v>41.25</v>
      </c>
      <c r="I375" s="215"/>
      <c r="J375" s="211"/>
      <c r="K375" s="211"/>
      <c r="L375" s="216"/>
      <c r="M375" s="217"/>
      <c r="N375" s="218"/>
      <c r="O375" s="218"/>
      <c r="P375" s="218"/>
      <c r="Q375" s="218"/>
      <c r="R375" s="218"/>
      <c r="S375" s="218"/>
      <c r="T375" s="219"/>
      <c r="AT375" s="220" t="s">
        <v>171</v>
      </c>
      <c r="AU375" s="220" t="s">
        <v>134</v>
      </c>
      <c r="AV375" s="11" t="s">
        <v>134</v>
      </c>
      <c r="AW375" s="11" t="s">
        <v>33</v>
      </c>
      <c r="AX375" s="11" t="s">
        <v>70</v>
      </c>
      <c r="AY375" s="220" t="s">
        <v>126</v>
      </c>
    </row>
    <row r="376" spans="2:65" s="13" customFormat="1" ht="13.5">
      <c r="B376" s="237"/>
      <c r="C376" s="238"/>
      <c r="D376" s="208" t="s">
        <v>171</v>
      </c>
      <c r="E376" s="239" t="s">
        <v>21</v>
      </c>
      <c r="F376" s="240" t="s">
        <v>539</v>
      </c>
      <c r="G376" s="238"/>
      <c r="H376" s="241" t="s">
        <v>21</v>
      </c>
      <c r="I376" s="242"/>
      <c r="J376" s="238"/>
      <c r="K376" s="238"/>
      <c r="L376" s="243"/>
      <c r="M376" s="244"/>
      <c r="N376" s="245"/>
      <c r="O376" s="245"/>
      <c r="P376" s="245"/>
      <c r="Q376" s="245"/>
      <c r="R376" s="245"/>
      <c r="S376" s="245"/>
      <c r="T376" s="246"/>
      <c r="AT376" s="247" t="s">
        <v>171</v>
      </c>
      <c r="AU376" s="247" t="s">
        <v>134</v>
      </c>
      <c r="AV376" s="13" t="s">
        <v>78</v>
      </c>
      <c r="AW376" s="13" t="s">
        <v>33</v>
      </c>
      <c r="AX376" s="13" t="s">
        <v>70</v>
      </c>
      <c r="AY376" s="247" t="s">
        <v>126</v>
      </c>
    </row>
    <row r="377" spans="2:65" s="11" customFormat="1" ht="13.5">
      <c r="B377" s="210"/>
      <c r="C377" s="211"/>
      <c r="D377" s="208" t="s">
        <v>171</v>
      </c>
      <c r="E377" s="212" t="s">
        <v>21</v>
      </c>
      <c r="F377" s="213" t="s">
        <v>540</v>
      </c>
      <c r="G377" s="211"/>
      <c r="H377" s="214">
        <v>18.773</v>
      </c>
      <c r="I377" s="215"/>
      <c r="J377" s="211"/>
      <c r="K377" s="211"/>
      <c r="L377" s="216"/>
      <c r="M377" s="217"/>
      <c r="N377" s="218"/>
      <c r="O377" s="218"/>
      <c r="P377" s="218"/>
      <c r="Q377" s="218"/>
      <c r="R377" s="218"/>
      <c r="S377" s="218"/>
      <c r="T377" s="219"/>
      <c r="AT377" s="220" t="s">
        <v>171</v>
      </c>
      <c r="AU377" s="220" t="s">
        <v>134</v>
      </c>
      <c r="AV377" s="11" t="s">
        <v>134</v>
      </c>
      <c r="AW377" s="11" t="s">
        <v>33</v>
      </c>
      <c r="AX377" s="11" t="s">
        <v>70</v>
      </c>
      <c r="AY377" s="220" t="s">
        <v>126</v>
      </c>
    </row>
    <row r="378" spans="2:65" s="12" customFormat="1" ht="13.5">
      <c r="B378" s="221"/>
      <c r="C378" s="222"/>
      <c r="D378" s="205" t="s">
        <v>171</v>
      </c>
      <c r="E378" s="248" t="s">
        <v>21</v>
      </c>
      <c r="F378" s="249" t="s">
        <v>174</v>
      </c>
      <c r="G378" s="222"/>
      <c r="H378" s="250">
        <v>186.548</v>
      </c>
      <c r="I378" s="226"/>
      <c r="J378" s="222"/>
      <c r="K378" s="222"/>
      <c r="L378" s="227"/>
      <c r="M378" s="228"/>
      <c r="N378" s="229"/>
      <c r="O378" s="229"/>
      <c r="P378" s="229"/>
      <c r="Q378" s="229"/>
      <c r="R378" s="229"/>
      <c r="S378" s="229"/>
      <c r="T378" s="230"/>
      <c r="AT378" s="231" t="s">
        <v>171</v>
      </c>
      <c r="AU378" s="231" t="s">
        <v>134</v>
      </c>
      <c r="AV378" s="12" t="s">
        <v>133</v>
      </c>
      <c r="AW378" s="12" t="s">
        <v>33</v>
      </c>
      <c r="AX378" s="12" t="s">
        <v>78</v>
      </c>
      <c r="AY378" s="231" t="s">
        <v>126</v>
      </c>
    </row>
    <row r="379" spans="2:65" s="1" customFormat="1" ht="22.5" customHeight="1">
      <c r="B379" s="41"/>
      <c r="C379" s="193" t="s">
        <v>381</v>
      </c>
      <c r="D379" s="193" t="s">
        <v>129</v>
      </c>
      <c r="E379" s="194" t="s">
        <v>541</v>
      </c>
      <c r="F379" s="195" t="s">
        <v>542</v>
      </c>
      <c r="G379" s="196" t="s">
        <v>400</v>
      </c>
      <c r="H379" s="197">
        <v>99.103999999999999</v>
      </c>
      <c r="I379" s="198"/>
      <c r="J379" s="199">
        <f>ROUND(I379*H379,2)</f>
        <v>0</v>
      </c>
      <c r="K379" s="195" t="s">
        <v>160</v>
      </c>
      <c r="L379" s="61"/>
      <c r="M379" s="200" t="s">
        <v>21</v>
      </c>
      <c r="N379" s="201" t="s">
        <v>42</v>
      </c>
      <c r="O379" s="42"/>
      <c r="P379" s="202">
        <f>O379*H379</f>
        <v>0</v>
      </c>
      <c r="Q379" s="202">
        <v>0</v>
      </c>
      <c r="R379" s="202">
        <f>Q379*H379</f>
        <v>0</v>
      </c>
      <c r="S379" s="202">
        <v>0</v>
      </c>
      <c r="T379" s="203">
        <f>S379*H379</f>
        <v>0</v>
      </c>
      <c r="AR379" s="24" t="s">
        <v>133</v>
      </c>
      <c r="AT379" s="24" t="s">
        <v>129</v>
      </c>
      <c r="AU379" s="24" t="s">
        <v>134</v>
      </c>
      <c r="AY379" s="24" t="s">
        <v>126</v>
      </c>
      <c r="BE379" s="204">
        <f>IF(N379="základní",J379,0)</f>
        <v>0</v>
      </c>
      <c r="BF379" s="204">
        <f>IF(N379="snížená",J379,0)</f>
        <v>0</v>
      </c>
      <c r="BG379" s="204">
        <f>IF(N379="zákl. přenesená",J379,0)</f>
        <v>0</v>
      </c>
      <c r="BH379" s="204">
        <f>IF(N379="sníž. přenesená",J379,0)</f>
        <v>0</v>
      </c>
      <c r="BI379" s="204">
        <f>IF(N379="nulová",J379,0)</f>
        <v>0</v>
      </c>
      <c r="BJ379" s="24" t="s">
        <v>134</v>
      </c>
      <c r="BK379" s="204">
        <f>ROUND(I379*H379,2)</f>
        <v>0</v>
      </c>
      <c r="BL379" s="24" t="s">
        <v>133</v>
      </c>
      <c r="BM379" s="24" t="s">
        <v>543</v>
      </c>
    </row>
    <row r="380" spans="2:65" s="1" customFormat="1" ht="27">
      <c r="B380" s="41"/>
      <c r="C380" s="63"/>
      <c r="D380" s="205" t="s">
        <v>135</v>
      </c>
      <c r="E380" s="63"/>
      <c r="F380" s="206" t="s">
        <v>544</v>
      </c>
      <c r="G380" s="63"/>
      <c r="H380" s="63"/>
      <c r="I380" s="163"/>
      <c r="J380" s="63"/>
      <c r="K380" s="63"/>
      <c r="L380" s="61"/>
      <c r="M380" s="207"/>
      <c r="N380" s="42"/>
      <c r="O380" s="42"/>
      <c r="P380" s="42"/>
      <c r="Q380" s="42"/>
      <c r="R380" s="42"/>
      <c r="S380" s="42"/>
      <c r="T380" s="78"/>
      <c r="AT380" s="24" t="s">
        <v>135</v>
      </c>
      <c r="AU380" s="24" t="s">
        <v>134</v>
      </c>
    </row>
    <row r="381" spans="2:65" s="1" customFormat="1" ht="22.5" customHeight="1">
      <c r="B381" s="41"/>
      <c r="C381" s="193" t="s">
        <v>545</v>
      </c>
      <c r="D381" s="193" t="s">
        <v>129</v>
      </c>
      <c r="E381" s="194" t="s">
        <v>546</v>
      </c>
      <c r="F381" s="195" t="s">
        <v>547</v>
      </c>
      <c r="G381" s="196" t="s">
        <v>400</v>
      </c>
      <c r="H381" s="197">
        <v>99.103999999999999</v>
      </c>
      <c r="I381" s="198"/>
      <c r="J381" s="199">
        <f>ROUND(I381*H381,2)</f>
        <v>0</v>
      </c>
      <c r="K381" s="195" t="s">
        <v>160</v>
      </c>
      <c r="L381" s="61"/>
      <c r="M381" s="200" t="s">
        <v>21</v>
      </c>
      <c r="N381" s="201" t="s">
        <v>42</v>
      </c>
      <c r="O381" s="42"/>
      <c r="P381" s="202">
        <f>O381*H381</f>
        <v>0</v>
      </c>
      <c r="Q381" s="202">
        <v>0</v>
      </c>
      <c r="R381" s="202">
        <f>Q381*H381</f>
        <v>0</v>
      </c>
      <c r="S381" s="202">
        <v>0</v>
      </c>
      <c r="T381" s="203">
        <f>S381*H381</f>
        <v>0</v>
      </c>
      <c r="AR381" s="24" t="s">
        <v>133</v>
      </c>
      <c r="AT381" s="24" t="s">
        <v>129</v>
      </c>
      <c r="AU381" s="24" t="s">
        <v>134</v>
      </c>
      <c r="AY381" s="24" t="s">
        <v>126</v>
      </c>
      <c r="BE381" s="204">
        <f>IF(N381="základní",J381,0)</f>
        <v>0</v>
      </c>
      <c r="BF381" s="204">
        <f>IF(N381="snížená",J381,0)</f>
        <v>0</v>
      </c>
      <c r="BG381" s="204">
        <f>IF(N381="zákl. přenesená",J381,0)</f>
        <v>0</v>
      </c>
      <c r="BH381" s="204">
        <f>IF(N381="sníž. přenesená",J381,0)</f>
        <v>0</v>
      </c>
      <c r="BI381" s="204">
        <f>IF(N381="nulová",J381,0)</f>
        <v>0</v>
      </c>
      <c r="BJ381" s="24" t="s">
        <v>134</v>
      </c>
      <c r="BK381" s="204">
        <f>ROUND(I381*H381,2)</f>
        <v>0</v>
      </c>
      <c r="BL381" s="24" t="s">
        <v>133</v>
      </c>
      <c r="BM381" s="24" t="s">
        <v>548</v>
      </c>
    </row>
    <row r="382" spans="2:65" s="1" customFormat="1" ht="27">
      <c r="B382" s="41"/>
      <c r="C382" s="63"/>
      <c r="D382" s="205" t="s">
        <v>135</v>
      </c>
      <c r="E382" s="63"/>
      <c r="F382" s="206" t="s">
        <v>549</v>
      </c>
      <c r="G382" s="63"/>
      <c r="H382" s="63"/>
      <c r="I382" s="163"/>
      <c r="J382" s="63"/>
      <c r="K382" s="63"/>
      <c r="L382" s="61"/>
      <c r="M382" s="207"/>
      <c r="N382" s="42"/>
      <c r="O382" s="42"/>
      <c r="P382" s="42"/>
      <c r="Q382" s="42"/>
      <c r="R382" s="42"/>
      <c r="S382" s="42"/>
      <c r="T382" s="78"/>
      <c r="AT382" s="24" t="s">
        <v>135</v>
      </c>
      <c r="AU382" s="24" t="s">
        <v>134</v>
      </c>
    </row>
    <row r="383" spans="2:65" s="1" customFormat="1" ht="22.5" customHeight="1">
      <c r="B383" s="41"/>
      <c r="C383" s="193" t="s">
        <v>385</v>
      </c>
      <c r="D383" s="193" t="s">
        <v>129</v>
      </c>
      <c r="E383" s="194" t="s">
        <v>550</v>
      </c>
      <c r="F383" s="195" t="s">
        <v>551</v>
      </c>
      <c r="G383" s="196" t="s">
        <v>380</v>
      </c>
      <c r="H383" s="197">
        <v>44.552999999999997</v>
      </c>
      <c r="I383" s="198"/>
      <c r="J383" s="199">
        <f>ROUND(I383*H383,2)</f>
        <v>0</v>
      </c>
      <c r="K383" s="195" t="s">
        <v>160</v>
      </c>
      <c r="L383" s="61"/>
      <c r="M383" s="200" t="s">
        <v>21</v>
      </c>
      <c r="N383" s="201" t="s">
        <v>42</v>
      </c>
      <c r="O383" s="42"/>
      <c r="P383" s="202">
        <f>O383*H383</f>
        <v>0</v>
      </c>
      <c r="Q383" s="202">
        <v>0</v>
      </c>
      <c r="R383" s="202">
        <f>Q383*H383</f>
        <v>0</v>
      </c>
      <c r="S383" s="202">
        <v>0</v>
      </c>
      <c r="T383" s="203">
        <f>S383*H383</f>
        <v>0</v>
      </c>
      <c r="AR383" s="24" t="s">
        <v>133</v>
      </c>
      <c r="AT383" s="24" t="s">
        <v>129</v>
      </c>
      <c r="AU383" s="24" t="s">
        <v>134</v>
      </c>
      <c r="AY383" s="24" t="s">
        <v>126</v>
      </c>
      <c r="BE383" s="204">
        <f>IF(N383="základní",J383,0)</f>
        <v>0</v>
      </c>
      <c r="BF383" s="204">
        <f>IF(N383="snížená",J383,0)</f>
        <v>0</v>
      </c>
      <c r="BG383" s="204">
        <f>IF(N383="zákl. přenesená",J383,0)</f>
        <v>0</v>
      </c>
      <c r="BH383" s="204">
        <f>IF(N383="sníž. přenesená",J383,0)</f>
        <v>0</v>
      </c>
      <c r="BI383" s="204">
        <f>IF(N383="nulová",J383,0)</f>
        <v>0</v>
      </c>
      <c r="BJ383" s="24" t="s">
        <v>134</v>
      </c>
      <c r="BK383" s="204">
        <f>ROUND(I383*H383,2)</f>
        <v>0</v>
      </c>
      <c r="BL383" s="24" t="s">
        <v>133</v>
      </c>
      <c r="BM383" s="24" t="s">
        <v>552</v>
      </c>
    </row>
    <row r="384" spans="2:65" s="1" customFormat="1" ht="13.5">
      <c r="B384" s="41"/>
      <c r="C384" s="63"/>
      <c r="D384" s="208" t="s">
        <v>135</v>
      </c>
      <c r="E384" s="63"/>
      <c r="F384" s="209" t="s">
        <v>553</v>
      </c>
      <c r="G384" s="63"/>
      <c r="H384" s="63"/>
      <c r="I384" s="163"/>
      <c r="J384" s="63"/>
      <c r="K384" s="63"/>
      <c r="L384" s="61"/>
      <c r="M384" s="207"/>
      <c r="N384" s="42"/>
      <c r="O384" s="42"/>
      <c r="P384" s="42"/>
      <c r="Q384" s="42"/>
      <c r="R384" s="42"/>
      <c r="S384" s="42"/>
      <c r="T384" s="78"/>
      <c r="AT384" s="24" t="s">
        <v>135</v>
      </c>
      <c r="AU384" s="24" t="s">
        <v>134</v>
      </c>
    </row>
    <row r="385" spans="2:65" s="1" customFormat="1" ht="40.5">
      <c r="B385" s="41"/>
      <c r="C385" s="63"/>
      <c r="D385" s="205" t="s">
        <v>299</v>
      </c>
      <c r="E385" s="63"/>
      <c r="F385" s="235" t="s">
        <v>554</v>
      </c>
      <c r="G385" s="63"/>
      <c r="H385" s="63"/>
      <c r="I385" s="163"/>
      <c r="J385" s="63"/>
      <c r="K385" s="63"/>
      <c r="L385" s="61"/>
      <c r="M385" s="207"/>
      <c r="N385" s="42"/>
      <c r="O385" s="42"/>
      <c r="P385" s="42"/>
      <c r="Q385" s="42"/>
      <c r="R385" s="42"/>
      <c r="S385" s="42"/>
      <c r="T385" s="78"/>
      <c r="AT385" s="24" t="s">
        <v>299</v>
      </c>
      <c r="AU385" s="24" t="s">
        <v>134</v>
      </c>
    </row>
    <row r="386" spans="2:65" s="1" customFormat="1" ht="22.5" customHeight="1">
      <c r="B386" s="41"/>
      <c r="C386" s="193" t="s">
        <v>555</v>
      </c>
      <c r="D386" s="193" t="s">
        <v>129</v>
      </c>
      <c r="E386" s="194" t="s">
        <v>556</v>
      </c>
      <c r="F386" s="195" t="s">
        <v>557</v>
      </c>
      <c r="G386" s="196" t="s">
        <v>380</v>
      </c>
      <c r="H386" s="197">
        <v>3.2440000000000002</v>
      </c>
      <c r="I386" s="198"/>
      <c r="J386" s="199">
        <f>ROUND(I386*H386,2)</f>
        <v>0</v>
      </c>
      <c r="K386" s="195" t="s">
        <v>21</v>
      </c>
      <c r="L386" s="61"/>
      <c r="M386" s="200" t="s">
        <v>21</v>
      </c>
      <c r="N386" s="201" t="s">
        <v>42</v>
      </c>
      <c r="O386" s="42"/>
      <c r="P386" s="202">
        <f>O386*H386</f>
        <v>0</v>
      </c>
      <c r="Q386" s="202">
        <v>0</v>
      </c>
      <c r="R386" s="202">
        <f>Q386*H386</f>
        <v>0</v>
      </c>
      <c r="S386" s="202">
        <v>0</v>
      </c>
      <c r="T386" s="203">
        <f>S386*H386</f>
        <v>0</v>
      </c>
      <c r="AR386" s="24" t="s">
        <v>133</v>
      </c>
      <c r="AT386" s="24" t="s">
        <v>129</v>
      </c>
      <c r="AU386" s="24" t="s">
        <v>134</v>
      </c>
      <c r="AY386" s="24" t="s">
        <v>126</v>
      </c>
      <c r="BE386" s="204">
        <f>IF(N386="základní",J386,0)</f>
        <v>0</v>
      </c>
      <c r="BF386" s="204">
        <f>IF(N386="snížená",J386,0)</f>
        <v>0</v>
      </c>
      <c r="BG386" s="204">
        <f>IF(N386="zákl. přenesená",J386,0)</f>
        <v>0</v>
      </c>
      <c r="BH386" s="204">
        <f>IF(N386="sníž. přenesená",J386,0)</f>
        <v>0</v>
      </c>
      <c r="BI386" s="204">
        <f>IF(N386="nulová",J386,0)</f>
        <v>0</v>
      </c>
      <c r="BJ386" s="24" t="s">
        <v>134</v>
      </c>
      <c r="BK386" s="204">
        <f>ROUND(I386*H386,2)</f>
        <v>0</v>
      </c>
      <c r="BL386" s="24" t="s">
        <v>133</v>
      </c>
      <c r="BM386" s="24" t="s">
        <v>558</v>
      </c>
    </row>
    <row r="387" spans="2:65" s="1" customFormat="1" ht="13.5">
      <c r="B387" s="41"/>
      <c r="C387" s="63"/>
      <c r="D387" s="208" t="s">
        <v>135</v>
      </c>
      <c r="E387" s="63"/>
      <c r="F387" s="209" t="s">
        <v>557</v>
      </c>
      <c r="G387" s="63"/>
      <c r="H387" s="63"/>
      <c r="I387" s="163"/>
      <c r="J387" s="63"/>
      <c r="K387" s="63"/>
      <c r="L387" s="61"/>
      <c r="M387" s="207"/>
      <c r="N387" s="42"/>
      <c r="O387" s="42"/>
      <c r="P387" s="42"/>
      <c r="Q387" s="42"/>
      <c r="R387" s="42"/>
      <c r="S387" s="42"/>
      <c r="T387" s="78"/>
      <c r="AT387" s="24" t="s">
        <v>135</v>
      </c>
      <c r="AU387" s="24" t="s">
        <v>134</v>
      </c>
    </row>
    <row r="388" spans="2:65" s="13" customFormat="1" ht="13.5">
      <c r="B388" s="237"/>
      <c r="C388" s="238"/>
      <c r="D388" s="208" t="s">
        <v>171</v>
      </c>
      <c r="E388" s="239" t="s">
        <v>21</v>
      </c>
      <c r="F388" s="240" t="s">
        <v>559</v>
      </c>
      <c r="G388" s="238"/>
      <c r="H388" s="241" t="s">
        <v>21</v>
      </c>
      <c r="I388" s="242"/>
      <c r="J388" s="238"/>
      <c r="K388" s="238"/>
      <c r="L388" s="243"/>
      <c r="M388" s="244"/>
      <c r="N388" s="245"/>
      <c r="O388" s="245"/>
      <c r="P388" s="245"/>
      <c r="Q388" s="245"/>
      <c r="R388" s="245"/>
      <c r="S388" s="245"/>
      <c r="T388" s="246"/>
      <c r="AT388" s="247" t="s">
        <v>171</v>
      </c>
      <c r="AU388" s="247" t="s">
        <v>134</v>
      </c>
      <c r="AV388" s="13" t="s">
        <v>78</v>
      </c>
      <c r="AW388" s="13" t="s">
        <v>33</v>
      </c>
      <c r="AX388" s="13" t="s">
        <v>70</v>
      </c>
      <c r="AY388" s="247" t="s">
        <v>126</v>
      </c>
    </row>
    <row r="389" spans="2:65" s="13" customFormat="1" ht="13.5">
      <c r="B389" s="237"/>
      <c r="C389" s="238"/>
      <c r="D389" s="208" t="s">
        <v>171</v>
      </c>
      <c r="E389" s="239" t="s">
        <v>21</v>
      </c>
      <c r="F389" s="240" t="s">
        <v>560</v>
      </c>
      <c r="G389" s="238"/>
      <c r="H389" s="241" t="s">
        <v>21</v>
      </c>
      <c r="I389" s="242"/>
      <c r="J389" s="238"/>
      <c r="K389" s="238"/>
      <c r="L389" s="243"/>
      <c r="M389" s="244"/>
      <c r="N389" s="245"/>
      <c r="O389" s="245"/>
      <c r="P389" s="245"/>
      <c r="Q389" s="245"/>
      <c r="R389" s="245"/>
      <c r="S389" s="245"/>
      <c r="T389" s="246"/>
      <c r="AT389" s="247" t="s">
        <v>171</v>
      </c>
      <c r="AU389" s="247" t="s">
        <v>134</v>
      </c>
      <c r="AV389" s="13" t="s">
        <v>78</v>
      </c>
      <c r="AW389" s="13" t="s">
        <v>33</v>
      </c>
      <c r="AX389" s="13" t="s">
        <v>70</v>
      </c>
      <c r="AY389" s="247" t="s">
        <v>126</v>
      </c>
    </row>
    <row r="390" spans="2:65" s="11" customFormat="1" ht="13.5">
      <c r="B390" s="210"/>
      <c r="C390" s="211"/>
      <c r="D390" s="208" t="s">
        <v>171</v>
      </c>
      <c r="E390" s="212" t="s">
        <v>21</v>
      </c>
      <c r="F390" s="213" t="s">
        <v>561</v>
      </c>
      <c r="G390" s="211"/>
      <c r="H390" s="214">
        <v>1.1890000000000001</v>
      </c>
      <c r="I390" s="215"/>
      <c r="J390" s="211"/>
      <c r="K390" s="211"/>
      <c r="L390" s="216"/>
      <c r="M390" s="217"/>
      <c r="N390" s="218"/>
      <c r="O390" s="218"/>
      <c r="P390" s="218"/>
      <c r="Q390" s="218"/>
      <c r="R390" s="218"/>
      <c r="S390" s="218"/>
      <c r="T390" s="219"/>
      <c r="AT390" s="220" t="s">
        <v>171</v>
      </c>
      <c r="AU390" s="220" t="s">
        <v>134</v>
      </c>
      <c r="AV390" s="11" t="s">
        <v>134</v>
      </c>
      <c r="AW390" s="11" t="s">
        <v>33</v>
      </c>
      <c r="AX390" s="11" t="s">
        <v>70</v>
      </c>
      <c r="AY390" s="220" t="s">
        <v>126</v>
      </c>
    </row>
    <row r="391" spans="2:65" s="11" customFormat="1" ht="13.5">
      <c r="B391" s="210"/>
      <c r="C391" s="211"/>
      <c r="D391" s="208" t="s">
        <v>171</v>
      </c>
      <c r="E391" s="212" t="s">
        <v>21</v>
      </c>
      <c r="F391" s="213" t="s">
        <v>562</v>
      </c>
      <c r="G391" s="211"/>
      <c r="H391" s="214">
        <v>0.19500000000000001</v>
      </c>
      <c r="I391" s="215"/>
      <c r="J391" s="211"/>
      <c r="K391" s="211"/>
      <c r="L391" s="216"/>
      <c r="M391" s="217"/>
      <c r="N391" s="218"/>
      <c r="O391" s="218"/>
      <c r="P391" s="218"/>
      <c r="Q391" s="218"/>
      <c r="R391" s="218"/>
      <c r="S391" s="218"/>
      <c r="T391" s="219"/>
      <c r="AT391" s="220" t="s">
        <v>171</v>
      </c>
      <c r="AU391" s="220" t="s">
        <v>134</v>
      </c>
      <c r="AV391" s="11" t="s">
        <v>134</v>
      </c>
      <c r="AW391" s="11" t="s">
        <v>33</v>
      </c>
      <c r="AX391" s="11" t="s">
        <v>70</v>
      </c>
      <c r="AY391" s="220" t="s">
        <v>126</v>
      </c>
    </row>
    <row r="392" spans="2:65" s="13" customFormat="1" ht="13.5">
      <c r="B392" s="237"/>
      <c r="C392" s="238"/>
      <c r="D392" s="208" t="s">
        <v>171</v>
      </c>
      <c r="E392" s="239" t="s">
        <v>21</v>
      </c>
      <c r="F392" s="240" t="s">
        <v>563</v>
      </c>
      <c r="G392" s="238"/>
      <c r="H392" s="241" t="s">
        <v>21</v>
      </c>
      <c r="I392" s="242"/>
      <c r="J392" s="238"/>
      <c r="K392" s="238"/>
      <c r="L392" s="243"/>
      <c r="M392" s="244"/>
      <c r="N392" s="245"/>
      <c r="O392" s="245"/>
      <c r="P392" s="245"/>
      <c r="Q392" s="245"/>
      <c r="R392" s="245"/>
      <c r="S392" s="245"/>
      <c r="T392" s="246"/>
      <c r="AT392" s="247" t="s">
        <v>171</v>
      </c>
      <c r="AU392" s="247" t="s">
        <v>134</v>
      </c>
      <c r="AV392" s="13" t="s">
        <v>78</v>
      </c>
      <c r="AW392" s="13" t="s">
        <v>33</v>
      </c>
      <c r="AX392" s="13" t="s">
        <v>70</v>
      </c>
      <c r="AY392" s="247" t="s">
        <v>126</v>
      </c>
    </row>
    <row r="393" spans="2:65" s="11" customFormat="1" ht="13.5">
      <c r="B393" s="210"/>
      <c r="C393" s="211"/>
      <c r="D393" s="208" t="s">
        <v>171</v>
      </c>
      <c r="E393" s="212" t="s">
        <v>21</v>
      </c>
      <c r="F393" s="213" t="s">
        <v>564</v>
      </c>
      <c r="G393" s="211"/>
      <c r="H393" s="214">
        <v>0.72199999999999998</v>
      </c>
      <c r="I393" s="215"/>
      <c r="J393" s="211"/>
      <c r="K393" s="211"/>
      <c r="L393" s="216"/>
      <c r="M393" s="217"/>
      <c r="N393" s="218"/>
      <c r="O393" s="218"/>
      <c r="P393" s="218"/>
      <c r="Q393" s="218"/>
      <c r="R393" s="218"/>
      <c r="S393" s="218"/>
      <c r="T393" s="219"/>
      <c r="AT393" s="220" t="s">
        <v>171</v>
      </c>
      <c r="AU393" s="220" t="s">
        <v>134</v>
      </c>
      <c r="AV393" s="11" t="s">
        <v>134</v>
      </c>
      <c r="AW393" s="11" t="s">
        <v>33</v>
      </c>
      <c r="AX393" s="11" t="s">
        <v>70</v>
      </c>
      <c r="AY393" s="220" t="s">
        <v>126</v>
      </c>
    </row>
    <row r="394" spans="2:65" s="13" customFormat="1" ht="13.5">
      <c r="B394" s="237"/>
      <c r="C394" s="238"/>
      <c r="D394" s="208" t="s">
        <v>171</v>
      </c>
      <c r="E394" s="239" t="s">
        <v>21</v>
      </c>
      <c r="F394" s="240" t="s">
        <v>565</v>
      </c>
      <c r="G394" s="238"/>
      <c r="H394" s="241" t="s">
        <v>21</v>
      </c>
      <c r="I394" s="242"/>
      <c r="J394" s="238"/>
      <c r="K394" s="238"/>
      <c r="L394" s="243"/>
      <c r="M394" s="244"/>
      <c r="N394" s="245"/>
      <c r="O394" s="245"/>
      <c r="P394" s="245"/>
      <c r="Q394" s="245"/>
      <c r="R394" s="245"/>
      <c r="S394" s="245"/>
      <c r="T394" s="246"/>
      <c r="AT394" s="247" t="s">
        <v>171</v>
      </c>
      <c r="AU394" s="247" t="s">
        <v>134</v>
      </c>
      <c r="AV394" s="13" t="s">
        <v>78</v>
      </c>
      <c r="AW394" s="13" t="s">
        <v>33</v>
      </c>
      <c r="AX394" s="13" t="s">
        <v>70</v>
      </c>
      <c r="AY394" s="247" t="s">
        <v>126</v>
      </c>
    </row>
    <row r="395" spans="2:65" s="11" customFormat="1" ht="13.5">
      <c r="B395" s="210"/>
      <c r="C395" s="211"/>
      <c r="D395" s="208" t="s">
        <v>171</v>
      </c>
      <c r="E395" s="212" t="s">
        <v>21</v>
      </c>
      <c r="F395" s="213" t="s">
        <v>566</v>
      </c>
      <c r="G395" s="211"/>
      <c r="H395" s="214">
        <v>0.83799999999999997</v>
      </c>
      <c r="I395" s="215"/>
      <c r="J395" s="211"/>
      <c r="K395" s="211"/>
      <c r="L395" s="216"/>
      <c r="M395" s="217"/>
      <c r="N395" s="218"/>
      <c r="O395" s="218"/>
      <c r="P395" s="218"/>
      <c r="Q395" s="218"/>
      <c r="R395" s="218"/>
      <c r="S395" s="218"/>
      <c r="T395" s="219"/>
      <c r="AT395" s="220" t="s">
        <v>171</v>
      </c>
      <c r="AU395" s="220" t="s">
        <v>134</v>
      </c>
      <c r="AV395" s="11" t="s">
        <v>134</v>
      </c>
      <c r="AW395" s="11" t="s">
        <v>33</v>
      </c>
      <c r="AX395" s="11" t="s">
        <v>70</v>
      </c>
      <c r="AY395" s="220" t="s">
        <v>126</v>
      </c>
    </row>
    <row r="396" spans="2:65" s="11" customFormat="1" ht="13.5">
      <c r="B396" s="210"/>
      <c r="C396" s="211"/>
      <c r="D396" s="208" t="s">
        <v>171</v>
      </c>
      <c r="E396" s="212" t="s">
        <v>21</v>
      </c>
      <c r="F396" s="213" t="s">
        <v>567</v>
      </c>
      <c r="G396" s="211"/>
      <c r="H396" s="214">
        <v>0.20599999999999999</v>
      </c>
      <c r="I396" s="215"/>
      <c r="J396" s="211"/>
      <c r="K396" s="211"/>
      <c r="L396" s="216"/>
      <c r="M396" s="217"/>
      <c r="N396" s="218"/>
      <c r="O396" s="218"/>
      <c r="P396" s="218"/>
      <c r="Q396" s="218"/>
      <c r="R396" s="218"/>
      <c r="S396" s="218"/>
      <c r="T396" s="219"/>
      <c r="AT396" s="220" t="s">
        <v>171</v>
      </c>
      <c r="AU396" s="220" t="s">
        <v>134</v>
      </c>
      <c r="AV396" s="11" t="s">
        <v>134</v>
      </c>
      <c r="AW396" s="11" t="s">
        <v>33</v>
      </c>
      <c r="AX396" s="11" t="s">
        <v>70</v>
      </c>
      <c r="AY396" s="220" t="s">
        <v>126</v>
      </c>
    </row>
    <row r="397" spans="2:65" s="13" customFormat="1" ht="13.5">
      <c r="B397" s="237"/>
      <c r="C397" s="238"/>
      <c r="D397" s="208" t="s">
        <v>171</v>
      </c>
      <c r="E397" s="239" t="s">
        <v>21</v>
      </c>
      <c r="F397" s="240" t="s">
        <v>326</v>
      </c>
      <c r="G397" s="238"/>
      <c r="H397" s="241" t="s">
        <v>21</v>
      </c>
      <c r="I397" s="242"/>
      <c r="J397" s="238"/>
      <c r="K397" s="238"/>
      <c r="L397" s="243"/>
      <c r="M397" s="244"/>
      <c r="N397" s="245"/>
      <c r="O397" s="245"/>
      <c r="P397" s="245"/>
      <c r="Q397" s="245"/>
      <c r="R397" s="245"/>
      <c r="S397" s="245"/>
      <c r="T397" s="246"/>
      <c r="AT397" s="247" t="s">
        <v>171</v>
      </c>
      <c r="AU397" s="247" t="s">
        <v>134</v>
      </c>
      <c r="AV397" s="13" t="s">
        <v>78</v>
      </c>
      <c r="AW397" s="13" t="s">
        <v>33</v>
      </c>
      <c r="AX397" s="13" t="s">
        <v>70</v>
      </c>
      <c r="AY397" s="247" t="s">
        <v>126</v>
      </c>
    </row>
    <row r="398" spans="2:65" s="11" customFormat="1" ht="13.5">
      <c r="B398" s="210"/>
      <c r="C398" s="211"/>
      <c r="D398" s="208" t="s">
        <v>171</v>
      </c>
      <c r="E398" s="212" t="s">
        <v>21</v>
      </c>
      <c r="F398" s="213" t="s">
        <v>568</v>
      </c>
      <c r="G398" s="211"/>
      <c r="H398" s="214">
        <v>9.4E-2</v>
      </c>
      <c r="I398" s="215"/>
      <c r="J398" s="211"/>
      <c r="K398" s="211"/>
      <c r="L398" s="216"/>
      <c r="M398" s="217"/>
      <c r="N398" s="218"/>
      <c r="O398" s="218"/>
      <c r="P398" s="218"/>
      <c r="Q398" s="218"/>
      <c r="R398" s="218"/>
      <c r="S398" s="218"/>
      <c r="T398" s="219"/>
      <c r="AT398" s="220" t="s">
        <v>171</v>
      </c>
      <c r="AU398" s="220" t="s">
        <v>134</v>
      </c>
      <c r="AV398" s="11" t="s">
        <v>134</v>
      </c>
      <c r="AW398" s="11" t="s">
        <v>33</v>
      </c>
      <c r="AX398" s="11" t="s">
        <v>70</v>
      </c>
      <c r="AY398" s="220" t="s">
        <v>126</v>
      </c>
    </row>
    <row r="399" spans="2:65" s="12" customFormat="1" ht="13.5">
      <c r="B399" s="221"/>
      <c r="C399" s="222"/>
      <c r="D399" s="205" t="s">
        <v>171</v>
      </c>
      <c r="E399" s="248" t="s">
        <v>21</v>
      </c>
      <c r="F399" s="249" t="s">
        <v>174</v>
      </c>
      <c r="G399" s="222"/>
      <c r="H399" s="250">
        <v>3.2440000000000002</v>
      </c>
      <c r="I399" s="226"/>
      <c r="J399" s="222"/>
      <c r="K399" s="222"/>
      <c r="L399" s="227"/>
      <c r="M399" s="228"/>
      <c r="N399" s="229"/>
      <c r="O399" s="229"/>
      <c r="P399" s="229"/>
      <c r="Q399" s="229"/>
      <c r="R399" s="229"/>
      <c r="S399" s="229"/>
      <c r="T399" s="230"/>
      <c r="AT399" s="231" t="s">
        <v>171</v>
      </c>
      <c r="AU399" s="231" t="s">
        <v>134</v>
      </c>
      <c r="AV399" s="12" t="s">
        <v>133</v>
      </c>
      <c r="AW399" s="12" t="s">
        <v>33</v>
      </c>
      <c r="AX399" s="12" t="s">
        <v>78</v>
      </c>
      <c r="AY399" s="231" t="s">
        <v>126</v>
      </c>
    </row>
    <row r="400" spans="2:65" s="1" customFormat="1" ht="22.5" customHeight="1">
      <c r="B400" s="41"/>
      <c r="C400" s="193" t="s">
        <v>394</v>
      </c>
      <c r="D400" s="193" t="s">
        <v>129</v>
      </c>
      <c r="E400" s="194" t="s">
        <v>569</v>
      </c>
      <c r="F400" s="195" t="s">
        <v>570</v>
      </c>
      <c r="G400" s="196" t="s">
        <v>308</v>
      </c>
      <c r="H400" s="197">
        <v>8.9580000000000002</v>
      </c>
      <c r="I400" s="198"/>
      <c r="J400" s="199">
        <f>ROUND(I400*H400,2)</f>
        <v>0</v>
      </c>
      <c r="K400" s="195" t="s">
        <v>160</v>
      </c>
      <c r="L400" s="61"/>
      <c r="M400" s="200" t="s">
        <v>21</v>
      </c>
      <c r="N400" s="201" t="s">
        <v>42</v>
      </c>
      <c r="O400" s="42"/>
      <c r="P400" s="202">
        <f>O400*H400</f>
        <v>0</v>
      </c>
      <c r="Q400" s="202">
        <v>0</v>
      </c>
      <c r="R400" s="202">
        <f>Q400*H400</f>
        <v>0</v>
      </c>
      <c r="S400" s="202">
        <v>0</v>
      </c>
      <c r="T400" s="203">
        <f>S400*H400</f>
        <v>0</v>
      </c>
      <c r="AR400" s="24" t="s">
        <v>133</v>
      </c>
      <c r="AT400" s="24" t="s">
        <v>129</v>
      </c>
      <c r="AU400" s="24" t="s">
        <v>134</v>
      </c>
      <c r="AY400" s="24" t="s">
        <v>126</v>
      </c>
      <c r="BE400" s="204">
        <f>IF(N400="základní",J400,0)</f>
        <v>0</v>
      </c>
      <c r="BF400" s="204">
        <f>IF(N400="snížená",J400,0)</f>
        <v>0</v>
      </c>
      <c r="BG400" s="204">
        <f>IF(N400="zákl. přenesená",J400,0)</f>
        <v>0</v>
      </c>
      <c r="BH400" s="204">
        <f>IF(N400="sníž. přenesená",J400,0)</f>
        <v>0</v>
      </c>
      <c r="BI400" s="204">
        <f>IF(N400="nulová",J400,0)</f>
        <v>0</v>
      </c>
      <c r="BJ400" s="24" t="s">
        <v>134</v>
      </c>
      <c r="BK400" s="204">
        <f>ROUND(I400*H400,2)</f>
        <v>0</v>
      </c>
      <c r="BL400" s="24" t="s">
        <v>133</v>
      </c>
      <c r="BM400" s="24" t="s">
        <v>571</v>
      </c>
    </row>
    <row r="401" spans="2:65" s="1" customFormat="1" ht="27">
      <c r="B401" s="41"/>
      <c r="C401" s="63"/>
      <c r="D401" s="208" t="s">
        <v>135</v>
      </c>
      <c r="E401" s="63"/>
      <c r="F401" s="209" t="s">
        <v>572</v>
      </c>
      <c r="G401" s="63"/>
      <c r="H401" s="63"/>
      <c r="I401" s="163"/>
      <c r="J401" s="63"/>
      <c r="K401" s="63"/>
      <c r="L401" s="61"/>
      <c r="M401" s="207"/>
      <c r="N401" s="42"/>
      <c r="O401" s="42"/>
      <c r="P401" s="42"/>
      <c r="Q401" s="42"/>
      <c r="R401" s="42"/>
      <c r="S401" s="42"/>
      <c r="T401" s="78"/>
      <c r="AT401" s="24" t="s">
        <v>135</v>
      </c>
      <c r="AU401" s="24" t="s">
        <v>134</v>
      </c>
    </row>
    <row r="402" spans="2:65" s="1" customFormat="1" ht="108">
      <c r="B402" s="41"/>
      <c r="C402" s="63"/>
      <c r="D402" s="208" t="s">
        <v>299</v>
      </c>
      <c r="E402" s="63"/>
      <c r="F402" s="236" t="s">
        <v>522</v>
      </c>
      <c r="G402" s="63"/>
      <c r="H402" s="63"/>
      <c r="I402" s="163"/>
      <c r="J402" s="63"/>
      <c r="K402" s="63"/>
      <c r="L402" s="61"/>
      <c r="M402" s="207"/>
      <c r="N402" s="42"/>
      <c r="O402" s="42"/>
      <c r="P402" s="42"/>
      <c r="Q402" s="42"/>
      <c r="R402" s="42"/>
      <c r="S402" s="42"/>
      <c r="T402" s="78"/>
      <c r="AT402" s="24" t="s">
        <v>299</v>
      </c>
      <c r="AU402" s="24" t="s">
        <v>134</v>
      </c>
    </row>
    <row r="403" spans="2:65" s="13" customFormat="1" ht="13.5">
      <c r="B403" s="237"/>
      <c r="C403" s="238"/>
      <c r="D403" s="208" t="s">
        <v>171</v>
      </c>
      <c r="E403" s="239" t="s">
        <v>21</v>
      </c>
      <c r="F403" s="240" t="s">
        <v>326</v>
      </c>
      <c r="G403" s="238"/>
      <c r="H403" s="241" t="s">
        <v>21</v>
      </c>
      <c r="I403" s="242"/>
      <c r="J403" s="238"/>
      <c r="K403" s="238"/>
      <c r="L403" s="243"/>
      <c r="M403" s="244"/>
      <c r="N403" s="245"/>
      <c r="O403" s="245"/>
      <c r="P403" s="245"/>
      <c r="Q403" s="245"/>
      <c r="R403" s="245"/>
      <c r="S403" s="245"/>
      <c r="T403" s="246"/>
      <c r="AT403" s="247" t="s">
        <v>171</v>
      </c>
      <c r="AU403" s="247" t="s">
        <v>134</v>
      </c>
      <c r="AV403" s="13" t="s">
        <v>78</v>
      </c>
      <c r="AW403" s="13" t="s">
        <v>33</v>
      </c>
      <c r="AX403" s="13" t="s">
        <v>70</v>
      </c>
      <c r="AY403" s="247" t="s">
        <v>126</v>
      </c>
    </row>
    <row r="404" spans="2:65" s="11" customFormat="1" ht="13.5">
      <c r="B404" s="210"/>
      <c r="C404" s="211"/>
      <c r="D404" s="208" t="s">
        <v>171</v>
      </c>
      <c r="E404" s="212" t="s">
        <v>21</v>
      </c>
      <c r="F404" s="213" t="s">
        <v>327</v>
      </c>
      <c r="G404" s="211"/>
      <c r="H404" s="214">
        <v>1.19</v>
      </c>
      <c r="I404" s="215"/>
      <c r="J404" s="211"/>
      <c r="K404" s="211"/>
      <c r="L404" s="216"/>
      <c r="M404" s="217"/>
      <c r="N404" s="218"/>
      <c r="O404" s="218"/>
      <c r="P404" s="218"/>
      <c r="Q404" s="218"/>
      <c r="R404" s="218"/>
      <c r="S404" s="218"/>
      <c r="T404" s="219"/>
      <c r="AT404" s="220" t="s">
        <v>171</v>
      </c>
      <c r="AU404" s="220" t="s">
        <v>134</v>
      </c>
      <c r="AV404" s="11" t="s">
        <v>134</v>
      </c>
      <c r="AW404" s="11" t="s">
        <v>33</v>
      </c>
      <c r="AX404" s="11" t="s">
        <v>70</v>
      </c>
      <c r="AY404" s="220" t="s">
        <v>126</v>
      </c>
    </row>
    <row r="405" spans="2:65" s="13" customFormat="1" ht="13.5">
      <c r="B405" s="237"/>
      <c r="C405" s="238"/>
      <c r="D405" s="208" t="s">
        <v>171</v>
      </c>
      <c r="E405" s="239" t="s">
        <v>21</v>
      </c>
      <c r="F405" s="240" t="s">
        <v>328</v>
      </c>
      <c r="G405" s="238"/>
      <c r="H405" s="241" t="s">
        <v>21</v>
      </c>
      <c r="I405" s="242"/>
      <c r="J405" s="238"/>
      <c r="K405" s="238"/>
      <c r="L405" s="243"/>
      <c r="M405" s="244"/>
      <c r="N405" s="245"/>
      <c r="O405" s="245"/>
      <c r="P405" s="245"/>
      <c r="Q405" s="245"/>
      <c r="R405" s="245"/>
      <c r="S405" s="245"/>
      <c r="T405" s="246"/>
      <c r="AT405" s="247" t="s">
        <v>171</v>
      </c>
      <c r="AU405" s="247" t="s">
        <v>134</v>
      </c>
      <c r="AV405" s="13" t="s">
        <v>78</v>
      </c>
      <c r="AW405" s="13" t="s">
        <v>33</v>
      </c>
      <c r="AX405" s="13" t="s">
        <v>70</v>
      </c>
      <c r="AY405" s="247" t="s">
        <v>126</v>
      </c>
    </row>
    <row r="406" spans="2:65" s="11" customFormat="1" ht="13.5">
      <c r="B406" s="210"/>
      <c r="C406" s="211"/>
      <c r="D406" s="208" t="s">
        <v>171</v>
      </c>
      <c r="E406" s="212" t="s">
        <v>21</v>
      </c>
      <c r="F406" s="213" t="s">
        <v>573</v>
      </c>
      <c r="G406" s="211"/>
      <c r="H406" s="214">
        <v>7.7679999999999998</v>
      </c>
      <c r="I406" s="215"/>
      <c r="J406" s="211"/>
      <c r="K406" s="211"/>
      <c r="L406" s="216"/>
      <c r="M406" s="217"/>
      <c r="N406" s="218"/>
      <c r="O406" s="218"/>
      <c r="P406" s="218"/>
      <c r="Q406" s="218"/>
      <c r="R406" s="218"/>
      <c r="S406" s="218"/>
      <c r="T406" s="219"/>
      <c r="AT406" s="220" t="s">
        <v>171</v>
      </c>
      <c r="AU406" s="220" t="s">
        <v>134</v>
      </c>
      <c r="AV406" s="11" t="s">
        <v>134</v>
      </c>
      <c r="AW406" s="11" t="s">
        <v>33</v>
      </c>
      <c r="AX406" s="11" t="s">
        <v>70</v>
      </c>
      <c r="AY406" s="220" t="s">
        <v>126</v>
      </c>
    </row>
    <row r="407" spans="2:65" s="12" customFormat="1" ht="13.5">
      <c r="B407" s="221"/>
      <c r="C407" s="222"/>
      <c r="D407" s="205" t="s">
        <v>171</v>
      </c>
      <c r="E407" s="248" t="s">
        <v>21</v>
      </c>
      <c r="F407" s="249" t="s">
        <v>174</v>
      </c>
      <c r="G407" s="222"/>
      <c r="H407" s="250">
        <v>8.9580000000000002</v>
      </c>
      <c r="I407" s="226"/>
      <c r="J407" s="222"/>
      <c r="K407" s="222"/>
      <c r="L407" s="227"/>
      <c r="M407" s="228"/>
      <c r="N407" s="229"/>
      <c r="O407" s="229"/>
      <c r="P407" s="229"/>
      <c r="Q407" s="229"/>
      <c r="R407" s="229"/>
      <c r="S407" s="229"/>
      <c r="T407" s="230"/>
      <c r="AT407" s="231" t="s">
        <v>171</v>
      </c>
      <c r="AU407" s="231" t="s">
        <v>134</v>
      </c>
      <c r="AV407" s="12" t="s">
        <v>133</v>
      </c>
      <c r="AW407" s="12" t="s">
        <v>33</v>
      </c>
      <c r="AX407" s="12" t="s">
        <v>78</v>
      </c>
      <c r="AY407" s="231" t="s">
        <v>126</v>
      </c>
    </row>
    <row r="408" spans="2:65" s="1" customFormat="1" ht="22.5" customHeight="1">
      <c r="B408" s="41"/>
      <c r="C408" s="193" t="s">
        <v>574</v>
      </c>
      <c r="D408" s="193" t="s">
        <v>129</v>
      </c>
      <c r="E408" s="194" t="s">
        <v>575</v>
      </c>
      <c r="F408" s="195" t="s">
        <v>576</v>
      </c>
      <c r="G408" s="196" t="s">
        <v>308</v>
      </c>
      <c r="H408" s="197">
        <v>47.567999999999998</v>
      </c>
      <c r="I408" s="198"/>
      <c r="J408" s="199">
        <f>ROUND(I408*H408,2)</f>
        <v>0</v>
      </c>
      <c r="K408" s="195" t="s">
        <v>160</v>
      </c>
      <c r="L408" s="61"/>
      <c r="M408" s="200" t="s">
        <v>21</v>
      </c>
      <c r="N408" s="201" t="s">
        <v>42</v>
      </c>
      <c r="O408" s="42"/>
      <c r="P408" s="202">
        <f>O408*H408</f>
        <v>0</v>
      </c>
      <c r="Q408" s="202">
        <v>0</v>
      </c>
      <c r="R408" s="202">
        <f>Q408*H408</f>
        <v>0</v>
      </c>
      <c r="S408" s="202">
        <v>0</v>
      </c>
      <c r="T408" s="203">
        <f>S408*H408</f>
        <v>0</v>
      </c>
      <c r="AR408" s="24" t="s">
        <v>133</v>
      </c>
      <c r="AT408" s="24" t="s">
        <v>129</v>
      </c>
      <c r="AU408" s="24" t="s">
        <v>134</v>
      </c>
      <c r="AY408" s="24" t="s">
        <v>126</v>
      </c>
      <c r="BE408" s="204">
        <f>IF(N408="základní",J408,0)</f>
        <v>0</v>
      </c>
      <c r="BF408" s="204">
        <f>IF(N408="snížená",J408,0)</f>
        <v>0</v>
      </c>
      <c r="BG408" s="204">
        <f>IF(N408="zákl. přenesená",J408,0)</f>
        <v>0</v>
      </c>
      <c r="BH408" s="204">
        <f>IF(N408="sníž. přenesená",J408,0)</f>
        <v>0</v>
      </c>
      <c r="BI408" s="204">
        <f>IF(N408="nulová",J408,0)</f>
        <v>0</v>
      </c>
      <c r="BJ408" s="24" t="s">
        <v>134</v>
      </c>
      <c r="BK408" s="204">
        <f>ROUND(I408*H408,2)</f>
        <v>0</v>
      </c>
      <c r="BL408" s="24" t="s">
        <v>133</v>
      </c>
      <c r="BM408" s="24" t="s">
        <v>577</v>
      </c>
    </row>
    <row r="409" spans="2:65" s="1" customFormat="1" ht="27">
      <c r="B409" s="41"/>
      <c r="C409" s="63"/>
      <c r="D409" s="208" t="s">
        <v>135</v>
      </c>
      <c r="E409" s="63"/>
      <c r="F409" s="209" t="s">
        <v>578</v>
      </c>
      <c r="G409" s="63"/>
      <c r="H409" s="63"/>
      <c r="I409" s="163"/>
      <c r="J409" s="63"/>
      <c r="K409" s="63"/>
      <c r="L409" s="61"/>
      <c r="M409" s="207"/>
      <c r="N409" s="42"/>
      <c r="O409" s="42"/>
      <c r="P409" s="42"/>
      <c r="Q409" s="42"/>
      <c r="R409" s="42"/>
      <c r="S409" s="42"/>
      <c r="T409" s="78"/>
      <c r="AT409" s="24" t="s">
        <v>135</v>
      </c>
      <c r="AU409" s="24" t="s">
        <v>134</v>
      </c>
    </row>
    <row r="410" spans="2:65" s="1" customFormat="1" ht="108">
      <c r="B410" s="41"/>
      <c r="C410" s="63"/>
      <c r="D410" s="208" t="s">
        <v>299</v>
      </c>
      <c r="E410" s="63"/>
      <c r="F410" s="236" t="s">
        <v>522</v>
      </c>
      <c r="G410" s="63"/>
      <c r="H410" s="63"/>
      <c r="I410" s="163"/>
      <c r="J410" s="63"/>
      <c r="K410" s="63"/>
      <c r="L410" s="61"/>
      <c r="M410" s="207"/>
      <c r="N410" s="42"/>
      <c r="O410" s="42"/>
      <c r="P410" s="42"/>
      <c r="Q410" s="42"/>
      <c r="R410" s="42"/>
      <c r="S410" s="42"/>
      <c r="T410" s="78"/>
      <c r="AT410" s="24" t="s">
        <v>299</v>
      </c>
      <c r="AU410" s="24" t="s">
        <v>134</v>
      </c>
    </row>
    <row r="411" spans="2:65" s="13" customFormat="1" ht="13.5">
      <c r="B411" s="237"/>
      <c r="C411" s="238"/>
      <c r="D411" s="208" t="s">
        <v>171</v>
      </c>
      <c r="E411" s="239" t="s">
        <v>21</v>
      </c>
      <c r="F411" s="240" t="s">
        <v>411</v>
      </c>
      <c r="G411" s="238"/>
      <c r="H411" s="241" t="s">
        <v>21</v>
      </c>
      <c r="I411" s="242"/>
      <c r="J411" s="238"/>
      <c r="K411" s="238"/>
      <c r="L411" s="243"/>
      <c r="M411" s="244"/>
      <c r="N411" s="245"/>
      <c r="O411" s="245"/>
      <c r="P411" s="245"/>
      <c r="Q411" s="245"/>
      <c r="R411" s="245"/>
      <c r="S411" s="245"/>
      <c r="T411" s="246"/>
      <c r="AT411" s="247" t="s">
        <v>171</v>
      </c>
      <c r="AU411" s="247" t="s">
        <v>134</v>
      </c>
      <c r="AV411" s="13" t="s">
        <v>78</v>
      </c>
      <c r="AW411" s="13" t="s">
        <v>33</v>
      </c>
      <c r="AX411" s="13" t="s">
        <v>70</v>
      </c>
      <c r="AY411" s="247" t="s">
        <v>126</v>
      </c>
    </row>
    <row r="412" spans="2:65" s="13" customFormat="1" ht="13.5">
      <c r="B412" s="237"/>
      <c r="C412" s="238"/>
      <c r="D412" s="208" t="s">
        <v>171</v>
      </c>
      <c r="E412" s="239" t="s">
        <v>21</v>
      </c>
      <c r="F412" s="240" t="s">
        <v>579</v>
      </c>
      <c r="G412" s="238"/>
      <c r="H412" s="241" t="s">
        <v>21</v>
      </c>
      <c r="I412" s="242"/>
      <c r="J412" s="238"/>
      <c r="K412" s="238"/>
      <c r="L412" s="243"/>
      <c r="M412" s="244"/>
      <c r="N412" s="245"/>
      <c r="O412" s="245"/>
      <c r="P412" s="245"/>
      <c r="Q412" s="245"/>
      <c r="R412" s="245"/>
      <c r="S412" s="245"/>
      <c r="T412" s="246"/>
      <c r="AT412" s="247" t="s">
        <v>171</v>
      </c>
      <c r="AU412" s="247" t="s">
        <v>134</v>
      </c>
      <c r="AV412" s="13" t="s">
        <v>78</v>
      </c>
      <c r="AW412" s="13" t="s">
        <v>33</v>
      </c>
      <c r="AX412" s="13" t="s">
        <v>70</v>
      </c>
      <c r="AY412" s="247" t="s">
        <v>126</v>
      </c>
    </row>
    <row r="413" spans="2:65" s="11" customFormat="1" ht="13.5">
      <c r="B413" s="210"/>
      <c r="C413" s="211"/>
      <c r="D413" s="208" t="s">
        <v>171</v>
      </c>
      <c r="E413" s="212" t="s">
        <v>21</v>
      </c>
      <c r="F413" s="213" t="s">
        <v>580</v>
      </c>
      <c r="G413" s="211"/>
      <c r="H413" s="214">
        <v>24.524999999999999</v>
      </c>
      <c r="I413" s="215"/>
      <c r="J413" s="211"/>
      <c r="K413" s="211"/>
      <c r="L413" s="216"/>
      <c r="M413" s="217"/>
      <c r="N413" s="218"/>
      <c r="O413" s="218"/>
      <c r="P413" s="218"/>
      <c r="Q413" s="218"/>
      <c r="R413" s="218"/>
      <c r="S413" s="218"/>
      <c r="T413" s="219"/>
      <c r="AT413" s="220" t="s">
        <v>171</v>
      </c>
      <c r="AU413" s="220" t="s">
        <v>134</v>
      </c>
      <c r="AV413" s="11" t="s">
        <v>134</v>
      </c>
      <c r="AW413" s="11" t="s">
        <v>33</v>
      </c>
      <c r="AX413" s="11" t="s">
        <v>70</v>
      </c>
      <c r="AY413" s="220" t="s">
        <v>126</v>
      </c>
    </row>
    <row r="414" spans="2:65" s="11" customFormat="1" ht="13.5">
      <c r="B414" s="210"/>
      <c r="C414" s="211"/>
      <c r="D414" s="208" t="s">
        <v>171</v>
      </c>
      <c r="E414" s="212" t="s">
        <v>21</v>
      </c>
      <c r="F414" s="213" t="s">
        <v>581</v>
      </c>
      <c r="G414" s="211"/>
      <c r="H414" s="214">
        <v>2.88</v>
      </c>
      <c r="I414" s="215"/>
      <c r="J414" s="211"/>
      <c r="K414" s="211"/>
      <c r="L414" s="216"/>
      <c r="M414" s="217"/>
      <c r="N414" s="218"/>
      <c r="O414" s="218"/>
      <c r="P414" s="218"/>
      <c r="Q414" s="218"/>
      <c r="R414" s="218"/>
      <c r="S414" s="218"/>
      <c r="T414" s="219"/>
      <c r="AT414" s="220" t="s">
        <v>171</v>
      </c>
      <c r="AU414" s="220" t="s">
        <v>134</v>
      </c>
      <c r="AV414" s="11" t="s">
        <v>134</v>
      </c>
      <c r="AW414" s="11" t="s">
        <v>33</v>
      </c>
      <c r="AX414" s="11" t="s">
        <v>70</v>
      </c>
      <c r="AY414" s="220" t="s">
        <v>126</v>
      </c>
    </row>
    <row r="415" spans="2:65" s="13" customFormat="1" ht="13.5">
      <c r="B415" s="237"/>
      <c r="C415" s="238"/>
      <c r="D415" s="208" t="s">
        <v>171</v>
      </c>
      <c r="E415" s="239" t="s">
        <v>21</v>
      </c>
      <c r="F415" s="240" t="s">
        <v>582</v>
      </c>
      <c r="G415" s="238"/>
      <c r="H415" s="241" t="s">
        <v>21</v>
      </c>
      <c r="I415" s="242"/>
      <c r="J415" s="238"/>
      <c r="K415" s="238"/>
      <c r="L415" s="243"/>
      <c r="M415" s="244"/>
      <c r="N415" s="245"/>
      <c r="O415" s="245"/>
      <c r="P415" s="245"/>
      <c r="Q415" s="245"/>
      <c r="R415" s="245"/>
      <c r="S415" s="245"/>
      <c r="T415" s="246"/>
      <c r="AT415" s="247" t="s">
        <v>171</v>
      </c>
      <c r="AU415" s="247" t="s">
        <v>134</v>
      </c>
      <c r="AV415" s="13" t="s">
        <v>78</v>
      </c>
      <c r="AW415" s="13" t="s">
        <v>33</v>
      </c>
      <c r="AX415" s="13" t="s">
        <v>70</v>
      </c>
      <c r="AY415" s="247" t="s">
        <v>126</v>
      </c>
    </row>
    <row r="416" spans="2:65" s="11" customFormat="1" ht="13.5">
      <c r="B416" s="210"/>
      <c r="C416" s="211"/>
      <c r="D416" s="208" t="s">
        <v>171</v>
      </c>
      <c r="E416" s="212" t="s">
        <v>21</v>
      </c>
      <c r="F416" s="213" t="s">
        <v>583</v>
      </c>
      <c r="G416" s="211"/>
      <c r="H416" s="214">
        <v>11.598000000000001</v>
      </c>
      <c r="I416" s="215"/>
      <c r="J416" s="211"/>
      <c r="K416" s="211"/>
      <c r="L416" s="216"/>
      <c r="M416" s="217"/>
      <c r="N416" s="218"/>
      <c r="O416" s="218"/>
      <c r="P416" s="218"/>
      <c r="Q416" s="218"/>
      <c r="R416" s="218"/>
      <c r="S416" s="218"/>
      <c r="T416" s="219"/>
      <c r="AT416" s="220" t="s">
        <v>171</v>
      </c>
      <c r="AU416" s="220" t="s">
        <v>134</v>
      </c>
      <c r="AV416" s="11" t="s">
        <v>134</v>
      </c>
      <c r="AW416" s="11" t="s">
        <v>33</v>
      </c>
      <c r="AX416" s="11" t="s">
        <v>70</v>
      </c>
      <c r="AY416" s="220" t="s">
        <v>126</v>
      </c>
    </row>
    <row r="417" spans="2:65" s="11" customFormat="1" ht="13.5">
      <c r="B417" s="210"/>
      <c r="C417" s="211"/>
      <c r="D417" s="208" t="s">
        <v>171</v>
      </c>
      <c r="E417" s="212" t="s">
        <v>21</v>
      </c>
      <c r="F417" s="213" t="s">
        <v>584</v>
      </c>
      <c r="G417" s="211"/>
      <c r="H417" s="214">
        <v>2.9950000000000001</v>
      </c>
      <c r="I417" s="215"/>
      <c r="J417" s="211"/>
      <c r="K417" s="211"/>
      <c r="L417" s="216"/>
      <c r="M417" s="217"/>
      <c r="N417" s="218"/>
      <c r="O417" s="218"/>
      <c r="P417" s="218"/>
      <c r="Q417" s="218"/>
      <c r="R417" s="218"/>
      <c r="S417" s="218"/>
      <c r="T417" s="219"/>
      <c r="AT417" s="220" t="s">
        <v>171</v>
      </c>
      <c r="AU417" s="220" t="s">
        <v>134</v>
      </c>
      <c r="AV417" s="11" t="s">
        <v>134</v>
      </c>
      <c r="AW417" s="11" t="s">
        <v>33</v>
      </c>
      <c r="AX417" s="11" t="s">
        <v>70</v>
      </c>
      <c r="AY417" s="220" t="s">
        <v>126</v>
      </c>
    </row>
    <row r="418" spans="2:65" s="11" customFormat="1" ht="13.5">
      <c r="B418" s="210"/>
      <c r="C418" s="211"/>
      <c r="D418" s="208" t="s">
        <v>171</v>
      </c>
      <c r="E418" s="212" t="s">
        <v>21</v>
      </c>
      <c r="F418" s="213" t="s">
        <v>585</v>
      </c>
      <c r="G418" s="211"/>
      <c r="H418" s="214">
        <v>1.6040000000000001</v>
      </c>
      <c r="I418" s="215"/>
      <c r="J418" s="211"/>
      <c r="K418" s="211"/>
      <c r="L418" s="216"/>
      <c r="M418" s="217"/>
      <c r="N418" s="218"/>
      <c r="O418" s="218"/>
      <c r="P418" s="218"/>
      <c r="Q418" s="218"/>
      <c r="R418" s="218"/>
      <c r="S418" s="218"/>
      <c r="T418" s="219"/>
      <c r="AT418" s="220" t="s">
        <v>171</v>
      </c>
      <c r="AU418" s="220" t="s">
        <v>134</v>
      </c>
      <c r="AV418" s="11" t="s">
        <v>134</v>
      </c>
      <c r="AW418" s="11" t="s">
        <v>33</v>
      </c>
      <c r="AX418" s="11" t="s">
        <v>70</v>
      </c>
      <c r="AY418" s="220" t="s">
        <v>126</v>
      </c>
    </row>
    <row r="419" spans="2:65" s="13" customFormat="1" ht="13.5">
      <c r="B419" s="237"/>
      <c r="C419" s="238"/>
      <c r="D419" s="208" t="s">
        <v>171</v>
      </c>
      <c r="E419" s="239" t="s">
        <v>21</v>
      </c>
      <c r="F419" s="240" t="s">
        <v>586</v>
      </c>
      <c r="G419" s="238"/>
      <c r="H419" s="241" t="s">
        <v>21</v>
      </c>
      <c r="I419" s="242"/>
      <c r="J419" s="238"/>
      <c r="K419" s="238"/>
      <c r="L419" s="243"/>
      <c r="M419" s="244"/>
      <c r="N419" s="245"/>
      <c r="O419" s="245"/>
      <c r="P419" s="245"/>
      <c r="Q419" s="245"/>
      <c r="R419" s="245"/>
      <c r="S419" s="245"/>
      <c r="T419" s="246"/>
      <c r="AT419" s="247" t="s">
        <v>171</v>
      </c>
      <c r="AU419" s="247" t="s">
        <v>134</v>
      </c>
      <c r="AV419" s="13" t="s">
        <v>78</v>
      </c>
      <c r="AW419" s="13" t="s">
        <v>33</v>
      </c>
      <c r="AX419" s="13" t="s">
        <v>70</v>
      </c>
      <c r="AY419" s="247" t="s">
        <v>126</v>
      </c>
    </row>
    <row r="420" spans="2:65" s="11" customFormat="1" ht="13.5">
      <c r="B420" s="210"/>
      <c r="C420" s="211"/>
      <c r="D420" s="208" t="s">
        <v>171</v>
      </c>
      <c r="E420" s="212" t="s">
        <v>21</v>
      </c>
      <c r="F420" s="213" t="s">
        <v>587</v>
      </c>
      <c r="G420" s="211"/>
      <c r="H420" s="214">
        <v>3.9660000000000002</v>
      </c>
      <c r="I420" s="215"/>
      <c r="J420" s="211"/>
      <c r="K420" s="211"/>
      <c r="L420" s="216"/>
      <c r="M420" s="217"/>
      <c r="N420" s="218"/>
      <c r="O420" s="218"/>
      <c r="P420" s="218"/>
      <c r="Q420" s="218"/>
      <c r="R420" s="218"/>
      <c r="S420" s="218"/>
      <c r="T420" s="219"/>
      <c r="AT420" s="220" t="s">
        <v>171</v>
      </c>
      <c r="AU420" s="220" t="s">
        <v>134</v>
      </c>
      <c r="AV420" s="11" t="s">
        <v>134</v>
      </c>
      <c r="AW420" s="11" t="s">
        <v>33</v>
      </c>
      <c r="AX420" s="11" t="s">
        <v>70</v>
      </c>
      <c r="AY420" s="220" t="s">
        <v>126</v>
      </c>
    </row>
    <row r="421" spans="2:65" s="12" customFormat="1" ht="13.5">
      <c r="B421" s="221"/>
      <c r="C421" s="222"/>
      <c r="D421" s="205" t="s">
        <v>171</v>
      </c>
      <c r="E421" s="248" t="s">
        <v>21</v>
      </c>
      <c r="F421" s="249" t="s">
        <v>174</v>
      </c>
      <c r="G421" s="222"/>
      <c r="H421" s="250">
        <v>47.567999999999998</v>
      </c>
      <c r="I421" s="226"/>
      <c r="J421" s="222"/>
      <c r="K421" s="222"/>
      <c r="L421" s="227"/>
      <c r="M421" s="228"/>
      <c r="N421" s="229"/>
      <c r="O421" s="229"/>
      <c r="P421" s="229"/>
      <c r="Q421" s="229"/>
      <c r="R421" s="229"/>
      <c r="S421" s="229"/>
      <c r="T421" s="230"/>
      <c r="AT421" s="231" t="s">
        <v>171</v>
      </c>
      <c r="AU421" s="231" t="s">
        <v>134</v>
      </c>
      <c r="AV421" s="12" t="s">
        <v>133</v>
      </c>
      <c r="AW421" s="12" t="s">
        <v>33</v>
      </c>
      <c r="AX421" s="12" t="s">
        <v>78</v>
      </c>
      <c r="AY421" s="231" t="s">
        <v>126</v>
      </c>
    </row>
    <row r="422" spans="2:65" s="1" customFormat="1" ht="22.5" customHeight="1">
      <c r="B422" s="41"/>
      <c r="C422" s="193" t="s">
        <v>401</v>
      </c>
      <c r="D422" s="193" t="s">
        <v>129</v>
      </c>
      <c r="E422" s="194" t="s">
        <v>588</v>
      </c>
      <c r="F422" s="195" t="s">
        <v>589</v>
      </c>
      <c r="G422" s="196" t="s">
        <v>400</v>
      </c>
      <c r="H422" s="197">
        <v>152.34399999999999</v>
      </c>
      <c r="I422" s="198"/>
      <c r="J422" s="199">
        <f>ROUND(I422*H422,2)</f>
        <v>0</v>
      </c>
      <c r="K422" s="195" t="s">
        <v>160</v>
      </c>
      <c r="L422" s="61"/>
      <c r="M422" s="200" t="s">
        <v>21</v>
      </c>
      <c r="N422" s="201" t="s">
        <v>42</v>
      </c>
      <c r="O422" s="42"/>
      <c r="P422" s="202">
        <f>O422*H422</f>
        <v>0</v>
      </c>
      <c r="Q422" s="202">
        <v>0</v>
      </c>
      <c r="R422" s="202">
        <f>Q422*H422</f>
        <v>0</v>
      </c>
      <c r="S422" s="202">
        <v>0</v>
      </c>
      <c r="T422" s="203">
        <f>S422*H422</f>
        <v>0</v>
      </c>
      <c r="AR422" s="24" t="s">
        <v>133</v>
      </c>
      <c r="AT422" s="24" t="s">
        <v>129</v>
      </c>
      <c r="AU422" s="24" t="s">
        <v>134</v>
      </c>
      <c r="AY422" s="24" t="s">
        <v>126</v>
      </c>
      <c r="BE422" s="204">
        <f>IF(N422="základní",J422,0)</f>
        <v>0</v>
      </c>
      <c r="BF422" s="204">
        <f>IF(N422="snížená",J422,0)</f>
        <v>0</v>
      </c>
      <c r="BG422" s="204">
        <f>IF(N422="zákl. přenesená",J422,0)</f>
        <v>0</v>
      </c>
      <c r="BH422" s="204">
        <f>IF(N422="sníž. přenesená",J422,0)</f>
        <v>0</v>
      </c>
      <c r="BI422" s="204">
        <f>IF(N422="nulová",J422,0)</f>
        <v>0</v>
      </c>
      <c r="BJ422" s="24" t="s">
        <v>134</v>
      </c>
      <c r="BK422" s="204">
        <f>ROUND(I422*H422,2)</f>
        <v>0</v>
      </c>
      <c r="BL422" s="24" t="s">
        <v>133</v>
      </c>
      <c r="BM422" s="24" t="s">
        <v>590</v>
      </c>
    </row>
    <row r="423" spans="2:65" s="1" customFormat="1" ht="27">
      <c r="B423" s="41"/>
      <c r="C423" s="63"/>
      <c r="D423" s="208" t="s">
        <v>135</v>
      </c>
      <c r="E423" s="63"/>
      <c r="F423" s="209" t="s">
        <v>591</v>
      </c>
      <c r="G423" s="63"/>
      <c r="H423" s="63"/>
      <c r="I423" s="163"/>
      <c r="J423" s="63"/>
      <c r="K423" s="63"/>
      <c r="L423" s="61"/>
      <c r="M423" s="207"/>
      <c r="N423" s="42"/>
      <c r="O423" s="42"/>
      <c r="P423" s="42"/>
      <c r="Q423" s="42"/>
      <c r="R423" s="42"/>
      <c r="S423" s="42"/>
      <c r="T423" s="78"/>
      <c r="AT423" s="24" t="s">
        <v>135</v>
      </c>
      <c r="AU423" s="24" t="s">
        <v>134</v>
      </c>
    </row>
    <row r="424" spans="2:65" s="13" customFormat="1" ht="13.5">
      <c r="B424" s="237"/>
      <c r="C424" s="238"/>
      <c r="D424" s="208" t="s">
        <v>171</v>
      </c>
      <c r="E424" s="239" t="s">
        <v>21</v>
      </c>
      <c r="F424" s="240" t="s">
        <v>411</v>
      </c>
      <c r="G424" s="238"/>
      <c r="H424" s="241" t="s">
        <v>21</v>
      </c>
      <c r="I424" s="242"/>
      <c r="J424" s="238"/>
      <c r="K424" s="238"/>
      <c r="L424" s="243"/>
      <c r="M424" s="244"/>
      <c r="N424" s="245"/>
      <c r="O424" s="245"/>
      <c r="P424" s="245"/>
      <c r="Q424" s="245"/>
      <c r="R424" s="245"/>
      <c r="S424" s="245"/>
      <c r="T424" s="246"/>
      <c r="AT424" s="247" t="s">
        <v>171</v>
      </c>
      <c r="AU424" s="247" t="s">
        <v>134</v>
      </c>
      <c r="AV424" s="13" t="s">
        <v>78</v>
      </c>
      <c r="AW424" s="13" t="s">
        <v>33</v>
      </c>
      <c r="AX424" s="13" t="s">
        <v>70</v>
      </c>
      <c r="AY424" s="247" t="s">
        <v>126</v>
      </c>
    </row>
    <row r="425" spans="2:65" s="13" customFormat="1" ht="13.5">
      <c r="B425" s="237"/>
      <c r="C425" s="238"/>
      <c r="D425" s="208" t="s">
        <v>171</v>
      </c>
      <c r="E425" s="239" t="s">
        <v>21</v>
      </c>
      <c r="F425" s="240" t="s">
        <v>579</v>
      </c>
      <c r="G425" s="238"/>
      <c r="H425" s="241" t="s">
        <v>21</v>
      </c>
      <c r="I425" s="242"/>
      <c r="J425" s="238"/>
      <c r="K425" s="238"/>
      <c r="L425" s="243"/>
      <c r="M425" s="244"/>
      <c r="N425" s="245"/>
      <c r="O425" s="245"/>
      <c r="P425" s="245"/>
      <c r="Q425" s="245"/>
      <c r="R425" s="245"/>
      <c r="S425" s="245"/>
      <c r="T425" s="246"/>
      <c r="AT425" s="247" t="s">
        <v>171</v>
      </c>
      <c r="AU425" s="247" t="s">
        <v>134</v>
      </c>
      <c r="AV425" s="13" t="s">
        <v>78</v>
      </c>
      <c r="AW425" s="13" t="s">
        <v>33</v>
      </c>
      <c r="AX425" s="13" t="s">
        <v>70</v>
      </c>
      <c r="AY425" s="247" t="s">
        <v>126</v>
      </c>
    </row>
    <row r="426" spans="2:65" s="11" customFormat="1" ht="13.5">
      <c r="B426" s="210"/>
      <c r="C426" s="211"/>
      <c r="D426" s="208" t="s">
        <v>171</v>
      </c>
      <c r="E426" s="212" t="s">
        <v>21</v>
      </c>
      <c r="F426" s="213" t="s">
        <v>592</v>
      </c>
      <c r="G426" s="211"/>
      <c r="H426" s="214">
        <v>65.400000000000006</v>
      </c>
      <c r="I426" s="215"/>
      <c r="J426" s="211"/>
      <c r="K426" s="211"/>
      <c r="L426" s="216"/>
      <c r="M426" s="217"/>
      <c r="N426" s="218"/>
      <c r="O426" s="218"/>
      <c r="P426" s="218"/>
      <c r="Q426" s="218"/>
      <c r="R426" s="218"/>
      <c r="S426" s="218"/>
      <c r="T426" s="219"/>
      <c r="AT426" s="220" t="s">
        <v>171</v>
      </c>
      <c r="AU426" s="220" t="s">
        <v>134</v>
      </c>
      <c r="AV426" s="11" t="s">
        <v>134</v>
      </c>
      <c r="AW426" s="11" t="s">
        <v>33</v>
      </c>
      <c r="AX426" s="11" t="s">
        <v>70</v>
      </c>
      <c r="AY426" s="220" t="s">
        <v>126</v>
      </c>
    </row>
    <row r="427" spans="2:65" s="11" customFormat="1" ht="13.5">
      <c r="B427" s="210"/>
      <c r="C427" s="211"/>
      <c r="D427" s="208" t="s">
        <v>171</v>
      </c>
      <c r="E427" s="212" t="s">
        <v>21</v>
      </c>
      <c r="F427" s="213" t="s">
        <v>593</v>
      </c>
      <c r="G427" s="211"/>
      <c r="H427" s="214">
        <v>7.68</v>
      </c>
      <c r="I427" s="215"/>
      <c r="J427" s="211"/>
      <c r="K427" s="211"/>
      <c r="L427" s="216"/>
      <c r="M427" s="217"/>
      <c r="N427" s="218"/>
      <c r="O427" s="218"/>
      <c r="P427" s="218"/>
      <c r="Q427" s="218"/>
      <c r="R427" s="218"/>
      <c r="S427" s="218"/>
      <c r="T427" s="219"/>
      <c r="AT427" s="220" t="s">
        <v>171</v>
      </c>
      <c r="AU427" s="220" t="s">
        <v>134</v>
      </c>
      <c r="AV427" s="11" t="s">
        <v>134</v>
      </c>
      <c r="AW427" s="11" t="s">
        <v>33</v>
      </c>
      <c r="AX427" s="11" t="s">
        <v>70</v>
      </c>
      <c r="AY427" s="220" t="s">
        <v>126</v>
      </c>
    </row>
    <row r="428" spans="2:65" s="13" customFormat="1" ht="13.5">
      <c r="B428" s="237"/>
      <c r="C428" s="238"/>
      <c r="D428" s="208" t="s">
        <v>171</v>
      </c>
      <c r="E428" s="239" t="s">
        <v>21</v>
      </c>
      <c r="F428" s="240" t="s">
        <v>582</v>
      </c>
      <c r="G428" s="238"/>
      <c r="H428" s="241" t="s">
        <v>21</v>
      </c>
      <c r="I428" s="242"/>
      <c r="J428" s="238"/>
      <c r="K428" s="238"/>
      <c r="L428" s="243"/>
      <c r="M428" s="244"/>
      <c r="N428" s="245"/>
      <c r="O428" s="245"/>
      <c r="P428" s="245"/>
      <c r="Q428" s="245"/>
      <c r="R428" s="245"/>
      <c r="S428" s="245"/>
      <c r="T428" s="246"/>
      <c r="AT428" s="247" t="s">
        <v>171</v>
      </c>
      <c r="AU428" s="247" t="s">
        <v>134</v>
      </c>
      <c r="AV428" s="13" t="s">
        <v>78</v>
      </c>
      <c r="AW428" s="13" t="s">
        <v>33</v>
      </c>
      <c r="AX428" s="13" t="s">
        <v>70</v>
      </c>
      <c r="AY428" s="247" t="s">
        <v>126</v>
      </c>
    </row>
    <row r="429" spans="2:65" s="11" customFormat="1" ht="13.5">
      <c r="B429" s="210"/>
      <c r="C429" s="211"/>
      <c r="D429" s="208" t="s">
        <v>171</v>
      </c>
      <c r="E429" s="212" t="s">
        <v>21</v>
      </c>
      <c r="F429" s="213" t="s">
        <v>594</v>
      </c>
      <c r="G429" s="211"/>
      <c r="H429" s="214">
        <v>46.16</v>
      </c>
      <c r="I429" s="215"/>
      <c r="J429" s="211"/>
      <c r="K429" s="211"/>
      <c r="L429" s="216"/>
      <c r="M429" s="217"/>
      <c r="N429" s="218"/>
      <c r="O429" s="218"/>
      <c r="P429" s="218"/>
      <c r="Q429" s="218"/>
      <c r="R429" s="218"/>
      <c r="S429" s="218"/>
      <c r="T429" s="219"/>
      <c r="AT429" s="220" t="s">
        <v>171</v>
      </c>
      <c r="AU429" s="220" t="s">
        <v>134</v>
      </c>
      <c r="AV429" s="11" t="s">
        <v>134</v>
      </c>
      <c r="AW429" s="11" t="s">
        <v>33</v>
      </c>
      <c r="AX429" s="11" t="s">
        <v>70</v>
      </c>
      <c r="AY429" s="220" t="s">
        <v>126</v>
      </c>
    </row>
    <row r="430" spans="2:65" s="11" customFormat="1" ht="13.5">
      <c r="B430" s="210"/>
      <c r="C430" s="211"/>
      <c r="D430" s="208" t="s">
        <v>171</v>
      </c>
      <c r="E430" s="212" t="s">
        <v>21</v>
      </c>
      <c r="F430" s="213" t="s">
        <v>595</v>
      </c>
      <c r="G430" s="211"/>
      <c r="H430" s="214">
        <v>11.92</v>
      </c>
      <c r="I430" s="215"/>
      <c r="J430" s="211"/>
      <c r="K430" s="211"/>
      <c r="L430" s="216"/>
      <c r="M430" s="217"/>
      <c r="N430" s="218"/>
      <c r="O430" s="218"/>
      <c r="P430" s="218"/>
      <c r="Q430" s="218"/>
      <c r="R430" s="218"/>
      <c r="S430" s="218"/>
      <c r="T430" s="219"/>
      <c r="AT430" s="220" t="s">
        <v>171</v>
      </c>
      <c r="AU430" s="220" t="s">
        <v>134</v>
      </c>
      <c r="AV430" s="11" t="s">
        <v>134</v>
      </c>
      <c r="AW430" s="11" t="s">
        <v>33</v>
      </c>
      <c r="AX430" s="11" t="s">
        <v>70</v>
      </c>
      <c r="AY430" s="220" t="s">
        <v>126</v>
      </c>
    </row>
    <row r="431" spans="2:65" s="11" customFormat="1" ht="13.5">
      <c r="B431" s="210"/>
      <c r="C431" s="211"/>
      <c r="D431" s="208" t="s">
        <v>171</v>
      </c>
      <c r="E431" s="212" t="s">
        <v>21</v>
      </c>
      <c r="F431" s="213" t="s">
        <v>596</v>
      </c>
      <c r="G431" s="211"/>
      <c r="H431" s="214">
        <v>6.3840000000000003</v>
      </c>
      <c r="I431" s="215"/>
      <c r="J431" s="211"/>
      <c r="K431" s="211"/>
      <c r="L431" s="216"/>
      <c r="M431" s="217"/>
      <c r="N431" s="218"/>
      <c r="O431" s="218"/>
      <c r="P431" s="218"/>
      <c r="Q431" s="218"/>
      <c r="R431" s="218"/>
      <c r="S431" s="218"/>
      <c r="T431" s="219"/>
      <c r="AT431" s="220" t="s">
        <v>171</v>
      </c>
      <c r="AU431" s="220" t="s">
        <v>134</v>
      </c>
      <c r="AV431" s="11" t="s">
        <v>134</v>
      </c>
      <c r="AW431" s="11" t="s">
        <v>33</v>
      </c>
      <c r="AX431" s="11" t="s">
        <v>70</v>
      </c>
      <c r="AY431" s="220" t="s">
        <v>126</v>
      </c>
    </row>
    <row r="432" spans="2:65" s="13" customFormat="1" ht="13.5">
      <c r="B432" s="237"/>
      <c r="C432" s="238"/>
      <c r="D432" s="208" t="s">
        <v>171</v>
      </c>
      <c r="E432" s="239" t="s">
        <v>21</v>
      </c>
      <c r="F432" s="240" t="s">
        <v>586</v>
      </c>
      <c r="G432" s="238"/>
      <c r="H432" s="241" t="s">
        <v>21</v>
      </c>
      <c r="I432" s="242"/>
      <c r="J432" s="238"/>
      <c r="K432" s="238"/>
      <c r="L432" s="243"/>
      <c r="M432" s="244"/>
      <c r="N432" s="245"/>
      <c r="O432" s="245"/>
      <c r="P432" s="245"/>
      <c r="Q432" s="245"/>
      <c r="R432" s="245"/>
      <c r="S432" s="245"/>
      <c r="T432" s="246"/>
      <c r="AT432" s="247" t="s">
        <v>171</v>
      </c>
      <c r="AU432" s="247" t="s">
        <v>134</v>
      </c>
      <c r="AV432" s="13" t="s">
        <v>78</v>
      </c>
      <c r="AW432" s="13" t="s">
        <v>33</v>
      </c>
      <c r="AX432" s="13" t="s">
        <v>70</v>
      </c>
      <c r="AY432" s="247" t="s">
        <v>126</v>
      </c>
    </row>
    <row r="433" spans="2:65" s="11" customFormat="1" ht="13.5">
      <c r="B433" s="210"/>
      <c r="C433" s="211"/>
      <c r="D433" s="208" t="s">
        <v>171</v>
      </c>
      <c r="E433" s="212" t="s">
        <v>21</v>
      </c>
      <c r="F433" s="213" t="s">
        <v>597</v>
      </c>
      <c r="G433" s="211"/>
      <c r="H433" s="214">
        <v>14.8</v>
      </c>
      <c r="I433" s="215"/>
      <c r="J433" s="211"/>
      <c r="K433" s="211"/>
      <c r="L433" s="216"/>
      <c r="M433" s="217"/>
      <c r="N433" s="218"/>
      <c r="O433" s="218"/>
      <c r="P433" s="218"/>
      <c r="Q433" s="218"/>
      <c r="R433" s="218"/>
      <c r="S433" s="218"/>
      <c r="T433" s="219"/>
      <c r="AT433" s="220" t="s">
        <v>171</v>
      </c>
      <c r="AU433" s="220" t="s">
        <v>134</v>
      </c>
      <c r="AV433" s="11" t="s">
        <v>134</v>
      </c>
      <c r="AW433" s="11" t="s">
        <v>33</v>
      </c>
      <c r="AX433" s="11" t="s">
        <v>70</v>
      </c>
      <c r="AY433" s="220" t="s">
        <v>126</v>
      </c>
    </row>
    <row r="434" spans="2:65" s="12" customFormat="1" ht="13.5">
      <c r="B434" s="221"/>
      <c r="C434" s="222"/>
      <c r="D434" s="205" t="s">
        <v>171</v>
      </c>
      <c r="E434" s="248" t="s">
        <v>21</v>
      </c>
      <c r="F434" s="249" t="s">
        <v>174</v>
      </c>
      <c r="G434" s="222"/>
      <c r="H434" s="250">
        <v>152.34399999999999</v>
      </c>
      <c r="I434" s="226"/>
      <c r="J434" s="222"/>
      <c r="K434" s="222"/>
      <c r="L434" s="227"/>
      <c r="M434" s="228"/>
      <c r="N434" s="229"/>
      <c r="O434" s="229"/>
      <c r="P434" s="229"/>
      <c r="Q434" s="229"/>
      <c r="R434" s="229"/>
      <c r="S434" s="229"/>
      <c r="T434" s="230"/>
      <c r="AT434" s="231" t="s">
        <v>171</v>
      </c>
      <c r="AU434" s="231" t="s">
        <v>134</v>
      </c>
      <c r="AV434" s="12" t="s">
        <v>133</v>
      </c>
      <c r="AW434" s="12" t="s">
        <v>33</v>
      </c>
      <c r="AX434" s="12" t="s">
        <v>78</v>
      </c>
      <c r="AY434" s="231" t="s">
        <v>126</v>
      </c>
    </row>
    <row r="435" spans="2:65" s="1" customFormat="1" ht="22.5" customHeight="1">
      <c r="B435" s="41"/>
      <c r="C435" s="193" t="s">
        <v>598</v>
      </c>
      <c r="D435" s="193" t="s">
        <v>129</v>
      </c>
      <c r="E435" s="194" t="s">
        <v>599</v>
      </c>
      <c r="F435" s="195" t="s">
        <v>600</v>
      </c>
      <c r="G435" s="196" t="s">
        <v>400</v>
      </c>
      <c r="H435" s="197">
        <v>152.34399999999999</v>
      </c>
      <c r="I435" s="198"/>
      <c r="J435" s="199">
        <f>ROUND(I435*H435,2)</f>
        <v>0</v>
      </c>
      <c r="K435" s="195" t="s">
        <v>160</v>
      </c>
      <c r="L435" s="61"/>
      <c r="M435" s="200" t="s">
        <v>21</v>
      </c>
      <c r="N435" s="201" t="s">
        <v>42</v>
      </c>
      <c r="O435" s="42"/>
      <c r="P435" s="202">
        <f>O435*H435</f>
        <v>0</v>
      </c>
      <c r="Q435" s="202">
        <v>0</v>
      </c>
      <c r="R435" s="202">
        <f>Q435*H435</f>
        <v>0</v>
      </c>
      <c r="S435" s="202">
        <v>0</v>
      </c>
      <c r="T435" s="203">
        <f>S435*H435</f>
        <v>0</v>
      </c>
      <c r="AR435" s="24" t="s">
        <v>133</v>
      </c>
      <c r="AT435" s="24" t="s">
        <v>129</v>
      </c>
      <c r="AU435" s="24" t="s">
        <v>134</v>
      </c>
      <c r="AY435" s="24" t="s">
        <v>126</v>
      </c>
      <c r="BE435" s="204">
        <f>IF(N435="základní",J435,0)</f>
        <v>0</v>
      </c>
      <c r="BF435" s="204">
        <f>IF(N435="snížená",J435,0)</f>
        <v>0</v>
      </c>
      <c r="BG435" s="204">
        <f>IF(N435="zákl. přenesená",J435,0)</f>
        <v>0</v>
      </c>
      <c r="BH435" s="204">
        <f>IF(N435="sníž. přenesená",J435,0)</f>
        <v>0</v>
      </c>
      <c r="BI435" s="204">
        <f>IF(N435="nulová",J435,0)</f>
        <v>0</v>
      </c>
      <c r="BJ435" s="24" t="s">
        <v>134</v>
      </c>
      <c r="BK435" s="204">
        <f>ROUND(I435*H435,2)</f>
        <v>0</v>
      </c>
      <c r="BL435" s="24" t="s">
        <v>133</v>
      </c>
      <c r="BM435" s="24" t="s">
        <v>601</v>
      </c>
    </row>
    <row r="436" spans="2:65" s="1" customFormat="1" ht="27">
      <c r="B436" s="41"/>
      <c r="C436" s="63"/>
      <c r="D436" s="205" t="s">
        <v>135</v>
      </c>
      <c r="E436" s="63"/>
      <c r="F436" s="206" t="s">
        <v>602</v>
      </c>
      <c r="G436" s="63"/>
      <c r="H436" s="63"/>
      <c r="I436" s="163"/>
      <c r="J436" s="63"/>
      <c r="K436" s="63"/>
      <c r="L436" s="61"/>
      <c r="M436" s="207"/>
      <c r="N436" s="42"/>
      <c r="O436" s="42"/>
      <c r="P436" s="42"/>
      <c r="Q436" s="42"/>
      <c r="R436" s="42"/>
      <c r="S436" s="42"/>
      <c r="T436" s="78"/>
      <c r="AT436" s="24" t="s">
        <v>135</v>
      </c>
      <c r="AU436" s="24" t="s">
        <v>134</v>
      </c>
    </row>
    <row r="437" spans="2:65" s="1" customFormat="1" ht="22.5" customHeight="1">
      <c r="B437" s="41"/>
      <c r="C437" s="193" t="s">
        <v>407</v>
      </c>
      <c r="D437" s="193" t="s">
        <v>129</v>
      </c>
      <c r="E437" s="194" t="s">
        <v>603</v>
      </c>
      <c r="F437" s="195" t="s">
        <v>604</v>
      </c>
      <c r="G437" s="196" t="s">
        <v>380</v>
      </c>
      <c r="H437" s="197">
        <v>5.6529999999999996</v>
      </c>
      <c r="I437" s="198"/>
      <c r="J437" s="199">
        <f>ROUND(I437*H437,2)</f>
        <v>0</v>
      </c>
      <c r="K437" s="195" t="s">
        <v>160</v>
      </c>
      <c r="L437" s="61"/>
      <c r="M437" s="200" t="s">
        <v>21</v>
      </c>
      <c r="N437" s="201" t="s">
        <v>42</v>
      </c>
      <c r="O437" s="42"/>
      <c r="P437" s="202">
        <f>O437*H437</f>
        <v>0</v>
      </c>
      <c r="Q437" s="202">
        <v>0</v>
      </c>
      <c r="R437" s="202">
        <f>Q437*H437</f>
        <v>0</v>
      </c>
      <c r="S437" s="202">
        <v>0</v>
      </c>
      <c r="T437" s="203">
        <f>S437*H437</f>
        <v>0</v>
      </c>
      <c r="AR437" s="24" t="s">
        <v>133</v>
      </c>
      <c r="AT437" s="24" t="s">
        <v>129</v>
      </c>
      <c r="AU437" s="24" t="s">
        <v>134</v>
      </c>
      <c r="AY437" s="24" t="s">
        <v>126</v>
      </c>
      <c r="BE437" s="204">
        <f>IF(N437="základní",J437,0)</f>
        <v>0</v>
      </c>
      <c r="BF437" s="204">
        <f>IF(N437="snížená",J437,0)</f>
        <v>0</v>
      </c>
      <c r="BG437" s="204">
        <f>IF(N437="zákl. přenesená",J437,0)</f>
        <v>0</v>
      </c>
      <c r="BH437" s="204">
        <f>IF(N437="sníž. přenesená",J437,0)</f>
        <v>0</v>
      </c>
      <c r="BI437" s="204">
        <f>IF(N437="nulová",J437,0)</f>
        <v>0</v>
      </c>
      <c r="BJ437" s="24" t="s">
        <v>134</v>
      </c>
      <c r="BK437" s="204">
        <f>ROUND(I437*H437,2)</f>
        <v>0</v>
      </c>
      <c r="BL437" s="24" t="s">
        <v>133</v>
      </c>
      <c r="BM437" s="24" t="s">
        <v>605</v>
      </c>
    </row>
    <row r="438" spans="2:65" s="1" customFormat="1" ht="13.5">
      <c r="B438" s="41"/>
      <c r="C438" s="63"/>
      <c r="D438" s="208" t="s">
        <v>135</v>
      </c>
      <c r="E438" s="63"/>
      <c r="F438" s="209" t="s">
        <v>606</v>
      </c>
      <c r="G438" s="63"/>
      <c r="H438" s="63"/>
      <c r="I438" s="163"/>
      <c r="J438" s="63"/>
      <c r="K438" s="63"/>
      <c r="L438" s="61"/>
      <c r="M438" s="207"/>
      <c r="N438" s="42"/>
      <c r="O438" s="42"/>
      <c r="P438" s="42"/>
      <c r="Q438" s="42"/>
      <c r="R438" s="42"/>
      <c r="S438" s="42"/>
      <c r="T438" s="78"/>
      <c r="AT438" s="24" t="s">
        <v>135</v>
      </c>
      <c r="AU438" s="24" t="s">
        <v>134</v>
      </c>
    </row>
    <row r="439" spans="2:65" s="1" customFormat="1" ht="40.5">
      <c r="B439" s="41"/>
      <c r="C439" s="63"/>
      <c r="D439" s="208" t="s">
        <v>299</v>
      </c>
      <c r="E439" s="63"/>
      <c r="F439" s="236" t="s">
        <v>554</v>
      </c>
      <c r="G439" s="63"/>
      <c r="H439" s="63"/>
      <c r="I439" s="163"/>
      <c r="J439" s="63"/>
      <c r="K439" s="63"/>
      <c r="L439" s="61"/>
      <c r="M439" s="207"/>
      <c r="N439" s="42"/>
      <c r="O439" s="42"/>
      <c r="P439" s="42"/>
      <c r="Q439" s="42"/>
      <c r="R439" s="42"/>
      <c r="S439" s="42"/>
      <c r="T439" s="78"/>
      <c r="AT439" s="24" t="s">
        <v>299</v>
      </c>
      <c r="AU439" s="24" t="s">
        <v>134</v>
      </c>
    </row>
    <row r="440" spans="2:65" s="13" customFormat="1" ht="13.5">
      <c r="B440" s="237"/>
      <c r="C440" s="238"/>
      <c r="D440" s="208" t="s">
        <v>171</v>
      </c>
      <c r="E440" s="239" t="s">
        <v>21</v>
      </c>
      <c r="F440" s="240" t="s">
        <v>607</v>
      </c>
      <c r="G440" s="238"/>
      <c r="H440" s="241" t="s">
        <v>21</v>
      </c>
      <c r="I440" s="242"/>
      <c r="J440" s="238"/>
      <c r="K440" s="238"/>
      <c r="L440" s="243"/>
      <c r="M440" s="244"/>
      <c r="N440" s="245"/>
      <c r="O440" s="245"/>
      <c r="P440" s="245"/>
      <c r="Q440" s="245"/>
      <c r="R440" s="245"/>
      <c r="S440" s="245"/>
      <c r="T440" s="246"/>
      <c r="AT440" s="247" t="s">
        <v>171</v>
      </c>
      <c r="AU440" s="247" t="s">
        <v>134</v>
      </c>
      <c r="AV440" s="13" t="s">
        <v>78</v>
      </c>
      <c r="AW440" s="13" t="s">
        <v>33</v>
      </c>
      <c r="AX440" s="13" t="s">
        <v>70</v>
      </c>
      <c r="AY440" s="247" t="s">
        <v>126</v>
      </c>
    </row>
    <row r="441" spans="2:65" s="11" customFormat="1" ht="13.5">
      <c r="B441" s="210"/>
      <c r="C441" s="211"/>
      <c r="D441" s="208" t="s">
        <v>171</v>
      </c>
      <c r="E441" s="212" t="s">
        <v>21</v>
      </c>
      <c r="F441" s="213" t="s">
        <v>608</v>
      </c>
      <c r="G441" s="211"/>
      <c r="H441" s="214">
        <v>5.6529999999999996</v>
      </c>
      <c r="I441" s="215"/>
      <c r="J441" s="211"/>
      <c r="K441" s="211"/>
      <c r="L441" s="216"/>
      <c r="M441" s="217"/>
      <c r="N441" s="218"/>
      <c r="O441" s="218"/>
      <c r="P441" s="218"/>
      <c r="Q441" s="218"/>
      <c r="R441" s="218"/>
      <c r="S441" s="218"/>
      <c r="T441" s="219"/>
      <c r="AT441" s="220" t="s">
        <v>171</v>
      </c>
      <c r="AU441" s="220" t="s">
        <v>134</v>
      </c>
      <c r="AV441" s="11" t="s">
        <v>134</v>
      </c>
      <c r="AW441" s="11" t="s">
        <v>33</v>
      </c>
      <c r="AX441" s="11" t="s">
        <v>70</v>
      </c>
      <c r="AY441" s="220" t="s">
        <v>126</v>
      </c>
    </row>
    <row r="442" spans="2:65" s="12" customFormat="1" ht="13.5">
      <c r="B442" s="221"/>
      <c r="C442" s="222"/>
      <c r="D442" s="205" t="s">
        <v>171</v>
      </c>
      <c r="E442" s="248" t="s">
        <v>21</v>
      </c>
      <c r="F442" s="249" t="s">
        <v>174</v>
      </c>
      <c r="G442" s="222"/>
      <c r="H442" s="250">
        <v>5.6529999999999996</v>
      </c>
      <c r="I442" s="226"/>
      <c r="J442" s="222"/>
      <c r="K442" s="222"/>
      <c r="L442" s="227"/>
      <c r="M442" s="228"/>
      <c r="N442" s="229"/>
      <c r="O442" s="229"/>
      <c r="P442" s="229"/>
      <c r="Q442" s="229"/>
      <c r="R442" s="229"/>
      <c r="S442" s="229"/>
      <c r="T442" s="230"/>
      <c r="AT442" s="231" t="s">
        <v>171</v>
      </c>
      <c r="AU442" s="231" t="s">
        <v>134</v>
      </c>
      <c r="AV442" s="12" t="s">
        <v>133</v>
      </c>
      <c r="AW442" s="12" t="s">
        <v>33</v>
      </c>
      <c r="AX442" s="12" t="s">
        <v>78</v>
      </c>
      <c r="AY442" s="231" t="s">
        <v>126</v>
      </c>
    </row>
    <row r="443" spans="2:65" s="1" customFormat="1" ht="22.5" customHeight="1">
      <c r="B443" s="41"/>
      <c r="C443" s="193" t="s">
        <v>609</v>
      </c>
      <c r="D443" s="193" t="s">
        <v>129</v>
      </c>
      <c r="E443" s="194" t="s">
        <v>610</v>
      </c>
      <c r="F443" s="195" t="s">
        <v>611</v>
      </c>
      <c r="G443" s="196" t="s">
        <v>489</v>
      </c>
      <c r="H443" s="197">
        <v>23</v>
      </c>
      <c r="I443" s="198"/>
      <c r="J443" s="199">
        <f>ROUND(I443*H443,2)</f>
        <v>0</v>
      </c>
      <c r="K443" s="195" t="s">
        <v>160</v>
      </c>
      <c r="L443" s="61"/>
      <c r="M443" s="200" t="s">
        <v>21</v>
      </c>
      <c r="N443" s="201" t="s">
        <v>42</v>
      </c>
      <c r="O443" s="42"/>
      <c r="P443" s="202">
        <f>O443*H443</f>
        <v>0</v>
      </c>
      <c r="Q443" s="202">
        <v>0</v>
      </c>
      <c r="R443" s="202">
        <f>Q443*H443</f>
        <v>0</v>
      </c>
      <c r="S443" s="202">
        <v>0</v>
      </c>
      <c r="T443" s="203">
        <f>S443*H443</f>
        <v>0</v>
      </c>
      <c r="AR443" s="24" t="s">
        <v>133</v>
      </c>
      <c r="AT443" s="24" t="s">
        <v>129</v>
      </c>
      <c r="AU443" s="24" t="s">
        <v>134</v>
      </c>
      <c r="AY443" s="24" t="s">
        <v>126</v>
      </c>
      <c r="BE443" s="204">
        <f>IF(N443="základní",J443,0)</f>
        <v>0</v>
      </c>
      <c r="BF443" s="204">
        <f>IF(N443="snížená",J443,0)</f>
        <v>0</v>
      </c>
      <c r="BG443" s="204">
        <f>IF(N443="zákl. přenesená",J443,0)</f>
        <v>0</v>
      </c>
      <c r="BH443" s="204">
        <f>IF(N443="sníž. přenesená",J443,0)</f>
        <v>0</v>
      </c>
      <c r="BI443" s="204">
        <f>IF(N443="nulová",J443,0)</f>
        <v>0</v>
      </c>
      <c r="BJ443" s="24" t="s">
        <v>134</v>
      </c>
      <c r="BK443" s="204">
        <f>ROUND(I443*H443,2)</f>
        <v>0</v>
      </c>
      <c r="BL443" s="24" t="s">
        <v>133</v>
      </c>
      <c r="BM443" s="24" t="s">
        <v>612</v>
      </c>
    </row>
    <row r="444" spans="2:65" s="1" customFormat="1" ht="27">
      <c r="B444" s="41"/>
      <c r="C444" s="63"/>
      <c r="D444" s="208" t="s">
        <v>135</v>
      </c>
      <c r="E444" s="63"/>
      <c r="F444" s="209" t="s">
        <v>613</v>
      </c>
      <c r="G444" s="63"/>
      <c r="H444" s="63"/>
      <c r="I444" s="163"/>
      <c r="J444" s="63"/>
      <c r="K444" s="63"/>
      <c r="L444" s="61"/>
      <c r="M444" s="207"/>
      <c r="N444" s="42"/>
      <c r="O444" s="42"/>
      <c r="P444" s="42"/>
      <c r="Q444" s="42"/>
      <c r="R444" s="42"/>
      <c r="S444" s="42"/>
      <c r="T444" s="78"/>
      <c r="AT444" s="24" t="s">
        <v>135</v>
      </c>
      <c r="AU444" s="24" t="s">
        <v>134</v>
      </c>
    </row>
    <row r="445" spans="2:65" s="1" customFormat="1" ht="40.5">
      <c r="B445" s="41"/>
      <c r="C445" s="63"/>
      <c r="D445" s="205" t="s">
        <v>299</v>
      </c>
      <c r="E445" s="63"/>
      <c r="F445" s="235" t="s">
        <v>614</v>
      </c>
      <c r="G445" s="63"/>
      <c r="H445" s="63"/>
      <c r="I445" s="163"/>
      <c r="J445" s="63"/>
      <c r="K445" s="63"/>
      <c r="L445" s="61"/>
      <c r="M445" s="207"/>
      <c r="N445" s="42"/>
      <c r="O445" s="42"/>
      <c r="P445" s="42"/>
      <c r="Q445" s="42"/>
      <c r="R445" s="42"/>
      <c r="S445" s="42"/>
      <c r="T445" s="78"/>
      <c r="AT445" s="24" t="s">
        <v>299</v>
      </c>
      <c r="AU445" s="24" t="s">
        <v>134</v>
      </c>
    </row>
    <row r="446" spans="2:65" s="1" customFormat="1" ht="22.5" customHeight="1">
      <c r="B446" s="41"/>
      <c r="C446" s="251" t="s">
        <v>417</v>
      </c>
      <c r="D446" s="251" t="s">
        <v>391</v>
      </c>
      <c r="E446" s="252" t="s">
        <v>615</v>
      </c>
      <c r="F446" s="253" t="s">
        <v>616</v>
      </c>
      <c r="G446" s="254" t="s">
        <v>489</v>
      </c>
      <c r="H446" s="255">
        <v>10</v>
      </c>
      <c r="I446" s="256"/>
      <c r="J446" s="257">
        <f>ROUND(I446*H446,2)</f>
        <v>0</v>
      </c>
      <c r="K446" s="253" t="s">
        <v>160</v>
      </c>
      <c r="L446" s="258"/>
      <c r="M446" s="259" t="s">
        <v>21</v>
      </c>
      <c r="N446" s="260" t="s">
        <v>42</v>
      </c>
      <c r="O446" s="42"/>
      <c r="P446" s="202">
        <f>O446*H446</f>
        <v>0</v>
      </c>
      <c r="Q446" s="202">
        <v>0</v>
      </c>
      <c r="R446" s="202">
        <f>Q446*H446</f>
        <v>0</v>
      </c>
      <c r="S446" s="202">
        <v>0</v>
      </c>
      <c r="T446" s="203">
        <f>S446*H446</f>
        <v>0</v>
      </c>
      <c r="AR446" s="24" t="s">
        <v>144</v>
      </c>
      <c r="AT446" s="24" t="s">
        <v>391</v>
      </c>
      <c r="AU446" s="24" t="s">
        <v>134</v>
      </c>
      <c r="AY446" s="24" t="s">
        <v>126</v>
      </c>
      <c r="BE446" s="204">
        <f>IF(N446="základní",J446,0)</f>
        <v>0</v>
      </c>
      <c r="BF446" s="204">
        <f>IF(N446="snížená",J446,0)</f>
        <v>0</v>
      </c>
      <c r="BG446" s="204">
        <f>IF(N446="zákl. přenesená",J446,0)</f>
        <v>0</v>
      </c>
      <c r="BH446" s="204">
        <f>IF(N446="sníž. přenesená",J446,0)</f>
        <v>0</v>
      </c>
      <c r="BI446" s="204">
        <f>IF(N446="nulová",J446,0)</f>
        <v>0</v>
      </c>
      <c r="BJ446" s="24" t="s">
        <v>134</v>
      </c>
      <c r="BK446" s="204">
        <f>ROUND(I446*H446,2)</f>
        <v>0</v>
      </c>
      <c r="BL446" s="24" t="s">
        <v>133</v>
      </c>
      <c r="BM446" s="24" t="s">
        <v>617</v>
      </c>
    </row>
    <row r="447" spans="2:65" s="1" customFormat="1" ht="27">
      <c r="B447" s="41"/>
      <c r="C447" s="63"/>
      <c r="D447" s="208" t="s">
        <v>135</v>
      </c>
      <c r="E447" s="63"/>
      <c r="F447" s="209" t="s">
        <v>618</v>
      </c>
      <c r="G447" s="63"/>
      <c r="H447" s="63"/>
      <c r="I447" s="163"/>
      <c r="J447" s="63"/>
      <c r="K447" s="63"/>
      <c r="L447" s="61"/>
      <c r="M447" s="207"/>
      <c r="N447" s="42"/>
      <c r="O447" s="42"/>
      <c r="P447" s="42"/>
      <c r="Q447" s="42"/>
      <c r="R447" s="42"/>
      <c r="S447" s="42"/>
      <c r="T447" s="78"/>
      <c r="AT447" s="24" t="s">
        <v>135</v>
      </c>
      <c r="AU447" s="24" t="s">
        <v>134</v>
      </c>
    </row>
    <row r="448" spans="2:65" s="11" customFormat="1" ht="13.5">
      <c r="B448" s="210"/>
      <c r="C448" s="211"/>
      <c r="D448" s="208" t="s">
        <v>171</v>
      </c>
      <c r="E448" s="212" t="s">
        <v>21</v>
      </c>
      <c r="F448" s="213" t="s">
        <v>619</v>
      </c>
      <c r="G448" s="211"/>
      <c r="H448" s="214">
        <v>10</v>
      </c>
      <c r="I448" s="215"/>
      <c r="J448" s="211"/>
      <c r="K448" s="211"/>
      <c r="L448" s="216"/>
      <c r="M448" s="217"/>
      <c r="N448" s="218"/>
      <c r="O448" s="218"/>
      <c r="P448" s="218"/>
      <c r="Q448" s="218"/>
      <c r="R448" s="218"/>
      <c r="S448" s="218"/>
      <c r="T448" s="219"/>
      <c r="AT448" s="220" t="s">
        <v>171</v>
      </c>
      <c r="AU448" s="220" t="s">
        <v>134</v>
      </c>
      <c r="AV448" s="11" t="s">
        <v>134</v>
      </c>
      <c r="AW448" s="11" t="s">
        <v>33</v>
      </c>
      <c r="AX448" s="11" t="s">
        <v>70</v>
      </c>
      <c r="AY448" s="220" t="s">
        <v>126</v>
      </c>
    </row>
    <row r="449" spans="2:65" s="12" customFormat="1" ht="13.5">
      <c r="B449" s="221"/>
      <c r="C449" s="222"/>
      <c r="D449" s="205" t="s">
        <v>171</v>
      </c>
      <c r="E449" s="248" t="s">
        <v>21</v>
      </c>
      <c r="F449" s="249" t="s">
        <v>174</v>
      </c>
      <c r="G449" s="222"/>
      <c r="H449" s="250">
        <v>10</v>
      </c>
      <c r="I449" s="226"/>
      <c r="J449" s="222"/>
      <c r="K449" s="222"/>
      <c r="L449" s="227"/>
      <c r="M449" s="228"/>
      <c r="N449" s="229"/>
      <c r="O449" s="229"/>
      <c r="P449" s="229"/>
      <c r="Q449" s="229"/>
      <c r="R449" s="229"/>
      <c r="S449" s="229"/>
      <c r="T449" s="230"/>
      <c r="AT449" s="231" t="s">
        <v>171</v>
      </c>
      <c r="AU449" s="231" t="s">
        <v>134</v>
      </c>
      <c r="AV449" s="12" t="s">
        <v>133</v>
      </c>
      <c r="AW449" s="12" t="s">
        <v>33</v>
      </c>
      <c r="AX449" s="12" t="s">
        <v>78</v>
      </c>
      <c r="AY449" s="231" t="s">
        <v>126</v>
      </c>
    </row>
    <row r="450" spans="2:65" s="1" customFormat="1" ht="22.5" customHeight="1">
      <c r="B450" s="41"/>
      <c r="C450" s="251" t="s">
        <v>620</v>
      </c>
      <c r="D450" s="251" t="s">
        <v>391</v>
      </c>
      <c r="E450" s="252" t="s">
        <v>621</v>
      </c>
      <c r="F450" s="253" t="s">
        <v>622</v>
      </c>
      <c r="G450" s="254" t="s">
        <v>489</v>
      </c>
      <c r="H450" s="255">
        <v>13</v>
      </c>
      <c r="I450" s="256"/>
      <c r="J450" s="257">
        <f>ROUND(I450*H450,2)</f>
        <v>0</v>
      </c>
      <c r="K450" s="253" t="s">
        <v>21</v>
      </c>
      <c r="L450" s="258"/>
      <c r="M450" s="259" t="s">
        <v>21</v>
      </c>
      <c r="N450" s="260" t="s">
        <v>42</v>
      </c>
      <c r="O450" s="42"/>
      <c r="P450" s="202">
        <f>O450*H450</f>
        <v>0</v>
      </c>
      <c r="Q450" s="202">
        <v>0</v>
      </c>
      <c r="R450" s="202">
        <f>Q450*H450</f>
        <v>0</v>
      </c>
      <c r="S450" s="202">
        <v>0</v>
      </c>
      <c r="T450" s="203">
        <f>S450*H450</f>
        <v>0</v>
      </c>
      <c r="AR450" s="24" t="s">
        <v>144</v>
      </c>
      <c r="AT450" s="24" t="s">
        <v>391</v>
      </c>
      <c r="AU450" s="24" t="s">
        <v>134</v>
      </c>
      <c r="AY450" s="24" t="s">
        <v>126</v>
      </c>
      <c r="BE450" s="204">
        <f>IF(N450="základní",J450,0)</f>
        <v>0</v>
      </c>
      <c r="BF450" s="204">
        <f>IF(N450="snížená",J450,0)</f>
        <v>0</v>
      </c>
      <c r="BG450" s="204">
        <f>IF(N450="zákl. přenesená",J450,0)</f>
        <v>0</v>
      </c>
      <c r="BH450" s="204">
        <f>IF(N450="sníž. přenesená",J450,0)</f>
        <v>0</v>
      </c>
      <c r="BI450" s="204">
        <f>IF(N450="nulová",J450,0)</f>
        <v>0</v>
      </c>
      <c r="BJ450" s="24" t="s">
        <v>134</v>
      </c>
      <c r="BK450" s="204">
        <f>ROUND(I450*H450,2)</f>
        <v>0</v>
      </c>
      <c r="BL450" s="24" t="s">
        <v>133</v>
      </c>
      <c r="BM450" s="24" t="s">
        <v>623</v>
      </c>
    </row>
    <row r="451" spans="2:65" s="1" customFormat="1" ht="13.5">
      <c r="B451" s="41"/>
      <c r="C451" s="63"/>
      <c r="D451" s="208" t="s">
        <v>135</v>
      </c>
      <c r="E451" s="63"/>
      <c r="F451" s="209" t="s">
        <v>616</v>
      </c>
      <c r="G451" s="63"/>
      <c r="H451" s="63"/>
      <c r="I451" s="163"/>
      <c r="J451" s="63"/>
      <c r="K451" s="63"/>
      <c r="L451" s="61"/>
      <c r="M451" s="207"/>
      <c r="N451" s="42"/>
      <c r="O451" s="42"/>
      <c r="P451" s="42"/>
      <c r="Q451" s="42"/>
      <c r="R451" s="42"/>
      <c r="S451" s="42"/>
      <c r="T451" s="78"/>
      <c r="AT451" s="24" t="s">
        <v>135</v>
      </c>
      <c r="AU451" s="24" t="s">
        <v>134</v>
      </c>
    </row>
    <row r="452" spans="2:65" s="11" customFormat="1" ht="13.5">
      <c r="B452" s="210"/>
      <c r="C452" s="211"/>
      <c r="D452" s="208" t="s">
        <v>171</v>
      </c>
      <c r="E452" s="212" t="s">
        <v>21</v>
      </c>
      <c r="F452" s="213" t="s">
        <v>624</v>
      </c>
      <c r="G452" s="211"/>
      <c r="H452" s="214">
        <v>5</v>
      </c>
      <c r="I452" s="215"/>
      <c r="J452" s="211"/>
      <c r="K452" s="211"/>
      <c r="L452" s="216"/>
      <c r="M452" s="217"/>
      <c r="N452" s="218"/>
      <c r="O452" s="218"/>
      <c r="P452" s="218"/>
      <c r="Q452" s="218"/>
      <c r="R452" s="218"/>
      <c r="S452" s="218"/>
      <c r="T452" s="219"/>
      <c r="AT452" s="220" t="s">
        <v>171</v>
      </c>
      <c r="AU452" s="220" t="s">
        <v>134</v>
      </c>
      <c r="AV452" s="11" t="s">
        <v>134</v>
      </c>
      <c r="AW452" s="11" t="s">
        <v>33</v>
      </c>
      <c r="AX452" s="11" t="s">
        <v>70</v>
      </c>
      <c r="AY452" s="220" t="s">
        <v>126</v>
      </c>
    </row>
    <row r="453" spans="2:65" s="11" customFormat="1" ht="13.5">
      <c r="B453" s="210"/>
      <c r="C453" s="211"/>
      <c r="D453" s="208" t="s">
        <v>171</v>
      </c>
      <c r="E453" s="212" t="s">
        <v>21</v>
      </c>
      <c r="F453" s="213" t="s">
        <v>625</v>
      </c>
      <c r="G453" s="211"/>
      <c r="H453" s="214">
        <v>8</v>
      </c>
      <c r="I453" s="215"/>
      <c r="J453" s="211"/>
      <c r="K453" s="211"/>
      <c r="L453" s="216"/>
      <c r="M453" s="217"/>
      <c r="N453" s="218"/>
      <c r="O453" s="218"/>
      <c r="P453" s="218"/>
      <c r="Q453" s="218"/>
      <c r="R453" s="218"/>
      <c r="S453" s="218"/>
      <c r="T453" s="219"/>
      <c r="AT453" s="220" t="s">
        <v>171</v>
      </c>
      <c r="AU453" s="220" t="s">
        <v>134</v>
      </c>
      <c r="AV453" s="11" t="s">
        <v>134</v>
      </c>
      <c r="AW453" s="11" t="s">
        <v>33</v>
      </c>
      <c r="AX453" s="11" t="s">
        <v>70</v>
      </c>
      <c r="AY453" s="220" t="s">
        <v>126</v>
      </c>
    </row>
    <row r="454" spans="2:65" s="12" customFormat="1" ht="13.5">
      <c r="B454" s="221"/>
      <c r="C454" s="222"/>
      <c r="D454" s="205" t="s">
        <v>171</v>
      </c>
      <c r="E454" s="248" t="s">
        <v>21</v>
      </c>
      <c r="F454" s="249" t="s">
        <v>174</v>
      </c>
      <c r="G454" s="222"/>
      <c r="H454" s="250">
        <v>13</v>
      </c>
      <c r="I454" s="226"/>
      <c r="J454" s="222"/>
      <c r="K454" s="222"/>
      <c r="L454" s="227"/>
      <c r="M454" s="228"/>
      <c r="N454" s="229"/>
      <c r="O454" s="229"/>
      <c r="P454" s="229"/>
      <c r="Q454" s="229"/>
      <c r="R454" s="229"/>
      <c r="S454" s="229"/>
      <c r="T454" s="230"/>
      <c r="AT454" s="231" t="s">
        <v>171</v>
      </c>
      <c r="AU454" s="231" t="s">
        <v>134</v>
      </c>
      <c r="AV454" s="12" t="s">
        <v>133</v>
      </c>
      <c r="AW454" s="12" t="s">
        <v>33</v>
      </c>
      <c r="AX454" s="12" t="s">
        <v>78</v>
      </c>
      <c r="AY454" s="231" t="s">
        <v>126</v>
      </c>
    </row>
    <row r="455" spans="2:65" s="1" customFormat="1" ht="31.5" customHeight="1">
      <c r="B455" s="41"/>
      <c r="C455" s="193" t="s">
        <v>430</v>
      </c>
      <c r="D455" s="193" t="s">
        <v>129</v>
      </c>
      <c r="E455" s="194" t="s">
        <v>626</v>
      </c>
      <c r="F455" s="195" t="s">
        <v>627</v>
      </c>
      <c r="G455" s="196" t="s">
        <v>400</v>
      </c>
      <c r="H455" s="197">
        <v>6.41</v>
      </c>
      <c r="I455" s="198"/>
      <c r="J455" s="199">
        <f>ROUND(I455*H455,2)</f>
        <v>0</v>
      </c>
      <c r="K455" s="195" t="s">
        <v>160</v>
      </c>
      <c r="L455" s="61"/>
      <c r="M455" s="200" t="s">
        <v>21</v>
      </c>
      <c r="N455" s="201" t="s">
        <v>42</v>
      </c>
      <c r="O455" s="42"/>
      <c r="P455" s="202">
        <f>O455*H455</f>
        <v>0</v>
      </c>
      <c r="Q455" s="202">
        <v>0</v>
      </c>
      <c r="R455" s="202">
        <f>Q455*H455</f>
        <v>0</v>
      </c>
      <c r="S455" s="202">
        <v>0</v>
      </c>
      <c r="T455" s="203">
        <f>S455*H455</f>
        <v>0</v>
      </c>
      <c r="AR455" s="24" t="s">
        <v>133</v>
      </c>
      <c r="AT455" s="24" t="s">
        <v>129</v>
      </c>
      <c r="AU455" s="24" t="s">
        <v>134</v>
      </c>
      <c r="AY455" s="24" t="s">
        <v>126</v>
      </c>
      <c r="BE455" s="204">
        <f>IF(N455="základní",J455,0)</f>
        <v>0</v>
      </c>
      <c r="BF455" s="204">
        <f>IF(N455="snížená",J455,0)</f>
        <v>0</v>
      </c>
      <c r="BG455" s="204">
        <f>IF(N455="zákl. přenesená",J455,0)</f>
        <v>0</v>
      </c>
      <c r="BH455" s="204">
        <f>IF(N455="sníž. přenesená",J455,0)</f>
        <v>0</v>
      </c>
      <c r="BI455" s="204">
        <f>IF(N455="nulová",J455,0)</f>
        <v>0</v>
      </c>
      <c r="BJ455" s="24" t="s">
        <v>134</v>
      </c>
      <c r="BK455" s="204">
        <f>ROUND(I455*H455,2)</f>
        <v>0</v>
      </c>
      <c r="BL455" s="24" t="s">
        <v>133</v>
      </c>
      <c r="BM455" s="24" t="s">
        <v>628</v>
      </c>
    </row>
    <row r="456" spans="2:65" s="1" customFormat="1" ht="27">
      <c r="B456" s="41"/>
      <c r="C456" s="63"/>
      <c r="D456" s="208" t="s">
        <v>135</v>
      </c>
      <c r="E456" s="63"/>
      <c r="F456" s="209" t="s">
        <v>629</v>
      </c>
      <c r="G456" s="63"/>
      <c r="H456" s="63"/>
      <c r="I456" s="163"/>
      <c r="J456" s="63"/>
      <c r="K456" s="63"/>
      <c r="L456" s="61"/>
      <c r="M456" s="207"/>
      <c r="N456" s="42"/>
      <c r="O456" s="42"/>
      <c r="P456" s="42"/>
      <c r="Q456" s="42"/>
      <c r="R456" s="42"/>
      <c r="S456" s="42"/>
      <c r="T456" s="78"/>
      <c r="AT456" s="24" t="s">
        <v>135</v>
      </c>
      <c r="AU456" s="24" t="s">
        <v>134</v>
      </c>
    </row>
    <row r="457" spans="2:65" s="1" customFormat="1" ht="67.5">
      <c r="B457" s="41"/>
      <c r="C457" s="63"/>
      <c r="D457" s="208" t="s">
        <v>299</v>
      </c>
      <c r="E457" s="63"/>
      <c r="F457" s="236" t="s">
        <v>630</v>
      </c>
      <c r="G457" s="63"/>
      <c r="H457" s="63"/>
      <c r="I457" s="163"/>
      <c r="J457" s="63"/>
      <c r="K457" s="63"/>
      <c r="L457" s="61"/>
      <c r="M457" s="207"/>
      <c r="N457" s="42"/>
      <c r="O457" s="42"/>
      <c r="P457" s="42"/>
      <c r="Q457" s="42"/>
      <c r="R457" s="42"/>
      <c r="S457" s="42"/>
      <c r="T457" s="78"/>
      <c r="AT457" s="24" t="s">
        <v>299</v>
      </c>
      <c r="AU457" s="24" t="s">
        <v>134</v>
      </c>
    </row>
    <row r="458" spans="2:65" s="13" customFormat="1" ht="13.5">
      <c r="B458" s="237"/>
      <c r="C458" s="238"/>
      <c r="D458" s="208" t="s">
        <v>171</v>
      </c>
      <c r="E458" s="239" t="s">
        <v>21</v>
      </c>
      <c r="F458" s="240" t="s">
        <v>631</v>
      </c>
      <c r="G458" s="238"/>
      <c r="H458" s="241" t="s">
        <v>21</v>
      </c>
      <c r="I458" s="242"/>
      <c r="J458" s="238"/>
      <c r="K458" s="238"/>
      <c r="L458" s="243"/>
      <c r="M458" s="244"/>
      <c r="N458" s="245"/>
      <c r="O458" s="245"/>
      <c r="P458" s="245"/>
      <c r="Q458" s="245"/>
      <c r="R458" s="245"/>
      <c r="S458" s="245"/>
      <c r="T458" s="246"/>
      <c r="AT458" s="247" t="s">
        <v>171</v>
      </c>
      <c r="AU458" s="247" t="s">
        <v>134</v>
      </c>
      <c r="AV458" s="13" t="s">
        <v>78</v>
      </c>
      <c r="AW458" s="13" t="s">
        <v>33</v>
      </c>
      <c r="AX458" s="13" t="s">
        <v>70</v>
      </c>
      <c r="AY458" s="247" t="s">
        <v>126</v>
      </c>
    </row>
    <row r="459" spans="2:65" s="11" customFormat="1" ht="13.5">
      <c r="B459" s="210"/>
      <c r="C459" s="211"/>
      <c r="D459" s="208" t="s">
        <v>171</v>
      </c>
      <c r="E459" s="212" t="s">
        <v>21</v>
      </c>
      <c r="F459" s="213" t="s">
        <v>632</v>
      </c>
      <c r="G459" s="211"/>
      <c r="H459" s="214">
        <v>1.665</v>
      </c>
      <c r="I459" s="215"/>
      <c r="J459" s="211"/>
      <c r="K459" s="211"/>
      <c r="L459" s="216"/>
      <c r="M459" s="217"/>
      <c r="N459" s="218"/>
      <c r="O459" s="218"/>
      <c r="P459" s="218"/>
      <c r="Q459" s="218"/>
      <c r="R459" s="218"/>
      <c r="S459" s="218"/>
      <c r="T459" s="219"/>
      <c r="AT459" s="220" t="s">
        <v>171</v>
      </c>
      <c r="AU459" s="220" t="s">
        <v>134</v>
      </c>
      <c r="AV459" s="11" t="s">
        <v>134</v>
      </c>
      <c r="AW459" s="11" t="s">
        <v>33</v>
      </c>
      <c r="AX459" s="11" t="s">
        <v>70</v>
      </c>
      <c r="AY459" s="220" t="s">
        <v>126</v>
      </c>
    </row>
    <row r="460" spans="2:65" s="11" customFormat="1" ht="13.5">
      <c r="B460" s="210"/>
      <c r="C460" s="211"/>
      <c r="D460" s="208" t="s">
        <v>171</v>
      </c>
      <c r="E460" s="212" t="s">
        <v>21</v>
      </c>
      <c r="F460" s="213" t="s">
        <v>633</v>
      </c>
      <c r="G460" s="211"/>
      <c r="H460" s="214">
        <v>4.7450000000000001</v>
      </c>
      <c r="I460" s="215"/>
      <c r="J460" s="211"/>
      <c r="K460" s="211"/>
      <c r="L460" s="216"/>
      <c r="M460" s="217"/>
      <c r="N460" s="218"/>
      <c r="O460" s="218"/>
      <c r="P460" s="218"/>
      <c r="Q460" s="218"/>
      <c r="R460" s="218"/>
      <c r="S460" s="218"/>
      <c r="T460" s="219"/>
      <c r="AT460" s="220" t="s">
        <v>171</v>
      </c>
      <c r="AU460" s="220" t="s">
        <v>134</v>
      </c>
      <c r="AV460" s="11" t="s">
        <v>134</v>
      </c>
      <c r="AW460" s="11" t="s">
        <v>33</v>
      </c>
      <c r="AX460" s="11" t="s">
        <v>70</v>
      </c>
      <c r="AY460" s="220" t="s">
        <v>126</v>
      </c>
    </row>
    <row r="461" spans="2:65" s="12" customFormat="1" ht="13.5">
      <c r="B461" s="221"/>
      <c r="C461" s="222"/>
      <c r="D461" s="205" t="s">
        <v>171</v>
      </c>
      <c r="E461" s="248" t="s">
        <v>21</v>
      </c>
      <c r="F461" s="249" t="s">
        <v>174</v>
      </c>
      <c r="G461" s="222"/>
      <c r="H461" s="250">
        <v>6.41</v>
      </c>
      <c r="I461" s="226"/>
      <c r="J461" s="222"/>
      <c r="K461" s="222"/>
      <c r="L461" s="227"/>
      <c r="M461" s="228"/>
      <c r="N461" s="229"/>
      <c r="O461" s="229"/>
      <c r="P461" s="229"/>
      <c r="Q461" s="229"/>
      <c r="R461" s="229"/>
      <c r="S461" s="229"/>
      <c r="T461" s="230"/>
      <c r="AT461" s="231" t="s">
        <v>171</v>
      </c>
      <c r="AU461" s="231" t="s">
        <v>134</v>
      </c>
      <c r="AV461" s="12" t="s">
        <v>133</v>
      </c>
      <c r="AW461" s="12" t="s">
        <v>33</v>
      </c>
      <c r="AX461" s="12" t="s">
        <v>78</v>
      </c>
      <c r="AY461" s="231" t="s">
        <v>126</v>
      </c>
    </row>
    <row r="462" spans="2:65" s="1" customFormat="1" ht="31.5" customHeight="1">
      <c r="B462" s="41"/>
      <c r="C462" s="193" t="s">
        <v>634</v>
      </c>
      <c r="D462" s="193" t="s">
        <v>129</v>
      </c>
      <c r="E462" s="194" t="s">
        <v>635</v>
      </c>
      <c r="F462" s="195" t="s">
        <v>636</v>
      </c>
      <c r="G462" s="196" t="s">
        <v>400</v>
      </c>
      <c r="H462" s="197">
        <v>13.855</v>
      </c>
      <c r="I462" s="198"/>
      <c r="J462" s="199">
        <f>ROUND(I462*H462,2)</f>
        <v>0</v>
      </c>
      <c r="K462" s="195" t="s">
        <v>160</v>
      </c>
      <c r="L462" s="61"/>
      <c r="M462" s="200" t="s">
        <v>21</v>
      </c>
      <c r="N462" s="201" t="s">
        <v>42</v>
      </c>
      <c r="O462" s="42"/>
      <c r="P462" s="202">
        <f>O462*H462</f>
        <v>0</v>
      </c>
      <c r="Q462" s="202">
        <v>0</v>
      </c>
      <c r="R462" s="202">
        <f>Q462*H462</f>
        <v>0</v>
      </c>
      <c r="S462" s="202">
        <v>0</v>
      </c>
      <c r="T462" s="203">
        <f>S462*H462</f>
        <v>0</v>
      </c>
      <c r="AR462" s="24" t="s">
        <v>133</v>
      </c>
      <c r="AT462" s="24" t="s">
        <v>129</v>
      </c>
      <c r="AU462" s="24" t="s">
        <v>134</v>
      </c>
      <c r="AY462" s="24" t="s">
        <v>126</v>
      </c>
      <c r="BE462" s="204">
        <f>IF(N462="základní",J462,0)</f>
        <v>0</v>
      </c>
      <c r="BF462" s="204">
        <f>IF(N462="snížená",J462,0)</f>
        <v>0</v>
      </c>
      <c r="BG462" s="204">
        <f>IF(N462="zákl. přenesená",J462,0)</f>
        <v>0</v>
      </c>
      <c r="BH462" s="204">
        <f>IF(N462="sníž. přenesená",J462,0)</f>
        <v>0</v>
      </c>
      <c r="BI462" s="204">
        <f>IF(N462="nulová",J462,0)</f>
        <v>0</v>
      </c>
      <c r="BJ462" s="24" t="s">
        <v>134</v>
      </c>
      <c r="BK462" s="204">
        <f>ROUND(I462*H462,2)</f>
        <v>0</v>
      </c>
      <c r="BL462" s="24" t="s">
        <v>133</v>
      </c>
      <c r="BM462" s="24" t="s">
        <v>637</v>
      </c>
    </row>
    <row r="463" spans="2:65" s="1" customFormat="1" ht="27">
      <c r="B463" s="41"/>
      <c r="C463" s="63"/>
      <c r="D463" s="208" t="s">
        <v>135</v>
      </c>
      <c r="E463" s="63"/>
      <c r="F463" s="209" t="s">
        <v>638</v>
      </c>
      <c r="G463" s="63"/>
      <c r="H463" s="63"/>
      <c r="I463" s="163"/>
      <c r="J463" s="63"/>
      <c r="K463" s="63"/>
      <c r="L463" s="61"/>
      <c r="M463" s="207"/>
      <c r="N463" s="42"/>
      <c r="O463" s="42"/>
      <c r="P463" s="42"/>
      <c r="Q463" s="42"/>
      <c r="R463" s="42"/>
      <c r="S463" s="42"/>
      <c r="T463" s="78"/>
      <c r="AT463" s="24" t="s">
        <v>135</v>
      </c>
      <c r="AU463" s="24" t="s">
        <v>134</v>
      </c>
    </row>
    <row r="464" spans="2:65" s="1" customFormat="1" ht="67.5">
      <c r="B464" s="41"/>
      <c r="C464" s="63"/>
      <c r="D464" s="208" t="s">
        <v>299</v>
      </c>
      <c r="E464" s="63"/>
      <c r="F464" s="236" t="s">
        <v>630</v>
      </c>
      <c r="G464" s="63"/>
      <c r="H464" s="63"/>
      <c r="I464" s="163"/>
      <c r="J464" s="63"/>
      <c r="K464" s="63"/>
      <c r="L464" s="61"/>
      <c r="M464" s="207"/>
      <c r="N464" s="42"/>
      <c r="O464" s="42"/>
      <c r="P464" s="42"/>
      <c r="Q464" s="42"/>
      <c r="R464" s="42"/>
      <c r="S464" s="42"/>
      <c r="T464" s="78"/>
      <c r="AT464" s="24" t="s">
        <v>299</v>
      </c>
      <c r="AU464" s="24" t="s">
        <v>134</v>
      </c>
    </row>
    <row r="465" spans="2:65" s="13" customFormat="1" ht="13.5">
      <c r="B465" s="237"/>
      <c r="C465" s="238"/>
      <c r="D465" s="208" t="s">
        <v>171</v>
      </c>
      <c r="E465" s="239" t="s">
        <v>21</v>
      </c>
      <c r="F465" s="240" t="s">
        <v>631</v>
      </c>
      <c r="G465" s="238"/>
      <c r="H465" s="241" t="s">
        <v>21</v>
      </c>
      <c r="I465" s="242"/>
      <c r="J465" s="238"/>
      <c r="K465" s="238"/>
      <c r="L465" s="243"/>
      <c r="M465" s="244"/>
      <c r="N465" s="245"/>
      <c r="O465" s="245"/>
      <c r="P465" s="245"/>
      <c r="Q465" s="245"/>
      <c r="R465" s="245"/>
      <c r="S465" s="245"/>
      <c r="T465" s="246"/>
      <c r="AT465" s="247" t="s">
        <v>171</v>
      </c>
      <c r="AU465" s="247" t="s">
        <v>134</v>
      </c>
      <c r="AV465" s="13" t="s">
        <v>78</v>
      </c>
      <c r="AW465" s="13" t="s">
        <v>33</v>
      </c>
      <c r="AX465" s="13" t="s">
        <v>70</v>
      </c>
      <c r="AY465" s="247" t="s">
        <v>126</v>
      </c>
    </row>
    <row r="466" spans="2:65" s="11" customFormat="1" ht="13.5">
      <c r="B466" s="210"/>
      <c r="C466" s="211"/>
      <c r="D466" s="208" t="s">
        <v>171</v>
      </c>
      <c r="E466" s="212" t="s">
        <v>21</v>
      </c>
      <c r="F466" s="213" t="s">
        <v>639</v>
      </c>
      <c r="G466" s="211"/>
      <c r="H466" s="214">
        <v>13.855</v>
      </c>
      <c r="I466" s="215"/>
      <c r="J466" s="211"/>
      <c r="K466" s="211"/>
      <c r="L466" s="216"/>
      <c r="M466" s="217"/>
      <c r="N466" s="218"/>
      <c r="O466" s="218"/>
      <c r="P466" s="218"/>
      <c r="Q466" s="218"/>
      <c r="R466" s="218"/>
      <c r="S466" s="218"/>
      <c r="T466" s="219"/>
      <c r="AT466" s="220" t="s">
        <v>171</v>
      </c>
      <c r="AU466" s="220" t="s">
        <v>134</v>
      </c>
      <c r="AV466" s="11" t="s">
        <v>134</v>
      </c>
      <c r="AW466" s="11" t="s">
        <v>33</v>
      </c>
      <c r="AX466" s="11" t="s">
        <v>70</v>
      </c>
      <c r="AY466" s="220" t="s">
        <v>126</v>
      </c>
    </row>
    <row r="467" spans="2:65" s="12" customFormat="1" ht="13.5">
      <c r="B467" s="221"/>
      <c r="C467" s="222"/>
      <c r="D467" s="205" t="s">
        <v>171</v>
      </c>
      <c r="E467" s="248" t="s">
        <v>21</v>
      </c>
      <c r="F467" s="249" t="s">
        <v>174</v>
      </c>
      <c r="G467" s="222"/>
      <c r="H467" s="250">
        <v>13.855</v>
      </c>
      <c r="I467" s="226"/>
      <c r="J467" s="222"/>
      <c r="K467" s="222"/>
      <c r="L467" s="227"/>
      <c r="M467" s="228"/>
      <c r="N467" s="229"/>
      <c r="O467" s="229"/>
      <c r="P467" s="229"/>
      <c r="Q467" s="229"/>
      <c r="R467" s="229"/>
      <c r="S467" s="229"/>
      <c r="T467" s="230"/>
      <c r="AT467" s="231" t="s">
        <v>171</v>
      </c>
      <c r="AU467" s="231" t="s">
        <v>134</v>
      </c>
      <c r="AV467" s="12" t="s">
        <v>133</v>
      </c>
      <c r="AW467" s="12" t="s">
        <v>33</v>
      </c>
      <c r="AX467" s="12" t="s">
        <v>78</v>
      </c>
      <c r="AY467" s="231" t="s">
        <v>126</v>
      </c>
    </row>
    <row r="468" spans="2:65" s="1" customFormat="1" ht="22.5" customHeight="1">
      <c r="B468" s="41"/>
      <c r="C468" s="193" t="s">
        <v>467</v>
      </c>
      <c r="D468" s="193" t="s">
        <v>129</v>
      </c>
      <c r="E468" s="194" t="s">
        <v>640</v>
      </c>
      <c r="F468" s="195" t="s">
        <v>641</v>
      </c>
      <c r="G468" s="196" t="s">
        <v>308</v>
      </c>
      <c r="H468" s="197">
        <v>8.6359999999999992</v>
      </c>
      <c r="I468" s="198"/>
      <c r="J468" s="199">
        <f>ROUND(I468*H468,2)</f>
        <v>0</v>
      </c>
      <c r="K468" s="195" t="s">
        <v>160</v>
      </c>
      <c r="L468" s="61"/>
      <c r="M468" s="200" t="s">
        <v>21</v>
      </c>
      <c r="N468" s="201" t="s">
        <v>42</v>
      </c>
      <c r="O468" s="42"/>
      <c r="P468" s="202">
        <f>O468*H468</f>
        <v>0</v>
      </c>
      <c r="Q468" s="202">
        <v>0</v>
      </c>
      <c r="R468" s="202">
        <f>Q468*H468</f>
        <v>0</v>
      </c>
      <c r="S468" s="202">
        <v>0</v>
      </c>
      <c r="T468" s="203">
        <f>S468*H468</f>
        <v>0</v>
      </c>
      <c r="AR468" s="24" t="s">
        <v>133</v>
      </c>
      <c r="AT468" s="24" t="s">
        <v>129</v>
      </c>
      <c r="AU468" s="24" t="s">
        <v>134</v>
      </c>
      <c r="AY468" s="24" t="s">
        <v>126</v>
      </c>
      <c r="BE468" s="204">
        <f>IF(N468="základní",J468,0)</f>
        <v>0</v>
      </c>
      <c r="BF468" s="204">
        <f>IF(N468="snížená",J468,0)</f>
        <v>0</v>
      </c>
      <c r="BG468" s="204">
        <f>IF(N468="zákl. přenesená",J468,0)</f>
        <v>0</v>
      </c>
      <c r="BH468" s="204">
        <f>IF(N468="sníž. přenesená",J468,0)</f>
        <v>0</v>
      </c>
      <c r="BI468" s="204">
        <f>IF(N468="nulová",J468,0)</f>
        <v>0</v>
      </c>
      <c r="BJ468" s="24" t="s">
        <v>134</v>
      </c>
      <c r="BK468" s="204">
        <f>ROUND(I468*H468,2)</f>
        <v>0</v>
      </c>
      <c r="BL468" s="24" t="s">
        <v>133</v>
      </c>
      <c r="BM468" s="24" t="s">
        <v>642</v>
      </c>
    </row>
    <row r="469" spans="2:65" s="1" customFormat="1" ht="27">
      <c r="B469" s="41"/>
      <c r="C469" s="63"/>
      <c r="D469" s="208" t="s">
        <v>135</v>
      </c>
      <c r="E469" s="63"/>
      <c r="F469" s="209" t="s">
        <v>643</v>
      </c>
      <c r="G469" s="63"/>
      <c r="H469" s="63"/>
      <c r="I469" s="163"/>
      <c r="J469" s="63"/>
      <c r="K469" s="63"/>
      <c r="L469" s="61"/>
      <c r="M469" s="207"/>
      <c r="N469" s="42"/>
      <c r="O469" s="42"/>
      <c r="P469" s="42"/>
      <c r="Q469" s="42"/>
      <c r="R469" s="42"/>
      <c r="S469" s="42"/>
      <c r="T469" s="78"/>
      <c r="AT469" s="24" t="s">
        <v>135</v>
      </c>
      <c r="AU469" s="24" t="s">
        <v>134</v>
      </c>
    </row>
    <row r="470" spans="2:65" s="1" customFormat="1" ht="121.5">
      <c r="B470" s="41"/>
      <c r="C470" s="63"/>
      <c r="D470" s="208" t="s">
        <v>299</v>
      </c>
      <c r="E470" s="63"/>
      <c r="F470" s="236" t="s">
        <v>644</v>
      </c>
      <c r="G470" s="63"/>
      <c r="H470" s="63"/>
      <c r="I470" s="163"/>
      <c r="J470" s="63"/>
      <c r="K470" s="63"/>
      <c r="L470" s="61"/>
      <c r="M470" s="207"/>
      <c r="N470" s="42"/>
      <c r="O470" s="42"/>
      <c r="P470" s="42"/>
      <c r="Q470" s="42"/>
      <c r="R470" s="42"/>
      <c r="S470" s="42"/>
      <c r="T470" s="78"/>
      <c r="AT470" s="24" t="s">
        <v>299</v>
      </c>
      <c r="AU470" s="24" t="s">
        <v>134</v>
      </c>
    </row>
    <row r="471" spans="2:65" s="13" customFormat="1" ht="13.5">
      <c r="B471" s="237"/>
      <c r="C471" s="238"/>
      <c r="D471" s="208" t="s">
        <v>171</v>
      </c>
      <c r="E471" s="239" t="s">
        <v>21</v>
      </c>
      <c r="F471" s="240" t="s">
        <v>645</v>
      </c>
      <c r="G471" s="238"/>
      <c r="H471" s="241" t="s">
        <v>21</v>
      </c>
      <c r="I471" s="242"/>
      <c r="J471" s="238"/>
      <c r="K471" s="238"/>
      <c r="L471" s="243"/>
      <c r="M471" s="244"/>
      <c r="N471" s="245"/>
      <c r="O471" s="245"/>
      <c r="P471" s="245"/>
      <c r="Q471" s="245"/>
      <c r="R471" s="245"/>
      <c r="S471" s="245"/>
      <c r="T471" s="246"/>
      <c r="AT471" s="247" t="s">
        <v>171</v>
      </c>
      <c r="AU471" s="247" t="s">
        <v>134</v>
      </c>
      <c r="AV471" s="13" t="s">
        <v>78</v>
      </c>
      <c r="AW471" s="13" t="s">
        <v>33</v>
      </c>
      <c r="AX471" s="13" t="s">
        <v>70</v>
      </c>
      <c r="AY471" s="247" t="s">
        <v>126</v>
      </c>
    </row>
    <row r="472" spans="2:65" s="13" customFormat="1" ht="13.5">
      <c r="B472" s="237"/>
      <c r="C472" s="238"/>
      <c r="D472" s="208" t="s">
        <v>171</v>
      </c>
      <c r="E472" s="239" t="s">
        <v>21</v>
      </c>
      <c r="F472" s="240" t="s">
        <v>646</v>
      </c>
      <c r="G472" s="238"/>
      <c r="H472" s="241" t="s">
        <v>21</v>
      </c>
      <c r="I472" s="242"/>
      <c r="J472" s="238"/>
      <c r="K472" s="238"/>
      <c r="L472" s="243"/>
      <c r="M472" s="244"/>
      <c r="N472" s="245"/>
      <c r="O472" s="245"/>
      <c r="P472" s="245"/>
      <c r="Q472" s="245"/>
      <c r="R472" s="245"/>
      <c r="S472" s="245"/>
      <c r="T472" s="246"/>
      <c r="AT472" s="247" t="s">
        <v>171</v>
      </c>
      <c r="AU472" s="247" t="s">
        <v>134</v>
      </c>
      <c r="AV472" s="13" t="s">
        <v>78</v>
      </c>
      <c r="AW472" s="13" t="s">
        <v>33</v>
      </c>
      <c r="AX472" s="13" t="s">
        <v>70</v>
      </c>
      <c r="AY472" s="247" t="s">
        <v>126</v>
      </c>
    </row>
    <row r="473" spans="2:65" s="11" customFormat="1" ht="13.5">
      <c r="B473" s="210"/>
      <c r="C473" s="211"/>
      <c r="D473" s="208" t="s">
        <v>171</v>
      </c>
      <c r="E473" s="212" t="s">
        <v>21</v>
      </c>
      <c r="F473" s="213" t="s">
        <v>647</v>
      </c>
      <c r="G473" s="211"/>
      <c r="H473" s="214">
        <v>8.1120000000000001</v>
      </c>
      <c r="I473" s="215"/>
      <c r="J473" s="211"/>
      <c r="K473" s="211"/>
      <c r="L473" s="216"/>
      <c r="M473" s="217"/>
      <c r="N473" s="218"/>
      <c r="O473" s="218"/>
      <c r="P473" s="218"/>
      <c r="Q473" s="218"/>
      <c r="R473" s="218"/>
      <c r="S473" s="218"/>
      <c r="T473" s="219"/>
      <c r="AT473" s="220" t="s">
        <v>171</v>
      </c>
      <c r="AU473" s="220" t="s">
        <v>134</v>
      </c>
      <c r="AV473" s="11" t="s">
        <v>134</v>
      </c>
      <c r="AW473" s="11" t="s">
        <v>33</v>
      </c>
      <c r="AX473" s="11" t="s">
        <v>70</v>
      </c>
      <c r="AY473" s="220" t="s">
        <v>126</v>
      </c>
    </row>
    <row r="474" spans="2:65" s="13" customFormat="1" ht="13.5">
      <c r="B474" s="237"/>
      <c r="C474" s="238"/>
      <c r="D474" s="208" t="s">
        <v>171</v>
      </c>
      <c r="E474" s="239" t="s">
        <v>21</v>
      </c>
      <c r="F474" s="240" t="s">
        <v>648</v>
      </c>
      <c r="G474" s="238"/>
      <c r="H474" s="241" t="s">
        <v>21</v>
      </c>
      <c r="I474" s="242"/>
      <c r="J474" s="238"/>
      <c r="K474" s="238"/>
      <c r="L474" s="243"/>
      <c r="M474" s="244"/>
      <c r="N474" s="245"/>
      <c r="O474" s="245"/>
      <c r="P474" s="245"/>
      <c r="Q474" s="245"/>
      <c r="R474" s="245"/>
      <c r="S474" s="245"/>
      <c r="T474" s="246"/>
      <c r="AT474" s="247" t="s">
        <v>171</v>
      </c>
      <c r="AU474" s="247" t="s">
        <v>134</v>
      </c>
      <c r="AV474" s="13" t="s">
        <v>78</v>
      </c>
      <c r="AW474" s="13" t="s">
        <v>33</v>
      </c>
      <c r="AX474" s="13" t="s">
        <v>70</v>
      </c>
      <c r="AY474" s="247" t="s">
        <v>126</v>
      </c>
    </row>
    <row r="475" spans="2:65" s="11" customFormat="1" ht="13.5">
      <c r="B475" s="210"/>
      <c r="C475" s="211"/>
      <c r="D475" s="208" t="s">
        <v>171</v>
      </c>
      <c r="E475" s="212" t="s">
        <v>21</v>
      </c>
      <c r="F475" s="213" t="s">
        <v>649</v>
      </c>
      <c r="G475" s="211"/>
      <c r="H475" s="214">
        <v>0.52400000000000002</v>
      </c>
      <c r="I475" s="215"/>
      <c r="J475" s="211"/>
      <c r="K475" s="211"/>
      <c r="L475" s="216"/>
      <c r="M475" s="217"/>
      <c r="N475" s="218"/>
      <c r="O475" s="218"/>
      <c r="P475" s="218"/>
      <c r="Q475" s="218"/>
      <c r="R475" s="218"/>
      <c r="S475" s="218"/>
      <c r="T475" s="219"/>
      <c r="AT475" s="220" t="s">
        <v>171</v>
      </c>
      <c r="AU475" s="220" t="s">
        <v>134</v>
      </c>
      <c r="AV475" s="11" t="s">
        <v>134</v>
      </c>
      <c r="AW475" s="11" t="s">
        <v>33</v>
      </c>
      <c r="AX475" s="11" t="s">
        <v>70</v>
      </c>
      <c r="AY475" s="220" t="s">
        <v>126</v>
      </c>
    </row>
    <row r="476" spans="2:65" s="12" customFormat="1" ht="13.5">
      <c r="B476" s="221"/>
      <c r="C476" s="222"/>
      <c r="D476" s="205" t="s">
        <v>171</v>
      </c>
      <c r="E476" s="248" t="s">
        <v>21</v>
      </c>
      <c r="F476" s="249" t="s">
        <v>174</v>
      </c>
      <c r="G476" s="222"/>
      <c r="H476" s="250">
        <v>8.6359999999999992</v>
      </c>
      <c r="I476" s="226"/>
      <c r="J476" s="222"/>
      <c r="K476" s="222"/>
      <c r="L476" s="227"/>
      <c r="M476" s="228"/>
      <c r="N476" s="229"/>
      <c r="O476" s="229"/>
      <c r="P476" s="229"/>
      <c r="Q476" s="229"/>
      <c r="R476" s="229"/>
      <c r="S476" s="229"/>
      <c r="T476" s="230"/>
      <c r="AT476" s="231" t="s">
        <v>171</v>
      </c>
      <c r="AU476" s="231" t="s">
        <v>134</v>
      </c>
      <c r="AV476" s="12" t="s">
        <v>133</v>
      </c>
      <c r="AW476" s="12" t="s">
        <v>33</v>
      </c>
      <c r="AX476" s="12" t="s">
        <v>78</v>
      </c>
      <c r="AY476" s="231" t="s">
        <v>126</v>
      </c>
    </row>
    <row r="477" spans="2:65" s="1" customFormat="1" ht="22.5" customHeight="1">
      <c r="B477" s="41"/>
      <c r="C477" s="193" t="s">
        <v>650</v>
      </c>
      <c r="D477" s="193" t="s">
        <v>129</v>
      </c>
      <c r="E477" s="194" t="s">
        <v>651</v>
      </c>
      <c r="F477" s="195" t="s">
        <v>652</v>
      </c>
      <c r="G477" s="196" t="s">
        <v>308</v>
      </c>
      <c r="H477" s="197">
        <v>59.444000000000003</v>
      </c>
      <c r="I477" s="198"/>
      <c r="J477" s="199">
        <f>ROUND(I477*H477,2)</f>
        <v>0</v>
      </c>
      <c r="K477" s="195" t="s">
        <v>160</v>
      </c>
      <c r="L477" s="61"/>
      <c r="M477" s="200" t="s">
        <v>21</v>
      </c>
      <c r="N477" s="201" t="s">
        <v>42</v>
      </c>
      <c r="O477" s="42"/>
      <c r="P477" s="202">
        <f>O477*H477</f>
        <v>0</v>
      </c>
      <c r="Q477" s="202">
        <v>0</v>
      </c>
      <c r="R477" s="202">
        <f>Q477*H477</f>
        <v>0</v>
      </c>
      <c r="S477" s="202">
        <v>0</v>
      </c>
      <c r="T477" s="203">
        <f>S477*H477</f>
        <v>0</v>
      </c>
      <c r="AR477" s="24" t="s">
        <v>133</v>
      </c>
      <c r="AT477" s="24" t="s">
        <v>129</v>
      </c>
      <c r="AU477" s="24" t="s">
        <v>134</v>
      </c>
      <c r="AY477" s="24" t="s">
        <v>126</v>
      </c>
      <c r="BE477" s="204">
        <f>IF(N477="základní",J477,0)</f>
        <v>0</v>
      </c>
      <c r="BF477" s="204">
        <f>IF(N477="snížená",J477,0)</f>
        <v>0</v>
      </c>
      <c r="BG477" s="204">
        <f>IF(N477="zákl. přenesená",J477,0)</f>
        <v>0</v>
      </c>
      <c r="BH477" s="204">
        <f>IF(N477="sníž. přenesená",J477,0)</f>
        <v>0</v>
      </c>
      <c r="BI477" s="204">
        <f>IF(N477="nulová",J477,0)</f>
        <v>0</v>
      </c>
      <c r="BJ477" s="24" t="s">
        <v>134</v>
      </c>
      <c r="BK477" s="204">
        <f>ROUND(I477*H477,2)</f>
        <v>0</v>
      </c>
      <c r="BL477" s="24" t="s">
        <v>133</v>
      </c>
      <c r="BM477" s="24" t="s">
        <v>653</v>
      </c>
    </row>
    <row r="478" spans="2:65" s="1" customFormat="1" ht="27">
      <c r="B478" s="41"/>
      <c r="C478" s="63"/>
      <c r="D478" s="208" t="s">
        <v>135</v>
      </c>
      <c r="E478" s="63"/>
      <c r="F478" s="209" t="s">
        <v>654</v>
      </c>
      <c r="G478" s="63"/>
      <c r="H478" s="63"/>
      <c r="I478" s="163"/>
      <c r="J478" s="63"/>
      <c r="K478" s="63"/>
      <c r="L478" s="61"/>
      <c r="M478" s="207"/>
      <c r="N478" s="42"/>
      <c r="O478" s="42"/>
      <c r="P478" s="42"/>
      <c r="Q478" s="42"/>
      <c r="R478" s="42"/>
      <c r="S478" s="42"/>
      <c r="T478" s="78"/>
      <c r="AT478" s="24" t="s">
        <v>135</v>
      </c>
      <c r="AU478" s="24" t="s">
        <v>134</v>
      </c>
    </row>
    <row r="479" spans="2:65" s="1" customFormat="1" ht="121.5">
      <c r="B479" s="41"/>
      <c r="C479" s="63"/>
      <c r="D479" s="208" t="s">
        <v>299</v>
      </c>
      <c r="E479" s="63"/>
      <c r="F479" s="236" t="s">
        <v>644</v>
      </c>
      <c r="G479" s="63"/>
      <c r="H479" s="63"/>
      <c r="I479" s="163"/>
      <c r="J479" s="63"/>
      <c r="K479" s="63"/>
      <c r="L479" s="61"/>
      <c r="M479" s="207"/>
      <c r="N479" s="42"/>
      <c r="O479" s="42"/>
      <c r="P479" s="42"/>
      <c r="Q479" s="42"/>
      <c r="R479" s="42"/>
      <c r="S479" s="42"/>
      <c r="T479" s="78"/>
      <c r="AT479" s="24" t="s">
        <v>299</v>
      </c>
      <c r="AU479" s="24" t="s">
        <v>134</v>
      </c>
    </row>
    <row r="480" spans="2:65" s="13" customFormat="1" ht="13.5">
      <c r="B480" s="237"/>
      <c r="C480" s="238"/>
      <c r="D480" s="208" t="s">
        <v>171</v>
      </c>
      <c r="E480" s="239" t="s">
        <v>21</v>
      </c>
      <c r="F480" s="240" t="s">
        <v>645</v>
      </c>
      <c r="G480" s="238"/>
      <c r="H480" s="241" t="s">
        <v>21</v>
      </c>
      <c r="I480" s="242"/>
      <c r="J480" s="238"/>
      <c r="K480" s="238"/>
      <c r="L480" s="243"/>
      <c r="M480" s="244"/>
      <c r="N480" s="245"/>
      <c r="O480" s="245"/>
      <c r="P480" s="245"/>
      <c r="Q480" s="245"/>
      <c r="R480" s="245"/>
      <c r="S480" s="245"/>
      <c r="T480" s="246"/>
      <c r="AT480" s="247" t="s">
        <v>171</v>
      </c>
      <c r="AU480" s="247" t="s">
        <v>134</v>
      </c>
      <c r="AV480" s="13" t="s">
        <v>78</v>
      </c>
      <c r="AW480" s="13" t="s">
        <v>33</v>
      </c>
      <c r="AX480" s="13" t="s">
        <v>70</v>
      </c>
      <c r="AY480" s="247" t="s">
        <v>126</v>
      </c>
    </row>
    <row r="481" spans="2:65" s="13" customFormat="1" ht="13.5">
      <c r="B481" s="237"/>
      <c r="C481" s="238"/>
      <c r="D481" s="208" t="s">
        <v>171</v>
      </c>
      <c r="E481" s="239" t="s">
        <v>21</v>
      </c>
      <c r="F481" s="240" t="s">
        <v>646</v>
      </c>
      <c r="G481" s="238"/>
      <c r="H481" s="241" t="s">
        <v>21</v>
      </c>
      <c r="I481" s="242"/>
      <c r="J481" s="238"/>
      <c r="K481" s="238"/>
      <c r="L481" s="243"/>
      <c r="M481" s="244"/>
      <c r="N481" s="245"/>
      <c r="O481" s="245"/>
      <c r="P481" s="245"/>
      <c r="Q481" s="245"/>
      <c r="R481" s="245"/>
      <c r="S481" s="245"/>
      <c r="T481" s="246"/>
      <c r="AT481" s="247" t="s">
        <v>171</v>
      </c>
      <c r="AU481" s="247" t="s">
        <v>134</v>
      </c>
      <c r="AV481" s="13" t="s">
        <v>78</v>
      </c>
      <c r="AW481" s="13" t="s">
        <v>33</v>
      </c>
      <c r="AX481" s="13" t="s">
        <v>70</v>
      </c>
      <c r="AY481" s="247" t="s">
        <v>126</v>
      </c>
    </row>
    <row r="482" spans="2:65" s="11" customFormat="1" ht="13.5">
      <c r="B482" s="210"/>
      <c r="C482" s="211"/>
      <c r="D482" s="208" t="s">
        <v>171</v>
      </c>
      <c r="E482" s="212" t="s">
        <v>21</v>
      </c>
      <c r="F482" s="213" t="s">
        <v>655</v>
      </c>
      <c r="G482" s="211"/>
      <c r="H482" s="214">
        <v>59.444000000000003</v>
      </c>
      <c r="I482" s="215"/>
      <c r="J482" s="211"/>
      <c r="K482" s="211"/>
      <c r="L482" s="216"/>
      <c r="M482" s="217"/>
      <c r="N482" s="218"/>
      <c r="O482" s="218"/>
      <c r="P482" s="218"/>
      <c r="Q482" s="218"/>
      <c r="R482" s="218"/>
      <c r="S482" s="218"/>
      <c r="T482" s="219"/>
      <c r="AT482" s="220" t="s">
        <v>171</v>
      </c>
      <c r="AU482" s="220" t="s">
        <v>134</v>
      </c>
      <c r="AV482" s="11" t="s">
        <v>134</v>
      </c>
      <c r="AW482" s="11" t="s">
        <v>33</v>
      </c>
      <c r="AX482" s="11" t="s">
        <v>70</v>
      </c>
      <c r="AY482" s="220" t="s">
        <v>126</v>
      </c>
    </row>
    <row r="483" spans="2:65" s="12" customFormat="1" ht="13.5">
      <c r="B483" s="221"/>
      <c r="C483" s="222"/>
      <c r="D483" s="205" t="s">
        <v>171</v>
      </c>
      <c r="E483" s="248" t="s">
        <v>21</v>
      </c>
      <c r="F483" s="249" t="s">
        <v>174</v>
      </c>
      <c r="G483" s="222"/>
      <c r="H483" s="250">
        <v>59.444000000000003</v>
      </c>
      <c r="I483" s="226"/>
      <c r="J483" s="222"/>
      <c r="K483" s="222"/>
      <c r="L483" s="227"/>
      <c r="M483" s="228"/>
      <c r="N483" s="229"/>
      <c r="O483" s="229"/>
      <c r="P483" s="229"/>
      <c r="Q483" s="229"/>
      <c r="R483" s="229"/>
      <c r="S483" s="229"/>
      <c r="T483" s="230"/>
      <c r="AT483" s="231" t="s">
        <v>171</v>
      </c>
      <c r="AU483" s="231" t="s">
        <v>134</v>
      </c>
      <c r="AV483" s="12" t="s">
        <v>133</v>
      </c>
      <c r="AW483" s="12" t="s">
        <v>33</v>
      </c>
      <c r="AX483" s="12" t="s">
        <v>78</v>
      </c>
      <c r="AY483" s="231" t="s">
        <v>126</v>
      </c>
    </row>
    <row r="484" spans="2:65" s="1" customFormat="1" ht="22.5" customHeight="1">
      <c r="B484" s="41"/>
      <c r="C484" s="193" t="s">
        <v>471</v>
      </c>
      <c r="D484" s="193" t="s">
        <v>129</v>
      </c>
      <c r="E484" s="194" t="s">
        <v>656</v>
      </c>
      <c r="F484" s="195" t="s">
        <v>657</v>
      </c>
      <c r="G484" s="196" t="s">
        <v>400</v>
      </c>
      <c r="H484" s="197">
        <v>9.4920000000000009</v>
      </c>
      <c r="I484" s="198"/>
      <c r="J484" s="199">
        <f>ROUND(I484*H484,2)</f>
        <v>0</v>
      </c>
      <c r="K484" s="195" t="s">
        <v>160</v>
      </c>
      <c r="L484" s="61"/>
      <c r="M484" s="200" t="s">
        <v>21</v>
      </c>
      <c r="N484" s="201" t="s">
        <v>42</v>
      </c>
      <c r="O484" s="42"/>
      <c r="P484" s="202">
        <f>O484*H484</f>
        <v>0</v>
      </c>
      <c r="Q484" s="202">
        <v>0</v>
      </c>
      <c r="R484" s="202">
        <f>Q484*H484</f>
        <v>0</v>
      </c>
      <c r="S484" s="202">
        <v>0</v>
      </c>
      <c r="T484" s="203">
        <f>S484*H484</f>
        <v>0</v>
      </c>
      <c r="AR484" s="24" t="s">
        <v>133</v>
      </c>
      <c r="AT484" s="24" t="s">
        <v>129</v>
      </c>
      <c r="AU484" s="24" t="s">
        <v>134</v>
      </c>
      <c r="AY484" s="24" t="s">
        <v>126</v>
      </c>
      <c r="BE484" s="204">
        <f>IF(N484="základní",J484,0)</f>
        <v>0</v>
      </c>
      <c r="BF484" s="204">
        <f>IF(N484="snížená",J484,0)</f>
        <v>0</v>
      </c>
      <c r="BG484" s="204">
        <f>IF(N484="zákl. přenesená",J484,0)</f>
        <v>0</v>
      </c>
      <c r="BH484" s="204">
        <f>IF(N484="sníž. přenesená",J484,0)</f>
        <v>0</v>
      </c>
      <c r="BI484" s="204">
        <f>IF(N484="nulová",J484,0)</f>
        <v>0</v>
      </c>
      <c r="BJ484" s="24" t="s">
        <v>134</v>
      </c>
      <c r="BK484" s="204">
        <f>ROUND(I484*H484,2)</f>
        <v>0</v>
      </c>
      <c r="BL484" s="24" t="s">
        <v>133</v>
      </c>
      <c r="BM484" s="24" t="s">
        <v>658</v>
      </c>
    </row>
    <row r="485" spans="2:65" s="1" customFormat="1" ht="27">
      <c r="B485" s="41"/>
      <c r="C485" s="63"/>
      <c r="D485" s="208" t="s">
        <v>135</v>
      </c>
      <c r="E485" s="63"/>
      <c r="F485" s="209" t="s">
        <v>659</v>
      </c>
      <c r="G485" s="63"/>
      <c r="H485" s="63"/>
      <c r="I485" s="163"/>
      <c r="J485" s="63"/>
      <c r="K485" s="63"/>
      <c r="L485" s="61"/>
      <c r="M485" s="207"/>
      <c r="N485" s="42"/>
      <c r="O485" s="42"/>
      <c r="P485" s="42"/>
      <c r="Q485" s="42"/>
      <c r="R485" s="42"/>
      <c r="S485" s="42"/>
      <c r="T485" s="78"/>
      <c r="AT485" s="24" t="s">
        <v>135</v>
      </c>
      <c r="AU485" s="24" t="s">
        <v>134</v>
      </c>
    </row>
    <row r="486" spans="2:65" s="1" customFormat="1" ht="40.5">
      <c r="B486" s="41"/>
      <c r="C486" s="63"/>
      <c r="D486" s="208" t="s">
        <v>299</v>
      </c>
      <c r="E486" s="63"/>
      <c r="F486" s="236" t="s">
        <v>660</v>
      </c>
      <c r="G486" s="63"/>
      <c r="H486" s="63"/>
      <c r="I486" s="163"/>
      <c r="J486" s="63"/>
      <c r="K486" s="63"/>
      <c r="L486" s="61"/>
      <c r="M486" s="207"/>
      <c r="N486" s="42"/>
      <c r="O486" s="42"/>
      <c r="P486" s="42"/>
      <c r="Q486" s="42"/>
      <c r="R486" s="42"/>
      <c r="S486" s="42"/>
      <c r="T486" s="78"/>
      <c r="AT486" s="24" t="s">
        <v>299</v>
      </c>
      <c r="AU486" s="24" t="s">
        <v>134</v>
      </c>
    </row>
    <row r="487" spans="2:65" s="13" customFormat="1" ht="13.5">
      <c r="B487" s="237"/>
      <c r="C487" s="238"/>
      <c r="D487" s="208" t="s">
        <v>171</v>
      </c>
      <c r="E487" s="239" t="s">
        <v>21</v>
      </c>
      <c r="F487" s="240" t="s">
        <v>645</v>
      </c>
      <c r="G487" s="238"/>
      <c r="H487" s="241" t="s">
        <v>21</v>
      </c>
      <c r="I487" s="242"/>
      <c r="J487" s="238"/>
      <c r="K487" s="238"/>
      <c r="L487" s="243"/>
      <c r="M487" s="244"/>
      <c r="N487" s="245"/>
      <c r="O487" s="245"/>
      <c r="P487" s="245"/>
      <c r="Q487" s="245"/>
      <c r="R487" s="245"/>
      <c r="S487" s="245"/>
      <c r="T487" s="246"/>
      <c r="AT487" s="247" t="s">
        <v>171</v>
      </c>
      <c r="AU487" s="247" t="s">
        <v>134</v>
      </c>
      <c r="AV487" s="13" t="s">
        <v>78</v>
      </c>
      <c r="AW487" s="13" t="s">
        <v>33</v>
      </c>
      <c r="AX487" s="13" t="s">
        <v>70</v>
      </c>
      <c r="AY487" s="247" t="s">
        <v>126</v>
      </c>
    </row>
    <row r="488" spans="2:65" s="13" customFormat="1" ht="13.5">
      <c r="B488" s="237"/>
      <c r="C488" s="238"/>
      <c r="D488" s="208" t="s">
        <v>171</v>
      </c>
      <c r="E488" s="239" t="s">
        <v>21</v>
      </c>
      <c r="F488" s="240" t="s">
        <v>661</v>
      </c>
      <c r="G488" s="238"/>
      <c r="H488" s="241" t="s">
        <v>21</v>
      </c>
      <c r="I488" s="242"/>
      <c r="J488" s="238"/>
      <c r="K488" s="238"/>
      <c r="L488" s="243"/>
      <c r="M488" s="244"/>
      <c r="N488" s="245"/>
      <c r="O488" s="245"/>
      <c r="P488" s="245"/>
      <c r="Q488" s="245"/>
      <c r="R488" s="245"/>
      <c r="S488" s="245"/>
      <c r="T488" s="246"/>
      <c r="AT488" s="247" t="s">
        <v>171</v>
      </c>
      <c r="AU488" s="247" t="s">
        <v>134</v>
      </c>
      <c r="AV488" s="13" t="s">
        <v>78</v>
      </c>
      <c r="AW488" s="13" t="s">
        <v>33</v>
      </c>
      <c r="AX488" s="13" t="s">
        <v>70</v>
      </c>
      <c r="AY488" s="247" t="s">
        <v>126</v>
      </c>
    </row>
    <row r="489" spans="2:65" s="11" customFormat="1" ht="13.5">
      <c r="B489" s="210"/>
      <c r="C489" s="211"/>
      <c r="D489" s="208" t="s">
        <v>171</v>
      </c>
      <c r="E489" s="212" t="s">
        <v>21</v>
      </c>
      <c r="F489" s="213" t="s">
        <v>662</v>
      </c>
      <c r="G489" s="211"/>
      <c r="H489" s="214">
        <v>3.9</v>
      </c>
      <c r="I489" s="215"/>
      <c r="J489" s="211"/>
      <c r="K489" s="211"/>
      <c r="L489" s="216"/>
      <c r="M489" s="217"/>
      <c r="N489" s="218"/>
      <c r="O489" s="218"/>
      <c r="P489" s="218"/>
      <c r="Q489" s="218"/>
      <c r="R489" s="218"/>
      <c r="S489" s="218"/>
      <c r="T489" s="219"/>
      <c r="AT489" s="220" t="s">
        <v>171</v>
      </c>
      <c r="AU489" s="220" t="s">
        <v>134</v>
      </c>
      <c r="AV489" s="11" t="s">
        <v>134</v>
      </c>
      <c r="AW489" s="11" t="s">
        <v>33</v>
      </c>
      <c r="AX489" s="11" t="s">
        <v>70</v>
      </c>
      <c r="AY489" s="220" t="s">
        <v>126</v>
      </c>
    </row>
    <row r="490" spans="2:65" s="13" customFormat="1" ht="13.5">
      <c r="B490" s="237"/>
      <c r="C490" s="238"/>
      <c r="D490" s="208" t="s">
        <v>171</v>
      </c>
      <c r="E490" s="239" t="s">
        <v>21</v>
      </c>
      <c r="F490" s="240" t="s">
        <v>648</v>
      </c>
      <c r="G490" s="238"/>
      <c r="H490" s="241" t="s">
        <v>21</v>
      </c>
      <c r="I490" s="242"/>
      <c r="J490" s="238"/>
      <c r="K490" s="238"/>
      <c r="L490" s="243"/>
      <c r="M490" s="244"/>
      <c r="N490" s="245"/>
      <c r="O490" s="245"/>
      <c r="P490" s="245"/>
      <c r="Q490" s="245"/>
      <c r="R490" s="245"/>
      <c r="S490" s="245"/>
      <c r="T490" s="246"/>
      <c r="AT490" s="247" t="s">
        <v>171</v>
      </c>
      <c r="AU490" s="247" t="s">
        <v>134</v>
      </c>
      <c r="AV490" s="13" t="s">
        <v>78</v>
      </c>
      <c r="AW490" s="13" t="s">
        <v>33</v>
      </c>
      <c r="AX490" s="13" t="s">
        <v>70</v>
      </c>
      <c r="AY490" s="247" t="s">
        <v>126</v>
      </c>
    </row>
    <row r="491" spans="2:65" s="11" customFormat="1" ht="13.5">
      <c r="B491" s="210"/>
      <c r="C491" s="211"/>
      <c r="D491" s="208" t="s">
        <v>171</v>
      </c>
      <c r="E491" s="212" t="s">
        <v>21</v>
      </c>
      <c r="F491" s="213" t="s">
        <v>663</v>
      </c>
      <c r="G491" s="211"/>
      <c r="H491" s="214">
        <v>5.5919999999999996</v>
      </c>
      <c r="I491" s="215"/>
      <c r="J491" s="211"/>
      <c r="K491" s="211"/>
      <c r="L491" s="216"/>
      <c r="M491" s="217"/>
      <c r="N491" s="218"/>
      <c r="O491" s="218"/>
      <c r="P491" s="218"/>
      <c r="Q491" s="218"/>
      <c r="R491" s="218"/>
      <c r="S491" s="218"/>
      <c r="T491" s="219"/>
      <c r="AT491" s="220" t="s">
        <v>171</v>
      </c>
      <c r="AU491" s="220" t="s">
        <v>134</v>
      </c>
      <c r="AV491" s="11" t="s">
        <v>134</v>
      </c>
      <c r="AW491" s="11" t="s">
        <v>33</v>
      </c>
      <c r="AX491" s="11" t="s">
        <v>70</v>
      </c>
      <c r="AY491" s="220" t="s">
        <v>126</v>
      </c>
    </row>
    <row r="492" spans="2:65" s="12" customFormat="1" ht="13.5">
      <c r="B492" s="221"/>
      <c r="C492" s="222"/>
      <c r="D492" s="205" t="s">
        <v>171</v>
      </c>
      <c r="E492" s="248" t="s">
        <v>21</v>
      </c>
      <c r="F492" s="249" t="s">
        <v>174</v>
      </c>
      <c r="G492" s="222"/>
      <c r="H492" s="250">
        <v>9.4920000000000009</v>
      </c>
      <c r="I492" s="226"/>
      <c r="J492" s="222"/>
      <c r="K492" s="222"/>
      <c r="L492" s="227"/>
      <c r="M492" s="228"/>
      <c r="N492" s="229"/>
      <c r="O492" s="229"/>
      <c r="P492" s="229"/>
      <c r="Q492" s="229"/>
      <c r="R492" s="229"/>
      <c r="S492" s="229"/>
      <c r="T492" s="230"/>
      <c r="AT492" s="231" t="s">
        <v>171</v>
      </c>
      <c r="AU492" s="231" t="s">
        <v>134</v>
      </c>
      <c r="AV492" s="12" t="s">
        <v>133</v>
      </c>
      <c r="AW492" s="12" t="s">
        <v>33</v>
      </c>
      <c r="AX492" s="12" t="s">
        <v>78</v>
      </c>
      <c r="AY492" s="231" t="s">
        <v>126</v>
      </c>
    </row>
    <row r="493" spans="2:65" s="1" customFormat="1" ht="22.5" customHeight="1">
      <c r="B493" s="41"/>
      <c r="C493" s="193" t="s">
        <v>664</v>
      </c>
      <c r="D493" s="193" t="s">
        <v>129</v>
      </c>
      <c r="E493" s="194" t="s">
        <v>665</v>
      </c>
      <c r="F493" s="195" t="s">
        <v>666</v>
      </c>
      <c r="G493" s="196" t="s">
        <v>400</v>
      </c>
      <c r="H493" s="197">
        <v>9.4920000000000009</v>
      </c>
      <c r="I493" s="198"/>
      <c r="J493" s="199">
        <f>ROUND(I493*H493,2)</f>
        <v>0</v>
      </c>
      <c r="K493" s="195" t="s">
        <v>160</v>
      </c>
      <c r="L493" s="61"/>
      <c r="M493" s="200" t="s">
        <v>21</v>
      </c>
      <c r="N493" s="201" t="s">
        <v>42</v>
      </c>
      <c r="O493" s="42"/>
      <c r="P493" s="202">
        <f>O493*H493</f>
        <v>0</v>
      </c>
      <c r="Q493" s="202">
        <v>0</v>
      </c>
      <c r="R493" s="202">
        <f>Q493*H493</f>
        <v>0</v>
      </c>
      <c r="S493" s="202">
        <v>0</v>
      </c>
      <c r="T493" s="203">
        <f>S493*H493</f>
        <v>0</v>
      </c>
      <c r="AR493" s="24" t="s">
        <v>133</v>
      </c>
      <c r="AT493" s="24" t="s">
        <v>129</v>
      </c>
      <c r="AU493" s="24" t="s">
        <v>134</v>
      </c>
      <c r="AY493" s="24" t="s">
        <v>126</v>
      </c>
      <c r="BE493" s="204">
        <f>IF(N493="základní",J493,0)</f>
        <v>0</v>
      </c>
      <c r="BF493" s="204">
        <f>IF(N493="snížená",J493,0)</f>
        <v>0</v>
      </c>
      <c r="BG493" s="204">
        <f>IF(N493="zákl. přenesená",J493,0)</f>
        <v>0</v>
      </c>
      <c r="BH493" s="204">
        <f>IF(N493="sníž. přenesená",J493,0)</f>
        <v>0</v>
      </c>
      <c r="BI493" s="204">
        <f>IF(N493="nulová",J493,0)</f>
        <v>0</v>
      </c>
      <c r="BJ493" s="24" t="s">
        <v>134</v>
      </c>
      <c r="BK493" s="204">
        <f>ROUND(I493*H493,2)</f>
        <v>0</v>
      </c>
      <c r="BL493" s="24" t="s">
        <v>133</v>
      </c>
      <c r="BM493" s="24" t="s">
        <v>667</v>
      </c>
    </row>
    <row r="494" spans="2:65" s="1" customFormat="1" ht="27">
      <c r="B494" s="41"/>
      <c r="C494" s="63"/>
      <c r="D494" s="208" t="s">
        <v>135</v>
      </c>
      <c r="E494" s="63"/>
      <c r="F494" s="209" t="s">
        <v>668</v>
      </c>
      <c r="G494" s="63"/>
      <c r="H494" s="63"/>
      <c r="I494" s="163"/>
      <c r="J494" s="63"/>
      <c r="K494" s="63"/>
      <c r="L494" s="61"/>
      <c r="M494" s="207"/>
      <c r="N494" s="42"/>
      <c r="O494" s="42"/>
      <c r="P494" s="42"/>
      <c r="Q494" s="42"/>
      <c r="R494" s="42"/>
      <c r="S494" s="42"/>
      <c r="T494" s="78"/>
      <c r="AT494" s="24" t="s">
        <v>135</v>
      </c>
      <c r="AU494" s="24" t="s">
        <v>134</v>
      </c>
    </row>
    <row r="495" spans="2:65" s="1" customFormat="1" ht="40.5">
      <c r="B495" s="41"/>
      <c r="C495" s="63"/>
      <c r="D495" s="205" t="s">
        <v>299</v>
      </c>
      <c r="E495" s="63"/>
      <c r="F495" s="235" t="s">
        <v>660</v>
      </c>
      <c r="G495" s="63"/>
      <c r="H495" s="63"/>
      <c r="I495" s="163"/>
      <c r="J495" s="63"/>
      <c r="K495" s="63"/>
      <c r="L495" s="61"/>
      <c r="M495" s="207"/>
      <c r="N495" s="42"/>
      <c r="O495" s="42"/>
      <c r="P495" s="42"/>
      <c r="Q495" s="42"/>
      <c r="R495" s="42"/>
      <c r="S495" s="42"/>
      <c r="T495" s="78"/>
      <c r="AT495" s="24" t="s">
        <v>299</v>
      </c>
      <c r="AU495" s="24" t="s">
        <v>134</v>
      </c>
    </row>
    <row r="496" spans="2:65" s="1" customFormat="1" ht="22.5" customHeight="1">
      <c r="B496" s="41"/>
      <c r="C496" s="193" t="s">
        <v>476</v>
      </c>
      <c r="D496" s="193" t="s">
        <v>129</v>
      </c>
      <c r="E496" s="194" t="s">
        <v>669</v>
      </c>
      <c r="F496" s="195" t="s">
        <v>670</v>
      </c>
      <c r="G496" s="196" t="s">
        <v>400</v>
      </c>
      <c r="H496" s="197">
        <v>198.44499999999999</v>
      </c>
      <c r="I496" s="198"/>
      <c r="J496" s="199">
        <f>ROUND(I496*H496,2)</f>
        <v>0</v>
      </c>
      <c r="K496" s="195" t="s">
        <v>160</v>
      </c>
      <c r="L496" s="61"/>
      <c r="M496" s="200" t="s">
        <v>21</v>
      </c>
      <c r="N496" s="201" t="s">
        <v>42</v>
      </c>
      <c r="O496" s="42"/>
      <c r="P496" s="202">
        <f>O496*H496</f>
        <v>0</v>
      </c>
      <c r="Q496" s="202">
        <v>0</v>
      </c>
      <c r="R496" s="202">
        <f>Q496*H496</f>
        <v>0</v>
      </c>
      <c r="S496" s="202">
        <v>0</v>
      </c>
      <c r="T496" s="203">
        <f>S496*H496</f>
        <v>0</v>
      </c>
      <c r="AR496" s="24" t="s">
        <v>133</v>
      </c>
      <c r="AT496" s="24" t="s">
        <v>129</v>
      </c>
      <c r="AU496" s="24" t="s">
        <v>134</v>
      </c>
      <c r="AY496" s="24" t="s">
        <v>126</v>
      </c>
      <c r="BE496" s="204">
        <f>IF(N496="základní",J496,0)</f>
        <v>0</v>
      </c>
      <c r="BF496" s="204">
        <f>IF(N496="snížená",J496,0)</f>
        <v>0</v>
      </c>
      <c r="BG496" s="204">
        <f>IF(N496="zákl. přenesená",J496,0)</f>
        <v>0</v>
      </c>
      <c r="BH496" s="204">
        <f>IF(N496="sníž. přenesená",J496,0)</f>
        <v>0</v>
      </c>
      <c r="BI496" s="204">
        <f>IF(N496="nulová",J496,0)</f>
        <v>0</v>
      </c>
      <c r="BJ496" s="24" t="s">
        <v>134</v>
      </c>
      <c r="BK496" s="204">
        <f>ROUND(I496*H496,2)</f>
        <v>0</v>
      </c>
      <c r="BL496" s="24" t="s">
        <v>133</v>
      </c>
      <c r="BM496" s="24" t="s">
        <v>671</v>
      </c>
    </row>
    <row r="497" spans="2:65" s="1" customFormat="1" ht="40.5">
      <c r="B497" s="41"/>
      <c r="C497" s="63"/>
      <c r="D497" s="208" t="s">
        <v>135</v>
      </c>
      <c r="E497" s="63"/>
      <c r="F497" s="209" t="s">
        <v>672</v>
      </c>
      <c r="G497" s="63"/>
      <c r="H497" s="63"/>
      <c r="I497" s="163"/>
      <c r="J497" s="63"/>
      <c r="K497" s="63"/>
      <c r="L497" s="61"/>
      <c r="M497" s="207"/>
      <c r="N497" s="42"/>
      <c r="O497" s="42"/>
      <c r="P497" s="42"/>
      <c r="Q497" s="42"/>
      <c r="R497" s="42"/>
      <c r="S497" s="42"/>
      <c r="T497" s="78"/>
      <c r="AT497" s="24" t="s">
        <v>135</v>
      </c>
      <c r="AU497" s="24" t="s">
        <v>134</v>
      </c>
    </row>
    <row r="498" spans="2:65" s="1" customFormat="1" ht="40.5">
      <c r="B498" s="41"/>
      <c r="C498" s="63"/>
      <c r="D498" s="208" t="s">
        <v>299</v>
      </c>
      <c r="E498" s="63"/>
      <c r="F498" s="236" t="s">
        <v>660</v>
      </c>
      <c r="G498" s="63"/>
      <c r="H498" s="63"/>
      <c r="I498" s="163"/>
      <c r="J498" s="63"/>
      <c r="K498" s="63"/>
      <c r="L498" s="61"/>
      <c r="M498" s="207"/>
      <c r="N498" s="42"/>
      <c r="O498" s="42"/>
      <c r="P498" s="42"/>
      <c r="Q498" s="42"/>
      <c r="R498" s="42"/>
      <c r="S498" s="42"/>
      <c r="T498" s="78"/>
      <c r="AT498" s="24" t="s">
        <v>299</v>
      </c>
      <c r="AU498" s="24" t="s">
        <v>134</v>
      </c>
    </row>
    <row r="499" spans="2:65" s="13" customFormat="1" ht="13.5">
      <c r="B499" s="237"/>
      <c r="C499" s="238"/>
      <c r="D499" s="208" t="s">
        <v>171</v>
      </c>
      <c r="E499" s="239" t="s">
        <v>21</v>
      </c>
      <c r="F499" s="240" t="s">
        <v>645</v>
      </c>
      <c r="G499" s="238"/>
      <c r="H499" s="241" t="s">
        <v>21</v>
      </c>
      <c r="I499" s="242"/>
      <c r="J499" s="238"/>
      <c r="K499" s="238"/>
      <c r="L499" s="243"/>
      <c r="M499" s="244"/>
      <c r="N499" s="245"/>
      <c r="O499" s="245"/>
      <c r="P499" s="245"/>
      <c r="Q499" s="245"/>
      <c r="R499" s="245"/>
      <c r="S499" s="245"/>
      <c r="T499" s="246"/>
      <c r="AT499" s="247" t="s">
        <v>171</v>
      </c>
      <c r="AU499" s="247" t="s">
        <v>134</v>
      </c>
      <c r="AV499" s="13" t="s">
        <v>78</v>
      </c>
      <c r="AW499" s="13" t="s">
        <v>33</v>
      </c>
      <c r="AX499" s="13" t="s">
        <v>70</v>
      </c>
      <c r="AY499" s="247" t="s">
        <v>126</v>
      </c>
    </row>
    <row r="500" spans="2:65" s="13" customFormat="1" ht="13.5">
      <c r="B500" s="237"/>
      <c r="C500" s="238"/>
      <c r="D500" s="208" t="s">
        <v>171</v>
      </c>
      <c r="E500" s="239" t="s">
        <v>21</v>
      </c>
      <c r="F500" s="240" t="s">
        <v>646</v>
      </c>
      <c r="G500" s="238"/>
      <c r="H500" s="241" t="s">
        <v>21</v>
      </c>
      <c r="I500" s="242"/>
      <c r="J500" s="238"/>
      <c r="K500" s="238"/>
      <c r="L500" s="243"/>
      <c r="M500" s="244"/>
      <c r="N500" s="245"/>
      <c r="O500" s="245"/>
      <c r="P500" s="245"/>
      <c r="Q500" s="245"/>
      <c r="R500" s="245"/>
      <c r="S500" s="245"/>
      <c r="T500" s="246"/>
      <c r="AT500" s="247" t="s">
        <v>171</v>
      </c>
      <c r="AU500" s="247" t="s">
        <v>134</v>
      </c>
      <c r="AV500" s="13" t="s">
        <v>78</v>
      </c>
      <c r="AW500" s="13" t="s">
        <v>33</v>
      </c>
      <c r="AX500" s="13" t="s">
        <v>70</v>
      </c>
      <c r="AY500" s="247" t="s">
        <v>126</v>
      </c>
    </row>
    <row r="501" spans="2:65" s="11" customFormat="1" ht="13.5">
      <c r="B501" s="210"/>
      <c r="C501" s="211"/>
      <c r="D501" s="208" t="s">
        <v>171</v>
      </c>
      <c r="E501" s="212" t="s">
        <v>21</v>
      </c>
      <c r="F501" s="213" t="s">
        <v>673</v>
      </c>
      <c r="G501" s="211"/>
      <c r="H501" s="214">
        <v>198.44499999999999</v>
      </c>
      <c r="I501" s="215"/>
      <c r="J501" s="211"/>
      <c r="K501" s="211"/>
      <c r="L501" s="216"/>
      <c r="M501" s="217"/>
      <c r="N501" s="218"/>
      <c r="O501" s="218"/>
      <c r="P501" s="218"/>
      <c r="Q501" s="218"/>
      <c r="R501" s="218"/>
      <c r="S501" s="218"/>
      <c r="T501" s="219"/>
      <c r="AT501" s="220" t="s">
        <v>171</v>
      </c>
      <c r="AU501" s="220" t="s">
        <v>134</v>
      </c>
      <c r="AV501" s="11" t="s">
        <v>134</v>
      </c>
      <c r="AW501" s="11" t="s">
        <v>33</v>
      </c>
      <c r="AX501" s="11" t="s">
        <v>70</v>
      </c>
      <c r="AY501" s="220" t="s">
        <v>126</v>
      </c>
    </row>
    <row r="502" spans="2:65" s="12" customFormat="1" ht="13.5">
      <c r="B502" s="221"/>
      <c r="C502" s="222"/>
      <c r="D502" s="205" t="s">
        <v>171</v>
      </c>
      <c r="E502" s="248" t="s">
        <v>21</v>
      </c>
      <c r="F502" s="249" t="s">
        <v>174</v>
      </c>
      <c r="G502" s="222"/>
      <c r="H502" s="250">
        <v>198.44499999999999</v>
      </c>
      <c r="I502" s="226"/>
      <c r="J502" s="222"/>
      <c r="K502" s="222"/>
      <c r="L502" s="227"/>
      <c r="M502" s="228"/>
      <c r="N502" s="229"/>
      <c r="O502" s="229"/>
      <c r="P502" s="229"/>
      <c r="Q502" s="229"/>
      <c r="R502" s="229"/>
      <c r="S502" s="229"/>
      <c r="T502" s="230"/>
      <c r="AT502" s="231" t="s">
        <v>171</v>
      </c>
      <c r="AU502" s="231" t="s">
        <v>134</v>
      </c>
      <c r="AV502" s="12" t="s">
        <v>133</v>
      </c>
      <c r="AW502" s="12" t="s">
        <v>33</v>
      </c>
      <c r="AX502" s="12" t="s">
        <v>78</v>
      </c>
      <c r="AY502" s="231" t="s">
        <v>126</v>
      </c>
    </row>
    <row r="503" spans="2:65" s="1" customFormat="1" ht="22.5" customHeight="1">
      <c r="B503" s="41"/>
      <c r="C503" s="193" t="s">
        <v>674</v>
      </c>
      <c r="D503" s="193" t="s">
        <v>129</v>
      </c>
      <c r="E503" s="194" t="s">
        <v>675</v>
      </c>
      <c r="F503" s="195" t="s">
        <v>676</v>
      </c>
      <c r="G503" s="196" t="s">
        <v>400</v>
      </c>
      <c r="H503" s="197">
        <v>198.44499999999999</v>
      </c>
      <c r="I503" s="198"/>
      <c r="J503" s="199">
        <f>ROUND(I503*H503,2)</f>
        <v>0</v>
      </c>
      <c r="K503" s="195" t="s">
        <v>160</v>
      </c>
      <c r="L503" s="61"/>
      <c r="M503" s="200" t="s">
        <v>21</v>
      </c>
      <c r="N503" s="201" t="s">
        <v>42</v>
      </c>
      <c r="O503" s="42"/>
      <c r="P503" s="202">
        <f>O503*H503</f>
        <v>0</v>
      </c>
      <c r="Q503" s="202">
        <v>0</v>
      </c>
      <c r="R503" s="202">
        <f>Q503*H503</f>
        <v>0</v>
      </c>
      <c r="S503" s="202">
        <v>0</v>
      </c>
      <c r="T503" s="203">
        <f>S503*H503</f>
        <v>0</v>
      </c>
      <c r="AR503" s="24" t="s">
        <v>133</v>
      </c>
      <c r="AT503" s="24" t="s">
        <v>129</v>
      </c>
      <c r="AU503" s="24" t="s">
        <v>134</v>
      </c>
      <c r="AY503" s="24" t="s">
        <v>126</v>
      </c>
      <c r="BE503" s="204">
        <f>IF(N503="základní",J503,0)</f>
        <v>0</v>
      </c>
      <c r="BF503" s="204">
        <f>IF(N503="snížená",J503,0)</f>
        <v>0</v>
      </c>
      <c r="BG503" s="204">
        <f>IF(N503="zákl. přenesená",J503,0)</f>
        <v>0</v>
      </c>
      <c r="BH503" s="204">
        <f>IF(N503="sníž. přenesená",J503,0)</f>
        <v>0</v>
      </c>
      <c r="BI503" s="204">
        <f>IF(N503="nulová",J503,0)</f>
        <v>0</v>
      </c>
      <c r="BJ503" s="24" t="s">
        <v>134</v>
      </c>
      <c r="BK503" s="204">
        <f>ROUND(I503*H503,2)</f>
        <v>0</v>
      </c>
      <c r="BL503" s="24" t="s">
        <v>133</v>
      </c>
      <c r="BM503" s="24" t="s">
        <v>677</v>
      </c>
    </row>
    <row r="504" spans="2:65" s="1" customFormat="1" ht="40.5">
      <c r="B504" s="41"/>
      <c r="C504" s="63"/>
      <c r="D504" s="208" t="s">
        <v>135</v>
      </c>
      <c r="E504" s="63"/>
      <c r="F504" s="209" t="s">
        <v>678</v>
      </c>
      <c r="G504" s="63"/>
      <c r="H504" s="63"/>
      <c r="I504" s="163"/>
      <c r="J504" s="63"/>
      <c r="K504" s="63"/>
      <c r="L504" s="61"/>
      <c r="M504" s="207"/>
      <c r="N504" s="42"/>
      <c r="O504" s="42"/>
      <c r="P504" s="42"/>
      <c r="Q504" s="42"/>
      <c r="R504" s="42"/>
      <c r="S504" s="42"/>
      <c r="T504" s="78"/>
      <c r="AT504" s="24" t="s">
        <v>135</v>
      </c>
      <c r="AU504" s="24" t="s">
        <v>134</v>
      </c>
    </row>
    <row r="505" spans="2:65" s="1" customFormat="1" ht="40.5">
      <c r="B505" s="41"/>
      <c r="C505" s="63"/>
      <c r="D505" s="205" t="s">
        <v>299</v>
      </c>
      <c r="E505" s="63"/>
      <c r="F505" s="235" t="s">
        <v>660</v>
      </c>
      <c r="G505" s="63"/>
      <c r="H505" s="63"/>
      <c r="I505" s="163"/>
      <c r="J505" s="63"/>
      <c r="K505" s="63"/>
      <c r="L505" s="61"/>
      <c r="M505" s="207"/>
      <c r="N505" s="42"/>
      <c r="O505" s="42"/>
      <c r="P505" s="42"/>
      <c r="Q505" s="42"/>
      <c r="R505" s="42"/>
      <c r="S505" s="42"/>
      <c r="T505" s="78"/>
      <c r="AT505" s="24" t="s">
        <v>299</v>
      </c>
      <c r="AU505" s="24" t="s">
        <v>134</v>
      </c>
    </row>
    <row r="506" spans="2:65" s="1" customFormat="1" ht="22.5" customHeight="1">
      <c r="B506" s="41"/>
      <c r="C506" s="193" t="s">
        <v>481</v>
      </c>
      <c r="D506" s="193" t="s">
        <v>129</v>
      </c>
      <c r="E506" s="194" t="s">
        <v>679</v>
      </c>
      <c r="F506" s="195" t="s">
        <v>680</v>
      </c>
      <c r="G506" s="196" t="s">
        <v>380</v>
      </c>
      <c r="H506" s="197">
        <v>16.292999999999999</v>
      </c>
      <c r="I506" s="198"/>
      <c r="J506" s="199">
        <f>ROUND(I506*H506,2)</f>
        <v>0</v>
      </c>
      <c r="K506" s="195" t="s">
        <v>160</v>
      </c>
      <c r="L506" s="61"/>
      <c r="M506" s="200" t="s">
        <v>21</v>
      </c>
      <c r="N506" s="201" t="s">
        <v>42</v>
      </c>
      <c r="O506" s="42"/>
      <c r="P506" s="202">
        <f>O506*H506</f>
        <v>0</v>
      </c>
      <c r="Q506" s="202">
        <v>0</v>
      </c>
      <c r="R506" s="202">
        <f>Q506*H506</f>
        <v>0</v>
      </c>
      <c r="S506" s="202">
        <v>0</v>
      </c>
      <c r="T506" s="203">
        <f>S506*H506</f>
        <v>0</v>
      </c>
      <c r="AR506" s="24" t="s">
        <v>133</v>
      </c>
      <c r="AT506" s="24" t="s">
        <v>129</v>
      </c>
      <c r="AU506" s="24" t="s">
        <v>134</v>
      </c>
      <c r="AY506" s="24" t="s">
        <v>126</v>
      </c>
      <c r="BE506" s="204">
        <f>IF(N506="základní",J506,0)</f>
        <v>0</v>
      </c>
      <c r="BF506" s="204">
        <f>IF(N506="snížená",J506,0)</f>
        <v>0</v>
      </c>
      <c r="BG506" s="204">
        <f>IF(N506="zákl. přenesená",J506,0)</f>
        <v>0</v>
      </c>
      <c r="BH506" s="204">
        <f>IF(N506="sníž. přenesená",J506,0)</f>
        <v>0</v>
      </c>
      <c r="BI506" s="204">
        <f>IF(N506="nulová",J506,0)</f>
        <v>0</v>
      </c>
      <c r="BJ506" s="24" t="s">
        <v>134</v>
      </c>
      <c r="BK506" s="204">
        <f>ROUND(I506*H506,2)</f>
        <v>0</v>
      </c>
      <c r="BL506" s="24" t="s">
        <v>133</v>
      </c>
      <c r="BM506" s="24" t="s">
        <v>681</v>
      </c>
    </row>
    <row r="507" spans="2:65" s="1" customFormat="1" ht="27">
      <c r="B507" s="41"/>
      <c r="C507" s="63"/>
      <c r="D507" s="208" t="s">
        <v>135</v>
      </c>
      <c r="E507" s="63"/>
      <c r="F507" s="209" t="s">
        <v>682</v>
      </c>
      <c r="G507" s="63"/>
      <c r="H507" s="63"/>
      <c r="I507" s="163"/>
      <c r="J507" s="63"/>
      <c r="K507" s="63"/>
      <c r="L507" s="61"/>
      <c r="M507" s="207"/>
      <c r="N507" s="42"/>
      <c r="O507" s="42"/>
      <c r="P507" s="42"/>
      <c r="Q507" s="42"/>
      <c r="R507" s="42"/>
      <c r="S507" s="42"/>
      <c r="T507" s="78"/>
      <c r="AT507" s="24" t="s">
        <v>135</v>
      </c>
      <c r="AU507" s="24" t="s">
        <v>134</v>
      </c>
    </row>
    <row r="508" spans="2:65" s="11" customFormat="1" ht="13.5">
      <c r="B508" s="210"/>
      <c r="C508" s="211"/>
      <c r="D508" s="208" t="s">
        <v>171</v>
      </c>
      <c r="E508" s="212" t="s">
        <v>21</v>
      </c>
      <c r="F508" s="213" t="s">
        <v>683</v>
      </c>
      <c r="G508" s="211"/>
      <c r="H508" s="214">
        <v>0.77700000000000002</v>
      </c>
      <c r="I508" s="215"/>
      <c r="J508" s="211"/>
      <c r="K508" s="211"/>
      <c r="L508" s="216"/>
      <c r="M508" s="217"/>
      <c r="N508" s="218"/>
      <c r="O508" s="218"/>
      <c r="P508" s="218"/>
      <c r="Q508" s="218"/>
      <c r="R508" s="218"/>
      <c r="S508" s="218"/>
      <c r="T508" s="219"/>
      <c r="AT508" s="220" t="s">
        <v>171</v>
      </c>
      <c r="AU508" s="220" t="s">
        <v>134</v>
      </c>
      <c r="AV508" s="11" t="s">
        <v>134</v>
      </c>
      <c r="AW508" s="11" t="s">
        <v>33</v>
      </c>
      <c r="AX508" s="11" t="s">
        <v>70</v>
      </c>
      <c r="AY508" s="220" t="s">
        <v>126</v>
      </c>
    </row>
    <row r="509" spans="2:65" s="11" customFormat="1" ht="13.5">
      <c r="B509" s="210"/>
      <c r="C509" s="211"/>
      <c r="D509" s="208" t="s">
        <v>171</v>
      </c>
      <c r="E509" s="212" t="s">
        <v>21</v>
      </c>
      <c r="F509" s="213" t="s">
        <v>684</v>
      </c>
      <c r="G509" s="211"/>
      <c r="H509" s="214">
        <v>15.201000000000001</v>
      </c>
      <c r="I509" s="215"/>
      <c r="J509" s="211"/>
      <c r="K509" s="211"/>
      <c r="L509" s="216"/>
      <c r="M509" s="217"/>
      <c r="N509" s="218"/>
      <c r="O509" s="218"/>
      <c r="P509" s="218"/>
      <c r="Q509" s="218"/>
      <c r="R509" s="218"/>
      <c r="S509" s="218"/>
      <c r="T509" s="219"/>
      <c r="AT509" s="220" t="s">
        <v>171</v>
      </c>
      <c r="AU509" s="220" t="s">
        <v>134</v>
      </c>
      <c r="AV509" s="11" t="s">
        <v>134</v>
      </c>
      <c r="AW509" s="11" t="s">
        <v>33</v>
      </c>
      <c r="AX509" s="11" t="s">
        <v>70</v>
      </c>
      <c r="AY509" s="220" t="s">
        <v>126</v>
      </c>
    </row>
    <row r="510" spans="2:65" s="13" customFormat="1" ht="13.5">
      <c r="B510" s="237"/>
      <c r="C510" s="238"/>
      <c r="D510" s="208" t="s">
        <v>171</v>
      </c>
      <c r="E510" s="239" t="s">
        <v>21</v>
      </c>
      <c r="F510" s="240" t="s">
        <v>631</v>
      </c>
      <c r="G510" s="238"/>
      <c r="H510" s="241" t="s">
        <v>21</v>
      </c>
      <c r="I510" s="242"/>
      <c r="J510" s="238"/>
      <c r="K510" s="238"/>
      <c r="L510" s="243"/>
      <c r="M510" s="244"/>
      <c r="N510" s="245"/>
      <c r="O510" s="245"/>
      <c r="P510" s="245"/>
      <c r="Q510" s="245"/>
      <c r="R510" s="245"/>
      <c r="S510" s="245"/>
      <c r="T510" s="246"/>
      <c r="AT510" s="247" t="s">
        <v>171</v>
      </c>
      <c r="AU510" s="247" t="s">
        <v>134</v>
      </c>
      <c r="AV510" s="13" t="s">
        <v>78</v>
      </c>
      <c r="AW510" s="13" t="s">
        <v>33</v>
      </c>
      <c r="AX510" s="13" t="s">
        <v>70</v>
      </c>
      <c r="AY510" s="247" t="s">
        <v>126</v>
      </c>
    </row>
    <row r="511" spans="2:65" s="13" customFormat="1" ht="13.5">
      <c r="B511" s="237"/>
      <c r="C511" s="238"/>
      <c r="D511" s="208" t="s">
        <v>171</v>
      </c>
      <c r="E511" s="239" t="s">
        <v>21</v>
      </c>
      <c r="F511" s="240" t="s">
        <v>685</v>
      </c>
      <c r="G511" s="238"/>
      <c r="H511" s="241" t="s">
        <v>21</v>
      </c>
      <c r="I511" s="242"/>
      <c r="J511" s="238"/>
      <c r="K511" s="238"/>
      <c r="L511" s="243"/>
      <c r="M511" s="244"/>
      <c r="N511" s="245"/>
      <c r="O511" s="245"/>
      <c r="P511" s="245"/>
      <c r="Q511" s="245"/>
      <c r="R511" s="245"/>
      <c r="S511" s="245"/>
      <c r="T511" s="246"/>
      <c r="AT511" s="247" t="s">
        <v>171</v>
      </c>
      <c r="AU511" s="247" t="s">
        <v>134</v>
      </c>
      <c r="AV511" s="13" t="s">
        <v>78</v>
      </c>
      <c r="AW511" s="13" t="s">
        <v>33</v>
      </c>
      <c r="AX511" s="13" t="s">
        <v>70</v>
      </c>
      <c r="AY511" s="247" t="s">
        <v>126</v>
      </c>
    </row>
    <row r="512" spans="2:65" s="11" customFormat="1" ht="13.5">
      <c r="B512" s="210"/>
      <c r="C512" s="211"/>
      <c r="D512" s="208" t="s">
        <v>171</v>
      </c>
      <c r="E512" s="212" t="s">
        <v>21</v>
      </c>
      <c r="F512" s="213" t="s">
        <v>686</v>
      </c>
      <c r="G512" s="211"/>
      <c r="H512" s="214">
        <v>0.21299999999999999</v>
      </c>
      <c r="I512" s="215"/>
      <c r="J512" s="211"/>
      <c r="K512" s="211"/>
      <c r="L512" s="216"/>
      <c r="M512" s="217"/>
      <c r="N512" s="218"/>
      <c r="O512" s="218"/>
      <c r="P512" s="218"/>
      <c r="Q512" s="218"/>
      <c r="R512" s="218"/>
      <c r="S512" s="218"/>
      <c r="T512" s="219"/>
      <c r="AT512" s="220" t="s">
        <v>171</v>
      </c>
      <c r="AU512" s="220" t="s">
        <v>134</v>
      </c>
      <c r="AV512" s="11" t="s">
        <v>134</v>
      </c>
      <c r="AW512" s="11" t="s">
        <v>33</v>
      </c>
      <c r="AX512" s="11" t="s">
        <v>70</v>
      </c>
      <c r="AY512" s="220" t="s">
        <v>126</v>
      </c>
    </row>
    <row r="513" spans="2:65" s="11" customFormat="1" ht="13.5">
      <c r="B513" s="210"/>
      <c r="C513" s="211"/>
      <c r="D513" s="208" t="s">
        <v>171</v>
      </c>
      <c r="E513" s="212" t="s">
        <v>21</v>
      </c>
      <c r="F513" s="213" t="s">
        <v>687</v>
      </c>
      <c r="G513" s="211"/>
      <c r="H513" s="214">
        <v>8.5000000000000006E-2</v>
      </c>
      <c r="I513" s="215"/>
      <c r="J513" s="211"/>
      <c r="K513" s="211"/>
      <c r="L513" s="216"/>
      <c r="M513" s="217"/>
      <c r="N513" s="218"/>
      <c r="O513" s="218"/>
      <c r="P513" s="218"/>
      <c r="Q513" s="218"/>
      <c r="R513" s="218"/>
      <c r="S513" s="218"/>
      <c r="T513" s="219"/>
      <c r="AT513" s="220" t="s">
        <v>171</v>
      </c>
      <c r="AU513" s="220" t="s">
        <v>134</v>
      </c>
      <c r="AV513" s="11" t="s">
        <v>134</v>
      </c>
      <c r="AW513" s="11" t="s">
        <v>33</v>
      </c>
      <c r="AX513" s="11" t="s">
        <v>70</v>
      </c>
      <c r="AY513" s="220" t="s">
        <v>126</v>
      </c>
    </row>
    <row r="514" spans="2:65" s="13" customFormat="1" ht="13.5">
      <c r="B514" s="237"/>
      <c r="C514" s="238"/>
      <c r="D514" s="208" t="s">
        <v>171</v>
      </c>
      <c r="E514" s="239" t="s">
        <v>21</v>
      </c>
      <c r="F514" s="240" t="s">
        <v>688</v>
      </c>
      <c r="G514" s="238"/>
      <c r="H514" s="241" t="s">
        <v>21</v>
      </c>
      <c r="I514" s="242"/>
      <c r="J514" s="238"/>
      <c r="K514" s="238"/>
      <c r="L514" s="243"/>
      <c r="M514" s="244"/>
      <c r="N514" s="245"/>
      <c r="O514" s="245"/>
      <c r="P514" s="245"/>
      <c r="Q514" s="245"/>
      <c r="R514" s="245"/>
      <c r="S514" s="245"/>
      <c r="T514" s="246"/>
      <c r="AT514" s="247" t="s">
        <v>171</v>
      </c>
      <c r="AU514" s="247" t="s">
        <v>134</v>
      </c>
      <c r="AV514" s="13" t="s">
        <v>78</v>
      </c>
      <c r="AW514" s="13" t="s">
        <v>33</v>
      </c>
      <c r="AX514" s="13" t="s">
        <v>70</v>
      </c>
      <c r="AY514" s="247" t="s">
        <v>126</v>
      </c>
    </row>
    <row r="515" spans="2:65" s="11" customFormat="1" ht="13.5">
      <c r="B515" s="210"/>
      <c r="C515" s="211"/>
      <c r="D515" s="208" t="s">
        <v>171</v>
      </c>
      <c r="E515" s="212" t="s">
        <v>21</v>
      </c>
      <c r="F515" s="213" t="s">
        <v>689</v>
      </c>
      <c r="G515" s="211"/>
      <c r="H515" s="214">
        <v>1.7000000000000001E-2</v>
      </c>
      <c r="I515" s="215"/>
      <c r="J515" s="211"/>
      <c r="K515" s="211"/>
      <c r="L515" s="216"/>
      <c r="M515" s="217"/>
      <c r="N515" s="218"/>
      <c r="O515" s="218"/>
      <c r="P515" s="218"/>
      <c r="Q515" s="218"/>
      <c r="R515" s="218"/>
      <c r="S515" s="218"/>
      <c r="T515" s="219"/>
      <c r="AT515" s="220" t="s">
        <v>171</v>
      </c>
      <c r="AU515" s="220" t="s">
        <v>134</v>
      </c>
      <c r="AV515" s="11" t="s">
        <v>134</v>
      </c>
      <c r="AW515" s="11" t="s">
        <v>33</v>
      </c>
      <c r="AX515" s="11" t="s">
        <v>70</v>
      </c>
      <c r="AY515" s="220" t="s">
        <v>126</v>
      </c>
    </row>
    <row r="516" spans="2:65" s="12" customFormat="1" ht="13.5">
      <c r="B516" s="221"/>
      <c r="C516" s="222"/>
      <c r="D516" s="205" t="s">
        <v>171</v>
      </c>
      <c r="E516" s="248" t="s">
        <v>21</v>
      </c>
      <c r="F516" s="249" t="s">
        <v>174</v>
      </c>
      <c r="G516" s="222"/>
      <c r="H516" s="250">
        <v>16.292999999999999</v>
      </c>
      <c r="I516" s="226"/>
      <c r="J516" s="222"/>
      <c r="K516" s="222"/>
      <c r="L516" s="227"/>
      <c r="M516" s="228"/>
      <c r="N516" s="229"/>
      <c r="O516" s="229"/>
      <c r="P516" s="229"/>
      <c r="Q516" s="229"/>
      <c r="R516" s="229"/>
      <c r="S516" s="229"/>
      <c r="T516" s="230"/>
      <c r="AT516" s="231" t="s">
        <v>171</v>
      </c>
      <c r="AU516" s="231" t="s">
        <v>134</v>
      </c>
      <c r="AV516" s="12" t="s">
        <v>133</v>
      </c>
      <c r="AW516" s="12" t="s">
        <v>33</v>
      </c>
      <c r="AX516" s="12" t="s">
        <v>78</v>
      </c>
      <c r="AY516" s="231" t="s">
        <v>126</v>
      </c>
    </row>
    <row r="517" spans="2:65" s="1" customFormat="1" ht="22.5" customHeight="1">
      <c r="B517" s="41"/>
      <c r="C517" s="193" t="s">
        <v>690</v>
      </c>
      <c r="D517" s="193" t="s">
        <v>129</v>
      </c>
      <c r="E517" s="194" t="s">
        <v>691</v>
      </c>
      <c r="F517" s="195" t="s">
        <v>692</v>
      </c>
      <c r="G517" s="196" t="s">
        <v>693</v>
      </c>
      <c r="H517" s="197">
        <v>20.591999999999999</v>
      </c>
      <c r="I517" s="198"/>
      <c r="J517" s="199">
        <f>ROUND(I517*H517,2)</f>
        <v>0</v>
      </c>
      <c r="K517" s="195" t="s">
        <v>21</v>
      </c>
      <c r="L517" s="61"/>
      <c r="M517" s="200" t="s">
        <v>21</v>
      </c>
      <c r="N517" s="201" t="s">
        <v>42</v>
      </c>
      <c r="O517" s="42"/>
      <c r="P517" s="202">
        <f>O517*H517</f>
        <v>0</v>
      </c>
      <c r="Q517" s="202">
        <v>0</v>
      </c>
      <c r="R517" s="202">
        <f>Q517*H517</f>
        <v>0</v>
      </c>
      <c r="S517" s="202">
        <v>0</v>
      </c>
      <c r="T517" s="203">
        <f>S517*H517</f>
        <v>0</v>
      </c>
      <c r="AR517" s="24" t="s">
        <v>133</v>
      </c>
      <c r="AT517" s="24" t="s">
        <v>129</v>
      </c>
      <c r="AU517" s="24" t="s">
        <v>134</v>
      </c>
      <c r="AY517" s="24" t="s">
        <v>126</v>
      </c>
      <c r="BE517" s="204">
        <f>IF(N517="základní",J517,0)</f>
        <v>0</v>
      </c>
      <c r="BF517" s="204">
        <f>IF(N517="snížená",J517,0)</f>
        <v>0</v>
      </c>
      <c r="BG517" s="204">
        <f>IF(N517="zákl. přenesená",J517,0)</f>
        <v>0</v>
      </c>
      <c r="BH517" s="204">
        <f>IF(N517="sníž. přenesená",J517,0)</f>
        <v>0</v>
      </c>
      <c r="BI517" s="204">
        <f>IF(N517="nulová",J517,0)</f>
        <v>0</v>
      </c>
      <c r="BJ517" s="24" t="s">
        <v>134</v>
      </c>
      <c r="BK517" s="204">
        <f>ROUND(I517*H517,2)</f>
        <v>0</v>
      </c>
      <c r="BL517" s="24" t="s">
        <v>133</v>
      </c>
      <c r="BM517" s="24" t="s">
        <v>694</v>
      </c>
    </row>
    <row r="518" spans="2:65" s="1" customFormat="1" ht="13.5">
      <c r="B518" s="41"/>
      <c r="C518" s="63"/>
      <c r="D518" s="208" t="s">
        <v>135</v>
      </c>
      <c r="E518" s="63"/>
      <c r="F518" s="209" t="s">
        <v>692</v>
      </c>
      <c r="G518" s="63"/>
      <c r="H518" s="63"/>
      <c r="I518" s="163"/>
      <c r="J518" s="63"/>
      <c r="K518" s="63"/>
      <c r="L518" s="61"/>
      <c r="M518" s="207"/>
      <c r="N518" s="42"/>
      <c r="O518" s="42"/>
      <c r="P518" s="42"/>
      <c r="Q518" s="42"/>
      <c r="R518" s="42"/>
      <c r="S518" s="42"/>
      <c r="T518" s="78"/>
      <c r="AT518" s="24" t="s">
        <v>135</v>
      </c>
      <c r="AU518" s="24" t="s">
        <v>134</v>
      </c>
    </row>
    <row r="519" spans="2:65" s="11" customFormat="1" ht="13.5">
      <c r="B519" s="210"/>
      <c r="C519" s="211"/>
      <c r="D519" s="208" t="s">
        <v>171</v>
      </c>
      <c r="E519" s="212" t="s">
        <v>21</v>
      </c>
      <c r="F519" s="213" t="s">
        <v>695</v>
      </c>
      <c r="G519" s="211"/>
      <c r="H519" s="214">
        <v>20.591999999999999</v>
      </c>
      <c r="I519" s="215"/>
      <c r="J519" s="211"/>
      <c r="K519" s="211"/>
      <c r="L519" s="216"/>
      <c r="M519" s="217"/>
      <c r="N519" s="218"/>
      <c r="O519" s="218"/>
      <c r="P519" s="218"/>
      <c r="Q519" s="218"/>
      <c r="R519" s="218"/>
      <c r="S519" s="218"/>
      <c r="T519" s="219"/>
      <c r="AT519" s="220" t="s">
        <v>171</v>
      </c>
      <c r="AU519" s="220" t="s">
        <v>134</v>
      </c>
      <c r="AV519" s="11" t="s">
        <v>134</v>
      </c>
      <c r="AW519" s="11" t="s">
        <v>33</v>
      </c>
      <c r="AX519" s="11" t="s">
        <v>70</v>
      </c>
      <c r="AY519" s="220" t="s">
        <v>126</v>
      </c>
    </row>
    <row r="520" spans="2:65" s="12" customFormat="1" ht="13.5">
      <c r="B520" s="221"/>
      <c r="C520" s="222"/>
      <c r="D520" s="205" t="s">
        <v>171</v>
      </c>
      <c r="E520" s="248" t="s">
        <v>21</v>
      </c>
      <c r="F520" s="249" t="s">
        <v>174</v>
      </c>
      <c r="G520" s="222"/>
      <c r="H520" s="250">
        <v>20.591999999999999</v>
      </c>
      <c r="I520" s="226"/>
      <c r="J520" s="222"/>
      <c r="K520" s="222"/>
      <c r="L520" s="227"/>
      <c r="M520" s="228"/>
      <c r="N520" s="229"/>
      <c r="O520" s="229"/>
      <c r="P520" s="229"/>
      <c r="Q520" s="229"/>
      <c r="R520" s="229"/>
      <c r="S520" s="229"/>
      <c r="T520" s="230"/>
      <c r="AT520" s="231" t="s">
        <v>171</v>
      </c>
      <c r="AU520" s="231" t="s">
        <v>134</v>
      </c>
      <c r="AV520" s="12" t="s">
        <v>133</v>
      </c>
      <c r="AW520" s="12" t="s">
        <v>33</v>
      </c>
      <c r="AX520" s="12" t="s">
        <v>78</v>
      </c>
      <c r="AY520" s="231" t="s">
        <v>126</v>
      </c>
    </row>
    <row r="521" spans="2:65" s="1" customFormat="1" ht="22.5" customHeight="1">
      <c r="B521" s="41"/>
      <c r="C521" s="251" t="s">
        <v>490</v>
      </c>
      <c r="D521" s="251" t="s">
        <v>391</v>
      </c>
      <c r="E521" s="252" t="s">
        <v>696</v>
      </c>
      <c r="F521" s="253" t="s">
        <v>697</v>
      </c>
      <c r="G521" s="254" t="s">
        <v>380</v>
      </c>
      <c r="H521" s="255">
        <v>2.1000000000000001E-2</v>
      </c>
      <c r="I521" s="256"/>
      <c r="J521" s="257">
        <f>ROUND(I521*H521,2)</f>
        <v>0</v>
      </c>
      <c r="K521" s="253" t="s">
        <v>21</v>
      </c>
      <c r="L521" s="258"/>
      <c r="M521" s="259" t="s">
        <v>21</v>
      </c>
      <c r="N521" s="260" t="s">
        <v>42</v>
      </c>
      <c r="O521" s="42"/>
      <c r="P521" s="202">
        <f>O521*H521</f>
        <v>0</v>
      </c>
      <c r="Q521" s="202">
        <v>0</v>
      </c>
      <c r="R521" s="202">
        <f>Q521*H521</f>
        <v>0</v>
      </c>
      <c r="S521" s="202">
        <v>0</v>
      </c>
      <c r="T521" s="203">
        <f>S521*H521</f>
        <v>0</v>
      </c>
      <c r="AR521" s="24" t="s">
        <v>144</v>
      </c>
      <c r="AT521" s="24" t="s">
        <v>391</v>
      </c>
      <c r="AU521" s="24" t="s">
        <v>134</v>
      </c>
      <c r="AY521" s="24" t="s">
        <v>126</v>
      </c>
      <c r="BE521" s="204">
        <f>IF(N521="základní",J521,0)</f>
        <v>0</v>
      </c>
      <c r="BF521" s="204">
        <f>IF(N521="snížená",J521,0)</f>
        <v>0</v>
      </c>
      <c r="BG521" s="204">
        <f>IF(N521="zákl. přenesená",J521,0)</f>
        <v>0</v>
      </c>
      <c r="BH521" s="204">
        <f>IF(N521="sníž. přenesená",J521,0)</f>
        <v>0</v>
      </c>
      <c r="BI521" s="204">
        <f>IF(N521="nulová",J521,0)</f>
        <v>0</v>
      </c>
      <c r="BJ521" s="24" t="s">
        <v>134</v>
      </c>
      <c r="BK521" s="204">
        <f>ROUND(I521*H521,2)</f>
        <v>0</v>
      </c>
      <c r="BL521" s="24" t="s">
        <v>133</v>
      </c>
      <c r="BM521" s="24" t="s">
        <v>698</v>
      </c>
    </row>
    <row r="522" spans="2:65" s="1" customFormat="1" ht="13.5">
      <c r="B522" s="41"/>
      <c r="C522" s="63"/>
      <c r="D522" s="208" t="s">
        <v>135</v>
      </c>
      <c r="E522" s="63"/>
      <c r="F522" s="209" t="s">
        <v>697</v>
      </c>
      <c r="G522" s="63"/>
      <c r="H522" s="63"/>
      <c r="I522" s="163"/>
      <c r="J522" s="63"/>
      <c r="K522" s="63"/>
      <c r="L522" s="61"/>
      <c r="M522" s="207"/>
      <c r="N522" s="42"/>
      <c r="O522" s="42"/>
      <c r="P522" s="42"/>
      <c r="Q522" s="42"/>
      <c r="R522" s="42"/>
      <c r="S522" s="42"/>
      <c r="T522" s="78"/>
      <c r="AT522" s="24" t="s">
        <v>135</v>
      </c>
      <c r="AU522" s="24" t="s">
        <v>134</v>
      </c>
    </row>
    <row r="523" spans="2:65" s="11" customFormat="1" ht="13.5">
      <c r="B523" s="210"/>
      <c r="C523" s="211"/>
      <c r="D523" s="208" t="s">
        <v>171</v>
      </c>
      <c r="E523" s="212" t="s">
        <v>21</v>
      </c>
      <c r="F523" s="213" t="s">
        <v>699</v>
      </c>
      <c r="G523" s="211"/>
      <c r="H523" s="214">
        <v>2.1000000000000001E-2</v>
      </c>
      <c r="I523" s="215"/>
      <c r="J523" s="211"/>
      <c r="K523" s="211"/>
      <c r="L523" s="216"/>
      <c r="M523" s="217"/>
      <c r="N523" s="218"/>
      <c r="O523" s="218"/>
      <c r="P523" s="218"/>
      <c r="Q523" s="218"/>
      <c r="R523" s="218"/>
      <c r="S523" s="218"/>
      <c r="T523" s="219"/>
      <c r="AT523" s="220" t="s">
        <v>171</v>
      </c>
      <c r="AU523" s="220" t="s">
        <v>134</v>
      </c>
      <c r="AV523" s="11" t="s">
        <v>134</v>
      </c>
      <c r="AW523" s="11" t="s">
        <v>33</v>
      </c>
      <c r="AX523" s="11" t="s">
        <v>70</v>
      </c>
      <c r="AY523" s="220" t="s">
        <v>126</v>
      </c>
    </row>
    <row r="524" spans="2:65" s="12" customFormat="1" ht="13.5">
      <c r="B524" s="221"/>
      <c r="C524" s="222"/>
      <c r="D524" s="205" t="s">
        <v>171</v>
      </c>
      <c r="E524" s="248" t="s">
        <v>21</v>
      </c>
      <c r="F524" s="249" t="s">
        <v>174</v>
      </c>
      <c r="G524" s="222"/>
      <c r="H524" s="250">
        <v>2.1000000000000001E-2</v>
      </c>
      <c r="I524" s="226"/>
      <c r="J524" s="222"/>
      <c r="K524" s="222"/>
      <c r="L524" s="227"/>
      <c r="M524" s="228"/>
      <c r="N524" s="229"/>
      <c r="O524" s="229"/>
      <c r="P524" s="229"/>
      <c r="Q524" s="229"/>
      <c r="R524" s="229"/>
      <c r="S524" s="229"/>
      <c r="T524" s="230"/>
      <c r="AT524" s="231" t="s">
        <v>171</v>
      </c>
      <c r="AU524" s="231" t="s">
        <v>134</v>
      </c>
      <c r="AV524" s="12" t="s">
        <v>133</v>
      </c>
      <c r="AW524" s="12" t="s">
        <v>33</v>
      </c>
      <c r="AX524" s="12" t="s">
        <v>78</v>
      </c>
      <c r="AY524" s="231" t="s">
        <v>126</v>
      </c>
    </row>
    <row r="525" spans="2:65" s="1" customFormat="1" ht="22.5" customHeight="1">
      <c r="B525" s="41"/>
      <c r="C525" s="193" t="s">
        <v>700</v>
      </c>
      <c r="D525" s="193" t="s">
        <v>129</v>
      </c>
      <c r="E525" s="194" t="s">
        <v>701</v>
      </c>
      <c r="F525" s="195" t="s">
        <v>702</v>
      </c>
      <c r="G525" s="196" t="s">
        <v>400</v>
      </c>
      <c r="H525" s="197">
        <v>634.59</v>
      </c>
      <c r="I525" s="198"/>
      <c r="J525" s="199">
        <f>ROUND(I525*H525,2)</f>
        <v>0</v>
      </c>
      <c r="K525" s="195" t="s">
        <v>21</v>
      </c>
      <c r="L525" s="61"/>
      <c r="M525" s="200" t="s">
        <v>21</v>
      </c>
      <c r="N525" s="201" t="s">
        <v>42</v>
      </c>
      <c r="O525" s="42"/>
      <c r="P525" s="202">
        <f>O525*H525</f>
        <v>0</v>
      </c>
      <c r="Q525" s="202">
        <v>0</v>
      </c>
      <c r="R525" s="202">
        <f>Q525*H525</f>
        <v>0</v>
      </c>
      <c r="S525" s="202">
        <v>0</v>
      </c>
      <c r="T525" s="203">
        <f>S525*H525</f>
        <v>0</v>
      </c>
      <c r="AR525" s="24" t="s">
        <v>133</v>
      </c>
      <c r="AT525" s="24" t="s">
        <v>129</v>
      </c>
      <c r="AU525" s="24" t="s">
        <v>134</v>
      </c>
      <c r="AY525" s="24" t="s">
        <v>126</v>
      </c>
      <c r="BE525" s="204">
        <f>IF(N525="základní",J525,0)</f>
        <v>0</v>
      </c>
      <c r="BF525" s="204">
        <f>IF(N525="snížená",J525,0)</f>
        <v>0</v>
      </c>
      <c r="BG525" s="204">
        <f>IF(N525="zákl. přenesená",J525,0)</f>
        <v>0</v>
      </c>
      <c r="BH525" s="204">
        <f>IF(N525="sníž. přenesená",J525,0)</f>
        <v>0</v>
      </c>
      <c r="BI525" s="204">
        <f>IF(N525="nulová",J525,0)</f>
        <v>0</v>
      </c>
      <c r="BJ525" s="24" t="s">
        <v>134</v>
      </c>
      <c r="BK525" s="204">
        <f>ROUND(I525*H525,2)</f>
        <v>0</v>
      </c>
      <c r="BL525" s="24" t="s">
        <v>133</v>
      </c>
      <c r="BM525" s="24" t="s">
        <v>703</v>
      </c>
    </row>
    <row r="526" spans="2:65" s="1" customFormat="1" ht="13.5">
      <c r="B526" s="41"/>
      <c r="C526" s="63"/>
      <c r="D526" s="205" t="s">
        <v>135</v>
      </c>
      <c r="E526" s="63"/>
      <c r="F526" s="206" t="s">
        <v>702</v>
      </c>
      <c r="G526" s="63"/>
      <c r="H526" s="63"/>
      <c r="I526" s="163"/>
      <c r="J526" s="63"/>
      <c r="K526" s="63"/>
      <c r="L526" s="61"/>
      <c r="M526" s="207"/>
      <c r="N526" s="42"/>
      <c r="O526" s="42"/>
      <c r="P526" s="42"/>
      <c r="Q526" s="42"/>
      <c r="R526" s="42"/>
      <c r="S526" s="42"/>
      <c r="T526" s="78"/>
      <c r="AT526" s="24" t="s">
        <v>135</v>
      </c>
      <c r="AU526" s="24" t="s">
        <v>134</v>
      </c>
    </row>
    <row r="527" spans="2:65" s="1" customFormat="1" ht="22.5" customHeight="1">
      <c r="B527" s="41"/>
      <c r="C527" s="251" t="s">
        <v>496</v>
      </c>
      <c r="D527" s="251" t="s">
        <v>391</v>
      </c>
      <c r="E527" s="252" t="s">
        <v>704</v>
      </c>
      <c r="F527" s="253" t="s">
        <v>705</v>
      </c>
      <c r="G527" s="254" t="s">
        <v>400</v>
      </c>
      <c r="H527" s="255">
        <v>685.35699999999997</v>
      </c>
      <c r="I527" s="256"/>
      <c r="J527" s="257">
        <f>ROUND(I527*H527,2)</f>
        <v>0</v>
      </c>
      <c r="K527" s="253" t="s">
        <v>21</v>
      </c>
      <c r="L527" s="258"/>
      <c r="M527" s="259" t="s">
        <v>21</v>
      </c>
      <c r="N527" s="260" t="s">
        <v>42</v>
      </c>
      <c r="O527" s="42"/>
      <c r="P527" s="202">
        <f>O527*H527</f>
        <v>0</v>
      </c>
      <c r="Q527" s="202">
        <v>0</v>
      </c>
      <c r="R527" s="202">
        <f>Q527*H527</f>
        <v>0</v>
      </c>
      <c r="S527" s="202">
        <v>0</v>
      </c>
      <c r="T527" s="203">
        <f>S527*H527</f>
        <v>0</v>
      </c>
      <c r="AR527" s="24" t="s">
        <v>144</v>
      </c>
      <c r="AT527" s="24" t="s">
        <v>391</v>
      </c>
      <c r="AU527" s="24" t="s">
        <v>134</v>
      </c>
      <c r="AY527" s="24" t="s">
        <v>126</v>
      </c>
      <c r="BE527" s="204">
        <f>IF(N527="základní",J527,0)</f>
        <v>0</v>
      </c>
      <c r="BF527" s="204">
        <f>IF(N527="snížená",J527,0)</f>
        <v>0</v>
      </c>
      <c r="BG527" s="204">
        <f>IF(N527="zákl. přenesená",J527,0)</f>
        <v>0</v>
      </c>
      <c r="BH527" s="204">
        <f>IF(N527="sníž. přenesená",J527,0)</f>
        <v>0</v>
      </c>
      <c r="BI527" s="204">
        <f>IF(N527="nulová",J527,0)</f>
        <v>0</v>
      </c>
      <c r="BJ527" s="24" t="s">
        <v>134</v>
      </c>
      <c r="BK527" s="204">
        <f>ROUND(I527*H527,2)</f>
        <v>0</v>
      </c>
      <c r="BL527" s="24" t="s">
        <v>133</v>
      </c>
      <c r="BM527" s="24" t="s">
        <v>706</v>
      </c>
    </row>
    <row r="528" spans="2:65" s="1" customFormat="1" ht="13.5">
      <c r="B528" s="41"/>
      <c r="C528" s="63"/>
      <c r="D528" s="208" t="s">
        <v>135</v>
      </c>
      <c r="E528" s="63"/>
      <c r="F528" s="209" t="s">
        <v>705</v>
      </c>
      <c r="G528" s="63"/>
      <c r="H528" s="63"/>
      <c r="I528" s="163"/>
      <c r="J528" s="63"/>
      <c r="K528" s="63"/>
      <c r="L528" s="61"/>
      <c r="M528" s="207"/>
      <c r="N528" s="42"/>
      <c r="O528" s="42"/>
      <c r="P528" s="42"/>
      <c r="Q528" s="42"/>
      <c r="R528" s="42"/>
      <c r="S528" s="42"/>
      <c r="T528" s="78"/>
      <c r="AT528" s="24" t="s">
        <v>135</v>
      </c>
      <c r="AU528" s="24" t="s">
        <v>134</v>
      </c>
    </row>
    <row r="529" spans="2:65" s="11" customFormat="1" ht="13.5">
      <c r="B529" s="210"/>
      <c r="C529" s="211"/>
      <c r="D529" s="208" t="s">
        <v>171</v>
      </c>
      <c r="E529" s="212" t="s">
        <v>21</v>
      </c>
      <c r="F529" s="213" t="s">
        <v>707</v>
      </c>
      <c r="G529" s="211"/>
      <c r="H529" s="214">
        <v>685.35699999999997</v>
      </c>
      <c r="I529" s="215"/>
      <c r="J529" s="211"/>
      <c r="K529" s="211"/>
      <c r="L529" s="216"/>
      <c r="M529" s="217"/>
      <c r="N529" s="218"/>
      <c r="O529" s="218"/>
      <c r="P529" s="218"/>
      <c r="Q529" s="218"/>
      <c r="R529" s="218"/>
      <c r="S529" s="218"/>
      <c r="T529" s="219"/>
      <c r="AT529" s="220" t="s">
        <v>171</v>
      </c>
      <c r="AU529" s="220" t="s">
        <v>134</v>
      </c>
      <c r="AV529" s="11" t="s">
        <v>134</v>
      </c>
      <c r="AW529" s="11" t="s">
        <v>33</v>
      </c>
      <c r="AX529" s="11" t="s">
        <v>70</v>
      </c>
      <c r="AY529" s="220" t="s">
        <v>126</v>
      </c>
    </row>
    <row r="530" spans="2:65" s="12" customFormat="1" ht="13.5">
      <c r="B530" s="221"/>
      <c r="C530" s="222"/>
      <c r="D530" s="205" t="s">
        <v>171</v>
      </c>
      <c r="E530" s="248" t="s">
        <v>21</v>
      </c>
      <c r="F530" s="249" t="s">
        <v>174</v>
      </c>
      <c r="G530" s="222"/>
      <c r="H530" s="250">
        <v>685.35699999999997</v>
      </c>
      <c r="I530" s="226"/>
      <c r="J530" s="222"/>
      <c r="K530" s="222"/>
      <c r="L530" s="227"/>
      <c r="M530" s="228"/>
      <c r="N530" s="229"/>
      <c r="O530" s="229"/>
      <c r="P530" s="229"/>
      <c r="Q530" s="229"/>
      <c r="R530" s="229"/>
      <c r="S530" s="229"/>
      <c r="T530" s="230"/>
      <c r="AT530" s="231" t="s">
        <v>171</v>
      </c>
      <c r="AU530" s="231" t="s">
        <v>134</v>
      </c>
      <c r="AV530" s="12" t="s">
        <v>133</v>
      </c>
      <c r="AW530" s="12" t="s">
        <v>33</v>
      </c>
      <c r="AX530" s="12" t="s">
        <v>78</v>
      </c>
      <c r="AY530" s="231" t="s">
        <v>126</v>
      </c>
    </row>
    <row r="531" spans="2:65" s="1" customFormat="1" ht="22.5" customHeight="1">
      <c r="B531" s="41"/>
      <c r="C531" s="193" t="s">
        <v>708</v>
      </c>
      <c r="D531" s="193" t="s">
        <v>129</v>
      </c>
      <c r="E531" s="194" t="s">
        <v>709</v>
      </c>
      <c r="F531" s="195" t="s">
        <v>710</v>
      </c>
      <c r="G531" s="196" t="s">
        <v>400</v>
      </c>
      <c r="H531" s="197">
        <v>615.91999999999996</v>
      </c>
      <c r="I531" s="198"/>
      <c r="J531" s="199">
        <f>ROUND(I531*H531,2)</f>
        <v>0</v>
      </c>
      <c r="K531" s="195" t="s">
        <v>160</v>
      </c>
      <c r="L531" s="61"/>
      <c r="M531" s="200" t="s">
        <v>21</v>
      </c>
      <c r="N531" s="201" t="s">
        <v>42</v>
      </c>
      <c r="O531" s="42"/>
      <c r="P531" s="202">
        <f>O531*H531</f>
        <v>0</v>
      </c>
      <c r="Q531" s="202">
        <v>0</v>
      </c>
      <c r="R531" s="202">
        <f>Q531*H531</f>
        <v>0</v>
      </c>
      <c r="S531" s="202">
        <v>0</v>
      </c>
      <c r="T531" s="203">
        <f>S531*H531</f>
        <v>0</v>
      </c>
      <c r="AR531" s="24" t="s">
        <v>133</v>
      </c>
      <c r="AT531" s="24" t="s">
        <v>129</v>
      </c>
      <c r="AU531" s="24" t="s">
        <v>134</v>
      </c>
      <c r="AY531" s="24" t="s">
        <v>126</v>
      </c>
      <c r="BE531" s="204">
        <f>IF(N531="základní",J531,0)</f>
        <v>0</v>
      </c>
      <c r="BF531" s="204">
        <f>IF(N531="snížená",J531,0)</f>
        <v>0</v>
      </c>
      <c r="BG531" s="204">
        <f>IF(N531="zákl. přenesená",J531,0)</f>
        <v>0</v>
      </c>
      <c r="BH531" s="204">
        <f>IF(N531="sníž. přenesená",J531,0)</f>
        <v>0</v>
      </c>
      <c r="BI531" s="204">
        <f>IF(N531="nulová",J531,0)</f>
        <v>0</v>
      </c>
      <c r="BJ531" s="24" t="s">
        <v>134</v>
      </c>
      <c r="BK531" s="204">
        <f>ROUND(I531*H531,2)</f>
        <v>0</v>
      </c>
      <c r="BL531" s="24" t="s">
        <v>133</v>
      </c>
      <c r="BM531" s="24" t="s">
        <v>711</v>
      </c>
    </row>
    <row r="532" spans="2:65" s="1" customFormat="1" ht="13.5">
      <c r="B532" s="41"/>
      <c r="C532" s="63"/>
      <c r="D532" s="208" t="s">
        <v>135</v>
      </c>
      <c r="E532" s="63"/>
      <c r="F532" s="209" t="s">
        <v>712</v>
      </c>
      <c r="G532" s="63"/>
      <c r="H532" s="63"/>
      <c r="I532" s="163"/>
      <c r="J532" s="63"/>
      <c r="K532" s="63"/>
      <c r="L532" s="61"/>
      <c r="M532" s="207"/>
      <c r="N532" s="42"/>
      <c r="O532" s="42"/>
      <c r="P532" s="42"/>
      <c r="Q532" s="42"/>
      <c r="R532" s="42"/>
      <c r="S532" s="42"/>
      <c r="T532" s="78"/>
      <c r="AT532" s="24" t="s">
        <v>135</v>
      </c>
      <c r="AU532" s="24" t="s">
        <v>134</v>
      </c>
    </row>
    <row r="533" spans="2:65" s="10" customFormat="1" ht="29.85" customHeight="1">
      <c r="B533" s="176"/>
      <c r="C533" s="177"/>
      <c r="D533" s="190" t="s">
        <v>69</v>
      </c>
      <c r="E533" s="191" t="s">
        <v>138</v>
      </c>
      <c r="F533" s="191" t="s">
        <v>713</v>
      </c>
      <c r="G533" s="177"/>
      <c r="H533" s="177"/>
      <c r="I533" s="180"/>
      <c r="J533" s="192">
        <f>BK533</f>
        <v>0</v>
      </c>
      <c r="K533" s="177"/>
      <c r="L533" s="182"/>
      <c r="M533" s="183"/>
      <c r="N533" s="184"/>
      <c r="O533" s="184"/>
      <c r="P533" s="185">
        <f>SUM(P534:P600)</f>
        <v>0</v>
      </c>
      <c r="Q533" s="184"/>
      <c r="R533" s="185">
        <f>SUM(R534:R600)</f>
        <v>0</v>
      </c>
      <c r="S533" s="184"/>
      <c r="T533" s="186">
        <f>SUM(T534:T600)</f>
        <v>0</v>
      </c>
      <c r="AR533" s="187" t="s">
        <v>78</v>
      </c>
      <c r="AT533" s="188" t="s">
        <v>69</v>
      </c>
      <c r="AU533" s="188" t="s">
        <v>78</v>
      </c>
      <c r="AY533" s="187" t="s">
        <v>126</v>
      </c>
      <c r="BK533" s="189">
        <f>SUM(BK534:BK600)</f>
        <v>0</v>
      </c>
    </row>
    <row r="534" spans="2:65" s="1" customFormat="1" ht="22.5" customHeight="1">
      <c r="B534" s="41"/>
      <c r="C534" s="193" t="s">
        <v>500</v>
      </c>
      <c r="D534" s="193" t="s">
        <v>129</v>
      </c>
      <c r="E534" s="194" t="s">
        <v>714</v>
      </c>
      <c r="F534" s="195" t="s">
        <v>715</v>
      </c>
      <c r="G534" s="196" t="s">
        <v>308</v>
      </c>
      <c r="H534" s="197">
        <v>489.92599999999999</v>
      </c>
      <c r="I534" s="198"/>
      <c r="J534" s="199">
        <f>ROUND(I534*H534,2)</f>
        <v>0</v>
      </c>
      <c r="K534" s="195" t="s">
        <v>160</v>
      </c>
      <c r="L534" s="61"/>
      <c r="M534" s="200" t="s">
        <v>21</v>
      </c>
      <c r="N534" s="201" t="s">
        <v>42</v>
      </c>
      <c r="O534" s="42"/>
      <c r="P534" s="202">
        <f>O534*H534</f>
        <v>0</v>
      </c>
      <c r="Q534" s="202">
        <v>0</v>
      </c>
      <c r="R534" s="202">
        <f>Q534*H534</f>
        <v>0</v>
      </c>
      <c r="S534" s="202">
        <v>0</v>
      </c>
      <c r="T534" s="203">
        <f>S534*H534</f>
        <v>0</v>
      </c>
      <c r="AR534" s="24" t="s">
        <v>133</v>
      </c>
      <c r="AT534" s="24" t="s">
        <v>129</v>
      </c>
      <c r="AU534" s="24" t="s">
        <v>134</v>
      </c>
      <c r="AY534" s="24" t="s">
        <v>126</v>
      </c>
      <c r="BE534" s="204">
        <f>IF(N534="základní",J534,0)</f>
        <v>0</v>
      </c>
      <c r="BF534" s="204">
        <f>IF(N534="snížená",J534,0)</f>
        <v>0</v>
      </c>
      <c r="BG534" s="204">
        <f>IF(N534="zákl. přenesená",J534,0)</f>
        <v>0</v>
      </c>
      <c r="BH534" s="204">
        <f>IF(N534="sníž. přenesená",J534,0)</f>
        <v>0</v>
      </c>
      <c r="BI534" s="204">
        <f>IF(N534="nulová",J534,0)</f>
        <v>0</v>
      </c>
      <c r="BJ534" s="24" t="s">
        <v>134</v>
      </c>
      <c r="BK534" s="204">
        <f>ROUND(I534*H534,2)</f>
        <v>0</v>
      </c>
      <c r="BL534" s="24" t="s">
        <v>133</v>
      </c>
      <c r="BM534" s="24" t="s">
        <v>716</v>
      </c>
    </row>
    <row r="535" spans="2:65" s="1" customFormat="1" ht="27">
      <c r="B535" s="41"/>
      <c r="C535" s="63"/>
      <c r="D535" s="208" t="s">
        <v>135</v>
      </c>
      <c r="E535" s="63"/>
      <c r="F535" s="209" t="s">
        <v>717</v>
      </c>
      <c r="G535" s="63"/>
      <c r="H535" s="63"/>
      <c r="I535" s="163"/>
      <c r="J535" s="63"/>
      <c r="K535" s="63"/>
      <c r="L535" s="61"/>
      <c r="M535" s="207"/>
      <c r="N535" s="42"/>
      <c r="O535" s="42"/>
      <c r="P535" s="42"/>
      <c r="Q535" s="42"/>
      <c r="R535" s="42"/>
      <c r="S535" s="42"/>
      <c r="T535" s="78"/>
      <c r="AT535" s="24" t="s">
        <v>135</v>
      </c>
      <c r="AU535" s="24" t="s">
        <v>134</v>
      </c>
    </row>
    <row r="536" spans="2:65" s="1" customFormat="1" ht="148.5">
      <c r="B536" s="41"/>
      <c r="C536" s="63"/>
      <c r="D536" s="205" t="s">
        <v>299</v>
      </c>
      <c r="E536" s="63"/>
      <c r="F536" s="235" t="s">
        <v>718</v>
      </c>
      <c r="G536" s="63"/>
      <c r="H536" s="63"/>
      <c r="I536" s="163"/>
      <c r="J536" s="63"/>
      <c r="K536" s="63"/>
      <c r="L536" s="61"/>
      <c r="M536" s="207"/>
      <c r="N536" s="42"/>
      <c r="O536" s="42"/>
      <c r="P536" s="42"/>
      <c r="Q536" s="42"/>
      <c r="R536" s="42"/>
      <c r="S536" s="42"/>
      <c r="T536" s="78"/>
      <c r="AT536" s="24" t="s">
        <v>299</v>
      </c>
      <c r="AU536" s="24" t="s">
        <v>134</v>
      </c>
    </row>
    <row r="537" spans="2:65" s="1" customFormat="1" ht="22.5" customHeight="1">
      <c r="B537" s="41"/>
      <c r="C537" s="193" t="s">
        <v>719</v>
      </c>
      <c r="D537" s="193" t="s">
        <v>129</v>
      </c>
      <c r="E537" s="194" t="s">
        <v>720</v>
      </c>
      <c r="F537" s="195" t="s">
        <v>721</v>
      </c>
      <c r="G537" s="196" t="s">
        <v>400</v>
      </c>
      <c r="H537" s="197">
        <v>341.55</v>
      </c>
      <c r="I537" s="198"/>
      <c r="J537" s="199">
        <f>ROUND(I537*H537,2)</f>
        <v>0</v>
      </c>
      <c r="K537" s="195" t="s">
        <v>160</v>
      </c>
      <c r="L537" s="61"/>
      <c r="M537" s="200" t="s">
        <v>21</v>
      </c>
      <c r="N537" s="201" t="s">
        <v>42</v>
      </c>
      <c r="O537" s="42"/>
      <c r="P537" s="202">
        <f>O537*H537</f>
        <v>0</v>
      </c>
      <c r="Q537" s="202">
        <v>0</v>
      </c>
      <c r="R537" s="202">
        <f>Q537*H537</f>
        <v>0</v>
      </c>
      <c r="S537" s="202">
        <v>0</v>
      </c>
      <c r="T537" s="203">
        <f>S537*H537</f>
        <v>0</v>
      </c>
      <c r="AR537" s="24" t="s">
        <v>133</v>
      </c>
      <c r="AT537" s="24" t="s">
        <v>129</v>
      </c>
      <c r="AU537" s="24" t="s">
        <v>134</v>
      </c>
      <c r="AY537" s="24" t="s">
        <v>126</v>
      </c>
      <c r="BE537" s="204">
        <f>IF(N537="základní",J537,0)</f>
        <v>0</v>
      </c>
      <c r="BF537" s="204">
        <f>IF(N537="snížená",J537,0)</f>
        <v>0</v>
      </c>
      <c r="BG537" s="204">
        <f>IF(N537="zákl. přenesená",J537,0)</f>
        <v>0</v>
      </c>
      <c r="BH537" s="204">
        <f>IF(N537="sníž. přenesená",J537,0)</f>
        <v>0</v>
      </c>
      <c r="BI537" s="204">
        <f>IF(N537="nulová",J537,0)</f>
        <v>0</v>
      </c>
      <c r="BJ537" s="24" t="s">
        <v>134</v>
      </c>
      <c r="BK537" s="204">
        <f>ROUND(I537*H537,2)</f>
        <v>0</v>
      </c>
      <c r="BL537" s="24" t="s">
        <v>133</v>
      </c>
      <c r="BM537" s="24" t="s">
        <v>722</v>
      </c>
    </row>
    <row r="538" spans="2:65" s="1" customFormat="1" ht="40.5">
      <c r="B538" s="41"/>
      <c r="C538" s="63"/>
      <c r="D538" s="208" t="s">
        <v>135</v>
      </c>
      <c r="E538" s="63"/>
      <c r="F538" s="209" t="s">
        <v>723</v>
      </c>
      <c r="G538" s="63"/>
      <c r="H538" s="63"/>
      <c r="I538" s="163"/>
      <c r="J538" s="63"/>
      <c r="K538" s="63"/>
      <c r="L538" s="61"/>
      <c r="M538" s="207"/>
      <c r="N538" s="42"/>
      <c r="O538" s="42"/>
      <c r="P538" s="42"/>
      <c r="Q538" s="42"/>
      <c r="R538" s="42"/>
      <c r="S538" s="42"/>
      <c r="T538" s="78"/>
      <c r="AT538" s="24" t="s">
        <v>135</v>
      </c>
      <c r="AU538" s="24" t="s">
        <v>134</v>
      </c>
    </row>
    <row r="539" spans="2:65" s="1" customFormat="1" ht="162">
      <c r="B539" s="41"/>
      <c r="C539" s="63"/>
      <c r="D539" s="205" t="s">
        <v>299</v>
      </c>
      <c r="E539" s="63"/>
      <c r="F539" s="235" t="s">
        <v>724</v>
      </c>
      <c r="G539" s="63"/>
      <c r="H539" s="63"/>
      <c r="I539" s="163"/>
      <c r="J539" s="63"/>
      <c r="K539" s="63"/>
      <c r="L539" s="61"/>
      <c r="M539" s="207"/>
      <c r="N539" s="42"/>
      <c r="O539" s="42"/>
      <c r="P539" s="42"/>
      <c r="Q539" s="42"/>
      <c r="R539" s="42"/>
      <c r="S539" s="42"/>
      <c r="T539" s="78"/>
      <c r="AT539" s="24" t="s">
        <v>299</v>
      </c>
      <c r="AU539" s="24" t="s">
        <v>134</v>
      </c>
    </row>
    <row r="540" spans="2:65" s="1" customFormat="1" ht="22.5" customHeight="1">
      <c r="B540" s="41"/>
      <c r="C540" s="193" t="s">
        <v>507</v>
      </c>
      <c r="D540" s="193" t="s">
        <v>129</v>
      </c>
      <c r="E540" s="194" t="s">
        <v>725</v>
      </c>
      <c r="F540" s="195" t="s">
        <v>726</v>
      </c>
      <c r="G540" s="196" t="s">
        <v>400</v>
      </c>
      <c r="H540" s="197">
        <v>341.55</v>
      </c>
      <c r="I540" s="198"/>
      <c r="J540" s="199">
        <f>ROUND(I540*H540,2)</f>
        <v>0</v>
      </c>
      <c r="K540" s="195" t="s">
        <v>160</v>
      </c>
      <c r="L540" s="61"/>
      <c r="M540" s="200" t="s">
        <v>21</v>
      </c>
      <c r="N540" s="201" t="s">
        <v>42</v>
      </c>
      <c r="O540" s="42"/>
      <c r="P540" s="202">
        <f>O540*H540</f>
        <v>0</v>
      </c>
      <c r="Q540" s="202">
        <v>0</v>
      </c>
      <c r="R540" s="202">
        <f>Q540*H540</f>
        <v>0</v>
      </c>
      <c r="S540" s="202">
        <v>0</v>
      </c>
      <c r="T540" s="203">
        <f>S540*H540</f>
        <v>0</v>
      </c>
      <c r="AR540" s="24" t="s">
        <v>133</v>
      </c>
      <c r="AT540" s="24" t="s">
        <v>129</v>
      </c>
      <c r="AU540" s="24" t="s">
        <v>134</v>
      </c>
      <c r="AY540" s="24" t="s">
        <v>126</v>
      </c>
      <c r="BE540" s="204">
        <f>IF(N540="základní",J540,0)</f>
        <v>0</v>
      </c>
      <c r="BF540" s="204">
        <f>IF(N540="snížená",J540,0)</f>
        <v>0</v>
      </c>
      <c r="BG540" s="204">
        <f>IF(N540="zákl. přenesená",J540,0)</f>
        <v>0</v>
      </c>
      <c r="BH540" s="204">
        <f>IF(N540="sníž. přenesená",J540,0)</f>
        <v>0</v>
      </c>
      <c r="BI540" s="204">
        <f>IF(N540="nulová",J540,0)</f>
        <v>0</v>
      </c>
      <c r="BJ540" s="24" t="s">
        <v>134</v>
      </c>
      <c r="BK540" s="204">
        <f>ROUND(I540*H540,2)</f>
        <v>0</v>
      </c>
      <c r="BL540" s="24" t="s">
        <v>133</v>
      </c>
      <c r="BM540" s="24" t="s">
        <v>727</v>
      </c>
    </row>
    <row r="541" spans="2:65" s="1" customFormat="1" ht="40.5">
      <c r="B541" s="41"/>
      <c r="C541" s="63"/>
      <c r="D541" s="208" t="s">
        <v>135</v>
      </c>
      <c r="E541" s="63"/>
      <c r="F541" s="209" t="s">
        <v>728</v>
      </c>
      <c r="G541" s="63"/>
      <c r="H541" s="63"/>
      <c r="I541" s="163"/>
      <c r="J541" s="63"/>
      <c r="K541" s="63"/>
      <c r="L541" s="61"/>
      <c r="M541" s="207"/>
      <c r="N541" s="42"/>
      <c r="O541" s="42"/>
      <c r="P541" s="42"/>
      <c r="Q541" s="42"/>
      <c r="R541" s="42"/>
      <c r="S541" s="42"/>
      <c r="T541" s="78"/>
      <c r="AT541" s="24" t="s">
        <v>135</v>
      </c>
      <c r="AU541" s="24" t="s">
        <v>134</v>
      </c>
    </row>
    <row r="542" spans="2:65" s="1" customFormat="1" ht="162">
      <c r="B542" s="41"/>
      <c r="C542" s="63"/>
      <c r="D542" s="205" t="s">
        <v>299</v>
      </c>
      <c r="E542" s="63"/>
      <c r="F542" s="235" t="s">
        <v>724</v>
      </c>
      <c r="G542" s="63"/>
      <c r="H542" s="63"/>
      <c r="I542" s="163"/>
      <c r="J542" s="63"/>
      <c r="K542" s="63"/>
      <c r="L542" s="61"/>
      <c r="M542" s="207"/>
      <c r="N542" s="42"/>
      <c r="O542" s="42"/>
      <c r="P542" s="42"/>
      <c r="Q542" s="42"/>
      <c r="R542" s="42"/>
      <c r="S542" s="42"/>
      <c r="T542" s="78"/>
      <c r="AT542" s="24" t="s">
        <v>299</v>
      </c>
      <c r="AU542" s="24" t="s">
        <v>134</v>
      </c>
    </row>
    <row r="543" spans="2:65" s="1" customFormat="1" ht="22.5" customHeight="1">
      <c r="B543" s="41"/>
      <c r="C543" s="193" t="s">
        <v>729</v>
      </c>
      <c r="D543" s="193" t="s">
        <v>129</v>
      </c>
      <c r="E543" s="194" t="s">
        <v>730</v>
      </c>
      <c r="F543" s="195" t="s">
        <v>731</v>
      </c>
      <c r="G543" s="196" t="s">
        <v>400</v>
      </c>
      <c r="H543" s="197">
        <v>2147.7939999999999</v>
      </c>
      <c r="I543" s="198"/>
      <c r="J543" s="199">
        <f>ROUND(I543*H543,2)</f>
        <v>0</v>
      </c>
      <c r="K543" s="195" t="s">
        <v>160</v>
      </c>
      <c r="L543" s="61"/>
      <c r="M543" s="200" t="s">
        <v>21</v>
      </c>
      <c r="N543" s="201" t="s">
        <v>42</v>
      </c>
      <c r="O543" s="42"/>
      <c r="P543" s="202">
        <f>O543*H543</f>
        <v>0</v>
      </c>
      <c r="Q543" s="202">
        <v>0</v>
      </c>
      <c r="R543" s="202">
        <f>Q543*H543</f>
        <v>0</v>
      </c>
      <c r="S543" s="202">
        <v>0</v>
      </c>
      <c r="T543" s="203">
        <f>S543*H543</f>
        <v>0</v>
      </c>
      <c r="AR543" s="24" t="s">
        <v>133</v>
      </c>
      <c r="AT543" s="24" t="s">
        <v>129</v>
      </c>
      <c r="AU543" s="24" t="s">
        <v>134</v>
      </c>
      <c r="AY543" s="24" t="s">
        <v>126</v>
      </c>
      <c r="BE543" s="204">
        <f>IF(N543="základní",J543,0)</f>
        <v>0</v>
      </c>
      <c r="BF543" s="204">
        <f>IF(N543="snížená",J543,0)</f>
        <v>0</v>
      </c>
      <c r="BG543" s="204">
        <f>IF(N543="zákl. přenesená",J543,0)</f>
        <v>0</v>
      </c>
      <c r="BH543" s="204">
        <f>IF(N543="sníž. přenesená",J543,0)</f>
        <v>0</v>
      </c>
      <c r="BI543" s="204">
        <f>IF(N543="nulová",J543,0)</f>
        <v>0</v>
      </c>
      <c r="BJ543" s="24" t="s">
        <v>134</v>
      </c>
      <c r="BK543" s="204">
        <f>ROUND(I543*H543,2)</f>
        <v>0</v>
      </c>
      <c r="BL543" s="24" t="s">
        <v>133</v>
      </c>
      <c r="BM543" s="24" t="s">
        <v>732</v>
      </c>
    </row>
    <row r="544" spans="2:65" s="1" customFormat="1" ht="40.5">
      <c r="B544" s="41"/>
      <c r="C544" s="63"/>
      <c r="D544" s="208" t="s">
        <v>135</v>
      </c>
      <c r="E544" s="63"/>
      <c r="F544" s="209" t="s">
        <v>733</v>
      </c>
      <c r="G544" s="63"/>
      <c r="H544" s="63"/>
      <c r="I544" s="163"/>
      <c r="J544" s="63"/>
      <c r="K544" s="63"/>
      <c r="L544" s="61"/>
      <c r="M544" s="207"/>
      <c r="N544" s="42"/>
      <c r="O544" s="42"/>
      <c r="P544" s="42"/>
      <c r="Q544" s="42"/>
      <c r="R544" s="42"/>
      <c r="S544" s="42"/>
      <c r="T544" s="78"/>
      <c r="AT544" s="24" t="s">
        <v>135</v>
      </c>
      <c r="AU544" s="24" t="s">
        <v>134</v>
      </c>
    </row>
    <row r="545" spans="2:65" s="1" customFormat="1" ht="162">
      <c r="B545" s="41"/>
      <c r="C545" s="63"/>
      <c r="D545" s="205" t="s">
        <v>299</v>
      </c>
      <c r="E545" s="63"/>
      <c r="F545" s="235" t="s">
        <v>724</v>
      </c>
      <c r="G545" s="63"/>
      <c r="H545" s="63"/>
      <c r="I545" s="163"/>
      <c r="J545" s="63"/>
      <c r="K545" s="63"/>
      <c r="L545" s="61"/>
      <c r="M545" s="207"/>
      <c r="N545" s="42"/>
      <c r="O545" s="42"/>
      <c r="P545" s="42"/>
      <c r="Q545" s="42"/>
      <c r="R545" s="42"/>
      <c r="S545" s="42"/>
      <c r="T545" s="78"/>
      <c r="AT545" s="24" t="s">
        <v>299</v>
      </c>
      <c r="AU545" s="24" t="s">
        <v>134</v>
      </c>
    </row>
    <row r="546" spans="2:65" s="1" customFormat="1" ht="22.5" customHeight="1">
      <c r="B546" s="41"/>
      <c r="C546" s="193" t="s">
        <v>511</v>
      </c>
      <c r="D546" s="193" t="s">
        <v>129</v>
      </c>
      <c r="E546" s="194" t="s">
        <v>734</v>
      </c>
      <c r="F546" s="195" t="s">
        <v>735</v>
      </c>
      <c r="G546" s="196" t="s">
        <v>400</v>
      </c>
      <c r="H546" s="197">
        <v>2147.7939999999999</v>
      </c>
      <c r="I546" s="198"/>
      <c r="J546" s="199">
        <f>ROUND(I546*H546,2)</f>
        <v>0</v>
      </c>
      <c r="K546" s="195" t="s">
        <v>160</v>
      </c>
      <c r="L546" s="61"/>
      <c r="M546" s="200" t="s">
        <v>21</v>
      </c>
      <c r="N546" s="201" t="s">
        <v>42</v>
      </c>
      <c r="O546" s="42"/>
      <c r="P546" s="202">
        <f>O546*H546</f>
        <v>0</v>
      </c>
      <c r="Q546" s="202">
        <v>0</v>
      </c>
      <c r="R546" s="202">
        <f>Q546*H546</f>
        <v>0</v>
      </c>
      <c r="S546" s="202">
        <v>0</v>
      </c>
      <c r="T546" s="203">
        <f>S546*H546</f>
        <v>0</v>
      </c>
      <c r="AR546" s="24" t="s">
        <v>133</v>
      </c>
      <c r="AT546" s="24" t="s">
        <v>129</v>
      </c>
      <c r="AU546" s="24" t="s">
        <v>134</v>
      </c>
      <c r="AY546" s="24" t="s">
        <v>126</v>
      </c>
      <c r="BE546" s="204">
        <f>IF(N546="základní",J546,0)</f>
        <v>0</v>
      </c>
      <c r="BF546" s="204">
        <f>IF(N546="snížená",J546,0)</f>
        <v>0</v>
      </c>
      <c r="BG546" s="204">
        <f>IF(N546="zákl. přenesená",J546,0)</f>
        <v>0</v>
      </c>
      <c r="BH546" s="204">
        <f>IF(N546="sníž. přenesená",J546,0)</f>
        <v>0</v>
      </c>
      <c r="BI546" s="204">
        <f>IF(N546="nulová",J546,0)</f>
        <v>0</v>
      </c>
      <c r="BJ546" s="24" t="s">
        <v>134</v>
      </c>
      <c r="BK546" s="204">
        <f>ROUND(I546*H546,2)</f>
        <v>0</v>
      </c>
      <c r="BL546" s="24" t="s">
        <v>133</v>
      </c>
      <c r="BM546" s="24" t="s">
        <v>736</v>
      </c>
    </row>
    <row r="547" spans="2:65" s="1" customFormat="1" ht="40.5">
      <c r="B547" s="41"/>
      <c r="C547" s="63"/>
      <c r="D547" s="208" t="s">
        <v>135</v>
      </c>
      <c r="E547" s="63"/>
      <c r="F547" s="209" t="s">
        <v>737</v>
      </c>
      <c r="G547" s="63"/>
      <c r="H547" s="63"/>
      <c r="I547" s="163"/>
      <c r="J547" s="63"/>
      <c r="K547" s="63"/>
      <c r="L547" s="61"/>
      <c r="M547" s="207"/>
      <c r="N547" s="42"/>
      <c r="O547" s="42"/>
      <c r="P547" s="42"/>
      <c r="Q547" s="42"/>
      <c r="R547" s="42"/>
      <c r="S547" s="42"/>
      <c r="T547" s="78"/>
      <c r="AT547" s="24" t="s">
        <v>135</v>
      </c>
      <c r="AU547" s="24" t="s">
        <v>134</v>
      </c>
    </row>
    <row r="548" spans="2:65" s="1" customFormat="1" ht="162">
      <c r="B548" s="41"/>
      <c r="C548" s="63"/>
      <c r="D548" s="205" t="s">
        <v>299</v>
      </c>
      <c r="E548" s="63"/>
      <c r="F548" s="235" t="s">
        <v>724</v>
      </c>
      <c r="G548" s="63"/>
      <c r="H548" s="63"/>
      <c r="I548" s="163"/>
      <c r="J548" s="63"/>
      <c r="K548" s="63"/>
      <c r="L548" s="61"/>
      <c r="M548" s="207"/>
      <c r="N548" s="42"/>
      <c r="O548" s="42"/>
      <c r="P548" s="42"/>
      <c r="Q548" s="42"/>
      <c r="R548" s="42"/>
      <c r="S548" s="42"/>
      <c r="T548" s="78"/>
      <c r="AT548" s="24" t="s">
        <v>299</v>
      </c>
      <c r="AU548" s="24" t="s">
        <v>134</v>
      </c>
    </row>
    <row r="549" spans="2:65" s="1" customFormat="1" ht="22.5" customHeight="1">
      <c r="B549" s="41"/>
      <c r="C549" s="193" t="s">
        <v>738</v>
      </c>
      <c r="D549" s="193" t="s">
        <v>129</v>
      </c>
      <c r="E549" s="194" t="s">
        <v>739</v>
      </c>
      <c r="F549" s="195" t="s">
        <v>740</v>
      </c>
      <c r="G549" s="196" t="s">
        <v>380</v>
      </c>
      <c r="H549" s="197">
        <v>43.817999999999998</v>
      </c>
      <c r="I549" s="198"/>
      <c r="J549" s="199">
        <f>ROUND(I549*H549,2)</f>
        <v>0</v>
      </c>
      <c r="K549" s="195" t="s">
        <v>160</v>
      </c>
      <c r="L549" s="61"/>
      <c r="M549" s="200" t="s">
        <v>21</v>
      </c>
      <c r="N549" s="201" t="s">
        <v>42</v>
      </c>
      <c r="O549" s="42"/>
      <c r="P549" s="202">
        <f>O549*H549</f>
        <v>0</v>
      </c>
      <c r="Q549" s="202">
        <v>0</v>
      </c>
      <c r="R549" s="202">
        <f>Q549*H549</f>
        <v>0</v>
      </c>
      <c r="S549" s="202">
        <v>0</v>
      </c>
      <c r="T549" s="203">
        <f>S549*H549</f>
        <v>0</v>
      </c>
      <c r="AR549" s="24" t="s">
        <v>133</v>
      </c>
      <c r="AT549" s="24" t="s">
        <v>129</v>
      </c>
      <c r="AU549" s="24" t="s">
        <v>134</v>
      </c>
      <c r="AY549" s="24" t="s">
        <v>126</v>
      </c>
      <c r="BE549" s="204">
        <f>IF(N549="základní",J549,0)</f>
        <v>0</v>
      </c>
      <c r="BF549" s="204">
        <f>IF(N549="snížená",J549,0)</f>
        <v>0</v>
      </c>
      <c r="BG549" s="204">
        <f>IF(N549="zákl. přenesená",J549,0)</f>
        <v>0</v>
      </c>
      <c r="BH549" s="204">
        <f>IF(N549="sníž. přenesená",J549,0)</f>
        <v>0</v>
      </c>
      <c r="BI549" s="204">
        <f>IF(N549="nulová",J549,0)</f>
        <v>0</v>
      </c>
      <c r="BJ549" s="24" t="s">
        <v>134</v>
      </c>
      <c r="BK549" s="204">
        <f>ROUND(I549*H549,2)</f>
        <v>0</v>
      </c>
      <c r="BL549" s="24" t="s">
        <v>133</v>
      </c>
      <c r="BM549" s="24" t="s">
        <v>741</v>
      </c>
    </row>
    <row r="550" spans="2:65" s="1" customFormat="1" ht="27">
      <c r="B550" s="41"/>
      <c r="C550" s="63"/>
      <c r="D550" s="205" t="s">
        <v>135</v>
      </c>
      <c r="E550" s="63"/>
      <c r="F550" s="206" t="s">
        <v>742</v>
      </c>
      <c r="G550" s="63"/>
      <c r="H550" s="63"/>
      <c r="I550" s="163"/>
      <c r="J550" s="63"/>
      <c r="K550" s="63"/>
      <c r="L550" s="61"/>
      <c r="M550" s="207"/>
      <c r="N550" s="42"/>
      <c r="O550" s="42"/>
      <c r="P550" s="42"/>
      <c r="Q550" s="42"/>
      <c r="R550" s="42"/>
      <c r="S550" s="42"/>
      <c r="T550" s="78"/>
      <c r="AT550" s="24" t="s">
        <v>135</v>
      </c>
      <c r="AU550" s="24" t="s">
        <v>134</v>
      </c>
    </row>
    <row r="551" spans="2:65" s="1" customFormat="1" ht="31.5" customHeight="1">
      <c r="B551" s="41"/>
      <c r="C551" s="193" t="s">
        <v>514</v>
      </c>
      <c r="D551" s="193" t="s">
        <v>129</v>
      </c>
      <c r="E551" s="194" t="s">
        <v>743</v>
      </c>
      <c r="F551" s="195" t="s">
        <v>744</v>
      </c>
      <c r="G551" s="196" t="s">
        <v>489</v>
      </c>
      <c r="H551" s="197">
        <v>9</v>
      </c>
      <c r="I551" s="198"/>
      <c r="J551" s="199">
        <f>ROUND(I551*H551,2)</f>
        <v>0</v>
      </c>
      <c r="K551" s="195" t="s">
        <v>160</v>
      </c>
      <c r="L551" s="61"/>
      <c r="M551" s="200" t="s">
        <v>21</v>
      </c>
      <c r="N551" s="201" t="s">
        <v>42</v>
      </c>
      <c r="O551" s="42"/>
      <c r="P551" s="202">
        <f>O551*H551</f>
        <v>0</v>
      </c>
      <c r="Q551" s="202">
        <v>0</v>
      </c>
      <c r="R551" s="202">
        <f>Q551*H551</f>
        <v>0</v>
      </c>
      <c r="S551" s="202">
        <v>0</v>
      </c>
      <c r="T551" s="203">
        <f>S551*H551</f>
        <v>0</v>
      </c>
      <c r="AR551" s="24" t="s">
        <v>133</v>
      </c>
      <c r="AT551" s="24" t="s">
        <v>129</v>
      </c>
      <c r="AU551" s="24" t="s">
        <v>134</v>
      </c>
      <c r="AY551" s="24" t="s">
        <v>126</v>
      </c>
      <c r="BE551" s="204">
        <f>IF(N551="základní",J551,0)</f>
        <v>0</v>
      </c>
      <c r="BF551" s="204">
        <f>IF(N551="snížená",J551,0)</f>
        <v>0</v>
      </c>
      <c r="BG551" s="204">
        <f>IF(N551="zákl. přenesená",J551,0)</f>
        <v>0</v>
      </c>
      <c r="BH551" s="204">
        <f>IF(N551="sníž. přenesená",J551,0)</f>
        <v>0</v>
      </c>
      <c r="BI551" s="204">
        <f>IF(N551="nulová",J551,0)</f>
        <v>0</v>
      </c>
      <c r="BJ551" s="24" t="s">
        <v>134</v>
      </c>
      <c r="BK551" s="204">
        <f>ROUND(I551*H551,2)</f>
        <v>0</v>
      </c>
      <c r="BL551" s="24" t="s">
        <v>133</v>
      </c>
      <c r="BM551" s="24" t="s">
        <v>745</v>
      </c>
    </row>
    <row r="552" spans="2:65" s="1" customFormat="1" ht="27">
      <c r="B552" s="41"/>
      <c r="C552" s="63"/>
      <c r="D552" s="208" t="s">
        <v>135</v>
      </c>
      <c r="E552" s="63"/>
      <c r="F552" s="209" t="s">
        <v>746</v>
      </c>
      <c r="G552" s="63"/>
      <c r="H552" s="63"/>
      <c r="I552" s="163"/>
      <c r="J552" s="63"/>
      <c r="K552" s="63"/>
      <c r="L552" s="61"/>
      <c r="M552" s="207"/>
      <c r="N552" s="42"/>
      <c r="O552" s="42"/>
      <c r="P552" s="42"/>
      <c r="Q552" s="42"/>
      <c r="R552" s="42"/>
      <c r="S552" s="42"/>
      <c r="T552" s="78"/>
      <c r="AT552" s="24" t="s">
        <v>135</v>
      </c>
      <c r="AU552" s="24" t="s">
        <v>134</v>
      </c>
    </row>
    <row r="553" spans="2:65" s="1" customFormat="1" ht="40.5">
      <c r="B553" s="41"/>
      <c r="C553" s="63"/>
      <c r="D553" s="208" t="s">
        <v>299</v>
      </c>
      <c r="E553" s="63"/>
      <c r="F553" s="236" t="s">
        <v>747</v>
      </c>
      <c r="G553" s="63"/>
      <c r="H553" s="63"/>
      <c r="I553" s="163"/>
      <c r="J553" s="63"/>
      <c r="K553" s="63"/>
      <c r="L553" s="61"/>
      <c r="M553" s="207"/>
      <c r="N553" s="42"/>
      <c r="O553" s="42"/>
      <c r="P553" s="42"/>
      <c r="Q553" s="42"/>
      <c r="R553" s="42"/>
      <c r="S553" s="42"/>
      <c r="T553" s="78"/>
      <c r="AT553" s="24" t="s">
        <v>299</v>
      </c>
      <c r="AU553" s="24" t="s">
        <v>134</v>
      </c>
    </row>
    <row r="554" spans="2:65" s="11" customFormat="1" ht="13.5">
      <c r="B554" s="210"/>
      <c r="C554" s="211"/>
      <c r="D554" s="208" t="s">
        <v>171</v>
      </c>
      <c r="E554" s="212" t="s">
        <v>21</v>
      </c>
      <c r="F554" s="213" t="s">
        <v>748</v>
      </c>
      <c r="G554" s="211"/>
      <c r="H554" s="214">
        <v>1</v>
      </c>
      <c r="I554" s="215"/>
      <c r="J554" s="211"/>
      <c r="K554" s="211"/>
      <c r="L554" s="216"/>
      <c r="M554" s="217"/>
      <c r="N554" s="218"/>
      <c r="O554" s="218"/>
      <c r="P554" s="218"/>
      <c r="Q554" s="218"/>
      <c r="R554" s="218"/>
      <c r="S554" s="218"/>
      <c r="T554" s="219"/>
      <c r="AT554" s="220" t="s">
        <v>171</v>
      </c>
      <c r="AU554" s="220" t="s">
        <v>134</v>
      </c>
      <c r="AV554" s="11" t="s">
        <v>134</v>
      </c>
      <c r="AW554" s="11" t="s">
        <v>33</v>
      </c>
      <c r="AX554" s="11" t="s">
        <v>70</v>
      </c>
      <c r="AY554" s="220" t="s">
        <v>126</v>
      </c>
    </row>
    <row r="555" spans="2:65" s="11" customFormat="1" ht="13.5">
      <c r="B555" s="210"/>
      <c r="C555" s="211"/>
      <c r="D555" s="208" t="s">
        <v>171</v>
      </c>
      <c r="E555" s="212" t="s">
        <v>21</v>
      </c>
      <c r="F555" s="213" t="s">
        <v>749</v>
      </c>
      <c r="G555" s="211"/>
      <c r="H555" s="214">
        <v>1</v>
      </c>
      <c r="I555" s="215"/>
      <c r="J555" s="211"/>
      <c r="K555" s="211"/>
      <c r="L555" s="216"/>
      <c r="M555" s="217"/>
      <c r="N555" s="218"/>
      <c r="O555" s="218"/>
      <c r="P555" s="218"/>
      <c r="Q555" s="218"/>
      <c r="R555" s="218"/>
      <c r="S555" s="218"/>
      <c r="T555" s="219"/>
      <c r="AT555" s="220" t="s">
        <v>171</v>
      </c>
      <c r="AU555" s="220" t="s">
        <v>134</v>
      </c>
      <c r="AV555" s="11" t="s">
        <v>134</v>
      </c>
      <c r="AW555" s="11" t="s">
        <v>33</v>
      </c>
      <c r="AX555" s="11" t="s">
        <v>70</v>
      </c>
      <c r="AY555" s="220" t="s">
        <v>126</v>
      </c>
    </row>
    <row r="556" spans="2:65" s="11" customFormat="1" ht="13.5">
      <c r="B556" s="210"/>
      <c r="C556" s="211"/>
      <c r="D556" s="208" t="s">
        <v>171</v>
      </c>
      <c r="E556" s="212" t="s">
        <v>21</v>
      </c>
      <c r="F556" s="213" t="s">
        <v>750</v>
      </c>
      <c r="G556" s="211"/>
      <c r="H556" s="214">
        <v>1</v>
      </c>
      <c r="I556" s="215"/>
      <c r="J556" s="211"/>
      <c r="K556" s="211"/>
      <c r="L556" s="216"/>
      <c r="M556" s="217"/>
      <c r="N556" s="218"/>
      <c r="O556" s="218"/>
      <c r="P556" s="218"/>
      <c r="Q556" s="218"/>
      <c r="R556" s="218"/>
      <c r="S556" s="218"/>
      <c r="T556" s="219"/>
      <c r="AT556" s="220" t="s">
        <v>171</v>
      </c>
      <c r="AU556" s="220" t="s">
        <v>134</v>
      </c>
      <c r="AV556" s="11" t="s">
        <v>134</v>
      </c>
      <c r="AW556" s="11" t="s">
        <v>33</v>
      </c>
      <c r="AX556" s="11" t="s">
        <v>70</v>
      </c>
      <c r="AY556" s="220" t="s">
        <v>126</v>
      </c>
    </row>
    <row r="557" spans="2:65" s="11" customFormat="1" ht="13.5">
      <c r="B557" s="210"/>
      <c r="C557" s="211"/>
      <c r="D557" s="208" t="s">
        <v>171</v>
      </c>
      <c r="E557" s="212" t="s">
        <v>21</v>
      </c>
      <c r="F557" s="213" t="s">
        <v>751</v>
      </c>
      <c r="G557" s="211"/>
      <c r="H557" s="214">
        <v>1</v>
      </c>
      <c r="I557" s="215"/>
      <c r="J557" s="211"/>
      <c r="K557" s="211"/>
      <c r="L557" s="216"/>
      <c r="M557" s="217"/>
      <c r="N557" s="218"/>
      <c r="O557" s="218"/>
      <c r="P557" s="218"/>
      <c r="Q557" s="218"/>
      <c r="R557" s="218"/>
      <c r="S557" s="218"/>
      <c r="T557" s="219"/>
      <c r="AT557" s="220" t="s">
        <v>171</v>
      </c>
      <c r="AU557" s="220" t="s">
        <v>134</v>
      </c>
      <c r="AV557" s="11" t="s">
        <v>134</v>
      </c>
      <c r="AW557" s="11" t="s">
        <v>33</v>
      </c>
      <c r="AX557" s="11" t="s">
        <v>70</v>
      </c>
      <c r="AY557" s="220" t="s">
        <v>126</v>
      </c>
    </row>
    <row r="558" spans="2:65" s="11" customFormat="1" ht="13.5">
      <c r="B558" s="210"/>
      <c r="C558" s="211"/>
      <c r="D558" s="208" t="s">
        <v>171</v>
      </c>
      <c r="E558" s="212" t="s">
        <v>21</v>
      </c>
      <c r="F558" s="213" t="s">
        <v>752</v>
      </c>
      <c r="G558" s="211"/>
      <c r="H558" s="214">
        <v>1</v>
      </c>
      <c r="I558" s="215"/>
      <c r="J558" s="211"/>
      <c r="K558" s="211"/>
      <c r="L558" s="216"/>
      <c r="M558" s="217"/>
      <c r="N558" s="218"/>
      <c r="O558" s="218"/>
      <c r="P558" s="218"/>
      <c r="Q558" s="218"/>
      <c r="R558" s="218"/>
      <c r="S558" s="218"/>
      <c r="T558" s="219"/>
      <c r="AT558" s="220" t="s">
        <v>171</v>
      </c>
      <c r="AU558" s="220" t="s">
        <v>134</v>
      </c>
      <c r="AV558" s="11" t="s">
        <v>134</v>
      </c>
      <c r="AW558" s="11" t="s">
        <v>33</v>
      </c>
      <c r="AX558" s="11" t="s">
        <v>70</v>
      </c>
      <c r="AY558" s="220" t="s">
        <v>126</v>
      </c>
    </row>
    <row r="559" spans="2:65" s="11" customFormat="1" ht="13.5">
      <c r="B559" s="210"/>
      <c r="C559" s="211"/>
      <c r="D559" s="208" t="s">
        <v>171</v>
      </c>
      <c r="E559" s="212" t="s">
        <v>21</v>
      </c>
      <c r="F559" s="213" t="s">
        <v>753</v>
      </c>
      <c r="G559" s="211"/>
      <c r="H559" s="214">
        <v>1</v>
      </c>
      <c r="I559" s="215"/>
      <c r="J559" s="211"/>
      <c r="K559" s="211"/>
      <c r="L559" s="216"/>
      <c r="M559" s="217"/>
      <c r="N559" s="218"/>
      <c r="O559" s="218"/>
      <c r="P559" s="218"/>
      <c r="Q559" s="218"/>
      <c r="R559" s="218"/>
      <c r="S559" s="218"/>
      <c r="T559" s="219"/>
      <c r="AT559" s="220" t="s">
        <v>171</v>
      </c>
      <c r="AU559" s="220" t="s">
        <v>134</v>
      </c>
      <c r="AV559" s="11" t="s">
        <v>134</v>
      </c>
      <c r="AW559" s="11" t="s">
        <v>33</v>
      </c>
      <c r="AX559" s="11" t="s">
        <v>70</v>
      </c>
      <c r="AY559" s="220" t="s">
        <v>126</v>
      </c>
    </row>
    <row r="560" spans="2:65" s="11" customFormat="1" ht="13.5">
      <c r="B560" s="210"/>
      <c r="C560" s="211"/>
      <c r="D560" s="208" t="s">
        <v>171</v>
      </c>
      <c r="E560" s="212" t="s">
        <v>21</v>
      </c>
      <c r="F560" s="213" t="s">
        <v>753</v>
      </c>
      <c r="G560" s="211"/>
      <c r="H560" s="214">
        <v>1</v>
      </c>
      <c r="I560" s="215"/>
      <c r="J560" s="211"/>
      <c r="K560" s="211"/>
      <c r="L560" s="216"/>
      <c r="M560" s="217"/>
      <c r="N560" s="218"/>
      <c r="O560" s="218"/>
      <c r="P560" s="218"/>
      <c r="Q560" s="218"/>
      <c r="R560" s="218"/>
      <c r="S560" s="218"/>
      <c r="T560" s="219"/>
      <c r="AT560" s="220" t="s">
        <v>171</v>
      </c>
      <c r="AU560" s="220" t="s">
        <v>134</v>
      </c>
      <c r="AV560" s="11" t="s">
        <v>134</v>
      </c>
      <c r="AW560" s="11" t="s">
        <v>33</v>
      </c>
      <c r="AX560" s="11" t="s">
        <v>70</v>
      </c>
      <c r="AY560" s="220" t="s">
        <v>126</v>
      </c>
    </row>
    <row r="561" spans="2:65" s="11" customFormat="1" ht="13.5">
      <c r="B561" s="210"/>
      <c r="C561" s="211"/>
      <c r="D561" s="208" t="s">
        <v>171</v>
      </c>
      <c r="E561" s="212" t="s">
        <v>21</v>
      </c>
      <c r="F561" s="213" t="s">
        <v>754</v>
      </c>
      <c r="G561" s="211"/>
      <c r="H561" s="214">
        <v>1</v>
      </c>
      <c r="I561" s="215"/>
      <c r="J561" s="211"/>
      <c r="K561" s="211"/>
      <c r="L561" s="216"/>
      <c r="M561" s="217"/>
      <c r="N561" s="218"/>
      <c r="O561" s="218"/>
      <c r="P561" s="218"/>
      <c r="Q561" s="218"/>
      <c r="R561" s="218"/>
      <c r="S561" s="218"/>
      <c r="T561" s="219"/>
      <c r="AT561" s="220" t="s">
        <v>171</v>
      </c>
      <c r="AU561" s="220" t="s">
        <v>134</v>
      </c>
      <c r="AV561" s="11" t="s">
        <v>134</v>
      </c>
      <c r="AW561" s="11" t="s">
        <v>33</v>
      </c>
      <c r="AX561" s="11" t="s">
        <v>70</v>
      </c>
      <c r="AY561" s="220" t="s">
        <v>126</v>
      </c>
    </row>
    <row r="562" spans="2:65" s="11" customFormat="1" ht="13.5">
      <c r="B562" s="210"/>
      <c r="C562" s="211"/>
      <c r="D562" s="208" t="s">
        <v>171</v>
      </c>
      <c r="E562" s="212" t="s">
        <v>21</v>
      </c>
      <c r="F562" s="213" t="s">
        <v>755</v>
      </c>
      <c r="G562" s="211"/>
      <c r="H562" s="214">
        <v>1</v>
      </c>
      <c r="I562" s="215"/>
      <c r="J562" s="211"/>
      <c r="K562" s="211"/>
      <c r="L562" s="216"/>
      <c r="M562" s="217"/>
      <c r="N562" s="218"/>
      <c r="O562" s="218"/>
      <c r="P562" s="218"/>
      <c r="Q562" s="218"/>
      <c r="R562" s="218"/>
      <c r="S562" s="218"/>
      <c r="T562" s="219"/>
      <c r="AT562" s="220" t="s">
        <v>171</v>
      </c>
      <c r="AU562" s="220" t="s">
        <v>134</v>
      </c>
      <c r="AV562" s="11" t="s">
        <v>134</v>
      </c>
      <c r="AW562" s="11" t="s">
        <v>33</v>
      </c>
      <c r="AX562" s="11" t="s">
        <v>70</v>
      </c>
      <c r="AY562" s="220" t="s">
        <v>126</v>
      </c>
    </row>
    <row r="563" spans="2:65" s="12" customFormat="1" ht="13.5">
      <c r="B563" s="221"/>
      <c r="C563" s="222"/>
      <c r="D563" s="205" t="s">
        <v>171</v>
      </c>
      <c r="E563" s="248" t="s">
        <v>21</v>
      </c>
      <c r="F563" s="249" t="s">
        <v>174</v>
      </c>
      <c r="G563" s="222"/>
      <c r="H563" s="250">
        <v>9</v>
      </c>
      <c r="I563" s="226"/>
      <c r="J563" s="222"/>
      <c r="K563" s="222"/>
      <c r="L563" s="227"/>
      <c r="M563" s="228"/>
      <c r="N563" s="229"/>
      <c r="O563" s="229"/>
      <c r="P563" s="229"/>
      <c r="Q563" s="229"/>
      <c r="R563" s="229"/>
      <c r="S563" s="229"/>
      <c r="T563" s="230"/>
      <c r="AT563" s="231" t="s">
        <v>171</v>
      </c>
      <c r="AU563" s="231" t="s">
        <v>134</v>
      </c>
      <c r="AV563" s="12" t="s">
        <v>133</v>
      </c>
      <c r="AW563" s="12" t="s">
        <v>33</v>
      </c>
      <c r="AX563" s="12" t="s">
        <v>78</v>
      </c>
      <c r="AY563" s="231" t="s">
        <v>126</v>
      </c>
    </row>
    <row r="564" spans="2:65" s="1" customFormat="1" ht="22.5" customHeight="1">
      <c r="B564" s="41"/>
      <c r="C564" s="193" t="s">
        <v>756</v>
      </c>
      <c r="D564" s="193" t="s">
        <v>129</v>
      </c>
      <c r="E564" s="194" t="s">
        <v>757</v>
      </c>
      <c r="F564" s="195" t="s">
        <v>758</v>
      </c>
      <c r="G564" s="196" t="s">
        <v>308</v>
      </c>
      <c r="H564" s="197">
        <v>0.20200000000000001</v>
      </c>
      <c r="I564" s="198"/>
      <c r="J564" s="199">
        <f>ROUND(I564*H564,2)</f>
        <v>0</v>
      </c>
      <c r="K564" s="195" t="s">
        <v>160</v>
      </c>
      <c r="L564" s="61"/>
      <c r="M564" s="200" t="s">
        <v>21</v>
      </c>
      <c r="N564" s="201" t="s">
        <v>42</v>
      </c>
      <c r="O564" s="42"/>
      <c r="P564" s="202">
        <f>O564*H564</f>
        <v>0</v>
      </c>
      <c r="Q564" s="202">
        <v>0</v>
      </c>
      <c r="R564" s="202">
        <f>Q564*H564</f>
        <v>0</v>
      </c>
      <c r="S564" s="202">
        <v>0</v>
      </c>
      <c r="T564" s="203">
        <f>S564*H564</f>
        <v>0</v>
      </c>
      <c r="AR564" s="24" t="s">
        <v>133</v>
      </c>
      <c r="AT564" s="24" t="s">
        <v>129</v>
      </c>
      <c r="AU564" s="24" t="s">
        <v>134</v>
      </c>
      <c r="AY564" s="24" t="s">
        <v>126</v>
      </c>
      <c r="BE564" s="204">
        <f>IF(N564="základní",J564,0)</f>
        <v>0</v>
      </c>
      <c r="BF564" s="204">
        <f>IF(N564="snížená",J564,0)</f>
        <v>0</v>
      </c>
      <c r="BG564" s="204">
        <f>IF(N564="zákl. přenesená",J564,0)</f>
        <v>0</v>
      </c>
      <c r="BH564" s="204">
        <f>IF(N564="sníž. přenesená",J564,0)</f>
        <v>0</v>
      </c>
      <c r="BI564" s="204">
        <f>IF(N564="nulová",J564,0)</f>
        <v>0</v>
      </c>
      <c r="BJ564" s="24" t="s">
        <v>134</v>
      </c>
      <c r="BK564" s="204">
        <f>ROUND(I564*H564,2)</f>
        <v>0</v>
      </c>
      <c r="BL564" s="24" t="s">
        <v>133</v>
      </c>
      <c r="BM564" s="24" t="s">
        <v>759</v>
      </c>
    </row>
    <row r="565" spans="2:65" s="1" customFormat="1" ht="13.5">
      <c r="B565" s="41"/>
      <c r="C565" s="63"/>
      <c r="D565" s="208" t="s">
        <v>135</v>
      </c>
      <c r="E565" s="63"/>
      <c r="F565" s="209" t="s">
        <v>760</v>
      </c>
      <c r="G565" s="63"/>
      <c r="H565" s="63"/>
      <c r="I565" s="163"/>
      <c r="J565" s="63"/>
      <c r="K565" s="63"/>
      <c r="L565" s="61"/>
      <c r="M565" s="207"/>
      <c r="N565" s="42"/>
      <c r="O565" s="42"/>
      <c r="P565" s="42"/>
      <c r="Q565" s="42"/>
      <c r="R565" s="42"/>
      <c r="S565" s="42"/>
      <c r="T565" s="78"/>
      <c r="AT565" s="24" t="s">
        <v>135</v>
      </c>
      <c r="AU565" s="24" t="s">
        <v>134</v>
      </c>
    </row>
    <row r="566" spans="2:65" s="1" customFormat="1" ht="94.5">
      <c r="B566" s="41"/>
      <c r="C566" s="63"/>
      <c r="D566" s="205" t="s">
        <v>299</v>
      </c>
      <c r="E566" s="63"/>
      <c r="F566" s="235" t="s">
        <v>761</v>
      </c>
      <c r="G566" s="63"/>
      <c r="H566" s="63"/>
      <c r="I566" s="163"/>
      <c r="J566" s="63"/>
      <c r="K566" s="63"/>
      <c r="L566" s="61"/>
      <c r="M566" s="207"/>
      <c r="N566" s="42"/>
      <c r="O566" s="42"/>
      <c r="P566" s="42"/>
      <c r="Q566" s="42"/>
      <c r="R566" s="42"/>
      <c r="S566" s="42"/>
      <c r="T566" s="78"/>
      <c r="AT566" s="24" t="s">
        <v>299</v>
      </c>
      <c r="AU566" s="24" t="s">
        <v>134</v>
      </c>
    </row>
    <row r="567" spans="2:65" s="1" customFormat="1" ht="22.5" customHeight="1">
      <c r="B567" s="41"/>
      <c r="C567" s="193" t="s">
        <v>520</v>
      </c>
      <c r="D567" s="193" t="s">
        <v>129</v>
      </c>
      <c r="E567" s="194" t="s">
        <v>762</v>
      </c>
      <c r="F567" s="195" t="s">
        <v>763</v>
      </c>
      <c r="G567" s="196" t="s">
        <v>380</v>
      </c>
      <c r="H567" s="197">
        <v>0.186</v>
      </c>
      <c r="I567" s="198"/>
      <c r="J567" s="199">
        <f>ROUND(I567*H567,2)</f>
        <v>0</v>
      </c>
      <c r="K567" s="195" t="s">
        <v>160</v>
      </c>
      <c r="L567" s="61"/>
      <c r="M567" s="200" t="s">
        <v>21</v>
      </c>
      <c r="N567" s="201" t="s">
        <v>42</v>
      </c>
      <c r="O567" s="42"/>
      <c r="P567" s="202">
        <f>O567*H567</f>
        <v>0</v>
      </c>
      <c r="Q567" s="202">
        <v>0</v>
      </c>
      <c r="R567" s="202">
        <f>Q567*H567</f>
        <v>0</v>
      </c>
      <c r="S567" s="202">
        <v>0</v>
      </c>
      <c r="T567" s="203">
        <f>S567*H567</f>
        <v>0</v>
      </c>
      <c r="AR567" s="24" t="s">
        <v>133</v>
      </c>
      <c r="AT567" s="24" t="s">
        <v>129</v>
      </c>
      <c r="AU567" s="24" t="s">
        <v>134</v>
      </c>
      <c r="AY567" s="24" t="s">
        <v>126</v>
      </c>
      <c r="BE567" s="204">
        <f>IF(N567="základní",J567,0)</f>
        <v>0</v>
      </c>
      <c r="BF567" s="204">
        <f>IF(N567="snížená",J567,0)</f>
        <v>0</v>
      </c>
      <c r="BG567" s="204">
        <f>IF(N567="zákl. přenesená",J567,0)</f>
        <v>0</v>
      </c>
      <c r="BH567" s="204">
        <f>IF(N567="sníž. přenesená",J567,0)</f>
        <v>0</v>
      </c>
      <c r="BI567" s="204">
        <f>IF(N567="nulová",J567,0)</f>
        <v>0</v>
      </c>
      <c r="BJ567" s="24" t="s">
        <v>134</v>
      </c>
      <c r="BK567" s="204">
        <f>ROUND(I567*H567,2)</f>
        <v>0</v>
      </c>
      <c r="BL567" s="24" t="s">
        <v>133</v>
      </c>
      <c r="BM567" s="24" t="s">
        <v>764</v>
      </c>
    </row>
    <row r="568" spans="2:65" s="1" customFormat="1" ht="27">
      <c r="B568" s="41"/>
      <c r="C568" s="63"/>
      <c r="D568" s="208" t="s">
        <v>135</v>
      </c>
      <c r="E568" s="63"/>
      <c r="F568" s="209" t="s">
        <v>765</v>
      </c>
      <c r="G568" s="63"/>
      <c r="H568" s="63"/>
      <c r="I568" s="163"/>
      <c r="J568" s="63"/>
      <c r="K568" s="63"/>
      <c r="L568" s="61"/>
      <c r="M568" s="207"/>
      <c r="N568" s="42"/>
      <c r="O568" s="42"/>
      <c r="P568" s="42"/>
      <c r="Q568" s="42"/>
      <c r="R568" s="42"/>
      <c r="S568" s="42"/>
      <c r="T568" s="78"/>
      <c r="AT568" s="24" t="s">
        <v>135</v>
      </c>
      <c r="AU568" s="24" t="s">
        <v>134</v>
      </c>
    </row>
    <row r="569" spans="2:65" s="1" customFormat="1" ht="67.5">
      <c r="B569" s="41"/>
      <c r="C569" s="63"/>
      <c r="D569" s="205" t="s">
        <v>299</v>
      </c>
      <c r="E569" s="63"/>
      <c r="F569" s="235" t="s">
        <v>766</v>
      </c>
      <c r="G569" s="63"/>
      <c r="H569" s="63"/>
      <c r="I569" s="163"/>
      <c r="J569" s="63"/>
      <c r="K569" s="63"/>
      <c r="L569" s="61"/>
      <c r="M569" s="207"/>
      <c r="N569" s="42"/>
      <c r="O569" s="42"/>
      <c r="P569" s="42"/>
      <c r="Q569" s="42"/>
      <c r="R569" s="42"/>
      <c r="S569" s="42"/>
      <c r="T569" s="78"/>
      <c r="AT569" s="24" t="s">
        <v>299</v>
      </c>
      <c r="AU569" s="24" t="s">
        <v>134</v>
      </c>
    </row>
    <row r="570" spans="2:65" s="1" customFormat="1" ht="22.5" customHeight="1">
      <c r="B570" s="41"/>
      <c r="C570" s="251" t="s">
        <v>767</v>
      </c>
      <c r="D570" s="251" t="s">
        <v>391</v>
      </c>
      <c r="E570" s="252" t="s">
        <v>768</v>
      </c>
      <c r="F570" s="253" t="s">
        <v>769</v>
      </c>
      <c r="G570" s="254" t="s">
        <v>380</v>
      </c>
      <c r="H570" s="255">
        <v>0.20100000000000001</v>
      </c>
      <c r="I570" s="256"/>
      <c r="J570" s="257">
        <f>ROUND(I570*H570,2)</f>
        <v>0</v>
      </c>
      <c r="K570" s="253" t="s">
        <v>21</v>
      </c>
      <c r="L570" s="258"/>
      <c r="M570" s="259" t="s">
        <v>21</v>
      </c>
      <c r="N570" s="260" t="s">
        <v>42</v>
      </c>
      <c r="O570" s="42"/>
      <c r="P570" s="202">
        <f>O570*H570</f>
        <v>0</v>
      </c>
      <c r="Q570" s="202">
        <v>0</v>
      </c>
      <c r="R570" s="202">
        <f>Q570*H570</f>
        <v>0</v>
      </c>
      <c r="S570" s="202">
        <v>0</v>
      </c>
      <c r="T570" s="203">
        <f>S570*H570</f>
        <v>0</v>
      </c>
      <c r="AR570" s="24" t="s">
        <v>144</v>
      </c>
      <c r="AT570" s="24" t="s">
        <v>391</v>
      </c>
      <c r="AU570" s="24" t="s">
        <v>134</v>
      </c>
      <c r="AY570" s="24" t="s">
        <v>126</v>
      </c>
      <c r="BE570" s="204">
        <f>IF(N570="základní",J570,0)</f>
        <v>0</v>
      </c>
      <c r="BF570" s="204">
        <f>IF(N570="snížená",J570,0)</f>
        <v>0</v>
      </c>
      <c r="BG570" s="204">
        <f>IF(N570="zákl. přenesená",J570,0)</f>
        <v>0</v>
      </c>
      <c r="BH570" s="204">
        <f>IF(N570="sníž. přenesená",J570,0)</f>
        <v>0</v>
      </c>
      <c r="BI570" s="204">
        <f>IF(N570="nulová",J570,0)</f>
        <v>0</v>
      </c>
      <c r="BJ570" s="24" t="s">
        <v>134</v>
      </c>
      <c r="BK570" s="204">
        <f>ROUND(I570*H570,2)</f>
        <v>0</v>
      </c>
      <c r="BL570" s="24" t="s">
        <v>133</v>
      </c>
      <c r="BM570" s="24" t="s">
        <v>770</v>
      </c>
    </row>
    <row r="571" spans="2:65" s="1" customFormat="1" ht="13.5">
      <c r="B571" s="41"/>
      <c r="C571" s="63"/>
      <c r="D571" s="208" t="s">
        <v>135</v>
      </c>
      <c r="E571" s="63"/>
      <c r="F571" s="209" t="s">
        <v>769</v>
      </c>
      <c r="G571" s="63"/>
      <c r="H571" s="63"/>
      <c r="I571" s="163"/>
      <c r="J571" s="63"/>
      <c r="K571" s="63"/>
      <c r="L571" s="61"/>
      <c r="M571" s="207"/>
      <c r="N571" s="42"/>
      <c r="O571" s="42"/>
      <c r="P571" s="42"/>
      <c r="Q571" s="42"/>
      <c r="R571" s="42"/>
      <c r="S571" s="42"/>
      <c r="T571" s="78"/>
      <c r="AT571" s="24" t="s">
        <v>135</v>
      </c>
      <c r="AU571" s="24" t="s">
        <v>134</v>
      </c>
    </row>
    <row r="572" spans="2:65" s="13" customFormat="1" ht="13.5">
      <c r="B572" s="237"/>
      <c r="C572" s="238"/>
      <c r="D572" s="208" t="s">
        <v>171</v>
      </c>
      <c r="E572" s="239" t="s">
        <v>21</v>
      </c>
      <c r="F572" s="240" t="s">
        <v>771</v>
      </c>
      <c r="G572" s="238"/>
      <c r="H572" s="241" t="s">
        <v>21</v>
      </c>
      <c r="I572" s="242"/>
      <c r="J572" s="238"/>
      <c r="K572" s="238"/>
      <c r="L572" s="243"/>
      <c r="M572" s="244"/>
      <c r="N572" s="245"/>
      <c r="O572" s="245"/>
      <c r="P572" s="245"/>
      <c r="Q572" s="245"/>
      <c r="R572" s="245"/>
      <c r="S572" s="245"/>
      <c r="T572" s="246"/>
      <c r="AT572" s="247" t="s">
        <v>171</v>
      </c>
      <c r="AU572" s="247" t="s">
        <v>134</v>
      </c>
      <c r="AV572" s="13" t="s">
        <v>78</v>
      </c>
      <c r="AW572" s="13" t="s">
        <v>33</v>
      </c>
      <c r="AX572" s="13" t="s">
        <v>70</v>
      </c>
      <c r="AY572" s="247" t="s">
        <v>126</v>
      </c>
    </row>
    <row r="573" spans="2:65" s="13" customFormat="1" ht="13.5">
      <c r="B573" s="237"/>
      <c r="C573" s="238"/>
      <c r="D573" s="208" t="s">
        <v>171</v>
      </c>
      <c r="E573" s="239" t="s">
        <v>21</v>
      </c>
      <c r="F573" s="240" t="s">
        <v>772</v>
      </c>
      <c r="G573" s="238"/>
      <c r="H573" s="241" t="s">
        <v>21</v>
      </c>
      <c r="I573" s="242"/>
      <c r="J573" s="238"/>
      <c r="K573" s="238"/>
      <c r="L573" s="243"/>
      <c r="M573" s="244"/>
      <c r="N573" s="245"/>
      <c r="O573" s="245"/>
      <c r="P573" s="245"/>
      <c r="Q573" s="245"/>
      <c r="R573" s="245"/>
      <c r="S573" s="245"/>
      <c r="T573" s="246"/>
      <c r="AT573" s="247" t="s">
        <v>171</v>
      </c>
      <c r="AU573" s="247" t="s">
        <v>134</v>
      </c>
      <c r="AV573" s="13" t="s">
        <v>78</v>
      </c>
      <c r="AW573" s="13" t="s">
        <v>33</v>
      </c>
      <c r="AX573" s="13" t="s">
        <v>70</v>
      </c>
      <c r="AY573" s="247" t="s">
        <v>126</v>
      </c>
    </row>
    <row r="574" spans="2:65" s="11" customFormat="1" ht="13.5">
      <c r="B574" s="210"/>
      <c r="C574" s="211"/>
      <c r="D574" s="208" t="s">
        <v>171</v>
      </c>
      <c r="E574" s="212" t="s">
        <v>21</v>
      </c>
      <c r="F574" s="213" t="s">
        <v>773</v>
      </c>
      <c r="G574" s="211"/>
      <c r="H574" s="214">
        <v>6.2E-2</v>
      </c>
      <c r="I574" s="215"/>
      <c r="J574" s="211"/>
      <c r="K574" s="211"/>
      <c r="L574" s="216"/>
      <c r="M574" s="217"/>
      <c r="N574" s="218"/>
      <c r="O574" s="218"/>
      <c r="P574" s="218"/>
      <c r="Q574" s="218"/>
      <c r="R574" s="218"/>
      <c r="S574" s="218"/>
      <c r="T574" s="219"/>
      <c r="AT574" s="220" t="s">
        <v>171</v>
      </c>
      <c r="AU574" s="220" t="s">
        <v>134</v>
      </c>
      <c r="AV574" s="11" t="s">
        <v>134</v>
      </c>
      <c r="AW574" s="11" t="s">
        <v>33</v>
      </c>
      <c r="AX574" s="11" t="s">
        <v>70</v>
      </c>
      <c r="AY574" s="220" t="s">
        <v>126</v>
      </c>
    </row>
    <row r="575" spans="2:65" s="11" customFormat="1" ht="13.5">
      <c r="B575" s="210"/>
      <c r="C575" s="211"/>
      <c r="D575" s="208" t="s">
        <v>171</v>
      </c>
      <c r="E575" s="212" t="s">
        <v>21</v>
      </c>
      <c r="F575" s="213" t="s">
        <v>774</v>
      </c>
      <c r="G575" s="211"/>
      <c r="H575" s="214">
        <v>6.2E-2</v>
      </c>
      <c r="I575" s="215"/>
      <c r="J575" s="211"/>
      <c r="K575" s="211"/>
      <c r="L575" s="216"/>
      <c r="M575" s="217"/>
      <c r="N575" s="218"/>
      <c r="O575" s="218"/>
      <c r="P575" s="218"/>
      <c r="Q575" s="218"/>
      <c r="R575" s="218"/>
      <c r="S575" s="218"/>
      <c r="T575" s="219"/>
      <c r="AT575" s="220" t="s">
        <v>171</v>
      </c>
      <c r="AU575" s="220" t="s">
        <v>134</v>
      </c>
      <c r="AV575" s="11" t="s">
        <v>134</v>
      </c>
      <c r="AW575" s="11" t="s">
        <v>33</v>
      </c>
      <c r="AX575" s="11" t="s">
        <v>70</v>
      </c>
      <c r="AY575" s="220" t="s">
        <v>126</v>
      </c>
    </row>
    <row r="576" spans="2:65" s="11" customFormat="1" ht="13.5">
      <c r="B576" s="210"/>
      <c r="C576" s="211"/>
      <c r="D576" s="208" t="s">
        <v>171</v>
      </c>
      <c r="E576" s="212" t="s">
        <v>21</v>
      </c>
      <c r="F576" s="213" t="s">
        <v>775</v>
      </c>
      <c r="G576" s="211"/>
      <c r="H576" s="214">
        <v>6.2E-2</v>
      </c>
      <c r="I576" s="215"/>
      <c r="J576" s="211"/>
      <c r="K576" s="211"/>
      <c r="L576" s="216"/>
      <c r="M576" s="217"/>
      <c r="N576" s="218"/>
      <c r="O576" s="218"/>
      <c r="P576" s="218"/>
      <c r="Q576" s="218"/>
      <c r="R576" s="218"/>
      <c r="S576" s="218"/>
      <c r="T576" s="219"/>
      <c r="AT576" s="220" t="s">
        <v>171</v>
      </c>
      <c r="AU576" s="220" t="s">
        <v>134</v>
      </c>
      <c r="AV576" s="11" t="s">
        <v>134</v>
      </c>
      <c r="AW576" s="11" t="s">
        <v>33</v>
      </c>
      <c r="AX576" s="11" t="s">
        <v>70</v>
      </c>
      <c r="AY576" s="220" t="s">
        <v>126</v>
      </c>
    </row>
    <row r="577" spans="2:65" s="12" customFormat="1" ht="13.5">
      <c r="B577" s="221"/>
      <c r="C577" s="222"/>
      <c r="D577" s="208" t="s">
        <v>171</v>
      </c>
      <c r="E577" s="223" t="s">
        <v>21</v>
      </c>
      <c r="F577" s="224" t="s">
        <v>174</v>
      </c>
      <c r="G577" s="222"/>
      <c r="H577" s="225">
        <v>0.186</v>
      </c>
      <c r="I577" s="226"/>
      <c r="J577" s="222"/>
      <c r="K577" s="222"/>
      <c r="L577" s="227"/>
      <c r="M577" s="228"/>
      <c r="N577" s="229"/>
      <c r="O577" s="229"/>
      <c r="P577" s="229"/>
      <c r="Q577" s="229"/>
      <c r="R577" s="229"/>
      <c r="S577" s="229"/>
      <c r="T577" s="230"/>
      <c r="AT577" s="231" t="s">
        <v>171</v>
      </c>
      <c r="AU577" s="231" t="s">
        <v>134</v>
      </c>
      <c r="AV577" s="12" t="s">
        <v>133</v>
      </c>
      <c r="AW577" s="12" t="s">
        <v>33</v>
      </c>
      <c r="AX577" s="12" t="s">
        <v>70</v>
      </c>
      <c r="AY577" s="231" t="s">
        <v>126</v>
      </c>
    </row>
    <row r="578" spans="2:65" s="11" customFormat="1" ht="13.5">
      <c r="B578" s="210"/>
      <c r="C578" s="211"/>
      <c r="D578" s="208" t="s">
        <v>171</v>
      </c>
      <c r="E578" s="212" t="s">
        <v>21</v>
      </c>
      <c r="F578" s="213" t="s">
        <v>776</v>
      </c>
      <c r="G578" s="211"/>
      <c r="H578" s="214">
        <v>0.20100000000000001</v>
      </c>
      <c r="I578" s="215"/>
      <c r="J578" s="211"/>
      <c r="K578" s="211"/>
      <c r="L578" s="216"/>
      <c r="M578" s="217"/>
      <c r="N578" s="218"/>
      <c r="O578" s="218"/>
      <c r="P578" s="218"/>
      <c r="Q578" s="218"/>
      <c r="R578" s="218"/>
      <c r="S578" s="218"/>
      <c r="T578" s="219"/>
      <c r="AT578" s="220" t="s">
        <v>171</v>
      </c>
      <c r="AU578" s="220" t="s">
        <v>134</v>
      </c>
      <c r="AV578" s="11" t="s">
        <v>134</v>
      </c>
      <c r="AW578" s="11" t="s">
        <v>33</v>
      </c>
      <c r="AX578" s="11" t="s">
        <v>70</v>
      </c>
      <c r="AY578" s="220" t="s">
        <v>126</v>
      </c>
    </row>
    <row r="579" spans="2:65" s="12" customFormat="1" ht="13.5">
      <c r="B579" s="221"/>
      <c r="C579" s="222"/>
      <c r="D579" s="205" t="s">
        <v>171</v>
      </c>
      <c r="E579" s="248" t="s">
        <v>21</v>
      </c>
      <c r="F579" s="249" t="s">
        <v>174</v>
      </c>
      <c r="G579" s="222"/>
      <c r="H579" s="250">
        <v>0.20100000000000001</v>
      </c>
      <c r="I579" s="226"/>
      <c r="J579" s="222"/>
      <c r="K579" s="222"/>
      <c r="L579" s="227"/>
      <c r="M579" s="228"/>
      <c r="N579" s="229"/>
      <c r="O579" s="229"/>
      <c r="P579" s="229"/>
      <c r="Q579" s="229"/>
      <c r="R579" s="229"/>
      <c r="S579" s="229"/>
      <c r="T579" s="230"/>
      <c r="AT579" s="231" t="s">
        <v>171</v>
      </c>
      <c r="AU579" s="231" t="s">
        <v>134</v>
      </c>
      <c r="AV579" s="12" t="s">
        <v>133</v>
      </c>
      <c r="AW579" s="12" t="s">
        <v>33</v>
      </c>
      <c r="AX579" s="12" t="s">
        <v>78</v>
      </c>
      <c r="AY579" s="231" t="s">
        <v>126</v>
      </c>
    </row>
    <row r="580" spans="2:65" s="1" customFormat="1" ht="31.5" customHeight="1">
      <c r="B580" s="41"/>
      <c r="C580" s="193" t="s">
        <v>525</v>
      </c>
      <c r="D580" s="193" t="s">
        <v>129</v>
      </c>
      <c r="E580" s="194" t="s">
        <v>777</v>
      </c>
      <c r="F580" s="195" t="s">
        <v>778</v>
      </c>
      <c r="G580" s="196" t="s">
        <v>400</v>
      </c>
      <c r="H580" s="197">
        <v>74.674999999999997</v>
      </c>
      <c r="I580" s="198"/>
      <c r="J580" s="199">
        <f>ROUND(I580*H580,2)</f>
        <v>0</v>
      </c>
      <c r="K580" s="195" t="s">
        <v>160</v>
      </c>
      <c r="L580" s="61"/>
      <c r="M580" s="200" t="s">
        <v>21</v>
      </c>
      <c r="N580" s="201" t="s">
        <v>42</v>
      </c>
      <c r="O580" s="42"/>
      <c r="P580" s="202">
        <f>O580*H580</f>
        <v>0</v>
      </c>
      <c r="Q580" s="202">
        <v>0</v>
      </c>
      <c r="R580" s="202">
        <f>Q580*H580</f>
        <v>0</v>
      </c>
      <c r="S580" s="202">
        <v>0</v>
      </c>
      <c r="T580" s="203">
        <f>S580*H580</f>
        <v>0</v>
      </c>
      <c r="AR580" s="24" t="s">
        <v>133</v>
      </c>
      <c r="AT580" s="24" t="s">
        <v>129</v>
      </c>
      <c r="AU580" s="24" t="s">
        <v>134</v>
      </c>
      <c r="AY580" s="24" t="s">
        <v>126</v>
      </c>
      <c r="BE580" s="204">
        <f>IF(N580="základní",J580,0)</f>
        <v>0</v>
      </c>
      <c r="BF580" s="204">
        <f>IF(N580="snížená",J580,0)</f>
        <v>0</v>
      </c>
      <c r="BG580" s="204">
        <f>IF(N580="zákl. přenesená",J580,0)</f>
        <v>0</v>
      </c>
      <c r="BH580" s="204">
        <f>IF(N580="sníž. přenesená",J580,0)</f>
        <v>0</v>
      </c>
      <c r="BI580" s="204">
        <f>IF(N580="nulová",J580,0)</f>
        <v>0</v>
      </c>
      <c r="BJ580" s="24" t="s">
        <v>134</v>
      </c>
      <c r="BK580" s="204">
        <f>ROUND(I580*H580,2)</f>
        <v>0</v>
      </c>
      <c r="BL580" s="24" t="s">
        <v>133</v>
      </c>
      <c r="BM580" s="24" t="s">
        <v>779</v>
      </c>
    </row>
    <row r="581" spans="2:65" s="1" customFormat="1" ht="27">
      <c r="B581" s="41"/>
      <c r="C581" s="63"/>
      <c r="D581" s="205" t="s">
        <v>135</v>
      </c>
      <c r="E581" s="63"/>
      <c r="F581" s="206" t="s">
        <v>780</v>
      </c>
      <c r="G581" s="63"/>
      <c r="H581" s="63"/>
      <c r="I581" s="163"/>
      <c r="J581" s="63"/>
      <c r="K581" s="63"/>
      <c r="L581" s="61"/>
      <c r="M581" s="207"/>
      <c r="N581" s="42"/>
      <c r="O581" s="42"/>
      <c r="P581" s="42"/>
      <c r="Q581" s="42"/>
      <c r="R581" s="42"/>
      <c r="S581" s="42"/>
      <c r="T581" s="78"/>
      <c r="AT581" s="24" t="s">
        <v>135</v>
      </c>
      <c r="AU581" s="24" t="s">
        <v>134</v>
      </c>
    </row>
    <row r="582" spans="2:65" s="1" customFormat="1" ht="31.5" customHeight="1">
      <c r="B582" s="41"/>
      <c r="C582" s="193" t="s">
        <v>781</v>
      </c>
      <c r="D582" s="193" t="s">
        <v>129</v>
      </c>
      <c r="E582" s="194" t="s">
        <v>782</v>
      </c>
      <c r="F582" s="195" t="s">
        <v>783</v>
      </c>
      <c r="G582" s="196" t="s">
        <v>400</v>
      </c>
      <c r="H582" s="197">
        <v>115.569</v>
      </c>
      <c r="I582" s="198"/>
      <c r="J582" s="199">
        <f>ROUND(I582*H582,2)</f>
        <v>0</v>
      </c>
      <c r="K582" s="195" t="s">
        <v>160</v>
      </c>
      <c r="L582" s="61"/>
      <c r="M582" s="200" t="s">
        <v>21</v>
      </c>
      <c r="N582" s="201" t="s">
        <v>42</v>
      </c>
      <c r="O582" s="42"/>
      <c r="P582" s="202">
        <f>O582*H582</f>
        <v>0</v>
      </c>
      <c r="Q582" s="202">
        <v>0</v>
      </c>
      <c r="R582" s="202">
        <f>Q582*H582</f>
        <v>0</v>
      </c>
      <c r="S582" s="202">
        <v>0</v>
      </c>
      <c r="T582" s="203">
        <f>S582*H582</f>
        <v>0</v>
      </c>
      <c r="AR582" s="24" t="s">
        <v>133</v>
      </c>
      <c r="AT582" s="24" t="s">
        <v>129</v>
      </c>
      <c r="AU582" s="24" t="s">
        <v>134</v>
      </c>
      <c r="AY582" s="24" t="s">
        <v>126</v>
      </c>
      <c r="BE582" s="204">
        <f>IF(N582="základní",J582,0)</f>
        <v>0</v>
      </c>
      <c r="BF582" s="204">
        <f>IF(N582="snížená",J582,0)</f>
        <v>0</v>
      </c>
      <c r="BG582" s="204">
        <f>IF(N582="zákl. přenesená",J582,0)</f>
        <v>0</v>
      </c>
      <c r="BH582" s="204">
        <f>IF(N582="sníž. přenesená",J582,0)</f>
        <v>0</v>
      </c>
      <c r="BI582" s="204">
        <f>IF(N582="nulová",J582,0)</f>
        <v>0</v>
      </c>
      <c r="BJ582" s="24" t="s">
        <v>134</v>
      </c>
      <c r="BK582" s="204">
        <f>ROUND(I582*H582,2)</f>
        <v>0</v>
      </c>
      <c r="BL582" s="24" t="s">
        <v>133</v>
      </c>
      <c r="BM582" s="24" t="s">
        <v>784</v>
      </c>
    </row>
    <row r="583" spans="2:65" s="1" customFormat="1" ht="27">
      <c r="B583" s="41"/>
      <c r="C583" s="63"/>
      <c r="D583" s="205" t="s">
        <v>135</v>
      </c>
      <c r="E583" s="63"/>
      <c r="F583" s="206" t="s">
        <v>785</v>
      </c>
      <c r="G583" s="63"/>
      <c r="H583" s="63"/>
      <c r="I583" s="163"/>
      <c r="J583" s="63"/>
      <c r="K583" s="63"/>
      <c r="L583" s="61"/>
      <c r="M583" s="207"/>
      <c r="N583" s="42"/>
      <c r="O583" s="42"/>
      <c r="P583" s="42"/>
      <c r="Q583" s="42"/>
      <c r="R583" s="42"/>
      <c r="S583" s="42"/>
      <c r="T583" s="78"/>
      <c r="AT583" s="24" t="s">
        <v>135</v>
      </c>
      <c r="AU583" s="24" t="s">
        <v>134</v>
      </c>
    </row>
    <row r="584" spans="2:65" s="1" customFormat="1" ht="31.5" customHeight="1">
      <c r="B584" s="41"/>
      <c r="C584" s="193" t="s">
        <v>532</v>
      </c>
      <c r="D584" s="193" t="s">
        <v>129</v>
      </c>
      <c r="E584" s="194" t="s">
        <v>786</v>
      </c>
      <c r="F584" s="195" t="s">
        <v>787</v>
      </c>
      <c r="G584" s="196" t="s">
        <v>400</v>
      </c>
      <c r="H584" s="197">
        <v>2.375</v>
      </c>
      <c r="I584" s="198"/>
      <c r="J584" s="199">
        <f>ROUND(I584*H584,2)</f>
        <v>0</v>
      </c>
      <c r="K584" s="195" t="s">
        <v>160</v>
      </c>
      <c r="L584" s="61"/>
      <c r="M584" s="200" t="s">
        <v>21</v>
      </c>
      <c r="N584" s="201" t="s">
        <v>42</v>
      </c>
      <c r="O584" s="42"/>
      <c r="P584" s="202">
        <f>O584*H584</f>
        <v>0</v>
      </c>
      <c r="Q584" s="202">
        <v>0</v>
      </c>
      <c r="R584" s="202">
        <f>Q584*H584</f>
        <v>0</v>
      </c>
      <c r="S584" s="202">
        <v>0</v>
      </c>
      <c r="T584" s="203">
        <f>S584*H584</f>
        <v>0</v>
      </c>
      <c r="AR584" s="24" t="s">
        <v>133</v>
      </c>
      <c r="AT584" s="24" t="s">
        <v>129</v>
      </c>
      <c r="AU584" s="24" t="s">
        <v>134</v>
      </c>
      <c r="AY584" s="24" t="s">
        <v>126</v>
      </c>
      <c r="BE584" s="204">
        <f>IF(N584="základní",J584,0)</f>
        <v>0</v>
      </c>
      <c r="BF584" s="204">
        <f>IF(N584="snížená",J584,0)</f>
        <v>0</v>
      </c>
      <c r="BG584" s="204">
        <f>IF(N584="zákl. přenesená",J584,0)</f>
        <v>0</v>
      </c>
      <c r="BH584" s="204">
        <f>IF(N584="sníž. přenesená",J584,0)</f>
        <v>0</v>
      </c>
      <c r="BI584" s="204">
        <f>IF(N584="nulová",J584,0)</f>
        <v>0</v>
      </c>
      <c r="BJ584" s="24" t="s">
        <v>134</v>
      </c>
      <c r="BK584" s="204">
        <f>ROUND(I584*H584,2)</f>
        <v>0</v>
      </c>
      <c r="BL584" s="24" t="s">
        <v>133</v>
      </c>
      <c r="BM584" s="24" t="s">
        <v>788</v>
      </c>
    </row>
    <row r="585" spans="2:65" s="1" customFormat="1" ht="27">
      <c r="B585" s="41"/>
      <c r="C585" s="63"/>
      <c r="D585" s="208" t="s">
        <v>135</v>
      </c>
      <c r="E585" s="63"/>
      <c r="F585" s="209" t="s">
        <v>789</v>
      </c>
      <c r="G585" s="63"/>
      <c r="H585" s="63"/>
      <c r="I585" s="163"/>
      <c r="J585" s="63"/>
      <c r="K585" s="63"/>
      <c r="L585" s="61"/>
      <c r="M585" s="207"/>
      <c r="N585" s="42"/>
      <c r="O585" s="42"/>
      <c r="P585" s="42"/>
      <c r="Q585" s="42"/>
      <c r="R585" s="42"/>
      <c r="S585" s="42"/>
      <c r="T585" s="78"/>
      <c r="AT585" s="24" t="s">
        <v>135</v>
      </c>
      <c r="AU585" s="24" t="s">
        <v>134</v>
      </c>
    </row>
    <row r="586" spans="2:65" s="11" customFormat="1" ht="13.5">
      <c r="B586" s="210"/>
      <c r="C586" s="211"/>
      <c r="D586" s="208" t="s">
        <v>171</v>
      </c>
      <c r="E586" s="212" t="s">
        <v>21</v>
      </c>
      <c r="F586" s="213" t="s">
        <v>790</v>
      </c>
      <c r="G586" s="211"/>
      <c r="H586" s="214">
        <v>2.375</v>
      </c>
      <c r="I586" s="215"/>
      <c r="J586" s="211"/>
      <c r="K586" s="211"/>
      <c r="L586" s="216"/>
      <c r="M586" s="217"/>
      <c r="N586" s="218"/>
      <c r="O586" s="218"/>
      <c r="P586" s="218"/>
      <c r="Q586" s="218"/>
      <c r="R586" s="218"/>
      <c r="S586" s="218"/>
      <c r="T586" s="219"/>
      <c r="AT586" s="220" t="s">
        <v>171</v>
      </c>
      <c r="AU586" s="220" t="s">
        <v>134</v>
      </c>
      <c r="AV586" s="11" t="s">
        <v>134</v>
      </c>
      <c r="AW586" s="11" t="s">
        <v>33</v>
      </c>
      <c r="AX586" s="11" t="s">
        <v>70</v>
      </c>
      <c r="AY586" s="220" t="s">
        <v>126</v>
      </c>
    </row>
    <row r="587" spans="2:65" s="12" customFormat="1" ht="13.5">
      <c r="B587" s="221"/>
      <c r="C587" s="222"/>
      <c r="D587" s="205" t="s">
        <v>171</v>
      </c>
      <c r="E587" s="248" t="s">
        <v>21</v>
      </c>
      <c r="F587" s="249" t="s">
        <v>174</v>
      </c>
      <c r="G587" s="222"/>
      <c r="H587" s="250">
        <v>2.375</v>
      </c>
      <c r="I587" s="226"/>
      <c r="J587" s="222"/>
      <c r="K587" s="222"/>
      <c r="L587" s="227"/>
      <c r="M587" s="228"/>
      <c r="N587" s="229"/>
      <c r="O587" s="229"/>
      <c r="P587" s="229"/>
      <c r="Q587" s="229"/>
      <c r="R587" s="229"/>
      <c r="S587" s="229"/>
      <c r="T587" s="230"/>
      <c r="AT587" s="231" t="s">
        <v>171</v>
      </c>
      <c r="AU587" s="231" t="s">
        <v>134</v>
      </c>
      <c r="AV587" s="12" t="s">
        <v>133</v>
      </c>
      <c r="AW587" s="12" t="s">
        <v>33</v>
      </c>
      <c r="AX587" s="12" t="s">
        <v>78</v>
      </c>
      <c r="AY587" s="231" t="s">
        <v>126</v>
      </c>
    </row>
    <row r="588" spans="2:65" s="1" customFormat="1" ht="31.5" customHeight="1">
      <c r="B588" s="41"/>
      <c r="C588" s="193" t="s">
        <v>791</v>
      </c>
      <c r="D588" s="193" t="s">
        <v>129</v>
      </c>
      <c r="E588" s="194" t="s">
        <v>792</v>
      </c>
      <c r="F588" s="195" t="s">
        <v>793</v>
      </c>
      <c r="G588" s="196" t="s">
        <v>400</v>
      </c>
      <c r="H588" s="197">
        <v>1.8360000000000001</v>
      </c>
      <c r="I588" s="198"/>
      <c r="J588" s="199">
        <f>ROUND(I588*H588,2)</f>
        <v>0</v>
      </c>
      <c r="K588" s="195" t="s">
        <v>160</v>
      </c>
      <c r="L588" s="61"/>
      <c r="M588" s="200" t="s">
        <v>21</v>
      </c>
      <c r="N588" s="201" t="s">
        <v>42</v>
      </c>
      <c r="O588" s="42"/>
      <c r="P588" s="202">
        <f>O588*H588</f>
        <v>0</v>
      </c>
      <c r="Q588" s="202">
        <v>0</v>
      </c>
      <c r="R588" s="202">
        <f>Q588*H588</f>
        <v>0</v>
      </c>
      <c r="S588" s="202">
        <v>0</v>
      </c>
      <c r="T588" s="203">
        <f>S588*H588</f>
        <v>0</v>
      </c>
      <c r="AR588" s="24" t="s">
        <v>133</v>
      </c>
      <c r="AT588" s="24" t="s">
        <v>129</v>
      </c>
      <c r="AU588" s="24" t="s">
        <v>134</v>
      </c>
      <c r="AY588" s="24" t="s">
        <v>126</v>
      </c>
      <c r="BE588" s="204">
        <f>IF(N588="základní",J588,0)</f>
        <v>0</v>
      </c>
      <c r="BF588" s="204">
        <f>IF(N588="snížená",J588,0)</f>
        <v>0</v>
      </c>
      <c r="BG588" s="204">
        <f>IF(N588="zákl. přenesená",J588,0)</f>
        <v>0</v>
      </c>
      <c r="BH588" s="204">
        <f>IF(N588="sníž. přenesená",J588,0)</f>
        <v>0</v>
      </c>
      <c r="BI588" s="204">
        <f>IF(N588="nulová",J588,0)</f>
        <v>0</v>
      </c>
      <c r="BJ588" s="24" t="s">
        <v>134</v>
      </c>
      <c r="BK588" s="204">
        <f>ROUND(I588*H588,2)</f>
        <v>0</v>
      </c>
      <c r="BL588" s="24" t="s">
        <v>133</v>
      </c>
      <c r="BM588" s="24" t="s">
        <v>794</v>
      </c>
    </row>
    <row r="589" spans="2:65" s="1" customFormat="1" ht="27">
      <c r="B589" s="41"/>
      <c r="C589" s="63"/>
      <c r="D589" s="208" t="s">
        <v>135</v>
      </c>
      <c r="E589" s="63"/>
      <c r="F589" s="209" t="s">
        <v>795</v>
      </c>
      <c r="G589" s="63"/>
      <c r="H589" s="63"/>
      <c r="I589" s="163"/>
      <c r="J589" s="63"/>
      <c r="K589" s="63"/>
      <c r="L589" s="61"/>
      <c r="M589" s="207"/>
      <c r="N589" s="42"/>
      <c r="O589" s="42"/>
      <c r="P589" s="42"/>
      <c r="Q589" s="42"/>
      <c r="R589" s="42"/>
      <c r="S589" s="42"/>
      <c r="T589" s="78"/>
      <c r="AT589" s="24" t="s">
        <v>135</v>
      </c>
      <c r="AU589" s="24" t="s">
        <v>134</v>
      </c>
    </row>
    <row r="590" spans="2:65" s="11" customFormat="1" ht="13.5">
      <c r="B590" s="210"/>
      <c r="C590" s="211"/>
      <c r="D590" s="208" t="s">
        <v>171</v>
      </c>
      <c r="E590" s="212" t="s">
        <v>21</v>
      </c>
      <c r="F590" s="213" t="s">
        <v>796</v>
      </c>
      <c r="G590" s="211"/>
      <c r="H590" s="214">
        <v>0.91800000000000004</v>
      </c>
      <c r="I590" s="215"/>
      <c r="J590" s="211"/>
      <c r="K590" s="211"/>
      <c r="L590" s="216"/>
      <c r="M590" s="217"/>
      <c r="N590" s="218"/>
      <c r="O590" s="218"/>
      <c r="P590" s="218"/>
      <c r="Q590" s="218"/>
      <c r="R590" s="218"/>
      <c r="S590" s="218"/>
      <c r="T590" s="219"/>
      <c r="AT590" s="220" t="s">
        <v>171</v>
      </c>
      <c r="AU590" s="220" t="s">
        <v>134</v>
      </c>
      <c r="AV590" s="11" t="s">
        <v>134</v>
      </c>
      <c r="AW590" s="11" t="s">
        <v>33</v>
      </c>
      <c r="AX590" s="11" t="s">
        <v>70</v>
      </c>
      <c r="AY590" s="220" t="s">
        <v>126</v>
      </c>
    </row>
    <row r="591" spans="2:65" s="11" customFormat="1" ht="13.5">
      <c r="B591" s="210"/>
      <c r="C591" s="211"/>
      <c r="D591" s="208" t="s">
        <v>171</v>
      </c>
      <c r="E591" s="212" t="s">
        <v>21</v>
      </c>
      <c r="F591" s="213" t="s">
        <v>797</v>
      </c>
      <c r="G591" s="211"/>
      <c r="H591" s="214">
        <v>0.91800000000000004</v>
      </c>
      <c r="I591" s="215"/>
      <c r="J591" s="211"/>
      <c r="K591" s="211"/>
      <c r="L591" s="216"/>
      <c r="M591" s="217"/>
      <c r="N591" s="218"/>
      <c r="O591" s="218"/>
      <c r="P591" s="218"/>
      <c r="Q591" s="218"/>
      <c r="R591" s="218"/>
      <c r="S591" s="218"/>
      <c r="T591" s="219"/>
      <c r="AT591" s="220" t="s">
        <v>171</v>
      </c>
      <c r="AU591" s="220" t="s">
        <v>134</v>
      </c>
      <c r="AV591" s="11" t="s">
        <v>134</v>
      </c>
      <c r="AW591" s="11" t="s">
        <v>33</v>
      </c>
      <c r="AX591" s="11" t="s">
        <v>70</v>
      </c>
      <c r="AY591" s="220" t="s">
        <v>126</v>
      </c>
    </row>
    <row r="592" spans="2:65" s="12" customFormat="1" ht="13.5">
      <c r="B592" s="221"/>
      <c r="C592" s="222"/>
      <c r="D592" s="205" t="s">
        <v>171</v>
      </c>
      <c r="E592" s="248" t="s">
        <v>21</v>
      </c>
      <c r="F592" s="249" t="s">
        <v>174</v>
      </c>
      <c r="G592" s="222"/>
      <c r="H592" s="250">
        <v>1.8360000000000001</v>
      </c>
      <c r="I592" s="226"/>
      <c r="J592" s="222"/>
      <c r="K592" s="222"/>
      <c r="L592" s="227"/>
      <c r="M592" s="228"/>
      <c r="N592" s="229"/>
      <c r="O592" s="229"/>
      <c r="P592" s="229"/>
      <c r="Q592" s="229"/>
      <c r="R592" s="229"/>
      <c r="S592" s="229"/>
      <c r="T592" s="230"/>
      <c r="AT592" s="231" t="s">
        <v>171</v>
      </c>
      <c r="AU592" s="231" t="s">
        <v>134</v>
      </c>
      <c r="AV592" s="12" t="s">
        <v>133</v>
      </c>
      <c r="AW592" s="12" t="s">
        <v>33</v>
      </c>
      <c r="AX592" s="12" t="s">
        <v>78</v>
      </c>
      <c r="AY592" s="231" t="s">
        <v>126</v>
      </c>
    </row>
    <row r="593" spans="2:65" s="1" customFormat="1" ht="22.5" customHeight="1">
      <c r="B593" s="41"/>
      <c r="C593" s="193" t="s">
        <v>543</v>
      </c>
      <c r="D593" s="193" t="s">
        <v>129</v>
      </c>
      <c r="E593" s="194" t="s">
        <v>798</v>
      </c>
      <c r="F593" s="195" t="s">
        <v>799</v>
      </c>
      <c r="G593" s="196" t="s">
        <v>400</v>
      </c>
      <c r="H593" s="197">
        <v>1.3440000000000001</v>
      </c>
      <c r="I593" s="198"/>
      <c r="J593" s="199">
        <f>ROUND(I593*H593,2)</f>
        <v>0</v>
      </c>
      <c r="K593" s="195" t="s">
        <v>160</v>
      </c>
      <c r="L593" s="61"/>
      <c r="M593" s="200" t="s">
        <v>21</v>
      </c>
      <c r="N593" s="201" t="s">
        <v>42</v>
      </c>
      <c r="O593" s="42"/>
      <c r="P593" s="202">
        <f>O593*H593</f>
        <v>0</v>
      </c>
      <c r="Q593" s="202">
        <v>0</v>
      </c>
      <c r="R593" s="202">
        <f>Q593*H593</f>
        <v>0</v>
      </c>
      <c r="S593" s="202">
        <v>0</v>
      </c>
      <c r="T593" s="203">
        <f>S593*H593</f>
        <v>0</v>
      </c>
      <c r="AR593" s="24" t="s">
        <v>133</v>
      </c>
      <c r="AT593" s="24" t="s">
        <v>129</v>
      </c>
      <c r="AU593" s="24" t="s">
        <v>134</v>
      </c>
      <c r="AY593" s="24" t="s">
        <v>126</v>
      </c>
      <c r="BE593" s="204">
        <f>IF(N593="základní",J593,0)</f>
        <v>0</v>
      </c>
      <c r="BF593" s="204">
        <f>IF(N593="snížená",J593,0)</f>
        <v>0</v>
      </c>
      <c r="BG593" s="204">
        <f>IF(N593="zákl. přenesená",J593,0)</f>
        <v>0</v>
      </c>
      <c r="BH593" s="204">
        <f>IF(N593="sníž. přenesená",J593,0)</f>
        <v>0</v>
      </c>
      <c r="BI593" s="204">
        <f>IF(N593="nulová",J593,0)</f>
        <v>0</v>
      </c>
      <c r="BJ593" s="24" t="s">
        <v>134</v>
      </c>
      <c r="BK593" s="204">
        <f>ROUND(I593*H593,2)</f>
        <v>0</v>
      </c>
      <c r="BL593" s="24" t="s">
        <v>133</v>
      </c>
      <c r="BM593" s="24" t="s">
        <v>800</v>
      </c>
    </row>
    <row r="594" spans="2:65" s="1" customFormat="1" ht="13.5">
      <c r="B594" s="41"/>
      <c r="C594" s="63"/>
      <c r="D594" s="208" t="s">
        <v>135</v>
      </c>
      <c r="E594" s="63"/>
      <c r="F594" s="209" t="s">
        <v>801</v>
      </c>
      <c r="G594" s="63"/>
      <c r="H594" s="63"/>
      <c r="I594" s="163"/>
      <c r="J594" s="63"/>
      <c r="K594" s="63"/>
      <c r="L594" s="61"/>
      <c r="M594" s="207"/>
      <c r="N594" s="42"/>
      <c r="O594" s="42"/>
      <c r="P594" s="42"/>
      <c r="Q594" s="42"/>
      <c r="R594" s="42"/>
      <c r="S594" s="42"/>
      <c r="T594" s="78"/>
      <c r="AT594" s="24" t="s">
        <v>135</v>
      </c>
      <c r="AU594" s="24" t="s">
        <v>134</v>
      </c>
    </row>
    <row r="595" spans="2:65" s="13" customFormat="1" ht="13.5">
      <c r="B595" s="237"/>
      <c r="C595" s="238"/>
      <c r="D595" s="208" t="s">
        <v>171</v>
      </c>
      <c r="E595" s="239" t="s">
        <v>21</v>
      </c>
      <c r="F595" s="240" t="s">
        <v>771</v>
      </c>
      <c r="G595" s="238"/>
      <c r="H595" s="241" t="s">
        <v>21</v>
      </c>
      <c r="I595" s="242"/>
      <c r="J595" s="238"/>
      <c r="K595" s="238"/>
      <c r="L595" s="243"/>
      <c r="M595" s="244"/>
      <c r="N595" s="245"/>
      <c r="O595" s="245"/>
      <c r="P595" s="245"/>
      <c r="Q595" s="245"/>
      <c r="R595" s="245"/>
      <c r="S595" s="245"/>
      <c r="T595" s="246"/>
      <c r="AT595" s="247" t="s">
        <v>171</v>
      </c>
      <c r="AU595" s="247" t="s">
        <v>134</v>
      </c>
      <c r="AV595" s="13" t="s">
        <v>78</v>
      </c>
      <c r="AW595" s="13" t="s">
        <v>33</v>
      </c>
      <c r="AX595" s="13" t="s">
        <v>70</v>
      </c>
      <c r="AY595" s="247" t="s">
        <v>126</v>
      </c>
    </row>
    <row r="596" spans="2:65" s="13" customFormat="1" ht="13.5">
      <c r="B596" s="237"/>
      <c r="C596" s="238"/>
      <c r="D596" s="208" t="s">
        <v>171</v>
      </c>
      <c r="E596" s="239" t="s">
        <v>21</v>
      </c>
      <c r="F596" s="240" t="s">
        <v>802</v>
      </c>
      <c r="G596" s="238"/>
      <c r="H596" s="241" t="s">
        <v>21</v>
      </c>
      <c r="I596" s="242"/>
      <c r="J596" s="238"/>
      <c r="K596" s="238"/>
      <c r="L596" s="243"/>
      <c r="M596" s="244"/>
      <c r="N596" s="245"/>
      <c r="O596" s="245"/>
      <c r="P596" s="245"/>
      <c r="Q596" s="245"/>
      <c r="R596" s="245"/>
      <c r="S596" s="245"/>
      <c r="T596" s="246"/>
      <c r="AT596" s="247" t="s">
        <v>171</v>
      </c>
      <c r="AU596" s="247" t="s">
        <v>134</v>
      </c>
      <c r="AV596" s="13" t="s">
        <v>78</v>
      </c>
      <c r="AW596" s="13" t="s">
        <v>33</v>
      </c>
      <c r="AX596" s="13" t="s">
        <v>70</v>
      </c>
      <c r="AY596" s="247" t="s">
        <v>126</v>
      </c>
    </row>
    <row r="597" spans="2:65" s="11" customFormat="1" ht="13.5">
      <c r="B597" s="210"/>
      <c r="C597" s="211"/>
      <c r="D597" s="208" t="s">
        <v>171</v>
      </c>
      <c r="E597" s="212" t="s">
        <v>21</v>
      </c>
      <c r="F597" s="213" t="s">
        <v>803</v>
      </c>
      <c r="G597" s="211"/>
      <c r="H597" s="214">
        <v>0.44800000000000001</v>
      </c>
      <c r="I597" s="215"/>
      <c r="J597" s="211"/>
      <c r="K597" s="211"/>
      <c r="L597" s="216"/>
      <c r="M597" s="217"/>
      <c r="N597" s="218"/>
      <c r="O597" s="218"/>
      <c r="P597" s="218"/>
      <c r="Q597" s="218"/>
      <c r="R597" s="218"/>
      <c r="S597" s="218"/>
      <c r="T597" s="219"/>
      <c r="AT597" s="220" t="s">
        <v>171</v>
      </c>
      <c r="AU597" s="220" t="s">
        <v>134</v>
      </c>
      <c r="AV597" s="11" t="s">
        <v>134</v>
      </c>
      <c r="AW597" s="11" t="s">
        <v>33</v>
      </c>
      <c r="AX597" s="11" t="s">
        <v>70</v>
      </c>
      <c r="AY597" s="220" t="s">
        <v>126</v>
      </c>
    </row>
    <row r="598" spans="2:65" s="11" customFormat="1" ht="13.5">
      <c r="B598" s="210"/>
      <c r="C598" s="211"/>
      <c r="D598" s="208" t="s">
        <v>171</v>
      </c>
      <c r="E598" s="212" t="s">
        <v>21</v>
      </c>
      <c r="F598" s="213" t="s">
        <v>804</v>
      </c>
      <c r="G598" s="211"/>
      <c r="H598" s="214">
        <v>0.44800000000000001</v>
      </c>
      <c r="I598" s="215"/>
      <c r="J598" s="211"/>
      <c r="K598" s="211"/>
      <c r="L598" s="216"/>
      <c r="M598" s="217"/>
      <c r="N598" s="218"/>
      <c r="O598" s="218"/>
      <c r="P598" s="218"/>
      <c r="Q598" s="218"/>
      <c r="R598" s="218"/>
      <c r="S598" s="218"/>
      <c r="T598" s="219"/>
      <c r="AT598" s="220" t="s">
        <v>171</v>
      </c>
      <c r="AU598" s="220" t="s">
        <v>134</v>
      </c>
      <c r="AV598" s="11" t="s">
        <v>134</v>
      </c>
      <c r="AW598" s="11" t="s">
        <v>33</v>
      </c>
      <c r="AX598" s="11" t="s">
        <v>70</v>
      </c>
      <c r="AY598" s="220" t="s">
        <v>126</v>
      </c>
    </row>
    <row r="599" spans="2:65" s="11" customFormat="1" ht="13.5">
      <c r="B599" s="210"/>
      <c r="C599" s="211"/>
      <c r="D599" s="208" t="s">
        <v>171</v>
      </c>
      <c r="E599" s="212" t="s">
        <v>21</v>
      </c>
      <c r="F599" s="213" t="s">
        <v>805</v>
      </c>
      <c r="G599" s="211"/>
      <c r="H599" s="214">
        <v>0.44800000000000001</v>
      </c>
      <c r="I599" s="215"/>
      <c r="J599" s="211"/>
      <c r="K599" s="211"/>
      <c r="L599" s="216"/>
      <c r="M599" s="217"/>
      <c r="N599" s="218"/>
      <c r="O599" s="218"/>
      <c r="P599" s="218"/>
      <c r="Q599" s="218"/>
      <c r="R599" s="218"/>
      <c r="S599" s="218"/>
      <c r="T599" s="219"/>
      <c r="AT599" s="220" t="s">
        <v>171</v>
      </c>
      <c r="AU599" s="220" t="s">
        <v>134</v>
      </c>
      <c r="AV599" s="11" t="s">
        <v>134</v>
      </c>
      <c r="AW599" s="11" t="s">
        <v>33</v>
      </c>
      <c r="AX599" s="11" t="s">
        <v>70</v>
      </c>
      <c r="AY599" s="220" t="s">
        <v>126</v>
      </c>
    </row>
    <row r="600" spans="2:65" s="12" customFormat="1" ht="13.5">
      <c r="B600" s="221"/>
      <c r="C600" s="222"/>
      <c r="D600" s="208" t="s">
        <v>171</v>
      </c>
      <c r="E600" s="223" t="s">
        <v>21</v>
      </c>
      <c r="F600" s="224" t="s">
        <v>174</v>
      </c>
      <c r="G600" s="222"/>
      <c r="H600" s="225">
        <v>1.3440000000000001</v>
      </c>
      <c r="I600" s="226"/>
      <c r="J600" s="222"/>
      <c r="K600" s="222"/>
      <c r="L600" s="227"/>
      <c r="M600" s="228"/>
      <c r="N600" s="229"/>
      <c r="O600" s="229"/>
      <c r="P600" s="229"/>
      <c r="Q600" s="229"/>
      <c r="R600" s="229"/>
      <c r="S600" s="229"/>
      <c r="T600" s="230"/>
      <c r="AT600" s="231" t="s">
        <v>171</v>
      </c>
      <c r="AU600" s="231" t="s">
        <v>134</v>
      </c>
      <c r="AV600" s="12" t="s">
        <v>133</v>
      </c>
      <c r="AW600" s="12" t="s">
        <v>33</v>
      </c>
      <c r="AX600" s="12" t="s">
        <v>78</v>
      </c>
      <c r="AY600" s="231" t="s">
        <v>126</v>
      </c>
    </row>
    <row r="601" spans="2:65" s="10" customFormat="1" ht="29.85" customHeight="1">
      <c r="B601" s="176"/>
      <c r="C601" s="177"/>
      <c r="D601" s="190" t="s">
        <v>69</v>
      </c>
      <c r="E601" s="191" t="s">
        <v>133</v>
      </c>
      <c r="F601" s="191" t="s">
        <v>806</v>
      </c>
      <c r="G601" s="177"/>
      <c r="H601" s="177"/>
      <c r="I601" s="180"/>
      <c r="J601" s="192">
        <f>BK601</f>
        <v>0</v>
      </c>
      <c r="K601" s="177"/>
      <c r="L601" s="182"/>
      <c r="M601" s="183"/>
      <c r="N601" s="184"/>
      <c r="O601" s="184"/>
      <c r="P601" s="185">
        <f>SUM(P602:P825)</f>
        <v>0</v>
      </c>
      <c r="Q601" s="184"/>
      <c r="R601" s="185">
        <f>SUM(R602:R825)</f>
        <v>0</v>
      </c>
      <c r="S601" s="184"/>
      <c r="T601" s="186">
        <f>SUM(T602:T825)</f>
        <v>0</v>
      </c>
      <c r="AR601" s="187" t="s">
        <v>78</v>
      </c>
      <c r="AT601" s="188" t="s">
        <v>69</v>
      </c>
      <c r="AU601" s="188" t="s">
        <v>78</v>
      </c>
      <c r="AY601" s="187" t="s">
        <v>126</v>
      </c>
      <c r="BK601" s="189">
        <f>SUM(BK602:BK825)</f>
        <v>0</v>
      </c>
    </row>
    <row r="602" spans="2:65" s="1" customFormat="1" ht="22.5" customHeight="1">
      <c r="B602" s="41"/>
      <c r="C602" s="193" t="s">
        <v>807</v>
      </c>
      <c r="D602" s="193" t="s">
        <v>129</v>
      </c>
      <c r="E602" s="194" t="s">
        <v>808</v>
      </c>
      <c r="F602" s="195" t="s">
        <v>809</v>
      </c>
      <c r="G602" s="196" t="s">
        <v>169</v>
      </c>
      <c r="H602" s="197">
        <v>20.89</v>
      </c>
      <c r="I602" s="198"/>
      <c r="J602" s="199">
        <f>ROUND(I602*H602,2)</f>
        <v>0</v>
      </c>
      <c r="K602" s="195" t="s">
        <v>21</v>
      </c>
      <c r="L602" s="61"/>
      <c r="M602" s="200" t="s">
        <v>21</v>
      </c>
      <c r="N602" s="201" t="s">
        <v>42</v>
      </c>
      <c r="O602" s="42"/>
      <c r="P602" s="202">
        <f>O602*H602</f>
        <v>0</v>
      </c>
      <c r="Q602" s="202">
        <v>0</v>
      </c>
      <c r="R602" s="202">
        <f>Q602*H602</f>
        <v>0</v>
      </c>
      <c r="S602" s="202">
        <v>0</v>
      </c>
      <c r="T602" s="203">
        <f>S602*H602</f>
        <v>0</v>
      </c>
      <c r="AR602" s="24" t="s">
        <v>133</v>
      </c>
      <c r="AT602" s="24" t="s">
        <v>129</v>
      </c>
      <c r="AU602" s="24" t="s">
        <v>134</v>
      </c>
      <c r="AY602" s="24" t="s">
        <v>126</v>
      </c>
      <c r="BE602" s="204">
        <f>IF(N602="základní",J602,0)</f>
        <v>0</v>
      </c>
      <c r="BF602" s="204">
        <f>IF(N602="snížená",J602,0)</f>
        <v>0</v>
      </c>
      <c r="BG602" s="204">
        <f>IF(N602="zákl. přenesená",J602,0)</f>
        <v>0</v>
      </c>
      <c r="BH602" s="204">
        <f>IF(N602="sníž. přenesená",J602,0)</f>
        <v>0</v>
      </c>
      <c r="BI602" s="204">
        <f>IF(N602="nulová",J602,0)</f>
        <v>0</v>
      </c>
      <c r="BJ602" s="24" t="s">
        <v>134</v>
      </c>
      <c r="BK602" s="204">
        <f>ROUND(I602*H602,2)</f>
        <v>0</v>
      </c>
      <c r="BL602" s="24" t="s">
        <v>133</v>
      </c>
      <c r="BM602" s="24" t="s">
        <v>810</v>
      </c>
    </row>
    <row r="603" spans="2:65" s="1" customFormat="1" ht="13.5">
      <c r="B603" s="41"/>
      <c r="C603" s="63"/>
      <c r="D603" s="208" t="s">
        <v>135</v>
      </c>
      <c r="E603" s="63"/>
      <c r="F603" s="209" t="s">
        <v>809</v>
      </c>
      <c r="G603" s="63"/>
      <c r="H603" s="63"/>
      <c r="I603" s="163"/>
      <c r="J603" s="63"/>
      <c r="K603" s="63"/>
      <c r="L603" s="61"/>
      <c r="M603" s="207"/>
      <c r="N603" s="42"/>
      <c r="O603" s="42"/>
      <c r="P603" s="42"/>
      <c r="Q603" s="42"/>
      <c r="R603" s="42"/>
      <c r="S603" s="42"/>
      <c r="T603" s="78"/>
      <c r="AT603" s="24" t="s">
        <v>135</v>
      </c>
      <c r="AU603" s="24" t="s">
        <v>134</v>
      </c>
    </row>
    <row r="604" spans="2:65" s="11" customFormat="1" ht="13.5">
      <c r="B604" s="210"/>
      <c r="C604" s="211"/>
      <c r="D604" s="208" t="s">
        <v>171</v>
      </c>
      <c r="E604" s="212" t="s">
        <v>21</v>
      </c>
      <c r="F604" s="213" t="s">
        <v>811</v>
      </c>
      <c r="G604" s="211"/>
      <c r="H604" s="214">
        <v>6.55</v>
      </c>
      <c r="I604" s="215"/>
      <c r="J604" s="211"/>
      <c r="K604" s="211"/>
      <c r="L604" s="216"/>
      <c r="M604" s="217"/>
      <c r="N604" s="218"/>
      <c r="O604" s="218"/>
      <c r="P604" s="218"/>
      <c r="Q604" s="218"/>
      <c r="R604" s="218"/>
      <c r="S604" s="218"/>
      <c r="T604" s="219"/>
      <c r="AT604" s="220" t="s">
        <v>171</v>
      </c>
      <c r="AU604" s="220" t="s">
        <v>134</v>
      </c>
      <c r="AV604" s="11" t="s">
        <v>134</v>
      </c>
      <c r="AW604" s="11" t="s">
        <v>33</v>
      </c>
      <c r="AX604" s="11" t="s">
        <v>70</v>
      </c>
      <c r="AY604" s="220" t="s">
        <v>126</v>
      </c>
    </row>
    <row r="605" spans="2:65" s="11" customFormat="1" ht="13.5">
      <c r="B605" s="210"/>
      <c r="C605" s="211"/>
      <c r="D605" s="208" t="s">
        <v>171</v>
      </c>
      <c r="E605" s="212" t="s">
        <v>21</v>
      </c>
      <c r="F605" s="213" t="s">
        <v>812</v>
      </c>
      <c r="G605" s="211"/>
      <c r="H605" s="214">
        <v>14.34</v>
      </c>
      <c r="I605" s="215"/>
      <c r="J605" s="211"/>
      <c r="K605" s="211"/>
      <c r="L605" s="216"/>
      <c r="M605" s="217"/>
      <c r="N605" s="218"/>
      <c r="O605" s="218"/>
      <c r="P605" s="218"/>
      <c r="Q605" s="218"/>
      <c r="R605" s="218"/>
      <c r="S605" s="218"/>
      <c r="T605" s="219"/>
      <c r="AT605" s="220" t="s">
        <v>171</v>
      </c>
      <c r="AU605" s="220" t="s">
        <v>134</v>
      </c>
      <c r="AV605" s="11" t="s">
        <v>134</v>
      </c>
      <c r="AW605" s="11" t="s">
        <v>33</v>
      </c>
      <c r="AX605" s="11" t="s">
        <v>70</v>
      </c>
      <c r="AY605" s="220" t="s">
        <v>126</v>
      </c>
    </row>
    <row r="606" spans="2:65" s="12" customFormat="1" ht="13.5">
      <c r="B606" s="221"/>
      <c r="C606" s="222"/>
      <c r="D606" s="205" t="s">
        <v>171</v>
      </c>
      <c r="E606" s="248" t="s">
        <v>21</v>
      </c>
      <c r="F606" s="249" t="s">
        <v>174</v>
      </c>
      <c r="G606" s="222"/>
      <c r="H606" s="250">
        <v>20.89</v>
      </c>
      <c r="I606" s="226"/>
      <c r="J606" s="222"/>
      <c r="K606" s="222"/>
      <c r="L606" s="227"/>
      <c r="M606" s="228"/>
      <c r="N606" s="229"/>
      <c r="O606" s="229"/>
      <c r="P606" s="229"/>
      <c r="Q606" s="229"/>
      <c r="R606" s="229"/>
      <c r="S606" s="229"/>
      <c r="T606" s="230"/>
      <c r="AT606" s="231" t="s">
        <v>171</v>
      </c>
      <c r="AU606" s="231" t="s">
        <v>134</v>
      </c>
      <c r="AV606" s="12" t="s">
        <v>133</v>
      </c>
      <c r="AW606" s="12" t="s">
        <v>33</v>
      </c>
      <c r="AX606" s="12" t="s">
        <v>78</v>
      </c>
      <c r="AY606" s="231" t="s">
        <v>126</v>
      </c>
    </row>
    <row r="607" spans="2:65" s="1" customFormat="1" ht="22.5" customHeight="1">
      <c r="B607" s="41"/>
      <c r="C607" s="193" t="s">
        <v>548</v>
      </c>
      <c r="D607" s="193" t="s">
        <v>129</v>
      </c>
      <c r="E607" s="194" t="s">
        <v>813</v>
      </c>
      <c r="F607" s="195" t="s">
        <v>814</v>
      </c>
      <c r="G607" s="196" t="s">
        <v>308</v>
      </c>
      <c r="H607" s="197">
        <v>511.80399999999997</v>
      </c>
      <c r="I607" s="198"/>
      <c r="J607" s="199">
        <f>ROUND(I607*H607,2)</f>
        <v>0</v>
      </c>
      <c r="K607" s="195" t="s">
        <v>160</v>
      </c>
      <c r="L607" s="61"/>
      <c r="M607" s="200" t="s">
        <v>21</v>
      </c>
      <c r="N607" s="201" t="s">
        <v>42</v>
      </c>
      <c r="O607" s="42"/>
      <c r="P607" s="202">
        <f>O607*H607</f>
        <v>0</v>
      </c>
      <c r="Q607" s="202">
        <v>0</v>
      </c>
      <c r="R607" s="202">
        <f>Q607*H607</f>
        <v>0</v>
      </c>
      <c r="S607" s="202">
        <v>0</v>
      </c>
      <c r="T607" s="203">
        <f>S607*H607</f>
        <v>0</v>
      </c>
      <c r="AR607" s="24" t="s">
        <v>133</v>
      </c>
      <c r="AT607" s="24" t="s">
        <v>129</v>
      </c>
      <c r="AU607" s="24" t="s">
        <v>134</v>
      </c>
      <c r="AY607" s="24" t="s">
        <v>126</v>
      </c>
      <c r="BE607" s="204">
        <f>IF(N607="základní",J607,0)</f>
        <v>0</v>
      </c>
      <c r="BF607" s="204">
        <f>IF(N607="snížená",J607,0)</f>
        <v>0</v>
      </c>
      <c r="BG607" s="204">
        <f>IF(N607="zákl. přenesená",J607,0)</f>
        <v>0</v>
      </c>
      <c r="BH607" s="204">
        <f>IF(N607="sníž. přenesená",J607,0)</f>
        <v>0</v>
      </c>
      <c r="BI607" s="204">
        <f>IF(N607="nulová",J607,0)</f>
        <v>0</v>
      </c>
      <c r="BJ607" s="24" t="s">
        <v>134</v>
      </c>
      <c r="BK607" s="204">
        <f>ROUND(I607*H607,2)</f>
        <v>0</v>
      </c>
      <c r="BL607" s="24" t="s">
        <v>133</v>
      </c>
      <c r="BM607" s="24" t="s">
        <v>815</v>
      </c>
    </row>
    <row r="608" spans="2:65" s="1" customFormat="1" ht="27">
      <c r="B608" s="41"/>
      <c r="C608" s="63"/>
      <c r="D608" s="208" t="s">
        <v>135</v>
      </c>
      <c r="E608" s="63"/>
      <c r="F608" s="209" t="s">
        <v>816</v>
      </c>
      <c r="G608" s="63"/>
      <c r="H608" s="63"/>
      <c r="I608" s="163"/>
      <c r="J608" s="63"/>
      <c r="K608" s="63"/>
      <c r="L608" s="61"/>
      <c r="M608" s="207"/>
      <c r="N608" s="42"/>
      <c r="O608" s="42"/>
      <c r="P608" s="42"/>
      <c r="Q608" s="42"/>
      <c r="R608" s="42"/>
      <c r="S608" s="42"/>
      <c r="T608" s="78"/>
      <c r="AT608" s="24" t="s">
        <v>135</v>
      </c>
      <c r="AU608" s="24" t="s">
        <v>134</v>
      </c>
    </row>
    <row r="609" spans="2:51" s="13" customFormat="1" ht="13.5">
      <c r="B609" s="237"/>
      <c r="C609" s="238"/>
      <c r="D609" s="208" t="s">
        <v>171</v>
      </c>
      <c r="E609" s="239" t="s">
        <v>21</v>
      </c>
      <c r="F609" s="240" t="s">
        <v>411</v>
      </c>
      <c r="G609" s="238"/>
      <c r="H609" s="241" t="s">
        <v>21</v>
      </c>
      <c r="I609" s="242"/>
      <c r="J609" s="238"/>
      <c r="K609" s="238"/>
      <c r="L609" s="243"/>
      <c r="M609" s="244"/>
      <c r="N609" s="245"/>
      <c r="O609" s="245"/>
      <c r="P609" s="245"/>
      <c r="Q609" s="245"/>
      <c r="R609" s="245"/>
      <c r="S609" s="245"/>
      <c r="T609" s="246"/>
      <c r="AT609" s="247" t="s">
        <v>171</v>
      </c>
      <c r="AU609" s="247" t="s">
        <v>134</v>
      </c>
      <c r="AV609" s="13" t="s">
        <v>78</v>
      </c>
      <c r="AW609" s="13" t="s">
        <v>33</v>
      </c>
      <c r="AX609" s="13" t="s">
        <v>70</v>
      </c>
      <c r="AY609" s="247" t="s">
        <v>126</v>
      </c>
    </row>
    <row r="610" spans="2:51" s="13" customFormat="1" ht="13.5">
      <c r="B610" s="237"/>
      <c r="C610" s="238"/>
      <c r="D610" s="208" t="s">
        <v>171</v>
      </c>
      <c r="E610" s="239" t="s">
        <v>21</v>
      </c>
      <c r="F610" s="240" t="s">
        <v>817</v>
      </c>
      <c r="G610" s="238"/>
      <c r="H610" s="241" t="s">
        <v>21</v>
      </c>
      <c r="I610" s="242"/>
      <c r="J610" s="238"/>
      <c r="K610" s="238"/>
      <c r="L610" s="243"/>
      <c r="M610" s="244"/>
      <c r="N610" s="245"/>
      <c r="O610" s="245"/>
      <c r="P610" s="245"/>
      <c r="Q610" s="245"/>
      <c r="R610" s="245"/>
      <c r="S610" s="245"/>
      <c r="T610" s="246"/>
      <c r="AT610" s="247" t="s">
        <v>171</v>
      </c>
      <c r="AU610" s="247" t="s">
        <v>134</v>
      </c>
      <c r="AV610" s="13" t="s">
        <v>78</v>
      </c>
      <c r="AW610" s="13" t="s">
        <v>33</v>
      </c>
      <c r="AX610" s="13" t="s">
        <v>70</v>
      </c>
      <c r="AY610" s="247" t="s">
        <v>126</v>
      </c>
    </row>
    <row r="611" spans="2:51" s="11" customFormat="1" ht="13.5">
      <c r="B611" s="210"/>
      <c r="C611" s="211"/>
      <c r="D611" s="208" t="s">
        <v>171</v>
      </c>
      <c r="E611" s="212" t="s">
        <v>21</v>
      </c>
      <c r="F611" s="213" t="s">
        <v>818</v>
      </c>
      <c r="G611" s="211"/>
      <c r="H611" s="214">
        <v>27.875</v>
      </c>
      <c r="I611" s="215"/>
      <c r="J611" s="211"/>
      <c r="K611" s="211"/>
      <c r="L611" s="216"/>
      <c r="M611" s="217"/>
      <c r="N611" s="218"/>
      <c r="O611" s="218"/>
      <c r="P611" s="218"/>
      <c r="Q611" s="218"/>
      <c r="R611" s="218"/>
      <c r="S611" s="218"/>
      <c r="T611" s="219"/>
      <c r="AT611" s="220" t="s">
        <v>171</v>
      </c>
      <c r="AU611" s="220" t="s">
        <v>134</v>
      </c>
      <c r="AV611" s="11" t="s">
        <v>134</v>
      </c>
      <c r="AW611" s="11" t="s">
        <v>33</v>
      </c>
      <c r="AX611" s="11" t="s">
        <v>70</v>
      </c>
      <c r="AY611" s="220" t="s">
        <v>126</v>
      </c>
    </row>
    <row r="612" spans="2:51" s="13" customFormat="1" ht="13.5">
      <c r="B612" s="237"/>
      <c r="C612" s="238"/>
      <c r="D612" s="208" t="s">
        <v>171</v>
      </c>
      <c r="E612" s="239" t="s">
        <v>21</v>
      </c>
      <c r="F612" s="240" t="s">
        <v>819</v>
      </c>
      <c r="G612" s="238"/>
      <c r="H612" s="241" t="s">
        <v>21</v>
      </c>
      <c r="I612" s="242"/>
      <c r="J612" s="238"/>
      <c r="K612" s="238"/>
      <c r="L612" s="243"/>
      <c r="M612" s="244"/>
      <c r="N612" s="245"/>
      <c r="O612" s="245"/>
      <c r="P612" s="245"/>
      <c r="Q612" s="245"/>
      <c r="R612" s="245"/>
      <c r="S612" s="245"/>
      <c r="T612" s="246"/>
      <c r="AT612" s="247" t="s">
        <v>171</v>
      </c>
      <c r="AU612" s="247" t="s">
        <v>134</v>
      </c>
      <c r="AV612" s="13" t="s">
        <v>78</v>
      </c>
      <c r="AW612" s="13" t="s">
        <v>33</v>
      </c>
      <c r="AX612" s="13" t="s">
        <v>70</v>
      </c>
      <c r="AY612" s="247" t="s">
        <v>126</v>
      </c>
    </row>
    <row r="613" spans="2:51" s="11" customFormat="1" ht="13.5">
      <c r="B613" s="210"/>
      <c r="C613" s="211"/>
      <c r="D613" s="208" t="s">
        <v>171</v>
      </c>
      <c r="E613" s="212" t="s">
        <v>21</v>
      </c>
      <c r="F613" s="213" t="s">
        <v>820</v>
      </c>
      <c r="G613" s="211"/>
      <c r="H613" s="214">
        <v>1.4</v>
      </c>
      <c r="I613" s="215"/>
      <c r="J613" s="211"/>
      <c r="K613" s="211"/>
      <c r="L613" s="216"/>
      <c r="M613" s="217"/>
      <c r="N613" s="218"/>
      <c r="O613" s="218"/>
      <c r="P613" s="218"/>
      <c r="Q613" s="218"/>
      <c r="R613" s="218"/>
      <c r="S613" s="218"/>
      <c r="T613" s="219"/>
      <c r="AT613" s="220" t="s">
        <v>171</v>
      </c>
      <c r="AU613" s="220" t="s">
        <v>134</v>
      </c>
      <c r="AV613" s="11" t="s">
        <v>134</v>
      </c>
      <c r="AW613" s="11" t="s">
        <v>33</v>
      </c>
      <c r="AX613" s="11" t="s">
        <v>70</v>
      </c>
      <c r="AY613" s="220" t="s">
        <v>126</v>
      </c>
    </row>
    <row r="614" spans="2:51" s="13" customFormat="1" ht="13.5">
      <c r="B614" s="237"/>
      <c r="C614" s="238"/>
      <c r="D614" s="208" t="s">
        <v>171</v>
      </c>
      <c r="E614" s="239" t="s">
        <v>21</v>
      </c>
      <c r="F614" s="240" t="s">
        <v>821</v>
      </c>
      <c r="G614" s="238"/>
      <c r="H614" s="241" t="s">
        <v>21</v>
      </c>
      <c r="I614" s="242"/>
      <c r="J614" s="238"/>
      <c r="K614" s="238"/>
      <c r="L614" s="243"/>
      <c r="M614" s="244"/>
      <c r="N614" s="245"/>
      <c r="O614" s="245"/>
      <c r="P614" s="245"/>
      <c r="Q614" s="245"/>
      <c r="R614" s="245"/>
      <c r="S614" s="245"/>
      <c r="T614" s="246"/>
      <c r="AT614" s="247" t="s">
        <v>171</v>
      </c>
      <c r="AU614" s="247" t="s">
        <v>134</v>
      </c>
      <c r="AV614" s="13" t="s">
        <v>78</v>
      </c>
      <c r="AW614" s="13" t="s">
        <v>33</v>
      </c>
      <c r="AX614" s="13" t="s">
        <v>70</v>
      </c>
      <c r="AY614" s="247" t="s">
        <v>126</v>
      </c>
    </row>
    <row r="615" spans="2:51" s="11" customFormat="1" ht="13.5">
      <c r="B615" s="210"/>
      <c r="C615" s="211"/>
      <c r="D615" s="208" t="s">
        <v>171</v>
      </c>
      <c r="E615" s="212" t="s">
        <v>21</v>
      </c>
      <c r="F615" s="213" t="s">
        <v>822</v>
      </c>
      <c r="G615" s="211"/>
      <c r="H615" s="214">
        <v>3.5</v>
      </c>
      <c r="I615" s="215"/>
      <c r="J615" s="211"/>
      <c r="K615" s="211"/>
      <c r="L615" s="216"/>
      <c r="M615" s="217"/>
      <c r="N615" s="218"/>
      <c r="O615" s="218"/>
      <c r="P615" s="218"/>
      <c r="Q615" s="218"/>
      <c r="R615" s="218"/>
      <c r="S615" s="218"/>
      <c r="T615" s="219"/>
      <c r="AT615" s="220" t="s">
        <v>171</v>
      </c>
      <c r="AU615" s="220" t="s">
        <v>134</v>
      </c>
      <c r="AV615" s="11" t="s">
        <v>134</v>
      </c>
      <c r="AW615" s="11" t="s">
        <v>33</v>
      </c>
      <c r="AX615" s="11" t="s">
        <v>70</v>
      </c>
      <c r="AY615" s="220" t="s">
        <v>126</v>
      </c>
    </row>
    <row r="616" spans="2:51" s="13" customFormat="1" ht="13.5">
      <c r="B616" s="237"/>
      <c r="C616" s="238"/>
      <c r="D616" s="208" t="s">
        <v>171</v>
      </c>
      <c r="E616" s="239" t="s">
        <v>21</v>
      </c>
      <c r="F616" s="240" t="s">
        <v>817</v>
      </c>
      <c r="G616" s="238"/>
      <c r="H616" s="241" t="s">
        <v>21</v>
      </c>
      <c r="I616" s="242"/>
      <c r="J616" s="238"/>
      <c r="K616" s="238"/>
      <c r="L616" s="243"/>
      <c r="M616" s="244"/>
      <c r="N616" s="245"/>
      <c r="O616" s="245"/>
      <c r="P616" s="245"/>
      <c r="Q616" s="245"/>
      <c r="R616" s="245"/>
      <c r="S616" s="245"/>
      <c r="T616" s="246"/>
      <c r="AT616" s="247" t="s">
        <v>171</v>
      </c>
      <c r="AU616" s="247" t="s">
        <v>134</v>
      </c>
      <c r="AV616" s="13" t="s">
        <v>78</v>
      </c>
      <c r="AW616" s="13" t="s">
        <v>33</v>
      </c>
      <c r="AX616" s="13" t="s">
        <v>70</v>
      </c>
      <c r="AY616" s="247" t="s">
        <v>126</v>
      </c>
    </row>
    <row r="617" spans="2:51" s="11" customFormat="1" ht="13.5">
      <c r="B617" s="210"/>
      <c r="C617" s="211"/>
      <c r="D617" s="208" t="s">
        <v>171</v>
      </c>
      <c r="E617" s="212" t="s">
        <v>21</v>
      </c>
      <c r="F617" s="213" t="s">
        <v>823</v>
      </c>
      <c r="G617" s="211"/>
      <c r="H617" s="214">
        <v>20.875</v>
      </c>
      <c r="I617" s="215"/>
      <c r="J617" s="211"/>
      <c r="K617" s="211"/>
      <c r="L617" s="216"/>
      <c r="M617" s="217"/>
      <c r="N617" s="218"/>
      <c r="O617" s="218"/>
      <c r="P617" s="218"/>
      <c r="Q617" s="218"/>
      <c r="R617" s="218"/>
      <c r="S617" s="218"/>
      <c r="T617" s="219"/>
      <c r="AT617" s="220" t="s">
        <v>171</v>
      </c>
      <c r="AU617" s="220" t="s">
        <v>134</v>
      </c>
      <c r="AV617" s="11" t="s">
        <v>134</v>
      </c>
      <c r="AW617" s="11" t="s">
        <v>33</v>
      </c>
      <c r="AX617" s="11" t="s">
        <v>70</v>
      </c>
      <c r="AY617" s="220" t="s">
        <v>126</v>
      </c>
    </row>
    <row r="618" spans="2:51" s="13" customFormat="1" ht="13.5">
      <c r="B618" s="237"/>
      <c r="C618" s="238"/>
      <c r="D618" s="208" t="s">
        <v>171</v>
      </c>
      <c r="E618" s="239" t="s">
        <v>21</v>
      </c>
      <c r="F618" s="240" t="s">
        <v>771</v>
      </c>
      <c r="G618" s="238"/>
      <c r="H618" s="241" t="s">
        <v>21</v>
      </c>
      <c r="I618" s="242"/>
      <c r="J618" s="238"/>
      <c r="K618" s="238"/>
      <c r="L618" s="243"/>
      <c r="M618" s="244"/>
      <c r="N618" s="245"/>
      <c r="O618" s="245"/>
      <c r="P618" s="245"/>
      <c r="Q618" s="245"/>
      <c r="R618" s="245"/>
      <c r="S618" s="245"/>
      <c r="T618" s="246"/>
      <c r="AT618" s="247" t="s">
        <v>171</v>
      </c>
      <c r="AU618" s="247" t="s">
        <v>134</v>
      </c>
      <c r="AV618" s="13" t="s">
        <v>78</v>
      </c>
      <c r="AW618" s="13" t="s">
        <v>33</v>
      </c>
      <c r="AX618" s="13" t="s">
        <v>70</v>
      </c>
      <c r="AY618" s="247" t="s">
        <v>126</v>
      </c>
    </row>
    <row r="619" spans="2:51" s="13" customFormat="1" ht="13.5">
      <c r="B619" s="237"/>
      <c r="C619" s="238"/>
      <c r="D619" s="208" t="s">
        <v>171</v>
      </c>
      <c r="E619" s="239" t="s">
        <v>21</v>
      </c>
      <c r="F619" s="240" t="s">
        <v>824</v>
      </c>
      <c r="G619" s="238"/>
      <c r="H619" s="241" t="s">
        <v>21</v>
      </c>
      <c r="I619" s="242"/>
      <c r="J619" s="238"/>
      <c r="K619" s="238"/>
      <c r="L619" s="243"/>
      <c r="M619" s="244"/>
      <c r="N619" s="245"/>
      <c r="O619" s="245"/>
      <c r="P619" s="245"/>
      <c r="Q619" s="245"/>
      <c r="R619" s="245"/>
      <c r="S619" s="245"/>
      <c r="T619" s="246"/>
      <c r="AT619" s="247" t="s">
        <v>171</v>
      </c>
      <c r="AU619" s="247" t="s">
        <v>134</v>
      </c>
      <c r="AV619" s="13" t="s">
        <v>78</v>
      </c>
      <c r="AW619" s="13" t="s">
        <v>33</v>
      </c>
      <c r="AX619" s="13" t="s">
        <v>70</v>
      </c>
      <c r="AY619" s="247" t="s">
        <v>126</v>
      </c>
    </row>
    <row r="620" spans="2:51" s="11" customFormat="1" ht="13.5">
      <c r="B620" s="210"/>
      <c r="C620" s="211"/>
      <c r="D620" s="208" t="s">
        <v>171</v>
      </c>
      <c r="E620" s="212" t="s">
        <v>21</v>
      </c>
      <c r="F620" s="213" t="s">
        <v>825</v>
      </c>
      <c r="G620" s="211"/>
      <c r="H620" s="214">
        <v>109</v>
      </c>
      <c r="I620" s="215"/>
      <c r="J620" s="211"/>
      <c r="K620" s="211"/>
      <c r="L620" s="216"/>
      <c r="M620" s="217"/>
      <c r="N620" s="218"/>
      <c r="O620" s="218"/>
      <c r="P620" s="218"/>
      <c r="Q620" s="218"/>
      <c r="R620" s="218"/>
      <c r="S620" s="218"/>
      <c r="T620" s="219"/>
      <c r="AT620" s="220" t="s">
        <v>171</v>
      </c>
      <c r="AU620" s="220" t="s">
        <v>134</v>
      </c>
      <c r="AV620" s="11" t="s">
        <v>134</v>
      </c>
      <c r="AW620" s="11" t="s">
        <v>33</v>
      </c>
      <c r="AX620" s="11" t="s">
        <v>70</v>
      </c>
      <c r="AY620" s="220" t="s">
        <v>126</v>
      </c>
    </row>
    <row r="621" spans="2:51" s="13" customFormat="1" ht="13.5">
      <c r="B621" s="237"/>
      <c r="C621" s="238"/>
      <c r="D621" s="208" t="s">
        <v>171</v>
      </c>
      <c r="E621" s="239" t="s">
        <v>21</v>
      </c>
      <c r="F621" s="240" t="s">
        <v>826</v>
      </c>
      <c r="G621" s="238"/>
      <c r="H621" s="241" t="s">
        <v>21</v>
      </c>
      <c r="I621" s="242"/>
      <c r="J621" s="238"/>
      <c r="K621" s="238"/>
      <c r="L621" s="243"/>
      <c r="M621" s="244"/>
      <c r="N621" s="245"/>
      <c r="O621" s="245"/>
      <c r="P621" s="245"/>
      <c r="Q621" s="245"/>
      <c r="R621" s="245"/>
      <c r="S621" s="245"/>
      <c r="T621" s="246"/>
      <c r="AT621" s="247" t="s">
        <v>171</v>
      </c>
      <c r="AU621" s="247" t="s">
        <v>134</v>
      </c>
      <c r="AV621" s="13" t="s">
        <v>78</v>
      </c>
      <c r="AW621" s="13" t="s">
        <v>33</v>
      </c>
      <c r="AX621" s="13" t="s">
        <v>70</v>
      </c>
      <c r="AY621" s="247" t="s">
        <v>126</v>
      </c>
    </row>
    <row r="622" spans="2:51" s="11" customFormat="1" ht="13.5">
      <c r="B622" s="210"/>
      <c r="C622" s="211"/>
      <c r="D622" s="208" t="s">
        <v>171</v>
      </c>
      <c r="E622" s="212" t="s">
        <v>21</v>
      </c>
      <c r="F622" s="213" t="s">
        <v>820</v>
      </c>
      <c r="G622" s="211"/>
      <c r="H622" s="214">
        <v>1.4</v>
      </c>
      <c r="I622" s="215"/>
      <c r="J622" s="211"/>
      <c r="K622" s="211"/>
      <c r="L622" s="216"/>
      <c r="M622" s="217"/>
      <c r="N622" s="218"/>
      <c r="O622" s="218"/>
      <c r="P622" s="218"/>
      <c r="Q622" s="218"/>
      <c r="R622" s="218"/>
      <c r="S622" s="218"/>
      <c r="T622" s="219"/>
      <c r="AT622" s="220" t="s">
        <v>171</v>
      </c>
      <c r="AU622" s="220" t="s">
        <v>134</v>
      </c>
      <c r="AV622" s="11" t="s">
        <v>134</v>
      </c>
      <c r="AW622" s="11" t="s">
        <v>33</v>
      </c>
      <c r="AX622" s="11" t="s">
        <v>70</v>
      </c>
      <c r="AY622" s="220" t="s">
        <v>126</v>
      </c>
    </row>
    <row r="623" spans="2:51" s="13" customFormat="1" ht="13.5">
      <c r="B623" s="237"/>
      <c r="C623" s="238"/>
      <c r="D623" s="208" t="s">
        <v>171</v>
      </c>
      <c r="E623" s="239" t="s">
        <v>21</v>
      </c>
      <c r="F623" s="240" t="s">
        <v>827</v>
      </c>
      <c r="G623" s="238"/>
      <c r="H623" s="241" t="s">
        <v>21</v>
      </c>
      <c r="I623" s="242"/>
      <c r="J623" s="238"/>
      <c r="K623" s="238"/>
      <c r="L623" s="243"/>
      <c r="M623" s="244"/>
      <c r="N623" s="245"/>
      <c r="O623" s="245"/>
      <c r="P623" s="245"/>
      <c r="Q623" s="245"/>
      <c r="R623" s="245"/>
      <c r="S623" s="245"/>
      <c r="T623" s="246"/>
      <c r="AT623" s="247" t="s">
        <v>171</v>
      </c>
      <c r="AU623" s="247" t="s">
        <v>134</v>
      </c>
      <c r="AV623" s="13" t="s">
        <v>78</v>
      </c>
      <c r="AW623" s="13" t="s">
        <v>33</v>
      </c>
      <c r="AX623" s="13" t="s">
        <v>70</v>
      </c>
      <c r="AY623" s="247" t="s">
        <v>126</v>
      </c>
    </row>
    <row r="624" spans="2:51" s="11" customFormat="1" ht="13.5">
      <c r="B624" s="210"/>
      <c r="C624" s="211"/>
      <c r="D624" s="208" t="s">
        <v>171</v>
      </c>
      <c r="E624" s="212" t="s">
        <v>21</v>
      </c>
      <c r="F624" s="213" t="s">
        <v>828</v>
      </c>
      <c r="G624" s="211"/>
      <c r="H624" s="214">
        <v>47.625</v>
      </c>
      <c r="I624" s="215"/>
      <c r="J624" s="211"/>
      <c r="K624" s="211"/>
      <c r="L624" s="216"/>
      <c r="M624" s="217"/>
      <c r="N624" s="218"/>
      <c r="O624" s="218"/>
      <c r="P624" s="218"/>
      <c r="Q624" s="218"/>
      <c r="R624" s="218"/>
      <c r="S624" s="218"/>
      <c r="T624" s="219"/>
      <c r="AT624" s="220" t="s">
        <v>171</v>
      </c>
      <c r="AU624" s="220" t="s">
        <v>134</v>
      </c>
      <c r="AV624" s="11" t="s">
        <v>134</v>
      </c>
      <c r="AW624" s="11" t="s">
        <v>33</v>
      </c>
      <c r="AX624" s="11" t="s">
        <v>70</v>
      </c>
      <c r="AY624" s="220" t="s">
        <v>126</v>
      </c>
    </row>
    <row r="625" spans="2:51" s="13" customFormat="1" ht="13.5">
      <c r="B625" s="237"/>
      <c r="C625" s="238"/>
      <c r="D625" s="208" t="s">
        <v>171</v>
      </c>
      <c r="E625" s="239" t="s">
        <v>21</v>
      </c>
      <c r="F625" s="240" t="s">
        <v>829</v>
      </c>
      <c r="G625" s="238"/>
      <c r="H625" s="241" t="s">
        <v>21</v>
      </c>
      <c r="I625" s="242"/>
      <c r="J625" s="238"/>
      <c r="K625" s="238"/>
      <c r="L625" s="243"/>
      <c r="M625" s="244"/>
      <c r="N625" s="245"/>
      <c r="O625" s="245"/>
      <c r="P625" s="245"/>
      <c r="Q625" s="245"/>
      <c r="R625" s="245"/>
      <c r="S625" s="245"/>
      <c r="T625" s="246"/>
      <c r="AT625" s="247" t="s">
        <v>171</v>
      </c>
      <c r="AU625" s="247" t="s">
        <v>134</v>
      </c>
      <c r="AV625" s="13" t="s">
        <v>78</v>
      </c>
      <c r="AW625" s="13" t="s">
        <v>33</v>
      </c>
      <c r="AX625" s="13" t="s">
        <v>70</v>
      </c>
      <c r="AY625" s="247" t="s">
        <v>126</v>
      </c>
    </row>
    <row r="626" spans="2:51" s="13" customFormat="1" ht="13.5">
      <c r="B626" s="237"/>
      <c r="C626" s="238"/>
      <c r="D626" s="208" t="s">
        <v>171</v>
      </c>
      <c r="E626" s="239" t="s">
        <v>21</v>
      </c>
      <c r="F626" s="240" t="s">
        <v>830</v>
      </c>
      <c r="G626" s="238"/>
      <c r="H626" s="241" t="s">
        <v>21</v>
      </c>
      <c r="I626" s="242"/>
      <c r="J626" s="238"/>
      <c r="K626" s="238"/>
      <c r="L626" s="243"/>
      <c r="M626" s="244"/>
      <c r="N626" s="245"/>
      <c r="O626" s="245"/>
      <c r="P626" s="245"/>
      <c r="Q626" s="245"/>
      <c r="R626" s="245"/>
      <c r="S626" s="245"/>
      <c r="T626" s="246"/>
      <c r="AT626" s="247" t="s">
        <v>171</v>
      </c>
      <c r="AU626" s="247" t="s">
        <v>134</v>
      </c>
      <c r="AV626" s="13" t="s">
        <v>78</v>
      </c>
      <c r="AW626" s="13" t="s">
        <v>33</v>
      </c>
      <c r="AX626" s="13" t="s">
        <v>70</v>
      </c>
      <c r="AY626" s="247" t="s">
        <v>126</v>
      </c>
    </row>
    <row r="627" spans="2:51" s="11" customFormat="1" ht="13.5">
      <c r="B627" s="210"/>
      <c r="C627" s="211"/>
      <c r="D627" s="208" t="s">
        <v>171</v>
      </c>
      <c r="E627" s="212" t="s">
        <v>21</v>
      </c>
      <c r="F627" s="213" t="s">
        <v>831</v>
      </c>
      <c r="G627" s="211"/>
      <c r="H627" s="214">
        <v>95.15</v>
      </c>
      <c r="I627" s="215"/>
      <c r="J627" s="211"/>
      <c r="K627" s="211"/>
      <c r="L627" s="216"/>
      <c r="M627" s="217"/>
      <c r="N627" s="218"/>
      <c r="O627" s="218"/>
      <c r="P627" s="218"/>
      <c r="Q627" s="218"/>
      <c r="R627" s="218"/>
      <c r="S627" s="218"/>
      <c r="T627" s="219"/>
      <c r="AT627" s="220" t="s">
        <v>171</v>
      </c>
      <c r="AU627" s="220" t="s">
        <v>134</v>
      </c>
      <c r="AV627" s="11" t="s">
        <v>134</v>
      </c>
      <c r="AW627" s="11" t="s">
        <v>33</v>
      </c>
      <c r="AX627" s="11" t="s">
        <v>70</v>
      </c>
      <c r="AY627" s="220" t="s">
        <v>126</v>
      </c>
    </row>
    <row r="628" spans="2:51" s="13" customFormat="1" ht="13.5">
      <c r="B628" s="237"/>
      <c r="C628" s="238"/>
      <c r="D628" s="208" t="s">
        <v>171</v>
      </c>
      <c r="E628" s="239" t="s">
        <v>21</v>
      </c>
      <c r="F628" s="240" t="s">
        <v>832</v>
      </c>
      <c r="G628" s="238"/>
      <c r="H628" s="241" t="s">
        <v>21</v>
      </c>
      <c r="I628" s="242"/>
      <c r="J628" s="238"/>
      <c r="K628" s="238"/>
      <c r="L628" s="243"/>
      <c r="M628" s="244"/>
      <c r="N628" s="245"/>
      <c r="O628" s="245"/>
      <c r="P628" s="245"/>
      <c r="Q628" s="245"/>
      <c r="R628" s="245"/>
      <c r="S628" s="245"/>
      <c r="T628" s="246"/>
      <c r="AT628" s="247" t="s">
        <v>171</v>
      </c>
      <c r="AU628" s="247" t="s">
        <v>134</v>
      </c>
      <c r="AV628" s="13" t="s">
        <v>78</v>
      </c>
      <c r="AW628" s="13" t="s">
        <v>33</v>
      </c>
      <c r="AX628" s="13" t="s">
        <v>70</v>
      </c>
      <c r="AY628" s="247" t="s">
        <v>126</v>
      </c>
    </row>
    <row r="629" spans="2:51" s="11" customFormat="1" ht="13.5">
      <c r="B629" s="210"/>
      <c r="C629" s="211"/>
      <c r="D629" s="208" t="s">
        <v>171</v>
      </c>
      <c r="E629" s="212" t="s">
        <v>21</v>
      </c>
      <c r="F629" s="213" t="s">
        <v>833</v>
      </c>
      <c r="G629" s="211"/>
      <c r="H629" s="214">
        <v>13.94</v>
      </c>
      <c r="I629" s="215"/>
      <c r="J629" s="211"/>
      <c r="K629" s="211"/>
      <c r="L629" s="216"/>
      <c r="M629" s="217"/>
      <c r="N629" s="218"/>
      <c r="O629" s="218"/>
      <c r="P629" s="218"/>
      <c r="Q629" s="218"/>
      <c r="R629" s="218"/>
      <c r="S629" s="218"/>
      <c r="T629" s="219"/>
      <c r="AT629" s="220" t="s">
        <v>171</v>
      </c>
      <c r="AU629" s="220" t="s">
        <v>134</v>
      </c>
      <c r="AV629" s="11" t="s">
        <v>134</v>
      </c>
      <c r="AW629" s="11" t="s">
        <v>33</v>
      </c>
      <c r="AX629" s="11" t="s">
        <v>70</v>
      </c>
      <c r="AY629" s="220" t="s">
        <v>126</v>
      </c>
    </row>
    <row r="630" spans="2:51" s="13" customFormat="1" ht="13.5">
      <c r="B630" s="237"/>
      <c r="C630" s="238"/>
      <c r="D630" s="208" t="s">
        <v>171</v>
      </c>
      <c r="E630" s="239" t="s">
        <v>21</v>
      </c>
      <c r="F630" s="240" t="s">
        <v>834</v>
      </c>
      <c r="G630" s="238"/>
      <c r="H630" s="241" t="s">
        <v>21</v>
      </c>
      <c r="I630" s="242"/>
      <c r="J630" s="238"/>
      <c r="K630" s="238"/>
      <c r="L630" s="243"/>
      <c r="M630" s="244"/>
      <c r="N630" s="245"/>
      <c r="O630" s="245"/>
      <c r="P630" s="245"/>
      <c r="Q630" s="245"/>
      <c r="R630" s="245"/>
      <c r="S630" s="245"/>
      <c r="T630" s="246"/>
      <c r="AT630" s="247" t="s">
        <v>171</v>
      </c>
      <c r="AU630" s="247" t="s">
        <v>134</v>
      </c>
      <c r="AV630" s="13" t="s">
        <v>78</v>
      </c>
      <c r="AW630" s="13" t="s">
        <v>33</v>
      </c>
      <c r="AX630" s="13" t="s">
        <v>70</v>
      </c>
      <c r="AY630" s="247" t="s">
        <v>126</v>
      </c>
    </row>
    <row r="631" spans="2:51" s="11" customFormat="1" ht="13.5">
      <c r="B631" s="210"/>
      <c r="C631" s="211"/>
      <c r="D631" s="208" t="s">
        <v>171</v>
      </c>
      <c r="E631" s="212" t="s">
        <v>21</v>
      </c>
      <c r="F631" s="213" t="s">
        <v>828</v>
      </c>
      <c r="G631" s="211"/>
      <c r="H631" s="214">
        <v>47.625</v>
      </c>
      <c r="I631" s="215"/>
      <c r="J631" s="211"/>
      <c r="K631" s="211"/>
      <c r="L631" s="216"/>
      <c r="M631" s="217"/>
      <c r="N631" s="218"/>
      <c r="O631" s="218"/>
      <c r="P631" s="218"/>
      <c r="Q631" s="218"/>
      <c r="R631" s="218"/>
      <c r="S631" s="218"/>
      <c r="T631" s="219"/>
      <c r="AT631" s="220" t="s">
        <v>171</v>
      </c>
      <c r="AU631" s="220" t="s">
        <v>134</v>
      </c>
      <c r="AV631" s="11" t="s">
        <v>134</v>
      </c>
      <c r="AW631" s="11" t="s">
        <v>33</v>
      </c>
      <c r="AX631" s="11" t="s">
        <v>70</v>
      </c>
      <c r="AY631" s="220" t="s">
        <v>126</v>
      </c>
    </row>
    <row r="632" spans="2:51" s="13" customFormat="1" ht="13.5">
      <c r="B632" s="237"/>
      <c r="C632" s="238"/>
      <c r="D632" s="208" t="s">
        <v>171</v>
      </c>
      <c r="E632" s="239" t="s">
        <v>21</v>
      </c>
      <c r="F632" s="240" t="s">
        <v>835</v>
      </c>
      <c r="G632" s="238"/>
      <c r="H632" s="241" t="s">
        <v>21</v>
      </c>
      <c r="I632" s="242"/>
      <c r="J632" s="238"/>
      <c r="K632" s="238"/>
      <c r="L632" s="243"/>
      <c r="M632" s="244"/>
      <c r="N632" s="245"/>
      <c r="O632" s="245"/>
      <c r="P632" s="245"/>
      <c r="Q632" s="245"/>
      <c r="R632" s="245"/>
      <c r="S632" s="245"/>
      <c r="T632" s="246"/>
      <c r="AT632" s="247" t="s">
        <v>171</v>
      </c>
      <c r="AU632" s="247" t="s">
        <v>134</v>
      </c>
      <c r="AV632" s="13" t="s">
        <v>78</v>
      </c>
      <c r="AW632" s="13" t="s">
        <v>33</v>
      </c>
      <c r="AX632" s="13" t="s">
        <v>70</v>
      </c>
      <c r="AY632" s="247" t="s">
        <v>126</v>
      </c>
    </row>
    <row r="633" spans="2:51" s="13" customFormat="1" ht="13.5">
      <c r="B633" s="237"/>
      <c r="C633" s="238"/>
      <c r="D633" s="208" t="s">
        <v>171</v>
      </c>
      <c r="E633" s="239" t="s">
        <v>21</v>
      </c>
      <c r="F633" s="240" t="s">
        <v>836</v>
      </c>
      <c r="G633" s="238"/>
      <c r="H633" s="241" t="s">
        <v>21</v>
      </c>
      <c r="I633" s="242"/>
      <c r="J633" s="238"/>
      <c r="K633" s="238"/>
      <c r="L633" s="243"/>
      <c r="M633" s="244"/>
      <c r="N633" s="245"/>
      <c r="O633" s="245"/>
      <c r="P633" s="245"/>
      <c r="Q633" s="245"/>
      <c r="R633" s="245"/>
      <c r="S633" s="245"/>
      <c r="T633" s="246"/>
      <c r="AT633" s="247" t="s">
        <v>171</v>
      </c>
      <c r="AU633" s="247" t="s">
        <v>134</v>
      </c>
      <c r="AV633" s="13" t="s">
        <v>78</v>
      </c>
      <c r="AW633" s="13" t="s">
        <v>33</v>
      </c>
      <c r="AX633" s="13" t="s">
        <v>70</v>
      </c>
      <c r="AY633" s="247" t="s">
        <v>126</v>
      </c>
    </row>
    <row r="634" spans="2:51" s="11" customFormat="1" ht="13.5">
      <c r="B634" s="210"/>
      <c r="C634" s="211"/>
      <c r="D634" s="208" t="s">
        <v>171</v>
      </c>
      <c r="E634" s="212" t="s">
        <v>21</v>
      </c>
      <c r="F634" s="213" t="s">
        <v>837</v>
      </c>
      <c r="G634" s="211"/>
      <c r="H634" s="214">
        <v>97.875</v>
      </c>
      <c r="I634" s="215"/>
      <c r="J634" s="211"/>
      <c r="K634" s="211"/>
      <c r="L634" s="216"/>
      <c r="M634" s="217"/>
      <c r="N634" s="218"/>
      <c r="O634" s="218"/>
      <c r="P634" s="218"/>
      <c r="Q634" s="218"/>
      <c r="R634" s="218"/>
      <c r="S634" s="218"/>
      <c r="T634" s="219"/>
      <c r="AT634" s="220" t="s">
        <v>171</v>
      </c>
      <c r="AU634" s="220" t="s">
        <v>134</v>
      </c>
      <c r="AV634" s="11" t="s">
        <v>134</v>
      </c>
      <c r="AW634" s="11" t="s">
        <v>33</v>
      </c>
      <c r="AX634" s="11" t="s">
        <v>70</v>
      </c>
      <c r="AY634" s="220" t="s">
        <v>126</v>
      </c>
    </row>
    <row r="635" spans="2:51" s="13" customFormat="1" ht="13.5">
      <c r="B635" s="237"/>
      <c r="C635" s="238"/>
      <c r="D635" s="208" t="s">
        <v>171</v>
      </c>
      <c r="E635" s="239" t="s">
        <v>21</v>
      </c>
      <c r="F635" s="240" t="s">
        <v>838</v>
      </c>
      <c r="G635" s="238"/>
      <c r="H635" s="241" t="s">
        <v>21</v>
      </c>
      <c r="I635" s="242"/>
      <c r="J635" s="238"/>
      <c r="K635" s="238"/>
      <c r="L635" s="243"/>
      <c r="M635" s="244"/>
      <c r="N635" s="245"/>
      <c r="O635" s="245"/>
      <c r="P635" s="245"/>
      <c r="Q635" s="245"/>
      <c r="R635" s="245"/>
      <c r="S635" s="245"/>
      <c r="T635" s="246"/>
      <c r="AT635" s="247" t="s">
        <v>171</v>
      </c>
      <c r="AU635" s="247" t="s">
        <v>134</v>
      </c>
      <c r="AV635" s="13" t="s">
        <v>78</v>
      </c>
      <c r="AW635" s="13" t="s">
        <v>33</v>
      </c>
      <c r="AX635" s="13" t="s">
        <v>70</v>
      </c>
      <c r="AY635" s="247" t="s">
        <v>126</v>
      </c>
    </row>
    <row r="636" spans="2:51" s="11" customFormat="1" ht="13.5">
      <c r="B636" s="210"/>
      <c r="C636" s="211"/>
      <c r="D636" s="208" t="s">
        <v>171</v>
      </c>
      <c r="E636" s="212" t="s">
        <v>21</v>
      </c>
      <c r="F636" s="213" t="s">
        <v>839</v>
      </c>
      <c r="G636" s="211"/>
      <c r="H636" s="214">
        <v>43.125</v>
      </c>
      <c r="I636" s="215"/>
      <c r="J636" s="211"/>
      <c r="K636" s="211"/>
      <c r="L636" s="216"/>
      <c r="M636" s="217"/>
      <c r="N636" s="218"/>
      <c r="O636" s="218"/>
      <c r="P636" s="218"/>
      <c r="Q636" s="218"/>
      <c r="R636" s="218"/>
      <c r="S636" s="218"/>
      <c r="T636" s="219"/>
      <c r="AT636" s="220" t="s">
        <v>171</v>
      </c>
      <c r="AU636" s="220" t="s">
        <v>134</v>
      </c>
      <c r="AV636" s="11" t="s">
        <v>134</v>
      </c>
      <c r="AW636" s="11" t="s">
        <v>33</v>
      </c>
      <c r="AX636" s="11" t="s">
        <v>70</v>
      </c>
      <c r="AY636" s="220" t="s">
        <v>126</v>
      </c>
    </row>
    <row r="637" spans="2:51" s="13" customFormat="1" ht="13.5">
      <c r="B637" s="237"/>
      <c r="C637" s="238"/>
      <c r="D637" s="208" t="s">
        <v>171</v>
      </c>
      <c r="E637" s="239" t="s">
        <v>21</v>
      </c>
      <c r="F637" s="240" t="s">
        <v>840</v>
      </c>
      <c r="G637" s="238"/>
      <c r="H637" s="241" t="s">
        <v>21</v>
      </c>
      <c r="I637" s="242"/>
      <c r="J637" s="238"/>
      <c r="K637" s="238"/>
      <c r="L637" s="243"/>
      <c r="M637" s="244"/>
      <c r="N637" s="245"/>
      <c r="O637" s="245"/>
      <c r="P637" s="245"/>
      <c r="Q637" s="245"/>
      <c r="R637" s="245"/>
      <c r="S637" s="245"/>
      <c r="T637" s="246"/>
      <c r="AT637" s="247" t="s">
        <v>171</v>
      </c>
      <c r="AU637" s="247" t="s">
        <v>134</v>
      </c>
      <c r="AV637" s="13" t="s">
        <v>78</v>
      </c>
      <c r="AW637" s="13" t="s">
        <v>33</v>
      </c>
      <c r="AX637" s="13" t="s">
        <v>70</v>
      </c>
      <c r="AY637" s="247" t="s">
        <v>126</v>
      </c>
    </row>
    <row r="638" spans="2:51" s="11" customFormat="1" ht="13.5">
      <c r="B638" s="210"/>
      <c r="C638" s="211"/>
      <c r="D638" s="208" t="s">
        <v>171</v>
      </c>
      <c r="E638" s="212" t="s">
        <v>21</v>
      </c>
      <c r="F638" s="213" t="s">
        <v>841</v>
      </c>
      <c r="G638" s="211"/>
      <c r="H638" s="214">
        <v>2.4009999999999998</v>
      </c>
      <c r="I638" s="215"/>
      <c r="J638" s="211"/>
      <c r="K638" s="211"/>
      <c r="L638" s="216"/>
      <c r="M638" s="217"/>
      <c r="N638" s="218"/>
      <c r="O638" s="218"/>
      <c r="P638" s="218"/>
      <c r="Q638" s="218"/>
      <c r="R638" s="218"/>
      <c r="S638" s="218"/>
      <c r="T638" s="219"/>
      <c r="AT638" s="220" t="s">
        <v>171</v>
      </c>
      <c r="AU638" s="220" t="s">
        <v>134</v>
      </c>
      <c r="AV638" s="11" t="s">
        <v>134</v>
      </c>
      <c r="AW638" s="11" t="s">
        <v>33</v>
      </c>
      <c r="AX638" s="11" t="s">
        <v>70</v>
      </c>
      <c r="AY638" s="220" t="s">
        <v>126</v>
      </c>
    </row>
    <row r="639" spans="2:51" s="11" customFormat="1" ht="13.5">
      <c r="B639" s="210"/>
      <c r="C639" s="211"/>
      <c r="D639" s="208" t="s">
        <v>171</v>
      </c>
      <c r="E639" s="212" t="s">
        <v>21</v>
      </c>
      <c r="F639" s="213" t="s">
        <v>842</v>
      </c>
      <c r="G639" s="211"/>
      <c r="H639" s="214">
        <v>1.2999999999999999E-2</v>
      </c>
      <c r="I639" s="215"/>
      <c r="J639" s="211"/>
      <c r="K639" s="211"/>
      <c r="L639" s="216"/>
      <c r="M639" s="217"/>
      <c r="N639" s="218"/>
      <c r="O639" s="218"/>
      <c r="P639" s="218"/>
      <c r="Q639" s="218"/>
      <c r="R639" s="218"/>
      <c r="S639" s="218"/>
      <c r="T639" s="219"/>
      <c r="AT639" s="220" t="s">
        <v>171</v>
      </c>
      <c r="AU639" s="220" t="s">
        <v>134</v>
      </c>
      <c r="AV639" s="11" t="s">
        <v>134</v>
      </c>
      <c r="AW639" s="11" t="s">
        <v>33</v>
      </c>
      <c r="AX639" s="11" t="s">
        <v>70</v>
      </c>
      <c r="AY639" s="220" t="s">
        <v>126</v>
      </c>
    </row>
    <row r="640" spans="2:51" s="12" customFormat="1" ht="13.5">
      <c r="B640" s="221"/>
      <c r="C640" s="222"/>
      <c r="D640" s="205" t="s">
        <v>171</v>
      </c>
      <c r="E640" s="248" t="s">
        <v>21</v>
      </c>
      <c r="F640" s="249" t="s">
        <v>174</v>
      </c>
      <c r="G640" s="222"/>
      <c r="H640" s="250">
        <v>511.80399999999997</v>
      </c>
      <c r="I640" s="226"/>
      <c r="J640" s="222"/>
      <c r="K640" s="222"/>
      <c r="L640" s="227"/>
      <c r="M640" s="228"/>
      <c r="N640" s="229"/>
      <c r="O640" s="229"/>
      <c r="P640" s="229"/>
      <c r="Q640" s="229"/>
      <c r="R640" s="229"/>
      <c r="S640" s="229"/>
      <c r="T640" s="230"/>
      <c r="AT640" s="231" t="s">
        <v>171</v>
      </c>
      <c r="AU640" s="231" t="s">
        <v>134</v>
      </c>
      <c r="AV640" s="12" t="s">
        <v>133</v>
      </c>
      <c r="AW640" s="12" t="s">
        <v>33</v>
      </c>
      <c r="AX640" s="12" t="s">
        <v>78</v>
      </c>
      <c r="AY640" s="231" t="s">
        <v>126</v>
      </c>
    </row>
    <row r="641" spans="2:65" s="1" customFormat="1" ht="22.5" customHeight="1">
      <c r="B641" s="41"/>
      <c r="C641" s="193" t="s">
        <v>843</v>
      </c>
      <c r="D641" s="193" t="s">
        <v>129</v>
      </c>
      <c r="E641" s="194" t="s">
        <v>844</v>
      </c>
      <c r="F641" s="195" t="s">
        <v>845</v>
      </c>
      <c r="G641" s="196" t="s">
        <v>400</v>
      </c>
      <c r="H641" s="197">
        <v>2102.8969999999999</v>
      </c>
      <c r="I641" s="198"/>
      <c r="J641" s="199">
        <f>ROUND(I641*H641,2)</f>
        <v>0</v>
      </c>
      <c r="K641" s="195" t="s">
        <v>160</v>
      </c>
      <c r="L641" s="61"/>
      <c r="M641" s="200" t="s">
        <v>21</v>
      </c>
      <c r="N641" s="201" t="s">
        <v>42</v>
      </c>
      <c r="O641" s="42"/>
      <c r="P641" s="202">
        <f>O641*H641</f>
        <v>0</v>
      </c>
      <c r="Q641" s="202">
        <v>0</v>
      </c>
      <c r="R641" s="202">
        <f>Q641*H641</f>
        <v>0</v>
      </c>
      <c r="S641" s="202">
        <v>0</v>
      </c>
      <c r="T641" s="203">
        <f>S641*H641</f>
        <v>0</v>
      </c>
      <c r="AR641" s="24" t="s">
        <v>133</v>
      </c>
      <c r="AT641" s="24" t="s">
        <v>129</v>
      </c>
      <c r="AU641" s="24" t="s">
        <v>134</v>
      </c>
      <c r="AY641" s="24" t="s">
        <v>126</v>
      </c>
      <c r="BE641" s="204">
        <f>IF(N641="základní",J641,0)</f>
        <v>0</v>
      </c>
      <c r="BF641" s="204">
        <f>IF(N641="snížená",J641,0)</f>
        <v>0</v>
      </c>
      <c r="BG641" s="204">
        <f>IF(N641="zákl. přenesená",J641,0)</f>
        <v>0</v>
      </c>
      <c r="BH641" s="204">
        <f>IF(N641="sníž. přenesená",J641,0)</f>
        <v>0</v>
      </c>
      <c r="BI641" s="204">
        <f>IF(N641="nulová",J641,0)</f>
        <v>0</v>
      </c>
      <c r="BJ641" s="24" t="s">
        <v>134</v>
      </c>
      <c r="BK641" s="204">
        <f>ROUND(I641*H641,2)</f>
        <v>0</v>
      </c>
      <c r="BL641" s="24" t="s">
        <v>133</v>
      </c>
      <c r="BM641" s="24" t="s">
        <v>846</v>
      </c>
    </row>
    <row r="642" spans="2:65" s="1" customFormat="1" ht="27">
      <c r="B642" s="41"/>
      <c r="C642" s="63"/>
      <c r="D642" s="208" t="s">
        <v>135</v>
      </c>
      <c r="E642" s="63"/>
      <c r="F642" s="209" t="s">
        <v>847</v>
      </c>
      <c r="G642" s="63"/>
      <c r="H642" s="63"/>
      <c r="I642" s="163"/>
      <c r="J642" s="63"/>
      <c r="K642" s="63"/>
      <c r="L642" s="61"/>
      <c r="M642" s="207"/>
      <c r="N642" s="42"/>
      <c r="O642" s="42"/>
      <c r="P642" s="42"/>
      <c r="Q642" s="42"/>
      <c r="R642" s="42"/>
      <c r="S642" s="42"/>
      <c r="T642" s="78"/>
      <c r="AT642" s="24" t="s">
        <v>135</v>
      </c>
      <c r="AU642" s="24" t="s">
        <v>134</v>
      </c>
    </row>
    <row r="643" spans="2:65" s="1" customFormat="1" ht="40.5">
      <c r="B643" s="41"/>
      <c r="C643" s="63"/>
      <c r="D643" s="208" t="s">
        <v>299</v>
      </c>
      <c r="E643" s="63"/>
      <c r="F643" s="236" t="s">
        <v>848</v>
      </c>
      <c r="G643" s="63"/>
      <c r="H643" s="63"/>
      <c r="I643" s="163"/>
      <c r="J643" s="63"/>
      <c r="K643" s="63"/>
      <c r="L643" s="61"/>
      <c r="M643" s="207"/>
      <c r="N643" s="42"/>
      <c r="O643" s="42"/>
      <c r="P643" s="42"/>
      <c r="Q643" s="42"/>
      <c r="R643" s="42"/>
      <c r="S643" s="42"/>
      <c r="T643" s="78"/>
      <c r="AT643" s="24" t="s">
        <v>299</v>
      </c>
      <c r="AU643" s="24" t="s">
        <v>134</v>
      </c>
    </row>
    <row r="644" spans="2:65" s="13" customFormat="1" ht="13.5">
      <c r="B644" s="237"/>
      <c r="C644" s="238"/>
      <c r="D644" s="208" t="s">
        <v>171</v>
      </c>
      <c r="E644" s="239" t="s">
        <v>21</v>
      </c>
      <c r="F644" s="240" t="s">
        <v>411</v>
      </c>
      <c r="G644" s="238"/>
      <c r="H644" s="241" t="s">
        <v>21</v>
      </c>
      <c r="I644" s="242"/>
      <c r="J644" s="238"/>
      <c r="K644" s="238"/>
      <c r="L644" s="243"/>
      <c r="M644" s="244"/>
      <c r="N644" s="245"/>
      <c r="O644" s="245"/>
      <c r="P644" s="245"/>
      <c r="Q644" s="245"/>
      <c r="R644" s="245"/>
      <c r="S644" s="245"/>
      <c r="T644" s="246"/>
      <c r="AT644" s="247" t="s">
        <v>171</v>
      </c>
      <c r="AU644" s="247" t="s">
        <v>134</v>
      </c>
      <c r="AV644" s="13" t="s">
        <v>78</v>
      </c>
      <c r="AW644" s="13" t="s">
        <v>33</v>
      </c>
      <c r="AX644" s="13" t="s">
        <v>70</v>
      </c>
      <c r="AY644" s="247" t="s">
        <v>126</v>
      </c>
    </row>
    <row r="645" spans="2:65" s="13" customFormat="1" ht="13.5">
      <c r="B645" s="237"/>
      <c r="C645" s="238"/>
      <c r="D645" s="208" t="s">
        <v>171</v>
      </c>
      <c r="E645" s="239" t="s">
        <v>21</v>
      </c>
      <c r="F645" s="240" t="s">
        <v>817</v>
      </c>
      <c r="G645" s="238"/>
      <c r="H645" s="241" t="s">
        <v>21</v>
      </c>
      <c r="I645" s="242"/>
      <c r="J645" s="238"/>
      <c r="K645" s="238"/>
      <c r="L645" s="243"/>
      <c r="M645" s="244"/>
      <c r="N645" s="245"/>
      <c r="O645" s="245"/>
      <c r="P645" s="245"/>
      <c r="Q645" s="245"/>
      <c r="R645" s="245"/>
      <c r="S645" s="245"/>
      <c r="T645" s="246"/>
      <c r="AT645" s="247" t="s">
        <v>171</v>
      </c>
      <c r="AU645" s="247" t="s">
        <v>134</v>
      </c>
      <c r="AV645" s="13" t="s">
        <v>78</v>
      </c>
      <c r="AW645" s="13" t="s">
        <v>33</v>
      </c>
      <c r="AX645" s="13" t="s">
        <v>70</v>
      </c>
      <c r="AY645" s="247" t="s">
        <v>126</v>
      </c>
    </row>
    <row r="646" spans="2:65" s="11" customFormat="1" ht="13.5">
      <c r="B646" s="210"/>
      <c r="C646" s="211"/>
      <c r="D646" s="208" t="s">
        <v>171</v>
      </c>
      <c r="E646" s="212" t="s">
        <v>21</v>
      </c>
      <c r="F646" s="213" t="s">
        <v>849</v>
      </c>
      <c r="G646" s="211"/>
      <c r="H646" s="214">
        <v>111.5</v>
      </c>
      <c r="I646" s="215"/>
      <c r="J646" s="211"/>
      <c r="K646" s="211"/>
      <c r="L646" s="216"/>
      <c r="M646" s="217"/>
      <c r="N646" s="218"/>
      <c r="O646" s="218"/>
      <c r="P646" s="218"/>
      <c r="Q646" s="218"/>
      <c r="R646" s="218"/>
      <c r="S646" s="218"/>
      <c r="T646" s="219"/>
      <c r="AT646" s="220" t="s">
        <v>171</v>
      </c>
      <c r="AU646" s="220" t="s">
        <v>134</v>
      </c>
      <c r="AV646" s="11" t="s">
        <v>134</v>
      </c>
      <c r="AW646" s="11" t="s">
        <v>33</v>
      </c>
      <c r="AX646" s="11" t="s">
        <v>70</v>
      </c>
      <c r="AY646" s="220" t="s">
        <v>126</v>
      </c>
    </row>
    <row r="647" spans="2:65" s="13" customFormat="1" ht="13.5">
      <c r="B647" s="237"/>
      <c r="C647" s="238"/>
      <c r="D647" s="208" t="s">
        <v>171</v>
      </c>
      <c r="E647" s="239" t="s">
        <v>21</v>
      </c>
      <c r="F647" s="240" t="s">
        <v>819</v>
      </c>
      <c r="G647" s="238"/>
      <c r="H647" s="241" t="s">
        <v>21</v>
      </c>
      <c r="I647" s="242"/>
      <c r="J647" s="238"/>
      <c r="K647" s="238"/>
      <c r="L647" s="243"/>
      <c r="M647" s="244"/>
      <c r="N647" s="245"/>
      <c r="O647" s="245"/>
      <c r="P647" s="245"/>
      <c r="Q647" s="245"/>
      <c r="R647" s="245"/>
      <c r="S647" s="245"/>
      <c r="T647" s="246"/>
      <c r="AT647" s="247" t="s">
        <v>171</v>
      </c>
      <c r="AU647" s="247" t="s">
        <v>134</v>
      </c>
      <c r="AV647" s="13" t="s">
        <v>78</v>
      </c>
      <c r="AW647" s="13" t="s">
        <v>33</v>
      </c>
      <c r="AX647" s="13" t="s">
        <v>70</v>
      </c>
      <c r="AY647" s="247" t="s">
        <v>126</v>
      </c>
    </row>
    <row r="648" spans="2:65" s="11" customFormat="1" ht="13.5">
      <c r="B648" s="210"/>
      <c r="C648" s="211"/>
      <c r="D648" s="208" t="s">
        <v>171</v>
      </c>
      <c r="E648" s="212" t="s">
        <v>21</v>
      </c>
      <c r="F648" s="213" t="s">
        <v>850</v>
      </c>
      <c r="G648" s="211"/>
      <c r="H648" s="214">
        <v>7</v>
      </c>
      <c r="I648" s="215"/>
      <c r="J648" s="211"/>
      <c r="K648" s="211"/>
      <c r="L648" s="216"/>
      <c r="M648" s="217"/>
      <c r="N648" s="218"/>
      <c r="O648" s="218"/>
      <c r="P648" s="218"/>
      <c r="Q648" s="218"/>
      <c r="R648" s="218"/>
      <c r="S648" s="218"/>
      <c r="T648" s="219"/>
      <c r="AT648" s="220" t="s">
        <v>171</v>
      </c>
      <c r="AU648" s="220" t="s">
        <v>134</v>
      </c>
      <c r="AV648" s="11" t="s">
        <v>134</v>
      </c>
      <c r="AW648" s="11" t="s">
        <v>33</v>
      </c>
      <c r="AX648" s="11" t="s">
        <v>70</v>
      </c>
      <c r="AY648" s="220" t="s">
        <v>126</v>
      </c>
    </row>
    <row r="649" spans="2:65" s="13" customFormat="1" ht="13.5">
      <c r="B649" s="237"/>
      <c r="C649" s="238"/>
      <c r="D649" s="208" t="s">
        <v>171</v>
      </c>
      <c r="E649" s="239" t="s">
        <v>21</v>
      </c>
      <c r="F649" s="240" t="s">
        <v>821</v>
      </c>
      <c r="G649" s="238"/>
      <c r="H649" s="241" t="s">
        <v>21</v>
      </c>
      <c r="I649" s="242"/>
      <c r="J649" s="238"/>
      <c r="K649" s="238"/>
      <c r="L649" s="243"/>
      <c r="M649" s="244"/>
      <c r="N649" s="245"/>
      <c r="O649" s="245"/>
      <c r="P649" s="245"/>
      <c r="Q649" s="245"/>
      <c r="R649" s="245"/>
      <c r="S649" s="245"/>
      <c r="T649" s="246"/>
      <c r="AT649" s="247" t="s">
        <v>171</v>
      </c>
      <c r="AU649" s="247" t="s">
        <v>134</v>
      </c>
      <c r="AV649" s="13" t="s">
        <v>78</v>
      </c>
      <c r="AW649" s="13" t="s">
        <v>33</v>
      </c>
      <c r="AX649" s="13" t="s">
        <v>70</v>
      </c>
      <c r="AY649" s="247" t="s">
        <v>126</v>
      </c>
    </row>
    <row r="650" spans="2:65" s="11" customFormat="1" ht="13.5">
      <c r="B650" s="210"/>
      <c r="C650" s="211"/>
      <c r="D650" s="208" t="s">
        <v>171</v>
      </c>
      <c r="E650" s="212" t="s">
        <v>21</v>
      </c>
      <c r="F650" s="213" t="s">
        <v>851</v>
      </c>
      <c r="G650" s="211"/>
      <c r="H650" s="214">
        <v>14</v>
      </c>
      <c r="I650" s="215"/>
      <c r="J650" s="211"/>
      <c r="K650" s="211"/>
      <c r="L650" s="216"/>
      <c r="M650" s="217"/>
      <c r="N650" s="218"/>
      <c r="O650" s="218"/>
      <c r="P650" s="218"/>
      <c r="Q650" s="218"/>
      <c r="R650" s="218"/>
      <c r="S650" s="218"/>
      <c r="T650" s="219"/>
      <c r="AT650" s="220" t="s">
        <v>171</v>
      </c>
      <c r="AU650" s="220" t="s">
        <v>134</v>
      </c>
      <c r="AV650" s="11" t="s">
        <v>134</v>
      </c>
      <c r="AW650" s="11" t="s">
        <v>33</v>
      </c>
      <c r="AX650" s="11" t="s">
        <v>70</v>
      </c>
      <c r="AY650" s="220" t="s">
        <v>126</v>
      </c>
    </row>
    <row r="651" spans="2:65" s="13" customFormat="1" ht="13.5">
      <c r="B651" s="237"/>
      <c r="C651" s="238"/>
      <c r="D651" s="208" t="s">
        <v>171</v>
      </c>
      <c r="E651" s="239" t="s">
        <v>21</v>
      </c>
      <c r="F651" s="240" t="s">
        <v>817</v>
      </c>
      <c r="G651" s="238"/>
      <c r="H651" s="241" t="s">
        <v>21</v>
      </c>
      <c r="I651" s="242"/>
      <c r="J651" s="238"/>
      <c r="K651" s="238"/>
      <c r="L651" s="243"/>
      <c r="M651" s="244"/>
      <c r="N651" s="245"/>
      <c r="O651" s="245"/>
      <c r="P651" s="245"/>
      <c r="Q651" s="245"/>
      <c r="R651" s="245"/>
      <c r="S651" s="245"/>
      <c r="T651" s="246"/>
      <c r="AT651" s="247" t="s">
        <v>171</v>
      </c>
      <c r="AU651" s="247" t="s">
        <v>134</v>
      </c>
      <c r="AV651" s="13" t="s">
        <v>78</v>
      </c>
      <c r="AW651" s="13" t="s">
        <v>33</v>
      </c>
      <c r="AX651" s="13" t="s">
        <v>70</v>
      </c>
      <c r="AY651" s="247" t="s">
        <v>126</v>
      </c>
    </row>
    <row r="652" spans="2:65" s="11" customFormat="1" ht="13.5">
      <c r="B652" s="210"/>
      <c r="C652" s="211"/>
      <c r="D652" s="208" t="s">
        <v>171</v>
      </c>
      <c r="E652" s="212" t="s">
        <v>21</v>
      </c>
      <c r="F652" s="213" t="s">
        <v>852</v>
      </c>
      <c r="G652" s="211"/>
      <c r="H652" s="214">
        <v>83.5</v>
      </c>
      <c r="I652" s="215"/>
      <c r="J652" s="211"/>
      <c r="K652" s="211"/>
      <c r="L652" s="216"/>
      <c r="M652" s="217"/>
      <c r="N652" s="218"/>
      <c r="O652" s="218"/>
      <c r="P652" s="218"/>
      <c r="Q652" s="218"/>
      <c r="R652" s="218"/>
      <c r="S652" s="218"/>
      <c r="T652" s="219"/>
      <c r="AT652" s="220" t="s">
        <v>171</v>
      </c>
      <c r="AU652" s="220" t="s">
        <v>134</v>
      </c>
      <c r="AV652" s="11" t="s">
        <v>134</v>
      </c>
      <c r="AW652" s="11" t="s">
        <v>33</v>
      </c>
      <c r="AX652" s="11" t="s">
        <v>70</v>
      </c>
      <c r="AY652" s="220" t="s">
        <v>126</v>
      </c>
    </row>
    <row r="653" spans="2:65" s="11" customFormat="1" ht="13.5">
      <c r="B653" s="210"/>
      <c r="C653" s="211"/>
      <c r="D653" s="208" t="s">
        <v>171</v>
      </c>
      <c r="E653" s="212" t="s">
        <v>21</v>
      </c>
      <c r="F653" s="213" t="s">
        <v>853</v>
      </c>
      <c r="G653" s="211"/>
      <c r="H653" s="214">
        <v>1.855</v>
      </c>
      <c r="I653" s="215"/>
      <c r="J653" s="211"/>
      <c r="K653" s="211"/>
      <c r="L653" s="216"/>
      <c r="M653" s="217"/>
      <c r="N653" s="218"/>
      <c r="O653" s="218"/>
      <c r="P653" s="218"/>
      <c r="Q653" s="218"/>
      <c r="R653" s="218"/>
      <c r="S653" s="218"/>
      <c r="T653" s="219"/>
      <c r="AT653" s="220" t="s">
        <v>171</v>
      </c>
      <c r="AU653" s="220" t="s">
        <v>134</v>
      </c>
      <c r="AV653" s="11" t="s">
        <v>134</v>
      </c>
      <c r="AW653" s="11" t="s">
        <v>33</v>
      </c>
      <c r="AX653" s="11" t="s">
        <v>70</v>
      </c>
      <c r="AY653" s="220" t="s">
        <v>126</v>
      </c>
    </row>
    <row r="654" spans="2:65" s="13" customFormat="1" ht="13.5">
      <c r="B654" s="237"/>
      <c r="C654" s="238"/>
      <c r="D654" s="208" t="s">
        <v>171</v>
      </c>
      <c r="E654" s="239" t="s">
        <v>21</v>
      </c>
      <c r="F654" s="240" t="s">
        <v>771</v>
      </c>
      <c r="G654" s="238"/>
      <c r="H654" s="241" t="s">
        <v>21</v>
      </c>
      <c r="I654" s="242"/>
      <c r="J654" s="238"/>
      <c r="K654" s="238"/>
      <c r="L654" s="243"/>
      <c r="M654" s="244"/>
      <c r="N654" s="245"/>
      <c r="O654" s="245"/>
      <c r="P654" s="245"/>
      <c r="Q654" s="245"/>
      <c r="R654" s="245"/>
      <c r="S654" s="245"/>
      <c r="T654" s="246"/>
      <c r="AT654" s="247" t="s">
        <v>171</v>
      </c>
      <c r="AU654" s="247" t="s">
        <v>134</v>
      </c>
      <c r="AV654" s="13" t="s">
        <v>78</v>
      </c>
      <c r="AW654" s="13" t="s">
        <v>33</v>
      </c>
      <c r="AX654" s="13" t="s">
        <v>70</v>
      </c>
      <c r="AY654" s="247" t="s">
        <v>126</v>
      </c>
    </row>
    <row r="655" spans="2:65" s="13" customFormat="1" ht="13.5">
      <c r="B655" s="237"/>
      <c r="C655" s="238"/>
      <c r="D655" s="208" t="s">
        <v>171</v>
      </c>
      <c r="E655" s="239" t="s">
        <v>21</v>
      </c>
      <c r="F655" s="240" t="s">
        <v>824</v>
      </c>
      <c r="G655" s="238"/>
      <c r="H655" s="241" t="s">
        <v>21</v>
      </c>
      <c r="I655" s="242"/>
      <c r="J655" s="238"/>
      <c r="K655" s="238"/>
      <c r="L655" s="243"/>
      <c r="M655" s="244"/>
      <c r="N655" s="245"/>
      <c r="O655" s="245"/>
      <c r="P655" s="245"/>
      <c r="Q655" s="245"/>
      <c r="R655" s="245"/>
      <c r="S655" s="245"/>
      <c r="T655" s="246"/>
      <c r="AT655" s="247" t="s">
        <v>171</v>
      </c>
      <c r="AU655" s="247" t="s">
        <v>134</v>
      </c>
      <c r="AV655" s="13" t="s">
        <v>78</v>
      </c>
      <c r="AW655" s="13" t="s">
        <v>33</v>
      </c>
      <c r="AX655" s="13" t="s">
        <v>70</v>
      </c>
      <c r="AY655" s="247" t="s">
        <v>126</v>
      </c>
    </row>
    <row r="656" spans="2:65" s="11" customFormat="1" ht="13.5">
      <c r="B656" s="210"/>
      <c r="C656" s="211"/>
      <c r="D656" s="208" t="s">
        <v>171</v>
      </c>
      <c r="E656" s="212" t="s">
        <v>21</v>
      </c>
      <c r="F656" s="213" t="s">
        <v>854</v>
      </c>
      <c r="G656" s="211"/>
      <c r="H656" s="214">
        <v>361</v>
      </c>
      <c r="I656" s="215"/>
      <c r="J656" s="211"/>
      <c r="K656" s="211"/>
      <c r="L656" s="216"/>
      <c r="M656" s="217"/>
      <c r="N656" s="218"/>
      <c r="O656" s="218"/>
      <c r="P656" s="218"/>
      <c r="Q656" s="218"/>
      <c r="R656" s="218"/>
      <c r="S656" s="218"/>
      <c r="T656" s="219"/>
      <c r="AT656" s="220" t="s">
        <v>171</v>
      </c>
      <c r="AU656" s="220" t="s">
        <v>134</v>
      </c>
      <c r="AV656" s="11" t="s">
        <v>134</v>
      </c>
      <c r="AW656" s="11" t="s">
        <v>33</v>
      </c>
      <c r="AX656" s="11" t="s">
        <v>70</v>
      </c>
      <c r="AY656" s="220" t="s">
        <v>126</v>
      </c>
    </row>
    <row r="657" spans="2:51" s="13" customFormat="1" ht="13.5">
      <c r="B657" s="237"/>
      <c r="C657" s="238"/>
      <c r="D657" s="208" t="s">
        <v>171</v>
      </c>
      <c r="E657" s="239" t="s">
        <v>21</v>
      </c>
      <c r="F657" s="240" t="s">
        <v>826</v>
      </c>
      <c r="G657" s="238"/>
      <c r="H657" s="241" t="s">
        <v>21</v>
      </c>
      <c r="I657" s="242"/>
      <c r="J657" s="238"/>
      <c r="K657" s="238"/>
      <c r="L657" s="243"/>
      <c r="M657" s="244"/>
      <c r="N657" s="245"/>
      <c r="O657" s="245"/>
      <c r="P657" s="245"/>
      <c r="Q657" s="245"/>
      <c r="R657" s="245"/>
      <c r="S657" s="245"/>
      <c r="T657" s="246"/>
      <c r="AT657" s="247" t="s">
        <v>171</v>
      </c>
      <c r="AU657" s="247" t="s">
        <v>134</v>
      </c>
      <c r="AV657" s="13" t="s">
        <v>78</v>
      </c>
      <c r="AW657" s="13" t="s">
        <v>33</v>
      </c>
      <c r="AX657" s="13" t="s">
        <v>70</v>
      </c>
      <c r="AY657" s="247" t="s">
        <v>126</v>
      </c>
    </row>
    <row r="658" spans="2:51" s="11" customFormat="1" ht="13.5">
      <c r="B658" s="210"/>
      <c r="C658" s="211"/>
      <c r="D658" s="208" t="s">
        <v>171</v>
      </c>
      <c r="E658" s="212" t="s">
        <v>21</v>
      </c>
      <c r="F658" s="213" t="s">
        <v>850</v>
      </c>
      <c r="G658" s="211"/>
      <c r="H658" s="214">
        <v>7</v>
      </c>
      <c r="I658" s="215"/>
      <c r="J658" s="211"/>
      <c r="K658" s="211"/>
      <c r="L658" s="216"/>
      <c r="M658" s="217"/>
      <c r="N658" s="218"/>
      <c r="O658" s="218"/>
      <c r="P658" s="218"/>
      <c r="Q658" s="218"/>
      <c r="R658" s="218"/>
      <c r="S658" s="218"/>
      <c r="T658" s="219"/>
      <c r="AT658" s="220" t="s">
        <v>171</v>
      </c>
      <c r="AU658" s="220" t="s">
        <v>134</v>
      </c>
      <c r="AV658" s="11" t="s">
        <v>134</v>
      </c>
      <c r="AW658" s="11" t="s">
        <v>33</v>
      </c>
      <c r="AX658" s="11" t="s">
        <v>70</v>
      </c>
      <c r="AY658" s="220" t="s">
        <v>126</v>
      </c>
    </row>
    <row r="659" spans="2:51" s="13" customFormat="1" ht="13.5">
      <c r="B659" s="237"/>
      <c r="C659" s="238"/>
      <c r="D659" s="208" t="s">
        <v>171</v>
      </c>
      <c r="E659" s="239" t="s">
        <v>21</v>
      </c>
      <c r="F659" s="240" t="s">
        <v>827</v>
      </c>
      <c r="G659" s="238"/>
      <c r="H659" s="241" t="s">
        <v>21</v>
      </c>
      <c r="I659" s="242"/>
      <c r="J659" s="238"/>
      <c r="K659" s="238"/>
      <c r="L659" s="243"/>
      <c r="M659" s="244"/>
      <c r="N659" s="245"/>
      <c r="O659" s="245"/>
      <c r="P659" s="245"/>
      <c r="Q659" s="245"/>
      <c r="R659" s="245"/>
      <c r="S659" s="245"/>
      <c r="T659" s="246"/>
      <c r="AT659" s="247" t="s">
        <v>171</v>
      </c>
      <c r="AU659" s="247" t="s">
        <v>134</v>
      </c>
      <c r="AV659" s="13" t="s">
        <v>78</v>
      </c>
      <c r="AW659" s="13" t="s">
        <v>33</v>
      </c>
      <c r="AX659" s="13" t="s">
        <v>70</v>
      </c>
      <c r="AY659" s="247" t="s">
        <v>126</v>
      </c>
    </row>
    <row r="660" spans="2:51" s="11" customFormat="1" ht="13.5">
      <c r="B660" s="210"/>
      <c r="C660" s="211"/>
      <c r="D660" s="208" t="s">
        <v>171</v>
      </c>
      <c r="E660" s="212" t="s">
        <v>21</v>
      </c>
      <c r="F660" s="213" t="s">
        <v>855</v>
      </c>
      <c r="G660" s="211"/>
      <c r="H660" s="214">
        <v>190.5</v>
      </c>
      <c r="I660" s="215"/>
      <c r="J660" s="211"/>
      <c r="K660" s="211"/>
      <c r="L660" s="216"/>
      <c r="M660" s="217"/>
      <c r="N660" s="218"/>
      <c r="O660" s="218"/>
      <c r="P660" s="218"/>
      <c r="Q660" s="218"/>
      <c r="R660" s="218"/>
      <c r="S660" s="218"/>
      <c r="T660" s="219"/>
      <c r="AT660" s="220" t="s">
        <v>171</v>
      </c>
      <c r="AU660" s="220" t="s">
        <v>134</v>
      </c>
      <c r="AV660" s="11" t="s">
        <v>134</v>
      </c>
      <c r="AW660" s="11" t="s">
        <v>33</v>
      </c>
      <c r="AX660" s="11" t="s">
        <v>70</v>
      </c>
      <c r="AY660" s="220" t="s">
        <v>126</v>
      </c>
    </row>
    <row r="661" spans="2:51" s="11" customFormat="1" ht="40.5">
      <c r="B661" s="210"/>
      <c r="C661" s="211"/>
      <c r="D661" s="208" t="s">
        <v>171</v>
      </c>
      <c r="E661" s="212" t="s">
        <v>21</v>
      </c>
      <c r="F661" s="213" t="s">
        <v>856</v>
      </c>
      <c r="G661" s="211"/>
      <c r="H661" s="214">
        <v>7.0149999999999997</v>
      </c>
      <c r="I661" s="215"/>
      <c r="J661" s="211"/>
      <c r="K661" s="211"/>
      <c r="L661" s="216"/>
      <c r="M661" s="217"/>
      <c r="N661" s="218"/>
      <c r="O661" s="218"/>
      <c r="P661" s="218"/>
      <c r="Q661" s="218"/>
      <c r="R661" s="218"/>
      <c r="S661" s="218"/>
      <c r="T661" s="219"/>
      <c r="AT661" s="220" t="s">
        <v>171</v>
      </c>
      <c r="AU661" s="220" t="s">
        <v>134</v>
      </c>
      <c r="AV661" s="11" t="s">
        <v>134</v>
      </c>
      <c r="AW661" s="11" t="s">
        <v>33</v>
      </c>
      <c r="AX661" s="11" t="s">
        <v>70</v>
      </c>
      <c r="AY661" s="220" t="s">
        <v>126</v>
      </c>
    </row>
    <row r="662" spans="2:51" s="13" customFormat="1" ht="13.5">
      <c r="B662" s="237"/>
      <c r="C662" s="238"/>
      <c r="D662" s="208" t="s">
        <v>171</v>
      </c>
      <c r="E662" s="239" t="s">
        <v>21</v>
      </c>
      <c r="F662" s="240" t="s">
        <v>829</v>
      </c>
      <c r="G662" s="238"/>
      <c r="H662" s="241" t="s">
        <v>21</v>
      </c>
      <c r="I662" s="242"/>
      <c r="J662" s="238"/>
      <c r="K662" s="238"/>
      <c r="L662" s="243"/>
      <c r="M662" s="244"/>
      <c r="N662" s="245"/>
      <c r="O662" s="245"/>
      <c r="P662" s="245"/>
      <c r="Q662" s="245"/>
      <c r="R662" s="245"/>
      <c r="S662" s="245"/>
      <c r="T662" s="246"/>
      <c r="AT662" s="247" t="s">
        <v>171</v>
      </c>
      <c r="AU662" s="247" t="s">
        <v>134</v>
      </c>
      <c r="AV662" s="13" t="s">
        <v>78</v>
      </c>
      <c r="AW662" s="13" t="s">
        <v>33</v>
      </c>
      <c r="AX662" s="13" t="s">
        <v>70</v>
      </c>
      <c r="AY662" s="247" t="s">
        <v>126</v>
      </c>
    </row>
    <row r="663" spans="2:51" s="13" customFormat="1" ht="13.5">
      <c r="B663" s="237"/>
      <c r="C663" s="238"/>
      <c r="D663" s="208" t="s">
        <v>171</v>
      </c>
      <c r="E663" s="239" t="s">
        <v>21</v>
      </c>
      <c r="F663" s="240" t="s">
        <v>830</v>
      </c>
      <c r="G663" s="238"/>
      <c r="H663" s="241" t="s">
        <v>21</v>
      </c>
      <c r="I663" s="242"/>
      <c r="J663" s="238"/>
      <c r="K663" s="238"/>
      <c r="L663" s="243"/>
      <c r="M663" s="244"/>
      <c r="N663" s="245"/>
      <c r="O663" s="245"/>
      <c r="P663" s="245"/>
      <c r="Q663" s="245"/>
      <c r="R663" s="245"/>
      <c r="S663" s="245"/>
      <c r="T663" s="246"/>
      <c r="AT663" s="247" t="s">
        <v>171</v>
      </c>
      <c r="AU663" s="247" t="s">
        <v>134</v>
      </c>
      <c r="AV663" s="13" t="s">
        <v>78</v>
      </c>
      <c r="AW663" s="13" t="s">
        <v>33</v>
      </c>
      <c r="AX663" s="13" t="s">
        <v>70</v>
      </c>
      <c r="AY663" s="247" t="s">
        <v>126</v>
      </c>
    </row>
    <row r="664" spans="2:51" s="11" customFormat="1" ht="13.5">
      <c r="B664" s="210"/>
      <c r="C664" s="211"/>
      <c r="D664" s="208" t="s">
        <v>171</v>
      </c>
      <c r="E664" s="212" t="s">
        <v>21</v>
      </c>
      <c r="F664" s="213" t="s">
        <v>857</v>
      </c>
      <c r="G664" s="211"/>
      <c r="H664" s="214">
        <v>396.1</v>
      </c>
      <c r="I664" s="215"/>
      <c r="J664" s="211"/>
      <c r="K664" s="211"/>
      <c r="L664" s="216"/>
      <c r="M664" s="217"/>
      <c r="N664" s="218"/>
      <c r="O664" s="218"/>
      <c r="P664" s="218"/>
      <c r="Q664" s="218"/>
      <c r="R664" s="218"/>
      <c r="S664" s="218"/>
      <c r="T664" s="219"/>
      <c r="AT664" s="220" t="s">
        <v>171</v>
      </c>
      <c r="AU664" s="220" t="s">
        <v>134</v>
      </c>
      <c r="AV664" s="11" t="s">
        <v>134</v>
      </c>
      <c r="AW664" s="11" t="s">
        <v>33</v>
      </c>
      <c r="AX664" s="11" t="s">
        <v>70</v>
      </c>
      <c r="AY664" s="220" t="s">
        <v>126</v>
      </c>
    </row>
    <row r="665" spans="2:51" s="13" customFormat="1" ht="13.5">
      <c r="B665" s="237"/>
      <c r="C665" s="238"/>
      <c r="D665" s="208" t="s">
        <v>171</v>
      </c>
      <c r="E665" s="239" t="s">
        <v>21</v>
      </c>
      <c r="F665" s="240" t="s">
        <v>832</v>
      </c>
      <c r="G665" s="238"/>
      <c r="H665" s="241" t="s">
        <v>21</v>
      </c>
      <c r="I665" s="242"/>
      <c r="J665" s="238"/>
      <c r="K665" s="238"/>
      <c r="L665" s="243"/>
      <c r="M665" s="244"/>
      <c r="N665" s="245"/>
      <c r="O665" s="245"/>
      <c r="P665" s="245"/>
      <c r="Q665" s="245"/>
      <c r="R665" s="245"/>
      <c r="S665" s="245"/>
      <c r="T665" s="246"/>
      <c r="AT665" s="247" t="s">
        <v>171</v>
      </c>
      <c r="AU665" s="247" t="s">
        <v>134</v>
      </c>
      <c r="AV665" s="13" t="s">
        <v>78</v>
      </c>
      <c r="AW665" s="13" t="s">
        <v>33</v>
      </c>
      <c r="AX665" s="13" t="s">
        <v>70</v>
      </c>
      <c r="AY665" s="247" t="s">
        <v>126</v>
      </c>
    </row>
    <row r="666" spans="2:51" s="11" customFormat="1" ht="13.5">
      <c r="B666" s="210"/>
      <c r="C666" s="211"/>
      <c r="D666" s="208" t="s">
        <v>171</v>
      </c>
      <c r="E666" s="212" t="s">
        <v>21</v>
      </c>
      <c r="F666" s="213" t="s">
        <v>858</v>
      </c>
      <c r="G666" s="211"/>
      <c r="H666" s="214">
        <v>69.7</v>
      </c>
      <c r="I666" s="215"/>
      <c r="J666" s="211"/>
      <c r="K666" s="211"/>
      <c r="L666" s="216"/>
      <c r="M666" s="217"/>
      <c r="N666" s="218"/>
      <c r="O666" s="218"/>
      <c r="P666" s="218"/>
      <c r="Q666" s="218"/>
      <c r="R666" s="218"/>
      <c r="S666" s="218"/>
      <c r="T666" s="219"/>
      <c r="AT666" s="220" t="s">
        <v>171</v>
      </c>
      <c r="AU666" s="220" t="s">
        <v>134</v>
      </c>
      <c r="AV666" s="11" t="s">
        <v>134</v>
      </c>
      <c r="AW666" s="11" t="s">
        <v>33</v>
      </c>
      <c r="AX666" s="11" t="s">
        <v>70</v>
      </c>
      <c r="AY666" s="220" t="s">
        <v>126</v>
      </c>
    </row>
    <row r="667" spans="2:51" s="13" customFormat="1" ht="13.5">
      <c r="B667" s="237"/>
      <c r="C667" s="238"/>
      <c r="D667" s="208" t="s">
        <v>171</v>
      </c>
      <c r="E667" s="239" t="s">
        <v>21</v>
      </c>
      <c r="F667" s="240" t="s">
        <v>834</v>
      </c>
      <c r="G667" s="238"/>
      <c r="H667" s="241" t="s">
        <v>21</v>
      </c>
      <c r="I667" s="242"/>
      <c r="J667" s="238"/>
      <c r="K667" s="238"/>
      <c r="L667" s="243"/>
      <c r="M667" s="244"/>
      <c r="N667" s="245"/>
      <c r="O667" s="245"/>
      <c r="P667" s="245"/>
      <c r="Q667" s="245"/>
      <c r="R667" s="245"/>
      <c r="S667" s="245"/>
      <c r="T667" s="246"/>
      <c r="AT667" s="247" t="s">
        <v>171</v>
      </c>
      <c r="AU667" s="247" t="s">
        <v>134</v>
      </c>
      <c r="AV667" s="13" t="s">
        <v>78</v>
      </c>
      <c r="AW667" s="13" t="s">
        <v>33</v>
      </c>
      <c r="AX667" s="13" t="s">
        <v>70</v>
      </c>
      <c r="AY667" s="247" t="s">
        <v>126</v>
      </c>
    </row>
    <row r="668" spans="2:51" s="11" customFormat="1" ht="13.5">
      <c r="B668" s="210"/>
      <c r="C668" s="211"/>
      <c r="D668" s="208" t="s">
        <v>171</v>
      </c>
      <c r="E668" s="212" t="s">
        <v>21</v>
      </c>
      <c r="F668" s="213" t="s">
        <v>855</v>
      </c>
      <c r="G668" s="211"/>
      <c r="H668" s="214">
        <v>190.5</v>
      </c>
      <c r="I668" s="215"/>
      <c r="J668" s="211"/>
      <c r="K668" s="211"/>
      <c r="L668" s="216"/>
      <c r="M668" s="217"/>
      <c r="N668" s="218"/>
      <c r="O668" s="218"/>
      <c r="P668" s="218"/>
      <c r="Q668" s="218"/>
      <c r="R668" s="218"/>
      <c r="S668" s="218"/>
      <c r="T668" s="219"/>
      <c r="AT668" s="220" t="s">
        <v>171</v>
      </c>
      <c r="AU668" s="220" t="s">
        <v>134</v>
      </c>
      <c r="AV668" s="11" t="s">
        <v>134</v>
      </c>
      <c r="AW668" s="11" t="s">
        <v>33</v>
      </c>
      <c r="AX668" s="11" t="s">
        <v>70</v>
      </c>
      <c r="AY668" s="220" t="s">
        <v>126</v>
      </c>
    </row>
    <row r="669" spans="2:51" s="11" customFormat="1" ht="40.5">
      <c r="B669" s="210"/>
      <c r="C669" s="211"/>
      <c r="D669" s="208" t="s">
        <v>171</v>
      </c>
      <c r="E669" s="212" t="s">
        <v>21</v>
      </c>
      <c r="F669" s="213" t="s">
        <v>856</v>
      </c>
      <c r="G669" s="211"/>
      <c r="H669" s="214">
        <v>7.0149999999999997</v>
      </c>
      <c r="I669" s="215"/>
      <c r="J669" s="211"/>
      <c r="K669" s="211"/>
      <c r="L669" s="216"/>
      <c r="M669" s="217"/>
      <c r="N669" s="218"/>
      <c r="O669" s="218"/>
      <c r="P669" s="218"/>
      <c r="Q669" s="218"/>
      <c r="R669" s="218"/>
      <c r="S669" s="218"/>
      <c r="T669" s="219"/>
      <c r="AT669" s="220" t="s">
        <v>171</v>
      </c>
      <c r="AU669" s="220" t="s">
        <v>134</v>
      </c>
      <c r="AV669" s="11" t="s">
        <v>134</v>
      </c>
      <c r="AW669" s="11" t="s">
        <v>33</v>
      </c>
      <c r="AX669" s="11" t="s">
        <v>70</v>
      </c>
      <c r="AY669" s="220" t="s">
        <v>126</v>
      </c>
    </row>
    <row r="670" spans="2:51" s="13" customFormat="1" ht="13.5">
      <c r="B670" s="237"/>
      <c r="C670" s="238"/>
      <c r="D670" s="208" t="s">
        <v>171</v>
      </c>
      <c r="E670" s="239" t="s">
        <v>21</v>
      </c>
      <c r="F670" s="240" t="s">
        <v>835</v>
      </c>
      <c r="G670" s="238"/>
      <c r="H670" s="241" t="s">
        <v>21</v>
      </c>
      <c r="I670" s="242"/>
      <c r="J670" s="238"/>
      <c r="K670" s="238"/>
      <c r="L670" s="243"/>
      <c r="M670" s="244"/>
      <c r="N670" s="245"/>
      <c r="O670" s="245"/>
      <c r="P670" s="245"/>
      <c r="Q670" s="245"/>
      <c r="R670" s="245"/>
      <c r="S670" s="245"/>
      <c r="T670" s="246"/>
      <c r="AT670" s="247" t="s">
        <v>171</v>
      </c>
      <c r="AU670" s="247" t="s">
        <v>134</v>
      </c>
      <c r="AV670" s="13" t="s">
        <v>78</v>
      </c>
      <c r="AW670" s="13" t="s">
        <v>33</v>
      </c>
      <c r="AX670" s="13" t="s">
        <v>70</v>
      </c>
      <c r="AY670" s="247" t="s">
        <v>126</v>
      </c>
    </row>
    <row r="671" spans="2:51" s="13" customFormat="1" ht="13.5">
      <c r="B671" s="237"/>
      <c r="C671" s="238"/>
      <c r="D671" s="208" t="s">
        <v>171</v>
      </c>
      <c r="E671" s="239" t="s">
        <v>21</v>
      </c>
      <c r="F671" s="240" t="s">
        <v>836</v>
      </c>
      <c r="G671" s="238"/>
      <c r="H671" s="241" t="s">
        <v>21</v>
      </c>
      <c r="I671" s="242"/>
      <c r="J671" s="238"/>
      <c r="K671" s="238"/>
      <c r="L671" s="243"/>
      <c r="M671" s="244"/>
      <c r="N671" s="245"/>
      <c r="O671" s="245"/>
      <c r="P671" s="245"/>
      <c r="Q671" s="245"/>
      <c r="R671" s="245"/>
      <c r="S671" s="245"/>
      <c r="T671" s="246"/>
      <c r="AT671" s="247" t="s">
        <v>171</v>
      </c>
      <c r="AU671" s="247" t="s">
        <v>134</v>
      </c>
      <c r="AV671" s="13" t="s">
        <v>78</v>
      </c>
      <c r="AW671" s="13" t="s">
        <v>33</v>
      </c>
      <c r="AX671" s="13" t="s">
        <v>70</v>
      </c>
      <c r="AY671" s="247" t="s">
        <v>126</v>
      </c>
    </row>
    <row r="672" spans="2:51" s="11" customFormat="1" ht="13.5">
      <c r="B672" s="210"/>
      <c r="C672" s="211"/>
      <c r="D672" s="208" t="s">
        <v>171</v>
      </c>
      <c r="E672" s="212" t="s">
        <v>21</v>
      </c>
      <c r="F672" s="213" t="s">
        <v>859</v>
      </c>
      <c r="G672" s="211"/>
      <c r="H672" s="214">
        <v>383.5</v>
      </c>
      <c r="I672" s="215"/>
      <c r="J672" s="211"/>
      <c r="K672" s="211"/>
      <c r="L672" s="216"/>
      <c r="M672" s="217"/>
      <c r="N672" s="218"/>
      <c r="O672" s="218"/>
      <c r="P672" s="218"/>
      <c r="Q672" s="218"/>
      <c r="R672" s="218"/>
      <c r="S672" s="218"/>
      <c r="T672" s="219"/>
      <c r="AT672" s="220" t="s">
        <v>171</v>
      </c>
      <c r="AU672" s="220" t="s">
        <v>134</v>
      </c>
      <c r="AV672" s="11" t="s">
        <v>134</v>
      </c>
      <c r="AW672" s="11" t="s">
        <v>33</v>
      </c>
      <c r="AX672" s="11" t="s">
        <v>70</v>
      </c>
      <c r="AY672" s="220" t="s">
        <v>126</v>
      </c>
    </row>
    <row r="673" spans="2:65" s="13" customFormat="1" ht="13.5">
      <c r="B673" s="237"/>
      <c r="C673" s="238"/>
      <c r="D673" s="208" t="s">
        <v>171</v>
      </c>
      <c r="E673" s="239" t="s">
        <v>21</v>
      </c>
      <c r="F673" s="240" t="s">
        <v>838</v>
      </c>
      <c r="G673" s="238"/>
      <c r="H673" s="241" t="s">
        <v>21</v>
      </c>
      <c r="I673" s="242"/>
      <c r="J673" s="238"/>
      <c r="K673" s="238"/>
      <c r="L673" s="243"/>
      <c r="M673" s="244"/>
      <c r="N673" s="245"/>
      <c r="O673" s="245"/>
      <c r="P673" s="245"/>
      <c r="Q673" s="245"/>
      <c r="R673" s="245"/>
      <c r="S673" s="245"/>
      <c r="T673" s="246"/>
      <c r="AT673" s="247" t="s">
        <v>171</v>
      </c>
      <c r="AU673" s="247" t="s">
        <v>134</v>
      </c>
      <c r="AV673" s="13" t="s">
        <v>78</v>
      </c>
      <c r="AW673" s="13" t="s">
        <v>33</v>
      </c>
      <c r="AX673" s="13" t="s">
        <v>70</v>
      </c>
      <c r="AY673" s="247" t="s">
        <v>126</v>
      </c>
    </row>
    <row r="674" spans="2:65" s="11" customFormat="1" ht="13.5">
      <c r="B674" s="210"/>
      <c r="C674" s="211"/>
      <c r="D674" s="208" t="s">
        <v>171</v>
      </c>
      <c r="E674" s="212" t="s">
        <v>21</v>
      </c>
      <c r="F674" s="213" t="s">
        <v>860</v>
      </c>
      <c r="G674" s="211"/>
      <c r="H674" s="214">
        <v>239.2</v>
      </c>
      <c r="I674" s="215"/>
      <c r="J674" s="211"/>
      <c r="K674" s="211"/>
      <c r="L674" s="216"/>
      <c r="M674" s="217"/>
      <c r="N674" s="218"/>
      <c r="O674" s="218"/>
      <c r="P674" s="218"/>
      <c r="Q674" s="218"/>
      <c r="R674" s="218"/>
      <c r="S674" s="218"/>
      <c r="T674" s="219"/>
      <c r="AT674" s="220" t="s">
        <v>171</v>
      </c>
      <c r="AU674" s="220" t="s">
        <v>134</v>
      </c>
      <c r="AV674" s="11" t="s">
        <v>134</v>
      </c>
      <c r="AW674" s="11" t="s">
        <v>33</v>
      </c>
      <c r="AX674" s="11" t="s">
        <v>70</v>
      </c>
      <c r="AY674" s="220" t="s">
        <v>126</v>
      </c>
    </row>
    <row r="675" spans="2:65" s="13" customFormat="1" ht="13.5">
      <c r="B675" s="237"/>
      <c r="C675" s="238"/>
      <c r="D675" s="208" t="s">
        <v>171</v>
      </c>
      <c r="E675" s="239" t="s">
        <v>21</v>
      </c>
      <c r="F675" s="240" t="s">
        <v>840</v>
      </c>
      <c r="G675" s="238"/>
      <c r="H675" s="241" t="s">
        <v>21</v>
      </c>
      <c r="I675" s="242"/>
      <c r="J675" s="238"/>
      <c r="K675" s="238"/>
      <c r="L675" s="243"/>
      <c r="M675" s="244"/>
      <c r="N675" s="245"/>
      <c r="O675" s="245"/>
      <c r="P675" s="245"/>
      <c r="Q675" s="245"/>
      <c r="R675" s="245"/>
      <c r="S675" s="245"/>
      <c r="T675" s="246"/>
      <c r="AT675" s="247" t="s">
        <v>171</v>
      </c>
      <c r="AU675" s="247" t="s">
        <v>134</v>
      </c>
      <c r="AV675" s="13" t="s">
        <v>78</v>
      </c>
      <c r="AW675" s="13" t="s">
        <v>33</v>
      </c>
      <c r="AX675" s="13" t="s">
        <v>70</v>
      </c>
      <c r="AY675" s="247" t="s">
        <v>126</v>
      </c>
    </row>
    <row r="676" spans="2:65" s="11" customFormat="1" ht="13.5">
      <c r="B676" s="210"/>
      <c r="C676" s="211"/>
      <c r="D676" s="208" t="s">
        <v>171</v>
      </c>
      <c r="E676" s="212" t="s">
        <v>21</v>
      </c>
      <c r="F676" s="213" t="s">
        <v>861</v>
      </c>
      <c r="G676" s="211"/>
      <c r="H676" s="214">
        <v>18.225000000000001</v>
      </c>
      <c r="I676" s="215"/>
      <c r="J676" s="211"/>
      <c r="K676" s="211"/>
      <c r="L676" s="216"/>
      <c r="M676" s="217"/>
      <c r="N676" s="218"/>
      <c r="O676" s="218"/>
      <c r="P676" s="218"/>
      <c r="Q676" s="218"/>
      <c r="R676" s="218"/>
      <c r="S676" s="218"/>
      <c r="T676" s="219"/>
      <c r="AT676" s="220" t="s">
        <v>171</v>
      </c>
      <c r="AU676" s="220" t="s">
        <v>134</v>
      </c>
      <c r="AV676" s="11" t="s">
        <v>134</v>
      </c>
      <c r="AW676" s="11" t="s">
        <v>33</v>
      </c>
      <c r="AX676" s="11" t="s">
        <v>70</v>
      </c>
      <c r="AY676" s="220" t="s">
        <v>126</v>
      </c>
    </row>
    <row r="677" spans="2:65" s="11" customFormat="1" ht="40.5">
      <c r="B677" s="210"/>
      <c r="C677" s="211"/>
      <c r="D677" s="208" t="s">
        <v>171</v>
      </c>
      <c r="E677" s="212" t="s">
        <v>21</v>
      </c>
      <c r="F677" s="213" t="s">
        <v>862</v>
      </c>
      <c r="G677" s="211"/>
      <c r="H677" s="214">
        <v>15.115</v>
      </c>
      <c r="I677" s="215"/>
      <c r="J677" s="211"/>
      <c r="K677" s="211"/>
      <c r="L677" s="216"/>
      <c r="M677" s="217"/>
      <c r="N677" s="218"/>
      <c r="O677" s="218"/>
      <c r="P677" s="218"/>
      <c r="Q677" s="218"/>
      <c r="R677" s="218"/>
      <c r="S677" s="218"/>
      <c r="T677" s="219"/>
      <c r="AT677" s="220" t="s">
        <v>171</v>
      </c>
      <c r="AU677" s="220" t="s">
        <v>134</v>
      </c>
      <c r="AV677" s="11" t="s">
        <v>134</v>
      </c>
      <c r="AW677" s="11" t="s">
        <v>33</v>
      </c>
      <c r="AX677" s="11" t="s">
        <v>70</v>
      </c>
      <c r="AY677" s="220" t="s">
        <v>126</v>
      </c>
    </row>
    <row r="678" spans="2:65" s="11" customFormat="1" ht="13.5">
      <c r="B678" s="210"/>
      <c r="C678" s="211"/>
      <c r="D678" s="208" t="s">
        <v>171</v>
      </c>
      <c r="E678" s="212" t="s">
        <v>21</v>
      </c>
      <c r="F678" s="213" t="s">
        <v>863</v>
      </c>
      <c r="G678" s="211"/>
      <c r="H678" s="214">
        <v>0.17199999999999999</v>
      </c>
      <c r="I678" s="215"/>
      <c r="J678" s="211"/>
      <c r="K678" s="211"/>
      <c r="L678" s="216"/>
      <c r="M678" s="217"/>
      <c r="N678" s="218"/>
      <c r="O678" s="218"/>
      <c r="P678" s="218"/>
      <c r="Q678" s="218"/>
      <c r="R678" s="218"/>
      <c r="S678" s="218"/>
      <c r="T678" s="219"/>
      <c r="AT678" s="220" t="s">
        <v>171</v>
      </c>
      <c r="AU678" s="220" t="s">
        <v>134</v>
      </c>
      <c r="AV678" s="11" t="s">
        <v>134</v>
      </c>
      <c r="AW678" s="11" t="s">
        <v>33</v>
      </c>
      <c r="AX678" s="11" t="s">
        <v>70</v>
      </c>
      <c r="AY678" s="220" t="s">
        <v>126</v>
      </c>
    </row>
    <row r="679" spans="2:65" s="12" customFormat="1" ht="13.5">
      <c r="B679" s="221"/>
      <c r="C679" s="222"/>
      <c r="D679" s="205" t="s">
        <v>171</v>
      </c>
      <c r="E679" s="248" t="s">
        <v>21</v>
      </c>
      <c r="F679" s="249" t="s">
        <v>174</v>
      </c>
      <c r="G679" s="222"/>
      <c r="H679" s="250">
        <v>2102.8969999999999</v>
      </c>
      <c r="I679" s="226"/>
      <c r="J679" s="222"/>
      <c r="K679" s="222"/>
      <c r="L679" s="227"/>
      <c r="M679" s="228"/>
      <c r="N679" s="229"/>
      <c r="O679" s="229"/>
      <c r="P679" s="229"/>
      <c r="Q679" s="229"/>
      <c r="R679" s="229"/>
      <c r="S679" s="229"/>
      <c r="T679" s="230"/>
      <c r="AT679" s="231" t="s">
        <v>171</v>
      </c>
      <c r="AU679" s="231" t="s">
        <v>134</v>
      </c>
      <c r="AV679" s="12" t="s">
        <v>133</v>
      </c>
      <c r="AW679" s="12" t="s">
        <v>33</v>
      </c>
      <c r="AX679" s="12" t="s">
        <v>78</v>
      </c>
      <c r="AY679" s="231" t="s">
        <v>126</v>
      </c>
    </row>
    <row r="680" spans="2:65" s="1" customFormat="1" ht="22.5" customHeight="1">
      <c r="B680" s="41"/>
      <c r="C680" s="193" t="s">
        <v>552</v>
      </c>
      <c r="D680" s="193" t="s">
        <v>129</v>
      </c>
      <c r="E680" s="194" t="s">
        <v>864</v>
      </c>
      <c r="F680" s="195" t="s">
        <v>865</v>
      </c>
      <c r="G680" s="196" t="s">
        <v>400</v>
      </c>
      <c r="H680" s="197">
        <v>2102.8969999999999</v>
      </c>
      <c r="I680" s="198"/>
      <c r="J680" s="199">
        <f>ROUND(I680*H680,2)</f>
        <v>0</v>
      </c>
      <c r="K680" s="195" t="s">
        <v>160</v>
      </c>
      <c r="L680" s="61"/>
      <c r="M680" s="200" t="s">
        <v>21</v>
      </c>
      <c r="N680" s="201" t="s">
        <v>42</v>
      </c>
      <c r="O680" s="42"/>
      <c r="P680" s="202">
        <f>O680*H680</f>
        <v>0</v>
      </c>
      <c r="Q680" s="202">
        <v>0</v>
      </c>
      <c r="R680" s="202">
        <f>Q680*H680</f>
        <v>0</v>
      </c>
      <c r="S680" s="202">
        <v>0</v>
      </c>
      <c r="T680" s="203">
        <f>S680*H680</f>
        <v>0</v>
      </c>
      <c r="AR680" s="24" t="s">
        <v>133</v>
      </c>
      <c r="AT680" s="24" t="s">
        <v>129</v>
      </c>
      <c r="AU680" s="24" t="s">
        <v>134</v>
      </c>
      <c r="AY680" s="24" t="s">
        <v>126</v>
      </c>
      <c r="BE680" s="204">
        <f>IF(N680="základní",J680,0)</f>
        <v>0</v>
      </c>
      <c r="BF680" s="204">
        <f>IF(N680="snížená",J680,0)</f>
        <v>0</v>
      </c>
      <c r="BG680" s="204">
        <f>IF(N680="zákl. přenesená",J680,0)</f>
        <v>0</v>
      </c>
      <c r="BH680" s="204">
        <f>IF(N680="sníž. přenesená",J680,0)</f>
        <v>0</v>
      </c>
      <c r="BI680" s="204">
        <f>IF(N680="nulová",J680,0)</f>
        <v>0</v>
      </c>
      <c r="BJ680" s="24" t="s">
        <v>134</v>
      </c>
      <c r="BK680" s="204">
        <f>ROUND(I680*H680,2)</f>
        <v>0</v>
      </c>
      <c r="BL680" s="24" t="s">
        <v>133</v>
      </c>
      <c r="BM680" s="24" t="s">
        <v>866</v>
      </c>
    </row>
    <row r="681" spans="2:65" s="1" customFormat="1" ht="27">
      <c r="B681" s="41"/>
      <c r="C681" s="63"/>
      <c r="D681" s="208" t="s">
        <v>135</v>
      </c>
      <c r="E681" s="63"/>
      <c r="F681" s="209" t="s">
        <v>867</v>
      </c>
      <c r="G681" s="63"/>
      <c r="H681" s="63"/>
      <c r="I681" s="163"/>
      <c r="J681" s="63"/>
      <c r="K681" s="63"/>
      <c r="L681" s="61"/>
      <c r="M681" s="207"/>
      <c r="N681" s="42"/>
      <c r="O681" s="42"/>
      <c r="P681" s="42"/>
      <c r="Q681" s="42"/>
      <c r="R681" s="42"/>
      <c r="S681" s="42"/>
      <c r="T681" s="78"/>
      <c r="AT681" s="24" t="s">
        <v>135</v>
      </c>
      <c r="AU681" s="24" t="s">
        <v>134</v>
      </c>
    </row>
    <row r="682" spans="2:65" s="1" customFormat="1" ht="40.5">
      <c r="B682" s="41"/>
      <c r="C682" s="63"/>
      <c r="D682" s="205" t="s">
        <v>299</v>
      </c>
      <c r="E682" s="63"/>
      <c r="F682" s="235" t="s">
        <v>848</v>
      </c>
      <c r="G682" s="63"/>
      <c r="H682" s="63"/>
      <c r="I682" s="163"/>
      <c r="J682" s="63"/>
      <c r="K682" s="63"/>
      <c r="L682" s="61"/>
      <c r="M682" s="207"/>
      <c r="N682" s="42"/>
      <c r="O682" s="42"/>
      <c r="P682" s="42"/>
      <c r="Q682" s="42"/>
      <c r="R682" s="42"/>
      <c r="S682" s="42"/>
      <c r="T682" s="78"/>
      <c r="AT682" s="24" t="s">
        <v>299</v>
      </c>
      <c r="AU682" s="24" t="s">
        <v>134</v>
      </c>
    </row>
    <row r="683" spans="2:65" s="1" customFormat="1" ht="22.5" customHeight="1">
      <c r="B683" s="41"/>
      <c r="C683" s="193" t="s">
        <v>868</v>
      </c>
      <c r="D683" s="193" t="s">
        <v>129</v>
      </c>
      <c r="E683" s="194" t="s">
        <v>869</v>
      </c>
      <c r="F683" s="195" t="s">
        <v>870</v>
      </c>
      <c r="G683" s="196" t="s">
        <v>400</v>
      </c>
      <c r="H683" s="197">
        <v>2070.9270000000001</v>
      </c>
      <c r="I683" s="198"/>
      <c r="J683" s="199">
        <f>ROUND(I683*H683,2)</f>
        <v>0</v>
      </c>
      <c r="K683" s="195" t="s">
        <v>160</v>
      </c>
      <c r="L683" s="61"/>
      <c r="M683" s="200" t="s">
        <v>21</v>
      </c>
      <c r="N683" s="201" t="s">
        <v>42</v>
      </c>
      <c r="O683" s="42"/>
      <c r="P683" s="202">
        <f>O683*H683</f>
        <v>0</v>
      </c>
      <c r="Q683" s="202">
        <v>0</v>
      </c>
      <c r="R683" s="202">
        <f>Q683*H683</f>
        <v>0</v>
      </c>
      <c r="S683" s="202">
        <v>0</v>
      </c>
      <c r="T683" s="203">
        <f>S683*H683</f>
        <v>0</v>
      </c>
      <c r="AR683" s="24" t="s">
        <v>133</v>
      </c>
      <c r="AT683" s="24" t="s">
        <v>129</v>
      </c>
      <c r="AU683" s="24" t="s">
        <v>134</v>
      </c>
      <c r="AY683" s="24" t="s">
        <v>126</v>
      </c>
      <c r="BE683" s="204">
        <f>IF(N683="základní",J683,0)</f>
        <v>0</v>
      </c>
      <c r="BF683" s="204">
        <f>IF(N683="snížená",J683,0)</f>
        <v>0</v>
      </c>
      <c r="BG683" s="204">
        <f>IF(N683="zákl. přenesená",J683,0)</f>
        <v>0</v>
      </c>
      <c r="BH683" s="204">
        <f>IF(N683="sníž. přenesená",J683,0)</f>
        <v>0</v>
      </c>
      <c r="BI683" s="204">
        <f>IF(N683="nulová",J683,0)</f>
        <v>0</v>
      </c>
      <c r="BJ683" s="24" t="s">
        <v>134</v>
      </c>
      <c r="BK683" s="204">
        <f>ROUND(I683*H683,2)</f>
        <v>0</v>
      </c>
      <c r="BL683" s="24" t="s">
        <v>133</v>
      </c>
      <c r="BM683" s="24" t="s">
        <v>871</v>
      </c>
    </row>
    <row r="684" spans="2:65" s="1" customFormat="1" ht="27">
      <c r="B684" s="41"/>
      <c r="C684" s="63"/>
      <c r="D684" s="208" t="s">
        <v>135</v>
      </c>
      <c r="E684" s="63"/>
      <c r="F684" s="209" t="s">
        <v>872</v>
      </c>
      <c r="G684" s="63"/>
      <c r="H684" s="63"/>
      <c r="I684" s="163"/>
      <c r="J684" s="63"/>
      <c r="K684" s="63"/>
      <c r="L684" s="61"/>
      <c r="M684" s="207"/>
      <c r="N684" s="42"/>
      <c r="O684" s="42"/>
      <c r="P684" s="42"/>
      <c r="Q684" s="42"/>
      <c r="R684" s="42"/>
      <c r="S684" s="42"/>
      <c r="T684" s="78"/>
      <c r="AT684" s="24" t="s">
        <v>135</v>
      </c>
      <c r="AU684" s="24" t="s">
        <v>134</v>
      </c>
    </row>
    <row r="685" spans="2:65" s="13" customFormat="1" ht="13.5">
      <c r="B685" s="237"/>
      <c r="C685" s="238"/>
      <c r="D685" s="208" t="s">
        <v>171</v>
      </c>
      <c r="E685" s="239" t="s">
        <v>21</v>
      </c>
      <c r="F685" s="240" t="s">
        <v>411</v>
      </c>
      <c r="G685" s="238"/>
      <c r="H685" s="241" t="s">
        <v>21</v>
      </c>
      <c r="I685" s="242"/>
      <c r="J685" s="238"/>
      <c r="K685" s="238"/>
      <c r="L685" s="243"/>
      <c r="M685" s="244"/>
      <c r="N685" s="245"/>
      <c r="O685" s="245"/>
      <c r="P685" s="245"/>
      <c r="Q685" s="245"/>
      <c r="R685" s="245"/>
      <c r="S685" s="245"/>
      <c r="T685" s="246"/>
      <c r="AT685" s="247" t="s">
        <v>171</v>
      </c>
      <c r="AU685" s="247" t="s">
        <v>134</v>
      </c>
      <c r="AV685" s="13" t="s">
        <v>78</v>
      </c>
      <c r="AW685" s="13" t="s">
        <v>33</v>
      </c>
      <c r="AX685" s="13" t="s">
        <v>70</v>
      </c>
      <c r="AY685" s="247" t="s">
        <v>126</v>
      </c>
    </row>
    <row r="686" spans="2:65" s="13" customFormat="1" ht="13.5">
      <c r="B686" s="237"/>
      <c r="C686" s="238"/>
      <c r="D686" s="208" t="s">
        <v>171</v>
      </c>
      <c r="E686" s="239" t="s">
        <v>21</v>
      </c>
      <c r="F686" s="240" t="s">
        <v>817</v>
      </c>
      <c r="G686" s="238"/>
      <c r="H686" s="241" t="s">
        <v>21</v>
      </c>
      <c r="I686" s="242"/>
      <c r="J686" s="238"/>
      <c r="K686" s="238"/>
      <c r="L686" s="243"/>
      <c r="M686" s="244"/>
      <c r="N686" s="245"/>
      <c r="O686" s="245"/>
      <c r="P686" s="245"/>
      <c r="Q686" s="245"/>
      <c r="R686" s="245"/>
      <c r="S686" s="245"/>
      <c r="T686" s="246"/>
      <c r="AT686" s="247" t="s">
        <v>171</v>
      </c>
      <c r="AU686" s="247" t="s">
        <v>134</v>
      </c>
      <c r="AV686" s="13" t="s">
        <v>78</v>
      </c>
      <c r="AW686" s="13" t="s">
        <v>33</v>
      </c>
      <c r="AX686" s="13" t="s">
        <v>70</v>
      </c>
      <c r="AY686" s="247" t="s">
        <v>126</v>
      </c>
    </row>
    <row r="687" spans="2:65" s="11" customFormat="1" ht="13.5">
      <c r="B687" s="210"/>
      <c r="C687" s="211"/>
      <c r="D687" s="208" t="s">
        <v>171</v>
      </c>
      <c r="E687" s="212" t="s">
        <v>21</v>
      </c>
      <c r="F687" s="213" t="s">
        <v>849</v>
      </c>
      <c r="G687" s="211"/>
      <c r="H687" s="214">
        <v>111.5</v>
      </c>
      <c r="I687" s="215"/>
      <c r="J687" s="211"/>
      <c r="K687" s="211"/>
      <c r="L687" s="216"/>
      <c r="M687" s="217"/>
      <c r="N687" s="218"/>
      <c r="O687" s="218"/>
      <c r="P687" s="218"/>
      <c r="Q687" s="218"/>
      <c r="R687" s="218"/>
      <c r="S687" s="218"/>
      <c r="T687" s="219"/>
      <c r="AT687" s="220" t="s">
        <v>171</v>
      </c>
      <c r="AU687" s="220" t="s">
        <v>134</v>
      </c>
      <c r="AV687" s="11" t="s">
        <v>134</v>
      </c>
      <c r="AW687" s="11" t="s">
        <v>33</v>
      </c>
      <c r="AX687" s="11" t="s">
        <v>70</v>
      </c>
      <c r="AY687" s="220" t="s">
        <v>126</v>
      </c>
    </row>
    <row r="688" spans="2:65" s="13" customFormat="1" ht="13.5">
      <c r="B688" s="237"/>
      <c r="C688" s="238"/>
      <c r="D688" s="208" t="s">
        <v>171</v>
      </c>
      <c r="E688" s="239" t="s">
        <v>21</v>
      </c>
      <c r="F688" s="240" t="s">
        <v>819</v>
      </c>
      <c r="G688" s="238"/>
      <c r="H688" s="241" t="s">
        <v>21</v>
      </c>
      <c r="I688" s="242"/>
      <c r="J688" s="238"/>
      <c r="K688" s="238"/>
      <c r="L688" s="243"/>
      <c r="M688" s="244"/>
      <c r="N688" s="245"/>
      <c r="O688" s="245"/>
      <c r="P688" s="245"/>
      <c r="Q688" s="245"/>
      <c r="R688" s="245"/>
      <c r="S688" s="245"/>
      <c r="T688" s="246"/>
      <c r="AT688" s="247" t="s">
        <v>171</v>
      </c>
      <c r="AU688" s="247" t="s">
        <v>134</v>
      </c>
      <c r="AV688" s="13" t="s">
        <v>78</v>
      </c>
      <c r="AW688" s="13" t="s">
        <v>33</v>
      </c>
      <c r="AX688" s="13" t="s">
        <v>70</v>
      </c>
      <c r="AY688" s="247" t="s">
        <v>126</v>
      </c>
    </row>
    <row r="689" spans="2:51" s="11" customFormat="1" ht="13.5">
      <c r="B689" s="210"/>
      <c r="C689" s="211"/>
      <c r="D689" s="208" t="s">
        <v>171</v>
      </c>
      <c r="E689" s="212" t="s">
        <v>21</v>
      </c>
      <c r="F689" s="213" t="s">
        <v>850</v>
      </c>
      <c r="G689" s="211"/>
      <c r="H689" s="214">
        <v>7</v>
      </c>
      <c r="I689" s="215"/>
      <c r="J689" s="211"/>
      <c r="K689" s="211"/>
      <c r="L689" s="216"/>
      <c r="M689" s="217"/>
      <c r="N689" s="218"/>
      <c r="O689" s="218"/>
      <c r="P689" s="218"/>
      <c r="Q689" s="218"/>
      <c r="R689" s="218"/>
      <c r="S689" s="218"/>
      <c r="T689" s="219"/>
      <c r="AT689" s="220" t="s">
        <v>171</v>
      </c>
      <c r="AU689" s="220" t="s">
        <v>134</v>
      </c>
      <c r="AV689" s="11" t="s">
        <v>134</v>
      </c>
      <c r="AW689" s="11" t="s">
        <v>33</v>
      </c>
      <c r="AX689" s="11" t="s">
        <v>70</v>
      </c>
      <c r="AY689" s="220" t="s">
        <v>126</v>
      </c>
    </row>
    <row r="690" spans="2:51" s="13" customFormat="1" ht="13.5">
      <c r="B690" s="237"/>
      <c r="C690" s="238"/>
      <c r="D690" s="208" t="s">
        <v>171</v>
      </c>
      <c r="E690" s="239" t="s">
        <v>21</v>
      </c>
      <c r="F690" s="240" t="s">
        <v>821</v>
      </c>
      <c r="G690" s="238"/>
      <c r="H690" s="241" t="s">
        <v>21</v>
      </c>
      <c r="I690" s="242"/>
      <c r="J690" s="238"/>
      <c r="K690" s="238"/>
      <c r="L690" s="243"/>
      <c r="M690" s="244"/>
      <c r="N690" s="245"/>
      <c r="O690" s="245"/>
      <c r="P690" s="245"/>
      <c r="Q690" s="245"/>
      <c r="R690" s="245"/>
      <c r="S690" s="245"/>
      <c r="T690" s="246"/>
      <c r="AT690" s="247" t="s">
        <v>171</v>
      </c>
      <c r="AU690" s="247" t="s">
        <v>134</v>
      </c>
      <c r="AV690" s="13" t="s">
        <v>78</v>
      </c>
      <c r="AW690" s="13" t="s">
        <v>33</v>
      </c>
      <c r="AX690" s="13" t="s">
        <v>70</v>
      </c>
      <c r="AY690" s="247" t="s">
        <v>126</v>
      </c>
    </row>
    <row r="691" spans="2:51" s="11" customFormat="1" ht="13.5">
      <c r="B691" s="210"/>
      <c r="C691" s="211"/>
      <c r="D691" s="208" t="s">
        <v>171</v>
      </c>
      <c r="E691" s="212" t="s">
        <v>21</v>
      </c>
      <c r="F691" s="213" t="s">
        <v>851</v>
      </c>
      <c r="G691" s="211"/>
      <c r="H691" s="214">
        <v>14</v>
      </c>
      <c r="I691" s="215"/>
      <c r="J691" s="211"/>
      <c r="K691" s="211"/>
      <c r="L691" s="216"/>
      <c r="M691" s="217"/>
      <c r="N691" s="218"/>
      <c r="O691" s="218"/>
      <c r="P691" s="218"/>
      <c r="Q691" s="218"/>
      <c r="R691" s="218"/>
      <c r="S691" s="218"/>
      <c r="T691" s="219"/>
      <c r="AT691" s="220" t="s">
        <v>171</v>
      </c>
      <c r="AU691" s="220" t="s">
        <v>134</v>
      </c>
      <c r="AV691" s="11" t="s">
        <v>134</v>
      </c>
      <c r="AW691" s="11" t="s">
        <v>33</v>
      </c>
      <c r="AX691" s="11" t="s">
        <v>70</v>
      </c>
      <c r="AY691" s="220" t="s">
        <v>126</v>
      </c>
    </row>
    <row r="692" spans="2:51" s="13" customFormat="1" ht="13.5">
      <c r="B692" s="237"/>
      <c r="C692" s="238"/>
      <c r="D692" s="208" t="s">
        <v>171</v>
      </c>
      <c r="E692" s="239" t="s">
        <v>21</v>
      </c>
      <c r="F692" s="240" t="s">
        <v>817</v>
      </c>
      <c r="G692" s="238"/>
      <c r="H692" s="241" t="s">
        <v>21</v>
      </c>
      <c r="I692" s="242"/>
      <c r="J692" s="238"/>
      <c r="K692" s="238"/>
      <c r="L692" s="243"/>
      <c r="M692" s="244"/>
      <c r="N692" s="245"/>
      <c r="O692" s="245"/>
      <c r="P692" s="245"/>
      <c r="Q692" s="245"/>
      <c r="R692" s="245"/>
      <c r="S692" s="245"/>
      <c r="T692" s="246"/>
      <c r="AT692" s="247" t="s">
        <v>171</v>
      </c>
      <c r="AU692" s="247" t="s">
        <v>134</v>
      </c>
      <c r="AV692" s="13" t="s">
        <v>78</v>
      </c>
      <c r="AW692" s="13" t="s">
        <v>33</v>
      </c>
      <c r="AX692" s="13" t="s">
        <v>70</v>
      </c>
      <c r="AY692" s="247" t="s">
        <v>126</v>
      </c>
    </row>
    <row r="693" spans="2:51" s="11" customFormat="1" ht="13.5">
      <c r="B693" s="210"/>
      <c r="C693" s="211"/>
      <c r="D693" s="208" t="s">
        <v>171</v>
      </c>
      <c r="E693" s="212" t="s">
        <v>21</v>
      </c>
      <c r="F693" s="213" t="s">
        <v>852</v>
      </c>
      <c r="G693" s="211"/>
      <c r="H693" s="214">
        <v>83.5</v>
      </c>
      <c r="I693" s="215"/>
      <c r="J693" s="211"/>
      <c r="K693" s="211"/>
      <c r="L693" s="216"/>
      <c r="M693" s="217"/>
      <c r="N693" s="218"/>
      <c r="O693" s="218"/>
      <c r="P693" s="218"/>
      <c r="Q693" s="218"/>
      <c r="R693" s="218"/>
      <c r="S693" s="218"/>
      <c r="T693" s="219"/>
      <c r="AT693" s="220" t="s">
        <v>171</v>
      </c>
      <c r="AU693" s="220" t="s">
        <v>134</v>
      </c>
      <c r="AV693" s="11" t="s">
        <v>134</v>
      </c>
      <c r="AW693" s="11" t="s">
        <v>33</v>
      </c>
      <c r="AX693" s="11" t="s">
        <v>70</v>
      </c>
      <c r="AY693" s="220" t="s">
        <v>126</v>
      </c>
    </row>
    <row r="694" spans="2:51" s="13" customFormat="1" ht="13.5">
      <c r="B694" s="237"/>
      <c r="C694" s="238"/>
      <c r="D694" s="208" t="s">
        <v>171</v>
      </c>
      <c r="E694" s="239" t="s">
        <v>21</v>
      </c>
      <c r="F694" s="240" t="s">
        <v>771</v>
      </c>
      <c r="G694" s="238"/>
      <c r="H694" s="241" t="s">
        <v>21</v>
      </c>
      <c r="I694" s="242"/>
      <c r="J694" s="238"/>
      <c r="K694" s="238"/>
      <c r="L694" s="243"/>
      <c r="M694" s="244"/>
      <c r="N694" s="245"/>
      <c r="O694" s="245"/>
      <c r="P694" s="245"/>
      <c r="Q694" s="245"/>
      <c r="R694" s="245"/>
      <c r="S694" s="245"/>
      <c r="T694" s="246"/>
      <c r="AT694" s="247" t="s">
        <v>171</v>
      </c>
      <c r="AU694" s="247" t="s">
        <v>134</v>
      </c>
      <c r="AV694" s="13" t="s">
        <v>78</v>
      </c>
      <c r="AW694" s="13" t="s">
        <v>33</v>
      </c>
      <c r="AX694" s="13" t="s">
        <v>70</v>
      </c>
      <c r="AY694" s="247" t="s">
        <v>126</v>
      </c>
    </row>
    <row r="695" spans="2:51" s="13" customFormat="1" ht="13.5">
      <c r="B695" s="237"/>
      <c r="C695" s="238"/>
      <c r="D695" s="208" t="s">
        <v>171</v>
      </c>
      <c r="E695" s="239" t="s">
        <v>21</v>
      </c>
      <c r="F695" s="240" t="s">
        <v>824</v>
      </c>
      <c r="G695" s="238"/>
      <c r="H695" s="241" t="s">
        <v>21</v>
      </c>
      <c r="I695" s="242"/>
      <c r="J695" s="238"/>
      <c r="K695" s="238"/>
      <c r="L695" s="243"/>
      <c r="M695" s="244"/>
      <c r="N695" s="245"/>
      <c r="O695" s="245"/>
      <c r="P695" s="245"/>
      <c r="Q695" s="245"/>
      <c r="R695" s="245"/>
      <c r="S695" s="245"/>
      <c r="T695" s="246"/>
      <c r="AT695" s="247" t="s">
        <v>171</v>
      </c>
      <c r="AU695" s="247" t="s">
        <v>134</v>
      </c>
      <c r="AV695" s="13" t="s">
        <v>78</v>
      </c>
      <c r="AW695" s="13" t="s">
        <v>33</v>
      </c>
      <c r="AX695" s="13" t="s">
        <v>70</v>
      </c>
      <c r="AY695" s="247" t="s">
        <v>126</v>
      </c>
    </row>
    <row r="696" spans="2:51" s="11" customFormat="1" ht="13.5">
      <c r="B696" s="210"/>
      <c r="C696" s="211"/>
      <c r="D696" s="208" t="s">
        <v>171</v>
      </c>
      <c r="E696" s="212" t="s">
        <v>21</v>
      </c>
      <c r="F696" s="213" t="s">
        <v>854</v>
      </c>
      <c r="G696" s="211"/>
      <c r="H696" s="214">
        <v>361</v>
      </c>
      <c r="I696" s="215"/>
      <c r="J696" s="211"/>
      <c r="K696" s="211"/>
      <c r="L696" s="216"/>
      <c r="M696" s="217"/>
      <c r="N696" s="218"/>
      <c r="O696" s="218"/>
      <c r="P696" s="218"/>
      <c r="Q696" s="218"/>
      <c r="R696" s="218"/>
      <c r="S696" s="218"/>
      <c r="T696" s="219"/>
      <c r="AT696" s="220" t="s">
        <v>171</v>
      </c>
      <c r="AU696" s="220" t="s">
        <v>134</v>
      </c>
      <c r="AV696" s="11" t="s">
        <v>134</v>
      </c>
      <c r="AW696" s="11" t="s">
        <v>33</v>
      </c>
      <c r="AX696" s="11" t="s">
        <v>70</v>
      </c>
      <c r="AY696" s="220" t="s">
        <v>126</v>
      </c>
    </row>
    <row r="697" spans="2:51" s="13" customFormat="1" ht="13.5">
      <c r="B697" s="237"/>
      <c r="C697" s="238"/>
      <c r="D697" s="208" t="s">
        <v>171</v>
      </c>
      <c r="E697" s="239" t="s">
        <v>21</v>
      </c>
      <c r="F697" s="240" t="s">
        <v>826</v>
      </c>
      <c r="G697" s="238"/>
      <c r="H697" s="241" t="s">
        <v>21</v>
      </c>
      <c r="I697" s="242"/>
      <c r="J697" s="238"/>
      <c r="K697" s="238"/>
      <c r="L697" s="243"/>
      <c r="M697" s="244"/>
      <c r="N697" s="245"/>
      <c r="O697" s="245"/>
      <c r="P697" s="245"/>
      <c r="Q697" s="245"/>
      <c r="R697" s="245"/>
      <c r="S697" s="245"/>
      <c r="T697" s="246"/>
      <c r="AT697" s="247" t="s">
        <v>171</v>
      </c>
      <c r="AU697" s="247" t="s">
        <v>134</v>
      </c>
      <c r="AV697" s="13" t="s">
        <v>78</v>
      </c>
      <c r="AW697" s="13" t="s">
        <v>33</v>
      </c>
      <c r="AX697" s="13" t="s">
        <v>70</v>
      </c>
      <c r="AY697" s="247" t="s">
        <v>126</v>
      </c>
    </row>
    <row r="698" spans="2:51" s="11" customFormat="1" ht="13.5">
      <c r="B698" s="210"/>
      <c r="C698" s="211"/>
      <c r="D698" s="208" t="s">
        <v>171</v>
      </c>
      <c r="E698" s="212" t="s">
        <v>21</v>
      </c>
      <c r="F698" s="213" t="s">
        <v>850</v>
      </c>
      <c r="G698" s="211"/>
      <c r="H698" s="214">
        <v>7</v>
      </c>
      <c r="I698" s="215"/>
      <c r="J698" s="211"/>
      <c r="K698" s="211"/>
      <c r="L698" s="216"/>
      <c r="M698" s="217"/>
      <c r="N698" s="218"/>
      <c r="O698" s="218"/>
      <c r="P698" s="218"/>
      <c r="Q698" s="218"/>
      <c r="R698" s="218"/>
      <c r="S698" s="218"/>
      <c r="T698" s="219"/>
      <c r="AT698" s="220" t="s">
        <v>171</v>
      </c>
      <c r="AU698" s="220" t="s">
        <v>134</v>
      </c>
      <c r="AV698" s="11" t="s">
        <v>134</v>
      </c>
      <c r="AW698" s="11" t="s">
        <v>33</v>
      </c>
      <c r="AX698" s="11" t="s">
        <v>70</v>
      </c>
      <c r="AY698" s="220" t="s">
        <v>126</v>
      </c>
    </row>
    <row r="699" spans="2:51" s="13" customFormat="1" ht="13.5">
      <c r="B699" s="237"/>
      <c r="C699" s="238"/>
      <c r="D699" s="208" t="s">
        <v>171</v>
      </c>
      <c r="E699" s="239" t="s">
        <v>21</v>
      </c>
      <c r="F699" s="240" t="s">
        <v>827</v>
      </c>
      <c r="G699" s="238"/>
      <c r="H699" s="241" t="s">
        <v>21</v>
      </c>
      <c r="I699" s="242"/>
      <c r="J699" s="238"/>
      <c r="K699" s="238"/>
      <c r="L699" s="243"/>
      <c r="M699" s="244"/>
      <c r="N699" s="245"/>
      <c r="O699" s="245"/>
      <c r="P699" s="245"/>
      <c r="Q699" s="245"/>
      <c r="R699" s="245"/>
      <c r="S699" s="245"/>
      <c r="T699" s="246"/>
      <c r="AT699" s="247" t="s">
        <v>171</v>
      </c>
      <c r="AU699" s="247" t="s">
        <v>134</v>
      </c>
      <c r="AV699" s="13" t="s">
        <v>78</v>
      </c>
      <c r="AW699" s="13" t="s">
        <v>33</v>
      </c>
      <c r="AX699" s="13" t="s">
        <v>70</v>
      </c>
      <c r="AY699" s="247" t="s">
        <v>126</v>
      </c>
    </row>
    <row r="700" spans="2:51" s="11" customFormat="1" ht="13.5">
      <c r="B700" s="210"/>
      <c r="C700" s="211"/>
      <c r="D700" s="208" t="s">
        <v>171</v>
      </c>
      <c r="E700" s="212" t="s">
        <v>21</v>
      </c>
      <c r="F700" s="213" t="s">
        <v>855</v>
      </c>
      <c r="G700" s="211"/>
      <c r="H700" s="214">
        <v>190.5</v>
      </c>
      <c r="I700" s="215"/>
      <c r="J700" s="211"/>
      <c r="K700" s="211"/>
      <c r="L700" s="216"/>
      <c r="M700" s="217"/>
      <c r="N700" s="218"/>
      <c r="O700" s="218"/>
      <c r="P700" s="218"/>
      <c r="Q700" s="218"/>
      <c r="R700" s="218"/>
      <c r="S700" s="218"/>
      <c r="T700" s="219"/>
      <c r="AT700" s="220" t="s">
        <v>171</v>
      </c>
      <c r="AU700" s="220" t="s">
        <v>134</v>
      </c>
      <c r="AV700" s="11" t="s">
        <v>134</v>
      </c>
      <c r="AW700" s="11" t="s">
        <v>33</v>
      </c>
      <c r="AX700" s="11" t="s">
        <v>70</v>
      </c>
      <c r="AY700" s="220" t="s">
        <v>126</v>
      </c>
    </row>
    <row r="701" spans="2:51" s="13" customFormat="1" ht="13.5">
      <c r="B701" s="237"/>
      <c r="C701" s="238"/>
      <c r="D701" s="208" t="s">
        <v>171</v>
      </c>
      <c r="E701" s="239" t="s">
        <v>21</v>
      </c>
      <c r="F701" s="240" t="s">
        <v>829</v>
      </c>
      <c r="G701" s="238"/>
      <c r="H701" s="241" t="s">
        <v>21</v>
      </c>
      <c r="I701" s="242"/>
      <c r="J701" s="238"/>
      <c r="K701" s="238"/>
      <c r="L701" s="243"/>
      <c r="M701" s="244"/>
      <c r="N701" s="245"/>
      <c r="O701" s="245"/>
      <c r="P701" s="245"/>
      <c r="Q701" s="245"/>
      <c r="R701" s="245"/>
      <c r="S701" s="245"/>
      <c r="T701" s="246"/>
      <c r="AT701" s="247" t="s">
        <v>171</v>
      </c>
      <c r="AU701" s="247" t="s">
        <v>134</v>
      </c>
      <c r="AV701" s="13" t="s">
        <v>78</v>
      </c>
      <c r="AW701" s="13" t="s">
        <v>33</v>
      </c>
      <c r="AX701" s="13" t="s">
        <v>70</v>
      </c>
      <c r="AY701" s="247" t="s">
        <v>126</v>
      </c>
    </row>
    <row r="702" spans="2:51" s="13" customFormat="1" ht="13.5">
      <c r="B702" s="237"/>
      <c r="C702" s="238"/>
      <c r="D702" s="208" t="s">
        <v>171</v>
      </c>
      <c r="E702" s="239" t="s">
        <v>21</v>
      </c>
      <c r="F702" s="240" t="s">
        <v>830</v>
      </c>
      <c r="G702" s="238"/>
      <c r="H702" s="241" t="s">
        <v>21</v>
      </c>
      <c r="I702" s="242"/>
      <c r="J702" s="238"/>
      <c r="K702" s="238"/>
      <c r="L702" s="243"/>
      <c r="M702" s="244"/>
      <c r="N702" s="245"/>
      <c r="O702" s="245"/>
      <c r="P702" s="245"/>
      <c r="Q702" s="245"/>
      <c r="R702" s="245"/>
      <c r="S702" s="245"/>
      <c r="T702" s="246"/>
      <c r="AT702" s="247" t="s">
        <v>171</v>
      </c>
      <c r="AU702" s="247" t="s">
        <v>134</v>
      </c>
      <c r="AV702" s="13" t="s">
        <v>78</v>
      </c>
      <c r="AW702" s="13" t="s">
        <v>33</v>
      </c>
      <c r="AX702" s="13" t="s">
        <v>70</v>
      </c>
      <c r="AY702" s="247" t="s">
        <v>126</v>
      </c>
    </row>
    <row r="703" spans="2:51" s="11" customFormat="1" ht="13.5">
      <c r="B703" s="210"/>
      <c r="C703" s="211"/>
      <c r="D703" s="208" t="s">
        <v>171</v>
      </c>
      <c r="E703" s="212" t="s">
        <v>21</v>
      </c>
      <c r="F703" s="213" t="s">
        <v>873</v>
      </c>
      <c r="G703" s="211"/>
      <c r="H703" s="214">
        <v>388.6</v>
      </c>
      <c r="I703" s="215"/>
      <c r="J703" s="211"/>
      <c r="K703" s="211"/>
      <c r="L703" s="216"/>
      <c r="M703" s="217"/>
      <c r="N703" s="218"/>
      <c r="O703" s="218"/>
      <c r="P703" s="218"/>
      <c r="Q703" s="218"/>
      <c r="R703" s="218"/>
      <c r="S703" s="218"/>
      <c r="T703" s="219"/>
      <c r="AT703" s="220" t="s">
        <v>171</v>
      </c>
      <c r="AU703" s="220" t="s">
        <v>134</v>
      </c>
      <c r="AV703" s="11" t="s">
        <v>134</v>
      </c>
      <c r="AW703" s="11" t="s">
        <v>33</v>
      </c>
      <c r="AX703" s="11" t="s">
        <v>70</v>
      </c>
      <c r="AY703" s="220" t="s">
        <v>126</v>
      </c>
    </row>
    <row r="704" spans="2:51" s="13" customFormat="1" ht="13.5">
      <c r="B704" s="237"/>
      <c r="C704" s="238"/>
      <c r="D704" s="208" t="s">
        <v>171</v>
      </c>
      <c r="E704" s="239" t="s">
        <v>21</v>
      </c>
      <c r="F704" s="240" t="s">
        <v>832</v>
      </c>
      <c r="G704" s="238"/>
      <c r="H704" s="241" t="s">
        <v>21</v>
      </c>
      <c r="I704" s="242"/>
      <c r="J704" s="238"/>
      <c r="K704" s="238"/>
      <c r="L704" s="243"/>
      <c r="M704" s="244"/>
      <c r="N704" s="245"/>
      <c r="O704" s="245"/>
      <c r="P704" s="245"/>
      <c r="Q704" s="245"/>
      <c r="R704" s="245"/>
      <c r="S704" s="245"/>
      <c r="T704" s="246"/>
      <c r="AT704" s="247" t="s">
        <v>171</v>
      </c>
      <c r="AU704" s="247" t="s">
        <v>134</v>
      </c>
      <c r="AV704" s="13" t="s">
        <v>78</v>
      </c>
      <c r="AW704" s="13" t="s">
        <v>33</v>
      </c>
      <c r="AX704" s="13" t="s">
        <v>70</v>
      </c>
      <c r="AY704" s="247" t="s">
        <v>126</v>
      </c>
    </row>
    <row r="705" spans="2:65" s="11" customFormat="1" ht="13.5">
      <c r="B705" s="210"/>
      <c r="C705" s="211"/>
      <c r="D705" s="208" t="s">
        <v>171</v>
      </c>
      <c r="E705" s="212" t="s">
        <v>21</v>
      </c>
      <c r="F705" s="213" t="s">
        <v>858</v>
      </c>
      <c r="G705" s="211"/>
      <c r="H705" s="214">
        <v>69.7</v>
      </c>
      <c r="I705" s="215"/>
      <c r="J705" s="211"/>
      <c r="K705" s="211"/>
      <c r="L705" s="216"/>
      <c r="M705" s="217"/>
      <c r="N705" s="218"/>
      <c r="O705" s="218"/>
      <c r="P705" s="218"/>
      <c r="Q705" s="218"/>
      <c r="R705" s="218"/>
      <c r="S705" s="218"/>
      <c r="T705" s="219"/>
      <c r="AT705" s="220" t="s">
        <v>171</v>
      </c>
      <c r="AU705" s="220" t="s">
        <v>134</v>
      </c>
      <c r="AV705" s="11" t="s">
        <v>134</v>
      </c>
      <c r="AW705" s="11" t="s">
        <v>33</v>
      </c>
      <c r="AX705" s="11" t="s">
        <v>70</v>
      </c>
      <c r="AY705" s="220" t="s">
        <v>126</v>
      </c>
    </row>
    <row r="706" spans="2:65" s="13" customFormat="1" ht="13.5">
      <c r="B706" s="237"/>
      <c r="C706" s="238"/>
      <c r="D706" s="208" t="s">
        <v>171</v>
      </c>
      <c r="E706" s="239" t="s">
        <v>21</v>
      </c>
      <c r="F706" s="240" t="s">
        <v>834</v>
      </c>
      <c r="G706" s="238"/>
      <c r="H706" s="241" t="s">
        <v>21</v>
      </c>
      <c r="I706" s="242"/>
      <c r="J706" s="238"/>
      <c r="K706" s="238"/>
      <c r="L706" s="243"/>
      <c r="M706" s="244"/>
      <c r="N706" s="245"/>
      <c r="O706" s="245"/>
      <c r="P706" s="245"/>
      <c r="Q706" s="245"/>
      <c r="R706" s="245"/>
      <c r="S706" s="245"/>
      <c r="T706" s="246"/>
      <c r="AT706" s="247" t="s">
        <v>171</v>
      </c>
      <c r="AU706" s="247" t="s">
        <v>134</v>
      </c>
      <c r="AV706" s="13" t="s">
        <v>78</v>
      </c>
      <c r="AW706" s="13" t="s">
        <v>33</v>
      </c>
      <c r="AX706" s="13" t="s">
        <v>70</v>
      </c>
      <c r="AY706" s="247" t="s">
        <v>126</v>
      </c>
    </row>
    <row r="707" spans="2:65" s="11" customFormat="1" ht="13.5">
      <c r="B707" s="210"/>
      <c r="C707" s="211"/>
      <c r="D707" s="208" t="s">
        <v>171</v>
      </c>
      <c r="E707" s="212" t="s">
        <v>21</v>
      </c>
      <c r="F707" s="213" t="s">
        <v>855</v>
      </c>
      <c r="G707" s="211"/>
      <c r="H707" s="214">
        <v>190.5</v>
      </c>
      <c r="I707" s="215"/>
      <c r="J707" s="211"/>
      <c r="K707" s="211"/>
      <c r="L707" s="216"/>
      <c r="M707" s="217"/>
      <c r="N707" s="218"/>
      <c r="O707" s="218"/>
      <c r="P707" s="218"/>
      <c r="Q707" s="218"/>
      <c r="R707" s="218"/>
      <c r="S707" s="218"/>
      <c r="T707" s="219"/>
      <c r="AT707" s="220" t="s">
        <v>171</v>
      </c>
      <c r="AU707" s="220" t="s">
        <v>134</v>
      </c>
      <c r="AV707" s="11" t="s">
        <v>134</v>
      </c>
      <c r="AW707" s="11" t="s">
        <v>33</v>
      </c>
      <c r="AX707" s="11" t="s">
        <v>70</v>
      </c>
      <c r="AY707" s="220" t="s">
        <v>126</v>
      </c>
    </row>
    <row r="708" spans="2:65" s="13" customFormat="1" ht="13.5">
      <c r="B708" s="237"/>
      <c r="C708" s="238"/>
      <c r="D708" s="208" t="s">
        <v>171</v>
      </c>
      <c r="E708" s="239" t="s">
        <v>21</v>
      </c>
      <c r="F708" s="240" t="s">
        <v>835</v>
      </c>
      <c r="G708" s="238"/>
      <c r="H708" s="241" t="s">
        <v>21</v>
      </c>
      <c r="I708" s="242"/>
      <c r="J708" s="238"/>
      <c r="K708" s="238"/>
      <c r="L708" s="243"/>
      <c r="M708" s="244"/>
      <c r="N708" s="245"/>
      <c r="O708" s="245"/>
      <c r="P708" s="245"/>
      <c r="Q708" s="245"/>
      <c r="R708" s="245"/>
      <c r="S708" s="245"/>
      <c r="T708" s="246"/>
      <c r="AT708" s="247" t="s">
        <v>171</v>
      </c>
      <c r="AU708" s="247" t="s">
        <v>134</v>
      </c>
      <c r="AV708" s="13" t="s">
        <v>78</v>
      </c>
      <c r="AW708" s="13" t="s">
        <v>33</v>
      </c>
      <c r="AX708" s="13" t="s">
        <v>70</v>
      </c>
      <c r="AY708" s="247" t="s">
        <v>126</v>
      </c>
    </row>
    <row r="709" spans="2:65" s="13" customFormat="1" ht="13.5">
      <c r="B709" s="237"/>
      <c r="C709" s="238"/>
      <c r="D709" s="208" t="s">
        <v>171</v>
      </c>
      <c r="E709" s="239" t="s">
        <v>21</v>
      </c>
      <c r="F709" s="240" t="s">
        <v>836</v>
      </c>
      <c r="G709" s="238"/>
      <c r="H709" s="241" t="s">
        <v>21</v>
      </c>
      <c r="I709" s="242"/>
      <c r="J709" s="238"/>
      <c r="K709" s="238"/>
      <c r="L709" s="243"/>
      <c r="M709" s="244"/>
      <c r="N709" s="245"/>
      <c r="O709" s="245"/>
      <c r="P709" s="245"/>
      <c r="Q709" s="245"/>
      <c r="R709" s="245"/>
      <c r="S709" s="245"/>
      <c r="T709" s="246"/>
      <c r="AT709" s="247" t="s">
        <v>171</v>
      </c>
      <c r="AU709" s="247" t="s">
        <v>134</v>
      </c>
      <c r="AV709" s="13" t="s">
        <v>78</v>
      </c>
      <c r="AW709" s="13" t="s">
        <v>33</v>
      </c>
      <c r="AX709" s="13" t="s">
        <v>70</v>
      </c>
      <c r="AY709" s="247" t="s">
        <v>126</v>
      </c>
    </row>
    <row r="710" spans="2:65" s="11" customFormat="1" ht="13.5">
      <c r="B710" s="210"/>
      <c r="C710" s="211"/>
      <c r="D710" s="208" t="s">
        <v>171</v>
      </c>
      <c r="E710" s="212" t="s">
        <v>21</v>
      </c>
      <c r="F710" s="213" t="s">
        <v>874</v>
      </c>
      <c r="G710" s="211"/>
      <c r="H710" s="214">
        <v>412.3</v>
      </c>
      <c r="I710" s="215"/>
      <c r="J710" s="211"/>
      <c r="K710" s="211"/>
      <c r="L710" s="216"/>
      <c r="M710" s="217"/>
      <c r="N710" s="218"/>
      <c r="O710" s="218"/>
      <c r="P710" s="218"/>
      <c r="Q710" s="218"/>
      <c r="R710" s="218"/>
      <c r="S710" s="218"/>
      <c r="T710" s="219"/>
      <c r="AT710" s="220" t="s">
        <v>171</v>
      </c>
      <c r="AU710" s="220" t="s">
        <v>134</v>
      </c>
      <c r="AV710" s="11" t="s">
        <v>134</v>
      </c>
      <c r="AW710" s="11" t="s">
        <v>33</v>
      </c>
      <c r="AX710" s="11" t="s">
        <v>70</v>
      </c>
      <c r="AY710" s="220" t="s">
        <v>126</v>
      </c>
    </row>
    <row r="711" spans="2:65" s="13" customFormat="1" ht="13.5">
      <c r="B711" s="237"/>
      <c r="C711" s="238"/>
      <c r="D711" s="208" t="s">
        <v>171</v>
      </c>
      <c r="E711" s="239" t="s">
        <v>21</v>
      </c>
      <c r="F711" s="240" t="s">
        <v>838</v>
      </c>
      <c r="G711" s="238"/>
      <c r="H711" s="241" t="s">
        <v>21</v>
      </c>
      <c r="I711" s="242"/>
      <c r="J711" s="238"/>
      <c r="K711" s="238"/>
      <c r="L711" s="243"/>
      <c r="M711" s="244"/>
      <c r="N711" s="245"/>
      <c r="O711" s="245"/>
      <c r="P711" s="245"/>
      <c r="Q711" s="245"/>
      <c r="R711" s="245"/>
      <c r="S711" s="245"/>
      <c r="T711" s="246"/>
      <c r="AT711" s="247" t="s">
        <v>171</v>
      </c>
      <c r="AU711" s="247" t="s">
        <v>134</v>
      </c>
      <c r="AV711" s="13" t="s">
        <v>78</v>
      </c>
      <c r="AW711" s="13" t="s">
        <v>33</v>
      </c>
      <c r="AX711" s="13" t="s">
        <v>70</v>
      </c>
      <c r="AY711" s="247" t="s">
        <v>126</v>
      </c>
    </row>
    <row r="712" spans="2:65" s="11" customFormat="1" ht="13.5">
      <c r="B712" s="210"/>
      <c r="C712" s="211"/>
      <c r="D712" s="208" t="s">
        <v>171</v>
      </c>
      <c r="E712" s="212" t="s">
        <v>21</v>
      </c>
      <c r="F712" s="213" t="s">
        <v>875</v>
      </c>
      <c r="G712" s="211"/>
      <c r="H712" s="214">
        <v>213.8</v>
      </c>
      <c r="I712" s="215"/>
      <c r="J712" s="211"/>
      <c r="K712" s="211"/>
      <c r="L712" s="216"/>
      <c r="M712" s="217"/>
      <c r="N712" s="218"/>
      <c r="O712" s="218"/>
      <c r="P712" s="218"/>
      <c r="Q712" s="218"/>
      <c r="R712" s="218"/>
      <c r="S712" s="218"/>
      <c r="T712" s="219"/>
      <c r="AT712" s="220" t="s">
        <v>171</v>
      </c>
      <c r="AU712" s="220" t="s">
        <v>134</v>
      </c>
      <c r="AV712" s="11" t="s">
        <v>134</v>
      </c>
      <c r="AW712" s="11" t="s">
        <v>33</v>
      </c>
      <c r="AX712" s="11" t="s">
        <v>70</v>
      </c>
      <c r="AY712" s="220" t="s">
        <v>126</v>
      </c>
    </row>
    <row r="713" spans="2:65" s="13" customFormat="1" ht="13.5">
      <c r="B713" s="237"/>
      <c r="C713" s="238"/>
      <c r="D713" s="208" t="s">
        <v>171</v>
      </c>
      <c r="E713" s="239" t="s">
        <v>21</v>
      </c>
      <c r="F713" s="240" t="s">
        <v>840</v>
      </c>
      <c r="G713" s="238"/>
      <c r="H713" s="241" t="s">
        <v>21</v>
      </c>
      <c r="I713" s="242"/>
      <c r="J713" s="238"/>
      <c r="K713" s="238"/>
      <c r="L713" s="243"/>
      <c r="M713" s="244"/>
      <c r="N713" s="245"/>
      <c r="O713" s="245"/>
      <c r="P713" s="245"/>
      <c r="Q713" s="245"/>
      <c r="R713" s="245"/>
      <c r="S713" s="245"/>
      <c r="T713" s="246"/>
      <c r="AT713" s="247" t="s">
        <v>171</v>
      </c>
      <c r="AU713" s="247" t="s">
        <v>134</v>
      </c>
      <c r="AV713" s="13" t="s">
        <v>78</v>
      </c>
      <c r="AW713" s="13" t="s">
        <v>33</v>
      </c>
      <c r="AX713" s="13" t="s">
        <v>70</v>
      </c>
      <c r="AY713" s="247" t="s">
        <v>126</v>
      </c>
    </row>
    <row r="714" spans="2:65" s="11" customFormat="1" ht="13.5">
      <c r="B714" s="210"/>
      <c r="C714" s="211"/>
      <c r="D714" s="208" t="s">
        <v>171</v>
      </c>
      <c r="E714" s="212" t="s">
        <v>21</v>
      </c>
      <c r="F714" s="213" t="s">
        <v>876</v>
      </c>
      <c r="G714" s="211"/>
      <c r="H714" s="214">
        <v>21.527000000000001</v>
      </c>
      <c r="I714" s="215"/>
      <c r="J714" s="211"/>
      <c r="K714" s="211"/>
      <c r="L714" s="216"/>
      <c r="M714" s="217"/>
      <c r="N714" s="218"/>
      <c r="O714" s="218"/>
      <c r="P714" s="218"/>
      <c r="Q714" s="218"/>
      <c r="R714" s="218"/>
      <c r="S714" s="218"/>
      <c r="T714" s="219"/>
      <c r="AT714" s="220" t="s">
        <v>171</v>
      </c>
      <c r="AU714" s="220" t="s">
        <v>134</v>
      </c>
      <c r="AV714" s="11" t="s">
        <v>134</v>
      </c>
      <c r="AW714" s="11" t="s">
        <v>33</v>
      </c>
      <c r="AX714" s="11" t="s">
        <v>70</v>
      </c>
      <c r="AY714" s="220" t="s">
        <v>126</v>
      </c>
    </row>
    <row r="715" spans="2:65" s="12" customFormat="1" ht="13.5">
      <c r="B715" s="221"/>
      <c r="C715" s="222"/>
      <c r="D715" s="205" t="s">
        <v>171</v>
      </c>
      <c r="E715" s="248" t="s">
        <v>21</v>
      </c>
      <c r="F715" s="249" t="s">
        <v>174</v>
      </c>
      <c r="G715" s="222"/>
      <c r="H715" s="250">
        <v>2070.9270000000001</v>
      </c>
      <c r="I715" s="226"/>
      <c r="J715" s="222"/>
      <c r="K715" s="222"/>
      <c r="L715" s="227"/>
      <c r="M715" s="228"/>
      <c r="N715" s="229"/>
      <c r="O715" s="229"/>
      <c r="P715" s="229"/>
      <c r="Q715" s="229"/>
      <c r="R715" s="229"/>
      <c r="S715" s="229"/>
      <c r="T715" s="230"/>
      <c r="AT715" s="231" t="s">
        <v>171</v>
      </c>
      <c r="AU715" s="231" t="s">
        <v>134</v>
      </c>
      <c r="AV715" s="12" t="s">
        <v>133</v>
      </c>
      <c r="AW715" s="12" t="s">
        <v>33</v>
      </c>
      <c r="AX715" s="12" t="s">
        <v>78</v>
      </c>
      <c r="AY715" s="231" t="s">
        <v>126</v>
      </c>
    </row>
    <row r="716" spans="2:65" s="1" customFormat="1" ht="22.5" customHeight="1">
      <c r="B716" s="41"/>
      <c r="C716" s="193" t="s">
        <v>558</v>
      </c>
      <c r="D716" s="193" t="s">
        <v>129</v>
      </c>
      <c r="E716" s="194" t="s">
        <v>877</v>
      </c>
      <c r="F716" s="195" t="s">
        <v>878</v>
      </c>
      <c r="G716" s="196" t="s">
        <v>400</v>
      </c>
      <c r="H716" s="197">
        <v>2070.9270000000001</v>
      </c>
      <c r="I716" s="198"/>
      <c r="J716" s="199">
        <f>ROUND(I716*H716,2)</f>
        <v>0</v>
      </c>
      <c r="K716" s="195" t="s">
        <v>160</v>
      </c>
      <c r="L716" s="61"/>
      <c r="M716" s="200" t="s">
        <v>21</v>
      </c>
      <c r="N716" s="201" t="s">
        <v>42</v>
      </c>
      <c r="O716" s="42"/>
      <c r="P716" s="202">
        <f>O716*H716</f>
        <v>0</v>
      </c>
      <c r="Q716" s="202">
        <v>0</v>
      </c>
      <c r="R716" s="202">
        <f>Q716*H716</f>
        <v>0</v>
      </c>
      <c r="S716" s="202">
        <v>0</v>
      </c>
      <c r="T716" s="203">
        <f>S716*H716</f>
        <v>0</v>
      </c>
      <c r="AR716" s="24" t="s">
        <v>133</v>
      </c>
      <c r="AT716" s="24" t="s">
        <v>129</v>
      </c>
      <c r="AU716" s="24" t="s">
        <v>134</v>
      </c>
      <c r="AY716" s="24" t="s">
        <v>126</v>
      </c>
      <c r="BE716" s="204">
        <f>IF(N716="základní",J716,0)</f>
        <v>0</v>
      </c>
      <c r="BF716" s="204">
        <f>IF(N716="snížená",J716,0)</f>
        <v>0</v>
      </c>
      <c r="BG716" s="204">
        <f>IF(N716="zákl. přenesená",J716,0)</f>
        <v>0</v>
      </c>
      <c r="BH716" s="204">
        <f>IF(N716="sníž. přenesená",J716,0)</f>
        <v>0</v>
      </c>
      <c r="BI716" s="204">
        <f>IF(N716="nulová",J716,0)</f>
        <v>0</v>
      </c>
      <c r="BJ716" s="24" t="s">
        <v>134</v>
      </c>
      <c r="BK716" s="204">
        <f>ROUND(I716*H716,2)</f>
        <v>0</v>
      </c>
      <c r="BL716" s="24" t="s">
        <v>133</v>
      </c>
      <c r="BM716" s="24" t="s">
        <v>879</v>
      </c>
    </row>
    <row r="717" spans="2:65" s="1" customFormat="1" ht="27">
      <c r="B717" s="41"/>
      <c r="C717" s="63"/>
      <c r="D717" s="205" t="s">
        <v>135</v>
      </c>
      <c r="E717" s="63"/>
      <c r="F717" s="206" t="s">
        <v>880</v>
      </c>
      <c r="G717" s="63"/>
      <c r="H717" s="63"/>
      <c r="I717" s="163"/>
      <c r="J717" s="63"/>
      <c r="K717" s="63"/>
      <c r="L717" s="61"/>
      <c r="M717" s="207"/>
      <c r="N717" s="42"/>
      <c r="O717" s="42"/>
      <c r="P717" s="42"/>
      <c r="Q717" s="42"/>
      <c r="R717" s="42"/>
      <c r="S717" s="42"/>
      <c r="T717" s="78"/>
      <c r="AT717" s="24" t="s">
        <v>135</v>
      </c>
      <c r="AU717" s="24" t="s">
        <v>134</v>
      </c>
    </row>
    <row r="718" spans="2:65" s="1" customFormat="1" ht="31.5" customHeight="1">
      <c r="B718" s="41"/>
      <c r="C718" s="193" t="s">
        <v>881</v>
      </c>
      <c r="D718" s="193" t="s">
        <v>129</v>
      </c>
      <c r="E718" s="194" t="s">
        <v>882</v>
      </c>
      <c r="F718" s="195" t="s">
        <v>883</v>
      </c>
      <c r="G718" s="196" t="s">
        <v>400</v>
      </c>
      <c r="H718" s="197">
        <v>234.2</v>
      </c>
      <c r="I718" s="198"/>
      <c r="J718" s="199">
        <f>ROUND(I718*H718,2)</f>
        <v>0</v>
      </c>
      <c r="K718" s="195" t="s">
        <v>160</v>
      </c>
      <c r="L718" s="61"/>
      <c r="M718" s="200" t="s">
        <v>21</v>
      </c>
      <c r="N718" s="201" t="s">
        <v>42</v>
      </c>
      <c r="O718" s="42"/>
      <c r="P718" s="202">
        <f>O718*H718</f>
        <v>0</v>
      </c>
      <c r="Q718" s="202">
        <v>0</v>
      </c>
      <c r="R718" s="202">
        <f>Q718*H718</f>
        <v>0</v>
      </c>
      <c r="S718" s="202">
        <v>0</v>
      </c>
      <c r="T718" s="203">
        <f>S718*H718</f>
        <v>0</v>
      </c>
      <c r="AR718" s="24" t="s">
        <v>133</v>
      </c>
      <c r="AT718" s="24" t="s">
        <v>129</v>
      </c>
      <c r="AU718" s="24" t="s">
        <v>134</v>
      </c>
      <c r="AY718" s="24" t="s">
        <v>126</v>
      </c>
      <c r="BE718" s="204">
        <f>IF(N718="základní",J718,0)</f>
        <v>0</v>
      </c>
      <c r="BF718" s="204">
        <f>IF(N718="snížená",J718,0)</f>
        <v>0</v>
      </c>
      <c r="BG718" s="204">
        <f>IF(N718="zákl. přenesená",J718,0)</f>
        <v>0</v>
      </c>
      <c r="BH718" s="204">
        <f>IF(N718="sníž. přenesená",J718,0)</f>
        <v>0</v>
      </c>
      <c r="BI718" s="204">
        <f>IF(N718="nulová",J718,0)</f>
        <v>0</v>
      </c>
      <c r="BJ718" s="24" t="s">
        <v>134</v>
      </c>
      <c r="BK718" s="204">
        <f>ROUND(I718*H718,2)</f>
        <v>0</v>
      </c>
      <c r="BL718" s="24" t="s">
        <v>133</v>
      </c>
      <c r="BM718" s="24" t="s">
        <v>884</v>
      </c>
    </row>
    <row r="719" spans="2:65" s="1" customFormat="1" ht="40.5">
      <c r="B719" s="41"/>
      <c r="C719" s="63"/>
      <c r="D719" s="208" t="s">
        <v>135</v>
      </c>
      <c r="E719" s="63"/>
      <c r="F719" s="209" t="s">
        <v>885</v>
      </c>
      <c r="G719" s="63"/>
      <c r="H719" s="63"/>
      <c r="I719" s="163"/>
      <c r="J719" s="63"/>
      <c r="K719" s="63"/>
      <c r="L719" s="61"/>
      <c r="M719" s="207"/>
      <c r="N719" s="42"/>
      <c r="O719" s="42"/>
      <c r="P719" s="42"/>
      <c r="Q719" s="42"/>
      <c r="R719" s="42"/>
      <c r="S719" s="42"/>
      <c r="T719" s="78"/>
      <c r="AT719" s="24" t="s">
        <v>135</v>
      </c>
      <c r="AU719" s="24" t="s">
        <v>134</v>
      </c>
    </row>
    <row r="720" spans="2:65" s="13" customFormat="1" ht="13.5">
      <c r="B720" s="237"/>
      <c r="C720" s="238"/>
      <c r="D720" s="208" t="s">
        <v>171</v>
      </c>
      <c r="E720" s="239" t="s">
        <v>21</v>
      </c>
      <c r="F720" s="240" t="s">
        <v>411</v>
      </c>
      <c r="G720" s="238"/>
      <c r="H720" s="241" t="s">
        <v>21</v>
      </c>
      <c r="I720" s="242"/>
      <c r="J720" s="238"/>
      <c r="K720" s="238"/>
      <c r="L720" s="243"/>
      <c r="M720" s="244"/>
      <c r="N720" s="245"/>
      <c r="O720" s="245"/>
      <c r="P720" s="245"/>
      <c r="Q720" s="245"/>
      <c r="R720" s="245"/>
      <c r="S720" s="245"/>
      <c r="T720" s="246"/>
      <c r="AT720" s="247" t="s">
        <v>171</v>
      </c>
      <c r="AU720" s="247" t="s">
        <v>134</v>
      </c>
      <c r="AV720" s="13" t="s">
        <v>78</v>
      </c>
      <c r="AW720" s="13" t="s">
        <v>33</v>
      </c>
      <c r="AX720" s="13" t="s">
        <v>70</v>
      </c>
      <c r="AY720" s="247" t="s">
        <v>126</v>
      </c>
    </row>
    <row r="721" spans="2:65" s="13" customFormat="1" ht="13.5">
      <c r="B721" s="237"/>
      <c r="C721" s="238"/>
      <c r="D721" s="208" t="s">
        <v>171</v>
      </c>
      <c r="E721" s="239" t="s">
        <v>21</v>
      </c>
      <c r="F721" s="240" t="s">
        <v>817</v>
      </c>
      <c r="G721" s="238"/>
      <c r="H721" s="241" t="s">
        <v>21</v>
      </c>
      <c r="I721" s="242"/>
      <c r="J721" s="238"/>
      <c r="K721" s="238"/>
      <c r="L721" s="243"/>
      <c r="M721" s="244"/>
      <c r="N721" s="245"/>
      <c r="O721" s="245"/>
      <c r="P721" s="245"/>
      <c r="Q721" s="245"/>
      <c r="R721" s="245"/>
      <c r="S721" s="245"/>
      <c r="T721" s="246"/>
      <c r="AT721" s="247" t="s">
        <v>171</v>
      </c>
      <c r="AU721" s="247" t="s">
        <v>134</v>
      </c>
      <c r="AV721" s="13" t="s">
        <v>78</v>
      </c>
      <c r="AW721" s="13" t="s">
        <v>33</v>
      </c>
      <c r="AX721" s="13" t="s">
        <v>70</v>
      </c>
      <c r="AY721" s="247" t="s">
        <v>126</v>
      </c>
    </row>
    <row r="722" spans="2:65" s="11" customFormat="1" ht="13.5">
      <c r="B722" s="210"/>
      <c r="C722" s="211"/>
      <c r="D722" s="208" t="s">
        <v>171</v>
      </c>
      <c r="E722" s="212" t="s">
        <v>21</v>
      </c>
      <c r="F722" s="213" t="s">
        <v>886</v>
      </c>
      <c r="G722" s="211"/>
      <c r="H722" s="214">
        <v>118.7</v>
      </c>
      <c r="I722" s="215"/>
      <c r="J722" s="211"/>
      <c r="K722" s="211"/>
      <c r="L722" s="216"/>
      <c r="M722" s="217"/>
      <c r="N722" s="218"/>
      <c r="O722" s="218"/>
      <c r="P722" s="218"/>
      <c r="Q722" s="218"/>
      <c r="R722" s="218"/>
      <c r="S722" s="218"/>
      <c r="T722" s="219"/>
      <c r="AT722" s="220" t="s">
        <v>171</v>
      </c>
      <c r="AU722" s="220" t="s">
        <v>134</v>
      </c>
      <c r="AV722" s="11" t="s">
        <v>134</v>
      </c>
      <c r="AW722" s="11" t="s">
        <v>33</v>
      </c>
      <c r="AX722" s="11" t="s">
        <v>70</v>
      </c>
      <c r="AY722" s="220" t="s">
        <v>126</v>
      </c>
    </row>
    <row r="723" spans="2:65" s="13" customFormat="1" ht="13.5">
      <c r="B723" s="237"/>
      <c r="C723" s="238"/>
      <c r="D723" s="208" t="s">
        <v>171</v>
      </c>
      <c r="E723" s="239" t="s">
        <v>21</v>
      </c>
      <c r="F723" s="240" t="s">
        <v>819</v>
      </c>
      <c r="G723" s="238"/>
      <c r="H723" s="241" t="s">
        <v>21</v>
      </c>
      <c r="I723" s="242"/>
      <c r="J723" s="238"/>
      <c r="K723" s="238"/>
      <c r="L723" s="243"/>
      <c r="M723" s="244"/>
      <c r="N723" s="245"/>
      <c r="O723" s="245"/>
      <c r="P723" s="245"/>
      <c r="Q723" s="245"/>
      <c r="R723" s="245"/>
      <c r="S723" s="245"/>
      <c r="T723" s="246"/>
      <c r="AT723" s="247" t="s">
        <v>171</v>
      </c>
      <c r="AU723" s="247" t="s">
        <v>134</v>
      </c>
      <c r="AV723" s="13" t="s">
        <v>78</v>
      </c>
      <c r="AW723" s="13" t="s">
        <v>33</v>
      </c>
      <c r="AX723" s="13" t="s">
        <v>70</v>
      </c>
      <c r="AY723" s="247" t="s">
        <v>126</v>
      </c>
    </row>
    <row r="724" spans="2:65" s="11" customFormat="1" ht="13.5">
      <c r="B724" s="210"/>
      <c r="C724" s="211"/>
      <c r="D724" s="208" t="s">
        <v>171</v>
      </c>
      <c r="E724" s="212" t="s">
        <v>21</v>
      </c>
      <c r="F724" s="213" t="s">
        <v>850</v>
      </c>
      <c r="G724" s="211"/>
      <c r="H724" s="214">
        <v>7</v>
      </c>
      <c r="I724" s="215"/>
      <c r="J724" s="211"/>
      <c r="K724" s="211"/>
      <c r="L724" s="216"/>
      <c r="M724" s="217"/>
      <c r="N724" s="218"/>
      <c r="O724" s="218"/>
      <c r="P724" s="218"/>
      <c r="Q724" s="218"/>
      <c r="R724" s="218"/>
      <c r="S724" s="218"/>
      <c r="T724" s="219"/>
      <c r="AT724" s="220" t="s">
        <v>171</v>
      </c>
      <c r="AU724" s="220" t="s">
        <v>134</v>
      </c>
      <c r="AV724" s="11" t="s">
        <v>134</v>
      </c>
      <c r="AW724" s="11" t="s">
        <v>33</v>
      </c>
      <c r="AX724" s="11" t="s">
        <v>70</v>
      </c>
      <c r="AY724" s="220" t="s">
        <v>126</v>
      </c>
    </row>
    <row r="725" spans="2:65" s="13" customFormat="1" ht="13.5">
      <c r="B725" s="237"/>
      <c r="C725" s="238"/>
      <c r="D725" s="208" t="s">
        <v>171</v>
      </c>
      <c r="E725" s="239" t="s">
        <v>21</v>
      </c>
      <c r="F725" s="240" t="s">
        <v>821</v>
      </c>
      <c r="G725" s="238"/>
      <c r="H725" s="241" t="s">
        <v>21</v>
      </c>
      <c r="I725" s="242"/>
      <c r="J725" s="238"/>
      <c r="K725" s="238"/>
      <c r="L725" s="243"/>
      <c r="M725" s="244"/>
      <c r="N725" s="245"/>
      <c r="O725" s="245"/>
      <c r="P725" s="245"/>
      <c r="Q725" s="245"/>
      <c r="R725" s="245"/>
      <c r="S725" s="245"/>
      <c r="T725" s="246"/>
      <c r="AT725" s="247" t="s">
        <v>171</v>
      </c>
      <c r="AU725" s="247" t="s">
        <v>134</v>
      </c>
      <c r="AV725" s="13" t="s">
        <v>78</v>
      </c>
      <c r="AW725" s="13" t="s">
        <v>33</v>
      </c>
      <c r="AX725" s="13" t="s">
        <v>70</v>
      </c>
      <c r="AY725" s="247" t="s">
        <v>126</v>
      </c>
    </row>
    <row r="726" spans="2:65" s="11" customFormat="1" ht="13.5">
      <c r="B726" s="210"/>
      <c r="C726" s="211"/>
      <c r="D726" s="208" t="s">
        <v>171</v>
      </c>
      <c r="E726" s="212" t="s">
        <v>21</v>
      </c>
      <c r="F726" s="213" t="s">
        <v>851</v>
      </c>
      <c r="G726" s="211"/>
      <c r="H726" s="214">
        <v>14</v>
      </c>
      <c r="I726" s="215"/>
      <c r="J726" s="211"/>
      <c r="K726" s="211"/>
      <c r="L726" s="216"/>
      <c r="M726" s="217"/>
      <c r="N726" s="218"/>
      <c r="O726" s="218"/>
      <c r="P726" s="218"/>
      <c r="Q726" s="218"/>
      <c r="R726" s="218"/>
      <c r="S726" s="218"/>
      <c r="T726" s="219"/>
      <c r="AT726" s="220" t="s">
        <v>171</v>
      </c>
      <c r="AU726" s="220" t="s">
        <v>134</v>
      </c>
      <c r="AV726" s="11" t="s">
        <v>134</v>
      </c>
      <c r="AW726" s="11" t="s">
        <v>33</v>
      </c>
      <c r="AX726" s="11" t="s">
        <v>70</v>
      </c>
      <c r="AY726" s="220" t="s">
        <v>126</v>
      </c>
    </row>
    <row r="727" spans="2:65" s="13" customFormat="1" ht="13.5">
      <c r="B727" s="237"/>
      <c r="C727" s="238"/>
      <c r="D727" s="208" t="s">
        <v>171</v>
      </c>
      <c r="E727" s="239" t="s">
        <v>21</v>
      </c>
      <c r="F727" s="240" t="s">
        <v>817</v>
      </c>
      <c r="G727" s="238"/>
      <c r="H727" s="241" t="s">
        <v>21</v>
      </c>
      <c r="I727" s="242"/>
      <c r="J727" s="238"/>
      <c r="K727" s="238"/>
      <c r="L727" s="243"/>
      <c r="M727" s="244"/>
      <c r="N727" s="245"/>
      <c r="O727" s="245"/>
      <c r="P727" s="245"/>
      <c r="Q727" s="245"/>
      <c r="R727" s="245"/>
      <c r="S727" s="245"/>
      <c r="T727" s="246"/>
      <c r="AT727" s="247" t="s">
        <v>171</v>
      </c>
      <c r="AU727" s="247" t="s">
        <v>134</v>
      </c>
      <c r="AV727" s="13" t="s">
        <v>78</v>
      </c>
      <c r="AW727" s="13" t="s">
        <v>33</v>
      </c>
      <c r="AX727" s="13" t="s">
        <v>70</v>
      </c>
      <c r="AY727" s="247" t="s">
        <v>126</v>
      </c>
    </row>
    <row r="728" spans="2:65" s="11" customFormat="1" ht="13.5">
      <c r="B728" s="210"/>
      <c r="C728" s="211"/>
      <c r="D728" s="208" t="s">
        <v>171</v>
      </c>
      <c r="E728" s="212" t="s">
        <v>21</v>
      </c>
      <c r="F728" s="213" t="s">
        <v>887</v>
      </c>
      <c r="G728" s="211"/>
      <c r="H728" s="214">
        <v>94.5</v>
      </c>
      <c r="I728" s="215"/>
      <c r="J728" s="211"/>
      <c r="K728" s="211"/>
      <c r="L728" s="216"/>
      <c r="M728" s="217"/>
      <c r="N728" s="218"/>
      <c r="O728" s="218"/>
      <c r="P728" s="218"/>
      <c r="Q728" s="218"/>
      <c r="R728" s="218"/>
      <c r="S728" s="218"/>
      <c r="T728" s="219"/>
      <c r="AT728" s="220" t="s">
        <v>171</v>
      </c>
      <c r="AU728" s="220" t="s">
        <v>134</v>
      </c>
      <c r="AV728" s="11" t="s">
        <v>134</v>
      </c>
      <c r="AW728" s="11" t="s">
        <v>33</v>
      </c>
      <c r="AX728" s="11" t="s">
        <v>70</v>
      </c>
      <c r="AY728" s="220" t="s">
        <v>126</v>
      </c>
    </row>
    <row r="729" spans="2:65" s="12" customFormat="1" ht="13.5">
      <c r="B729" s="221"/>
      <c r="C729" s="222"/>
      <c r="D729" s="205" t="s">
        <v>171</v>
      </c>
      <c r="E729" s="248" t="s">
        <v>21</v>
      </c>
      <c r="F729" s="249" t="s">
        <v>174</v>
      </c>
      <c r="G729" s="222"/>
      <c r="H729" s="250">
        <v>234.2</v>
      </c>
      <c r="I729" s="226"/>
      <c r="J729" s="222"/>
      <c r="K729" s="222"/>
      <c r="L729" s="227"/>
      <c r="M729" s="228"/>
      <c r="N729" s="229"/>
      <c r="O729" s="229"/>
      <c r="P729" s="229"/>
      <c r="Q729" s="229"/>
      <c r="R729" s="229"/>
      <c r="S729" s="229"/>
      <c r="T729" s="230"/>
      <c r="AT729" s="231" t="s">
        <v>171</v>
      </c>
      <c r="AU729" s="231" t="s">
        <v>134</v>
      </c>
      <c r="AV729" s="12" t="s">
        <v>133</v>
      </c>
      <c r="AW729" s="12" t="s">
        <v>33</v>
      </c>
      <c r="AX729" s="12" t="s">
        <v>78</v>
      </c>
      <c r="AY729" s="231" t="s">
        <v>126</v>
      </c>
    </row>
    <row r="730" spans="2:65" s="1" customFormat="1" ht="22.5" customHeight="1">
      <c r="B730" s="41"/>
      <c r="C730" s="193" t="s">
        <v>571</v>
      </c>
      <c r="D730" s="193" t="s">
        <v>129</v>
      </c>
      <c r="E730" s="194" t="s">
        <v>888</v>
      </c>
      <c r="F730" s="195" t="s">
        <v>889</v>
      </c>
      <c r="G730" s="196" t="s">
        <v>380</v>
      </c>
      <c r="H730" s="197">
        <v>56.518000000000001</v>
      </c>
      <c r="I730" s="198"/>
      <c r="J730" s="199">
        <f>ROUND(I730*H730,2)</f>
        <v>0</v>
      </c>
      <c r="K730" s="195" t="s">
        <v>160</v>
      </c>
      <c r="L730" s="61"/>
      <c r="M730" s="200" t="s">
        <v>21</v>
      </c>
      <c r="N730" s="201" t="s">
        <v>42</v>
      </c>
      <c r="O730" s="42"/>
      <c r="P730" s="202">
        <f>O730*H730</f>
        <v>0</v>
      </c>
      <c r="Q730" s="202">
        <v>0</v>
      </c>
      <c r="R730" s="202">
        <f>Q730*H730</f>
        <v>0</v>
      </c>
      <c r="S730" s="202">
        <v>0</v>
      </c>
      <c r="T730" s="203">
        <f>S730*H730</f>
        <v>0</v>
      </c>
      <c r="AR730" s="24" t="s">
        <v>133</v>
      </c>
      <c r="AT730" s="24" t="s">
        <v>129</v>
      </c>
      <c r="AU730" s="24" t="s">
        <v>134</v>
      </c>
      <c r="AY730" s="24" t="s">
        <v>126</v>
      </c>
      <c r="BE730" s="204">
        <f>IF(N730="základní",J730,0)</f>
        <v>0</v>
      </c>
      <c r="BF730" s="204">
        <f>IF(N730="snížená",J730,0)</f>
        <v>0</v>
      </c>
      <c r="BG730" s="204">
        <f>IF(N730="zákl. přenesená",J730,0)</f>
        <v>0</v>
      </c>
      <c r="BH730" s="204">
        <f>IF(N730="sníž. přenesená",J730,0)</f>
        <v>0</v>
      </c>
      <c r="BI730" s="204">
        <f>IF(N730="nulová",J730,0)</f>
        <v>0</v>
      </c>
      <c r="BJ730" s="24" t="s">
        <v>134</v>
      </c>
      <c r="BK730" s="204">
        <f>ROUND(I730*H730,2)</f>
        <v>0</v>
      </c>
      <c r="BL730" s="24" t="s">
        <v>133</v>
      </c>
      <c r="BM730" s="24" t="s">
        <v>890</v>
      </c>
    </row>
    <row r="731" spans="2:65" s="1" customFormat="1" ht="54">
      <c r="B731" s="41"/>
      <c r="C731" s="63"/>
      <c r="D731" s="208" t="s">
        <v>135</v>
      </c>
      <c r="E731" s="63"/>
      <c r="F731" s="209" t="s">
        <v>891</v>
      </c>
      <c r="G731" s="63"/>
      <c r="H731" s="63"/>
      <c r="I731" s="163"/>
      <c r="J731" s="63"/>
      <c r="K731" s="63"/>
      <c r="L731" s="61"/>
      <c r="M731" s="207"/>
      <c r="N731" s="42"/>
      <c r="O731" s="42"/>
      <c r="P731" s="42"/>
      <c r="Q731" s="42"/>
      <c r="R731" s="42"/>
      <c r="S731" s="42"/>
      <c r="T731" s="78"/>
      <c r="AT731" s="24" t="s">
        <v>135</v>
      </c>
      <c r="AU731" s="24" t="s">
        <v>134</v>
      </c>
    </row>
    <row r="732" spans="2:65" s="11" customFormat="1" ht="13.5">
      <c r="B732" s="210"/>
      <c r="C732" s="211"/>
      <c r="D732" s="208" t="s">
        <v>171</v>
      </c>
      <c r="E732" s="212" t="s">
        <v>21</v>
      </c>
      <c r="F732" s="213" t="s">
        <v>892</v>
      </c>
      <c r="G732" s="211"/>
      <c r="H732" s="214">
        <v>56.518000000000001</v>
      </c>
      <c r="I732" s="215"/>
      <c r="J732" s="211"/>
      <c r="K732" s="211"/>
      <c r="L732" s="216"/>
      <c r="M732" s="217"/>
      <c r="N732" s="218"/>
      <c r="O732" s="218"/>
      <c r="P732" s="218"/>
      <c r="Q732" s="218"/>
      <c r="R732" s="218"/>
      <c r="S732" s="218"/>
      <c r="T732" s="219"/>
      <c r="AT732" s="220" t="s">
        <v>171</v>
      </c>
      <c r="AU732" s="220" t="s">
        <v>134</v>
      </c>
      <c r="AV732" s="11" t="s">
        <v>134</v>
      </c>
      <c r="AW732" s="11" t="s">
        <v>33</v>
      </c>
      <c r="AX732" s="11" t="s">
        <v>70</v>
      </c>
      <c r="AY732" s="220" t="s">
        <v>126</v>
      </c>
    </row>
    <row r="733" spans="2:65" s="12" customFormat="1" ht="13.5">
      <c r="B733" s="221"/>
      <c r="C733" s="222"/>
      <c r="D733" s="205" t="s">
        <v>171</v>
      </c>
      <c r="E733" s="248" t="s">
        <v>21</v>
      </c>
      <c r="F733" s="249" t="s">
        <v>174</v>
      </c>
      <c r="G733" s="222"/>
      <c r="H733" s="250">
        <v>56.518000000000001</v>
      </c>
      <c r="I733" s="226"/>
      <c r="J733" s="222"/>
      <c r="K733" s="222"/>
      <c r="L733" s="227"/>
      <c r="M733" s="228"/>
      <c r="N733" s="229"/>
      <c r="O733" s="229"/>
      <c r="P733" s="229"/>
      <c r="Q733" s="229"/>
      <c r="R733" s="229"/>
      <c r="S733" s="229"/>
      <c r="T733" s="230"/>
      <c r="AT733" s="231" t="s">
        <v>171</v>
      </c>
      <c r="AU733" s="231" t="s">
        <v>134</v>
      </c>
      <c r="AV733" s="12" t="s">
        <v>133</v>
      </c>
      <c r="AW733" s="12" t="s">
        <v>33</v>
      </c>
      <c r="AX733" s="12" t="s">
        <v>78</v>
      </c>
      <c r="AY733" s="231" t="s">
        <v>126</v>
      </c>
    </row>
    <row r="734" spans="2:65" s="1" customFormat="1" ht="31.5" customHeight="1">
      <c r="B734" s="41"/>
      <c r="C734" s="193" t="s">
        <v>893</v>
      </c>
      <c r="D734" s="193" t="s">
        <v>129</v>
      </c>
      <c r="E734" s="194" t="s">
        <v>894</v>
      </c>
      <c r="F734" s="195" t="s">
        <v>895</v>
      </c>
      <c r="G734" s="196" t="s">
        <v>489</v>
      </c>
      <c r="H734" s="197">
        <v>4</v>
      </c>
      <c r="I734" s="198"/>
      <c r="J734" s="199">
        <f>ROUND(I734*H734,2)</f>
        <v>0</v>
      </c>
      <c r="K734" s="195" t="s">
        <v>160</v>
      </c>
      <c r="L734" s="61"/>
      <c r="M734" s="200" t="s">
        <v>21</v>
      </c>
      <c r="N734" s="201" t="s">
        <v>42</v>
      </c>
      <c r="O734" s="42"/>
      <c r="P734" s="202">
        <f>O734*H734</f>
        <v>0</v>
      </c>
      <c r="Q734" s="202">
        <v>0</v>
      </c>
      <c r="R734" s="202">
        <f>Q734*H734</f>
        <v>0</v>
      </c>
      <c r="S734" s="202">
        <v>0</v>
      </c>
      <c r="T734" s="203">
        <f>S734*H734</f>
        <v>0</v>
      </c>
      <c r="AR734" s="24" t="s">
        <v>133</v>
      </c>
      <c r="AT734" s="24" t="s">
        <v>129</v>
      </c>
      <c r="AU734" s="24" t="s">
        <v>134</v>
      </c>
      <c r="AY734" s="24" t="s">
        <v>126</v>
      </c>
      <c r="BE734" s="204">
        <f>IF(N734="základní",J734,0)</f>
        <v>0</v>
      </c>
      <c r="BF734" s="204">
        <f>IF(N734="snížená",J734,0)</f>
        <v>0</v>
      </c>
      <c r="BG734" s="204">
        <f>IF(N734="zákl. přenesená",J734,0)</f>
        <v>0</v>
      </c>
      <c r="BH734" s="204">
        <f>IF(N734="sníž. přenesená",J734,0)</f>
        <v>0</v>
      </c>
      <c r="BI734" s="204">
        <f>IF(N734="nulová",J734,0)</f>
        <v>0</v>
      </c>
      <c r="BJ734" s="24" t="s">
        <v>134</v>
      </c>
      <c r="BK734" s="204">
        <f>ROUND(I734*H734,2)</f>
        <v>0</v>
      </c>
      <c r="BL734" s="24" t="s">
        <v>133</v>
      </c>
      <c r="BM734" s="24" t="s">
        <v>896</v>
      </c>
    </row>
    <row r="735" spans="2:65" s="1" customFormat="1" ht="40.5">
      <c r="B735" s="41"/>
      <c r="C735" s="63"/>
      <c r="D735" s="208" t="s">
        <v>135</v>
      </c>
      <c r="E735" s="63"/>
      <c r="F735" s="209" t="s">
        <v>897</v>
      </c>
      <c r="G735" s="63"/>
      <c r="H735" s="63"/>
      <c r="I735" s="163"/>
      <c r="J735" s="63"/>
      <c r="K735" s="63"/>
      <c r="L735" s="61"/>
      <c r="M735" s="207"/>
      <c r="N735" s="42"/>
      <c r="O735" s="42"/>
      <c r="P735" s="42"/>
      <c r="Q735" s="42"/>
      <c r="R735" s="42"/>
      <c r="S735" s="42"/>
      <c r="T735" s="78"/>
      <c r="AT735" s="24" t="s">
        <v>135</v>
      </c>
      <c r="AU735" s="24" t="s">
        <v>134</v>
      </c>
    </row>
    <row r="736" spans="2:65" s="11" customFormat="1" ht="13.5">
      <c r="B736" s="210"/>
      <c r="C736" s="211"/>
      <c r="D736" s="208" t="s">
        <v>171</v>
      </c>
      <c r="E736" s="212" t="s">
        <v>21</v>
      </c>
      <c r="F736" s="213" t="s">
        <v>898</v>
      </c>
      <c r="G736" s="211"/>
      <c r="H736" s="214">
        <v>4</v>
      </c>
      <c r="I736" s="215"/>
      <c r="J736" s="211"/>
      <c r="K736" s="211"/>
      <c r="L736" s="216"/>
      <c r="M736" s="217"/>
      <c r="N736" s="218"/>
      <c r="O736" s="218"/>
      <c r="P736" s="218"/>
      <c r="Q736" s="218"/>
      <c r="R736" s="218"/>
      <c r="S736" s="218"/>
      <c r="T736" s="219"/>
      <c r="AT736" s="220" t="s">
        <v>171</v>
      </c>
      <c r="AU736" s="220" t="s">
        <v>134</v>
      </c>
      <c r="AV736" s="11" t="s">
        <v>134</v>
      </c>
      <c r="AW736" s="11" t="s">
        <v>33</v>
      </c>
      <c r="AX736" s="11" t="s">
        <v>70</v>
      </c>
      <c r="AY736" s="220" t="s">
        <v>126</v>
      </c>
    </row>
    <row r="737" spans="2:65" s="12" customFormat="1" ht="13.5">
      <c r="B737" s="221"/>
      <c r="C737" s="222"/>
      <c r="D737" s="205" t="s">
        <v>171</v>
      </c>
      <c r="E737" s="248" t="s">
        <v>21</v>
      </c>
      <c r="F737" s="249" t="s">
        <v>174</v>
      </c>
      <c r="G737" s="222"/>
      <c r="H737" s="250">
        <v>4</v>
      </c>
      <c r="I737" s="226"/>
      <c r="J737" s="222"/>
      <c r="K737" s="222"/>
      <c r="L737" s="227"/>
      <c r="M737" s="228"/>
      <c r="N737" s="229"/>
      <c r="O737" s="229"/>
      <c r="P737" s="229"/>
      <c r="Q737" s="229"/>
      <c r="R737" s="229"/>
      <c r="S737" s="229"/>
      <c r="T737" s="230"/>
      <c r="AT737" s="231" t="s">
        <v>171</v>
      </c>
      <c r="AU737" s="231" t="s">
        <v>134</v>
      </c>
      <c r="AV737" s="12" t="s">
        <v>133</v>
      </c>
      <c r="AW737" s="12" t="s">
        <v>33</v>
      </c>
      <c r="AX737" s="12" t="s">
        <v>78</v>
      </c>
      <c r="AY737" s="231" t="s">
        <v>126</v>
      </c>
    </row>
    <row r="738" spans="2:65" s="1" customFormat="1" ht="22.5" customHeight="1">
      <c r="B738" s="41"/>
      <c r="C738" s="193" t="s">
        <v>577</v>
      </c>
      <c r="D738" s="193" t="s">
        <v>129</v>
      </c>
      <c r="E738" s="194" t="s">
        <v>899</v>
      </c>
      <c r="F738" s="195" t="s">
        <v>900</v>
      </c>
      <c r="G738" s="196" t="s">
        <v>308</v>
      </c>
      <c r="H738" s="197">
        <v>21.402000000000001</v>
      </c>
      <c r="I738" s="198"/>
      <c r="J738" s="199">
        <f>ROUND(I738*H738,2)</f>
        <v>0</v>
      </c>
      <c r="K738" s="195" t="s">
        <v>160</v>
      </c>
      <c r="L738" s="61"/>
      <c r="M738" s="200" t="s">
        <v>21</v>
      </c>
      <c r="N738" s="201" t="s">
        <v>42</v>
      </c>
      <c r="O738" s="42"/>
      <c r="P738" s="202">
        <f>O738*H738</f>
        <v>0</v>
      </c>
      <c r="Q738" s="202">
        <v>0</v>
      </c>
      <c r="R738" s="202">
        <f>Q738*H738</f>
        <v>0</v>
      </c>
      <c r="S738" s="202">
        <v>0</v>
      </c>
      <c r="T738" s="203">
        <f>S738*H738</f>
        <v>0</v>
      </c>
      <c r="AR738" s="24" t="s">
        <v>133</v>
      </c>
      <c r="AT738" s="24" t="s">
        <v>129</v>
      </c>
      <c r="AU738" s="24" t="s">
        <v>134</v>
      </c>
      <c r="AY738" s="24" t="s">
        <v>126</v>
      </c>
      <c r="BE738" s="204">
        <f>IF(N738="základní",J738,0)</f>
        <v>0</v>
      </c>
      <c r="BF738" s="204">
        <f>IF(N738="snížená",J738,0)</f>
        <v>0</v>
      </c>
      <c r="BG738" s="204">
        <f>IF(N738="zákl. přenesená",J738,0)</f>
        <v>0</v>
      </c>
      <c r="BH738" s="204">
        <f>IF(N738="sníž. přenesená",J738,0)</f>
        <v>0</v>
      </c>
      <c r="BI738" s="204">
        <f>IF(N738="nulová",J738,0)</f>
        <v>0</v>
      </c>
      <c r="BJ738" s="24" t="s">
        <v>134</v>
      </c>
      <c r="BK738" s="204">
        <f>ROUND(I738*H738,2)</f>
        <v>0</v>
      </c>
      <c r="BL738" s="24" t="s">
        <v>133</v>
      </c>
      <c r="BM738" s="24" t="s">
        <v>901</v>
      </c>
    </row>
    <row r="739" spans="2:65" s="1" customFormat="1" ht="40.5">
      <c r="B739" s="41"/>
      <c r="C739" s="63"/>
      <c r="D739" s="208" t="s">
        <v>135</v>
      </c>
      <c r="E739" s="63"/>
      <c r="F739" s="209" t="s">
        <v>902</v>
      </c>
      <c r="G739" s="63"/>
      <c r="H739" s="63"/>
      <c r="I739" s="163"/>
      <c r="J739" s="63"/>
      <c r="K739" s="63"/>
      <c r="L739" s="61"/>
      <c r="M739" s="207"/>
      <c r="N739" s="42"/>
      <c r="O739" s="42"/>
      <c r="P739" s="42"/>
      <c r="Q739" s="42"/>
      <c r="R739" s="42"/>
      <c r="S739" s="42"/>
      <c r="T739" s="78"/>
      <c r="AT739" s="24" t="s">
        <v>135</v>
      </c>
      <c r="AU739" s="24" t="s">
        <v>134</v>
      </c>
    </row>
    <row r="740" spans="2:65" s="13" customFormat="1" ht="13.5">
      <c r="B740" s="237"/>
      <c r="C740" s="238"/>
      <c r="D740" s="208" t="s">
        <v>171</v>
      </c>
      <c r="E740" s="239" t="s">
        <v>21</v>
      </c>
      <c r="F740" s="240" t="s">
        <v>771</v>
      </c>
      <c r="G740" s="238"/>
      <c r="H740" s="241" t="s">
        <v>21</v>
      </c>
      <c r="I740" s="242"/>
      <c r="J740" s="238"/>
      <c r="K740" s="238"/>
      <c r="L740" s="243"/>
      <c r="M740" s="244"/>
      <c r="N740" s="245"/>
      <c r="O740" s="245"/>
      <c r="P740" s="245"/>
      <c r="Q740" s="245"/>
      <c r="R740" s="245"/>
      <c r="S740" s="245"/>
      <c r="T740" s="246"/>
      <c r="AT740" s="247" t="s">
        <v>171</v>
      </c>
      <c r="AU740" s="247" t="s">
        <v>134</v>
      </c>
      <c r="AV740" s="13" t="s">
        <v>78</v>
      </c>
      <c r="AW740" s="13" t="s">
        <v>33</v>
      </c>
      <c r="AX740" s="13" t="s">
        <v>70</v>
      </c>
      <c r="AY740" s="247" t="s">
        <v>126</v>
      </c>
    </row>
    <row r="741" spans="2:65" s="11" customFormat="1" ht="13.5">
      <c r="B741" s="210"/>
      <c r="C741" s="211"/>
      <c r="D741" s="208" t="s">
        <v>171</v>
      </c>
      <c r="E741" s="212" t="s">
        <v>21</v>
      </c>
      <c r="F741" s="213" t="s">
        <v>903</v>
      </c>
      <c r="G741" s="211"/>
      <c r="H741" s="214">
        <v>4.9020000000000001</v>
      </c>
      <c r="I741" s="215"/>
      <c r="J741" s="211"/>
      <c r="K741" s="211"/>
      <c r="L741" s="216"/>
      <c r="M741" s="217"/>
      <c r="N741" s="218"/>
      <c r="O741" s="218"/>
      <c r="P741" s="218"/>
      <c r="Q741" s="218"/>
      <c r="R741" s="218"/>
      <c r="S741" s="218"/>
      <c r="T741" s="219"/>
      <c r="AT741" s="220" t="s">
        <v>171</v>
      </c>
      <c r="AU741" s="220" t="s">
        <v>134</v>
      </c>
      <c r="AV741" s="11" t="s">
        <v>134</v>
      </c>
      <c r="AW741" s="11" t="s">
        <v>33</v>
      </c>
      <c r="AX741" s="11" t="s">
        <v>70</v>
      </c>
      <c r="AY741" s="220" t="s">
        <v>126</v>
      </c>
    </row>
    <row r="742" spans="2:65" s="11" customFormat="1" ht="13.5">
      <c r="B742" s="210"/>
      <c r="C742" s="211"/>
      <c r="D742" s="208" t="s">
        <v>171</v>
      </c>
      <c r="E742" s="212" t="s">
        <v>21</v>
      </c>
      <c r="F742" s="213" t="s">
        <v>904</v>
      </c>
      <c r="G742" s="211"/>
      <c r="H742" s="214">
        <v>3.7719999999999998</v>
      </c>
      <c r="I742" s="215"/>
      <c r="J742" s="211"/>
      <c r="K742" s="211"/>
      <c r="L742" s="216"/>
      <c r="M742" s="217"/>
      <c r="N742" s="218"/>
      <c r="O742" s="218"/>
      <c r="P742" s="218"/>
      <c r="Q742" s="218"/>
      <c r="R742" s="218"/>
      <c r="S742" s="218"/>
      <c r="T742" s="219"/>
      <c r="AT742" s="220" t="s">
        <v>171</v>
      </c>
      <c r="AU742" s="220" t="s">
        <v>134</v>
      </c>
      <c r="AV742" s="11" t="s">
        <v>134</v>
      </c>
      <c r="AW742" s="11" t="s">
        <v>33</v>
      </c>
      <c r="AX742" s="11" t="s">
        <v>70</v>
      </c>
      <c r="AY742" s="220" t="s">
        <v>126</v>
      </c>
    </row>
    <row r="743" spans="2:65" s="13" customFormat="1" ht="13.5">
      <c r="B743" s="237"/>
      <c r="C743" s="238"/>
      <c r="D743" s="208" t="s">
        <v>171</v>
      </c>
      <c r="E743" s="239" t="s">
        <v>21</v>
      </c>
      <c r="F743" s="240" t="s">
        <v>829</v>
      </c>
      <c r="G743" s="238"/>
      <c r="H743" s="241" t="s">
        <v>21</v>
      </c>
      <c r="I743" s="242"/>
      <c r="J743" s="238"/>
      <c r="K743" s="238"/>
      <c r="L743" s="243"/>
      <c r="M743" s="244"/>
      <c r="N743" s="245"/>
      <c r="O743" s="245"/>
      <c r="P743" s="245"/>
      <c r="Q743" s="245"/>
      <c r="R743" s="245"/>
      <c r="S743" s="245"/>
      <c r="T743" s="246"/>
      <c r="AT743" s="247" t="s">
        <v>171</v>
      </c>
      <c r="AU743" s="247" t="s">
        <v>134</v>
      </c>
      <c r="AV743" s="13" t="s">
        <v>78</v>
      </c>
      <c r="AW743" s="13" t="s">
        <v>33</v>
      </c>
      <c r="AX743" s="13" t="s">
        <v>70</v>
      </c>
      <c r="AY743" s="247" t="s">
        <v>126</v>
      </c>
    </row>
    <row r="744" spans="2:65" s="11" customFormat="1" ht="13.5">
      <c r="B744" s="210"/>
      <c r="C744" s="211"/>
      <c r="D744" s="208" t="s">
        <v>171</v>
      </c>
      <c r="E744" s="212" t="s">
        <v>21</v>
      </c>
      <c r="F744" s="213" t="s">
        <v>905</v>
      </c>
      <c r="G744" s="211"/>
      <c r="H744" s="214">
        <v>5.66</v>
      </c>
      <c r="I744" s="215"/>
      <c r="J744" s="211"/>
      <c r="K744" s="211"/>
      <c r="L744" s="216"/>
      <c r="M744" s="217"/>
      <c r="N744" s="218"/>
      <c r="O744" s="218"/>
      <c r="P744" s="218"/>
      <c r="Q744" s="218"/>
      <c r="R744" s="218"/>
      <c r="S744" s="218"/>
      <c r="T744" s="219"/>
      <c r="AT744" s="220" t="s">
        <v>171</v>
      </c>
      <c r="AU744" s="220" t="s">
        <v>134</v>
      </c>
      <c r="AV744" s="11" t="s">
        <v>134</v>
      </c>
      <c r="AW744" s="11" t="s">
        <v>33</v>
      </c>
      <c r="AX744" s="11" t="s">
        <v>70</v>
      </c>
      <c r="AY744" s="220" t="s">
        <v>126</v>
      </c>
    </row>
    <row r="745" spans="2:65" s="11" customFormat="1" ht="13.5">
      <c r="B745" s="210"/>
      <c r="C745" s="211"/>
      <c r="D745" s="208" t="s">
        <v>171</v>
      </c>
      <c r="E745" s="212" t="s">
        <v>21</v>
      </c>
      <c r="F745" s="213" t="s">
        <v>906</v>
      </c>
      <c r="G745" s="211"/>
      <c r="H745" s="214">
        <v>1.6519999999999999</v>
      </c>
      <c r="I745" s="215"/>
      <c r="J745" s="211"/>
      <c r="K745" s="211"/>
      <c r="L745" s="216"/>
      <c r="M745" s="217"/>
      <c r="N745" s="218"/>
      <c r="O745" s="218"/>
      <c r="P745" s="218"/>
      <c r="Q745" s="218"/>
      <c r="R745" s="218"/>
      <c r="S745" s="218"/>
      <c r="T745" s="219"/>
      <c r="AT745" s="220" t="s">
        <v>171</v>
      </c>
      <c r="AU745" s="220" t="s">
        <v>134</v>
      </c>
      <c r="AV745" s="11" t="s">
        <v>134</v>
      </c>
      <c r="AW745" s="11" t="s">
        <v>33</v>
      </c>
      <c r="AX745" s="11" t="s">
        <v>70</v>
      </c>
      <c r="AY745" s="220" t="s">
        <v>126</v>
      </c>
    </row>
    <row r="746" spans="2:65" s="13" customFormat="1" ht="13.5">
      <c r="B746" s="237"/>
      <c r="C746" s="238"/>
      <c r="D746" s="208" t="s">
        <v>171</v>
      </c>
      <c r="E746" s="239" t="s">
        <v>21</v>
      </c>
      <c r="F746" s="240" t="s">
        <v>835</v>
      </c>
      <c r="G746" s="238"/>
      <c r="H746" s="241" t="s">
        <v>21</v>
      </c>
      <c r="I746" s="242"/>
      <c r="J746" s="238"/>
      <c r="K746" s="238"/>
      <c r="L746" s="243"/>
      <c r="M746" s="244"/>
      <c r="N746" s="245"/>
      <c r="O746" s="245"/>
      <c r="P746" s="245"/>
      <c r="Q746" s="245"/>
      <c r="R746" s="245"/>
      <c r="S746" s="245"/>
      <c r="T746" s="246"/>
      <c r="AT746" s="247" t="s">
        <v>171</v>
      </c>
      <c r="AU746" s="247" t="s">
        <v>134</v>
      </c>
      <c r="AV746" s="13" t="s">
        <v>78</v>
      </c>
      <c r="AW746" s="13" t="s">
        <v>33</v>
      </c>
      <c r="AX746" s="13" t="s">
        <v>70</v>
      </c>
      <c r="AY746" s="247" t="s">
        <v>126</v>
      </c>
    </row>
    <row r="747" spans="2:65" s="11" customFormat="1" ht="13.5">
      <c r="B747" s="210"/>
      <c r="C747" s="211"/>
      <c r="D747" s="208" t="s">
        <v>171</v>
      </c>
      <c r="E747" s="212" t="s">
        <v>21</v>
      </c>
      <c r="F747" s="213" t="s">
        <v>907</v>
      </c>
      <c r="G747" s="211"/>
      <c r="H747" s="214">
        <v>4.0469999999999997</v>
      </c>
      <c r="I747" s="215"/>
      <c r="J747" s="211"/>
      <c r="K747" s="211"/>
      <c r="L747" s="216"/>
      <c r="M747" s="217"/>
      <c r="N747" s="218"/>
      <c r="O747" s="218"/>
      <c r="P747" s="218"/>
      <c r="Q747" s="218"/>
      <c r="R747" s="218"/>
      <c r="S747" s="218"/>
      <c r="T747" s="219"/>
      <c r="AT747" s="220" t="s">
        <v>171</v>
      </c>
      <c r="AU747" s="220" t="s">
        <v>134</v>
      </c>
      <c r="AV747" s="11" t="s">
        <v>134</v>
      </c>
      <c r="AW747" s="11" t="s">
        <v>33</v>
      </c>
      <c r="AX747" s="11" t="s">
        <v>70</v>
      </c>
      <c r="AY747" s="220" t="s">
        <v>126</v>
      </c>
    </row>
    <row r="748" spans="2:65" s="11" customFormat="1" ht="13.5">
      <c r="B748" s="210"/>
      <c r="C748" s="211"/>
      <c r="D748" s="208" t="s">
        <v>171</v>
      </c>
      <c r="E748" s="212" t="s">
        <v>21</v>
      </c>
      <c r="F748" s="213" t="s">
        <v>908</v>
      </c>
      <c r="G748" s="211"/>
      <c r="H748" s="214">
        <v>1.369</v>
      </c>
      <c r="I748" s="215"/>
      <c r="J748" s="211"/>
      <c r="K748" s="211"/>
      <c r="L748" s="216"/>
      <c r="M748" s="217"/>
      <c r="N748" s="218"/>
      <c r="O748" s="218"/>
      <c r="P748" s="218"/>
      <c r="Q748" s="218"/>
      <c r="R748" s="218"/>
      <c r="S748" s="218"/>
      <c r="T748" s="219"/>
      <c r="AT748" s="220" t="s">
        <v>171</v>
      </c>
      <c r="AU748" s="220" t="s">
        <v>134</v>
      </c>
      <c r="AV748" s="11" t="s">
        <v>134</v>
      </c>
      <c r="AW748" s="11" t="s">
        <v>33</v>
      </c>
      <c r="AX748" s="11" t="s">
        <v>70</v>
      </c>
      <c r="AY748" s="220" t="s">
        <v>126</v>
      </c>
    </row>
    <row r="749" spans="2:65" s="12" customFormat="1" ht="13.5">
      <c r="B749" s="221"/>
      <c r="C749" s="222"/>
      <c r="D749" s="205" t="s">
        <v>171</v>
      </c>
      <c r="E749" s="248" t="s">
        <v>21</v>
      </c>
      <c r="F749" s="249" t="s">
        <v>174</v>
      </c>
      <c r="G749" s="222"/>
      <c r="H749" s="250">
        <v>21.402000000000001</v>
      </c>
      <c r="I749" s="226"/>
      <c r="J749" s="222"/>
      <c r="K749" s="222"/>
      <c r="L749" s="227"/>
      <c r="M749" s="228"/>
      <c r="N749" s="229"/>
      <c r="O749" s="229"/>
      <c r="P749" s="229"/>
      <c r="Q749" s="229"/>
      <c r="R749" s="229"/>
      <c r="S749" s="229"/>
      <c r="T749" s="230"/>
      <c r="AT749" s="231" t="s">
        <v>171</v>
      </c>
      <c r="AU749" s="231" t="s">
        <v>134</v>
      </c>
      <c r="AV749" s="12" t="s">
        <v>133</v>
      </c>
      <c r="AW749" s="12" t="s">
        <v>33</v>
      </c>
      <c r="AX749" s="12" t="s">
        <v>78</v>
      </c>
      <c r="AY749" s="231" t="s">
        <v>126</v>
      </c>
    </row>
    <row r="750" spans="2:65" s="1" customFormat="1" ht="22.5" customHeight="1">
      <c r="B750" s="41"/>
      <c r="C750" s="193" t="s">
        <v>909</v>
      </c>
      <c r="D750" s="193" t="s">
        <v>129</v>
      </c>
      <c r="E750" s="194" t="s">
        <v>910</v>
      </c>
      <c r="F750" s="195" t="s">
        <v>911</v>
      </c>
      <c r="G750" s="196" t="s">
        <v>400</v>
      </c>
      <c r="H750" s="197">
        <v>161.95699999999999</v>
      </c>
      <c r="I750" s="198"/>
      <c r="J750" s="199">
        <f>ROUND(I750*H750,2)</f>
        <v>0</v>
      </c>
      <c r="K750" s="195" t="s">
        <v>160</v>
      </c>
      <c r="L750" s="61"/>
      <c r="M750" s="200" t="s">
        <v>21</v>
      </c>
      <c r="N750" s="201" t="s">
        <v>42</v>
      </c>
      <c r="O750" s="42"/>
      <c r="P750" s="202">
        <f>O750*H750</f>
        <v>0</v>
      </c>
      <c r="Q750" s="202">
        <v>0</v>
      </c>
      <c r="R750" s="202">
        <f>Q750*H750</f>
        <v>0</v>
      </c>
      <c r="S750" s="202">
        <v>0</v>
      </c>
      <c r="T750" s="203">
        <f>S750*H750</f>
        <v>0</v>
      </c>
      <c r="AR750" s="24" t="s">
        <v>133</v>
      </c>
      <c r="AT750" s="24" t="s">
        <v>129</v>
      </c>
      <c r="AU750" s="24" t="s">
        <v>134</v>
      </c>
      <c r="AY750" s="24" t="s">
        <v>126</v>
      </c>
      <c r="BE750" s="204">
        <f>IF(N750="základní",J750,0)</f>
        <v>0</v>
      </c>
      <c r="BF750" s="204">
        <f>IF(N750="snížená",J750,0)</f>
        <v>0</v>
      </c>
      <c r="BG750" s="204">
        <f>IF(N750="zákl. přenesená",J750,0)</f>
        <v>0</v>
      </c>
      <c r="BH750" s="204">
        <f>IF(N750="sníž. přenesená",J750,0)</f>
        <v>0</v>
      </c>
      <c r="BI750" s="204">
        <f>IF(N750="nulová",J750,0)</f>
        <v>0</v>
      </c>
      <c r="BJ750" s="24" t="s">
        <v>134</v>
      </c>
      <c r="BK750" s="204">
        <f>ROUND(I750*H750,2)</f>
        <v>0</v>
      </c>
      <c r="BL750" s="24" t="s">
        <v>133</v>
      </c>
      <c r="BM750" s="24" t="s">
        <v>912</v>
      </c>
    </row>
    <row r="751" spans="2:65" s="1" customFormat="1" ht="40.5">
      <c r="B751" s="41"/>
      <c r="C751" s="63"/>
      <c r="D751" s="205" t="s">
        <v>135</v>
      </c>
      <c r="E751" s="63"/>
      <c r="F751" s="206" t="s">
        <v>913</v>
      </c>
      <c r="G751" s="63"/>
      <c r="H751" s="63"/>
      <c r="I751" s="163"/>
      <c r="J751" s="63"/>
      <c r="K751" s="63"/>
      <c r="L751" s="61"/>
      <c r="M751" s="207"/>
      <c r="N751" s="42"/>
      <c r="O751" s="42"/>
      <c r="P751" s="42"/>
      <c r="Q751" s="42"/>
      <c r="R751" s="42"/>
      <c r="S751" s="42"/>
      <c r="T751" s="78"/>
      <c r="AT751" s="24" t="s">
        <v>135</v>
      </c>
      <c r="AU751" s="24" t="s">
        <v>134</v>
      </c>
    </row>
    <row r="752" spans="2:65" s="1" customFormat="1" ht="22.5" customHeight="1">
      <c r="B752" s="41"/>
      <c r="C752" s="193" t="s">
        <v>590</v>
      </c>
      <c r="D752" s="193" t="s">
        <v>129</v>
      </c>
      <c r="E752" s="194" t="s">
        <v>914</v>
      </c>
      <c r="F752" s="195" t="s">
        <v>915</v>
      </c>
      <c r="G752" s="196" t="s">
        <v>400</v>
      </c>
      <c r="H752" s="197">
        <v>161.95699999999999</v>
      </c>
      <c r="I752" s="198"/>
      <c r="J752" s="199">
        <f>ROUND(I752*H752,2)</f>
        <v>0</v>
      </c>
      <c r="K752" s="195" t="s">
        <v>160</v>
      </c>
      <c r="L752" s="61"/>
      <c r="M752" s="200" t="s">
        <v>21</v>
      </c>
      <c r="N752" s="201" t="s">
        <v>42</v>
      </c>
      <c r="O752" s="42"/>
      <c r="P752" s="202">
        <f>O752*H752</f>
        <v>0</v>
      </c>
      <c r="Q752" s="202">
        <v>0</v>
      </c>
      <c r="R752" s="202">
        <f>Q752*H752</f>
        <v>0</v>
      </c>
      <c r="S752" s="202">
        <v>0</v>
      </c>
      <c r="T752" s="203">
        <f>S752*H752</f>
        <v>0</v>
      </c>
      <c r="AR752" s="24" t="s">
        <v>133</v>
      </c>
      <c r="AT752" s="24" t="s">
        <v>129</v>
      </c>
      <c r="AU752" s="24" t="s">
        <v>134</v>
      </c>
      <c r="AY752" s="24" t="s">
        <v>126</v>
      </c>
      <c r="BE752" s="204">
        <f>IF(N752="základní",J752,0)</f>
        <v>0</v>
      </c>
      <c r="BF752" s="204">
        <f>IF(N752="snížená",J752,0)</f>
        <v>0</v>
      </c>
      <c r="BG752" s="204">
        <f>IF(N752="zákl. přenesená",J752,0)</f>
        <v>0</v>
      </c>
      <c r="BH752" s="204">
        <f>IF(N752="sníž. přenesená",J752,0)</f>
        <v>0</v>
      </c>
      <c r="BI752" s="204">
        <f>IF(N752="nulová",J752,0)</f>
        <v>0</v>
      </c>
      <c r="BJ752" s="24" t="s">
        <v>134</v>
      </c>
      <c r="BK752" s="204">
        <f>ROUND(I752*H752,2)</f>
        <v>0</v>
      </c>
      <c r="BL752" s="24" t="s">
        <v>133</v>
      </c>
      <c r="BM752" s="24" t="s">
        <v>916</v>
      </c>
    </row>
    <row r="753" spans="2:65" s="1" customFormat="1" ht="54">
      <c r="B753" s="41"/>
      <c r="C753" s="63"/>
      <c r="D753" s="205" t="s">
        <v>135</v>
      </c>
      <c r="E753" s="63"/>
      <c r="F753" s="206" t="s">
        <v>917</v>
      </c>
      <c r="G753" s="63"/>
      <c r="H753" s="63"/>
      <c r="I753" s="163"/>
      <c r="J753" s="63"/>
      <c r="K753" s="63"/>
      <c r="L753" s="61"/>
      <c r="M753" s="207"/>
      <c r="N753" s="42"/>
      <c r="O753" s="42"/>
      <c r="P753" s="42"/>
      <c r="Q753" s="42"/>
      <c r="R753" s="42"/>
      <c r="S753" s="42"/>
      <c r="T753" s="78"/>
      <c r="AT753" s="24" t="s">
        <v>135</v>
      </c>
      <c r="AU753" s="24" t="s">
        <v>134</v>
      </c>
    </row>
    <row r="754" spans="2:65" s="1" customFormat="1" ht="22.5" customHeight="1">
      <c r="B754" s="41"/>
      <c r="C754" s="193" t="s">
        <v>918</v>
      </c>
      <c r="D754" s="193" t="s">
        <v>129</v>
      </c>
      <c r="E754" s="194" t="s">
        <v>919</v>
      </c>
      <c r="F754" s="195" t="s">
        <v>920</v>
      </c>
      <c r="G754" s="196" t="s">
        <v>400</v>
      </c>
      <c r="H754" s="197">
        <v>19.535</v>
      </c>
      <c r="I754" s="198"/>
      <c r="J754" s="199">
        <f>ROUND(I754*H754,2)</f>
        <v>0</v>
      </c>
      <c r="K754" s="195" t="s">
        <v>160</v>
      </c>
      <c r="L754" s="61"/>
      <c r="M754" s="200" t="s">
        <v>21</v>
      </c>
      <c r="N754" s="201" t="s">
        <v>42</v>
      </c>
      <c r="O754" s="42"/>
      <c r="P754" s="202">
        <f>O754*H754</f>
        <v>0</v>
      </c>
      <c r="Q754" s="202">
        <v>0</v>
      </c>
      <c r="R754" s="202">
        <f>Q754*H754</f>
        <v>0</v>
      </c>
      <c r="S754" s="202">
        <v>0</v>
      </c>
      <c r="T754" s="203">
        <f>S754*H754</f>
        <v>0</v>
      </c>
      <c r="AR754" s="24" t="s">
        <v>133</v>
      </c>
      <c r="AT754" s="24" t="s">
        <v>129</v>
      </c>
      <c r="AU754" s="24" t="s">
        <v>134</v>
      </c>
      <c r="AY754" s="24" t="s">
        <v>126</v>
      </c>
      <c r="BE754" s="204">
        <f>IF(N754="základní",J754,0)</f>
        <v>0</v>
      </c>
      <c r="BF754" s="204">
        <f>IF(N754="snížená",J754,0)</f>
        <v>0</v>
      </c>
      <c r="BG754" s="204">
        <f>IF(N754="zákl. přenesená",J754,0)</f>
        <v>0</v>
      </c>
      <c r="BH754" s="204">
        <f>IF(N754="sníž. přenesená",J754,0)</f>
        <v>0</v>
      </c>
      <c r="BI754" s="204">
        <f>IF(N754="nulová",J754,0)</f>
        <v>0</v>
      </c>
      <c r="BJ754" s="24" t="s">
        <v>134</v>
      </c>
      <c r="BK754" s="204">
        <f>ROUND(I754*H754,2)</f>
        <v>0</v>
      </c>
      <c r="BL754" s="24" t="s">
        <v>133</v>
      </c>
      <c r="BM754" s="24" t="s">
        <v>921</v>
      </c>
    </row>
    <row r="755" spans="2:65" s="1" customFormat="1" ht="27">
      <c r="B755" s="41"/>
      <c r="C755" s="63"/>
      <c r="D755" s="205" t="s">
        <v>135</v>
      </c>
      <c r="E755" s="63"/>
      <c r="F755" s="206" t="s">
        <v>922</v>
      </c>
      <c r="G755" s="63"/>
      <c r="H755" s="63"/>
      <c r="I755" s="163"/>
      <c r="J755" s="63"/>
      <c r="K755" s="63"/>
      <c r="L755" s="61"/>
      <c r="M755" s="207"/>
      <c r="N755" s="42"/>
      <c r="O755" s="42"/>
      <c r="P755" s="42"/>
      <c r="Q755" s="42"/>
      <c r="R755" s="42"/>
      <c r="S755" s="42"/>
      <c r="T755" s="78"/>
      <c r="AT755" s="24" t="s">
        <v>135</v>
      </c>
      <c r="AU755" s="24" t="s">
        <v>134</v>
      </c>
    </row>
    <row r="756" spans="2:65" s="1" customFormat="1" ht="22.5" customHeight="1">
      <c r="B756" s="41"/>
      <c r="C756" s="193" t="s">
        <v>601</v>
      </c>
      <c r="D756" s="193" t="s">
        <v>129</v>
      </c>
      <c r="E756" s="194" t="s">
        <v>923</v>
      </c>
      <c r="F756" s="195" t="s">
        <v>924</v>
      </c>
      <c r="G756" s="196" t="s">
        <v>400</v>
      </c>
      <c r="H756" s="197">
        <v>19.535</v>
      </c>
      <c r="I756" s="198"/>
      <c r="J756" s="199">
        <f>ROUND(I756*H756,2)</f>
        <v>0</v>
      </c>
      <c r="K756" s="195" t="s">
        <v>160</v>
      </c>
      <c r="L756" s="61"/>
      <c r="M756" s="200" t="s">
        <v>21</v>
      </c>
      <c r="N756" s="201" t="s">
        <v>42</v>
      </c>
      <c r="O756" s="42"/>
      <c r="P756" s="202">
        <f>O756*H756</f>
        <v>0</v>
      </c>
      <c r="Q756" s="202">
        <v>0</v>
      </c>
      <c r="R756" s="202">
        <f>Q756*H756</f>
        <v>0</v>
      </c>
      <c r="S756" s="202">
        <v>0</v>
      </c>
      <c r="T756" s="203">
        <f>S756*H756</f>
        <v>0</v>
      </c>
      <c r="AR756" s="24" t="s">
        <v>133</v>
      </c>
      <c r="AT756" s="24" t="s">
        <v>129</v>
      </c>
      <c r="AU756" s="24" t="s">
        <v>134</v>
      </c>
      <c r="AY756" s="24" t="s">
        <v>126</v>
      </c>
      <c r="BE756" s="204">
        <f>IF(N756="základní",J756,0)</f>
        <v>0</v>
      </c>
      <c r="BF756" s="204">
        <f>IF(N756="snížená",J756,0)</f>
        <v>0</v>
      </c>
      <c r="BG756" s="204">
        <f>IF(N756="zákl. přenesená",J756,0)</f>
        <v>0</v>
      </c>
      <c r="BH756" s="204">
        <f>IF(N756="sníž. přenesená",J756,0)</f>
        <v>0</v>
      </c>
      <c r="BI756" s="204">
        <f>IF(N756="nulová",J756,0)</f>
        <v>0</v>
      </c>
      <c r="BJ756" s="24" t="s">
        <v>134</v>
      </c>
      <c r="BK756" s="204">
        <f>ROUND(I756*H756,2)</f>
        <v>0</v>
      </c>
      <c r="BL756" s="24" t="s">
        <v>133</v>
      </c>
      <c r="BM756" s="24" t="s">
        <v>925</v>
      </c>
    </row>
    <row r="757" spans="2:65" s="1" customFormat="1" ht="27">
      <c r="B757" s="41"/>
      <c r="C757" s="63"/>
      <c r="D757" s="205" t="s">
        <v>135</v>
      </c>
      <c r="E757" s="63"/>
      <c r="F757" s="206" t="s">
        <v>926</v>
      </c>
      <c r="G757" s="63"/>
      <c r="H757" s="63"/>
      <c r="I757" s="163"/>
      <c r="J757" s="63"/>
      <c r="K757" s="63"/>
      <c r="L757" s="61"/>
      <c r="M757" s="207"/>
      <c r="N757" s="42"/>
      <c r="O757" s="42"/>
      <c r="P757" s="42"/>
      <c r="Q757" s="42"/>
      <c r="R757" s="42"/>
      <c r="S757" s="42"/>
      <c r="T757" s="78"/>
      <c r="AT757" s="24" t="s">
        <v>135</v>
      </c>
      <c r="AU757" s="24" t="s">
        <v>134</v>
      </c>
    </row>
    <row r="758" spans="2:65" s="1" customFormat="1" ht="22.5" customHeight="1">
      <c r="B758" s="41"/>
      <c r="C758" s="193" t="s">
        <v>927</v>
      </c>
      <c r="D758" s="193" t="s">
        <v>129</v>
      </c>
      <c r="E758" s="194" t="s">
        <v>928</v>
      </c>
      <c r="F758" s="195" t="s">
        <v>929</v>
      </c>
      <c r="G758" s="196" t="s">
        <v>380</v>
      </c>
      <c r="H758" s="197">
        <v>2.3540000000000001</v>
      </c>
      <c r="I758" s="198"/>
      <c r="J758" s="199">
        <f>ROUND(I758*H758,2)</f>
        <v>0</v>
      </c>
      <c r="K758" s="195" t="s">
        <v>160</v>
      </c>
      <c r="L758" s="61"/>
      <c r="M758" s="200" t="s">
        <v>21</v>
      </c>
      <c r="N758" s="201" t="s">
        <v>42</v>
      </c>
      <c r="O758" s="42"/>
      <c r="P758" s="202">
        <f>O758*H758</f>
        <v>0</v>
      </c>
      <c r="Q758" s="202">
        <v>0</v>
      </c>
      <c r="R758" s="202">
        <f>Q758*H758</f>
        <v>0</v>
      </c>
      <c r="S758" s="202">
        <v>0</v>
      </c>
      <c r="T758" s="203">
        <f>S758*H758</f>
        <v>0</v>
      </c>
      <c r="AR758" s="24" t="s">
        <v>133</v>
      </c>
      <c r="AT758" s="24" t="s">
        <v>129</v>
      </c>
      <c r="AU758" s="24" t="s">
        <v>134</v>
      </c>
      <c r="AY758" s="24" t="s">
        <v>126</v>
      </c>
      <c r="BE758" s="204">
        <f>IF(N758="základní",J758,0)</f>
        <v>0</v>
      </c>
      <c r="BF758" s="204">
        <f>IF(N758="snížená",J758,0)</f>
        <v>0</v>
      </c>
      <c r="BG758" s="204">
        <f>IF(N758="zákl. přenesená",J758,0)</f>
        <v>0</v>
      </c>
      <c r="BH758" s="204">
        <f>IF(N758="sníž. přenesená",J758,0)</f>
        <v>0</v>
      </c>
      <c r="BI758" s="204">
        <f>IF(N758="nulová",J758,0)</f>
        <v>0</v>
      </c>
      <c r="BJ758" s="24" t="s">
        <v>134</v>
      </c>
      <c r="BK758" s="204">
        <f>ROUND(I758*H758,2)</f>
        <v>0</v>
      </c>
      <c r="BL758" s="24" t="s">
        <v>133</v>
      </c>
      <c r="BM758" s="24" t="s">
        <v>930</v>
      </c>
    </row>
    <row r="759" spans="2:65" s="1" customFormat="1" ht="40.5">
      <c r="B759" s="41"/>
      <c r="C759" s="63"/>
      <c r="D759" s="208" t="s">
        <v>135</v>
      </c>
      <c r="E759" s="63"/>
      <c r="F759" s="209" t="s">
        <v>931</v>
      </c>
      <c r="G759" s="63"/>
      <c r="H759" s="63"/>
      <c r="I759" s="163"/>
      <c r="J759" s="63"/>
      <c r="K759" s="63"/>
      <c r="L759" s="61"/>
      <c r="M759" s="207"/>
      <c r="N759" s="42"/>
      <c r="O759" s="42"/>
      <c r="P759" s="42"/>
      <c r="Q759" s="42"/>
      <c r="R759" s="42"/>
      <c r="S759" s="42"/>
      <c r="T759" s="78"/>
      <c r="AT759" s="24" t="s">
        <v>135</v>
      </c>
      <c r="AU759" s="24" t="s">
        <v>134</v>
      </c>
    </row>
    <row r="760" spans="2:65" s="11" customFormat="1" ht="13.5">
      <c r="B760" s="210"/>
      <c r="C760" s="211"/>
      <c r="D760" s="208" t="s">
        <v>171</v>
      </c>
      <c r="E760" s="212" t="s">
        <v>21</v>
      </c>
      <c r="F760" s="213" t="s">
        <v>932</v>
      </c>
      <c r="G760" s="211"/>
      <c r="H760" s="214">
        <v>2.3540000000000001</v>
      </c>
      <c r="I760" s="215"/>
      <c r="J760" s="211"/>
      <c r="K760" s="211"/>
      <c r="L760" s="216"/>
      <c r="M760" s="217"/>
      <c r="N760" s="218"/>
      <c r="O760" s="218"/>
      <c r="P760" s="218"/>
      <c r="Q760" s="218"/>
      <c r="R760" s="218"/>
      <c r="S760" s="218"/>
      <c r="T760" s="219"/>
      <c r="AT760" s="220" t="s">
        <v>171</v>
      </c>
      <c r="AU760" s="220" t="s">
        <v>134</v>
      </c>
      <c r="AV760" s="11" t="s">
        <v>134</v>
      </c>
      <c r="AW760" s="11" t="s">
        <v>33</v>
      </c>
      <c r="AX760" s="11" t="s">
        <v>70</v>
      </c>
      <c r="AY760" s="220" t="s">
        <v>126</v>
      </c>
    </row>
    <row r="761" spans="2:65" s="12" customFormat="1" ht="13.5">
      <c r="B761" s="221"/>
      <c r="C761" s="222"/>
      <c r="D761" s="205" t="s">
        <v>171</v>
      </c>
      <c r="E761" s="248" t="s">
        <v>21</v>
      </c>
      <c r="F761" s="249" t="s">
        <v>174</v>
      </c>
      <c r="G761" s="222"/>
      <c r="H761" s="250">
        <v>2.3540000000000001</v>
      </c>
      <c r="I761" s="226"/>
      <c r="J761" s="222"/>
      <c r="K761" s="222"/>
      <c r="L761" s="227"/>
      <c r="M761" s="228"/>
      <c r="N761" s="229"/>
      <c r="O761" s="229"/>
      <c r="P761" s="229"/>
      <c r="Q761" s="229"/>
      <c r="R761" s="229"/>
      <c r="S761" s="229"/>
      <c r="T761" s="230"/>
      <c r="AT761" s="231" t="s">
        <v>171</v>
      </c>
      <c r="AU761" s="231" t="s">
        <v>134</v>
      </c>
      <c r="AV761" s="12" t="s">
        <v>133</v>
      </c>
      <c r="AW761" s="12" t="s">
        <v>33</v>
      </c>
      <c r="AX761" s="12" t="s">
        <v>78</v>
      </c>
      <c r="AY761" s="231" t="s">
        <v>126</v>
      </c>
    </row>
    <row r="762" spans="2:65" s="1" customFormat="1" ht="22.5" customHeight="1">
      <c r="B762" s="41"/>
      <c r="C762" s="193" t="s">
        <v>605</v>
      </c>
      <c r="D762" s="193" t="s">
        <v>129</v>
      </c>
      <c r="E762" s="194" t="s">
        <v>933</v>
      </c>
      <c r="F762" s="195" t="s">
        <v>934</v>
      </c>
      <c r="G762" s="196" t="s">
        <v>308</v>
      </c>
      <c r="H762" s="197">
        <v>1.0429999999999999</v>
      </c>
      <c r="I762" s="198"/>
      <c r="J762" s="199">
        <f>ROUND(I762*H762,2)</f>
        <v>0</v>
      </c>
      <c r="K762" s="195" t="s">
        <v>160</v>
      </c>
      <c r="L762" s="61"/>
      <c r="M762" s="200" t="s">
        <v>21</v>
      </c>
      <c r="N762" s="201" t="s">
        <v>42</v>
      </c>
      <c r="O762" s="42"/>
      <c r="P762" s="202">
        <f>O762*H762</f>
        <v>0</v>
      </c>
      <c r="Q762" s="202">
        <v>0</v>
      </c>
      <c r="R762" s="202">
        <f>Q762*H762</f>
        <v>0</v>
      </c>
      <c r="S762" s="202">
        <v>0</v>
      </c>
      <c r="T762" s="203">
        <f>S762*H762</f>
        <v>0</v>
      </c>
      <c r="AR762" s="24" t="s">
        <v>133</v>
      </c>
      <c r="AT762" s="24" t="s">
        <v>129</v>
      </c>
      <c r="AU762" s="24" t="s">
        <v>134</v>
      </c>
      <c r="AY762" s="24" t="s">
        <v>126</v>
      </c>
      <c r="BE762" s="204">
        <f>IF(N762="základní",J762,0)</f>
        <v>0</v>
      </c>
      <c r="BF762" s="204">
        <f>IF(N762="snížená",J762,0)</f>
        <v>0</v>
      </c>
      <c r="BG762" s="204">
        <f>IF(N762="zákl. přenesená",J762,0)</f>
        <v>0</v>
      </c>
      <c r="BH762" s="204">
        <f>IF(N762="sníž. přenesená",J762,0)</f>
        <v>0</v>
      </c>
      <c r="BI762" s="204">
        <f>IF(N762="nulová",J762,0)</f>
        <v>0</v>
      </c>
      <c r="BJ762" s="24" t="s">
        <v>134</v>
      </c>
      <c r="BK762" s="204">
        <f>ROUND(I762*H762,2)</f>
        <v>0</v>
      </c>
      <c r="BL762" s="24" t="s">
        <v>133</v>
      </c>
      <c r="BM762" s="24" t="s">
        <v>935</v>
      </c>
    </row>
    <row r="763" spans="2:65" s="1" customFormat="1" ht="13.5">
      <c r="B763" s="41"/>
      <c r="C763" s="63"/>
      <c r="D763" s="208" t="s">
        <v>135</v>
      </c>
      <c r="E763" s="63"/>
      <c r="F763" s="209" t="s">
        <v>936</v>
      </c>
      <c r="G763" s="63"/>
      <c r="H763" s="63"/>
      <c r="I763" s="163"/>
      <c r="J763" s="63"/>
      <c r="K763" s="63"/>
      <c r="L763" s="61"/>
      <c r="M763" s="207"/>
      <c r="N763" s="42"/>
      <c r="O763" s="42"/>
      <c r="P763" s="42"/>
      <c r="Q763" s="42"/>
      <c r="R763" s="42"/>
      <c r="S763" s="42"/>
      <c r="T763" s="78"/>
      <c r="AT763" s="24" t="s">
        <v>135</v>
      </c>
      <c r="AU763" s="24" t="s">
        <v>134</v>
      </c>
    </row>
    <row r="764" spans="2:65" s="13" customFormat="1" ht="13.5">
      <c r="B764" s="237"/>
      <c r="C764" s="238"/>
      <c r="D764" s="208" t="s">
        <v>171</v>
      </c>
      <c r="E764" s="239" t="s">
        <v>21</v>
      </c>
      <c r="F764" s="240" t="s">
        <v>937</v>
      </c>
      <c r="G764" s="238"/>
      <c r="H764" s="241" t="s">
        <v>21</v>
      </c>
      <c r="I764" s="242"/>
      <c r="J764" s="238"/>
      <c r="K764" s="238"/>
      <c r="L764" s="243"/>
      <c r="M764" s="244"/>
      <c r="N764" s="245"/>
      <c r="O764" s="245"/>
      <c r="P764" s="245"/>
      <c r="Q764" s="245"/>
      <c r="R764" s="245"/>
      <c r="S764" s="245"/>
      <c r="T764" s="246"/>
      <c r="AT764" s="247" t="s">
        <v>171</v>
      </c>
      <c r="AU764" s="247" t="s">
        <v>134</v>
      </c>
      <c r="AV764" s="13" t="s">
        <v>78</v>
      </c>
      <c r="AW764" s="13" t="s">
        <v>33</v>
      </c>
      <c r="AX764" s="13" t="s">
        <v>70</v>
      </c>
      <c r="AY764" s="247" t="s">
        <v>126</v>
      </c>
    </row>
    <row r="765" spans="2:65" s="11" customFormat="1" ht="13.5">
      <c r="B765" s="210"/>
      <c r="C765" s="211"/>
      <c r="D765" s="208" t="s">
        <v>171</v>
      </c>
      <c r="E765" s="212" t="s">
        <v>21</v>
      </c>
      <c r="F765" s="213" t="s">
        <v>938</v>
      </c>
      <c r="G765" s="211"/>
      <c r="H765" s="214">
        <v>1.0429999999999999</v>
      </c>
      <c r="I765" s="215"/>
      <c r="J765" s="211"/>
      <c r="K765" s="211"/>
      <c r="L765" s="216"/>
      <c r="M765" s="217"/>
      <c r="N765" s="218"/>
      <c r="O765" s="218"/>
      <c r="P765" s="218"/>
      <c r="Q765" s="218"/>
      <c r="R765" s="218"/>
      <c r="S765" s="218"/>
      <c r="T765" s="219"/>
      <c r="AT765" s="220" t="s">
        <v>171</v>
      </c>
      <c r="AU765" s="220" t="s">
        <v>134</v>
      </c>
      <c r="AV765" s="11" t="s">
        <v>134</v>
      </c>
      <c r="AW765" s="11" t="s">
        <v>33</v>
      </c>
      <c r="AX765" s="11" t="s">
        <v>70</v>
      </c>
      <c r="AY765" s="220" t="s">
        <v>126</v>
      </c>
    </row>
    <row r="766" spans="2:65" s="12" customFormat="1" ht="13.5">
      <c r="B766" s="221"/>
      <c r="C766" s="222"/>
      <c r="D766" s="205" t="s">
        <v>171</v>
      </c>
      <c r="E766" s="248" t="s">
        <v>21</v>
      </c>
      <c r="F766" s="249" t="s">
        <v>174</v>
      </c>
      <c r="G766" s="222"/>
      <c r="H766" s="250">
        <v>1.0429999999999999</v>
      </c>
      <c r="I766" s="226"/>
      <c r="J766" s="222"/>
      <c r="K766" s="222"/>
      <c r="L766" s="227"/>
      <c r="M766" s="228"/>
      <c r="N766" s="229"/>
      <c r="O766" s="229"/>
      <c r="P766" s="229"/>
      <c r="Q766" s="229"/>
      <c r="R766" s="229"/>
      <c r="S766" s="229"/>
      <c r="T766" s="230"/>
      <c r="AT766" s="231" t="s">
        <v>171</v>
      </c>
      <c r="AU766" s="231" t="s">
        <v>134</v>
      </c>
      <c r="AV766" s="12" t="s">
        <v>133</v>
      </c>
      <c r="AW766" s="12" t="s">
        <v>33</v>
      </c>
      <c r="AX766" s="12" t="s">
        <v>78</v>
      </c>
      <c r="AY766" s="231" t="s">
        <v>126</v>
      </c>
    </row>
    <row r="767" spans="2:65" s="1" customFormat="1" ht="22.5" customHeight="1">
      <c r="B767" s="41"/>
      <c r="C767" s="193" t="s">
        <v>939</v>
      </c>
      <c r="D767" s="193" t="s">
        <v>129</v>
      </c>
      <c r="E767" s="194" t="s">
        <v>940</v>
      </c>
      <c r="F767" s="195" t="s">
        <v>941</v>
      </c>
      <c r="G767" s="196" t="s">
        <v>400</v>
      </c>
      <c r="H767" s="197">
        <v>10.432</v>
      </c>
      <c r="I767" s="198"/>
      <c r="J767" s="199">
        <f>ROUND(I767*H767,2)</f>
        <v>0</v>
      </c>
      <c r="K767" s="195" t="s">
        <v>160</v>
      </c>
      <c r="L767" s="61"/>
      <c r="M767" s="200" t="s">
        <v>21</v>
      </c>
      <c r="N767" s="201" t="s">
        <v>42</v>
      </c>
      <c r="O767" s="42"/>
      <c r="P767" s="202">
        <f>O767*H767</f>
        <v>0</v>
      </c>
      <c r="Q767" s="202">
        <v>0</v>
      </c>
      <c r="R767" s="202">
        <f>Q767*H767</f>
        <v>0</v>
      </c>
      <c r="S767" s="202">
        <v>0</v>
      </c>
      <c r="T767" s="203">
        <f>S767*H767</f>
        <v>0</v>
      </c>
      <c r="AR767" s="24" t="s">
        <v>133</v>
      </c>
      <c r="AT767" s="24" t="s">
        <v>129</v>
      </c>
      <c r="AU767" s="24" t="s">
        <v>134</v>
      </c>
      <c r="AY767" s="24" t="s">
        <v>126</v>
      </c>
      <c r="BE767" s="204">
        <f>IF(N767="základní",J767,0)</f>
        <v>0</v>
      </c>
      <c r="BF767" s="204">
        <f>IF(N767="snížená",J767,0)</f>
        <v>0</v>
      </c>
      <c r="BG767" s="204">
        <f>IF(N767="zákl. přenesená",J767,0)</f>
        <v>0</v>
      </c>
      <c r="BH767" s="204">
        <f>IF(N767="sníž. přenesená",J767,0)</f>
        <v>0</v>
      </c>
      <c r="BI767" s="204">
        <f>IF(N767="nulová",J767,0)</f>
        <v>0</v>
      </c>
      <c r="BJ767" s="24" t="s">
        <v>134</v>
      </c>
      <c r="BK767" s="204">
        <f>ROUND(I767*H767,2)</f>
        <v>0</v>
      </c>
      <c r="BL767" s="24" t="s">
        <v>133</v>
      </c>
      <c r="BM767" s="24" t="s">
        <v>942</v>
      </c>
    </row>
    <row r="768" spans="2:65" s="1" customFormat="1" ht="13.5">
      <c r="B768" s="41"/>
      <c r="C768" s="63"/>
      <c r="D768" s="208" t="s">
        <v>135</v>
      </c>
      <c r="E768" s="63"/>
      <c r="F768" s="209" t="s">
        <v>943</v>
      </c>
      <c r="G768" s="63"/>
      <c r="H768" s="63"/>
      <c r="I768" s="163"/>
      <c r="J768" s="63"/>
      <c r="K768" s="63"/>
      <c r="L768" s="61"/>
      <c r="M768" s="207"/>
      <c r="N768" s="42"/>
      <c r="O768" s="42"/>
      <c r="P768" s="42"/>
      <c r="Q768" s="42"/>
      <c r="R768" s="42"/>
      <c r="S768" s="42"/>
      <c r="T768" s="78"/>
      <c r="AT768" s="24" t="s">
        <v>135</v>
      </c>
      <c r="AU768" s="24" t="s">
        <v>134</v>
      </c>
    </row>
    <row r="769" spans="2:65" s="13" customFormat="1" ht="13.5">
      <c r="B769" s="237"/>
      <c r="C769" s="238"/>
      <c r="D769" s="208" t="s">
        <v>171</v>
      </c>
      <c r="E769" s="239" t="s">
        <v>21</v>
      </c>
      <c r="F769" s="240" t="s">
        <v>937</v>
      </c>
      <c r="G769" s="238"/>
      <c r="H769" s="241" t="s">
        <v>21</v>
      </c>
      <c r="I769" s="242"/>
      <c r="J769" s="238"/>
      <c r="K769" s="238"/>
      <c r="L769" s="243"/>
      <c r="M769" s="244"/>
      <c r="N769" s="245"/>
      <c r="O769" s="245"/>
      <c r="P769" s="245"/>
      <c r="Q769" s="245"/>
      <c r="R769" s="245"/>
      <c r="S769" s="245"/>
      <c r="T769" s="246"/>
      <c r="AT769" s="247" t="s">
        <v>171</v>
      </c>
      <c r="AU769" s="247" t="s">
        <v>134</v>
      </c>
      <c r="AV769" s="13" t="s">
        <v>78</v>
      </c>
      <c r="AW769" s="13" t="s">
        <v>33</v>
      </c>
      <c r="AX769" s="13" t="s">
        <v>70</v>
      </c>
      <c r="AY769" s="247" t="s">
        <v>126</v>
      </c>
    </row>
    <row r="770" spans="2:65" s="11" customFormat="1" ht="13.5">
      <c r="B770" s="210"/>
      <c r="C770" s="211"/>
      <c r="D770" s="208" t="s">
        <v>171</v>
      </c>
      <c r="E770" s="212" t="s">
        <v>21</v>
      </c>
      <c r="F770" s="213" t="s">
        <v>944</v>
      </c>
      <c r="G770" s="211"/>
      <c r="H770" s="214">
        <v>10.432</v>
      </c>
      <c r="I770" s="215"/>
      <c r="J770" s="211"/>
      <c r="K770" s="211"/>
      <c r="L770" s="216"/>
      <c r="M770" s="217"/>
      <c r="N770" s="218"/>
      <c r="O770" s="218"/>
      <c r="P770" s="218"/>
      <c r="Q770" s="218"/>
      <c r="R770" s="218"/>
      <c r="S770" s="218"/>
      <c r="T770" s="219"/>
      <c r="AT770" s="220" t="s">
        <v>171</v>
      </c>
      <c r="AU770" s="220" t="s">
        <v>134</v>
      </c>
      <c r="AV770" s="11" t="s">
        <v>134</v>
      </c>
      <c r="AW770" s="11" t="s">
        <v>33</v>
      </c>
      <c r="AX770" s="11" t="s">
        <v>70</v>
      </c>
      <c r="AY770" s="220" t="s">
        <v>126</v>
      </c>
    </row>
    <row r="771" spans="2:65" s="12" customFormat="1" ht="13.5">
      <c r="B771" s="221"/>
      <c r="C771" s="222"/>
      <c r="D771" s="205" t="s">
        <v>171</v>
      </c>
      <c r="E771" s="248" t="s">
        <v>21</v>
      </c>
      <c r="F771" s="249" t="s">
        <v>174</v>
      </c>
      <c r="G771" s="222"/>
      <c r="H771" s="250">
        <v>10.432</v>
      </c>
      <c r="I771" s="226"/>
      <c r="J771" s="222"/>
      <c r="K771" s="222"/>
      <c r="L771" s="227"/>
      <c r="M771" s="228"/>
      <c r="N771" s="229"/>
      <c r="O771" s="229"/>
      <c r="P771" s="229"/>
      <c r="Q771" s="229"/>
      <c r="R771" s="229"/>
      <c r="S771" s="229"/>
      <c r="T771" s="230"/>
      <c r="AT771" s="231" t="s">
        <v>171</v>
      </c>
      <c r="AU771" s="231" t="s">
        <v>134</v>
      </c>
      <c r="AV771" s="12" t="s">
        <v>133</v>
      </c>
      <c r="AW771" s="12" t="s">
        <v>33</v>
      </c>
      <c r="AX771" s="12" t="s">
        <v>78</v>
      </c>
      <c r="AY771" s="231" t="s">
        <v>126</v>
      </c>
    </row>
    <row r="772" spans="2:65" s="1" customFormat="1" ht="22.5" customHeight="1">
      <c r="B772" s="41"/>
      <c r="C772" s="193" t="s">
        <v>612</v>
      </c>
      <c r="D772" s="193" t="s">
        <v>129</v>
      </c>
      <c r="E772" s="194" t="s">
        <v>945</v>
      </c>
      <c r="F772" s="195" t="s">
        <v>946</v>
      </c>
      <c r="G772" s="196" t="s">
        <v>400</v>
      </c>
      <c r="H772" s="197">
        <v>10.432</v>
      </c>
      <c r="I772" s="198"/>
      <c r="J772" s="199">
        <f>ROUND(I772*H772,2)</f>
        <v>0</v>
      </c>
      <c r="K772" s="195" t="s">
        <v>160</v>
      </c>
      <c r="L772" s="61"/>
      <c r="M772" s="200" t="s">
        <v>21</v>
      </c>
      <c r="N772" s="201" t="s">
        <v>42</v>
      </c>
      <c r="O772" s="42"/>
      <c r="P772" s="202">
        <f>O772*H772</f>
        <v>0</v>
      </c>
      <c r="Q772" s="202">
        <v>0</v>
      </c>
      <c r="R772" s="202">
        <f>Q772*H772</f>
        <v>0</v>
      </c>
      <c r="S772" s="202">
        <v>0</v>
      </c>
      <c r="T772" s="203">
        <f>S772*H772</f>
        <v>0</v>
      </c>
      <c r="AR772" s="24" t="s">
        <v>133</v>
      </c>
      <c r="AT772" s="24" t="s">
        <v>129</v>
      </c>
      <c r="AU772" s="24" t="s">
        <v>134</v>
      </c>
      <c r="AY772" s="24" t="s">
        <v>126</v>
      </c>
      <c r="BE772" s="204">
        <f>IF(N772="základní",J772,0)</f>
        <v>0</v>
      </c>
      <c r="BF772" s="204">
        <f>IF(N772="snížená",J772,0)</f>
        <v>0</v>
      </c>
      <c r="BG772" s="204">
        <f>IF(N772="zákl. přenesená",J772,0)</f>
        <v>0</v>
      </c>
      <c r="BH772" s="204">
        <f>IF(N772="sníž. přenesená",J772,0)</f>
        <v>0</v>
      </c>
      <c r="BI772" s="204">
        <f>IF(N772="nulová",J772,0)</f>
        <v>0</v>
      </c>
      <c r="BJ772" s="24" t="s">
        <v>134</v>
      </c>
      <c r="BK772" s="204">
        <f>ROUND(I772*H772,2)</f>
        <v>0</v>
      </c>
      <c r="BL772" s="24" t="s">
        <v>133</v>
      </c>
      <c r="BM772" s="24" t="s">
        <v>947</v>
      </c>
    </row>
    <row r="773" spans="2:65" s="1" customFormat="1" ht="13.5">
      <c r="B773" s="41"/>
      <c r="C773" s="63"/>
      <c r="D773" s="205" t="s">
        <v>135</v>
      </c>
      <c r="E773" s="63"/>
      <c r="F773" s="206" t="s">
        <v>948</v>
      </c>
      <c r="G773" s="63"/>
      <c r="H773" s="63"/>
      <c r="I773" s="163"/>
      <c r="J773" s="63"/>
      <c r="K773" s="63"/>
      <c r="L773" s="61"/>
      <c r="M773" s="207"/>
      <c r="N773" s="42"/>
      <c r="O773" s="42"/>
      <c r="P773" s="42"/>
      <c r="Q773" s="42"/>
      <c r="R773" s="42"/>
      <c r="S773" s="42"/>
      <c r="T773" s="78"/>
      <c r="AT773" s="24" t="s">
        <v>135</v>
      </c>
      <c r="AU773" s="24" t="s">
        <v>134</v>
      </c>
    </row>
    <row r="774" spans="2:65" s="1" customFormat="1" ht="22.5" customHeight="1">
      <c r="B774" s="41"/>
      <c r="C774" s="193" t="s">
        <v>949</v>
      </c>
      <c r="D774" s="193" t="s">
        <v>129</v>
      </c>
      <c r="E774" s="194" t="s">
        <v>950</v>
      </c>
      <c r="F774" s="195" t="s">
        <v>951</v>
      </c>
      <c r="G774" s="196" t="s">
        <v>380</v>
      </c>
      <c r="H774" s="197">
        <v>5.8000000000000003E-2</v>
      </c>
      <c r="I774" s="198"/>
      <c r="J774" s="199">
        <f>ROUND(I774*H774,2)</f>
        <v>0</v>
      </c>
      <c r="K774" s="195" t="s">
        <v>160</v>
      </c>
      <c r="L774" s="61"/>
      <c r="M774" s="200" t="s">
        <v>21</v>
      </c>
      <c r="N774" s="201" t="s">
        <v>42</v>
      </c>
      <c r="O774" s="42"/>
      <c r="P774" s="202">
        <f>O774*H774</f>
        <v>0</v>
      </c>
      <c r="Q774" s="202">
        <v>0</v>
      </c>
      <c r="R774" s="202">
        <f>Q774*H774</f>
        <v>0</v>
      </c>
      <c r="S774" s="202">
        <v>0</v>
      </c>
      <c r="T774" s="203">
        <f>S774*H774</f>
        <v>0</v>
      </c>
      <c r="AR774" s="24" t="s">
        <v>133</v>
      </c>
      <c r="AT774" s="24" t="s">
        <v>129</v>
      </c>
      <c r="AU774" s="24" t="s">
        <v>134</v>
      </c>
      <c r="AY774" s="24" t="s">
        <v>126</v>
      </c>
      <c r="BE774" s="204">
        <f>IF(N774="základní",J774,0)</f>
        <v>0</v>
      </c>
      <c r="BF774" s="204">
        <f>IF(N774="snížená",J774,0)</f>
        <v>0</v>
      </c>
      <c r="BG774" s="204">
        <f>IF(N774="zákl. přenesená",J774,0)</f>
        <v>0</v>
      </c>
      <c r="BH774" s="204">
        <f>IF(N774="sníž. přenesená",J774,0)</f>
        <v>0</v>
      </c>
      <c r="BI774" s="204">
        <f>IF(N774="nulová",J774,0)</f>
        <v>0</v>
      </c>
      <c r="BJ774" s="24" t="s">
        <v>134</v>
      </c>
      <c r="BK774" s="204">
        <f>ROUND(I774*H774,2)</f>
        <v>0</v>
      </c>
      <c r="BL774" s="24" t="s">
        <v>133</v>
      </c>
      <c r="BM774" s="24" t="s">
        <v>952</v>
      </c>
    </row>
    <row r="775" spans="2:65" s="1" customFormat="1" ht="13.5">
      <c r="B775" s="41"/>
      <c r="C775" s="63"/>
      <c r="D775" s="208" t="s">
        <v>135</v>
      </c>
      <c r="E775" s="63"/>
      <c r="F775" s="209" t="s">
        <v>953</v>
      </c>
      <c r="G775" s="63"/>
      <c r="H775" s="63"/>
      <c r="I775" s="163"/>
      <c r="J775" s="63"/>
      <c r="K775" s="63"/>
      <c r="L775" s="61"/>
      <c r="M775" s="207"/>
      <c r="N775" s="42"/>
      <c r="O775" s="42"/>
      <c r="P775" s="42"/>
      <c r="Q775" s="42"/>
      <c r="R775" s="42"/>
      <c r="S775" s="42"/>
      <c r="T775" s="78"/>
      <c r="AT775" s="24" t="s">
        <v>135</v>
      </c>
      <c r="AU775" s="24" t="s">
        <v>134</v>
      </c>
    </row>
    <row r="776" spans="2:65" s="13" customFormat="1" ht="13.5">
      <c r="B776" s="237"/>
      <c r="C776" s="238"/>
      <c r="D776" s="208" t="s">
        <v>171</v>
      </c>
      <c r="E776" s="239" t="s">
        <v>21</v>
      </c>
      <c r="F776" s="240" t="s">
        <v>937</v>
      </c>
      <c r="G776" s="238"/>
      <c r="H776" s="241" t="s">
        <v>21</v>
      </c>
      <c r="I776" s="242"/>
      <c r="J776" s="238"/>
      <c r="K776" s="238"/>
      <c r="L776" s="243"/>
      <c r="M776" s="244"/>
      <c r="N776" s="245"/>
      <c r="O776" s="245"/>
      <c r="P776" s="245"/>
      <c r="Q776" s="245"/>
      <c r="R776" s="245"/>
      <c r="S776" s="245"/>
      <c r="T776" s="246"/>
      <c r="AT776" s="247" t="s">
        <v>171</v>
      </c>
      <c r="AU776" s="247" t="s">
        <v>134</v>
      </c>
      <c r="AV776" s="13" t="s">
        <v>78</v>
      </c>
      <c r="AW776" s="13" t="s">
        <v>33</v>
      </c>
      <c r="AX776" s="13" t="s">
        <v>70</v>
      </c>
      <c r="AY776" s="247" t="s">
        <v>126</v>
      </c>
    </row>
    <row r="777" spans="2:65" s="11" customFormat="1" ht="13.5">
      <c r="B777" s="210"/>
      <c r="C777" s="211"/>
      <c r="D777" s="208" t="s">
        <v>171</v>
      </c>
      <c r="E777" s="212" t="s">
        <v>21</v>
      </c>
      <c r="F777" s="213" t="s">
        <v>954</v>
      </c>
      <c r="G777" s="211"/>
      <c r="H777" s="214">
        <v>5.8000000000000003E-2</v>
      </c>
      <c r="I777" s="215"/>
      <c r="J777" s="211"/>
      <c r="K777" s="211"/>
      <c r="L777" s="216"/>
      <c r="M777" s="217"/>
      <c r="N777" s="218"/>
      <c r="O777" s="218"/>
      <c r="P777" s="218"/>
      <c r="Q777" s="218"/>
      <c r="R777" s="218"/>
      <c r="S777" s="218"/>
      <c r="T777" s="219"/>
      <c r="AT777" s="220" t="s">
        <v>171</v>
      </c>
      <c r="AU777" s="220" t="s">
        <v>134</v>
      </c>
      <c r="AV777" s="11" t="s">
        <v>134</v>
      </c>
      <c r="AW777" s="11" t="s">
        <v>33</v>
      </c>
      <c r="AX777" s="11" t="s">
        <v>70</v>
      </c>
      <c r="AY777" s="220" t="s">
        <v>126</v>
      </c>
    </row>
    <row r="778" spans="2:65" s="12" customFormat="1" ht="13.5">
      <c r="B778" s="221"/>
      <c r="C778" s="222"/>
      <c r="D778" s="205" t="s">
        <v>171</v>
      </c>
      <c r="E778" s="248" t="s">
        <v>21</v>
      </c>
      <c r="F778" s="249" t="s">
        <v>174</v>
      </c>
      <c r="G778" s="222"/>
      <c r="H778" s="250">
        <v>5.8000000000000003E-2</v>
      </c>
      <c r="I778" s="226"/>
      <c r="J778" s="222"/>
      <c r="K778" s="222"/>
      <c r="L778" s="227"/>
      <c r="M778" s="228"/>
      <c r="N778" s="229"/>
      <c r="O778" s="229"/>
      <c r="P778" s="229"/>
      <c r="Q778" s="229"/>
      <c r="R778" s="229"/>
      <c r="S778" s="229"/>
      <c r="T778" s="230"/>
      <c r="AT778" s="231" t="s">
        <v>171</v>
      </c>
      <c r="AU778" s="231" t="s">
        <v>134</v>
      </c>
      <c r="AV778" s="12" t="s">
        <v>133</v>
      </c>
      <c r="AW778" s="12" t="s">
        <v>33</v>
      </c>
      <c r="AX778" s="12" t="s">
        <v>78</v>
      </c>
      <c r="AY778" s="231" t="s">
        <v>126</v>
      </c>
    </row>
    <row r="779" spans="2:65" s="1" customFormat="1" ht="22.5" customHeight="1">
      <c r="B779" s="41"/>
      <c r="C779" s="193" t="s">
        <v>617</v>
      </c>
      <c r="D779" s="193" t="s">
        <v>129</v>
      </c>
      <c r="E779" s="194" t="s">
        <v>955</v>
      </c>
      <c r="F779" s="195" t="s">
        <v>956</v>
      </c>
      <c r="G779" s="196" t="s">
        <v>308</v>
      </c>
      <c r="H779" s="197">
        <v>1.679</v>
      </c>
      <c r="I779" s="198"/>
      <c r="J779" s="199">
        <f>ROUND(I779*H779,2)</f>
        <v>0</v>
      </c>
      <c r="K779" s="195" t="s">
        <v>160</v>
      </c>
      <c r="L779" s="61"/>
      <c r="M779" s="200" t="s">
        <v>21</v>
      </c>
      <c r="N779" s="201" t="s">
        <v>42</v>
      </c>
      <c r="O779" s="42"/>
      <c r="P779" s="202">
        <f>O779*H779</f>
        <v>0</v>
      </c>
      <c r="Q779" s="202">
        <v>0</v>
      </c>
      <c r="R779" s="202">
        <f>Q779*H779</f>
        <v>0</v>
      </c>
      <c r="S779" s="202">
        <v>0</v>
      </c>
      <c r="T779" s="203">
        <f>S779*H779</f>
        <v>0</v>
      </c>
      <c r="AR779" s="24" t="s">
        <v>133</v>
      </c>
      <c r="AT779" s="24" t="s">
        <v>129</v>
      </c>
      <c r="AU779" s="24" t="s">
        <v>134</v>
      </c>
      <c r="AY779" s="24" t="s">
        <v>126</v>
      </c>
      <c r="BE779" s="204">
        <f>IF(N779="základní",J779,0)</f>
        <v>0</v>
      </c>
      <c r="BF779" s="204">
        <f>IF(N779="snížená",J779,0)</f>
        <v>0</v>
      </c>
      <c r="BG779" s="204">
        <f>IF(N779="zákl. přenesená",J779,0)</f>
        <v>0</v>
      </c>
      <c r="BH779" s="204">
        <f>IF(N779="sníž. přenesená",J779,0)</f>
        <v>0</v>
      </c>
      <c r="BI779" s="204">
        <f>IF(N779="nulová",J779,0)</f>
        <v>0</v>
      </c>
      <c r="BJ779" s="24" t="s">
        <v>134</v>
      </c>
      <c r="BK779" s="204">
        <f>ROUND(I779*H779,2)</f>
        <v>0</v>
      </c>
      <c r="BL779" s="24" t="s">
        <v>133</v>
      </c>
      <c r="BM779" s="24" t="s">
        <v>957</v>
      </c>
    </row>
    <row r="780" spans="2:65" s="1" customFormat="1" ht="27">
      <c r="B780" s="41"/>
      <c r="C780" s="63"/>
      <c r="D780" s="208" t="s">
        <v>135</v>
      </c>
      <c r="E780" s="63"/>
      <c r="F780" s="209" t="s">
        <v>958</v>
      </c>
      <c r="G780" s="63"/>
      <c r="H780" s="63"/>
      <c r="I780" s="163"/>
      <c r="J780" s="63"/>
      <c r="K780" s="63"/>
      <c r="L780" s="61"/>
      <c r="M780" s="207"/>
      <c r="N780" s="42"/>
      <c r="O780" s="42"/>
      <c r="P780" s="42"/>
      <c r="Q780" s="42"/>
      <c r="R780" s="42"/>
      <c r="S780" s="42"/>
      <c r="T780" s="78"/>
      <c r="AT780" s="24" t="s">
        <v>135</v>
      </c>
      <c r="AU780" s="24" t="s">
        <v>134</v>
      </c>
    </row>
    <row r="781" spans="2:65" s="11" customFormat="1" ht="13.5">
      <c r="B781" s="210"/>
      <c r="C781" s="211"/>
      <c r="D781" s="208" t="s">
        <v>171</v>
      </c>
      <c r="E781" s="212" t="s">
        <v>21</v>
      </c>
      <c r="F781" s="213" t="s">
        <v>959</v>
      </c>
      <c r="G781" s="211"/>
      <c r="H781" s="214">
        <v>1.004</v>
      </c>
      <c r="I781" s="215"/>
      <c r="J781" s="211"/>
      <c r="K781" s="211"/>
      <c r="L781" s="216"/>
      <c r="M781" s="217"/>
      <c r="N781" s="218"/>
      <c r="O781" s="218"/>
      <c r="P781" s="218"/>
      <c r="Q781" s="218"/>
      <c r="R781" s="218"/>
      <c r="S781" s="218"/>
      <c r="T781" s="219"/>
      <c r="AT781" s="220" t="s">
        <v>171</v>
      </c>
      <c r="AU781" s="220" t="s">
        <v>134</v>
      </c>
      <c r="AV781" s="11" t="s">
        <v>134</v>
      </c>
      <c r="AW781" s="11" t="s">
        <v>33</v>
      </c>
      <c r="AX781" s="11" t="s">
        <v>70</v>
      </c>
      <c r="AY781" s="220" t="s">
        <v>126</v>
      </c>
    </row>
    <row r="782" spans="2:65" s="11" customFormat="1" ht="13.5">
      <c r="B782" s="210"/>
      <c r="C782" s="211"/>
      <c r="D782" s="208" t="s">
        <v>171</v>
      </c>
      <c r="E782" s="212" t="s">
        <v>21</v>
      </c>
      <c r="F782" s="213" t="s">
        <v>960</v>
      </c>
      <c r="G782" s="211"/>
      <c r="H782" s="214">
        <v>0.67500000000000004</v>
      </c>
      <c r="I782" s="215"/>
      <c r="J782" s="211"/>
      <c r="K782" s="211"/>
      <c r="L782" s="216"/>
      <c r="M782" s="217"/>
      <c r="N782" s="218"/>
      <c r="O782" s="218"/>
      <c r="P782" s="218"/>
      <c r="Q782" s="218"/>
      <c r="R782" s="218"/>
      <c r="S782" s="218"/>
      <c r="T782" s="219"/>
      <c r="AT782" s="220" t="s">
        <v>171</v>
      </c>
      <c r="AU782" s="220" t="s">
        <v>134</v>
      </c>
      <c r="AV782" s="11" t="s">
        <v>134</v>
      </c>
      <c r="AW782" s="11" t="s">
        <v>33</v>
      </c>
      <c r="AX782" s="11" t="s">
        <v>70</v>
      </c>
      <c r="AY782" s="220" t="s">
        <v>126</v>
      </c>
    </row>
    <row r="783" spans="2:65" s="12" customFormat="1" ht="13.5">
      <c r="B783" s="221"/>
      <c r="C783" s="222"/>
      <c r="D783" s="205" t="s">
        <v>171</v>
      </c>
      <c r="E783" s="248" t="s">
        <v>21</v>
      </c>
      <c r="F783" s="249" t="s">
        <v>174</v>
      </c>
      <c r="G783" s="222"/>
      <c r="H783" s="250">
        <v>1.679</v>
      </c>
      <c r="I783" s="226"/>
      <c r="J783" s="222"/>
      <c r="K783" s="222"/>
      <c r="L783" s="227"/>
      <c r="M783" s="228"/>
      <c r="N783" s="229"/>
      <c r="O783" s="229"/>
      <c r="P783" s="229"/>
      <c r="Q783" s="229"/>
      <c r="R783" s="229"/>
      <c r="S783" s="229"/>
      <c r="T783" s="230"/>
      <c r="AT783" s="231" t="s">
        <v>171</v>
      </c>
      <c r="AU783" s="231" t="s">
        <v>134</v>
      </c>
      <c r="AV783" s="12" t="s">
        <v>133</v>
      </c>
      <c r="AW783" s="12" t="s">
        <v>33</v>
      </c>
      <c r="AX783" s="12" t="s">
        <v>78</v>
      </c>
      <c r="AY783" s="231" t="s">
        <v>126</v>
      </c>
    </row>
    <row r="784" spans="2:65" s="1" customFormat="1" ht="22.5" customHeight="1">
      <c r="B784" s="41"/>
      <c r="C784" s="193" t="s">
        <v>961</v>
      </c>
      <c r="D784" s="193" t="s">
        <v>129</v>
      </c>
      <c r="E784" s="194" t="s">
        <v>962</v>
      </c>
      <c r="F784" s="195" t="s">
        <v>963</v>
      </c>
      <c r="G784" s="196" t="s">
        <v>380</v>
      </c>
      <c r="H784" s="197">
        <v>0.17799999999999999</v>
      </c>
      <c r="I784" s="198"/>
      <c r="J784" s="199">
        <f>ROUND(I784*H784,2)</f>
        <v>0</v>
      </c>
      <c r="K784" s="195" t="s">
        <v>160</v>
      </c>
      <c r="L784" s="61"/>
      <c r="M784" s="200" t="s">
        <v>21</v>
      </c>
      <c r="N784" s="201" t="s">
        <v>42</v>
      </c>
      <c r="O784" s="42"/>
      <c r="P784" s="202">
        <f>O784*H784</f>
        <v>0</v>
      </c>
      <c r="Q784" s="202">
        <v>0</v>
      </c>
      <c r="R784" s="202">
        <f>Q784*H784</f>
        <v>0</v>
      </c>
      <c r="S784" s="202">
        <v>0</v>
      </c>
      <c r="T784" s="203">
        <f>S784*H784</f>
        <v>0</v>
      </c>
      <c r="AR784" s="24" t="s">
        <v>133</v>
      </c>
      <c r="AT784" s="24" t="s">
        <v>129</v>
      </c>
      <c r="AU784" s="24" t="s">
        <v>134</v>
      </c>
      <c r="AY784" s="24" t="s">
        <v>126</v>
      </c>
      <c r="BE784" s="204">
        <f>IF(N784="základní",J784,0)</f>
        <v>0</v>
      </c>
      <c r="BF784" s="204">
        <f>IF(N784="snížená",J784,0)</f>
        <v>0</v>
      </c>
      <c r="BG784" s="204">
        <f>IF(N784="zákl. přenesená",J784,0)</f>
        <v>0</v>
      </c>
      <c r="BH784" s="204">
        <f>IF(N784="sníž. přenesená",J784,0)</f>
        <v>0</v>
      </c>
      <c r="BI784" s="204">
        <f>IF(N784="nulová",J784,0)</f>
        <v>0</v>
      </c>
      <c r="BJ784" s="24" t="s">
        <v>134</v>
      </c>
      <c r="BK784" s="204">
        <f>ROUND(I784*H784,2)</f>
        <v>0</v>
      </c>
      <c r="BL784" s="24" t="s">
        <v>133</v>
      </c>
      <c r="BM784" s="24" t="s">
        <v>964</v>
      </c>
    </row>
    <row r="785" spans="2:65" s="1" customFormat="1" ht="27">
      <c r="B785" s="41"/>
      <c r="C785" s="63"/>
      <c r="D785" s="208" t="s">
        <v>135</v>
      </c>
      <c r="E785" s="63"/>
      <c r="F785" s="209" t="s">
        <v>965</v>
      </c>
      <c r="G785" s="63"/>
      <c r="H785" s="63"/>
      <c r="I785" s="163"/>
      <c r="J785" s="63"/>
      <c r="K785" s="63"/>
      <c r="L785" s="61"/>
      <c r="M785" s="207"/>
      <c r="N785" s="42"/>
      <c r="O785" s="42"/>
      <c r="P785" s="42"/>
      <c r="Q785" s="42"/>
      <c r="R785" s="42"/>
      <c r="S785" s="42"/>
      <c r="T785" s="78"/>
      <c r="AT785" s="24" t="s">
        <v>135</v>
      </c>
      <c r="AU785" s="24" t="s">
        <v>134</v>
      </c>
    </row>
    <row r="786" spans="2:65" s="13" customFormat="1" ht="13.5">
      <c r="B786" s="237"/>
      <c r="C786" s="238"/>
      <c r="D786" s="208" t="s">
        <v>171</v>
      </c>
      <c r="E786" s="239" t="s">
        <v>21</v>
      </c>
      <c r="F786" s="240" t="s">
        <v>326</v>
      </c>
      <c r="G786" s="238"/>
      <c r="H786" s="241" t="s">
        <v>21</v>
      </c>
      <c r="I786" s="242"/>
      <c r="J786" s="238"/>
      <c r="K786" s="238"/>
      <c r="L786" s="243"/>
      <c r="M786" s="244"/>
      <c r="N786" s="245"/>
      <c r="O786" s="245"/>
      <c r="P786" s="245"/>
      <c r="Q786" s="245"/>
      <c r="R786" s="245"/>
      <c r="S786" s="245"/>
      <c r="T786" s="246"/>
      <c r="AT786" s="247" t="s">
        <v>171</v>
      </c>
      <c r="AU786" s="247" t="s">
        <v>134</v>
      </c>
      <c r="AV786" s="13" t="s">
        <v>78</v>
      </c>
      <c r="AW786" s="13" t="s">
        <v>33</v>
      </c>
      <c r="AX786" s="13" t="s">
        <v>70</v>
      </c>
      <c r="AY786" s="247" t="s">
        <v>126</v>
      </c>
    </row>
    <row r="787" spans="2:65" s="11" customFormat="1" ht="13.5">
      <c r="B787" s="210"/>
      <c r="C787" s="211"/>
      <c r="D787" s="208" t="s">
        <v>171</v>
      </c>
      <c r="E787" s="212" t="s">
        <v>21</v>
      </c>
      <c r="F787" s="213" t="s">
        <v>966</v>
      </c>
      <c r="G787" s="211"/>
      <c r="H787" s="214">
        <v>3.5999999999999997E-2</v>
      </c>
      <c r="I787" s="215"/>
      <c r="J787" s="211"/>
      <c r="K787" s="211"/>
      <c r="L787" s="216"/>
      <c r="M787" s="217"/>
      <c r="N787" s="218"/>
      <c r="O787" s="218"/>
      <c r="P787" s="218"/>
      <c r="Q787" s="218"/>
      <c r="R787" s="218"/>
      <c r="S787" s="218"/>
      <c r="T787" s="219"/>
      <c r="AT787" s="220" t="s">
        <v>171</v>
      </c>
      <c r="AU787" s="220" t="s">
        <v>134</v>
      </c>
      <c r="AV787" s="11" t="s">
        <v>134</v>
      </c>
      <c r="AW787" s="11" t="s">
        <v>33</v>
      </c>
      <c r="AX787" s="11" t="s">
        <v>70</v>
      </c>
      <c r="AY787" s="220" t="s">
        <v>126</v>
      </c>
    </row>
    <row r="788" spans="2:65" s="13" customFormat="1" ht="13.5">
      <c r="B788" s="237"/>
      <c r="C788" s="238"/>
      <c r="D788" s="208" t="s">
        <v>171</v>
      </c>
      <c r="E788" s="239" t="s">
        <v>21</v>
      </c>
      <c r="F788" s="240" t="s">
        <v>328</v>
      </c>
      <c r="G788" s="238"/>
      <c r="H788" s="241" t="s">
        <v>21</v>
      </c>
      <c r="I788" s="242"/>
      <c r="J788" s="238"/>
      <c r="K788" s="238"/>
      <c r="L788" s="243"/>
      <c r="M788" s="244"/>
      <c r="N788" s="245"/>
      <c r="O788" s="245"/>
      <c r="P788" s="245"/>
      <c r="Q788" s="245"/>
      <c r="R788" s="245"/>
      <c r="S788" s="245"/>
      <c r="T788" s="246"/>
      <c r="AT788" s="247" t="s">
        <v>171</v>
      </c>
      <c r="AU788" s="247" t="s">
        <v>134</v>
      </c>
      <c r="AV788" s="13" t="s">
        <v>78</v>
      </c>
      <c r="AW788" s="13" t="s">
        <v>33</v>
      </c>
      <c r="AX788" s="13" t="s">
        <v>70</v>
      </c>
      <c r="AY788" s="247" t="s">
        <v>126</v>
      </c>
    </row>
    <row r="789" spans="2:65" s="11" customFormat="1" ht="13.5">
      <c r="B789" s="210"/>
      <c r="C789" s="211"/>
      <c r="D789" s="208" t="s">
        <v>171</v>
      </c>
      <c r="E789" s="212" t="s">
        <v>21</v>
      </c>
      <c r="F789" s="213" t="s">
        <v>967</v>
      </c>
      <c r="G789" s="211"/>
      <c r="H789" s="214">
        <v>0.14199999999999999</v>
      </c>
      <c r="I789" s="215"/>
      <c r="J789" s="211"/>
      <c r="K789" s="211"/>
      <c r="L789" s="216"/>
      <c r="M789" s="217"/>
      <c r="N789" s="218"/>
      <c r="O789" s="218"/>
      <c r="P789" s="218"/>
      <c r="Q789" s="218"/>
      <c r="R789" s="218"/>
      <c r="S789" s="218"/>
      <c r="T789" s="219"/>
      <c r="AT789" s="220" t="s">
        <v>171</v>
      </c>
      <c r="AU789" s="220" t="s">
        <v>134</v>
      </c>
      <c r="AV789" s="11" t="s">
        <v>134</v>
      </c>
      <c r="AW789" s="11" t="s">
        <v>33</v>
      </c>
      <c r="AX789" s="11" t="s">
        <v>70</v>
      </c>
      <c r="AY789" s="220" t="s">
        <v>126</v>
      </c>
    </row>
    <row r="790" spans="2:65" s="12" customFormat="1" ht="13.5">
      <c r="B790" s="221"/>
      <c r="C790" s="222"/>
      <c r="D790" s="205" t="s">
        <v>171</v>
      </c>
      <c r="E790" s="248" t="s">
        <v>21</v>
      </c>
      <c r="F790" s="249" t="s">
        <v>174</v>
      </c>
      <c r="G790" s="222"/>
      <c r="H790" s="250">
        <v>0.17799999999999999</v>
      </c>
      <c r="I790" s="226"/>
      <c r="J790" s="222"/>
      <c r="K790" s="222"/>
      <c r="L790" s="227"/>
      <c r="M790" s="228"/>
      <c r="N790" s="229"/>
      <c r="O790" s="229"/>
      <c r="P790" s="229"/>
      <c r="Q790" s="229"/>
      <c r="R790" s="229"/>
      <c r="S790" s="229"/>
      <c r="T790" s="230"/>
      <c r="AT790" s="231" t="s">
        <v>171</v>
      </c>
      <c r="AU790" s="231" t="s">
        <v>134</v>
      </c>
      <c r="AV790" s="12" t="s">
        <v>133</v>
      </c>
      <c r="AW790" s="12" t="s">
        <v>33</v>
      </c>
      <c r="AX790" s="12" t="s">
        <v>78</v>
      </c>
      <c r="AY790" s="231" t="s">
        <v>126</v>
      </c>
    </row>
    <row r="791" spans="2:65" s="1" customFormat="1" ht="22.5" customHeight="1">
      <c r="B791" s="41"/>
      <c r="C791" s="193" t="s">
        <v>623</v>
      </c>
      <c r="D791" s="193" t="s">
        <v>129</v>
      </c>
      <c r="E791" s="194" t="s">
        <v>968</v>
      </c>
      <c r="F791" s="195" t="s">
        <v>969</v>
      </c>
      <c r="G791" s="196" t="s">
        <v>400</v>
      </c>
      <c r="H791" s="197">
        <v>3.2879999999999998</v>
      </c>
      <c r="I791" s="198"/>
      <c r="J791" s="199">
        <f>ROUND(I791*H791,2)</f>
        <v>0</v>
      </c>
      <c r="K791" s="195" t="s">
        <v>160</v>
      </c>
      <c r="L791" s="61"/>
      <c r="M791" s="200" t="s">
        <v>21</v>
      </c>
      <c r="N791" s="201" t="s">
        <v>42</v>
      </c>
      <c r="O791" s="42"/>
      <c r="P791" s="202">
        <f>O791*H791</f>
        <v>0</v>
      </c>
      <c r="Q791" s="202">
        <v>0</v>
      </c>
      <c r="R791" s="202">
        <f>Q791*H791</f>
        <v>0</v>
      </c>
      <c r="S791" s="202">
        <v>0</v>
      </c>
      <c r="T791" s="203">
        <f>S791*H791</f>
        <v>0</v>
      </c>
      <c r="AR791" s="24" t="s">
        <v>133</v>
      </c>
      <c r="AT791" s="24" t="s">
        <v>129</v>
      </c>
      <c r="AU791" s="24" t="s">
        <v>134</v>
      </c>
      <c r="AY791" s="24" t="s">
        <v>126</v>
      </c>
      <c r="BE791" s="204">
        <f>IF(N791="základní",J791,0)</f>
        <v>0</v>
      </c>
      <c r="BF791" s="204">
        <f>IF(N791="snížená",J791,0)</f>
        <v>0</v>
      </c>
      <c r="BG791" s="204">
        <f>IF(N791="zákl. přenesená",J791,0)</f>
        <v>0</v>
      </c>
      <c r="BH791" s="204">
        <f>IF(N791="sníž. přenesená",J791,0)</f>
        <v>0</v>
      </c>
      <c r="BI791" s="204">
        <f>IF(N791="nulová",J791,0)</f>
        <v>0</v>
      </c>
      <c r="BJ791" s="24" t="s">
        <v>134</v>
      </c>
      <c r="BK791" s="204">
        <f>ROUND(I791*H791,2)</f>
        <v>0</v>
      </c>
      <c r="BL791" s="24" t="s">
        <v>133</v>
      </c>
      <c r="BM791" s="24" t="s">
        <v>970</v>
      </c>
    </row>
    <row r="792" spans="2:65" s="1" customFormat="1" ht="13.5">
      <c r="B792" s="41"/>
      <c r="C792" s="63"/>
      <c r="D792" s="208" t="s">
        <v>135</v>
      </c>
      <c r="E792" s="63"/>
      <c r="F792" s="209" t="s">
        <v>971</v>
      </c>
      <c r="G792" s="63"/>
      <c r="H792" s="63"/>
      <c r="I792" s="163"/>
      <c r="J792" s="63"/>
      <c r="K792" s="63"/>
      <c r="L792" s="61"/>
      <c r="M792" s="207"/>
      <c r="N792" s="42"/>
      <c r="O792" s="42"/>
      <c r="P792" s="42"/>
      <c r="Q792" s="42"/>
      <c r="R792" s="42"/>
      <c r="S792" s="42"/>
      <c r="T792" s="78"/>
      <c r="AT792" s="24" t="s">
        <v>135</v>
      </c>
      <c r="AU792" s="24" t="s">
        <v>134</v>
      </c>
    </row>
    <row r="793" spans="2:65" s="1" customFormat="1" ht="40.5">
      <c r="B793" s="41"/>
      <c r="C793" s="63"/>
      <c r="D793" s="208" t="s">
        <v>299</v>
      </c>
      <c r="E793" s="63"/>
      <c r="F793" s="236" t="s">
        <v>972</v>
      </c>
      <c r="G793" s="63"/>
      <c r="H793" s="63"/>
      <c r="I793" s="163"/>
      <c r="J793" s="63"/>
      <c r="K793" s="63"/>
      <c r="L793" s="61"/>
      <c r="M793" s="207"/>
      <c r="N793" s="42"/>
      <c r="O793" s="42"/>
      <c r="P793" s="42"/>
      <c r="Q793" s="42"/>
      <c r="R793" s="42"/>
      <c r="S793" s="42"/>
      <c r="T793" s="78"/>
      <c r="AT793" s="24" t="s">
        <v>299</v>
      </c>
      <c r="AU793" s="24" t="s">
        <v>134</v>
      </c>
    </row>
    <row r="794" spans="2:65" s="13" customFormat="1" ht="13.5">
      <c r="B794" s="237"/>
      <c r="C794" s="238"/>
      <c r="D794" s="208" t="s">
        <v>171</v>
      </c>
      <c r="E794" s="239" t="s">
        <v>21</v>
      </c>
      <c r="F794" s="240" t="s">
        <v>326</v>
      </c>
      <c r="G794" s="238"/>
      <c r="H794" s="241" t="s">
        <v>21</v>
      </c>
      <c r="I794" s="242"/>
      <c r="J794" s="238"/>
      <c r="K794" s="238"/>
      <c r="L794" s="243"/>
      <c r="M794" s="244"/>
      <c r="N794" s="245"/>
      <c r="O794" s="245"/>
      <c r="P794" s="245"/>
      <c r="Q794" s="245"/>
      <c r="R794" s="245"/>
      <c r="S794" s="245"/>
      <c r="T794" s="246"/>
      <c r="AT794" s="247" t="s">
        <v>171</v>
      </c>
      <c r="AU794" s="247" t="s">
        <v>134</v>
      </c>
      <c r="AV794" s="13" t="s">
        <v>78</v>
      </c>
      <c r="AW794" s="13" t="s">
        <v>33</v>
      </c>
      <c r="AX794" s="13" t="s">
        <v>70</v>
      </c>
      <c r="AY794" s="247" t="s">
        <v>126</v>
      </c>
    </row>
    <row r="795" spans="2:65" s="11" customFormat="1" ht="13.5">
      <c r="B795" s="210"/>
      <c r="C795" s="211"/>
      <c r="D795" s="208" t="s">
        <v>171</v>
      </c>
      <c r="E795" s="212" t="s">
        <v>21</v>
      </c>
      <c r="F795" s="213" t="s">
        <v>973</v>
      </c>
      <c r="G795" s="211"/>
      <c r="H795" s="214">
        <v>1.488</v>
      </c>
      <c r="I795" s="215"/>
      <c r="J795" s="211"/>
      <c r="K795" s="211"/>
      <c r="L795" s="216"/>
      <c r="M795" s="217"/>
      <c r="N795" s="218"/>
      <c r="O795" s="218"/>
      <c r="P795" s="218"/>
      <c r="Q795" s="218"/>
      <c r="R795" s="218"/>
      <c r="S795" s="218"/>
      <c r="T795" s="219"/>
      <c r="AT795" s="220" t="s">
        <v>171</v>
      </c>
      <c r="AU795" s="220" t="s">
        <v>134</v>
      </c>
      <c r="AV795" s="11" t="s">
        <v>134</v>
      </c>
      <c r="AW795" s="11" t="s">
        <v>33</v>
      </c>
      <c r="AX795" s="11" t="s">
        <v>70</v>
      </c>
      <c r="AY795" s="220" t="s">
        <v>126</v>
      </c>
    </row>
    <row r="796" spans="2:65" s="13" customFormat="1" ht="13.5">
      <c r="B796" s="237"/>
      <c r="C796" s="238"/>
      <c r="D796" s="208" t="s">
        <v>171</v>
      </c>
      <c r="E796" s="239" t="s">
        <v>21</v>
      </c>
      <c r="F796" s="240" t="s">
        <v>328</v>
      </c>
      <c r="G796" s="238"/>
      <c r="H796" s="241" t="s">
        <v>21</v>
      </c>
      <c r="I796" s="242"/>
      <c r="J796" s="238"/>
      <c r="K796" s="238"/>
      <c r="L796" s="243"/>
      <c r="M796" s="244"/>
      <c r="N796" s="245"/>
      <c r="O796" s="245"/>
      <c r="P796" s="245"/>
      <c r="Q796" s="245"/>
      <c r="R796" s="245"/>
      <c r="S796" s="245"/>
      <c r="T796" s="246"/>
      <c r="AT796" s="247" t="s">
        <v>171</v>
      </c>
      <c r="AU796" s="247" t="s">
        <v>134</v>
      </c>
      <c r="AV796" s="13" t="s">
        <v>78</v>
      </c>
      <c r="AW796" s="13" t="s">
        <v>33</v>
      </c>
      <c r="AX796" s="13" t="s">
        <v>70</v>
      </c>
      <c r="AY796" s="247" t="s">
        <v>126</v>
      </c>
    </row>
    <row r="797" spans="2:65" s="11" customFormat="1" ht="13.5">
      <c r="B797" s="210"/>
      <c r="C797" s="211"/>
      <c r="D797" s="208" t="s">
        <v>171</v>
      </c>
      <c r="E797" s="212" t="s">
        <v>21</v>
      </c>
      <c r="F797" s="213" t="s">
        <v>974</v>
      </c>
      <c r="G797" s="211"/>
      <c r="H797" s="214">
        <v>1.8</v>
      </c>
      <c r="I797" s="215"/>
      <c r="J797" s="211"/>
      <c r="K797" s="211"/>
      <c r="L797" s="216"/>
      <c r="M797" s="217"/>
      <c r="N797" s="218"/>
      <c r="O797" s="218"/>
      <c r="P797" s="218"/>
      <c r="Q797" s="218"/>
      <c r="R797" s="218"/>
      <c r="S797" s="218"/>
      <c r="T797" s="219"/>
      <c r="AT797" s="220" t="s">
        <v>171</v>
      </c>
      <c r="AU797" s="220" t="s">
        <v>134</v>
      </c>
      <c r="AV797" s="11" t="s">
        <v>134</v>
      </c>
      <c r="AW797" s="11" t="s">
        <v>33</v>
      </c>
      <c r="AX797" s="11" t="s">
        <v>70</v>
      </c>
      <c r="AY797" s="220" t="s">
        <v>126</v>
      </c>
    </row>
    <row r="798" spans="2:65" s="12" customFormat="1" ht="13.5">
      <c r="B798" s="221"/>
      <c r="C798" s="222"/>
      <c r="D798" s="205" t="s">
        <v>171</v>
      </c>
      <c r="E798" s="248" t="s">
        <v>21</v>
      </c>
      <c r="F798" s="249" t="s">
        <v>174</v>
      </c>
      <c r="G798" s="222"/>
      <c r="H798" s="250">
        <v>3.2879999999999998</v>
      </c>
      <c r="I798" s="226"/>
      <c r="J798" s="222"/>
      <c r="K798" s="222"/>
      <c r="L798" s="227"/>
      <c r="M798" s="228"/>
      <c r="N798" s="229"/>
      <c r="O798" s="229"/>
      <c r="P798" s="229"/>
      <c r="Q798" s="229"/>
      <c r="R798" s="229"/>
      <c r="S798" s="229"/>
      <c r="T798" s="230"/>
      <c r="AT798" s="231" t="s">
        <v>171</v>
      </c>
      <c r="AU798" s="231" t="s">
        <v>134</v>
      </c>
      <c r="AV798" s="12" t="s">
        <v>133</v>
      </c>
      <c r="AW798" s="12" t="s">
        <v>33</v>
      </c>
      <c r="AX798" s="12" t="s">
        <v>78</v>
      </c>
      <c r="AY798" s="231" t="s">
        <v>126</v>
      </c>
    </row>
    <row r="799" spans="2:65" s="1" customFormat="1" ht="22.5" customHeight="1">
      <c r="B799" s="41"/>
      <c r="C799" s="193" t="s">
        <v>975</v>
      </c>
      <c r="D799" s="193" t="s">
        <v>129</v>
      </c>
      <c r="E799" s="194" t="s">
        <v>976</v>
      </c>
      <c r="F799" s="195" t="s">
        <v>977</v>
      </c>
      <c r="G799" s="196" t="s">
        <v>400</v>
      </c>
      <c r="H799" s="197">
        <v>3.2879999999999998</v>
      </c>
      <c r="I799" s="198"/>
      <c r="J799" s="199">
        <f>ROUND(I799*H799,2)</f>
        <v>0</v>
      </c>
      <c r="K799" s="195" t="s">
        <v>160</v>
      </c>
      <c r="L799" s="61"/>
      <c r="M799" s="200" t="s">
        <v>21</v>
      </c>
      <c r="N799" s="201" t="s">
        <v>42</v>
      </c>
      <c r="O799" s="42"/>
      <c r="P799" s="202">
        <f>O799*H799</f>
        <v>0</v>
      </c>
      <c r="Q799" s="202">
        <v>0</v>
      </c>
      <c r="R799" s="202">
        <f>Q799*H799</f>
        <v>0</v>
      </c>
      <c r="S799" s="202">
        <v>0</v>
      </c>
      <c r="T799" s="203">
        <f>S799*H799</f>
        <v>0</v>
      </c>
      <c r="AR799" s="24" t="s">
        <v>133</v>
      </c>
      <c r="AT799" s="24" t="s">
        <v>129</v>
      </c>
      <c r="AU799" s="24" t="s">
        <v>134</v>
      </c>
      <c r="AY799" s="24" t="s">
        <v>126</v>
      </c>
      <c r="BE799" s="204">
        <f>IF(N799="základní",J799,0)</f>
        <v>0</v>
      </c>
      <c r="BF799" s="204">
        <f>IF(N799="snížená",J799,0)</f>
        <v>0</v>
      </c>
      <c r="BG799" s="204">
        <f>IF(N799="zákl. přenesená",J799,0)</f>
        <v>0</v>
      </c>
      <c r="BH799" s="204">
        <f>IF(N799="sníž. přenesená",J799,0)</f>
        <v>0</v>
      </c>
      <c r="BI799" s="204">
        <f>IF(N799="nulová",J799,0)</f>
        <v>0</v>
      </c>
      <c r="BJ799" s="24" t="s">
        <v>134</v>
      </c>
      <c r="BK799" s="204">
        <f>ROUND(I799*H799,2)</f>
        <v>0</v>
      </c>
      <c r="BL799" s="24" t="s">
        <v>133</v>
      </c>
      <c r="BM799" s="24" t="s">
        <v>978</v>
      </c>
    </row>
    <row r="800" spans="2:65" s="1" customFormat="1" ht="27">
      <c r="B800" s="41"/>
      <c r="C800" s="63"/>
      <c r="D800" s="208" t="s">
        <v>135</v>
      </c>
      <c r="E800" s="63"/>
      <c r="F800" s="209" t="s">
        <v>979</v>
      </c>
      <c r="G800" s="63"/>
      <c r="H800" s="63"/>
      <c r="I800" s="163"/>
      <c r="J800" s="63"/>
      <c r="K800" s="63"/>
      <c r="L800" s="61"/>
      <c r="M800" s="207"/>
      <c r="N800" s="42"/>
      <c r="O800" s="42"/>
      <c r="P800" s="42"/>
      <c r="Q800" s="42"/>
      <c r="R800" s="42"/>
      <c r="S800" s="42"/>
      <c r="T800" s="78"/>
      <c r="AT800" s="24" t="s">
        <v>135</v>
      </c>
      <c r="AU800" s="24" t="s">
        <v>134</v>
      </c>
    </row>
    <row r="801" spans="2:65" s="1" customFormat="1" ht="40.5">
      <c r="B801" s="41"/>
      <c r="C801" s="63"/>
      <c r="D801" s="205" t="s">
        <v>299</v>
      </c>
      <c r="E801" s="63"/>
      <c r="F801" s="235" t="s">
        <v>972</v>
      </c>
      <c r="G801" s="63"/>
      <c r="H801" s="63"/>
      <c r="I801" s="163"/>
      <c r="J801" s="63"/>
      <c r="K801" s="63"/>
      <c r="L801" s="61"/>
      <c r="M801" s="207"/>
      <c r="N801" s="42"/>
      <c r="O801" s="42"/>
      <c r="P801" s="42"/>
      <c r="Q801" s="42"/>
      <c r="R801" s="42"/>
      <c r="S801" s="42"/>
      <c r="T801" s="78"/>
      <c r="AT801" s="24" t="s">
        <v>299</v>
      </c>
      <c r="AU801" s="24" t="s">
        <v>134</v>
      </c>
    </row>
    <row r="802" spans="2:65" s="1" customFormat="1" ht="22.5" customHeight="1">
      <c r="B802" s="41"/>
      <c r="C802" s="193" t="s">
        <v>628</v>
      </c>
      <c r="D802" s="193" t="s">
        <v>129</v>
      </c>
      <c r="E802" s="194" t="s">
        <v>980</v>
      </c>
      <c r="F802" s="195" t="s">
        <v>981</v>
      </c>
      <c r="G802" s="196" t="s">
        <v>489</v>
      </c>
      <c r="H802" s="197">
        <v>1</v>
      </c>
      <c r="I802" s="198"/>
      <c r="J802" s="199">
        <f>ROUND(I802*H802,2)</f>
        <v>0</v>
      </c>
      <c r="K802" s="195" t="s">
        <v>160</v>
      </c>
      <c r="L802" s="61"/>
      <c r="M802" s="200" t="s">
        <v>21</v>
      </c>
      <c r="N802" s="201" t="s">
        <v>42</v>
      </c>
      <c r="O802" s="42"/>
      <c r="P802" s="202">
        <f>O802*H802</f>
        <v>0</v>
      </c>
      <c r="Q802" s="202">
        <v>0</v>
      </c>
      <c r="R802" s="202">
        <f>Q802*H802</f>
        <v>0</v>
      </c>
      <c r="S802" s="202">
        <v>0</v>
      </c>
      <c r="T802" s="203">
        <f>S802*H802</f>
        <v>0</v>
      </c>
      <c r="AR802" s="24" t="s">
        <v>133</v>
      </c>
      <c r="AT802" s="24" t="s">
        <v>129</v>
      </c>
      <c r="AU802" s="24" t="s">
        <v>134</v>
      </c>
      <c r="AY802" s="24" t="s">
        <v>126</v>
      </c>
      <c r="BE802" s="204">
        <f>IF(N802="základní",J802,0)</f>
        <v>0</v>
      </c>
      <c r="BF802" s="204">
        <f>IF(N802="snížená",J802,0)</f>
        <v>0</v>
      </c>
      <c r="BG802" s="204">
        <f>IF(N802="zákl. přenesená",J802,0)</f>
        <v>0</v>
      </c>
      <c r="BH802" s="204">
        <f>IF(N802="sníž. přenesená",J802,0)</f>
        <v>0</v>
      </c>
      <c r="BI802" s="204">
        <f>IF(N802="nulová",J802,0)</f>
        <v>0</v>
      </c>
      <c r="BJ802" s="24" t="s">
        <v>134</v>
      </c>
      <c r="BK802" s="204">
        <f>ROUND(I802*H802,2)</f>
        <v>0</v>
      </c>
      <c r="BL802" s="24" t="s">
        <v>133</v>
      </c>
      <c r="BM802" s="24" t="s">
        <v>982</v>
      </c>
    </row>
    <row r="803" spans="2:65" s="1" customFormat="1" ht="13.5">
      <c r="B803" s="41"/>
      <c r="C803" s="63"/>
      <c r="D803" s="208" t="s">
        <v>135</v>
      </c>
      <c r="E803" s="63"/>
      <c r="F803" s="209" t="s">
        <v>983</v>
      </c>
      <c r="G803" s="63"/>
      <c r="H803" s="63"/>
      <c r="I803" s="163"/>
      <c r="J803" s="63"/>
      <c r="K803" s="63"/>
      <c r="L803" s="61"/>
      <c r="M803" s="207"/>
      <c r="N803" s="42"/>
      <c r="O803" s="42"/>
      <c r="P803" s="42"/>
      <c r="Q803" s="42"/>
      <c r="R803" s="42"/>
      <c r="S803" s="42"/>
      <c r="T803" s="78"/>
      <c r="AT803" s="24" t="s">
        <v>135</v>
      </c>
      <c r="AU803" s="24" t="s">
        <v>134</v>
      </c>
    </row>
    <row r="804" spans="2:65" s="11" customFormat="1" ht="13.5">
      <c r="B804" s="210"/>
      <c r="C804" s="211"/>
      <c r="D804" s="208" t="s">
        <v>171</v>
      </c>
      <c r="E804" s="212" t="s">
        <v>21</v>
      </c>
      <c r="F804" s="213" t="s">
        <v>984</v>
      </c>
      <c r="G804" s="211"/>
      <c r="H804" s="214">
        <v>1</v>
      </c>
      <c r="I804" s="215"/>
      <c r="J804" s="211"/>
      <c r="K804" s="211"/>
      <c r="L804" s="216"/>
      <c r="M804" s="217"/>
      <c r="N804" s="218"/>
      <c r="O804" s="218"/>
      <c r="P804" s="218"/>
      <c r="Q804" s="218"/>
      <c r="R804" s="218"/>
      <c r="S804" s="218"/>
      <c r="T804" s="219"/>
      <c r="AT804" s="220" t="s">
        <v>171</v>
      </c>
      <c r="AU804" s="220" t="s">
        <v>134</v>
      </c>
      <c r="AV804" s="11" t="s">
        <v>134</v>
      </c>
      <c r="AW804" s="11" t="s">
        <v>33</v>
      </c>
      <c r="AX804" s="11" t="s">
        <v>70</v>
      </c>
      <c r="AY804" s="220" t="s">
        <v>126</v>
      </c>
    </row>
    <row r="805" spans="2:65" s="12" customFormat="1" ht="13.5">
      <c r="B805" s="221"/>
      <c r="C805" s="222"/>
      <c r="D805" s="205" t="s">
        <v>171</v>
      </c>
      <c r="E805" s="248" t="s">
        <v>21</v>
      </c>
      <c r="F805" s="249" t="s">
        <v>174</v>
      </c>
      <c r="G805" s="222"/>
      <c r="H805" s="250">
        <v>1</v>
      </c>
      <c r="I805" s="226"/>
      <c r="J805" s="222"/>
      <c r="K805" s="222"/>
      <c r="L805" s="227"/>
      <c r="M805" s="228"/>
      <c r="N805" s="229"/>
      <c r="O805" s="229"/>
      <c r="P805" s="229"/>
      <c r="Q805" s="229"/>
      <c r="R805" s="229"/>
      <c r="S805" s="229"/>
      <c r="T805" s="230"/>
      <c r="AT805" s="231" t="s">
        <v>171</v>
      </c>
      <c r="AU805" s="231" t="s">
        <v>134</v>
      </c>
      <c r="AV805" s="12" t="s">
        <v>133</v>
      </c>
      <c r="AW805" s="12" t="s">
        <v>33</v>
      </c>
      <c r="AX805" s="12" t="s">
        <v>78</v>
      </c>
      <c r="AY805" s="231" t="s">
        <v>126</v>
      </c>
    </row>
    <row r="806" spans="2:65" s="1" customFormat="1" ht="22.5" customHeight="1">
      <c r="B806" s="41"/>
      <c r="C806" s="251" t="s">
        <v>985</v>
      </c>
      <c r="D806" s="251" t="s">
        <v>391</v>
      </c>
      <c r="E806" s="252" t="s">
        <v>986</v>
      </c>
      <c r="F806" s="253" t="s">
        <v>987</v>
      </c>
      <c r="G806" s="254" t="s">
        <v>489</v>
      </c>
      <c r="H806" s="255">
        <v>1</v>
      </c>
      <c r="I806" s="256"/>
      <c r="J806" s="257">
        <f>ROUND(I806*H806,2)</f>
        <v>0</v>
      </c>
      <c r="K806" s="253" t="s">
        <v>21</v>
      </c>
      <c r="L806" s="258"/>
      <c r="M806" s="259" t="s">
        <v>21</v>
      </c>
      <c r="N806" s="260" t="s">
        <v>42</v>
      </c>
      <c r="O806" s="42"/>
      <c r="P806" s="202">
        <f>O806*H806</f>
        <v>0</v>
      </c>
      <c r="Q806" s="202">
        <v>0</v>
      </c>
      <c r="R806" s="202">
        <f>Q806*H806</f>
        <v>0</v>
      </c>
      <c r="S806" s="202">
        <v>0</v>
      </c>
      <c r="T806" s="203">
        <f>S806*H806</f>
        <v>0</v>
      </c>
      <c r="AR806" s="24" t="s">
        <v>144</v>
      </c>
      <c r="AT806" s="24" t="s">
        <v>391</v>
      </c>
      <c r="AU806" s="24" t="s">
        <v>134</v>
      </c>
      <c r="AY806" s="24" t="s">
        <v>126</v>
      </c>
      <c r="BE806" s="204">
        <f>IF(N806="základní",J806,0)</f>
        <v>0</v>
      </c>
      <c r="BF806" s="204">
        <f>IF(N806="snížená",J806,0)</f>
        <v>0</v>
      </c>
      <c r="BG806" s="204">
        <f>IF(N806="zákl. přenesená",J806,0)</f>
        <v>0</v>
      </c>
      <c r="BH806" s="204">
        <f>IF(N806="sníž. přenesená",J806,0)</f>
        <v>0</v>
      </c>
      <c r="BI806" s="204">
        <f>IF(N806="nulová",J806,0)</f>
        <v>0</v>
      </c>
      <c r="BJ806" s="24" t="s">
        <v>134</v>
      </c>
      <c r="BK806" s="204">
        <f>ROUND(I806*H806,2)</f>
        <v>0</v>
      </c>
      <c r="BL806" s="24" t="s">
        <v>133</v>
      </c>
      <c r="BM806" s="24" t="s">
        <v>988</v>
      </c>
    </row>
    <row r="807" spans="2:65" s="1" customFormat="1" ht="13.5">
      <c r="B807" s="41"/>
      <c r="C807" s="63"/>
      <c r="D807" s="205" t="s">
        <v>135</v>
      </c>
      <c r="E807" s="63"/>
      <c r="F807" s="206" t="s">
        <v>987</v>
      </c>
      <c r="G807" s="63"/>
      <c r="H807" s="63"/>
      <c r="I807" s="163"/>
      <c r="J807" s="63"/>
      <c r="K807" s="63"/>
      <c r="L807" s="61"/>
      <c r="M807" s="207"/>
      <c r="N807" s="42"/>
      <c r="O807" s="42"/>
      <c r="P807" s="42"/>
      <c r="Q807" s="42"/>
      <c r="R807" s="42"/>
      <c r="S807" s="42"/>
      <c r="T807" s="78"/>
      <c r="AT807" s="24" t="s">
        <v>135</v>
      </c>
      <c r="AU807" s="24" t="s">
        <v>134</v>
      </c>
    </row>
    <row r="808" spans="2:65" s="1" customFormat="1" ht="22.5" customHeight="1">
      <c r="B808" s="41"/>
      <c r="C808" s="193" t="s">
        <v>637</v>
      </c>
      <c r="D808" s="193" t="s">
        <v>129</v>
      </c>
      <c r="E808" s="194" t="s">
        <v>989</v>
      </c>
      <c r="F808" s="195" t="s">
        <v>990</v>
      </c>
      <c r="G808" s="196" t="s">
        <v>489</v>
      </c>
      <c r="H808" s="197">
        <v>5</v>
      </c>
      <c r="I808" s="198"/>
      <c r="J808" s="199">
        <f>ROUND(I808*H808,2)</f>
        <v>0</v>
      </c>
      <c r="K808" s="195" t="s">
        <v>160</v>
      </c>
      <c r="L808" s="61"/>
      <c r="M808" s="200" t="s">
        <v>21</v>
      </c>
      <c r="N808" s="201" t="s">
        <v>42</v>
      </c>
      <c r="O808" s="42"/>
      <c r="P808" s="202">
        <f>O808*H808</f>
        <v>0</v>
      </c>
      <c r="Q808" s="202">
        <v>0</v>
      </c>
      <c r="R808" s="202">
        <f>Q808*H808</f>
        <v>0</v>
      </c>
      <c r="S808" s="202">
        <v>0</v>
      </c>
      <c r="T808" s="203">
        <f>S808*H808</f>
        <v>0</v>
      </c>
      <c r="AR808" s="24" t="s">
        <v>133</v>
      </c>
      <c r="AT808" s="24" t="s">
        <v>129</v>
      </c>
      <c r="AU808" s="24" t="s">
        <v>134</v>
      </c>
      <c r="AY808" s="24" t="s">
        <v>126</v>
      </c>
      <c r="BE808" s="204">
        <f>IF(N808="základní",J808,0)</f>
        <v>0</v>
      </c>
      <c r="BF808" s="204">
        <f>IF(N808="snížená",J808,0)</f>
        <v>0</v>
      </c>
      <c r="BG808" s="204">
        <f>IF(N808="zákl. přenesená",J808,0)</f>
        <v>0</v>
      </c>
      <c r="BH808" s="204">
        <f>IF(N808="sníž. přenesená",J808,0)</f>
        <v>0</v>
      </c>
      <c r="BI808" s="204">
        <f>IF(N808="nulová",J808,0)</f>
        <v>0</v>
      </c>
      <c r="BJ808" s="24" t="s">
        <v>134</v>
      </c>
      <c r="BK808" s="204">
        <f>ROUND(I808*H808,2)</f>
        <v>0</v>
      </c>
      <c r="BL808" s="24" t="s">
        <v>133</v>
      </c>
      <c r="BM808" s="24" t="s">
        <v>991</v>
      </c>
    </row>
    <row r="809" spans="2:65" s="1" customFormat="1" ht="13.5">
      <c r="B809" s="41"/>
      <c r="C809" s="63"/>
      <c r="D809" s="208" t="s">
        <v>135</v>
      </c>
      <c r="E809" s="63"/>
      <c r="F809" s="209" t="s">
        <v>992</v>
      </c>
      <c r="G809" s="63"/>
      <c r="H809" s="63"/>
      <c r="I809" s="163"/>
      <c r="J809" s="63"/>
      <c r="K809" s="63"/>
      <c r="L809" s="61"/>
      <c r="M809" s="207"/>
      <c r="N809" s="42"/>
      <c r="O809" s="42"/>
      <c r="P809" s="42"/>
      <c r="Q809" s="42"/>
      <c r="R809" s="42"/>
      <c r="S809" s="42"/>
      <c r="T809" s="78"/>
      <c r="AT809" s="24" t="s">
        <v>135</v>
      </c>
      <c r="AU809" s="24" t="s">
        <v>134</v>
      </c>
    </row>
    <row r="810" spans="2:65" s="11" customFormat="1" ht="13.5">
      <c r="B810" s="210"/>
      <c r="C810" s="211"/>
      <c r="D810" s="208" t="s">
        <v>171</v>
      </c>
      <c r="E810" s="212" t="s">
        <v>21</v>
      </c>
      <c r="F810" s="213" t="s">
        <v>993</v>
      </c>
      <c r="G810" s="211"/>
      <c r="H810" s="214">
        <v>1</v>
      </c>
      <c r="I810" s="215"/>
      <c r="J810" s="211"/>
      <c r="K810" s="211"/>
      <c r="L810" s="216"/>
      <c r="M810" s="217"/>
      <c r="N810" s="218"/>
      <c r="O810" s="218"/>
      <c r="P810" s="218"/>
      <c r="Q810" s="218"/>
      <c r="R810" s="218"/>
      <c r="S810" s="218"/>
      <c r="T810" s="219"/>
      <c r="AT810" s="220" t="s">
        <v>171</v>
      </c>
      <c r="AU810" s="220" t="s">
        <v>134</v>
      </c>
      <c r="AV810" s="11" t="s">
        <v>134</v>
      </c>
      <c r="AW810" s="11" t="s">
        <v>33</v>
      </c>
      <c r="AX810" s="11" t="s">
        <v>70</v>
      </c>
      <c r="AY810" s="220" t="s">
        <v>126</v>
      </c>
    </row>
    <row r="811" spans="2:65" s="11" customFormat="1" ht="13.5">
      <c r="B811" s="210"/>
      <c r="C811" s="211"/>
      <c r="D811" s="208" t="s">
        <v>171</v>
      </c>
      <c r="E811" s="212" t="s">
        <v>21</v>
      </c>
      <c r="F811" s="213" t="s">
        <v>994</v>
      </c>
      <c r="G811" s="211"/>
      <c r="H811" s="214">
        <v>1</v>
      </c>
      <c r="I811" s="215"/>
      <c r="J811" s="211"/>
      <c r="K811" s="211"/>
      <c r="L811" s="216"/>
      <c r="M811" s="217"/>
      <c r="N811" s="218"/>
      <c r="O811" s="218"/>
      <c r="P811" s="218"/>
      <c r="Q811" s="218"/>
      <c r="R811" s="218"/>
      <c r="S811" s="218"/>
      <c r="T811" s="219"/>
      <c r="AT811" s="220" t="s">
        <v>171</v>
      </c>
      <c r="AU811" s="220" t="s">
        <v>134</v>
      </c>
      <c r="AV811" s="11" t="s">
        <v>134</v>
      </c>
      <c r="AW811" s="11" t="s">
        <v>33</v>
      </c>
      <c r="AX811" s="11" t="s">
        <v>70</v>
      </c>
      <c r="AY811" s="220" t="s">
        <v>126</v>
      </c>
    </row>
    <row r="812" spans="2:65" s="11" customFormat="1" ht="13.5">
      <c r="B812" s="210"/>
      <c r="C812" s="211"/>
      <c r="D812" s="208" t="s">
        <v>171</v>
      </c>
      <c r="E812" s="212" t="s">
        <v>21</v>
      </c>
      <c r="F812" s="213" t="s">
        <v>995</v>
      </c>
      <c r="G812" s="211"/>
      <c r="H812" s="214">
        <v>1</v>
      </c>
      <c r="I812" s="215"/>
      <c r="J812" s="211"/>
      <c r="K812" s="211"/>
      <c r="L812" s="216"/>
      <c r="M812" s="217"/>
      <c r="N812" s="218"/>
      <c r="O812" s="218"/>
      <c r="P812" s="218"/>
      <c r="Q812" s="218"/>
      <c r="R812" s="218"/>
      <c r="S812" s="218"/>
      <c r="T812" s="219"/>
      <c r="AT812" s="220" t="s">
        <v>171</v>
      </c>
      <c r="AU812" s="220" t="s">
        <v>134</v>
      </c>
      <c r="AV812" s="11" t="s">
        <v>134</v>
      </c>
      <c r="AW812" s="11" t="s">
        <v>33</v>
      </c>
      <c r="AX812" s="11" t="s">
        <v>70</v>
      </c>
      <c r="AY812" s="220" t="s">
        <v>126</v>
      </c>
    </row>
    <row r="813" spans="2:65" s="11" customFormat="1" ht="13.5">
      <c r="B813" s="210"/>
      <c r="C813" s="211"/>
      <c r="D813" s="208" t="s">
        <v>171</v>
      </c>
      <c r="E813" s="212" t="s">
        <v>21</v>
      </c>
      <c r="F813" s="213" t="s">
        <v>996</v>
      </c>
      <c r="G813" s="211"/>
      <c r="H813" s="214">
        <v>1</v>
      </c>
      <c r="I813" s="215"/>
      <c r="J813" s="211"/>
      <c r="K813" s="211"/>
      <c r="L813" s="216"/>
      <c r="M813" s="217"/>
      <c r="N813" s="218"/>
      <c r="O813" s="218"/>
      <c r="P813" s="218"/>
      <c r="Q813" s="218"/>
      <c r="R813" s="218"/>
      <c r="S813" s="218"/>
      <c r="T813" s="219"/>
      <c r="AT813" s="220" t="s">
        <v>171</v>
      </c>
      <c r="AU813" s="220" t="s">
        <v>134</v>
      </c>
      <c r="AV813" s="11" t="s">
        <v>134</v>
      </c>
      <c r="AW813" s="11" t="s">
        <v>33</v>
      </c>
      <c r="AX813" s="11" t="s">
        <v>70</v>
      </c>
      <c r="AY813" s="220" t="s">
        <v>126</v>
      </c>
    </row>
    <row r="814" spans="2:65" s="11" customFormat="1" ht="13.5">
      <c r="B814" s="210"/>
      <c r="C814" s="211"/>
      <c r="D814" s="208" t="s">
        <v>171</v>
      </c>
      <c r="E814" s="212" t="s">
        <v>21</v>
      </c>
      <c r="F814" s="213" t="s">
        <v>997</v>
      </c>
      <c r="G814" s="211"/>
      <c r="H814" s="214">
        <v>1</v>
      </c>
      <c r="I814" s="215"/>
      <c r="J814" s="211"/>
      <c r="K814" s="211"/>
      <c r="L814" s="216"/>
      <c r="M814" s="217"/>
      <c r="N814" s="218"/>
      <c r="O814" s="218"/>
      <c r="P814" s="218"/>
      <c r="Q814" s="218"/>
      <c r="R814" s="218"/>
      <c r="S814" s="218"/>
      <c r="T814" s="219"/>
      <c r="AT814" s="220" t="s">
        <v>171</v>
      </c>
      <c r="AU814" s="220" t="s">
        <v>134</v>
      </c>
      <c r="AV814" s="11" t="s">
        <v>134</v>
      </c>
      <c r="AW814" s="11" t="s">
        <v>33</v>
      </c>
      <c r="AX814" s="11" t="s">
        <v>70</v>
      </c>
      <c r="AY814" s="220" t="s">
        <v>126</v>
      </c>
    </row>
    <row r="815" spans="2:65" s="12" customFormat="1" ht="13.5">
      <c r="B815" s="221"/>
      <c r="C815" s="222"/>
      <c r="D815" s="205" t="s">
        <v>171</v>
      </c>
      <c r="E815" s="248" t="s">
        <v>21</v>
      </c>
      <c r="F815" s="249" t="s">
        <v>174</v>
      </c>
      <c r="G815" s="222"/>
      <c r="H815" s="250">
        <v>5</v>
      </c>
      <c r="I815" s="226"/>
      <c r="J815" s="222"/>
      <c r="K815" s="222"/>
      <c r="L815" s="227"/>
      <c r="M815" s="228"/>
      <c r="N815" s="229"/>
      <c r="O815" s="229"/>
      <c r="P815" s="229"/>
      <c r="Q815" s="229"/>
      <c r="R815" s="229"/>
      <c r="S815" s="229"/>
      <c r="T815" s="230"/>
      <c r="AT815" s="231" t="s">
        <v>171</v>
      </c>
      <c r="AU815" s="231" t="s">
        <v>134</v>
      </c>
      <c r="AV815" s="12" t="s">
        <v>133</v>
      </c>
      <c r="AW815" s="12" t="s">
        <v>33</v>
      </c>
      <c r="AX815" s="12" t="s">
        <v>78</v>
      </c>
      <c r="AY815" s="231" t="s">
        <v>126</v>
      </c>
    </row>
    <row r="816" spans="2:65" s="1" customFormat="1" ht="22.5" customHeight="1">
      <c r="B816" s="41"/>
      <c r="C816" s="251" t="s">
        <v>998</v>
      </c>
      <c r="D816" s="251" t="s">
        <v>391</v>
      </c>
      <c r="E816" s="252" t="s">
        <v>999</v>
      </c>
      <c r="F816" s="253" t="s">
        <v>1000</v>
      </c>
      <c r="G816" s="254" t="s">
        <v>489</v>
      </c>
      <c r="H816" s="255">
        <v>1</v>
      </c>
      <c r="I816" s="256"/>
      <c r="J816" s="257">
        <f>ROUND(I816*H816,2)</f>
        <v>0</v>
      </c>
      <c r="K816" s="253" t="s">
        <v>21</v>
      </c>
      <c r="L816" s="258"/>
      <c r="M816" s="259" t="s">
        <v>21</v>
      </c>
      <c r="N816" s="260" t="s">
        <v>42</v>
      </c>
      <c r="O816" s="42"/>
      <c r="P816" s="202">
        <f>O816*H816</f>
        <v>0</v>
      </c>
      <c r="Q816" s="202">
        <v>0</v>
      </c>
      <c r="R816" s="202">
        <f>Q816*H816</f>
        <v>0</v>
      </c>
      <c r="S816" s="202">
        <v>0</v>
      </c>
      <c r="T816" s="203">
        <f>S816*H816</f>
        <v>0</v>
      </c>
      <c r="AR816" s="24" t="s">
        <v>144</v>
      </c>
      <c r="AT816" s="24" t="s">
        <v>391</v>
      </c>
      <c r="AU816" s="24" t="s">
        <v>134</v>
      </c>
      <c r="AY816" s="24" t="s">
        <v>126</v>
      </c>
      <c r="BE816" s="204">
        <f>IF(N816="základní",J816,0)</f>
        <v>0</v>
      </c>
      <c r="BF816" s="204">
        <f>IF(N816="snížená",J816,0)</f>
        <v>0</v>
      </c>
      <c r="BG816" s="204">
        <f>IF(N816="zákl. přenesená",J816,0)</f>
        <v>0</v>
      </c>
      <c r="BH816" s="204">
        <f>IF(N816="sníž. přenesená",J816,0)</f>
        <v>0</v>
      </c>
      <c r="BI816" s="204">
        <f>IF(N816="nulová",J816,0)</f>
        <v>0</v>
      </c>
      <c r="BJ816" s="24" t="s">
        <v>134</v>
      </c>
      <c r="BK816" s="204">
        <f>ROUND(I816*H816,2)</f>
        <v>0</v>
      </c>
      <c r="BL816" s="24" t="s">
        <v>133</v>
      </c>
      <c r="BM816" s="24" t="s">
        <v>1001</v>
      </c>
    </row>
    <row r="817" spans="2:65" s="1" customFormat="1" ht="13.5">
      <c r="B817" s="41"/>
      <c r="C817" s="63"/>
      <c r="D817" s="205" t="s">
        <v>135</v>
      </c>
      <c r="E817" s="63"/>
      <c r="F817" s="206" t="s">
        <v>1000</v>
      </c>
      <c r="G817" s="63"/>
      <c r="H817" s="63"/>
      <c r="I817" s="163"/>
      <c r="J817" s="63"/>
      <c r="K817" s="63"/>
      <c r="L817" s="61"/>
      <c r="M817" s="207"/>
      <c r="N817" s="42"/>
      <c r="O817" s="42"/>
      <c r="P817" s="42"/>
      <c r="Q817" s="42"/>
      <c r="R817" s="42"/>
      <c r="S817" s="42"/>
      <c r="T817" s="78"/>
      <c r="AT817" s="24" t="s">
        <v>135</v>
      </c>
      <c r="AU817" s="24" t="s">
        <v>134</v>
      </c>
    </row>
    <row r="818" spans="2:65" s="1" customFormat="1" ht="22.5" customHeight="1">
      <c r="B818" s="41"/>
      <c r="C818" s="251" t="s">
        <v>642</v>
      </c>
      <c r="D818" s="251" t="s">
        <v>391</v>
      </c>
      <c r="E818" s="252" t="s">
        <v>1002</v>
      </c>
      <c r="F818" s="253" t="s">
        <v>1003</v>
      </c>
      <c r="G818" s="254" t="s">
        <v>489</v>
      </c>
      <c r="H818" s="255">
        <v>1</v>
      </c>
      <c r="I818" s="256"/>
      <c r="J818" s="257">
        <f>ROUND(I818*H818,2)</f>
        <v>0</v>
      </c>
      <c r="K818" s="253" t="s">
        <v>21</v>
      </c>
      <c r="L818" s="258"/>
      <c r="M818" s="259" t="s">
        <v>21</v>
      </c>
      <c r="N818" s="260" t="s">
        <v>42</v>
      </c>
      <c r="O818" s="42"/>
      <c r="P818" s="202">
        <f>O818*H818</f>
        <v>0</v>
      </c>
      <c r="Q818" s="202">
        <v>0</v>
      </c>
      <c r="R818" s="202">
        <f>Q818*H818</f>
        <v>0</v>
      </c>
      <c r="S818" s="202">
        <v>0</v>
      </c>
      <c r="T818" s="203">
        <f>S818*H818</f>
        <v>0</v>
      </c>
      <c r="AR818" s="24" t="s">
        <v>144</v>
      </c>
      <c r="AT818" s="24" t="s">
        <v>391</v>
      </c>
      <c r="AU818" s="24" t="s">
        <v>134</v>
      </c>
      <c r="AY818" s="24" t="s">
        <v>126</v>
      </c>
      <c r="BE818" s="204">
        <f>IF(N818="základní",J818,0)</f>
        <v>0</v>
      </c>
      <c r="BF818" s="204">
        <f>IF(N818="snížená",J818,0)</f>
        <v>0</v>
      </c>
      <c r="BG818" s="204">
        <f>IF(N818="zákl. přenesená",J818,0)</f>
        <v>0</v>
      </c>
      <c r="BH818" s="204">
        <f>IF(N818="sníž. přenesená",J818,0)</f>
        <v>0</v>
      </c>
      <c r="BI818" s="204">
        <f>IF(N818="nulová",J818,0)</f>
        <v>0</v>
      </c>
      <c r="BJ818" s="24" t="s">
        <v>134</v>
      </c>
      <c r="BK818" s="204">
        <f>ROUND(I818*H818,2)</f>
        <v>0</v>
      </c>
      <c r="BL818" s="24" t="s">
        <v>133</v>
      </c>
      <c r="BM818" s="24" t="s">
        <v>1004</v>
      </c>
    </row>
    <row r="819" spans="2:65" s="1" customFormat="1" ht="13.5">
      <c r="B819" s="41"/>
      <c r="C819" s="63"/>
      <c r="D819" s="205" t="s">
        <v>135</v>
      </c>
      <c r="E819" s="63"/>
      <c r="F819" s="206" t="s">
        <v>1003</v>
      </c>
      <c r="G819" s="63"/>
      <c r="H819" s="63"/>
      <c r="I819" s="163"/>
      <c r="J819" s="63"/>
      <c r="K819" s="63"/>
      <c r="L819" s="61"/>
      <c r="M819" s="207"/>
      <c r="N819" s="42"/>
      <c r="O819" s="42"/>
      <c r="P819" s="42"/>
      <c r="Q819" s="42"/>
      <c r="R819" s="42"/>
      <c r="S819" s="42"/>
      <c r="T819" s="78"/>
      <c r="AT819" s="24" t="s">
        <v>135</v>
      </c>
      <c r="AU819" s="24" t="s">
        <v>134</v>
      </c>
    </row>
    <row r="820" spans="2:65" s="1" customFormat="1" ht="22.5" customHeight="1">
      <c r="B820" s="41"/>
      <c r="C820" s="251" t="s">
        <v>1005</v>
      </c>
      <c r="D820" s="251" t="s">
        <v>391</v>
      </c>
      <c r="E820" s="252" t="s">
        <v>1006</v>
      </c>
      <c r="F820" s="253" t="s">
        <v>1007</v>
      </c>
      <c r="G820" s="254" t="s">
        <v>489</v>
      </c>
      <c r="H820" s="255">
        <v>1</v>
      </c>
      <c r="I820" s="256"/>
      <c r="J820" s="257">
        <f>ROUND(I820*H820,2)</f>
        <v>0</v>
      </c>
      <c r="K820" s="253" t="s">
        <v>21</v>
      </c>
      <c r="L820" s="258"/>
      <c r="M820" s="259" t="s">
        <v>21</v>
      </c>
      <c r="N820" s="260" t="s">
        <v>42</v>
      </c>
      <c r="O820" s="42"/>
      <c r="P820" s="202">
        <f>O820*H820</f>
        <v>0</v>
      </c>
      <c r="Q820" s="202">
        <v>0</v>
      </c>
      <c r="R820" s="202">
        <f>Q820*H820</f>
        <v>0</v>
      </c>
      <c r="S820" s="202">
        <v>0</v>
      </c>
      <c r="T820" s="203">
        <f>S820*H820</f>
        <v>0</v>
      </c>
      <c r="AR820" s="24" t="s">
        <v>144</v>
      </c>
      <c r="AT820" s="24" t="s">
        <v>391</v>
      </c>
      <c r="AU820" s="24" t="s">
        <v>134</v>
      </c>
      <c r="AY820" s="24" t="s">
        <v>126</v>
      </c>
      <c r="BE820" s="204">
        <f>IF(N820="základní",J820,0)</f>
        <v>0</v>
      </c>
      <c r="BF820" s="204">
        <f>IF(N820="snížená",J820,0)</f>
        <v>0</v>
      </c>
      <c r="BG820" s="204">
        <f>IF(N820="zákl. přenesená",J820,0)</f>
        <v>0</v>
      </c>
      <c r="BH820" s="204">
        <f>IF(N820="sníž. přenesená",J820,0)</f>
        <v>0</v>
      </c>
      <c r="BI820" s="204">
        <f>IF(N820="nulová",J820,0)</f>
        <v>0</v>
      </c>
      <c r="BJ820" s="24" t="s">
        <v>134</v>
      </c>
      <c r="BK820" s="204">
        <f>ROUND(I820*H820,2)</f>
        <v>0</v>
      </c>
      <c r="BL820" s="24" t="s">
        <v>133</v>
      </c>
      <c r="BM820" s="24" t="s">
        <v>1008</v>
      </c>
    </row>
    <row r="821" spans="2:65" s="1" customFormat="1" ht="13.5">
      <c r="B821" s="41"/>
      <c r="C821" s="63"/>
      <c r="D821" s="205" t="s">
        <v>135</v>
      </c>
      <c r="E821" s="63"/>
      <c r="F821" s="206" t="s">
        <v>1007</v>
      </c>
      <c r="G821" s="63"/>
      <c r="H821" s="63"/>
      <c r="I821" s="163"/>
      <c r="J821" s="63"/>
      <c r="K821" s="63"/>
      <c r="L821" s="61"/>
      <c r="M821" s="207"/>
      <c r="N821" s="42"/>
      <c r="O821" s="42"/>
      <c r="P821" s="42"/>
      <c r="Q821" s="42"/>
      <c r="R821" s="42"/>
      <c r="S821" s="42"/>
      <c r="T821" s="78"/>
      <c r="AT821" s="24" t="s">
        <v>135</v>
      </c>
      <c r="AU821" s="24" t="s">
        <v>134</v>
      </c>
    </row>
    <row r="822" spans="2:65" s="1" customFormat="1" ht="22.5" customHeight="1">
      <c r="B822" s="41"/>
      <c r="C822" s="251" t="s">
        <v>653</v>
      </c>
      <c r="D822" s="251" t="s">
        <v>391</v>
      </c>
      <c r="E822" s="252" t="s">
        <v>1009</v>
      </c>
      <c r="F822" s="253" t="s">
        <v>1010</v>
      </c>
      <c r="G822" s="254" t="s">
        <v>489</v>
      </c>
      <c r="H822" s="255">
        <v>1</v>
      </c>
      <c r="I822" s="256"/>
      <c r="J822" s="257">
        <f>ROUND(I822*H822,2)</f>
        <v>0</v>
      </c>
      <c r="K822" s="253" t="s">
        <v>21</v>
      </c>
      <c r="L822" s="258"/>
      <c r="M822" s="259" t="s">
        <v>21</v>
      </c>
      <c r="N822" s="260" t="s">
        <v>42</v>
      </c>
      <c r="O822" s="42"/>
      <c r="P822" s="202">
        <f>O822*H822</f>
        <v>0</v>
      </c>
      <c r="Q822" s="202">
        <v>0</v>
      </c>
      <c r="R822" s="202">
        <f>Q822*H822</f>
        <v>0</v>
      </c>
      <c r="S822" s="202">
        <v>0</v>
      </c>
      <c r="T822" s="203">
        <f>S822*H822</f>
        <v>0</v>
      </c>
      <c r="AR822" s="24" t="s">
        <v>144</v>
      </c>
      <c r="AT822" s="24" t="s">
        <v>391</v>
      </c>
      <c r="AU822" s="24" t="s">
        <v>134</v>
      </c>
      <c r="AY822" s="24" t="s">
        <v>126</v>
      </c>
      <c r="BE822" s="204">
        <f>IF(N822="základní",J822,0)</f>
        <v>0</v>
      </c>
      <c r="BF822" s="204">
        <f>IF(N822="snížená",J822,0)</f>
        <v>0</v>
      </c>
      <c r="BG822" s="204">
        <f>IF(N822="zákl. přenesená",J822,0)</f>
        <v>0</v>
      </c>
      <c r="BH822" s="204">
        <f>IF(N822="sníž. přenesená",J822,0)</f>
        <v>0</v>
      </c>
      <c r="BI822" s="204">
        <f>IF(N822="nulová",J822,0)</f>
        <v>0</v>
      </c>
      <c r="BJ822" s="24" t="s">
        <v>134</v>
      </c>
      <c r="BK822" s="204">
        <f>ROUND(I822*H822,2)</f>
        <v>0</v>
      </c>
      <c r="BL822" s="24" t="s">
        <v>133</v>
      </c>
      <c r="BM822" s="24" t="s">
        <v>1011</v>
      </c>
    </row>
    <row r="823" spans="2:65" s="1" customFormat="1" ht="13.5">
      <c r="B823" s="41"/>
      <c r="C823" s="63"/>
      <c r="D823" s="205" t="s">
        <v>135</v>
      </c>
      <c r="E823" s="63"/>
      <c r="F823" s="206" t="s">
        <v>1010</v>
      </c>
      <c r="G823" s="63"/>
      <c r="H823" s="63"/>
      <c r="I823" s="163"/>
      <c r="J823" s="63"/>
      <c r="K823" s="63"/>
      <c r="L823" s="61"/>
      <c r="M823" s="207"/>
      <c r="N823" s="42"/>
      <c r="O823" s="42"/>
      <c r="P823" s="42"/>
      <c r="Q823" s="42"/>
      <c r="R823" s="42"/>
      <c r="S823" s="42"/>
      <c r="T823" s="78"/>
      <c r="AT823" s="24" t="s">
        <v>135</v>
      </c>
      <c r="AU823" s="24" t="s">
        <v>134</v>
      </c>
    </row>
    <row r="824" spans="2:65" s="1" customFormat="1" ht="22.5" customHeight="1">
      <c r="B824" s="41"/>
      <c r="C824" s="251" t="s">
        <v>1012</v>
      </c>
      <c r="D824" s="251" t="s">
        <v>391</v>
      </c>
      <c r="E824" s="252" t="s">
        <v>1013</v>
      </c>
      <c r="F824" s="253" t="s">
        <v>1014</v>
      </c>
      <c r="G824" s="254" t="s">
        <v>489</v>
      </c>
      <c r="H824" s="255">
        <v>1</v>
      </c>
      <c r="I824" s="256"/>
      <c r="J824" s="257">
        <f>ROUND(I824*H824,2)</f>
        <v>0</v>
      </c>
      <c r="K824" s="253" t="s">
        <v>21</v>
      </c>
      <c r="L824" s="258"/>
      <c r="M824" s="259" t="s">
        <v>21</v>
      </c>
      <c r="N824" s="260" t="s">
        <v>42</v>
      </c>
      <c r="O824" s="42"/>
      <c r="P824" s="202">
        <f>O824*H824</f>
        <v>0</v>
      </c>
      <c r="Q824" s="202">
        <v>0</v>
      </c>
      <c r="R824" s="202">
        <f>Q824*H824</f>
        <v>0</v>
      </c>
      <c r="S824" s="202">
        <v>0</v>
      </c>
      <c r="T824" s="203">
        <f>S824*H824</f>
        <v>0</v>
      </c>
      <c r="AR824" s="24" t="s">
        <v>144</v>
      </c>
      <c r="AT824" s="24" t="s">
        <v>391</v>
      </c>
      <c r="AU824" s="24" t="s">
        <v>134</v>
      </c>
      <c r="AY824" s="24" t="s">
        <v>126</v>
      </c>
      <c r="BE824" s="204">
        <f>IF(N824="základní",J824,0)</f>
        <v>0</v>
      </c>
      <c r="BF824" s="204">
        <f>IF(N824="snížená",J824,0)</f>
        <v>0</v>
      </c>
      <c r="BG824" s="204">
        <f>IF(N824="zákl. přenesená",J824,0)</f>
        <v>0</v>
      </c>
      <c r="BH824" s="204">
        <f>IF(N824="sníž. přenesená",J824,0)</f>
        <v>0</v>
      </c>
      <c r="BI824" s="204">
        <f>IF(N824="nulová",J824,0)</f>
        <v>0</v>
      </c>
      <c r="BJ824" s="24" t="s">
        <v>134</v>
      </c>
      <c r="BK824" s="204">
        <f>ROUND(I824*H824,2)</f>
        <v>0</v>
      </c>
      <c r="BL824" s="24" t="s">
        <v>133</v>
      </c>
      <c r="BM824" s="24" t="s">
        <v>1015</v>
      </c>
    </row>
    <row r="825" spans="2:65" s="1" customFormat="1" ht="13.5">
      <c r="B825" s="41"/>
      <c r="C825" s="63"/>
      <c r="D825" s="208" t="s">
        <v>135</v>
      </c>
      <c r="E825" s="63"/>
      <c r="F825" s="209" t="s">
        <v>1014</v>
      </c>
      <c r="G825" s="63"/>
      <c r="H825" s="63"/>
      <c r="I825" s="163"/>
      <c r="J825" s="63"/>
      <c r="K825" s="63"/>
      <c r="L825" s="61"/>
      <c r="M825" s="207"/>
      <c r="N825" s="42"/>
      <c r="O825" s="42"/>
      <c r="P825" s="42"/>
      <c r="Q825" s="42"/>
      <c r="R825" s="42"/>
      <c r="S825" s="42"/>
      <c r="T825" s="78"/>
      <c r="AT825" s="24" t="s">
        <v>135</v>
      </c>
      <c r="AU825" s="24" t="s">
        <v>134</v>
      </c>
    </row>
    <row r="826" spans="2:65" s="10" customFormat="1" ht="29.85" customHeight="1">
      <c r="B826" s="176"/>
      <c r="C826" s="177"/>
      <c r="D826" s="190" t="s">
        <v>69</v>
      </c>
      <c r="E826" s="191" t="s">
        <v>145</v>
      </c>
      <c r="F826" s="191" t="s">
        <v>1016</v>
      </c>
      <c r="G826" s="177"/>
      <c r="H826" s="177"/>
      <c r="I826" s="180"/>
      <c r="J826" s="192">
        <f>BK826</f>
        <v>0</v>
      </c>
      <c r="K826" s="177"/>
      <c r="L826" s="182"/>
      <c r="M826" s="183"/>
      <c r="N826" s="184"/>
      <c r="O826" s="184"/>
      <c r="P826" s="185">
        <f>SUM(P827:P845)</f>
        <v>0</v>
      </c>
      <c r="Q826" s="184"/>
      <c r="R826" s="185">
        <f>SUM(R827:R845)</f>
        <v>0</v>
      </c>
      <c r="S826" s="184"/>
      <c r="T826" s="186">
        <f>SUM(T827:T845)</f>
        <v>0</v>
      </c>
      <c r="AR826" s="187" t="s">
        <v>78</v>
      </c>
      <c r="AT826" s="188" t="s">
        <v>69</v>
      </c>
      <c r="AU826" s="188" t="s">
        <v>78</v>
      </c>
      <c r="AY826" s="187" t="s">
        <v>126</v>
      </c>
      <c r="BK826" s="189">
        <f>SUM(BK827:BK845)</f>
        <v>0</v>
      </c>
    </row>
    <row r="827" spans="2:65" s="1" customFormat="1" ht="22.5" customHeight="1">
      <c r="B827" s="41"/>
      <c r="C827" s="193" t="s">
        <v>658</v>
      </c>
      <c r="D827" s="193" t="s">
        <v>129</v>
      </c>
      <c r="E827" s="194" t="s">
        <v>1017</v>
      </c>
      <c r="F827" s="195" t="s">
        <v>1018</v>
      </c>
      <c r="G827" s="196" t="s">
        <v>400</v>
      </c>
      <c r="H827" s="197">
        <v>5.0510000000000002</v>
      </c>
      <c r="I827" s="198"/>
      <c r="J827" s="199">
        <f>ROUND(I827*H827,2)</f>
        <v>0</v>
      </c>
      <c r="K827" s="195" t="s">
        <v>160</v>
      </c>
      <c r="L827" s="61"/>
      <c r="M827" s="200" t="s">
        <v>21</v>
      </c>
      <c r="N827" s="201" t="s">
        <v>42</v>
      </c>
      <c r="O827" s="42"/>
      <c r="P827" s="202">
        <f>O827*H827</f>
        <v>0</v>
      </c>
      <c r="Q827" s="202">
        <v>0</v>
      </c>
      <c r="R827" s="202">
        <f>Q827*H827</f>
        <v>0</v>
      </c>
      <c r="S827" s="202">
        <v>0</v>
      </c>
      <c r="T827" s="203">
        <f>S827*H827</f>
        <v>0</v>
      </c>
      <c r="AR827" s="24" t="s">
        <v>133</v>
      </c>
      <c r="AT827" s="24" t="s">
        <v>129</v>
      </c>
      <c r="AU827" s="24" t="s">
        <v>134</v>
      </c>
      <c r="AY827" s="24" t="s">
        <v>126</v>
      </c>
      <c r="BE827" s="204">
        <f>IF(N827="základní",J827,0)</f>
        <v>0</v>
      </c>
      <c r="BF827" s="204">
        <f>IF(N827="snížená",J827,0)</f>
        <v>0</v>
      </c>
      <c r="BG827" s="204">
        <f>IF(N827="zákl. přenesená",J827,0)</f>
        <v>0</v>
      </c>
      <c r="BH827" s="204">
        <f>IF(N827="sníž. přenesená",J827,0)</f>
        <v>0</v>
      </c>
      <c r="BI827" s="204">
        <f>IF(N827="nulová",J827,0)</f>
        <v>0</v>
      </c>
      <c r="BJ827" s="24" t="s">
        <v>134</v>
      </c>
      <c r="BK827" s="204">
        <f>ROUND(I827*H827,2)</f>
        <v>0</v>
      </c>
      <c r="BL827" s="24" t="s">
        <v>133</v>
      </c>
      <c r="BM827" s="24" t="s">
        <v>1019</v>
      </c>
    </row>
    <row r="828" spans="2:65" s="1" customFormat="1" ht="27">
      <c r="B828" s="41"/>
      <c r="C828" s="63"/>
      <c r="D828" s="208" t="s">
        <v>135</v>
      </c>
      <c r="E828" s="63"/>
      <c r="F828" s="209" t="s">
        <v>1020</v>
      </c>
      <c r="G828" s="63"/>
      <c r="H828" s="63"/>
      <c r="I828" s="163"/>
      <c r="J828" s="63"/>
      <c r="K828" s="63"/>
      <c r="L828" s="61"/>
      <c r="M828" s="207"/>
      <c r="N828" s="42"/>
      <c r="O828" s="42"/>
      <c r="P828" s="42"/>
      <c r="Q828" s="42"/>
      <c r="R828" s="42"/>
      <c r="S828" s="42"/>
      <c r="T828" s="78"/>
      <c r="AT828" s="24" t="s">
        <v>135</v>
      </c>
      <c r="AU828" s="24" t="s">
        <v>134</v>
      </c>
    </row>
    <row r="829" spans="2:65" s="11" customFormat="1" ht="13.5">
      <c r="B829" s="210"/>
      <c r="C829" s="211"/>
      <c r="D829" s="208" t="s">
        <v>171</v>
      </c>
      <c r="E829" s="212" t="s">
        <v>21</v>
      </c>
      <c r="F829" s="213" t="s">
        <v>1021</v>
      </c>
      <c r="G829" s="211"/>
      <c r="H829" s="214">
        <v>5.0510000000000002</v>
      </c>
      <c r="I829" s="215"/>
      <c r="J829" s="211"/>
      <c r="K829" s="211"/>
      <c r="L829" s="216"/>
      <c r="M829" s="217"/>
      <c r="N829" s="218"/>
      <c r="O829" s="218"/>
      <c r="P829" s="218"/>
      <c r="Q829" s="218"/>
      <c r="R829" s="218"/>
      <c r="S829" s="218"/>
      <c r="T829" s="219"/>
      <c r="AT829" s="220" t="s">
        <v>171</v>
      </c>
      <c r="AU829" s="220" t="s">
        <v>134</v>
      </c>
      <c r="AV829" s="11" t="s">
        <v>134</v>
      </c>
      <c r="AW829" s="11" t="s">
        <v>33</v>
      </c>
      <c r="AX829" s="11" t="s">
        <v>70</v>
      </c>
      <c r="AY829" s="220" t="s">
        <v>126</v>
      </c>
    </row>
    <row r="830" spans="2:65" s="12" customFormat="1" ht="13.5">
      <c r="B830" s="221"/>
      <c r="C830" s="222"/>
      <c r="D830" s="205" t="s">
        <v>171</v>
      </c>
      <c r="E830" s="248" t="s">
        <v>21</v>
      </c>
      <c r="F830" s="249" t="s">
        <v>174</v>
      </c>
      <c r="G830" s="222"/>
      <c r="H830" s="250">
        <v>5.0510000000000002</v>
      </c>
      <c r="I830" s="226"/>
      <c r="J830" s="222"/>
      <c r="K830" s="222"/>
      <c r="L830" s="227"/>
      <c r="M830" s="228"/>
      <c r="N830" s="229"/>
      <c r="O830" s="229"/>
      <c r="P830" s="229"/>
      <c r="Q830" s="229"/>
      <c r="R830" s="229"/>
      <c r="S830" s="229"/>
      <c r="T830" s="230"/>
      <c r="AT830" s="231" t="s">
        <v>171</v>
      </c>
      <c r="AU830" s="231" t="s">
        <v>134</v>
      </c>
      <c r="AV830" s="12" t="s">
        <v>133</v>
      </c>
      <c r="AW830" s="12" t="s">
        <v>33</v>
      </c>
      <c r="AX830" s="12" t="s">
        <v>78</v>
      </c>
      <c r="AY830" s="231" t="s">
        <v>126</v>
      </c>
    </row>
    <row r="831" spans="2:65" s="1" customFormat="1" ht="22.5" customHeight="1">
      <c r="B831" s="41"/>
      <c r="C831" s="193" t="s">
        <v>1022</v>
      </c>
      <c r="D831" s="193" t="s">
        <v>129</v>
      </c>
      <c r="E831" s="194" t="s">
        <v>1023</v>
      </c>
      <c r="F831" s="195" t="s">
        <v>1024</v>
      </c>
      <c r="G831" s="196" t="s">
        <v>400</v>
      </c>
      <c r="H831" s="197">
        <v>5.0510000000000002</v>
      </c>
      <c r="I831" s="198"/>
      <c r="J831" s="199">
        <f>ROUND(I831*H831,2)</f>
        <v>0</v>
      </c>
      <c r="K831" s="195" t="s">
        <v>160</v>
      </c>
      <c r="L831" s="61"/>
      <c r="M831" s="200" t="s">
        <v>21</v>
      </c>
      <c r="N831" s="201" t="s">
        <v>42</v>
      </c>
      <c r="O831" s="42"/>
      <c r="P831" s="202">
        <f>O831*H831</f>
        <v>0</v>
      </c>
      <c r="Q831" s="202">
        <v>0</v>
      </c>
      <c r="R831" s="202">
        <f>Q831*H831</f>
        <v>0</v>
      </c>
      <c r="S831" s="202">
        <v>0</v>
      </c>
      <c r="T831" s="203">
        <f>S831*H831</f>
        <v>0</v>
      </c>
      <c r="AR831" s="24" t="s">
        <v>133</v>
      </c>
      <c r="AT831" s="24" t="s">
        <v>129</v>
      </c>
      <c r="AU831" s="24" t="s">
        <v>134</v>
      </c>
      <c r="AY831" s="24" t="s">
        <v>126</v>
      </c>
      <c r="BE831" s="204">
        <f>IF(N831="základní",J831,0)</f>
        <v>0</v>
      </c>
      <c r="BF831" s="204">
        <f>IF(N831="snížená",J831,0)</f>
        <v>0</v>
      </c>
      <c r="BG831" s="204">
        <f>IF(N831="zákl. přenesená",J831,0)</f>
        <v>0</v>
      </c>
      <c r="BH831" s="204">
        <f>IF(N831="sníž. přenesená",J831,0)</f>
        <v>0</v>
      </c>
      <c r="BI831" s="204">
        <f>IF(N831="nulová",J831,0)</f>
        <v>0</v>
      </c>
      <c r="BJ831" s="24" t="s">
        <v>134</v>
      </c>
      <c r="BK831" s="204">
        <f>ROUND(I831*H831,2)</f>
        <v>0</v>
      </c>
      <c r="BL831" s="24" t="s">
        <v>133</v>
      </c>
      <c r="BM831" s="24" t="s">
        <v>1025</v>
      </c>
    </row>
    <row r="832" spans="2:65" s="1" customFormat="1" ht="27">
      <c r="B832" s="41"/>
      <c r="C832" s="63"/>
      <c r="D832" s="208" t="s">
        <v>135</v>
      </c>
      <c r="E832" s="63"/>
      <c r="F832" s="209" t="s">
        <v>1026</v>
      </c>
      <c r="G832" s="63"/>
      <c r="H832" s="63"/>
      <c r="I832" s="163"/>
      <c r="J832" s="63"/>
      <c r="K832" s="63"/>
      <c r="L832" s="61"/>
      <c r="M832" s="207"/>
      <c r="N832" s="42"/>
      <c r="O832" s="42"/>
      <c r="P832" s="42"/>
      <c r="Q832" s="42"/>
      <c r="R832" s="42"/>
      <c r="S832" s="42"/>
      <c r="T832" s="78"/>
      <c r="AT832" s="24" t="s">
        <v>135</v>
      </c>
      <c r="AU832" s="24" t="s">
        <v>134</v>
      </c>
    </row>
    <row r="833" spans="2:65" s="11" customFormat="1" ht="13.5">
      <c r="B833" s="210"/>
      <c r="C833" s="211"/>
      <c r="D833" s="208" t="s">
        <v>171</v>
      </c>
      <c r="E833" s="212" t="s">
        <v>21</v>
      </c>
      <c r="F833" s="213" t="s">
        <v>1021</v>
      </c>
      <c r="G833" s="211"/>
      <c r="H833" s="214">
        <v>5.0510000000000002</v>
      </c>
      <c r="I833" s="215"/>
      <c r="J833" s="211"/>
      <c r="K833" s="211"/>
      <c r="L833" s="216"/>
      <c r="M833" s="217"/>
      <c r="N833" s="218"/>
      <c r="O833" s="218"/>
      <c r="P833" s="218"/>
      <c r="Q833" s="218"/>
      <c r="R833" s="218"/>
      <c r="S833" s="218"/>
      <c r="T833" s="219"/>
      <c r="AT833" s="220" t="s">
        <v>171</v>
      </c>
      <c r="AU833" s="220" t="s">
        <v>134</v>
      </c>
      <c r="AV833" s="11" t="s">
        <v>134</v>
      </c>
      <c r="AW833" s="11" t="s">
        <v>33</v>
      </c>
      <c r="AX833" s="11" t="s">
        <v>70</v>
      </c>
      <c r="AY833" s="220" t="s">
        <v>126</v>
      </c>
    </row>
    <row r="834" spans="2:65" s="12" customFormat="1" ht="13.5">
      <c r="B834" s="221"/>
      <c r="C834" s="222"/>
      <c r="D834" s="205" t="s">
        <v>171</v>
      </c>
      <c r="E834" s="248" t="s">
        <v>21</v>
      </c>
      <c r="F834" s="249" t="s">
        <v>174</v>
      </c>
      <c r="G834" s="222"/>
      <c r="H834" s="250">
        <v>5.0510000000000002</v>
      </c>
      <c r="I834" s="226"/>
      <c r="J834" s="222"/>
      <c r="K834" s="222"/>
      <c r="L834" s="227"/>
      <c r="M834" s="228"/>
      <c r="N834" s="229"/>
      <c r="O834" s="229"/>
      <c r="P834" s="229"/>
      <c r="Q834" s="229"/>
      <c r="R834" s="229"/>
      <c r="S834" s="229"/>
      <c r="T834" s="230"/>
      <c r="AT834" s="231" t="s">
        <v>171</v>
      </c>
      <c r="AU834" s="231" t="s">
        <v>134</v>
      </c>
      <c r="AV834" s="12" t="s">
        <v>133</v>
      </c>
      <c r="AW834" s="12" t="s">
        <v>33</v>
      </c>
      <c r="AX834" s="12" t="s">
        <v>78</v>
      </c>
      <c r="AY834" s="231" t="s">
        <v>126</v>
      </c>
    </row>
    <row r="835" spans="2:65" s="1" customFormat="1" ht="22.5" customHeight="1">
      <c r="B835" s="41"/>
      <c r="C835" s="193" t="s">
        <v>667</v>
      </c>
      <c r="D835" s="193" t="s">
        <v>129</v>
      </c>
      <c r="E835" s="194" t="s">
        <v>1027</v>
      </c>
      <c r="F835" s="195" t="s">
        <v>1028</v>
      </c>
      <c r="G835" s="196" t="s">
        <v>400</v>
      </c>
      <c r="H835" s="197">
        <v>64.400000000000006</v>
      </c>
      <c r="I835" s="198"/>
      <c r="J835" s="199">
        <f>ROUND(I835*H835,2)</f>
        <v>0</v>
      </c>
      <c r="K835" s="195" t="s">
        <v>160</v>
      </c>
      <c r="L835" s="61"/>
      <c r="M835" s="200" t="s">
        <v>21</v>
      </c>
      <c r="N835" s="201" t="s">
        <v>42</v>
      </c>
      <c r="O835" s="42"/>
      <c r="P835" s="202">
        <f>O835*H835</f>
        <v>0</v>
      </c>
      <c r="Q835" s="202">
        <v>0</v>
      </c>
      <c r="R835" s="202">
        <f>Q835*H835</f>
        <v>0</v>
      </c>
      <c r="S835" s="202">
        <v>0</v>
      </c>
      <c r="T835" s="203">
        <f>S835*H835</f>
        <v>0</v>
      </c>
      <c r="AR835" s="24" t="s">
        <v>133</v>
      </c>
      <c r="AT835" s="24" t="s">
        <v>129</v>
      </c>
      <c r="AU835" s="24" t="s">
        <v>134</v>
      </c>
      <c r="AY835" s="24" t="s">
        <v>126</v>
      </c>
      <c r="BE835" s="204">
        <f>IF(N835="základní",J835,0)</f>
        <v>0</v>
      </c>
      <c r="BF835" s="204">
        <f>IF(N835="snížená",J835,0)</f>
        <v>0</v>
      </c>
      <c r="BG835" s="204">
        <f>IF(N835="zákl. přenesená",J835,0)</f>
        <v>0</v>
      </c>
      <c r="BH835" s="204">
        <f>IF(N835="sníž. přenesená",J835,0)</f>
        <v>0</v>
      </c>
      <c r="BI835" s="204">
        <f>IF(N835="nulová",J835,0)</f>
        <v>0</v>
      </c>
      <c r="BJ835" s="24" t="s">
        <v>134</v>
      </c>
      <c r="BK835" s="204">
        <f>ROUND(I835*H835,2)</f>
        <v>0</v>
      </c>
      <c r="BL835" s="24" t="s">
        <v>133</v>
      </c>
      <c r="BM835" s="24" t="s">
        <v>1029</v>
      </c>
    </row>
    <row r="836" spans="2:65" s="1" customFormat="1" ht="27">
      <c r="B836" s="41"/>
      <c r="C836" s="63"/>
      <c r="D836" s="208" t="s">
        <v>135</v>
      </c>
      <c r="E836" s="63"/>
      <c r="F836" s="209" t="s">
        <v>1030</v>
      </c>
      <c r="G836" s="63"/>
      <c r="H836" s="63"/>
      <c r="I836" s="163"/>
      <c r="J836" s="63"/>
      <c r="K836" s="63"/>
      <c r="L836" s="61"/>
      <c r="M836" s="207"/>
      <c r="N836" s="42"/>
      <c r="O836" s="42"/>
      <c r="P836" s="42"/>
      <c r="Q836" s="42"/>
      <c r="R836" s="42"/>
      <c r="S836" s="42"/>
      <c r="T836" s="78"/>
      <c r="AT836" s="24" t="s">
        <v>135</v>
      </c>
      <c r="AU836" s="24" t="s">
        <v>134</v>
      </c>
    </row>
    <row r="837" spans="2:65" s="11" customFormat="1" ht="13.5">
      <c r="B837" s="210"/>
      <c r="C837" s="211"/>
      <c r="D837" s="208" t="s">
        <v>171</v>
      </c>
      <c r="E837" s="212" t="s">
        <v>21</v>
      </c>
      <c r="F837" s="213" t="s">
        <v>1031</v>
      </c>
      <c r="G837" s="211"/>
      <c r="H837" s="214">
        <v>64.400000000000006</v>
      </c>
      <c r="I837" s="215"/>
      <c r="J837" s="211"/>
      <c r="K837" s="211"/>
      <c r="L837" s="216"/>
      <c r="M837" s="217"/>
      <c r="N837" s="218"/>
      <c r="O837" s="218"/>
      <c r="P837" s="218"/>
      <c r="Q837" s="218"/>
      <c r="R837" s="218"/>
      <c r="S837" s="218"/>
      <c r="T837" s="219"/>
      <c r="AT837" s="220" t="s">
        <v>171</v>
      </c>
      <c r="AU837" s="220" t="s">
        <v>134</v>
      </c>
      <c r="AV837" s="11" t="s">
        <v>134</v>
      </c>
      <c r="AW837" s="11" t="s">
        <v>33</v>
      </c>
      <c r="AX837" s="11" t="s">
        <v>70</v>
      </c>
      <c r="AY837" s="220" t="s">
        <v>126</v>
      </c>
    </row>
    <row r="838" spans="2:65" s="12" customFormat="1" ht="13.5">
      <c r="B838" s="221"/>
      <c r="C838" s="222"/>
      <c r="D838" s="205" t="s">
        <v>171</v>
      </c>
      <c r="E838" s="248" t="s">
        <v>21</v>
      </c>
      <c r="F838" s="249" t="s">
        <v>174</v>
      </c>
      <c r="G838" s="222"/>
      <c r="H838" s="250">
        <v>64.400000000000006</v>
      </c>
      <c r="I838" s="226"/>
      <c r="J838" s="222"/>
      <c r="K838" s="222"/>
      <c r="L838" s="227"/>
      <c r="M838" s="228"/>
      <c r="N838" s="229"/>
      <c r="O838" s="229"/>
      <c r="P838" s="229"/>
      <c r="Q838" s="229"/>
      <c r="R838" s="229"/>
      <c r="S838" s="229"/>
      <c r="T838" s="230"/>
      <c r="AT838" s="231" t="s">
        <v>171</v>
      </c>
      <c r="AU838" s="231" t="s">
        <v>134</v>
      </c>
      <c r="AV838" s="12" t="s">
        <v>133</v>
      </c>
      <c r="AW838" s="12" t="s">
        <v>33</v>
      </c>
      <c r="AX838" s="12" t="s">
        <v>78</v>
      </c>
      <c r="AY838" s="231" t="s">
        <v>126</v>
      </c>
    </row>
    <row r="839" spans="2:65" s="1" customFormat="1" ht="22.5" customHeight="1">
      <c r="B839" s="41"/>
      <c r="C839" s="193" t="s">
        <v>1032</v>
      </c>
      <c r="D839" s="193" t="s">
        <v>129</v>
      </c>
      <c r="E839" s="194" t="s">
        <v>1033</v>
      </c>
      <c r="F839" s="195" t="s">
        <v>1034</v>
      </c>
      <c r="G839" s="196" t="s">
        <v>400</v>
      </c>
      <c r="H839" s="197">
        <v>5.0510000000000002</v>
      </c>
      <c r="I839" s="198"/>
      <c r="J839" s="199">
        <f>ROUND(I839*H839,2)</f>
        <v>0</v>
      </c>
      <c r="K839" s="195" t="s">
        <v>160</v>
      </c>
      <c r="L839" s="61"/>
      <c r="M839" s="200" t="s">
        <v>21</v>
      </c>
      <c r="N839" s="201" t="s">
        <v>42</v>
      </c>
      <c r="O839" s="42"/>
      <c r="P839" s="202">
        <f>O839*H839</f>
        <v>0</v>
      </c>
      <c r="Q839" s="202">
        <v>0</v>
      </c>
      <c r="R839" s="202">
        <f>Q839*H839</f>
        <v>0</v>
      </c>
      <c r="S839" s="202">
        <v>0</v>
      </c>
      <c r="T839" s="203">
        <f>S839*H839</f>
        <v>0</v>
      </c>
      <c r="AR839" s="24" t="s">
        <v>133</v>
      </c>
      <c r="AT839" s="24" t="s">
        <v>129</v>
      </c>
      <c r="AU839" s="24" t="s">
        <v>134</v>
      </c>
      <c r="AY839" s="24" t="s">
        <v>126</v>
      </c>
      <c r="BE839" s="204">
        <f>IF(N839="základní",J839,0)</f>
        <v>0</v>
      </c>
      <c r="BF839" s="204">
        <f>IF(N839="snížená",J839,0)</f>
        <v>0</v>
      </c>
      <c r="BG839" s="204">
        <f>IF(N839="zákl. přenesená",J839,0)</f>
        <v>0</v>
      </c>
      <c r="BH839" s="204">
        <f>IF(N839="sníž. přenesená",J839,0)</f>
        <v>0</v>
      </c>
      <c r="BI839" s="204">
        <f>IF(N839="nulová",J839,0)</f>
        <v>0</v>
      </c>
      <c r="BJ839" s="24" t="s">
        <v>134</v>
      </c>
      <c r="BK839" s="204">
        <f>ROUND(I839*H839,2)</f>
        <v>0</v>
      </c>
      <c r="BL839" s="24" t="s">
        <v>133</v>
      </c>
      <c r="BM839" s="24" t="s">
        <v>1035</v>
      </c>
    </row>
    <row r="840" spans="2:65" s="1" customFormat="1" ht="40.5">
      <c r="B840" s="41"/>
      <c r="C840" s="63"/>
      <c r="D840" s="208" t="s">
        <v>135</v>
      </c>
      <c r="E840" s="63"/>
      <c r="F840" s="209" t="s">
        <v>1036</v>
      </c>
      <c r="G840" s="63"/>
      <c r="H840" s="63"/>
      <c r="I840" s="163"/>
      <c r="J840" s="63"/>
      <c r="K840" s="63"/>
      <c r="L840" s="61"/>
      <c r="M840" s="207"/>
      <c r="N840" s="42"/>
      <c r="O840" s="42"/>
      <c r="P840" s="42"/>
      <c r="Q840" s="42"/>
      <c r="R840" s="42"/>
      <c r="S840" s="42"/>
      <c r="T840" s="78"/>
      <c r="AT840" s="24" t="s">
        <v>135</v>
      </c>
      <c r="AU840" s="24" t="s">
        <v>134</v>
      </c>
    </row>
    <row r="841" spans="2:65" s="1" customFormat="1" ht="121.5">
      <c r="B841" s="41"/>
      <c r="C841" s="63"/>
      <c r="D841" s="208" t="s">
        <v>299</v>
      </c>
      <c r="E841" s="63"/>
      <c r="F841" s="236" t="s">
        <v>1037</v>
      </c>
      <c r="G841" s="63"/>
      <c r="H841" s="63"/>
      <c r="I841" s="163"/>
      <c r="J841" s="63"/>
      <c r="K841" s="63"/>
      <c r="L841" s="61"/>
      <c r="M841" s="207"/>
      <c r="N841" s="42"/>
      <c r="O841" s="42"/>
      <c r="P841" s="42"/>
      <c r="Q841" s="42"/>
      <c r="R841" s="42"/>
      <c r="S841" s="42"/>
      <c r="T841" s="78"/>
      <c r="AT841" s="24" t="s">
        <v>299</v>
      </c>
      <c r="AU841" s="24" t="s">
        <v>134</v>
      </c>
    </row>
    <row r="842" spans="2:65" s="11" customFormat="1" ht="13.5">
      <c r="B842" s="210"/>
      <c r="C842" s="211"/>
      <c r="D842" s="208" t="s">
        <v>171</v>
      </c>
      <c r="E842" s="212" t="s">
        <v>21</v>
      </c>
      <c r="F842" s="213" t="s">
        <v>1021</v>
      </c>
      <c r="G842" s="211"/>
      <c r="H842" s="214">
        <v>5.0510000000000002</v>
      </c>
      <c r="I842" s="215"/>
      <c r="J842" s="211"/>
      <c r="K842" s="211"/>
      <c r="L842" s="216"/>
      <c r="M842" s="217"/>
      <c r="N842" s="218"/>
      <c r="O842" s="218"/>
      <c r="P842" s="218"/>
      <c r="Q842" s="218"/>
      <c r="R842" s="218"/>
      <c r="S842" s="218"/>
      <c r="T842" s="219"/>
      <c r="AT842" s="220" t="s">
        <v>171</v>
      </c>
      <c r="AU842" s="220" t="s">
        <v>134</v>
      </c>
      <c r="AV842" s="11" t="s">
        <v>134</v>
      </c>
      <c r="AW842" s="11" t="s">
        <v>33</v>
      </c>
      <c r="AX842" s="11" t="s">
        <v>70</v>
      </c>
      <c r="AY842" s="220" t="s">
        <v>126</v>
      </c>
    </row>
    <row r="843" spans="2:65" s="12" customFormat="1" ht="13.5">
      <c r="B843" s="221"/>
      <c r="C843" s="222"/>
      <c r="D843" s="205" t="s">
        <v>171</v>
      </c>
      <c r="E843" s="248" t="s">
        <v>21</v>
      </c>
      <c r="F843" s="249" t="s">
        <v>174</v>
      </c>
      <c r="G843" s="222"/>
      <c r="H843" s="250">
        <v>5.0510000000000002</v>
      </c>
      <c r="I843" s="226"/>
      <c r="J843" s="222"/>
      <c r="K843" s="222"/>
      <c r="L843" s="227"/>
      <c r="M843" s="228"/>
      <c r="N843" s="229"/>
      <c r="O843" s="229"/>
      <c r="P843" s="229"/>
      <c r="Q843" s="229"/>
      <c r="R843" s="229"/>
      <c r="S843" s="229"/>
      <c r="T843" s="230"/>
      <c r="AT843" s="231" t="s">
        <v>171</v>
      </c>
      <c r="AU843" s="231" t="s">
        <v>134</v>
      </c>
      <c r="AV843" s="12" t="s">
        <v>133</v>
      </c>
      <c r="AW843" s="12" t="s">
        <v>33</v>
      </c>
      <c r="AX843" s="12" t="s">
        <v>78</v>
      </c>
      <c r="AY843" s="231" t="s">
        <v>126</v>
      </c>
    </row>
    <row r="844" spans="2:65" s="1" customFormat="1" ht="22.5" customHeight="1">
      <c r="B844" s="41"/>
      <c r="C844" s="251" t="s">
        <v>671</v>
      </c>
      <c r="D844" s="251" t="s">
        <v>391</v>
      </c>
      <c r="E844" s="252" t="s">
        <v>1038</v>
      </c>
      <c r="F844" s="253" t="s">
        <v>1039</v>
      </c>
      <c r="G844" s="254" t="s">
        <v>400</v>
      </c>
      <c r="H844" s="255">
        <v>5.0510000000000002</v>
      </c>
      <c r="I844" s="256"/>
      <c r="J844" s="257">
        <f>ROUND(I844*H844,2)</f>
        <v>0</v>
      </c>
      <c r="K844" s="253" t="s">
        <v>160</v>
      </c>
      <c r="L844" s="258"/>
      <c r="M844" s="259" t="s">
        <v>21</v>
      </c>
      <c r="N844" s="260" t="s">
        <v>42</v>
      </c>
      <c r="O844" s="42"/>
      <c r="P844" s="202">
        <f>O844*H844</f>
        <v>0</v>
      </c>
      <c r="Q844" s="202">
        <v>0</v>
      </c>
      <c r="R844" s="202">
        <f>Q844*H844</f>
        <v>0</v>
      </c>
      <c r="S844" s="202">
        <v>0</v>
      </c>
      <c r="T844" s="203">
        <f>S844*H844</f>
        <v>0</v>
      </c>
      <c r="AR844" s="24" t="s">
        <v>144</v>
      </c>
      <c r="AT844" s="24" t="s">
        <v>391</v>
      </c>
      <c r="AU844" s="24" t="s">
        <v>134</v>
      </c>
      <c r="AY844" s="24" t="s">
        <v>126</v>
      </c>
      <c r="BE844" s="204">
        <f>IF(N844="základní",J844,0)</f>
        <v>0</v>
      </c>
      <c r="BF844" s="204">
        <f>IF(N844="snížená",J844,0)</f>
        <v>0</v>
      </c>
      <c r="BG844" s="204">
        <f>IF(N844="zákl. přenesená",J844,0)</f>
        <v>0</v>
      </c>
      <c r="BH844" s="204">
        <f>IF(N844="sníž. přenesená",J844,0)</f>
        <v>0</v>
      </c>
      <c r="BI844" s="204">
        <f>IF(N844="nulová",J844,0)</f>
        <v>0</v>
      </c>
      <c r="BJ844" s="24" t="s">
        <v>134</v>
      </c>
      <c r="BK844" s="204">
        <f>ROUND(I844*H844,2)</f>
        <v>0</v>
      </c>
      <c r="BL844" s="24" t="s">
        <v>133</v>
      </c>
      <c r="BM844" s="24" t="s">
        <v>1040</v>
      </c>
    </row>
    <row r="845" spans="2:65" s="1" customFormat="1" ht="27">
      <c r="B845" s="41"/>
      <c r="C845" s="63"/>
      <c r="D845" s="208" t="s">
        <v>135</v>
      </c>
      <c r="E845" s="63"/>
      <c r="F845" s="209" t="s">
        <v>1041</v>
      </c>
      <c r="G845" s="63"/>
      <c r="H845" s="63"/>
      <c r="I845" s="163"/>
      <c r="J845" s="63"/>
      <c r="K845" s="63"/>
      <c r="L845" s="61"/>
      <c r="M845" s="207"/>
      <c r="N845" s="42"/>
      <c r="O845" s="42"/>
      <c r="P845" s="42"/>
      <c r="Q845" s="42"/>
      <c r="R845" s="42"/>
      <c r="S845" s="42"/>
      <c r="T845" s="78"/>
      <c r="AT845" s="24" t="s">
        <v>135</v>
      </c>
      <c r="AU845" s="24" t="s">
        <v>134</v>
      </c>
    </row>
    <row r="846" spans="2:65" s="10" customFormat="1" ht="29.85" customHeight="1">
      <c r="B846" s="176"/>
      <c r="C846" s="177"/>
      <c r="D846" s="190" t="s">
        <v>69</v>
      </c>
      <c r="E846" s="191" t="s">
        <v>141</v>
      </c>
      <c r="F846" s="191" t="s">
        <v>1042</v>
      </c>
      <c r="G846" s="177"/>
      <c r="H846" s="177"/>
      <c r="I846" s="180"/>
      <c r="J846" s="192">
        <f>BK846</f>
        <v>0</v>
      </c>
      <c r="K846" s="177"/>
      <c r="L846" s="182"/>
      <c r="M846" s="183"/>
      <c r="N846" s="184"/>
      <c r="O846" s="184"/>
      <c r="P846" s="185">
        <f>SUM(P847:P1456)</f>
        <v>0</v>
      </c>
      <c r="Q846" s="184"/>
      <c r="R846" s="185">
        <f>SUM(R847:R1456)</f>
        <v>0</v>
      </c>
      <c r="S846" s="184"/>
      <c r="T846" s="186">
        <f>SUM(T847:T1456)</f>
        <v>0</v>
      </c>
      <c r="AR846" s="187" t="s">
        <v>78</v>
      </c>
      <c r="AT846" s="188" t="s">
        <v>69</v>
      </c>
      <c r="AU846" s="188" t="s">
        <v>78</v>
      </c>
      <c r="AY846" s="187" t="s">
        <v>126</v>
      </c>
      <c r="BK846" s="189">
        <f>SUM(BK847:BK1456)</f>
        <v>0</v>
      </c>
    </row>
    <row r="847" spans="2:65" s="1" customFormat="1" ht="22.5" customHeight="1">
      <c r="B847" s="41"/>
      <c r="C847" s="193" t="s">
        <v>1043</v>
      </c>
      <c r="D847" s="193" t="s">
        <v>129</v>
      </c>
      <c r="E847" s="194" t="s">
        <v>1044</v>
      </c>
      <c r="F847" s="195" t="s">
        <v>1045</v>
      </c>
      <c r="G847" s="196" t="s">
        <v>169</v>
      </c>
      <c r="H847" s="197">
        <v>117</v>
      </c>
      <c r="I847" s="198"/>
      <c r="J847" s="199">
        <f>ROUND(I847*H847,2)</f>
        <v>0</v>
      </c>
      <c r="K847" s="195" t="s">
        <v>21</v>
      </c>
      <c r="L847" s="61"/>
      <c r="M847" s="200" t="s">
        <v>21</v>
      </c>
      <c r="N847" s="201" t="s">
        <v>42</v>
      </c>
      <c r="O847" s="42"/>
      <c r="P847" s="202">
        <f>O847*H847</f>
        <v>0</v>
      </c>
      <c r="Q847" s="202">
        <v>0</v>
      </c>
      <c r="R847" s="202">
        <f>Q847*H847</f>
        <v>0</v>
      </c>
      <c r="S847" s="202">
        <v>0</v>
      </c>
      <c r="T847" s="203">
        <f>S847*H847</f>
        <v>0</v>
      </c>
      <c r="AR847" s="24" t="s">
        <v>133</v>
      </c>
      <c r="AT847" s="24" t="s">
        <v>129</v>
      </c>
      <c r="AU847" s="24" t="s">
        <v>134</v>
      </c>
      <c r="AY847" s="24" t="s">
        <v>126</v>
      </c>
      <c r="BE847" s="204">
        <f>IF(N847="základní",J847,0)</f>
        <v>0</v>
      </c>
      <c r="BF847" s="204">
        <f>IF(N847="snížená",J847,0)</f>
        <v>0</v>
      </c>
      <c r="BG847" s="204">
        <f>IF(N847="zákl. přenesená",J847,0)</f>
        <v>0</v>
      </c>
      <c r="BH847" s="204">
        <f>IF(N847="sníž. přenesená",J847,0)</f>
        <v>0</v>
      </c>
      <c r="BI847" s="204">
        <f>IF(N847="nulová",J847,0)</f>
        <v>0</v>
      </c>
      <c r="BJ847" s="24" t="s">
        <v>134</v>
      </c>
      <c r="BK847" s="204">
        <f>ROUND(I847*H847,2)</f>
        <v>0</v>
      </c>
      <c r="BL847" s="24" t="s">
        <v>133</v>
      </c>
      <c r="BM847" s="24" t="s">
        <v>1046</v>
      </c>
    </row>
    <row r="848" spans="2:65" s="1" customFormat="1" ht="13.5">
      <c r="B848" s="41"/>
      <c r="C848" s="63"/>
      <c r="D848" s="205" t="s">
        <v>135</v>
      </c>
      <c r="E848" s="63"/>
      <c r="F848" s="206" t="s">
        <v>1045</v>
      </c>
      <c r="G848" s="63"/>
      <c r="H848" s="63"/>
      <c r="I848" s="163"/>
      <c r="J848" s="63"/>
      <c r="K848" s="63"/>
      <c r="L848" s="61"/>
      <c r="M848" s="207"/>
      <c r="N848" s="42"/>
      <c r="O848" s="42"/>
      <c r="P848" s="42"/>
      <c r="Q848" s="42"/>
      <c r="R848" s="42"/>
      <c r="S848" s="42"/>
      <c r="T848" s="78"/>
      <c r="AT848" s="24" t="s">
        <v>135</v>
      </c>
      <c r="AU848" s="24" t="s">
        <v>134</v>
      </c>
    </row>
    <row r="849" spans="2:65" s="1" customFormat="1" ht="22.5" customHeight="1">
      <c r="B849" s="41"/>
      <c r="C849" s="193" t="s">
        <v>677</v>
      </c>
      <c r="D849" s="193" t="s">
        <v>129</v>
      </c>
      <c r="E849" s="194" t="s">
        <v>1047</v>
      </c>
      <c r="F849" s="195" t="s">
        <v>1048</v>
      </c>
      <c r="G849" s="196" t="s">
        <v>400</v>
      </c>
      <c r="H849" s="197">
        <v>532.34799999999996</v>
      </c>
      <c r="I849" s="198"/>
      <c r="J849" s="199">
        <f>ROUND(I849*H849,2)</f>
        <v>0</v>
      </c>
      <c r="K849" s="195" t="s">
        <v>21</v>
      </c>
      <c r="L849" s="61"/>
      <c r="M849" s="200" t="s">
        <v>21</v>
      </c>
      <c r="N849" s="201" t="s">
        <v>42</v>
      </c>
      <c r="O849" s="42"/>
      <c r="P849" s="202">
        <f>O849*H849</f>
        <v>0</v>
      </c>
      <c r="Q849" s="202">
        <v>0</v>
      </c>
      <c r="R849" s="202">
        <f>Q849*H849</f>
        <v>0</v>
      </c>
      <c r="S849" s="202">
        <v>0</v>
      </c>
      <c r="T849" s="203">
        <f>S849*H849</f>
        <v>0</v>
      </c>
      <c r="AR849" s="24" t="s">
        <v>133</v>
      </c>
      <c r="AT849" s="24" t="s">
        <v>129</v>
      </c>
      <c r="AU849" s="24" t="s">
        <v>134</v>
      </c>
      <c r="AY849" s="24" t="s">
        <v>126</v>
      </c>
      <c r="BE849" s="204">
        <f>IF(N849="základní",J849,0)</f>
        <v>0</v>
      </c>
      <c r="BF849" s="204">
        <f>IF(N849="snížená",J849,0)</f>
        <v>0</v>
      </c>
      <c r="BG849" s="204">
        <f>IF(N849="zákl. přenesená",J849,0)</f>
        <v>0</v>
      </c>
      <c r="BH849" s="204">
        <f>IF(N849="sníž. přenesená",J849,0)</f>
        <v>0</v>
      </c>
      <c r="BI849" s="204">
        <f>IF(N849="nulová",J849,0)</f>
        <v>0</v>
      </c>
      <c r="BJ849" s="24" t="s">
        <v>134</v>
      </c>
      <c r="BK849" s="204">
        <f>ROUND(I849*H849,2)</f>
        <v>0</v>
      </c>
      <c r="BL849" s="24" t="s">
        <v>133</v>
      </c>
      <c r="BM849" s="24" t="s">
        <v>1049</v>
      </c>
    </row>
    <row r="850" spans="2:65" s="1" customFormat="1" ht="13.5">
      <c r="B850" s="41"/>
      <c r="C850" s="63"/>
      <c r="D850" s="205" t="s">
        <v>135</v>
      </c>
      <c r="E850" s="63"/>
      <c r="F850" s="206" t="s">
        <v>1048</v>
      </c>
      <c r="G850" s="63"/>
      <c r="H850" s="63"/>
      <c r="I850" s="163"/>
      <c r="J850" s="63"/>
      <c r="K850" s="63"/>
      <c r="L850" s="61"/>
      <c r="M850" s="207"/>
      <c r="N850" s="42"/>
      <c r="O850" s="42"/>
      <c r="P850" s="42"/>
      <c r="Q850" s="42"/>
      <c r="R850" s="42"/>
      <c r="S850" s="42"/>
      <c r="T850" s="78"/>
      <c r="AT850" s="24" t="s">
        <v>135</v>
      </c>
      <c r="AU850" s="24" t="s">
        <v>134</v>
      </c>
    </row>
    <row r="851" spans="2:65" s="1" customFormat="1" ht="22.5" customHeight="1">
      <c r="B851" s="41"/>
      <c r="C851" s="193" t="s">
        <v>1050</v>
      </c>
      <c r="D851" s="193" t="s">
        <v>129</v>
      </c>
      <c r="E851" s="194" t="s">
        <v>1051</v>
      </c>
      <c r="F851" s="195" t="s">
        <v>1052</v>
      </c>
      <c r="G851" s="196" t="s">
        <v>400</v>
      </c>
      <c r="H851" s="197">
        <v>239.13</v>
      </c>
      <c r="I851" s="198"/>
      <c r="J851" s="199">
        <f>ROUND(I851*H851,2)</f>
        <v>0</v>
      </c>
      <c r="K851" s="195" t="s">
        <v>21</v>
      </c>
      <c r="L851" s="61"/>
      <c r="M851" s="200" t="s">
        <v>21</v>
      </c>
      <c r="N851" s="201" t="s">
        <v>42</v>
      </c>
      <c r="O851" s="42"/>
      <c r="P851" s="202">
        <f>O851*H851</f>
        <v>0</v>
      </c>
      <c r="Q851" s="202">
        <v>0</v>
      </c>
      <c r="R851" s="202">
        <f>Q851*H851</f>
        <v>0</v>
      </c>
      <c r="S851" s="202">
        <v>0</v>
      </c>
      <c r="T851" s="203">
        <f>S851*H851</f>
        <v>0</v>
      </c>
      <c r="AR851" s="24" t="s">
        <v>133</v>
      </c>
      <c r="AT851" s="24" t="s">
        <v>129</v>
      </c>
      <c r="AU851" s="24" t="s">
        <v>134</v>
      </c>
      <c r="AY851" s="24" t="s">
        <v>126</v>
      </c>
      <c r="BE851" s="204">
        <f>IF(N851="základní",J851,0)</f>
        <v>0</v>
      </c>
      <c r="BF851" s="204">
        <f>IF(N851="snížená",J851,0)</f>
        <v>0</v>
      </c>
      <c r="BG851" s="204">
        <f>IF(N851="zákl. přenesená",J851,0)</f>
        <v>0</v>
      </c>
      <c r="BH851" s="204">
        <f>IF(N851="sníž. přenesená",J851,0)</f>
        <v>0</v>
      </c>
      <c r="BI851" s="204">
        <f>IF(N851="nulová",J851,0)</f>
        <v>0</v>
      </c>
      <c r="BJ851" s="24" t="s">
        <v>134</v>
      </c>
      <c r="BK851" s="204">
        <f>ROUND(I851*H851,2)</f>
        <v>0</v>
      </c>
      <c r="BL851" s="24" t="s">
        <v>133</v>
      </c>
      <c r="BM851" s="24" t="s">
        <v>1053</v>
      </c>
    </row>
    <row r="852" spans="2:65" s="1" customFormat="1" ht="13.5">
      <c r="B852" s="41"/>
      <c r="C852" s="63"/>
      <c r="D852" s="208" t="s">
        <v>135</v>
      </c>
      <c r="E852" s="63"/>
      <c r="F852" s="209" t="s">
        <v>1052</v>
      </c>
      <c r="G852" s="63"/>
      <c r="H852" s="63"/>
      <c r="I852" s="163"/>
      <c r="J852" s="63"/>
      <c r="K852" s="63"/>
      <c r="L852" s="61"/>
      <c r="M852" s="207"/>
      <c r="N852" s="42"/>
      <c r="O852" s="42"/>
      <c r="P852" s="42"/>
      <c r="Q852" s="42"/>
      <c r="R852" s="42"/>
      <c r="S852" s="42"/>
      <c r="T852" s="78"/>
      <c r="AT852" s="24" t="s">
        <v>135</v>
      </c>
      <c r="AU852" s="24" t="s">
        <v>134</v>
      </c>
    </row>
    <row r="853" spans="2:65" s="11" customFormat="1" ht="13.5">
      <c r="B853" s="210"/>
      <c r="C853" s="211"/>
      <c r="D853" s="208" t="s">
        <v>171</v>
      </c>
      <c r="E853" s="212" t="s">
        <v>21</v>
      </c>
      <c r="F853" s="213" t="s">
        <v>1054</v>
      </c>
      <c r="G853" s="211"/>
      <c r="H853" s="214">
        <v>14.26</v>
      </c>
      <c r="I853" s="215"/>
      <c r="J853" s="211"/>
      <c r="K853" s="211"/>
      <c r="L853" s="216"/>
      <c r="M853" s="217"/>
      <c r="N853" s="218"/>
      <c r="O853" s="218"/>
      <c r="P853" s="218"/>
      <c r="Q853" s="218"/>
      <c r="R853" s="218"/>
      <c r="S853" s="218"/>
      <c r="T853" s="219"/>
      <c r="AT853" s="220" t="s">
        <v>171</v>
      </c>
      <c r="AU853" s="220" t="s">
        <v>134</v>
      </c>
      <c r="AV853" s="11" t="s">
        <v>134</v>
      </c>
      <c r="AW853" s="11" t="s">
        <v>33</v>
      </c>
      <c r="AX853" s="11" t="s">
        <v>70</v>
      </c>
      <c r="AY853" s="220" t="s">
        <v>126</v>
      </c>
    </row>
    <row r="854" spans="2:65" s="11" customFormat="1" ht="13.5">
      <c r="B854" s="210"/>
      <c r="C854" s="211"/>
      <c r="D854" s="208" t="s">
        <v>171</v>
      </c>
      <c r="E854" s="212" t="s">
        <v>21</v>
      </c>
      <c r="F854" s="213" t="s">
        <v>1055</v>
      </c>
      <c r="G854" s="211"/>
      <c r="H854" s="214">
        <v>20.059999999999999</v>
      </c>
      <c r="I854" s="215"/>
      <c r="J854" s="211"/>
      <c r="K854" s="211"/>
      <c r="L854" s="216"/>
      <c r="M854" s="217"/>
      <c r="N854" s="218"/>
      <c r="O854" s="218"/>
      <c r="P854" s="218"/>
      <c r="Q854" s="218"/>
      <c r="R854" s="218"/>
      <c r="S854" s="218"/>
      <c r="T854" s="219"/>
      <c r="AT854" s="220" t="s">
        <v>171</v>
      </c>
      <c r="AU854" s="220" t="s">
        <v>134</v>
      </c>
      <c r="AV854" s="11" t="s">
        <v>134</v>
      </c>
      <c r="AW854" s="11" t="s">
        <v>33</v>
      </c>
      <c r="AX854" s="11" t="s">
        <v>70</v>
      </c>
      <c r="AY854" s="220" t="s">
        <v>126</v>
      </c>
    </row>
    <row r="855" spans="2:65" s="11" customFormat="1" ht="13.5">
      <c r="B855" s="210"/>
      <c r="C855" s="211"/>
      <c r="D855" s="208" t="s">
        <v>171</v>
      </c>
      <c r="E855" s="212" t="s">
        <v>21</v>
      </c>
      <c r="F855" s="213" t="s">
        <v>1056</v>
      </c>
      <c r="G855" s="211"/>
      <c r="H855" s="214">
        <v>17.96</v>
      </c>
      <c r="I855" s="215"/>
      <c r="J855" s="211"/>
      <c r="K855" s="211"/>
      <c r="L855" s="216"/>
      <c r="M855" s="217"/>
      <c r="N855" s="218"/>
      <c r="O855" s="218"/>
      <c r="P855" s="218"/>
      <c r="Q855" s="218"/>
      <c r="R855" s="218"/>
      <c r="S855" s="218"/>
      <c r="T855" s="219"/>
      <c r="AT855" s="220" t="s">
        <v>171</v>
      </c>
      <c r="AU855" s="220" t="s">
        <v>134</v>
      </c>
      <c r="AV855" s="11" t="s">
        <v>134</v>
      </c>
      <c r="AW855" s="11" t="s">
        <v>33</v>
      </c>
      <c r="AX855" s="11" t="s">
        <v>70</v>
      </c>
      <c r="AY855" s="220" t="s">
        <v>126</v>
      </c>
    </row>
    <row r="856" spans="2:65" s="11" customFormat="1" ht="13.5">
      <c r="B856" s="210"/>
      <c r="C856" s="211"/>
      <c r="D856" s="208" t="s">
        <v>171</v>
      </c>
      <c r="E856" s="212" t="s">
        <v>21</v>
      </c>
      <c r="F856" s="213" t="s">
        <v>1057</v>
      </c>
      <c r="G856" s="211"/>
      <c r="H856" s="214">
        <v>17.98</v>
      </c>
      <c r="I856" s="215"/>
      <c r="J856" s="211"/>
      <c r="K856" s="211"/>
      <c r="L856" s="216"/>
      <c r="M856" s="217"/>
      <c r="N856" s="218"/>
      <c r="O856" s="218"/>
      <c r="P856" s="218"/>
      <c r="Q856" s="218"/>
      <c r="R856" s="218"/>
      <c r="S856" s="218"/>
      <c r="T856" s="219"/>
      <c r="AT856" s="220" t="s">
        <v>171</v>
      </c>
      <c r="AU856" s="220" t="s">
        <v>134</v>
      </c>
      <c r="AV856" s="11" t="s">
        <v>134</v>
      </c>
      <c r="AW856" s="11" t="s">
        <v>33</v>
      </c>
      <c r="AX856" s="11" t="s">
        <v>70</v>
      </c>
      <c r="AY856" s="220" t="s">
        <v>126</v>
      </c>
    </row>
    <row r="857" spans="2:65" s="11" customFormat="1" ht="13.5">
      <c r="B857" s="210"/>
      <c r="C857" s="211"/>
      <c r="D857" s="208" t="s">
        <v>171</v>
      </c>
      <c r="E857" s="212" t="s">
        <v>21</v>
      </c>
      <c r="F857" s="213" t="s">
        <v>1058</v>
      </c>
      <c r="G857" s="211"/>
      <c r="H857" s="214">
        <v>17.28</v>
      </c>
      <c r="I857" s="215"/>
      <c r="J857" s="211"/>
      <c r="K857" s="211"/>
      <c r="L857" s="216"/>
      <c r="M857" s="217"/>
      <c r="N857" s="218"/>
      <c r="O857" s="218"/>
      <c r="P857" s="218"/>
      <c r="Q857" s="218"/>
      <c r="R857" s="218"/>
      <c r="S857" s="218"/>
      <c r="T857" s="219"/>
      <c r="AT857" s="220" t="s">
        <v>171</v>
      </c>
      <c r="AU857" s="220" t="s">
        <v>134</v>
      </c>
      <c r="AV857" s="11" t="s">
        <v>134</v>
      </c>
      <c r="AW857" s="11" t="s">
        <v>33</v>
      </c>
      <c r="AX857" s="11" t="s">
        <v>70</v>
      </c>
      <c r="AY857" s="220" t="s">
        <v>126</v>
      </c>
    </row>
    <row r="858" spans="2:65" s="11" customFormat="1" ht="13.5">
      <c r="B858" s="210"/>
      <c r="C858" s="211"/>
      <c r="D858" s="208" t="s">
        <v>171</v>
      </c>
      <c r="E858" s="212" t="s">
        <v>21</v>
      </c>
      <c r="F858" s="213" t="s">
        <v>1059</v>
      </c>
      <c r="G858" s="211"/>
      <c r="H858" s="214">
        <v>20.260000000000002</v>
      </c>
      <c r="I858" s="215"/>
      <c r="J858" s="211"/>
      <c r="K858" s="211"/>
      <c r="L858" s="216"/>
      <c r="M858" s="217"/>
      <c r="N858" s="218"/>
      <c r="O858" s="218"/>
      <c r="P858" s="218"/>
      <c r="Q858" s="218"/>
      <c r="R858" s="218"/>
      <c r="S858" s="218"/>
      <c r="T858" s="219"/>
      <c r="AT858" s="220" t="s">
        <v>171</v>
      </c>
      <c r="AU858" s="220" t="s">
        <v>134</v>
      </c>
      <c r="AV858" s="11" t="s">
        <v>134</v>
      </c>
      <c r="AW858" s="11" t="s">
        <v>33</v>
      </c>
      <c r="AX858" s="11" t="s">
        <v>70</v>
      </c>
      <c r="AY858" s="220" t="s">
        <v>126</v>
      </c>
    </row>
    <row r="859" spans="2:65" s="11" customFormat="1" ht="13.5">
      <c r="B859" s="210"/>
      <c r="C859" s="211"/>
      <c r="D859" s="208" t="s">
        <v>171</v>
      </c>
      <c r="E859" s="212" t="s">
        <v>21</v>
      </c>
      <c r="F859" s="213" t="s">
        <v>1060</v>
      </c>
      <c r="G859" s="211"/>
      <c r="H859" s="214">
        <v>18.829999999999998</v>
      </c>
      <c r="I859" s="215"/>
      <c r="J859" s="211"/>
      <c r="K859" s="211"/>
      <c r="L859" s="216"/>
      <c r="M859" s="217"/>
      <c r="N859" s="218"/>
      <c r="O859" s="218"/>
      <c r="P859" s="218"/>
      <c r="Q859" s="218"/>
      <c r="R859" s="218"/>
      <c r="S859" s="218"/>
      <c r="T859" s="219"/>
      <c r="AT859" s="220" t="s">
        <v>171</v>
      </c>
      <c r="AU859" s="220" t="s">
        <v>134</v>
      </c>
      <c r="AV859" s="11" t="s">
        <v>134</v>
      </c>
      <c r="AW859" s="11" t="s">
        <v>33</v>
      </c>
      <c r="AX859" s="11" t="s">
        <v>70</v>
      </c>
      <c r="AY859" s="220" t="s">
        <v>126</v>
      </c>
    </row>
    <row r="860" spans="2:65" s="11" customFormat="1" ht="13.5">
      <c r="B860" s="210"/>
      <c r="C860" s="211"/>
      <c r="D860" s="208" t="s">
        <v>171</v>
      </c>
      <c r="E860" s="212" t="s">
        <v>21</v>
      </c>
      <c r="F860" s="213" t="s">
        <v>1061</v>
      </c>
      <c r="G860" s="211"/>
      <c r="H860" s="214">
        <v>11.31</v>
      </c>
      <c r="I860" s="215"/>
      <c r="J860" s="211"/>
      <c r="K860" s="211"/>
      <c r="L860" s="216"/>
      <c r="M860" s="217"/>
      <c r="N860" s="218"/>
      <c r="O860" s="218"/>
      <c r="P860" s="218"/>
      <c r="Q860" s="218"/>
      <c r="R860" s="218"/>
      <c r="S860" s="218"/>
      <c r="T860" s="219"/>
      <c r="AT860" s="220" t="s">
        <v>171</v>
      </c>
      <c r="AU860" s="220" t="s">
        <v>134</v>
      </c>
      <c r="AV860" s="11" t="s">
        <v>134</v>
      </c>
      <c r="AW860" s="11" t="s">
        <v>33</v>
      </c>
      <c r="AX860" s="11" t="s">
        <v>70</v>
      </c>
      <c r="AY860" s="220" t="s">
        <v>126</v>
      </c>
    </row>
    <row r="861" spans="2:65" s="11" customFormat="1" ht="13.5">
      <c r="B861" s="210"/>
      <c r="C861" s="211"/>
      <c r="D861" s="208" t="s">
        <v>171</v>
      </c>
      <c r="E861" s="212" t="s">
        <v>21</v>
      </c>
      <c r="F861" s="213" t="s">
        <v>1062</v>
      </c>
      <c r="G861" s="211"/>
      <c r="H861" s="214">
        <v>17.22</v>
      </c>
      <c r="I861" s="215"/>
      <c r="J861" s="211"/>
      <c r="K861" s="211"/>
      <c r="L861" s="216"/>
      <c r="M861" s="217"/>
      <c r="N861" s="218"/>
      <c r="O861" s="218"/>
      <c r="P861" s="218"/>
      <c r="Q861" s="218"/>
      <c r="R861" s="218"/>
      <c r="S861" s="218"/>
      <c r="T861" s="219"/>
      <c r="AT861" s="220" t="s">
        <v>171</v>
      </c>
      <c r="AU861" s="220" t="s">
        <v>134</v>
      </c>
      <c r="AV861" s="11" t="s">
        <v>134</v>
      </c>
      <c r="AW861" s="11" t="s">
        <v>33</v>
      </c>
      <c r="AX861" s="11" t="s">
        <v>70</v>
      </c>
      <c r="AY861" s="220" t="s">
        <v>126</v>
      </c>
    </row>
    <row r="862" spans="2:65" s="11" customFormat="1" ht="13.5">
      <c r="B862" s="210"/>
      <c r="C862" s="211"/>
      <c r="D862" s="208" t="s">
        <v>171</v>
      </c>
      <c r="E862" s="212" t="s">
        <v>21</v>
      </c>
      <c r="F862" s="213" t="s">
        <v>1063</v>
      </c>
      <c r="G862" s="211"/>
      <c r="H862" s="214">
        <v>1.08</v>
      </c>
      <c r="I862" s="215"/>
      <c r="J862" s="211"/>
      <c r="K862" s="211"/>
      <c r="L862" s="216"/>
      <c r="M862" s="217"/>
      <c r="N862" s="218"/>
      <c r="O862" s="218"/>
      <c r="P862" s="218"/>
      <c r="Q862" s="218"/>
      <c r="R862" s="218"/>
      <c r="S862" s="218"/>
      <c r="T862" s="219"/>
      <c r="AT862" s="220" t="s">
        <v>171</v>
      </c>
      <c r="AU862" s="220" t="s">
        <v>134</v>
      </c>
      <c r="AV862" s="11" t="s">
        <v>134</v>
      </c>
      <c r="AW862" s="11" t="s">
        <v>33</v>
      </c>
      <c r="AX862" s="11" t="s">
        <v>70</v>
      </c>
      <c r="AY862" s="220" t="s">
        <v>126</v>
      </c>
    </row>
    <row r="863" spans="2:65" s="11" customFormat="1" ht="13.5">
      <c r="B863" s="210"/>
      <c r="C863" s="211"/>
      <c r="D863" s="208" t="s">
        <v>171</v>
      </c>
      <c r="E863" s="212" t="s">
        <v>21</v>
      </c>
      <c r="F863" s="213" t="s">
        <v>1064</v>
      </c>
      <c r="G863" s="211"/>
      <c r="H863" s="214">
        <v>7.59</v>
      </c>
      <c r="I863" s="215"/>
      <c r="J863" s="211"/>
      <c r="K863" s="211"/>
      <c r="L863" s="216"/>
      <c r="M863" s="217"/>
      <c r="N863" s="218"/>
      <c r="O863" s="218"/>
      <c r="P863" s="218"/>
      <c r="Q863" s="218"/>
      <c r="R863" s="218"/>
      <c r="S863" s="218"/>
      <c r="T863" s="219"/>
      <c r="AT863" s="220" t="s">
        <v>171</v>
      </c>
      <c r="AU863" s="220" t="s">
        <v>134</v>
      </c>
      <c r="AV863" s="11" t="s">
        <v>134</v>
      </c>
      <c r="AW863" s="11" t="s">
        <v>33</v>
      </c>
      <c r="AX863" s="11" t="s">
        <v>70</v>
      </c>
      <c r="AY863" s="220" t="s">
        <v>126</v>
      </c>
    </row>
    <row r="864" spans="2:65" s="11" customFormat="1" ht="13.5">
      <c r="B864" s="210"/>
      <c r="C864" s="211"/>
      <c r="D864" s="208" t="s">
        <v>171</v>
      </c>
      <c r="E864" s="212" t="s">
        <v>21</v>
      </c>
      <c r="F864" s="213" t="s">
        <v>1065</v>
      </c>
      <c r="G864" s="211"/>
      <c r="H864" s="214">
        <v>25.1</v>
      </c>
      <c r="I864" s="215"/>
      <c r="J864" s="211"/>
      <c r="K864" s="211"/>
      <c r="L864" s="216"/>
      <c r="M864" s="217"/>
      <c r="N864" s="218"/>
      <c r="O864" s="218"/>
      <c r="P864" s="218"/>
      <c r="Q864" s="218"/>
      <c r="R864" s="218"/>
      <c r="S864" s="218"/>
      <c r="T864" s="219"/>
      <c r="AT864" s="220" t="s">
        <v>171</v>
      </c>
      <c r="AU864" s="220" t="s">
        <v>134</v>
      </c>
      <c r="AV864" s="11" t="s">
        <v>134</v>
      </c>
      <c r="AW864" s="11" t="s">
        <v>33</v>
      </c>
      <c r="AX864" s="11" t="s">
        <v>70</v>
      </c>
      <c r="AY864" s="220" t="s">
        <v>126</v>
      </c>
    </row>
    <row r="865" spans="2:65" s="11" customFormat="1" ht="13.5">
      <c r="B865" s="210"/>
      <c r="C865" s="211"/>
      <c r="D865" s="208" t="s">
        <v>171</v>
      </c>
      <c r="E865" s="212" t="s">
        <v>21</v>
      </c>
      <c r="F865" s="213" t="s">
        <v>1066</v>
      </c>
      <c r="G865" s="211"/>
      <c r="H865" s="214">
        <v>25.1</v>
      </c>
      <c r="I865" s="215"/>
      <c r="J865" s="211"/>
      <c r="K865" s="211"/>
      <c r="L865" s="216"/>
      <c r="M865" s="217"/>
      <c r="N865" s="218"/>
      <c r="O865" s="218"/>
      <c r="P865" s="218"/>
      <c r="Q865" s="218"/>
      <c r="R865" s="218"/>
      <c r="S865" s="218"/>
      <c r="T865" s="219"/>
      <c r="AT865" s="220" t="s">
        <v>171</v>
      </c>
      <c r="AU865" s="220" t="s">
        <v>134</v>
      </c>
      <c r="AV865" s="11" t="s">
        <v>134</v>
      </c>
      <c r="AW865" s="11" t="s">
        <v>33</v>
      </c>
      <c r="AX865" s="11" t="s">
        <v>70</v>
      </c>
      <c r="AY865" s="220" t="s">
        <v>126</v>
      </c>
    </row>
    <row r="866" spans="2:65" s="11" customFormat="1" ht="13.5">
      <c r="B866" s="210"/>
      <c r="C866" s="211"/>
      <c r="D866" s="208" t="s">
        <v>171</v>
      </c>
      <c r="E866" s="212" t="s">
        <v>21</v>
      </c>
      <c r="F866" s="213" t="s">
        <v>1067</v>
      </c>
      <c r="G866" s="211"/>
      <c r="H866" s="214">
        <v>25.1</v>
      </c>
      <c r="I866" s="215"/>
      <c r="J866" s="211"/>
      <c r="K866" s="211"/>
      <c r="L866" s="216"/>
      <c r="M866" s="217"/>
      <c r="N866" s="218"/>
      <c r="O866" s="218"/>
      <c r="P866" s="218"/>
      <c r="Q866" s="218"/>
      <c r="R866" s="218"/>
      <c r="S866" s="218"/>
      <c r="T866" s="219"/>
      <c r="AT866" s="220" t="s">
        <v>171</v>
      </c>
      <c r="AU866" s="220" t="s">
        <v>134</v>
      </c>
      <c r="AV866" s="11" t="s">
        <v>134</v>
      </c>
      <c r="AW866" s="11" t="s">
        <v>33</v>
      </c>
      <c r="AX866" s="11" t="s">
        <v>70</v>
      </c>
      <c r="AY866" s="220" t="s">
        <v>126</v>
      </c>
    </row>
    <row r="867" spans="2:65" s="12" customFormat="1" ht="13.5">
      <c r="B867" s="221"/>
      <c r="C867" s="222"/>
      <c r="D867" s="205" t="s">
        <v>171</v>
      </c>
      <c r="E867" s="248" t="s">
        <v>21</v>
      </c>
      <c r="F867" s="249" t="s">
        <v>174</v>
      </c>
      <c r="G867" s="222"/>
      <c r="H867" s="250">
        <v>239.13</v>
      </c>
      <c r="I867" s="226"/>
      <c r="J867" s="222"/>
      <c r="K867" s="222"/>
      <c r="L867" s="227"/>
      <c r="M867" s="228"/>
      <c r="N867" s="229"/>
      <c r="O867" s="229"/>
      <c r="P867" s="229"/>
      <c r="Q867" s="229"/>
      <c r="R867" s="229"/>
      <c r="S867" s="229"/>
      <c r="T867" s="230"/>
      <c r="AT867" s="231" t="s">
        <v>171</v>
      </c>
      <c r="AU867" s="231" t="s">
        <v>134</v>
      </c>
      <c r="AV867" s="12" t="s">
        <v>133</v>
      </c>
      <c r="AW867" s="12" t="s">
        <v>33</v>
      </c>
      <c r="AX867" s="12" t="s">
        <v>78</v>
      </c>
      <c r="AY867" s="231" t="s">
        <v>126</v>
      </c>
    </row>
    <row r="868" spans="2:65" s="1" customFormat="1" ht="22.5" customHeight="1">
      <c r="B868" s="41"/>
      <c r="C868" s="193" t="s">
        <v>681</v>
      </c>
      <c r="D868" s="193" t="s">
        <v>129</v>
      </c>
      <c r="E868" s="194" t="s">
        <v>1068</v>
      </c>
      <c r="F868" s="195" t="s">
        <v>1069</v>
      </c>
      <c r="G868" s="196" t="s">
        <v>400</v>
      </c>
      <c r="H868" s="197">
        <v>239.13</v>
      </c>
      <c r="I868" s="198"/>
      <c r="J868" s="199">
        <f>ROUND(I868*H868,2)</f>
        <v>0</v>
      </c>
      <c r="K868" s="195" t="s">
        <v>21</v>
      </c>
      <c r="L868" s="61"/>
      <c r="M868" s="200" t="s">
        <v>21</v>
      </c>
      <c r="N868" s="201" t="s">
        <v>42</v>
      </c>
      <c r="O868" s="42"/>
      <c r="P868" s="202">
        <f>O868*H868</f>
        <v>0</v>
      </c>
      <c r="Q868" s="202">
        <v>0</v>
      </c>
      <c r="R868" s="202">
        <f>Q868*H868</f>
        <v>0</v>
      </c>
      <c r="S868" s="202">
        <v>0</v>
      </c>
      <c r="T868" s="203">
        <f>S868*H868</f>
        <v>0</v>
      </c>
      <c r="AR868" s="24" t="s">
        <v>133</v>
      </c>
      <c r="AT868" s="24" t="s">
        <v>129</v>
      </c>
      <c r="AU868" s="24" t="s">
        <v>134</v>
      </c>
      <c r="AY868" s="24" t="s">
        <v>126</v>
      </c>
      <c r="BE868" s="204">
        <f>IF(N868="základní",J868,0)</f>
        <v>0</v>
      </c>
      <c r="BF868" s="204">
        <f>IF(N868="snížená",J868,0)</f>
        <v>0</v>
      </c>
      <c r="BG868" s="204">
        <f>IF(N868="zákl. přenesená",J868,0)</f>
        <v>0</v>
      </c>
      <c r="BH868" s="204">
        <f>IF(N868="sníž. přenesená",J868,0)</f>
        <v>0</v>
      </c>
      <c r="BI868" s="204">
        <f>IF(N868="nulová",J868,0)</f>
        <v>0</v>
      </c>
      <c r="BJ868" s="24" t="s">
        <v>134</v>
      </c>
      <c r="BK868" s="204">
        <f>ROUND(I868*H868,2)</f>
        <v>0</v>
      </c>
      <c r="BL868" s="24" t="s">
        <v>133</v>
      </c>
      <c r="BM868" s="24" t="s">
        <v>1070</v>
      </c>
    </row>
    <row r="869" spans="2:65" s="1" customFormat="1" ht="13.5">
      <c r="B869" s="41"/>
      <c r="C869" s="63"/>
      <c r="D869" s="205" t="s">
        <v>135</v>
      </c>
      <c r="E869" s="63"/>
      <c r="F869" s="206" t="s">
        <v>1069</v>
      </c>
      <c r="G869" s="63"/>
      <c r="H869" s="63"/>
      <c r="I869" s="163"/>
      <c r="J869" s="63"/>
      <c r="K869" s="63"/>
      <c r="L869" s="61"/>
      <c r="M869" s="207"/>
      <c r="N869" s="42"/>
      <c r="O869" s="42"/>
      <c r="P869" s="42"/>
      <c r="Q869" s="42"/>
      <c r="R869" s="42"/>
      <c r="S869" s="42"/>
      <c r="T869" s="78"/>
      <c r="AT869" s="24" t="s">
        <v>135</v>
      </c>
      <c r="AU869" s="24" t="s">
        <v>134</v>
      </c>
    </row>
    <row r="870" spans="2:65" s="1" customFormat="1" ht="22.5" customHeight="1">
      <c r="B870" s="41"/>
      <c r="C870" s="193" t="s">
        <v>1071</v>
      </c>
      <c r="D870" s="193" t="s">
        <v>129</v>
      </c>
      <c r="E870" s="194" t="s">
        <v>1072</v>
      </c>
      <c r="F870" s="195" t="s">
        <v>1073</v>
      </c>
      <c r="G870" s="196" t="s">
        <v>169</v>
      </c>
      <c r="H870" s="197">
        <v>1046.377</v>
      </c>
      <c r="I870" s="198"/>
      <c r="J870" s="199">
        <f>ROUND(I870*H870,2)</f>
        <v>0</v>
      </c>
      <c r="K870" s="195" t="s">
        <v>21</v>
      </c>
      <c r="L870" s="61"/>
      <c r="M870" s="200" t="s">
        <v>21</v>
      </c>
      <c r="N870" s="201" t="s">
        <v>42</v>
      </c>
      <c r="O870" s="42"/>
      <c r="P870" s="202">
        <f>O870*H870</f>
        <v>0</v>
      </c>
      <c r="Q870" s="202">
        <v>0</v>
      </c>
      <c r="R870" s="202">
        <f>Q870*H870</f>
        <v>0</v>
      </c>
      <c r="S870" s="202">
        <v>0</v>
      </c>
      <c r="T870" s="203">
        <f>S870*H870</f>
        <v>0</v>
      </c>
      <c r="AR870" s="24" t="s">
        <v>133</v>
      </c>
      <c r="AT870" s="24" t="s">
        <v>129</v>
      </c>
      <c r="AU870" s="24" t="s">
        <v>134</v>
      </c>
      <c r="AY870" s="24" t="s">
        <v>126</v>
      </c>
      <c r="BE870" s="204">
        <f>IF(N870="základní",J870,0)</f>
        <v>0</v>
      </c>
      <c r="BF870" s="204">
        <f>IF(N870="snížená",J870,0)</f>
        <v>0</v>
      </c>
      <c r="BG870" s="204">
        <f>IF(N870="zákl. přenesená",J870,0)</f>
        <v>0</v>
      </c>
      <c r="BH870" s="204">
        <f>IF(N870="sníž. přenesená",J870,0)</f>
        <v>0</v>
      </c>
      <c r="BI870" s="204">
        <f>IF(N870="nulová",J870,0)</f>
        <v>0</v>
      </c>
      <c r="BJ870" s="24" t="s">
        <v>134</v>
      </c>
      <c r="BK870" s="204">
        <f>ROUND(I870*H870,2)</f>
        <v>0</v>
      </c>
      <c r="BL870" s="24" t="s">
        <v>133</v>
      </c>
      <c r="BM870" s="24" t="s">
        <v>1074</v>
      </c>
    </row>
    <row r="871" spans="2:65" s="1" customFormat="1" ht="13.5">
      <c r="B871" s="41"/>
      <c r="C871" s="63"/>
      <c r="D871" s="208" t="s">
        <v>135</v>
      </c>
      <c r="E871" s="63"/>
      <c r="F871" s="209" t="s">
        <v>1073</v>
      </c>
      <c r="G871" s="63"/>
      <c r="H871" s="63"/>
      <c r="I871" s="163"/>
      <c r="J871" s="63"/>
      <c r="K871" s="63"/>
      <c r="L871" s="61"/>
      <c r="M871" s="207"/>
      <c r="N871" s="42"/>
      <c r="O871" s="42"/>
      <c r="P871" s="42"/>
      <c r="Q871" s="42"/>
      <c r="R871" s="42"/>
      <c r="S871" s="42"/>
      <c r="T871" s="78"/>
      <c r="AT871" s="24" t="s">
        <v>135</v>
      </c>
      <c r="AU871" s="24" t="s">
        <v>134</v>
      </c>
    </row>
    <row r="872" spans="2:65" s="11" customFormat="1" ht="13.5">
      <c r="B872" s="210"/>
      <c r="C872" s="211"/>
      <c r="D872" s="208" t="s">
        <v>171</v>
      </c>
      <c r="E872" s="212" t="s">
        <v>21</v>
      </c>
      <c r="F872" s="213" t="s">
        <v>1075</v>
      </c>
      <c r="G872" s="211"/>
      <c r="H872" s="214">
        <v>16.350000000000001</v>
      </c>
      <c r="I872" s="215"/>
      <c r="J872" s="211"/>
      <c r="K872" s="211"/>
      <c r="L872" s="216"/>
      <c r="M872" s="217"/>
      <c r="N872" s="218"/>
      <c r="O872" s="218"/>
      <c r="P872" s="218"/>
      <c r="Q872" s="218"/>
      <c r="R872" s="218"/>
      <c r="S872" s="218"/>
      <c r="T872" s="219"/>
      <c r="AT872" s="220" t="s">
        <v>171</v>
      </c>
      <c r="AU872" s="220" t="s">
        <v>134</v>
      </c>
      <c r="AV872" s="11" t="s">
        <v>134</v>
      </c>
      <c r="AW872" s="11" t="s">
        <v>33</v>
      </c>
      <c r="AX872" s="11" t="s">
        <v>70</v>
      </c>
      <c r="AY872" s="220" t="s">
        <v>126</v>
      </c>
    </row>
    <row r="873" spans="2:65" s="11" customFormat="1" ht="13.5">
      <c r="B873" s="210"/>
      <c r="C873" s="211"/>
      <c r="D873" s="208" t="s">
        <v>171</v>
      </c>
      <c r="E873" s="212" t="s">
        <v>21</v>
      </c>
      <c r="F873" s="213" t="s">
        <v>1076</v>
      </c>
      <c r="G873" s="211"/>
      <c r="H873" s="214">
        <v>19.61</v>
      </c>
      <c r="I873" s="215"/>
      <c r="J873" s="211"/>
      <c r="K873" s="211"/>
      <c r="L873" s="216"/>
      <c r="M873" s="217"/>
      <c r="N873" s="218"/>
      <c r="O873" s="218"/>
      <c r="P873" s="218"/>
      <c r="Q873" s="218"/>
      <c r="R873" s="218"/>
      <c r="S873" s="218"/>
      <c r="T873" s="219"/>
      <c r="AT873" s="220" t="s">
        <v>171</v>
      </c>
      <c r="AU873" s="220" t="s">
        <v>134</v>
      </c>
      <c r="AV873" s="11" t="s">
        <v>134</v>
      </c>
      <c r="AW873" s="11" t="s">
        <v>33</v>
      </c>
      <c r="AX873" s="11" t="s">
        <v>70</v>
      </c>
      <c r="AY873" s="220" t="s">
        <v>126</v>
      </c>
    </row>
    <row r="874" spans="2:65" s="11" customFormat="1" ht="13.5">
      <c r="B874" s="210"/>
      <c r="C874" s="211"/>
      <c r="D874" s="208" t="s">
        <v>171</v>
      </c>
      <c r="E874" s="212" t="s">
        <v>21</v>
      </c>
      <c r="F874" s="213" t="s">
        <v>1077</v>
      </c>
      <c r="G874" s="211"/>
      <c r="H874" s="214">
        <v>7.74</v>
      </c>
      <c r="I874" s="215"/>
      <c r="J874" s="211"/>
      <c r="K874" s="211"/>
      <c r="L874" s="216"/>
      <c r="M874" s="217"/>
      <c r="N874" s="218"/>
      <c r="O874" s="218"/>
      <c r="P874" s="218"/>
      <c r="Q874" s="218"/>
      <c r="R874" s="218"/>
      <c r="S874" s="218"/>
      <c r="T874" s="219"/>
      <c r="AT874" s="220" t="s">
        <v>171</v>
      </c>
      <c r="AU874" s="220" t="s">
        <v>134</v>
      </c>
      <c r="AV874" s="11" t="s">
        <v>134</v>
      </c>
      <c r="AW874" s="11" t="s">
        <v>33</v>
      </c>
      <c r="AX874" s="11" t="s">
        <v>70</v>
      </c>
      <c r="AY874" s="220" t="s">
        <v>126</v>
      </c>
    </row>
    <row r="875" spans="2:65" s="11" customFormat="1" ht="13.5">
      <c r="B875" s="210"/>
      <c r="C875" s="211"/>
      <c r="D875" s="208" t="s">
        <v>171</v>
      </c>
      <c r="E875" s="212" t="s">
        <v>21</v>
      </c>
      <c r="F875" s="213" t="s">
        <v>1078</v>
      </c>
      <c r="G875" s="211"/>
      <c r="H875" s="214">
        <v>7.74</v>
      </c>
      <c r="I875" s="215"/>
      <c r="J875" s="211"/>
      <c r="K875" s="211"/>
      <c r="L875" s="216"/>
      <c r="M875" s="217"/>
      <c r="N875" s="218"/>
      <c r="O875" s="218"/>
      <c r="P875" s="218"/>
      <c r="Q875" s="218"/>
      <c r="R875" s="218"/>
      <c r="S875" s="218"/>
      <c r="T875" s="219"/>
      <c r="AT875" s="220" t="s">
        <v>171</v>
      </c>
      <c r="AU875" s="220" t="s">
        <v>134</v>
      </c>
      <c r="AV875" s="11" t="s">
        <v>134</v>
      </c>
      <c r="AW875" s="11" t="s">
        <v>33</v>
      </c>
      <c r="AX875" s="11" t="s">
        <v>70</v>
      </c>
      <c r="AY875" s="220" t="s">
        <v>126</v>
      </c>
    </row>
    <row r="876" spans="2:65" s="11" customFormat="1" ht="13.5">
      <c r="B876" s="210"/>
      <c r="C876" s="211"/>
      <c r="D876" s="208" t="s">
        <v>171</v>
      </c>
      <c r="E876" s="212" t="s">
        <v>21</v>
      </c>
      <c r="F876" s="213" t="s">
        <v>1079</v>
      </c>
      <c r="G876" s="211"/>
      <c r="H876" s="214">
        <v>7.64</v>
      </c>
      <c r="I876" s="215"/>
      <c r="J876" s="211"/>
      <c r="K876" s="211"/>
      <c r="L876" s="216"/>
      <c r="M876" s="217"/>
      <c r="N876" s="218"/>
      <c r="O876" s="218"/>
      <c r="P876" s="218"/>
      <c r="Q876" s="218"/>
      <c r="R876" s="218"/>
      <c r="S876" s="218"/>
      <c r="T876" s="219"/>
      <c r="AT876" s="220" t="s">
        <v>171</v>
      </c>
      <c r="AU876" s="220" t="s">
        <v>134</v>
      </c>
      <c r="AV876" s="11" t="s">
        <v>134</v>
      </c>
      <c r="AW876" s="11" t="s">
        <v>33</v>
      </c>
      <c r="AX876" s="11" t="s">
        <v>70</v>
      </c>
      <c r="AY876" s="220" t="s">
        <v>126</v>
      </c>
    </row>
    <row r="877" spans="2:65" s="11" customFormat="1" ht="13.5">
      <c r="B877" s="210"/>
      <c r="C877" s="211"/>
      <c r="D877" s="208" t="s">
        <v>171</v>
      </c>
      <c r="E877" s="212" t="s">
        <v>21</v>
      </c>
      <c r="F877" s="213" t="s">
        <v>1080</v>
      </c>
      <c r="G877" s="211"/>
      <c r="H877" s="214">
        <v>28.89</v>
      </c>
      <c r="I877" s="215"/>
      <c r="J877" s="211"/>
      <c r="K877" s="211"/>
      <c r="L877" s="216"/>
      <c r="M877" s="217"/>
      <c r="N877" s="218"/>
      <c r="O877" s="218"/>
      <c r="P877" s="218"/>
      <c r="Q877" s="218"/>
      <c r="R877" s="218"/>
      <c r="S877" s="218"/>
      <c r="T877" s="219"/>
      <c r="AT877" s="220" t="s">
        <v>171</v>
      </c>
      <c r="AU877" s="220" t="s">
        <v>134</v>
      </c>
      <c r="AV877" s="11" t="s">
        <v>134</v>
      </c>
      <c r="AW877" s="11" t="s">
        <v>33</v>
      </c>
      <c r="AX877" s="11" t="s">
        <v>70</v>
      </c>
      <c r="AY877" s="220" t="s">
        <v>126</v>
      </c>
    </row>
    <row r="878" spans="2:65" s="11" customFormat="1" ht="13.5">
      <c r="B878" s="210"/>
      <c r="C878" s="211"/>
      <c r="D878" s="208" t="s">
        <v>171</v>
      </c>
      <c r="E878" s="212" t="s">
        <v>21</v>
      </c>
      <c r="F878" s="213" t="s">
        <v>1081</v>
      </c>
      <c r="G878" s="211"/>
      <c r="H878" s="214">
        <v>7.64</v>
      </c>
      <c r="I878" s="215"/>
      <c r="J878" s="211"/>
      <c r="K878" s="211"/>
      <c r="L878" s="216"/>
      <c r="M878" s="217"/>
      <c r="N878" s="218"/>
      <c r="O878" s="218"/>
      <c r="P878" s="218"/>
      <c r="Q878" s="218"/>
      <c r="R878" s="218"/>
      <c r="S878" s="218"/>
      <c r="T878" s="219"/>
      <c r="AT878" s="220" t="s">
        <v>171</v>
      </c>
      <c r="AU878" s="220" t="s">
        <v>134</v>
      </c>
      <c r="AV878" s="11" t="s">
        <v>134</v>
      </c>
      <c r="AW878" s="11" t="s">
        <v>33</v>
      </c>
      <c r="AX878" s="11" t="s">
        <v>70</v>
      </c>
      <c r="AY878" s="220" t="s">
        <v>126</v>
      </c>
    </row>
    <row r="879" spans="2:65" s="11" customFormat="1" ht="13.5">
      <c r="B879" s="210"/>
      <c r="C879" s="211"/>
      <c r="D879" s="208" t="s">
        <v>171</v>
      </c>
      <c r="E879" s="212" t="s">
        <v>21</v>
      </c>
      <c r="F879" s="213" t="s">
        <v>1082</v>
      </c>
      <c r="G879" s="211"/>
      <c r="H879" s="214">
        <v>7.64</v>
      </c>
      <c r="I879" s="215"/>
      <c r="J879" s="211"/>
      <c r="K879" s="211"/>
      <c r="L879" s="216"/>
      <c r="M879" s="217"/>
      <c r="N879" s="218"/>
      <c r="O879" s="218"/>
      <c r="P879" s="218"/>
      <c r="Q879" s="218"/>
      <c r="R879" s="218"/>
      <c r="S879" s="218"/>
      <c r="T879" s="219"/>
      <c r="AT879" s="220" t="s">
        <v>171</v>
      </c>
      <c r="AU879" s="220" t="s">
        <v>134</v>
      </c>
      <c r="AV879" s="11" t="s">
        <v>134</v>
      </c>
      <c r="AW879" s="11" t="s">
        <v>33</v>
      </c>
      <c r="AX879" s="11" t="s">
        <v>70</v>
      </c>
      <c r="AY879" s="220" t="s">
        <v>126</v>
      </c>
    </row>
    <row r="880" spans="2:65" s="11" customFormat="1" ht="13.5">
      <c r="B880" s="210"/>
      <c r="C880" s="211"/>
      <c r="D880" s="208" t="s">
        <v>171</v>
      </c>
      <c r="E880" s="212" t="s">
        <v>21</v>
      </c>
      <c r="F880" s="213" t="s">
        <v>1083</v>
      </c>
      <c r="G880" s="211"/>
      <c r="H880" s="214">
        <v>7.64</v>
      </c>
      <c r="I880" s="215"/>
      <c r="J880" s="211"/>
      <c r="K880" s="211"/>
      <c r="L880" s="216"/>
      <c r="M880" s="217"/>
      <c r="N880" s="218"/>
      <c r="O880" s="218"/>
      <c r="P880" s="218"/>
      <c r="Q880" s="218"/>
      <c r="R880" s="218"/>
      <c r="S880" s="218"/>
      <c r="T880" s="219"/>
      <c r="AT880" s="220" t="s">
        <v>171</v>
      </c>
      <c r="AU880" s="220" t="s">
        <v>134</v>
      </c>
      <c r="AV880" s="11" t="s">
        <v>134</v>
      </c>
      <c r="AW880" s="11" t="s">
        <v>33</v>
      </c>
      <c r="AX880" s="11" t="s">
        <v>70</v>
      </c>
      <c r="AY880" s="220" t="s">
        <v>126</v>
      </c>
    </row>
    <row r="881" spans="2:51" s="11" customFormat="1" ht="13.5">
      <c r="B881" s="210"/>
      <c r="C881" s="211"/>
      <c r="D881" s="208" t="s">
        <v>171</v>
      </c>
      <c r="E881" s="212" t="s">
        <v>21</v>
      </c>
      <c r="F881" s="213" t="s">
        <v>1084</v>
      </c>
      <c r="G881" s="211"/>
      <c r="H881" s="214">
        <v>12.12</v>
      </c>
      <c r="I881" s="215"/>
      <c r="J881" s="211"/>
      <c r="K881" s="211"/>
      <c r="L881" s="216"/>
      <c r="M881" s="217"/>
      <c r="N881" s="218"/>
      <c r="O881" s="218"/>
      <c r="P881" s="218"/>
      <c r="Q881" s="218"/>
      <c r="R881" s="218"/>
      <c r="S881" s="218"/>
      <c r="T881" s="219"/>
      <c r="AT881" s="220" t="s">
        <v>171</v>
      </c>
      <c r="AU881" s="220" t="s">
        <v>134</v>
      </c>
      <c r="AV881" s="11" t="s">
        <v>134</v>
      </c>
      <c r="AW881" s="11" t="s">
        <v>33</v>
      </c>
      <c r="AX881" s="11" t="s">
        <v>70</v>
      </c>
      <c r="AY881" s="220" t="s">
        <v>126</v>
      </c>
    </row>
    <row r="882" spans="2:51" s="11" customFormat="1" ht="13.5">
      <c r="B882" s="210"/>
      <c r="C882" s="211"/>
      <c r="D882" s="208" t="s">
        <v>171</v>
      </c>
      <c r="E882" s="212" t="s">
        <v>21</v>
      </c>
      <c r="F882" s="213" t="s">
        <v>1085</v>
      </c>
      <c r="G882" s="211"/>
      <c r="H882" s="214">
        <v>4.74</v>
      </c>
      <c r="I882" s="215"/>
      <c r="J882" s="211"/>
      <c r="K882" s="211"/>
      <c r="L882" s="216"/>
      <c r="M882" s="217"/>
      <c r="N882" s="218"/>
      <c r="O882" s="218"/>
      <c r="P882" s="218"/>
      <c r="Q882" s="218"/>
      <c r="R882" s="218"/>
      <c r="S882" s="218"/>
      <c r="T882" s="219"/>
      <c r="AT882" s="220" t="s">
        <v>171</v>
      </c>
      <c r="AU882" s="220" t="s">
        <v>134</v>
      </c>
      <c r="AV882" s="11" t="s">
        <v>134</v>
      </c>
      <c r="AW882" s="11" t="s">
        <v>33</v>
      </c>
      <c r="AX882" s="11" t="s">
        <v>70</v>
      </c>
      <c r="AY882" s="220" t="s">
        <v>126</v>
      </c>
    </row>
    <row r="883" spans="2:51" s="11" customFormat="1" ht="13.5">
      <c r="B883" s="210"/>
      <c r="C883" s="211"/>
      <c r="D883" s="208" t="s">
        <v>171</v>
      </c>
      <c r="E883" s="212" t="s">
        <v>21</v>
      </c>
      <c r="F883" s="213" t="s">
        <v>1086</v>
      </c>
      <c r="G883" s="211"/>
      <c r="H883" s="214">
        <v>6.8</v>
      </c>
      <c r="I883" s="215"/>
      <c r="J883" s="211"/>
      <c r="K883" s="211"/>
      <c r="L883" s="216"/>
      <c r="M883" s="217"/>
      <c r="N883" s="218"/>
      <c r="O883" s="218"/>
      <c r="P883" s="218"/>
      <c r="Q883" s="218"/>
      <c r="R883" s="218"/>
      <c r="S883" s="218"/>
      <c r="T883" s="219"/>
      <c r="AT883" s="220" t="s">
        <v>171</v>
      </c>
      <c r="AU883" s="220" t="s">
        <v>134</v>
      </c>
      <c r="AV883" s="11" t="s">
        <v>134</v>
      </c>
      <c r="AW883" s="11" t="s">
        <v>33</v>
      </c>
      <c r="AX883" s="11" t="s">
        <v>70</v>
      </c>
      <c r="AY883" s="220" t="s">
        <v>126</v>
      </c>
    </row>
    <row r="884" spans="2:51" s="11" customFormat="1" ht="13.5">
      <c r="B884" s="210"/>
      <c r="C884" s="211"/>
      <c r="D884" s="208" t="s">
        <v>171</v>
      </c>
      <c r="E884" s="212" t="s">
        <v>21</v>
      </c>
      <c r="F884" s="213" t="s">
        <v>1087</v>
      </c>
      <c r="G884" s="211"/>
      <c r="H884" s="214">
        <v>31.5</v>
      </c>
      <c r="I884" s="215"/>
      <c r="J884" s="211"/>
      <c r="K884" s="211"/>
      <c r="L884" s="216"/>
      <c r="M884" s="217"/>
      <c r="N884" s="218"/>
      <c r="O884" s="218"/>
      <c r="P884" s="218"/>
      <c r="Q884" s="218"/>
      <c r="R884" s="218"/>
      <c r="S884" s="218"/>
      <c r="T884" s="219"/>
      <c r="AT884" s="220" t="s">
        <v>171</v>
      </c>
      <c r="AU884" s="220" t="s">
        <v>134</v>
      </c>
      <c r="AV884" s="11" t="s">
        <v>134</v>
      </c>
      <c r="AW884" s="11" t="s">
        <v>33</v>
      </c>
      <c r="AX884" s="11" t="s">
        <v>70</v>
      </c>
      <c r="AY884" s="220" t="s">
        <v>126</v>
      </c>
    </row>
    <row r="885" spans="2:51" s="11" customFormat="1" ht="13.5">
      <c r="B885" s="210"/>
      <c r="C885" s="211"/>
      <c r="D885" s="208" t="s">
        <v>171</v>
      </c>
      <c r="E885" s="212" t="s">
        <v>21</v>
      </c>
      <c r="F885" s="213" t="s">
        <v>1088</v>
      </c>
      <c r="G885" s="211"/>
      <c r="H885" s="214">
        <v>48.38</v>
      </c>
      <c r="I885" s="215"/>
      <c r="J885" s="211"/>
      <c r="K885" s="211"/>
      <c r="L885" s="216"/>
      <c r="M885" s="217"/>
      <c r="N885" s="218"/>
      <c r="O885" s="218"/>
      <c r="P885" s="218"/>
      <c r="Q885" s="218"/>
      <c r="R885" s="218"/>
      <c r="S885" s="218"/>
      <c r="T885" s="219"/>
      <c r="AT885" s="220" t="s">
        <v>171</v>
      </c>
      <c r="AU885" s="220" t="s">
        <v>134</v>
      </c>
      <c r="AV885" s="11" t="s">
        <v>134</v>
      </c>
      <c r="AW885" s="11" t="s">
        <v>33</v>
      </c>
      <c r="AX885" s="11" t="s">
        <v>70</v>
      </c>
      <c r="AY885" s="220" t="s">
        <v>126</v>
      </c>
    </row>
    <row r="886" spans="2:51" s="11" customFormat="1" ht="27">
      <c r="B886" s="210"/>
      <c r="C886" s="211"/>
      <c r="D886" s="208" t="s">
        <v>171</v>
      </c>
      <c r="E886" s="212" t="s">
        <v>21</v>
      </c>
      <c r="F886" s="213" t="s">
        <v>1089</v>
      </c>
      <c r="G886" s="211"/>
      <c r="H886" s="214">
        <v>88.358000000000004</v>
      </c>
      <c r="I886" s="215"/>
      <c r="J886" s="211"/>
      <c r="K886" s="211"/>
      <c r="L886" s="216"/>
      <c r="M886" s="217"/>
      <c r="N886" s="218"/>
      <c r="O886" s="218"/>
      <c r="P886" s="218"/>
      <c r="Q886" s="218"/>
      <c r="R886" s="218"/>
      <c r="S886" s="218"/>
      <c r="T886" s="219"/>
      <c r="AT886" s="220" t="s">
        <v>171</v>
      </c>
      <c r="AU886" s="220" t="s">
        <v>134</v>
      </c>
      <c r="AV886" s="11" t="s">
        <v>134</v>
      </c>
      <c r="AW886" s="11" t="s">
        <v>33</v>
      </c>
      <c r="AX886" s="11" t="s">
        <v>70</v>
      </c>
      <c r="AY886" s="220" t="s">
        <v>126</v>
      </c>
    </row>
    <row r="887" spans="2:51" s="11" customFormat="1" ht="13.5">
      <c r="B887" s="210"/>
      <c r="C887" s="211"/>
      <c r="D887" s="208" t="s">
        <v>171</v>
      </c>
      <c r="E887" s="212" t="s">
        <v>21</v>
      </c>
      <c r="F887" s="213" t="s">
        <v>1090</v>
      </c>
      <c r="G887" s="211"/>
      <c r="H887" s="214">
        <v>30.463999999999999</v>
      </c>
      <c r="I887" s="215"/>
      <c r="J887" s="211"/>
      <c r="K887" s="211"/>
      <c r="L887" s="216"/>
      <c r="M887" s="217"/>
      <c r="N887" s="218"/>
      <c r="O887" s="218"/>
      <c r="P887" s="218"/>
      <c r="Q887" s="218"/>
      <c r="R887" s="218"/>
      <c r="S887" s="218"/>
      <c r="T887" s="219"/>
      <c r="AT887" s="220" t="s">
        <v>171</v>
      </c>
      <c r="AU887" s="220" t="s">
        <v>134</v>
      </c>
      <c r="AV887" s="11" t="s">
        <v>134</v>
      </c>
      <c r="AW887" s="11" t="s">
        <v>33</v>
      </c>
      <c r="AX887" s="11" t="s">
        <v>70</v>
      </c>
      <c r="AY887" s="220" t="s">
        <v>126</v>
      </c>
    </row>
    <row r="888" spans="2:51" s="11" customFormat="1" ht="13.5">
      <c r="B888" s="210"/>
      <c r="C888" s="211"/>
      <c r="D888" s="208" t="s">
        <v>171</v>
      </c>
      <c r="E888" s="212" t="s">
        <v>21</v>
      </c>
      <c r="F888" s="213" t="s">
        <v>1091</v>
      </c>
      <c r="G888" s="211"/>
      <c r="H888" s="214">
        <v>10.199999999999999</v>
      </c>
      <c r="I888" s="215"/>
      <c r="J888" s="211"/>
      <c r="K888" s="211"/>
      <c r="L888" s="216"/>
      <c r="M888" s="217"/>
      <c r="N888" s="218"/>
      <c r="O888" s="218"/>
      <c r="P888" s="218"/>
      <c r="Q888" s="218"/>
      <c r="R888" s="218"/>
      <c r="S888" s="218"/>
      <c r="T888" s="219"/>
      <c r="AT888" s="220" t="s">
        <v>171</v>
      </c>
      <c r="AU888" s="220" t="s">
        <v>134</v>
      </c>
      <c r="AV888" s="11" t="s">
        <v>134</v>
      </c>
      <c r="AW888" s="11" t="s">
        <v>33</v>
      </c>
      <c r="AX888" s="11" t="s">
        <v>70</v>
      </c>
      <c r="AY888" s="220" t="s">
        <v>126</v>
      </c>
    </row>
    <row r="889" spans="2:51" s="11" customFormat="1" ht="13.5">
      <c r="B889" s="210"/>
      <c r="C889" s="211"/>
      <c r="D889" s="208" t="s">
        <v>171</v>
      </c>
      <c r="E889" s="212" t="s">
        <v>21</v>
      </c>
      <c r="F889" s="213" t="s">
        <v>1092</v>
      </c>
      <c r="G889" s="211"/>
      <c r="H889" s="214">
        <v>1.1000000000000001</v>
      </c>
      <c r="I889" s="215"/>
      <c r="J889" s="211"/>
      <c r="K889" s="211"/>
      <c r="L889" s="216"/>
      <c r="M889" s="217"/>
      <c r="N889" s="218"/>
      <c r="O889" s="218"/>
      <c r="P889" s="218"/>
      <c r="Q889" s="218"/>
      <c r="R889" s="218"/>
      <c r="S889" s="218"/>
      <c r="T889" s="219"/>
      <c r="AT889" s="220" t="s">
        <v>171</v>
      </c>
      <c r="AU889" s="220" t="s">
        <v>134</v>
      </c>
      <c r="AV889" s="11" t="s">
        <v>134</v>
      </c>
      <c r="AW889" s="11" t="s">
        <v>33</v>
      </c>
      <c r="AX889" s="11" t="s">
        <v>70</v>
      </c>
      <c r="AY889" s="220" t="s">
        <v>126</v>
      </c>
    </row>
    <row r="890" spans="2:51" s="11" customFormat="1" ht="13.5">
      <c r="B890" s="210"/>
      <c r="C890" s="211"/>
      <c r="D890" s="208" t="s">
        <v>171</v>
      </c>
      <c r="E890" s="212" t="s">
        <v>21</v>
      </c>
      <c r="F890" s="213" t="s">
        <v>1093</v>
      </c>
      <c r="G890" s="211"/>
      <c r="H890" s="214">
        <v>8.7200000000000006</v>
      </c>
      <c r="I890" s="215"/>
      <c r="J890" s="211"/>
      <c r="K890" s="211"/>
      <c r="L890" s="216"/>
      <c r="M890" s="217"/>
      <c r="N890" s="218"/>
      <c r="O890" s="218"/>
      <c r="P890" s="218"/>
      <c r="Q890" s="218"/>
      <c r="R890" s="218"/>
      <c r="S890" s="218"/>
      <c r="T890" s="219"/>
      <c r="AT890" s="220" t="s">
        <v>171</v>
      </c>
      <c r="AU890" s="220" t="s">
        <v>134</v>
      </c>
      <c r="AV890" s="11" t="s">
        <v>134</v>
      </c>
      <c r="AW890" s="11" t="s">
        <v>33</v>
      </c>
      <c r="AX890" s="11" t="s">
        <v>70</v>
      </c>
      <c r="AY890" s="220" t="s">
        <v>126</v>
      </c>
    </row>
    <row r="891" spans="2:51" s="11" customFormat="1" ht="13.5">
      <c r="B891" s="210"/>
      <c r="C891" s="211"/>
      <c r="D891" s="208" t="s">
        <v>171</v>
      </c>
      <c r="E891" s="212" t="s">
        <v>21</v>
      </c>
      <c r="F891" s="213" t="s">
        <v>1094</v>
      </c>
      <c r="G891" s="211"/>
      <c r="H891" s="214">
        <v>2.7</v>
      </c>
      <c r="I891" s="215"/>
      <c r="J891" s="211"/>
      <c r="K891" s="211"/>
      <c r="L891" s="216"/>
      <c r="M891" s="217"/>
      <c r="N891" s="218"/>
      <c r="O891" s="218"/>
      <c r="P891" s="218"/>
      <c r="Q891" s="218"/>
      <c r="R891" s="218"/>
      <c r="S891" s="218"/>
      <c r="T891" s="219"/>
      <c r="AT891" s="220" t="s">
        <v>171</v>
      </c>
      <c r="AU891" s="220" t="s">
        <v>134</v>
      </c>
      <c r="AV891" s="11" t="s">
        <v>134</v>
      </c>
      <c r="AW891" s="11" t="s">
        <v>33</v>
      </c>
      <c r="AX891" s="11" t="s">
        <v>70</v>
      </c>
      <c r="AY891" s="220" t="s">
        <v>126</v>
      </c>
    </row>
    <row r="892" spans="2:51" s="11" customFormat="1" ht="13.5">
      <c r="B892" s="210"/>
      <c r="C892" s="211"/>
      <c r="D892" s="208" t="s">
        <v>171</v>
      </c>
      <c r="E892" s="212" t="s">
        <v>21</v>
      </c>
      <c r="F892" s="213" t="s">
        <v>1095</v>
      </c>
      <c r="G892" s="211"/>
      <c r="H892" s="214">
        <v>5</v>
      </c>
      <c r="I892" s="215"/>
      <c r="J892" s="211"/>
      <c r="K892" s="211"/>
      <c r="L892" s="216"/>
      <c r="M892" s="217"/>
      <c r="N892" s="218"/>
      <c r="O892" s="218"/>
      <c r="P892" s="218"/>
      <c r="Q892" s="218"/>
      <c r="R892" s="218"/>
      <c r="S892" s="218"/>
      <c r="T892" s="219"/>
      <c r="AT892" s="220" t="s">
        <v>171</v>
      </c>
      <c r="AU892" s="220" t="s">
        <v>134</v>
      </c>
      <c r="AV892" s="11" t="s">
        <v>134</v>
      </c>
      <c r="AW892" s="11" t="s">
        <v>33</v>
      </c>
      <c r="AX892" s="11" t="s">
        <v>70</v>
      </c>
      <c r="AY892" s="220" t="s">
        <v>126</v>
      </c>
    </row>
    <row r="893" spans="2:51" s="11" customFormat="1" ht="13.5">
      <c r="B893" s="210"/>
      <c r="C893" s="211"/>
      <c r="D893" s="208" t="s">
        <v>171</v>
      </c>
      <c r="E893" s="212" t="s">
        <v>21</v>
      </c>
      <c r="F893" s="213" t="s">
        <v>1096</v>
      </c>
      <c r="G893" s="211"/>
      <c r="H893" s="214">
        <v>7.3</v>
      </c>
      <c r="I893" s="215"/>
      <c r="J893" s="211"/>
      <c r="K893" s="211"/>
      <c r="L893" s="216"/>
      <c r="M893" s="217"/>
      <c r="N893" s="218"/>
      <c r="O893" s="218"/>
      <c r="P893" s="218"/>
      <c r="Q893" s="218"/>
      <c r="R893" s="218"/>
      <c r="S893" s="218"/>
      <c r="T893" s="219"/>
      <c r="AT893" s="220" t="s">
        <v>171</v>
      </c>
      <c r="AU893" s="220" t="s">
        <v>134</v>
      </c>
      <c r="AV893" s="11" t="s">
        <v>134</v>
      </c>
      <c r="AW893" s="11" t="s">
        <v>33</v>
      </c>
      <c r="AX893" s="11" t="s">
        <v>70</v>
      </c>
      <c r="AY893" s="220" t="s">
        <v>126</v>
      </c>
    </row>
    <row r="894" spans="2:51" s="11" customFormat="1" ht="13.5">
      <c r="B894" s="210"/>
      <c r="C894" s="211"/>
      <c r="D894" s="208" t="s">
        <v>171</v>
      </c>
      <c r="E894" s="212" t="s">
        <v>21</v>
      </c>
      <c r="F894" s="213" t="s">
        <v>1097</v>
      </c>
      <c r="G894" s="211"/>
      <c r="H894" s="214">
        <v>5.7</v>
      </c>
      <c r="I894" s="215"/>
      <c r="J894" s="211"/>
      <c r="K894" s="211"/>
      <c r="L894" s="216"/>
      <c r="M894" s="217"/>
      <c r="N894" s="218"/>
      <c r="O894" s="218"/>
      <c r="P894" s="218"/>
      <c r="Q894" s="218"/>
      <c r="R894" s="218"/>
      <c r="S894" s="218"/>
      <c r="T894" s="219"/>
      <c r="AT894" s="220" t="s">
        <v>171</v>
      </c>
      <c r="AU894" s="220" t="s">
        <v>134</v>
      </c>
      <c r="AV894" s="11" t="s">
        <v>134</v>
      </c>
      <c r="AW894" s="11" t="s">
        <v>33</v>
      </c>
      <c r="AX894" s="11" t="s">
        <v>70</v>
      </c>
      <c r="AY894" s="220" t="s">
        <v>126</v>
      </c>
    </row>
    <row r="895" spans="2:51" s="11" customFormat="1" ht="13.5">
      <c r="B895" s="210"/>
      <c r="C895" s="211"/>
      <c r="D895" s="208" t="s">
        <v>171</v>
      </c>
      <c r="E895" s="212" t="s">
        <v>21</v>
      </c>
      <c r="F895" s="213" t="s">
        <v>1098</v>
      </c>
      <c r="G895" s="211"/>
      <c r="H895" s="214">
        <v>6</v>
      </c>
      <c r="I895" s="215"/>
      <c r="J895" s="211"/>
      <c r="K895" s="211"/>
      <c r="L895" s="216"/>
      <c r="M895" s="217"/>
      <c r="N895" s="218"/>
      <c r="O895" s="218"/>
      <c r="P895" s="218"/>
      <c r="Q895" s="218"/>
      <c r="R895" s="218"/>
      <c r="S895" s="218"/>
      <c r="T895" s="219"/>
      <c r="AT895" s="220" t="s">
        <v>171</v>
      </c>
      <c r="AU895" s="220" t="s">
        <v>134</v>
      </c>
      <c r="AV895" s="11" t="s">
        <v>134</v>
      </c>
      <c r="AW895" s="11" t="s">
        <v>33</v>
      </c>
      <c r="AX895" s="11" t="s">
        <v>70</v>
      </c>
      <c r="AY895" s="220" t="s">
        <v>126</v>
      </c>
    </row>
    <row r="896" spans="2:51" s="11" customFormat="1" ht="13.5">
      <c r="B896" s="210"/>
      <c r="C896" s="211"/>
      <c r="D896" s="208" t="s">
        <v>171</v>
      </c>
      <c r="E896" s="212" t="s">
        <v>21</v>
      </c>
      <c r="F896" s="213" t="s">
        <v>1099</v>
      </c>
      <c r="G896" s="211"/>
      <c r="H896" s="214">
        <v>2</v>
      </c>
      <c r="I896" s="215"/>
      <c r="J896" s="211"/>
      <c r="K896" s="211"/>
      <c r="L896" s="216"/>
      <c r="M896" s="217"/>
      <c r="N896" s="218"/>
      <c r="O896" s="218"/>
      <c r="P896" s="218"/>
      <c r="Q896" s="218"/>
      <c r="R896" s="218"/>
      <c r="S896" s="218"/>
      <c r="T896" s="219"/>
      <c r="AT896" s="220" t="s">
        <v>171</v>
      </c>
      <c r="AU896" s="220" t="s">
        <v>134</v>
      </c>
      <c r="AV896" s="11" t="s">
        <v>134</v>
      </c>
      <c r="AW896" s="11" t="s">
        <v>33</v>
      </c>
      <c r="AX896" s="11" t="s">
        <v>70</v>
      </c>
      <c r="AY896" s="220" t="s">
        <v>126</v>
      </c>
    </row>
    <row r="897" spans="2:51" s="11" customFormat="1" ht="13.5">
      <c r="B897" s="210"/>
      <c r="C897" s="211"/>
      <c r="D897" s="208" t="s">
        <v>171</v>
      </c>
      <c r="E897" s="212" t="s">
        <v>21</v>
      </c>
      <c r="F897" s="213" t="s">
        <v>1100</v>
      </c>
      <c r="G897" s="211"/>
      <c r="H897" s="214">
        <v>2.1</v>
      </c>
      <c r="I897" s="215"/>
      <c r="J897" s="211"/>
      <c r="K897" s="211"/>
      <c r="L897" s="216"/>
      <c r="M897" s="217"/>
      <c r="N897" s="218"/>
      <c r="O897" s="218"/>
      <c r="P897" s="218"/>
      <c r="Q897" s="218"/>
      <c r="R897" s="218"/>
      <c r="S897" s="218"/>
      <c r="T897" s="219"/>
      <c r="AT897" s="220" t="s">
        <v>171</v>
      </c>
      <c r="AU897" s="220" t="s">
        <v>134</v>
      </c>
      <c r="AV897" s="11" t="s">
        <v>134</v>
      </c>
      <c r="AW897" s="11" t="s">
        <v>33</v>
      </c>
      <c r="AX897" s="11" t="s">
        <v>70</v>
      </c>
      <c r="AY897" s="220" t="s">
        <v>126</v>
      </c>
    </row>
    <row r="898" spans="2:51" s="11" customFormat="1" ht="13.5">
      <c r="B898" s="210"/>
      <c r="C898" s="211"/>
      <c r="D898" s="208" t="s">
        <v>171</v>
      </c>
      <c r="E898" s="212" t="s">
        <v>21</v>
      </c>
      <c r="F898" s="213" t="s">
        <v>1101</v>
      </c>
      <c r="G898" s="211"/>
      <c r="H898" s="214">
        <v>2</v>
      </c>
      <c r="I898" s="215"/>
      <c r="J898" s="211"/>
      <c r="K898" s="211"/>
      <c r="L898" s="216"/>
      <c r="M898" s="217"/>
      <c r="N898" s="218"/>
      <c r="O898" s="218"/>
      <c r="P898" s="218"/>
      <c r="Q898" s="218"/>
      <c r="R898" s="218"/>
      <c r="S898" s="218"/>
      <c r="T898" s="219"/>
      <c r="AT898" s="220" t="s">
        <v>171</v>
      </c>
      <c r="AU898" s="220" t="s">
        <v>134</v>
      </c>
      <c r="AV898" s="11" t="s">
        <v>134</v>
      </c>
      <c r="AW898" s="11" t="s">
        <v>33</v>
      </c>
      <c r="AX898" s="11" t="s">
        <v>70</v>
      </c>
      <c r="AY898" s="220" t="s">
        <v>126</v>
      </c>
    </row>
    <row r="899" spans="2:51" s="11" customFormat="1" ht="13.5">
      <c r="B899" s="210"/>
      <c r="C899" s="211"/>
      <c r="D899" s="208" t="s">
        <v>171</v>
      </c>
      <c r="E899" s="212" t="s">
        <v>21</v>
      </c>
      <c r="F899" s="213" t="s">
        <v>1102</v>
      </c>
      <c r="G899" s="211"/>
      <c r="H899" s="214">
        <v>4.9000000000000004</v>
      </c>
      <c r="I899" s="215"/>
      <c r="J899" s="211"/>
      <c r="K899" s="211"/>
      <c r="L899" s="216"/>
      <c r="M899" s="217"/>
      <c r="N899" s="218"/>
      <c r="O899" s="218"/>
      <c r="P899" s="218"/>
      <c r="Q899" s="218"/>
      <c r="R899" s="218"/>
      <c r="S899" s="218"/>
      <c r="T899" s="219"/>
      <c r="AT899" s="220" t="s">
        <v>171</v>
      </c>
      <c r="AU899" s="220" t="s">
        <v>134</v>
      </c>
      <c r="AV899" s="11" t="s">
        <v>134</v>
      </c>
      <c r="AW899" s="11" t="s">
        <v>33</v>
      </c>
      <c r="AX899" s="11" t="s">
        <v>70</v>
      </c>
      <c r="AY899" s="220" t="s">
        <v>126</v>
      </c>
    </row>
    <row r="900" spans="2:51" s="11" customFormat="1" ht="13.5">
      <c r="B900" s="210"/>
      <c r="C900" s="211"/>
      <c r="D900" s="208" t="s">
        <v>171</v>
      </c>
      <c r="E900" s="212" t="s">
        <v>21</v>
      </c>
      <c r="F900" s="213" t="s">
        <v>1103</v>
      </c>
      <c r="G900" s="211"/>
      <c r="H900" s="214">
        <v>5.0999999999999996</v>
      </c>
      <c r="I900" s="215"/>
      <c r="J900" s="211"/>
      <c r="K900" s="211"/>
      <c r="L900" s="216"/>
      <c r="M900" s="217"/>
      <c r="N900" s="218"/>
      <c r="O900" s="218"/>
      <c r="P900" s="218"/>
      <c r="Q900" s="218"/>
      <c r="R900" s="218"/>
      <c r="S900" s="218"/>
      <c r="T900" s="219"/>
      <c r="AT900" s="220" t="s">
        <v>171</v>
      </c>
      <c r="AU900" s="220" t="s">
        <v>134</v>
      </c>
      <c r="AV900" s="11" t="s">
        <v>134</v>
      </c>
      <c r="AW900" s="11" t="s">
        <v>33</v>
      </c>
      <c r="AX900" s="11" t="s">
        <v>70</v>
      </c>
      <c r="AY900" s="220" t="s">
        <v>126</v>
      </c>
    </row>
    <row r="901" spans="2:51" s="11" customFormat="1" ht="13.5">
      <c r="B901" s="210"/>
      <c r="C901" s="211"/>
      <c r="D901" s="208" t="s">
        <v>171</v>
      </c>
      <c r="E901" s="212" t="s">
        <v>21</v>
      </c>
      <c r="F901" s="213" t="s">
        <v>1104</v>
      </c>
      <c r="G901" s="211"/>
      <c r="H901" s="214">
        <v>7.3</v>
      </c>
      <c r="I901" s="215"/>
      <c r="J901" s="211"/>
      <c r="K901" s="211"/>
      <c r="L901" s="216"/>
      <c r="M901" s="217"/>
      <c r="N901" s="218"/>
      <c r="O901" s="218"/>
      <c r="P901" s="218"/>
      <c r="Q901" s="218"/>
      <c r="R901" s="218"/>
      <c r="S901" s="218"/>
      <c r="T901" s="219"/>
      <c r="AT901" s="220" t="s">
        <v>171</v>
      </c>
      <c r="AU901" s="220" t="s">
        <v>134</v>
      </c>
      <c r="AV901" s="11" t="s">
        <v>134</v>
      </c>
      <c r="AW901" s="11" t="s">
        <v>33</v>
      </c>
      <c r="AX901" s="11" t="s">
        <v>70</v>
      </c>
      <c r="AY901" s="220" t="s">
        <v>126</v>
      </c>
    </row>
    <row r="902" spans="2:51" s="11" customFormat="1" ht="13.5">
      <c r="B902" s="210"/>
      <c r="C902" s="211"/>
      <c r="D902" s="208" t="s">
        <v>171</v>
      </c>
      <c r="E902" s="212" t="s">
        <v>21</v>
      </c>
      <c r="F902" s="213" t="s">
        <v>1105</v>
      </c>
      <c r="G902" s="211"/>
      <c r="H902" s="214">
        <v>7.3</v>
      </c>
      <c r="I902" s="215"/>
      <c r="J902" s="211"/>
      <c r="K902" s="211"/>
      <c r="L902" s="216"/>
      <c r="M902" s="217"/>
      <c r="N902" s="218"/>
      <c r="O902" s="218"/>
      <c r="P902" s="218"/>
      <c r="Q902" s="218"/>
      <c r="R902" s="218"/>
      <c r="S902" s="218"/>
      <c r="T902" s="219"/>
      <c r="AT902" s="220" t="s">
        <v>171</v>
      </c>
      <c r="AU902" s="220" t="s">
        <v>134</v>
      </c>
      <c r="AV902" s="11" t="s">
        <v>134</v>
      </c>
      <c r="AW902" s="11" t="s">
        <v>33</v>
      </c>
      <c r="AX902" s="11" t="s">
        <v>70</v>
      </c>
      <c r="AY902" s="220" t="s">
        <v>126</v>
      </c>
    </row>
    <row r="903" spans="2:51" s="11" customFormat="1" ht="13.5">
      <c r="B903" s="210"/>
      <c r="C903" s="211"/>
      <c r="D903" s="208" t="s">
        <v>171</v>
      </c>
      <c r="E903" s="212" t="s">
        <v>21</v>
      </c>
      <c r="F903" s="213" t="s">
        <v>1106</v>
      </c>
      <c r="G903" s="211"/>
      <c r="H903" s="214">
        <v>7.3</v>
      </c>
      <c r="I903" s="215"/>
      <c r="J903" s="211"/>
      <c r="K903" s="211"/>
      <c r="L903" s="216"/>
      <c r="M903" s="217"/>
      <c r="N903" s="218"/>
      <c r="O903" s="218"/>
      <c r="P903" s="218"/>
      <c r="Q903" s="218"/>
      <c r="R903" s="218"/>
      <c r="S903" s="218"/>
      <c r="T903" s="219"/>
      <c r="AT903" s="220" t="s">
        <v>171</v>
      </c>
      <c r="AU903" s="220" t="s">
        <v>134</v>
      </c>
      <c r="AV903" s="11" t="s">
        <v>134</v>
      </c>
      <c r="AW903" s="11" t="s">
        <v>33</v>
      </c>
      <c r="AX903" s="11" t="s">
        <v>70</v>
      </c>
      <c r="AY903" s="220" t="s">
        <v>126</v>
      </c>
    </row>
    <row r="904" spans="2:51" s="11" customFormat="1" ht="13.5">
      <c r="B904" s="210"/>
      <c r="C904" s="211"/>
      <c r="D904" s="208" t="s">
        <v>171</v>
      </c>
      <c r="E904" s="212" t="s">
        <v>21</v>
      </c>
      <c r="F904" s="213" t="s">
        <v>1107</v>
      </c>
      <c r="G904" s="211"/>
      <c r="H904" s="214">
        <v>24.605</v>
      </c>
      <c r="I904" s="215"/>
      <c r="J904" s="211"/>
      <c r="K904" s="211"/>
      <c r="L904" s="216"/>
      <c r="M904" s="217"/>
      <c r="N904" s="218"/>
      <c r="O904" s="218"/>
      <c r="P904" s="218"/>
      <c r="Q904" s="218"/>
      <c r="R904" s="218"/>
      <c r="S904" s="218"/>
      <c r="T904" s="219"/>
      <c r="AT904" s="220" t="s">
        <v>171</v>
      </c>
      <c r="AU904" s="220" t="s">
        <v>134</v>
      </c>
      <c r="AV904" s="11" t="s">
        <v>134</v>
      </c>
      <c r="AW904" s="11" t="s">
        <v>33</v>
      </c>
      <c r="AX904" s="11" t="s">
        <v>70</v>
      </c>
      <c r="AY904" s="220" t="s">
        <v>126</v>
      </c>
    </row>
    <row r="905" spans="2:51" s="11" customFormat="1" ht="13.5">
      <c r="B905" s="210"/>
      <c r="C905" s="211"/>
      <c r="D905" s="208" t="s">
        <v>171</v>
      </c>
      <c r="E905" s="212" t="s">
        <v>21</v>
      </c>
      <c r="F905" s="213" t="s">
        <v>1108</v>
      </c>
      <c r="G905" s="211"/>
      <c r="H905" s="214">
        <v>12.4</v>
      </c>
      <c r="I905" s="215"/>
      <c r="J905" s="211"/>
      <c r="K905" s="211"/>
      <c r="L905" s="216"/>
      <c r="M905" s="217"/>
      <c r="N905" s="218"/>
      <c r="O905" s="218"/>
      <c r="P905" s="218"/>
      <c r="Q905" s="218"/>
      <c r="R905" s="218"/>
      <c r="S905" s="218"/>
      <c r="T905" s="219"/>
      <c r="AT905" s="220" t="s">
        <v>171</v>
      </c>
      <c r="AU905" s="220" t="s">
        <v>134</v>
      </c>
      <c r="AV905" s="11" t="s">
        <v>134</v>
      </c>
      <c r="AW905" s="11" t="s">
        <v>33</v>
      </c>
      <c r="AX905" s="11" t="s">
        <v>70</v>
      </c>
      <c r="AY905" s="220" t="s">
        <v>126</v>
      </c>
    </row>
    <row r="906" spans="2:51" s="11" customFormat="1" ht="13.5">
      <c r="B906" s="210"/>
      <c r="C906" s="211"/>
      <c r="D906" s="208" t="s">
        <v>171</v>
      </c>
      <c r="E906" s="212" t="s">
        <v>21</v>
      </c>
      <c r="F906" s="213" t="s">
        <v>1109</v>
      </c>
      <c r="G906" s="211"/>
      <c r="H906" s="214">
        <v>12.4</v>
      </c>
      <c r="I906" s="215"/>
      <c r="J906" s="211"/>
      <c r="K906" s="211"/>
      <c r="L906" s="216"/>
      <c r="M906" s="217"/>
      <c r="N906" s="218"/>
      <c r="O906" s="218"/>
      <c r="P906" s="218"/>
      <c r="Q906" s="218"/>
      <c r="R906" s="218"/>
      <c r="S906" s="218"/>
      <c r="T906" s="219"/>
      <c r="AT906" s="220" t="s">
        <v>171</v>
      </c>
      <c r="AU906" s="220" t="s">
        <v>134</v>
      </c>
      <c r="AV906" s="11" t="s">
        <v>134</v>
      </c>
      <c r="AW906" s="11" t="s">
        <v>33</v>
      </c>
      <c r="AX906" s="11" t="s">
        <v>70</v>
      </c>
      <c r="AY906" s="220" t="s">
        <v>126</v>
      </c>
    </row>
    <row r="907" spans="2:51" s="11" customFormat="1" ht="13.5">
      <c r="B907" s="210"/>
      <c r="C907" s="211"/>
      <c r="D907" s="208" t="s">
        <v>171</v>
      </c>
      <c r="E907" s="212" t="s">
        <v>21</v>
      </c>
      <c r="F907" s="213" t="s">
        <v>1110</v>
      </c>
      <c r="G907" s="211"/>
      <c r="H907" s="214">
        <v>12.4</v>
      </c>
      <c r="I907" s="215"/>
      <c r="J907" s="211"/>
      <c r="K907" s="211"/>
      <c r="L907" s="216"/>
      <c r="M907" s="217"/>
      <c r="N907" s="218"/>
      <c r="O907" s="218"/>
      <c r="P907" s="218"/>
      <c r="Q907" s="218"/>
      <c r="R907" s="218"/>
      <c r="S907" s="218"/>
      <c r="T907" s="219"/>
      <c r="AT907" s="220" t="s">
        <v>171</v>
      </c>
      <c r="AU907" s="220" t="s">
        <v>134</v>
      </c>
      <c r="AV907" s="11" t="s">
        <v>134</v>
      </c>
      <c r="AW907" s="11" t="s">
        <v>33</v>
      </c>
      <c r="AX907" s="11" t="s">
        <v>70</v>
      </c>
      <c r="AY907" s="220" t="s">
        <v>126</v>
      </c>
    </row>
    <row r="908" spans="2:51" s="11" customFormat="1" ht="13.5">
      <c r="B908" s="210"/>
      <c r="C908" s="211"/>
      <c r="D908" s="208" t="s">
        <v>171</v>
      </c>
      <c r="E908" s="212" t="s">
        <v>21</v>
      </c>
      <c r="F908" s="213" t="s">
        <v>1111</v>
      </c>
      <c r="G908" s="211"/>
      <c r="H908" s="214">
        <v>49.6</v>
      </c>
      <c r="I908" s="215"/>
      <c r="J908" s="211"/>
      <c r="K908" s="211"/>
      <c r="L908" s="216"/>
      <c r="M908" s="217"/>
      <c r="N908" s="218"/>
      <c r="O908" s="218"/>
      <c r="P908" s="218"/>
      <c r="Q908" s="218"/>
      <c r="R908" s="218"/>
      <c r="S908" s="218"/>
      <c r="T908" s="219"/>
      <c r="AT908" s="220" t="s">
        <v>171</v>
      </c>
      <c r="AU908" s="220" t="s">
        <v>134</v>
      </c>
      <c r="AV908" s="11" t="s">
        <v>134</v>
      </c>
      <c r="AW908" s="11" t="s">
        <v>33</v>
      </c>
      <c r="AX908" s="11" t="s">
        <v>70</v>
      </c>
      <c r="AY908" s="220" t="s">
        <v>126</v>
      </c>
    </row>
    <row r="909" spans="2:51" s="11" customFormat="1" ht="13.5">
      <c r="B909" s="210"/>
      <c r="C909" s="211"/>
      <c r="D909" s="208" t="s">
        <v>171</v>
      </c>
      <c r="E909" s="212" t="s">
        <v>21</v>
      </c>
      <c r="F909" s="213" t="s">
        <v>1112</v>
      </c>
      <c r="G909" s="211"/>
      <c r="H909" s="214">
        <v>92.2</v>
      </c>
      <c r="I909" s="215"/>
      <c r="J909" s="211"/>
      <c r="K909" s="211"/>
      <c r="L909" s="216"/>
      <c r="M909" s="217"/>
      <c r="N909" s="218"/>
      <c r="O909" s="218"/>
      <c r="P909" s="218"/>
      <c r="Q909" s="218"/>
      <c r="R909" s="218"/>
      <c r="S909" s="218"/>
      <c r="T909" s="219"/>
      <c r="AT909" s="220" t="s">
        <v>171</v>
      </c>
      <c r="AU909" s="220" t="s">
        <v>134</v>
      </c>
      <c r="AV909" s="11" t="s">
        <v>134</v>
      </c>
      <c r="AW909" s="11" t="s">
        <v>33</v>
      </c>
      <c r="AX909" s="11" t="s">
        <v>70</v>
      </c>
      <c r="AY909" s="220" t="s">
        <v>126</v>
      </c>
    </row>
    <row r="910" spans="2:51" s="11" customFormat="1" ht="13.5">
      <c r="B910" s="210"/>
      <c r="C910" s="211"/>
      <c r="D910" s="208" t="s">
        <v>171</v>
      </c>
      <c r="E910" s="212" t="s">
        <v>21</v>
      </c>
      <c r="F910" s="213" t="s">
        <v>1113</v>
      </c>
      <c r="G910" s="211"/>
      <c r="H910" s="214">
        <v>11.4</v>
      </c>
      <c r="I910" s="215"/>
      <c r="J910" s="211"/>
      <c r="K910" s="211"/>
      <c r="L910" s="216"/>
      <c r="M910" s="217"/>
      <c r="N910" s="218"/>
      <c r="O910" s="218"/>
      <c r="P910" s="218"/>
      <c r="Q910" s="218"/>
      <c r="R910" s="218"/>
      <c r="S910" s="218"/>
      <c r="T910" s="219"/>
      <c r="AT910" s="220" t="s">
        <v>171</v>
      </c>
      <c r="AU910" s="220" t="s">
        <v>134</v>
      </c>
      <c r="AV910" s="11" t="s">
        <v>134</v>
      </c>
      <c r="AW910" s="11" t="s">
        <v>33</v>
      </c>
      <c r="AX910" s="11" t="s">
        <v>70</v>
      </c>
      <c r="AY910" s="220" t="s">
        <v>126</v>
      </c>
    </row>
    <row r="911" spans="2:51" s="11" customFormat="1" ht="13.5">
      <c r="B911" s="210"/>
      <c r="C911" s="211"/>
      <c r="D911" s="208" t="s">
        <v>171</v>
      </c>
      <c r="E911" s="212" t="s">
        <v>21</v>
      </c>
      <c r="F911" s="213" t="s">
        <v>1114</v>
      </c>
      <c r="G911" s="211"/>
      <c r="H911" s="214">
        <v>2.1</v>
      </c>
      <c r="I911" s="215"/>
      <c r="J911" s="211"/>
      <c r="K911" s="211"/>
      <c r="L911" s="216"/>
      <c r="M911" s="217"/>
      <c r="N911" s="218"/>
      <c r="O911" s="218"/>
      <c r="P911" s="218"/>
      <c r="Q911" s="218"/>
      <c r="R911" s="218"/>
      <c r="S911" s="218"/>
      <c r="T911" s="219"/>
      <c r="AT911" s="220" t="s">
        <v>171</v>
      </c>
      <c r="AU911" s="220" t="s">
        <v>134</v>
      </c>
      <c r="AV911" s="11" t="s">
        <v>134</v>
      </c>
      <c r="AW911" s="11" t="s">
        <v>33</v>
      </c>
      <c r="AX911" s="11" t="s">
        <v>70</v>
      </c>
      <c r="AY911" s="220" t="s">
        <v>126</v>
      </c>
    </row>
    <row r="912" spans="2:51" s="11" customFormat="1" ht="13.5">
      <c r="B912" s="210"/>
      <c r="C912" s="211"/>
      <c r="D912" s="208" t="s">
        <v>171</v>
      </c>
      <c r="E912" s="212" t="s">
        <v>21</v>
      </c>
      <c r="F912" s="213" t="s">
        <v>1115</v>
      </c>
      <c r="G912" s="211"/>
      <c r="H912" s="214">
        <v>23.3</v>
      </c>
      <c r="I912" s="215"/>
      <c r="J912" s="211"/>
      <c r="K912" s="211"/>
      <c r="L912" s="216"/>
      <c r="M912" s="217"/>
      <c r="N912" s="218"/>
      <c r="O912" s="218"/>
      <c r="P912" s="218"/>
      <c r="Q912" s="218"/>
      <c r="R912" s="218"/>
      <c r="S912" s="218"/>
      <c r="T912" s="219"/>
      <c r="AT912" s="220" t="s">
        <v>171</v>
      </c>
      <c r="AU912" s="220" t="s">
        <v>134</v>
      </c>
      <c r="AV912" s="11" t="s">
        <v>134</v>
      </c>
      <c r="AW912" s="11" t="s">
        <v>33</v>
      </c>
      <c r="AX912" s="11" t="s">
        <v>70</v>
      </c>
      <c r="AY912" s="220" t="s">
        <v>126</v>
      </c>
    </row>
    <row r="913" spans="2:51" s="11" customFormat="1" ht="13.5">
      <c r="B913" s="210"/>
      <c r="C913" s="211"/>
      <c r="D913" s="208" t="s">
        <v>171</v>
      </c>
      <c r="E913" s="212" t="s">
        <v>21</v>
      </c>
      <c r="F913" s="213" t="s">
        <v>1116</v>
      </c>
      <c r="G913" s="211"/>
      <c r="H913" s="214">
        <v>15.1</v>
      </c>
      <c r="I913" s="215"/>
      <c r="J913" s="211"/>
      <c r="K913" s="211"/>
      <c r="L913" s="216"/>
      <c r="M913" s="217"/>
      <c r="N913" s="218"/>
      <c r="O913" s="218"/>
      <c r="P913" s="218"/>
      <c r="Q913" s="218"/>
      <c r="R913" s="218"/>
      <c r="S913" s="218"/>
      <c r="T913" s="219"/>
      <c r="AT913" s="220" t="s">
        <v>171</v>
      </c>
      <c r="AU913" s="220" t="s">
        <v>134</v>
      </c>
      <c r="AV913" s="11" t="s">
        <v>134</v>
      </c>
      <c r="AW913" s="11" t="s">
        <v>33</v>
      </c>
      <c r="AX913" s="11" t="s">
        <v>70</v>
      </c>
      <c r="AY913" s="220" t="s">
        <v>126</v>
      </c>
    </row>
    <row r="914" spans="2:51" s="11" customFormat="1" ht="13.5">
      <c r="B914" s="210"/>
      <c r="C914" s="211"/>
      <c r="D914" s="208" t="s">
        <v>171</v>
      </c>
      <c r="E914" s="212" t="s">
        <v>21</v>
      </c>
      <c r="F914" s="213" t="s">
        <v>1117</v>
      </c>
      <c r="G914" s="211"/>
      <c r="H914" s="214">
        <v>6</v>
      </c>
      <c r="I914" s="215"/>
      <c r="J914" s="211"/>
      <c r="K914" s="211"/>
      <c r="L914" s="216"/>
      <c r="M914" s="217"/>
      <c r="N914" s="218"/>
      <c r="O914" s="218"/>
      <c r="P914" s="218"/>
      <c r="Q914" s="218"/>
      <c r="R914" s="218"/>
      <c r="S914" s="218"/>
      <c r="T914" s="219"/>
      <c r="AT914" s="220" t="s">
        <v>171</v>
      </c>
      <c r="AU914" s="220" t="s">
        <v>134</v>
      </c>
      <c r="AV914" s="11" t="s">
        <v>134</v>
      </c>
      <c r="AW914" s="11" t="s">
        <v>33</v>
      </c>
      <c r="AX914" s="11" t="s">
        <v>70</v>
      </c>
      <c r="AY914" s="220" t="s">
        <v>126</v>
      </c>
    </row>
    <row r="915" spans="2:51" s="11" customFormat="1" ht="13.5">
      <c r="B915" s="210"/>
      <c r="C915" s="211"/>
      <c r="D915" s="208" t="s">
        <v>171</v>
      </c>
      <c r="E915" s="212" t="s">
        <v>21</v>
      </c>
      <c r="F915" s="213" t="s">
        <v>1118</v>
      </c>
      <c r="G915" s="211"/>
      <c r="H915" s="214">
        <v>12</v>
      </c>
      <c r="I915" s="215"/>
      <c r="J915" s="211"/>
      <c r="K915" s="211"/>
      <c r="L915" s="216"/>
      <c r="M915" s="217"/>
      <c r="N915" s="218"/>
      <c r="O915" s="218"/>
      <c r="P915" s="218"/>
      <c r="Q915" s="218"/>
      <c r="R915" s="218"/>
      <c r="S915" s="218"/>
      <c r="T915" s="219"/>
      <c r="AT915" s="220" t="s">
        <v>171</v>
      </c>
      <c r="AU915" s="220" t="s">
        <v>134</v>
      </c>
      <c r="AV915" s="11" t="s">
        <v>134</v>
      </c>
      <c r="AW915" s="11" t="s">
        <v>33</v>
      </c>
      <c r="AX915" s="11" t="s">
        <v>70</v>
      </c>
      <c r="AY915" s="220" t="s">
        <v>126</v>
      </c>
    </row>
    <row r="916" spans="2:51" s="11" customFormat="1" ht="13.5">
      <c r="B916" s="210"/>
      <c r="C916" s="211"/>
      <c r="D916" s="208" t="s">
        <v>171</v>
      </c>
      <c r="E916" s="212" t="s">
        <v>21</v>
      </c>
      <c r="F916" s="213" t="s">
        <v>1119</v>
      </c>
      <c r="G916" s="211"/>
      <c r="H916" s="214">
        <v>12</v>
      </c>
      <c r="I916" s="215"/>
      <c r="J916" s="211"/>
      <c r="K916" s="211"/>
      <c r="L916" s="216"/>
      <c r="M916" s="217"/>
      <c r="N916" s="218"/>
      <c r="O916" s="218"/>
      <c r="P916" s="218"/>
      <c r="Q916" s="218"/>
      <c r="R916" s="218"/>
      <c r="S916" s="218"/>
      <c r="T916" s="219"/>
      <c r="AT916" s="220" t="s">
        <v>171</v>
      </c>
      <c r="AU916" s="220" t="s">
        <v>134</v>
      </c>
      <c r="AV916" s="11" t="s">
        <v>134</v>
      </c>
      <c r="AW916" s="11" t="s">
        <v>33</v>
      </c>
      <c r="AX916" s="11" t="s">
        <v>70</v>
      </c>
      <c r="AY916" s="220" t="s">
        <v>126</v>
      </c>
    </row>
    <row r="917" spans="2:51" s="11" customFormat="1" ht="13.5">
      <c r="B917" s="210"/>
      <c r="C917" s="211"/>
      <c r="D917" s="208" t="s">
        <v>171</v>
      </c>
      <c r="E917" s="212" t="s">
        <v>21</v>
      </c>
      <c r="F917" s="213" t="s">
        <v>1120</v>
      </c>
      <c r="G917" s="211"/>
      <c r="H917" s="214">
        <v>12</v>
      </c>
      <c r="I917" s="215"/>
      <c r="J917" s="211"/>
      <c r="K917" s="211"/>
      <c r="L917" s="216"/>
      <c r="M917" s="217"/>
      <c r="N917" s="218"/>
      <c r="O917" s="218"/>
      <c r="P917" s="218"/>
      <c r="Q917" s="218"/>
      <c r="R917" s="218"/>
      <c r="S917" s="218"/>
      <c r="T917" s="219"/>
      <c r="AT917" s="220" t="s">
        <v>171</v>
      </c>
      <c r="AU917" s="220" t="s">
        <v>134</v>
      </c>
      <c r="AV917" s="11" t="s">
        <v>134</v>
      </c>
      <c r="AW917" s="11" t="s">
        <v>33</v>
      </c>
      <c r="AX917" s="11" t="s">
        <v>70</v>
      </c>
      <c r="AY917" s="220" t="s">
        <v>126</v>
      </c>
    </row>
    <row r="918" spans="2:51" s="11" customFormat="1" ht="13.5">
      <c r="B918" s="210"/>
      <c r="C918" s="211"/>
      <c r="D918" s="208" t="s">
        <v>171</v>
      </c>
      <c r="E918" s="212" t="s">
        <v>21</v>
      </c>
      <c r="F918" s="213" t="s">
        <v>1121</v>
      </c>
      <c r="G918" s="211"/>
      <c r="H918" s="214">
        <v>12</v>
      </c>
      <c r="I918" s="215"/>
      <c r="J918" s="211"/>
      <c r="K918" s="211"/>
      <c r="L918" s="216"/>
      <c r="M918" s="217"/>
      <c r="N918" s="218"/>
      <c r="O918" s="218"/>
      <c r="P918" s="218"/>
      <c r="Q918" s="218"/>
      <c r="R918" s="218"/>
      <c r="S918" s="218"/>
      <c r="T918" s="219"/>
      <c r="AT918" s="220" t="s">
        <v>171</v>
      </c>
      <c r="AU918" s="220" t="s">
        <v>134</v>
      </c>
      <c r="AV918" s="11" t="s">
        <v>134</v>
      </c>
      <c r="AW918" s="11" t="s">
        <v>33</v>
      </c>
      <c r="AX918" s="11" t="s">
        <v>70</v>
      </c>
      <c r="AY918" s="220" t="s">
        <v>126</v>
      </c>
    </row>
    <row r="919" spans="2:51" s="11" customFormat="1" ht="13.5">
      <c r="B919" s="210"/>
      <c r="C919" s="211"/>
      <c r="D919" s="208" t="s">
        <v>171</v>
      </c>
      <c r="E919" s="212" t="s">
        <v>21</v>
      </c>
      <c r="F919" s="213" t="s">
        <v>1122</v>
      </c>
      <c r="G919" s="211"/>
      <c r="H919" s="214">
        <v>12</v>
      </c>
      <c r="I919" s="215"/>
      <c r="J919" s="211"/>
      <c r="K919" s="211"/>
      <c r="L919" s="216"/>
      <c r="M919" s="217"/>
      <c r="N919" s="218"/>
      <c r="O919" s="218"/>
      <c r="P919" s="218"/>
      <c r="Q919" s="218"/>
      <c r="R919" s="218"/>
      <c r="S919" s="218"/>
      <c r="T919" s="219"/>
      <c r="AT919" s="220" t="s">
        <v>171</v>
      </c>
      <c r="AU919" s="220" t="s">
        <v>134</v>
      </c>
      <c r="AV919" s="11" t="s">
        <v>134</v>
      </c>
      <c r="AW919" s="11" t="s">
        <v>33</v>
      </c>
      <c r="AX919" s="11" t="s">
        <v>70</v>
      </c>
      <c r="AY919" s="220" t="s">
        <v>126</v>
      </c>
    </row>
    <row r="920" spans="2:51" s="11" customFormat="1" ht="13.5">
      <c r="B920" s="210"/>
      <c r="C920" s="211"/>
      <c r="D920" s="208" t="s">
        <v>171</v>
      </c>
      <c r="E920" s="212" t="s">
        <v>21</v>
      </c>
      <c r="F920" s="213" t="s">
        <v>1123</v>
      </c>
      <c r="G920" s="211"/>
      <c r="H920" s="214">
        <v>12</v>
      </c>
      <c r="I920" s="215"/>
      <c r="J920" s="211"/>
      <c r="K920" s="211"/>
      <c r="L920" s="216"/>
      <c r="M920" s="217"/>
      <c r="N920" s="218"/>
      <c r="O920" s="218"/>
      <c r="P920" s="218"/>
      <c r="Q920" s="218"/>
      <c r="R920" s="218"/>
      <c r="S920" s="218"/>
      <c r="T920" s="219"/>
      <c r="AT920" s="220" t="s">
        <v>171</v>
      </c>
      <c r="AU920" s="220" t="s">
        <v>134</v>
      </c>
      <c r="AV920" s="11" t="s">
        <v>134</v>
      </c>
      <c r="AW920" s="11" t="s">
        <v>33</v>
      </c>
      <c r="AX920" s="11" t="s">
        <v>70</v>
      </c>
      <c r="AY920" s="220" t="s">
        <v>126</v>
      </c>
    </row>
    <row r="921" spans="2:51" s="11" customFormat="1" ht="13.5">
      <c r="B921" s="210"/>
      <c r="C921" s="211"/>
      <c r="D921" s="208" t="s">
        <v>171</v>
      </c>
      <c r="E921" s="212" t="s">
        <v>21</v>
      </c>
      <c r="F921" s="213" t="s">
        <v>1124</v>
      </c>
      <c r="G921" s="211"/>
      <c r="H921" s="214">
        <v>12</v>
      </c>
      <c r="I921" s="215"/>
      <c r="J921" s="211"/>
      <c r="K921" s="211"/>
      <c r="L921" s="216"/>
      <c r="M921" s="217"/>
      <c r="N921" s="218"/>
      <c r="O921" s="218"/>
      <c r="P921" s="218"/>
      <c r="Q921" s="218"/>
      <c r="R921" s="218"/>
      <c r="S921" s="218"/>
      <c r="T921" s="219"/>
      <c r="AT921" s="220" t="s">
        <v>171</v>
      </c>
      <c r="AU921" s="220" t="s">
        <v>134</v>
      </c>
      <c r="AV921" s="11" t="s">
        <v>134</v>
      </c>
      <c r="AW921" s="11" t="s">
        <v>33</v>
      </c>
      <c r="AX921" s="11" t="s">
        <v>70</v>
      </c>
      <c r="AY921" s="220" t="s">
        <v>126</v>
      </c>
    </row>
    <row r="922" spans="2:51" s="11" customFormat="1" ht="13.5">
      <c r="B922" s="210"/>
      <c r="C922" s="211"/>
      <c r="D922" s="208" t="s">
        <v>171</v>
      </c>
      <c r="E922" s="212" t="s">
        <v>21</v>
      </c>
      <c r="F922" s="213" t="s">
        <v>1125</v>
      </c>
      <c r="G922" s="211"/>
      <c r="H922" s="214">
        <v>12</v>
      </c>
      <c r="I922" s="215"/>
      <c r="J922" s="211"/>
      <c r="K922" s="211"/>
      <c r="L922" s="216"/>
      <c r="M922" s="217"/>
      <c r="N922" s="218"/>
      <c r="O922" s="218"/>
      <c r="P922" s="218"/>
      <c r="Q922" s="218"/>
      <c r="R922" s="218"/>
      <c r="S922" s="218"/>
      <c r="T922" s="219"/>
      <c r="AT922" s="220" t="s">
        <v>171</v>
      </c>
      <c r="AU922" s="220" t="s">
        <v>134</v>
      </c>
      <c r="AV922" s="11" t="s">
        <v>134</v>
      </c>
      <c r="AW922" s="11" t="s">
        <v>33</v>
      </c>
      <c r="AX922" s="11" t="s">
        <v>70</v>
      </c>
      <c r="AY922" s="220" t="s">
        <v>126</v>
      </c>
    </row>
    <row r="923" spans="2:51" s="11" customFormat="1" ht="13.5">
      <c r="B923" s="210"/>
      <c r="C923" s="211"/>
      <c r="D923" s="208" t="s">
        <v>171</v>
      </c>
      <c r="E923" s="212" t="s">
        <v>21</v>
      </c>
      <c r="F923" s="213" t="s">
        <v>1126</v>
      </c>
      <c r="G923" s="211"/>
      <c r="H923" s="214">
        <v>28.3</v>
      </c>
      <c r="I923" s="215"/>
      <c r="J923" s="211"/>
      <c r="K923" s="211"/>
      <c r="L923" s="216"/>
      <c r="M923" s="217"/>
      <c r="N923" s="218"/>
      <c r="O923" s="218"/>
      <c r="P923" s="218"/>
      <c r="Q923" s="218"/>
      <c r="R923" s="218"/>
      <c r="S923" s="218"/>
      <c r="T923" s="219"/>
      <c r="AT923" s="220" t="s">
        <v>171</v>
      </c>
      <c r="AU923" s="220" t="s">
        <v>134</v>
      </c>
      <c r="AV923" s="11" t="s">
        <v>134</v>
      </c>
      <c r="AW923" s="11" t="s">
        <v>33</v>
      </c>
      <c r="AX923" s="11" t="s">
        <v>70</v>
      </c>
      <c r="AY923" s="220" t="s">
        <v>126</v>
      </c>
    </row>
    <row r="924" spans="2:51" s="11" customFormat="1" ht="13.5">
      <c r="B924" s="210"/>
      <c r="C924" s="211"/>
      <c r="D924" s="208" t="s">
        <v>171</v>
      </c>
      <c r="E924" s="212" t="s">
        <v>21</v>
      </c>
      <c r="F924" s="213" t="s">
        <v>1127</v>
      </c>
      <c r="G924" s="211"/>
      <c r="H924" s="214">
        <v>80.599999999999994</v>
      </c>
      <c r="I924" s="215"/>
      <c r="J924" s="211"/>
      <c r="K924" s="211"/>
      <c r="L924" s="216"/>
      <c r="M924" s="217"/>
      <c r="N924" s="218"/>
      <c r="O924" s="218"/>
      <c r="P924" s="218"/>
      <c r="Q924" s="218"/>
      <c r="R924" s="218"/>
      <c r="S924" s="218"/>
      <c r="T924" s="219"/>
      <c r="AT924" s="220" t="s">
        <v>171</v>
      </c>
      <c r="AU924" s="220" t="s">
        <v>134</v>
      </c>
      <c r="AV924" s="11" t="s">
        <v>134</v>
      </c>
      <c r="AW924" s="11" t="s">
        <v>33</v>
      </c>
      <c r="AX924" s="11" t="s">
        <v>70</v>
      </c>
      <c r="AY924" s="220" t="s">
        <v>126</v>
      </c>
    </row>
    <row r="925" spans="2:51" s="11" customFormat="1" ht="13.5">
      <c r="B925" s="210"/>
      <c r="C925" s="211"/>
      <c r="D925" s="208" t="s">
        <v>171</v>
      </c>
      <c r="E925" s="212" t="s">
        <v>21</v>
      </c>
      <c r="F925" s="213" t="s">
        <v>1128</v>
      </c>
      <c r="G925" s="211"/>
      <c r="H925" s="214">
        <v>23.3</v>
      </c>
      <c r="I925" s="215"/>
      <c r="J925" s="211"/>
      <c r="K925" s="211"/>
      <c r="L925" s="216"/>
      <c r="M925" s="217"/>
      <c r="N925" s="218"/>
      <c r="O925" s="218"/>
      <c r="P925" s="218"/>
      <c r="Q925" s="218"/>
      <c r="R925" s="218"/>
      <c r="S925" s="218"/>
      <c r="T925" s="219"/>
      <c r="AT925" s="220" t="s">
        <v>171</v>
      </c>
      <c r="AU925" s="220" t="s">
        <v>134</v>
      </c>
      <c r="AV925" s="11" t="s">
        <v>134</v>
      </c>
      <c r="AW925" s="11" t="s">
        <v>33</v>
      </c>
      <c r="AX925" s="11" t="s">
        <v>70</v>
      </c>
      <c r="AY925" s="220" t="s">
        <v>126</v>
      </c>
    </row>
    <row r="926" spans="2:51" s="11" customFormat="1" ht="13.5">
      <c r="B926" s="210"/>
      <c r="C926" s="211"/>
      <c r="D926" s="208" t="s">
        <v>171</v>
      </c>
      <c r="E926" s="212" t="s">
        <v>21</v>
      </c>
      <c r="F926" s="213" t="s">
        <v>1129</v>
      </c>
      <c r="G926" s="211"/>
      <c r="H926" s="214">
        <v>23.3</v>
      </c>
      <c r="I926" s="215"/>
      <c r="J926" s="211"/>
      <c r="K926" s="211"/>
      <c r="L926" s="216"/>
      <c r="M926" s="217"/>
      <c r="N926" s="218"/>
      <c r="O926" s="218"/>
      <c r="P926" s="218"/>
      <c r="Q926" s="218"/>
      <c r="R926" s="218"/>
      <c r="S926" s="218"/>
      <c r="T926" s="219"/>
      <c r="AT926" s="220" t="s">
        <v>171</v>
      </c>
      <c r="AU926" s="220" t="s">
        <v>134</v>
      </c>
      <c r="AV926" s="11" t="s">
        <v>134</v>
      </c>
      <c r="AW926" s="11" t="s">
        <v>33</v>
      </c>
      <c r="AX926" s="11" t="s">
        <v>70</v>
      </c>
      <c r="AY926" s="220" t="s">
        <v>126</v>
      </c>
    </row>
    <row r="927" spans="2:51" s="11" customFormat="1" ht="13.5">
      <c r="B927" s="210"/>
      <c r="C927" s="211"/>
      <c r="D927" s="208" t="s">
        <v>171</v>
      </c>
      <c r="E927" s="212" t="s">
        <v>21</v>
      </c>
      <c r="F927" s="213" t="s">
        <v>1130</v>
      </c>
      <c r="G927" s="211"/>
      <c r="H927" s="214">
        <v>13.4</v>
      </c>
      <c r="I927" s="215"/>
      <c r="J927" s="211"/>
      <c r="K927" s="211"/>
      <c r="L927" s="216"/>
      <c r="M927" s="217"/>
      <c r="N927" s="218"/>
      <c r="O927" s="218"/>
      <c r="P927" s="218"/>
      <c r="Q927" s="218"/>
      <c r="R927" s="218"/>
      <c r="S927" s="218"/>
      <c r="T927" s="219"/>
      <c r="AT927" s="220" t="s">
        <v>171</v>
      </c>
      <c r="AU927" s="220" t="s">
        <v>134</v>
      </c>
      <c r="AV927" s="11" t="s">
        <v>134</v>
      </c>
      <c r="AW927" s="11" t="s">
        <v>33</v>
      </c>
      <c r="AX927" s="11" t="s">
        <v>70</v>
      </c>
      <c r="AY927" s="220" t="s">
        <v>126</v>
      </c>
    </row>
    <row r="928" spans="2:51" s="11" customFormat="1" ht="13.5">
      <c r="B928" s="210"/>
      <c r="C928" s="211"/>
      <c r="D928" s="208" t="s">
        <v>171</v>
      </c>
      <c r="E928" s="212" t="s">
        <v>21</v>
      </c>
      <c r="F928" s="213" t="s">
        <v>1131</v>
      </c>
      <c r="G928" s="211"/>
      <c r="H928" s="214">
        <v>6</v>
      </c>
      <c r="I928" s="215"/>
      <c r="J928" s="211"/>
      <c r="K928" s="211"/>
      <c r="L928" s="216"/>
      <c r="M928" s="217"/>
      <c r="N928" s="218"/>
      <c r="O928" s="218"/>
      <c r="P928" s="218"/>
      <c r="Q928" s="218"/>
      <c r="R928" s="218"/>
      <c r="S928" s="218"/>
      <c r="T928" s="219"/>
      <c r="AT928" s="220" t="s">
        <v>171</v>
      </c>
      <c r="AU928" s="220" t="s">
        <v>134</v>
      </c>
      <c r="AV928" s="11" t="s">
        <v>134</v>
      </c>
      <c r="AW928" s="11" t="s">
        <v>33</v>
      </c>
      <c r="AX928" s="11" t="s">
        <v>70</v>
      </c>
      <c r="AY928" s="220" t="s">
        <v>126</v>
      </c>
    </row>
    <row r="929" spans="2:65" s="11" customFormat="1" ht="13.5">
      <c r="B929" s="210"/>
      <c r="C929" s="211"/>
      <c r="D929" s="208" t="s">
        <v>171</v>
      </c>
      <c r="E929" s="212" t="s">
        <v>21</v>
      </c>
      <c r="F929" s="213" t="s">
        <v>1132</v>
      </c>
      <c r="G929" s="211"/>
      <c r="H929" s="214">
        <v>12</v>
      </c>
      <c r="I929" s="215"/>
      <c r="J929" s="211"/>
      <c r="K929" s="211"/>
      <c r="L929" s="216"/>
      <c r="M929" s="217"/>
      <c r="N929" s="218"/>
      <c r="O929" s="218"/>
      <c r="P929" s="218"/>
      <c r="Q929" s="218"/>
      <c r="R929" s="218"/>
      <c r="S929" s="218"/>
      <c r="T929" s="219"/>
      <c r="AT929" s="220" t="s">
        <v>171</v>
      </c>
      <c r="AU929" s="220" t="s">
        <v>134</v>
      </c>
      <c r="AV929" s="11" t="s">
        <v>134</v>
      </c>
      <c r="AW929" s="11" t="s">
        <v>33</v>
      </c>
      <c r="AX929" s="11" t="s">
        <v>70</v>
      </c>
      <c r="AY929" s="220" t="s">
        <v>126</v>
      </c>
    </row>
    <row r="930" spans="2:65" s="11" customFormat="1" ht="13.5">
      <c r="B930" s="210"/>
      <c r="C930" s="211"/>
      <c r="D930" s="208" t="s">
        <v>171</v>
      </c>
      <c r="E930" s="212" t="s">
        <v>21</v>
      </c>
      <c r="F930" s="213" t="s">
        <v>1133</v>
      </c>
      <c r="G930" s="211"/>
      <c r="H930" s="214">
        <v>12</v>
      </c>
      <c r="I930" s="215"/>
      <c r="J930" s="211"/>
      <c r="K930" s="211"/>
      <c r="L930" s="216"/>
      <c r="M930" s="217"/>
      <c r="N930" s="218"/>
      <c r="O930" s="218"/>
      <c r="P930" s="218"/>
      <c r="Q930" s="218"/>
      <c r="R930" s="218"/>
      <c r="S930" s="218"/>
      <c r="T930" s="219"/>
      <c r="AT930" s="220" t="s">
        <v>171</v>
      </c>
      <c r="AU930" s="220" t="s">
        <v>134</v>
      </c>
      <c r="AV930" s="11" t="s">
        <v>134</v>
      </c>
      <c r="AW930" s="11" t="s">
        <v>33</v>
      </c>
      <c r="AX930" s="11" t="s">
        <v>70</v>
      </c>
      <c r="AY930" s="220" t="s">
        <v>126</v>
      </c>
    </row>
    <row r="931" spans="2:65" s="11" customFormat="1" ht="13.5">
      <c r="B931" s="210"/>
      <c r="C931" s="211"/>
      <c r="D931" s="208" t="s">
        <v>171</v>
      </c>
      <c r="E931" s="212" t="s">
        <v>21</v>
      </c>
      <c r="F931" s="213" t="s">
        <v>1134</v>
      </c>
      <c r="G931" s="211"/>
      <c r="H931" s="214">
        <v>12</v>
      </c>
      <c r="I931" s="215"/>
      <c r="J931" s="211"/>
      <c r="K931" s="211"/>
      <c r="L931" s="216"/>
      <c r="M931" s="217"/>
      <c r="N931" s="218"/>
      <c r="O931" s="218"/>
      <c r="P931" s="218"/>
      <c r="Q931" s="218"/>
      <c r="R931" s="218"/>
      <c r="S931" s="218"/>
      <c r="T931" s="219"/>
      <c r="AT931" s="220" t="s">
        <v>171</v>
      </c>
      <c r="AU931" s="220" t="s">
        <v>134</v>
      </c>
      <c r="AV931" s="11" t="s">
        <v>134</v>
      </c>
      <c r="AW931" s="11" t="s">
        <v>33</v>
      </c>
      <c r="AX931" s="11" t="s">
        <v>70</v>
      </c>
      <c r="AY931" s="220" t="s">
        <v>126</v>
      </c>
    </row>
    <row r="932" spans="2:65" s="11" customFormat="1" ht="13.5">
      <c r="B932" s="210"/>
      <c r="C932" s="211"/>
      <c r="D932" s="208" t="s">
        <v>171</v>
      </c>
      <c r="E932" s="212" t="s">
        <v>21</v>
      </c>
      <c r="F932" s="213" t="s">
        <v>1135</v>
      </c>
      <c r="G932" s="211"/>
      <c r="H932" s="214">
        <v>12</v>
      </c>
      <c r="I932" s="215"/>
      <c r="J932" s="211"/>
      <c r="K932" s="211"/>
      <c r="L932" s="216"/>
      <c r="M932" s="217"/>
      <c r="N932" s="218"/>
      <c r="O932" s="218"/>
      <c r="P932" s="218"/>
      <c r="Q932" s="218"/>
      <c r="R932" s="218"/>
      <c r="S932" s="218"/>
      <c r="T932" s="219"/>
      <c r="AT932" s="220" t="s">
        <v>171</v>
      </c>
      <c r="AU932" s="220" t="s">
        <v>134</v>
      </c>
      <c r="AV932" s="11" t="s">
        <v>134</v>
      </c>
      <c r="AW932" s="11" t="s">
        <v>33</v>
      </c>
      <c r="AX932" s="11" t="s">
        <v>70</v>
      </c>
      <c r="AY932" s="220" t="s">
        <v>126</v>
      </c>
    </row>
    <row r="933" spans="2:65" s="11" customFormat="1" ht="13.5">
      <c r="B933" s="210"/>
      <c r="C933" s="211"/>
      <c r="D933" s="208" t="s">
        <v>171</v>
      </c>
      <c r="E933" s="212" t="s">
        <v>21</v>
      </c>
      <c r="F933" s="213" t="s">
        <v>1136</v>
      </c>
      <c r="G933" s="211"/>
      <c r="H933" s="214">
        <v>12</v>
      </c>
      <c r="I933" s="215"/>
      <c r="J933" s="211"/>
      <c r="K933" s="211"/>
      <c r="L933" s="216"/>
      <c r="M933" s="217"/>
      <c r="N933" s="218"/>
      <c r="O933" s="218"/>
      <c r="P933" s="218"/>
      <c r="Q933" s="218"/>
      <c r="R933" s="218"/>
      <c r="S933" s="218"/>
      <c r="T933" s="219"/>
      <c r="AT933" s="220" t="s">
        <v>171</v>
      </c>
      <c r="AU933" s="220" t="s">
        <v>134</v>
      </c>
      <c r="AV933" s="11" t="s">
        <v>134</v>
      </c>
      <c r="AW933" s="11" t="s">
        <v>33</v>
      </c>
      <c r="AX933" s="11" t="s">
        <v>70</v>
      </c>
      <c r="AY933" s="220" t="s">
        <v>126</v>
      </c>
    </row>
    <row r="934" spans="2:65" s="11" customFormat="1" ht="13.5">
      <c r="B934" s="210"/>
      <c r="C934" s="211"/>
      <c r="D934" s="208" t="s">
        <v>171</v>
      </c>
      <c r="E934" s="212" t="s">
        <v>21</v>
      </c>
      <c r="F934" s="213" t="s">
        <v>1137</v>
      </c>
      <c r="G934" s="211"/>
      <c r="H934" s="214">
        <v>12</v>
      </c>
      <c r="I934" s="215"/>
      <c r="J934" s="211"/>
      <c r="K934" s="211"/>
      <c r="L934" s="216"/>
      <c r="M934" s="217"/>
      <c r="N934" s="218"/>
      <c r="O934" s="218"/>
      <c r="P934" s="218"/>
      <c r="Q934" s="218"/>
      <c r="R934" s="218"/>
      <c r="S934" s="218"/>
      <c r="T934" s="219"/>
      <c r="AT934" s="220" t="s">
        <v>171</v>
      </c>
      <c r="AU934" s="220" t="s">
        <v>134</v>
      </c>
      <c r="AV934" s="11" t="s">
        <v>134</v>
      </c>
      <c r="AW934" s="11" t="s">
        <v>33</v>
      </c>
      <c r="AX934" s="11" t="s">
        <v>70</v>
      </c>
      <c r="AY934" s="220" t="s">
        <v>126</v>
      </c>
    </row>
    <row r="935" spans="2:65" s="11" customFormat="1" ht="13.5">
      <c r="B935" s="210"/>
      <c r="C935" s="211"/>
      <c r="D935" s="208" t="s">
        <v>171</v>
      </c>
      <c r="E935" s="212" t="s">
        <v>21</v>
      </c>
      <c r="F935" s="213" t="s">
        <v>1138</v>
      </c>
      <c r="G935" s="211"/>
      <c r="H935" s="214">
        <v>12</v>
      </c>
      <c r="I935" s="215"/>
      <c r="J935" s="211"/>
      <c r="K935" s="211"/>
      <c r="L935" s="216"/>
      <c r="M935" s="217"/>
      <c r="N935" s="218"/>
      <c r="O935" s="218"/>
      <c r="P935" s="218"/>
      <c r="Q935" s="218"/>
      <c r="R935" s="218"/>
      <c r="S935" s="218"/>
      <c r="T935" s="219"/>
      <c r="AT935" s="220" t="s">
        <v>171</v>
      </c>
      <c r="AU935" s="220" t="s">
        <v>134</v>
      </c>
      <c r="AV935" s="11" t="s">
        <v>134</v>
      </c>
      <c r="AW935" s="11" t="s">
        <v>33</v>
      </c>
      <c r="AX935" s="11" t="s">
        <v>70</v>
      </c>
      <c r="AY935" s="220" t="s">
        <v>126</v>
      </c>
    </row>
    <row r="936" spans="2:65" s="11" customFormat="1" ht="13.5">
      <c r="B936" s="210"/>
      <c r="C936" s="211"/>
      <c r="D936" s="208" t="s">
        <v>171</v>
      </c>
      <c r="E936" s="212" t="s">
        <v>21</v>
      </c>
      <c r="F936" s="213" t="s">
        <v>1139</v>
      </c>
      <c r="G936" s="211"/>
      <c r="H936" s="214">
        <v>12</v>
      </c>
      <c r="I936" s="215"/>
      <c r="J936" s="211"/>
      <c r="K936" s="211"/>
      <c r="L936" s="216"/>
      <c r="M936" s="217"/>
      <c r="N936" s="218"/>
      <c r="O936" s="218"/>
      <c r="P936" s="218"/>
      <c r="Q936" s="218"/>
      <c r="R936" s="218"/>
      <c r="S936" s="218"/>
      <c r="T936" s="219"/>
      <c r="AT936" s="220" t="s">
        <v>171</v>
      </c>
      <c r="AU936" s="220" t="s">
        <v>134</v>
      </c>
      <c r="AV936" s="11" t="s">
        <v>134</v>
      </c>
      <c r="AW936" s="11" t="s">
        <v>33</v>
      </c>
      <c r="AX936" s="11" t="s">
        <v>70</v>
      </c>
      <c r="AY936" s="220" t="s">
        <v>126</v>
      </c>
    </row>
    <row r="937" spans="2:65" s="12" customFormat="1" ht="13.5">
      <c r="B937" s="221"/>
      <c r="C937" s="222"/>
      <c r="D937" s="205" t="s">
        <v>171</v>
      </c>
      <c r="E937" s="248" t="s">
        <v>21</v>
      </c>
      <c r="F937" s="249" t="s">
        <v>174</v>
      </c>
      <c r="G937" s="222"/>
      <c r="H937" s="250">
        <v>1046.377</v>
      </c>
      <c r="I937" s="226"/>
      <c r="J937" s="222"/>
      <c r="K937" s="222"/>
      <c r="L937" s="227"/>
      <c r="M937" s="228"/>
      <c r="N937" s="229"/>
      <c r="O937" s="229"/>
      <c r="P937" s="229"/>
      <c r="Q937" s="229"/>
      <c r="R937" s="229"/>
      <c r="S937" s="229"/>
      <c r="T937" s="230"/>
      <c r="AT937" s="231" t="s">
        <v>171</v>
      </c>
      <c r="AU937" s="231" t="s">
        <v>134</v>
      </c>
      <c r="AV937" s="12" t="s">
        <v>133</v>
      </c>
      <c r="AW937" s="12" t="s">
        <v>33</v>
      </c>
      <c r="AX937" s="12" t="s">
        <v>78</v>
      </c>
      <c r="AY937" s="231" t="s">
        <v>126</v>
      </c>
    </row>
    <row r="938" spans="2:65" s="1" customFormat="1" ht="22.5" customHeight="1">
      <c r="B938" s="41"/>
      <c r="C938" s="193" t="s">
        <v>694</v>
      </c>
      <c r="D938" s="193" t="s">
        <v>129</v>
      </c>
      <c r="E938" s="194" t="s">
        <v>1140</v>
      </c>
      <c r="F938" s="195" t="s">
        <v>1141</v>
      </c>
      <c r="G938" s="196" t="s">
        <v>400</v>
      </c>
      <c r="H938" s="197">
        <v>78.873999999999995</v>
      </c>
      <c r="I938" s="198"/>
      <c r="J938" s="199">
        <f>ROUND(I938*H938,2)</f>
        <v>0</v>
      </c>
      <c r="K938" s="195" t="s">
        <v>21</v>
      </c>
      <c r="L938" s="61"/>
      <c r="M938" s="200" t="s">
        <v>21</v>
      </c>
      <c r="N938" s="201" t="s">
        <v>42</v>
      </c>
      <c r="O938" s="42"/>
      <c r="P938" s="202">
        <f>O938*H938</f>
        <v>0</v>
      </c>
      <c r="Q938" s="202">
        <v>0</v>
      </c>
      <c r="R938" s="202">
        <f>Q938*H938</f>
        <v>0</v>
      </c>
      <c r="S938" s="202">
        <v>0</v>
      </c>
      <c r="T938" s="203">
        <f>S938*H938</f>
        <v>0</v>
      </c>
      <c r="AR938" s="24" t="s">
        <v>133</v>
      </c>
      <c r="AT938" s="24" t="s">
        <v>129</v>
      </c>
      <c r="AU938" s="24" t="s">
        <v>134</v>
      </c>
      <c r="AY938" s="24" t="s">
        <v>126</v>
      </c>
      <c r="BE938" s="204">
        <f>IF(N938="základní",J938,0)</f>
        <v>0</v>
      </c>
      <c r="BF938" s="204">
        <f>IF(N938="snížená",J938,0)</f>
        <v>0</v>
      </c>
      <c r="BG938" s="204">
        <f>IF(N938="zákl. přenesená",J938,0)</f>
        <v>0</v>
      </c>
      <c r="BH938" s="204">
        <f>IF(N938="sníž. přenesená",J938,0)</f>
        <v>0</v>
      </c>
      <c r="BI938" s="204">
        <f>IF(N938="nulová",J938,0)</f>
        <v>0</v>
      </c>
      <c r="BJ938" s="24" t="s">
        <v>134</v>
      </c>
      <c r="BK938" s="204">
        <f>ROUND(I938*H938,2)</f>
        <v>0</v>
      </c>
      <c r="BL938" s="24" t="s">
        <v>133</v>
      </c>
      <c r="BM938" s="24" t="s">
        <v>1142</v>
      </c>
    </row>
    <row r="939" spans="2:65" s="1" customFormat="1" ht="13.5">
      <c r="B939" s="41"/>
      <c r="C939" s="63"/>
      <c r="D939" s="205" t="s">
        <v>135</v>
      </c>
      <c r="E939" s="63"/>
      <c r="F939" s="206" t="s">
        <v>1141</v>
      </c>
      <c r="G939" s="63"/>
      <c r="H939" s="63"/>
      <c r="I939" s="163"/>
      <c r="J939" s="63"/>
      <c r="K939" s="63"/>
      <c r="L939" s="61"/>
      <c r="M939" s="207"/>
      <c r="N939" s="42"/>
      <c r="O939" s="42"/>
      <c r="P939" s="42"/>
      <c r="Q939" s="42"/>
      <c r="R939" s="42"/>
      <c r="S939" s="42"/>
      <c r="T939" s="78"/>
      <c r="AT939" s="24" t="s">
        <v>135</v>
      </c>
      <c r="AU939" s="24" t="s">
        <v>134</v>
      </c>
    </row>
    <row r="940" spans="2:65" s="1" customFormat="1" ht="22.5" customHeight="1">
      <c r="B940" s="41"/>
      <c r="C940" s="193" t="s">
        <v>1143</v>
      </c>
      <c r="D940" s="193" t="s">
        <v>129</v>
      </c>
      <c r="E940" s="194" t="s">
        <v>1144</v>
      </c>
      <c r="F940" s="195" t="s">
        <v>1145</v>
      </c>
      <c r="G940" s="196" t="s">
        <v>400</v>
      </c>
      <c r="H940" s="197">
        <v>2324.913</v>
      </c>
      <c r="I940" s="198"/>
      <c r="J940" s="199">
        <f>ROUND(I940*H940,2)</f>
        <v>0</v>
      </c>
      <c r="K940" s="195" t="s">
        <v>21</v>
      </c>
      <c r="L940" s="61"/>
      <c r="M940" s="200" t="s">
        <v>21</v>
      </c>
      <c r="N940" s="201" t="s">
        <v>42</v>
      </c>
      <c r="O940" s="42"/>
      <c r="P940" s="202">
        <f>O940*H940</f>
        <v>0</v>
      </c>
      <c r="Q940" s="202">
        <v>0</v>
      </c>
      <c r="R940" s="202">
        <f>Q940*H940</f>
        <v>0</v>
      </c>
      <c r="S940" s="202">
        <v>0</v>
      </c>
      <c r="T940" s="203">
        <f>S940*H940</f>
        <v>0</v>
      </c>
      <c r="AR940" s="24" t="s">
        <v>133</v>
      </c>
      <c r="AT940" s="24" t="s">
        <v>129</v>
      </c>
      <c r="AU940" s="24" t="s">
        <v>134</v>
      </c>
      <c r="AY940" s="24" t="s">
        <v>126</v>
      </c>
      <c r="BE940" s="204">
        <f>IF(N940="základní",J940,0)</f>
        <v>0</v>
      </c>
      <c r="BF940" s="204">
        <f>IF(N940="snížená",J940,0)</f>
        <v>0</v>
      </c>
      <c r="BG940" s="204">
        <f>IF(N940="zákl. přenesená",J940,0)</f>
        <v>0</v>
      </c>
      <c r="BH940" s="204">
        <f>IF(N940="sníž. přenesená",J940,0)</f>
        <v>0</v>
      </c>
      <c r="BI940" s="204">
        <f>IF(N940="nulová",J940,0)</f>
        <v>0</v>
      </c>
      <c r="BJ940" s="24" t="s">
        <v>134</v>
      </c>
      <c r="BK940" s="204">
        <f>ROUND(I940*H940,2)</f>
        <v>0</v>
      </c>
      <c r="BL940" s="24" t="s">
        <v>133</v>
      </c>
      <c r="BM940" s="24" t="s">
        <v>1146</v>
      </c>
    </row>
    <row r="941" spans="2:65" s="1" customFormat="1" ht="13.5">
      <c r="B941" s="41"/>
      <c r="C941" s="63"/>
      <c r="D941" s="205" t="s">
        <v>135</v>
      </c>
      <c r="E941" s="63"/>
      <c r="F941" s="206" t="s">
        <v>1145</v>
      </c>
      <c r="G941" s="63"/>
      <c r="H941" s="63"/>
      <c r="I941" s="163"/>
      <c r="J941" s="63"/>
      <c r="K941" s="63"/>
      <c r="L941" s="61"/>
      <c r="M941" s="207"/>
      <c r="N941" s="42"/>
      <c r="O941" s="42"/>
      <c r="P941" s="42"/>
      <c r="Q941" s="42"/>
      <c r="R941" s="42"/>
      <c r="S941" s="42"/>
      <c r="T941" s="78"/>
      <c r="AT941" s="24" t="s">
        <v>135</v>
      </c>
      <c r="AU941" s="24" t="s">
        <v>134</v>
      </c>
    </row>
    <row r="942" spans="2:65" s="1" customFormat="1" ht="22.5" customHeight="1">
      <c r="B942" s="41"/>
      <c r="C942" s="193" t="s">
        <v>698</v>
      </c>
      <c r="D942" s="193" t="s">
        <v>129</v>
      </c>
      <c r="E942" s="194" t="s">
        <v>1147</v>
      </c>
      <c r="F942" s="195" t="s">
        <v>1148</v>
      </c>
      <c r="G942" s="196" t="s">
        <v>400</v>
      </c>
      <c r="H942" s="197">
        <v>768.11500000000001</v>
      </c>
      <c r="I942" s="198"/>
      <c r="J942" s="199">
        <f>ROUND(I942*H942,2)</f>
        <v>0</v>
      </c>
      <c r="K942" s="195" t="s">
        <v>21</v>
      </c>
      <c r="L942" s="61"/>
      <c r="M942" s="200" t="s">
        <v>21</v>
      </c>
      <c r="N942" s="201" t="s">
        <v>42</v>
      </c>
      <c r="O942" s="42"/>
      <c r="P942" s="202">
        <f>O942*H942</f>
        <v>0</v>
      </c>
      <c r="Q942" s="202">
        <v>0</v>
      </c>
      <c r="R942" s="202">
        <f>Q942*H942</f>
        <v>0</v>
      </c>
      <c r="S942" s="202">
        <v>0</v>
      </c>
      <c r="T942" s="203">
        <f>S942*H942</f>
        <v>0</v>
      </c>
      <c r="AR942" s="24" t="s">
        <v>133</v>
      </c>
      <c r="AT942" s="24" t="s">
        <v>129</v>
      </c>
      <c r="AU942" s="24" t="s">
        <v>134</v>
      </c>
      <c r="AY942" s="24" t="s">
        <v>126</v>
      </c>
      <c r="BE942" s="204">
        <f>IF(N942="základní",J942,0)</f>
        <v>0</v>
      </c>
      <c r="BF942" s="204">
        <f>IF(N942="snížená",J942,0)</f>
        <v>0</v>
      </c>
      <c r="BG942" s="204">
        <f>IF(N942="zákl. přenesená",J942,0)</f>
        <v>0</v>
      </c>
      <c r="BH942" s="204">
        <f>IF(N942="sníž. přenesená",J942,0)</f>
        <v>0</v>
      </c>
      <c r="BI942" s="204">
        <f>IF(N942="nulová",J942,0)</f>
        <v>0</v>
      </c>
      <c r="BJ942" s="24" t="s">
        <v>134</v>
      </c>
      <c r="BK942" s="204">
        <f>ROUND(I942*H942,2)</f>
        <v>0</v>
      </c>
      <c r="BL942" s="24" t="s">
        <v>133</v>
      </c>
      <c r="BM942" s="24" t="s">
        <v>1149</v>
      </c>
    </row>
    <row r="943" spans="2:65" s="1" customFormat="1" ht="13.5">
      <c r="B943" s="41"/>
      <c r="C943" s="63"/>
      <c r="D943" s="208" t="s">
        <v>135</v>
      </c>
      <c r="E943" s="63"/>
      <c r="F943" s="209" t="s">
        <v>1148</v>
      </c>
      <c r="G943" s="63"/>
      <c r="H943" s="63"/>
      <c r="I943" s="163"/>
      <c r="J943" s="63"/>
      <c r="K943" s="63"/>
      <c r="L943" s="61"/>
      <c r="M943" s="207"/>
      <c r="N943" s="42"/>
      <c r="O943" s="42"/>
      <c r="P943" s="42"/>
      <c r="Q943" s="42"/>
      <c r="R943" s="42"/>
      <c r="S943" s="42"/>
      <c r="T943" s="78"/>
      <c r="AT943" s="24" t="s">
        <v>135</v>
      </c>
      <c r="AU943" s="24" t="s">
        <v>134</v>
      </c>
    </row>
    <row r="944" spans="2:65" s="11" customFormat="1" ht="13.5">
      <c r="B944" s="210"/>
      <c r="C944" s="211"/>
      <c r="D944" s="208" t="s">
        <v>171</v>
      </c>
      <c r="E944" s="212" t="s">
        <v>21</v>
      </c>
      <c r="F944" s="213" t="s">
        <v>1150</v>
      </c>
      <c r="G944" s="211"/>
      <c r="H944" s="214">
        <v>42.38</v>
      </c>
      <c r="I944" s="215"/>
      <c r="J944" s="211"/>
      <c r="K944" s="211"/>
      <c r="L944" s="216"/>
      <c r="M944" s="217"/>
      <c r="N944" s="218"/>
      <c r="O944" s="218"/>
      <c r="P944" s="218"/>
      <c r="Q944" s="218"/>
      <c r="R944" s="218"/>
      <c r="S944" s="218"/>
      <c r="T944" s="219"/>
      <c r="AT944" s="220" t="s">
        <v>171</v>
      </c>
      <c r="AU944" s="220" t="s">
        <v>134</v>
      </c>
      <c r="AV944" s="11" t="s">
        <v>134</v>
      </c>
      <c r="AW944" s="11" t="s">
        <v>33</v>
      </c>
      <c r="AX944" s="11" t="s">
        <v>70</v>
      </c>
      <c r="AY944" s="220" t="s">
        <v>126</v>
      </c>
    </row>
    <row r="945" spans="2:65" s="11" customFormat="1" ht="13.5">
      <c r="B945" s="210"/>
      <c r="C945" s="211"/>
      <c r="D945" s="208" t="s">
        <v>171</v>
      </c>
      <c r="E945" s="212" t="s">
        <v>21</v>
      </c>
      <c r="F945" s="213" t="s">
        <v>1151</v>
      </c>
      <c r="G945" s="211"/>
      <c r="H945" s="214">
        <v>225.608</v>
      </c>
      <c r="I945" s="215"/>
      <c r="J945" s="211"/>
      <c r="K945" s="211"/>
      <c r="L945" s="216"/>
      <c r="M945" s="217"/>
      <c r="N945" s="218"/>
      <c r="O945" s="218"/>
      <c r="P945" s="218"/>
      <c r="Q945" s="218"/>
      <c r="R945" s="218"/>
      <c r="S945" s="218"/>
      <c r="T945" s="219"/>
      <c r="AT945" s="220" t="s">
        <v>171</v>
      </c>
      <c r="AU945" s="220" t="s">
        <v>134</v>
      </c>
      <c r="AV945" s="11" t="s">
        <v>134</v>
      </c>
      <c r="AW945" s="11" t="s">
        <v>33</v>
      </c>
      <c r="AX945" s="11" t="s">
        <v>70</v>
      </c>
      <c r="AY945" s="220" t="s">
        <v>126</v>
      </c>
    </row>
    <row r="946" spans="2:65" s="11" customFormat="1" ht="13.5">
      <c r="B946" s="210"/>
      <c r="C946" s="211"/>
      <c r="D946" s="208" t="s">
        <v>171</v>
      </c>
      <c r="E946" s="212" t="s">
        <v>21</v>
      </c>
      <c r="F946" s="213" t="s">
        <v>1152</v>
      </c>
      <c r="G946" s="211"/>
      <c r="H946" s="214">
        <v>500.12700000000001</v>
      </c>
      <c r="I946" s="215"/>
      <c r="J946" s="211"/>
      <c r="K946" s="211"/>
      <c r="L946" s="216"/>
      <c r="M946" s="217"/>
      <c r="N946" s="218"/>
      <c r="O946" s="218"/>
      <c r="P946" s="218"/>
      <c r="Q946" s="218"/>
      <c r="R946" s="218"/>
      <c r="S946" s="218"/>
      <c r="T946" s="219"/>
      <c r="AT946" s="220" t="s">
        <v>171</v>
      </c>
      <c r="AU946" s="220" t="s">
        <v>134</v>
      </c>
      <c r="AV946" s="11" t="s">
        <v>134</v>
      </c>
      <c r="AW946" s="11" t="s">
        <v>33</v>
      </c>
      <c r="AX946" s="11" t="s">
        <v>70</v>
      </c>
      <c r="AY946" s="220" t="s">
        <v>126</v>
      </c>
    </row>
    <row r="947" spans="2:65" s="12" customFormat="1" ht="13.5">
      <c r="B947" s="221"/>
      <c r="C947" s="222"/>
      <c r="D947" s="205" t="s">
        <v>171</v>
      </c>
      <c r="E947" s="248" t="s">
        <v>21</v>
      </c>
      <c r="F947" s="249" t="s">
        <v>174</v>
      </c>
      <c r="G947" s="222"/>
      <c r="H947" s="250">
        <v>768.11500000000001</v>
      </c>
      <c r="I947" s="226"/>
      <c r="J947" s="222"/>
      <c r="K947" s="222"/>
      <c r="L947" s="227"/>
      <c r="M947" s="228"/>
      <c r="N947" s="229"/>
      <c r="O947" s="229"/>
      <c r="P947" s="229"/>
      <c r="Q947" s="229"/>
      <c r="R947" s="229"/>
      <c r="S947" s="229"/>
      <c r="T947" s="230"/>
      <c r="AT947" s="231" t="s">
        <v>171</v>
      </c>
      <c r="AU947" s="231" t="s">
        <v>134</v>
      </c>
      <c r="AV947" s="12" t="s">
        <v>133</v>
      </c>
      <c r="AW947" s="12" t="s">
        <v>33</v>
      </c>
      <c r="AX947" s="12" t="s">
        <v>78</v>
      </c>
      <c r="AY947" s="231" t="s">
        <v>126</v>
      </c>
    </row>
    <row r="948" spans="2:65" s="1" customFormat="1" ht="22.5" customHeight="1">
      <c r="B948" s="41"/>
      <c r="C948" s="193" t="s">
        <v>1153</v>
      </c>
      <c r="D948" s="193" t="s">
        <v>129</v>
      </c>
      <c r="E948" s="194" t="s">
        <v>1154</v>
      </c>
      <c r="F948" s="195" t="s">
        <v>1155</v>
      </c>
      <c r="G948" s="196" t="s">
        <v>400</v>
      </c>
      <c r="H948" s="197">
        <v>768.11500000000001</v>
      </c>
      <c r="I948" s="198"/>
      <c r="J948" s="199">
        <f>ROUND(I948*H948,2)</f>
        <v>0</v>
      </c>
      <c r="K948" s="195" t="s">
        <v>21</v>
      </c>
      <c r="L948" s="61"/>
      <c r="M948" s="200" t="s">
        <v>21</v>
      </c>
      <c r="N948" s="201" t="s">
        <v>42</v>
      </c>
      <c r="O948" s="42"/>
      <c r="P948" s="202">
        <f>O948*H948</f>
        <v>0</v>
      </c>
      <c r="Q948" s="202">
        <v>0</v>
      </c>
      <c r="R948" s="202">
        <f>Q948*H948</f>
        <v>0</v>
      </c>
      <c r="S948" s="202">
        <v>0</v>
      </c>
      <c r="T948" s="203">
        <f>S948*H948</f>
        <v>0</v>
      </c>
      <c r="AR948" s="24" t="s">
        <v>133</v>
      </c>
      <c r="AT948" s="24" t="s">
        <v>129</v>
      </c>
      <c r="AU948" s="24" t="s">
        <v>134</v>
      </c>
      <c r="AY948" s="24" t="s">
        <v>126</v>
      </c>
      <c r="BE948" s="204">
        <f>IF(N948="základní",J948,0)</f>
        <v>0</v>
      </c>
      <c r="BF948" s="204">
        <f>IF(N948="snížená",J948,0)</f>
        <v>0</v>
      </c>
      <c r="BG948" s="204">
        <f>IF(N948="zákl. přenesená",J948,0)</f>
        <v>0</v>
      </c>
      <c r="BH948" s="204">
        <f>IF(N948="sníž. přenesená",J948,0)</f>
        <v>0</v>
      </c>
      <c r="BI948" s="204">
        <f>IF(N948="nulová",J948,0)</f>
        <v>0</v>
      </c>
      <c r="BJ948" s="24" t="s">
        <v>134</v>
      </c>
      <c r="BK948" s="204">
        <f>ROUND(I948*H948,2)</f>
        <v>0</v>
      </c>
      <c r="BL948" s="24" t="s">
        <v>133</v>
      </c>
      <c r="BM948" s="24" t="s">
        <v>1156</v>
      </c>
    </row>
    <row r="949" spans="2:65" s="1" customFormat="1" ht="13.5">
      <c r="B949" s="41"/>
      <c r="C949" s="63"/>
      <c r="D949" s="205" t="s">
        <v>135</v>
      </c>
      <c r="E949" s="63"/>
      <c r="F949" s="206" t="s">
        <v>1155</v>
      </c>
      <c r="G949" s="63"/>
      <c r="H949" s="63"/>
      <c r="I949" s="163"/>
      <c r="J949" s="63"/>
      <c r="K949" s="63"/>
      <c r="L949" s="61"/>
      <c r="M949" s="207"/>
      <c r="N949" s="42"/>
      <c r="O949" s="42"/>
      <c r="P949" s="42"/>
      <c r="Q949" s="42"/>
      <c r="R949" s="42"/>
      <c r="S949" s="42"/>
      <c r="T949" s="78"/>
      <c r="AT949" s="24" t="s">
        <v>135</v>
      </c>
      <c r="AU949" s="24" t="s">
        <v>134</v>
      </c>
    </row>
    <row r="950" spans="2:65" s="1" customFormat="1" ht="22.5" customHeight="1">
      <c r="B950" s="41"/>
      <c r="C950" s="193" t="s">
        <v>703</v>
      </c>
      <c r="D950" s="193" t="s">
        <v>129</v>
      </c>
      <c r="E950" s="194" t="s">
        <v>1157</v>
      </c>
      <c r="F950" s="195" t="s">
        <v>1158</v>
      </c>
      <c r="G950" s="196" t="s">
        <v>400</v>
      </c>
      <c r="H950" s="197">
        <v>2054.5129999999999</v>
      </c>
      <c r="I950" s="198"/>
      <c r="J950" s="199">
        <f>ROUND(I950*H950,2)</f>
        <v>0</v>
      </c>
      <c r="K950" s="195" t="s">
        <v>21</v>
      </c>
      <c r="L950" s="61"/>
      <c r="M950" s="200" t="s">
        <v>21</v>
      </c>
      <c r="N950" s="201" t="s">
        <v>42</v>
      </c>
      <c r="O950" s="42"/>
      <c r="P950" s="202">
        <f>O950*H950</f>
        <v>0</v>
      </c>
      <c r="Q950" s="202">
        <v>0</v>
      </c>
      <c r="R950" s="202">
        <f>Q950*H950</f>
        <v>0</v>
      </c>
      <c r="S950" s="202">
        <v>0</v>
      </c>
      <c r="T950" s="203">
        <f>S950*H950</f>
        <v>0</v>
      </c>
      <c r="AR950" s="24" t="s">
        <v>133</v>
      </c>
      <c r="AT950" s="24" t="s">
        <v>129</v>
      </c>
      <c r="AU950" s="24" t="s">
        <v>134</v>
      </c>
      <c r="AY950" s="24" t="s">
        <v>126</v>
      </c>
      <c r="BE950" s="204">
        <f>IF(N950="základní",J950,0)</f>
        <v>0</v>
      </c>
      <c r="BF950" s="204">
        <f>IF(N950="snížená",J950,0)</f>
        <v>0</v>
      </c>
      <c r="BG950" s="204">
        <f>IF(N950="zákl. přenesená",J950,0)</f>
        <v>0</v>
      </c>
      <c r="BH950" s="204">
        <f>IF(N950="sníž. přenesená",J950,0)</f>
        <v>0</v>
      </c>
      <c r="BI950" s="204">
        <f>IF(N950="nulová",J950,0)</f>
        <v>0</v>
      </c>
      <c r="BJ950" s="24" t="s">
        <v>134</v>
      </c>
      <c r="BK950" s="204">
        <f>ROUND(I950*H950,2)</f>
        <v>0</v>
      </c>
      <c r="BL950" s="24" t="s">
        <v>133</v>
      </c>
      <c r="BM950" s="24" t="s">
        <v>1159</v>
      </c>
    </row>
    <row r="951" spans="2:65" s="1" customFormat="1" ht="13.5">
      <c r="B951" s="41"/>
      <c r="C951" s="63"/>
      <c r="D951" s="205" t="s">
        <v>135</v>
      </c>
      <c r="E951" s="63"/>
      <c r="F951" s="206" t="s">
        <v>1158</v>
      </c>
      <c r="G951" s="63"/>
      <c r="H951" s="63"/>
      <c r="I951" s="163"/>
      <c r="J951" s="63"/>
      <c r="K951" s="63"/>
      <c r="L951" s="61"/>
      <c r="M951" s="207"/>
      <c r="N951" s="42"/>
      <c r="O951" s="42"/>
      <c r="P951" s="42"/>
      <c r="Q951" s="42"/>
      <c r="R951" s="42"/>
      <c r="S951" s="42"/>
      <c r="T951" s="78"/>
      <c r="AT951" s="24" t="s">
        <v>135</v>
      </c>
      <c r="AU951" s="24" t="s">
        <v>134</v>
      </c>
    </row>
    <row r="952" spans="2:65" s="1" customFormat="1" ht="31.5" customHeight="1">
      <c r="B952" s="41"/>
      <c r="C952" s="193" t="s">
        <v>1160</v>
      </c>
      <c r="D952" s="193" t="s">
        <v>129</v>
      </c>
      <c r="E952" s="194" t="s">
        <v>1161</v>
      </c>
      <c r="F952" s="195" t="s">
        <v>1162</v>
      </c>
      <c r="G952" s="196" t="s">
        <v>400</v>
      </c>
      <c r="H952" s="197">
        <v>254.28100000000001</v>
      </c>
      <c r="I952" s="198"/>
      <c r="J952" s="199">
        <f>ROUND(I952*H952,2)</f>
        <v>0</v>
      </c>
      <c r="K952" s="195" t="s">
        <v>21</v>
      </c>
      <c r="L952" s="61"/>
      <c r="M952" s="200" t="s">
        <v>21</v>
      </c>
      <c r="N952" s="201" t="s">
        <v>42</v>
      </c>
      <c r="O952" s="42"/>
      <c r="P952" s="202">
        <f>O952*H952</f>
        <v>0</v>
      </c>
      <c r="Q952" s="202">
        <v>0</v>
      </c>
      <c r="R952" s="202">
        <f>Q952*H952</f>
        <v>0</v>
      </c>
      <c r="S952" s="202">
        <v>0</v>
      </c>
      <c r="T952" s="203">
        <f>S952*H952</f>
        <v>0</v>
      </c>
      <c r="AR952" s="24" t="s">
        <v>133</v>
      </c>
      <c r="AT952" s="24" t="s">
        <v>129</v>
      </c>
      <c r="AU952" s="24" t="s">
        <v>134</v>
      </c>
      <c r="AY952" s="24" t="s">
        <v>126</v>
      </c>
      <c r="BE952" s="204">
        <f>IF(N952="základní",J952,0)</f>
        <v>0</v>
      </c>
      <c r="BF952" s="204">
        <f>IF(N952="snížená",J952,0)</f>
        <v>0</v>
      </c>
      <c r="BG952" s="204">
        <f>IF(N952="zákl. přenesená",J952,0)</f>
        <v>0</v>
      </c>
      <c r="BH952" s="204">
        <f>IF(N952="sníž. přenesená",J952,0)</f>
        <v>0</v>
      </c>
      <c r="BI952" s="204">
        <f>IF(N952="nulová",J952,0)</f>
        <v>0</v>
      </c>
      <c r="BJ952" s="24" t="s">
        <v>134</v>
      </c>
      <c r="BK952" s="204">
        <f>ROUND(I952*H952,2)</f>
        <v>0</v>
      </c>
      <c r="BL952" s="24" t="s">
        <v>133</v>
      </c>
      <c r="BM952" s="24" t="s">
        <v>1163</v>
      </c>
    </row>
    <row r="953" spans="2:65" s="1" customFormat="1" ht="27">
      <c r="B953" s="41"/>
      <c r="C953" s="63"/>
      <c r="D953" s="208" t="s">
        <v>135</v>
      </c>
      <c r="E953" s="63"/>
      <c r="F953" s="209" t="s">
        <v>1162</v>
      </c>
      <c r="G953" s="63"/>
      <c r="H953" s="63"/>
      <c r="I953" s="163"/>
      <c r="J953" s="63"/>
      <c r="K953" s="63"/>
      <c r="L953" s="61"/>
      <c r="M953" s="207"/>
      <c r="N953" s="42"/>
      <c r="O953" s="42"/>
      <c r="P953" s="42"/>
      <c r="Q953" s="42"/>
      <c r="R953" s="42"/>
      <c r="S953" s="42"/>
      <c r="T953" s="78"/>
      <c r="AT953" s="24" t="s">
        <v>135</v>
      </c>
      <c r="AU953" s="24" t="s">
        <v>134</v>
      </c>
    </row>
    <row r="954" spans="2:65" s="11" customFormat="1" ht="27">
      <c r="B954" s="210"/>
      <c r="C954" s="211"/>
      <c r="D954" s="208" t="s">
        <v>171</v>
      </c>
      <c r="E954" s="212" t="s">
        <v>21</v>
      </c>
      <c r="F954" s="213" t="s">
        <v>1164</v>
      </c>
      <c r="G954" s="211"/>
      <c r="H954" s="214">
        <v>138.25</v>
      </c>
      <c r="I954" s="215"/>
      <c r="J954" s="211"/>
      <c r="K954" s="211"/>
      <c r="L954" s="216"/>
      <c r="M954" s="217"/>
      <c r="N954" s="218"/>
      <c r="O954" s="218"/>
      <c r="P954" s="218"/>
      <c r="Q954" s="218"/>
      <c r="R954" s="218"/>
      <c r="S954" s="218"/>
      <c r="T954" s="219"/>
      <c r="AT954" s="220" t="s">
        <v>171</v>
      </c>
      <c r="AU954" s="220" t="s">
        <v>134</v>
      </c>
      <c r="AV954" s="11" t="s">
        <v>134</v>
      </c>
      <c r="AW954" s="11" t="s">
        <v>33</v>
      </c>
      <c r="AX954" s="11" t="s">
        <v>70</v>
      </c>
      <c r="AY954" s="220" t="s">
        <v>126</v>
      </c>
    </row>
    <row r="955" spans="2:65" s="11" customFormat="1" ht="13.5">
      <c r="B955" s="210"/>
      <c r="C955" s="211"/>
      <c r="D955" s="208" t="s">
        <v>171</v>
      </c>
      <c r="E955" s="212" t="s">
        <v>21</v>
      </c>
      <c r="F955" s="213" t="s">
        <v>1165</v>
      </c>
      <c r="G955" s="211"/>
      <c r="H955" s="214">
        <v>-11.11</v>
      </c>
      <c r="I955" s="215"/>
      <c r="J955" s="211"/>
      <c r="K955" s="211"/>
      <c r="L955" s="216"/>
      <c r="M955" s="217"/>
      <c r="N955" s="218"/>
      <c r="O955" s="218"/>
      <c r="P955" s="218"/>
      <c r="Q955" s="218"/>
      <c r="R955" s="218"/>
      <c r="S955" s="218"/>
      <c r="T955" s="219"/>
      <c r="AT955" s="220" t="s">
        <v>171</v>
      </c>
      <c r="AU955" s="220" t="s">
        <v>134</v>
      </c>
      <c r="AV955" s="11" t="s">
        <v>134</v>
      </c>
      <c r="AW955" s="11" t="s">
        <v>33</v>
      </c>
      <c r="AX955" s="11" t="s">
        <v>70</v>
      </c>
      <c r="AY955" s="220" t="s">
        <v>126</v>
      </c>
    </row>
    <row r="956" spans="2:65" s="12" customFormat="1" ht="13.5">
      <c r="B956" s="221"/>
      <c r="C956" s="222"/>
      <c r="D956" s="208" t="s">
        <v>171</v>
      </c>
      <c r="E956" s="223" t="s">
        <v>21</v>
      </c>
      <c r="F956" s="224" t="s">
        <v>174</v>
      </c>
      <c r="G956" s="222"/>
      <c r="H956" s="225">
        <v>127.14</v>
      </c>
      <c r="I956" s="226"/>
      <c r="J956" s="222"/>
      <c r="K956" s="222"/>
      <c r="L956" s="227"/>
      <c r="M956" s="228"/>
      <c r="N956" s="229"/>
      <c r="O956" s="229"/>
      <c r="P956" s="229"/>
      <c r="Q956" s="229"/>
      <c r="R956" s="229"/>
      <c r="S956" s="229"/>
      <c r="T956" s="230"/>
      <c r="AT956" s="231" t="s">
        <v>171</v>
      </c>
      <c r="AU956" s="231" t="s">
        <v>134</v>
      </c>
      <c r="AV956" s="12" t="s">
        <v>133</v>
      </c>
      <c r="AW956" s="12" t="s">
        <v>33</v>
      </c>
      <c r="AX956" s="12" t="s">
        <v>70</v>
      </c>
      <c r="AY956" s="231" t="s">
        <v>126</v>
      </c>
    </row>
    <row r="957" spans="2:65" s="11" customFormat="1" ht="13.5">
      <c r="B957" s="210"/>
      <c r="C957" s="211"/>
      <c r="D957" s="208" t="s">
        <v>171</v>
      </c>
      <c r="E957" s="212" t="s">
        <v>21</v>
      </c>
      <c r="F957" s="213" t="s">
        <v>1166</v>
      </c>
      <c r="G957" s="211"/>
      <c r="H957" s="214">
        <v>254.28100000000001</v>
      </c>
      <c r="I957" s="215"/>
      <c r="J957" s="211"/>
      <c r="K957" s="211"/>
      <c r="L957" s="216"/>
      <c r="M957" s="217"/>
      <c r="N957" s="218"/>
      <c r="O957" s="218"/>
      <c r="P957" s="218"/>
      <c r="Q957" s="218"/>
      <c r="R957" s="218"/>
      <c r="S957" s="218"/>
      <c r="T957" s="219"/>
      <c r="AT957" s="220" t="s">
        <v>171</v>
      </c>
      <c r="AU957" s="220" t="s">
        <v>134</v>
      </c>
      <c r="AV957" s="11" t="s">
        <v>134</v>
      </c>
      <c r="AW957" s="11" t="s">
        <v>33</v>
      </c>
      <c r="AX957" s="11" t="s">
        <v>70</v>
      </c>
      <c r="AY957" s="220" t="s">
        <v>126</v>
      </c>
    </row>
    <row r="958" spans="2:65" s="12" customFormat="1" ht="13.5">
      <c r="B958" s="221"/>
      <c r="C958" s="222"/>
      <c r="D958" s="205" t="s">
        <v>171</v>
      </c>
      <c r="E958" s="248" t="s">
        <v>21</v>
      </c>
      <c r="F958" s="249" t="s">
        <v>174</v>
      </c>
      <c r="G958" s="222"/>
      <c r="H958" s="250">
        <v>254.28100000000001</v>
      </c>
      <c r="I958" s="226"/>
      <c r="J958" s="222"/>
      <c r="K958" s="222"/>
      <c r="L958" s="227"/>
      <c r="M958" s="228"/>
      <c r="N958" s="229"/>
      <c r="O958" s="229"/>
      <c r="P958" s="229"/>
      <c r="Q958" s="229"/>
      <c r="R958" s="229"/>
      <c r="S958" s="229"/>
      <c r="T958" s="230"/>
      <c r="AT958" s="231" t="s">
        <v>171</v>
      </c>
      <c r="AU958" s="231" t="s">
        <v>134</v>
      </c>
      <c r="AV958" s="12" t="s">
        <v>133</v>
      </c>
      <c r="AW958" s="12" t="s">
        <v>33</v>
      </c>
      <c r="AX958" s="12" t="s">
        <v>78</v>
      </c>
      <c r="AY958" s="231" t="s">
        <v>126</v>
      </c>
    </row>
    <row r="959" spans="2:65" s="1" customFormat="1" ht="31.5" customHeight="1">
      <c r="B959" s="41"/>
      <c r="C959" s="193" t="s">
        <v>706</v>
      </c>
      <c r="D959" s="193" t="s">
        <v>129</v>
      </c>
      <c r="E959" s="194" t="s">
        <v>1167</v>
      </c>
      <c r="F959" s="195" t="s">
        <v>1168</v>
      </c>
      <c r="G959" s="196" t="s">
        <v>400</v>
      </c>
      <c r="H959" s="197">
        <v>225.608</v>
      </c>
      <c r="I959" s="198"/>
      <c r="J959" s="199">
        <f>ROUND(I959*H959,2)</f>
        <v>0</v>
      </c>
      <c r="K959" s="195" t="s">
        <v>21</v>
      </c>
      <c r="L959" s="61"/>
      <c r="M959" s="200" t="s">
        <v>21</v>
      </c>
      <c r="N959" s="201" t="s">
        <v>42</v>
      </c>
      <c r="O959" s="42"/>
      <c r="P959" s="202">
        <f>O959*H959</f>
        <v>0</v>
      </c>
      <c r="Q959" s="202">
        <v>0</v>
      </c>
      <c r="R959" s="202">
        <f>Q959*H959</f>
        <v>0</v>
      </c>
      <c r="S959" s="202">
        <v>0</v>
      </c>
      <c r="T959" s="203">
        <f>S959*H959</f>
        <v>0</v>
      </c>
      <c r="AR959" s="24" t="s">
        <v>133</v>
      </c>
      <c r="AT959" s="24" t="s">
        <v>129</v>
      </c>
      <c r="AU959" s="24" t="s">
        <v>134</v>
      </c>
      <c r="AY959" s="24" t="s">
        <v>126</v>
      </c>
      <c r="BE959" s="204">
        <f>IF(N959="základní",J959,0)</f>
        <v>0</v>
      </c>
      <c r="BF959" s="204">
        <f>IF(N959="snížená",J959,0)</f>
        <v>0</v>
      </c>
      <c r="BG959" s="204">
        <f>IF(N959="zákl. přenesená",J959,0)</f>
        <v>0</v>
      </c>
      <c r="BH959" s="204">
        <f>IF(N959="sníž. přenesená",J959,0)</f>
        <v>0</v>
      </c>
      <c r="BI959" s="204">
        <f>IF(N959="nulová",J959,0)</f>
        <v>0</v>
      </c>
      <c r="BJ959" s="24" t="s">
        <v>134</v>
      </c>
      <c r="BK959" s="204">
        <f>ROUND(I959*H959,2)</f>
        <v>0</v>
      </c>
      <c r="BL959" s="24" t="s">
        <v>133</v>
      </c>
      <c r="BM959" s="24" t="s">
        <v>1169</v>
      </c>
    </row>
    <row r="960" spans="2:65" s="1" customFormat="1" ht="27">
      <c r="B960" s="41"/>
      <c r="C960" s="63"/>
      <c r="D960" s="205" t="s">
        <v>135</v>
      </c>
      <c r="E960" s="63"/>
      <c r="F960" s="206" t="s">
        <v>1168</v>
      </c>
      <c r="G960" s="63"/>
      <c r="H960" s="63"/>
      <c r="I960" s="163"/>
      <c r="J960" s="63"/>
      <c r="K960" s="63"/>
      <c r="L960" s="61"/>
      <c r="M960" s="207"/>
      <c r="N960" s="42"/>
      <c r="O960" s="42"/>
      <c r="P960" s="42"/>
      <c r="Q960" s="42"/>
      <c r="R960" s="42"/>
      <c r="S960" s="42"/>
      <c r="T960" s="78"/>
      <c r="AT960" s="24" t="s">
        <v>135</v>
      </c>
      <c r="AU960" s="24" t="s">
        <v>134</v>
      </c>
    </row>
    <row r="961" spans="2:65" s="1" customFormat="1" ht="31.5" customHeight="1">
      <c r="B961" s="41"/>
      <c r="C961" s="193" t="s">
        <v>1170</v>
      </c>
      <c r="D961" s="193" t="s">
        <v>129</v>
      </c>
      <c r="E961" s="194" t="s">
        <v>1171</v>
      </c>
      <c r="F961" s="195" t="s">
        <v>1172</v>
      </c>
      <c r="G961" s="196" t="s">
        <v>400</v>
      </c>
      <c r="H961" s="197">
        <v>561.77700000000004</v>
      </c>
      <c r="I961" s="198"/>
      <c r="J961" s="199">
        <f>ROUND(I961*H961,2)</f>
        <v>0</v>
      </c>
      <c r="K961" s="195" t="s">
        <v>21</v>
      </c>
      <c r="L961" s="61"/>
      <c r="M961" s="200" t="s">
        <v>21</v>
      </c>
      <c r="N961" s="201" t="s">
        <v>42</v>
      </c>
      <c r="O961" s="42"/>
      <c r="P961" s="202">
        <f>O961*H961</f>
        <v>0</v>
      </c>
      <c r="Q961" s="202">
        <v>0</v>
      </c>
      <c r="R961" s="202">
        <f>Q961*H961</f>
        <v>0</v>
      </c>
      <c r="S961" s="202">
        <v>0</v>
      </c>
      <c r="T961" s="203">
        <f>S961*H961</f>
        <v>0</v>
      </c>
      <c r="AR961" s="24" t="s">
        <v>133</v>
      </c>
      <c r="AT961" s="24" t="s">
        <v>129</v>
      </c>
      <c r="AU961" s="24" t="s">
        <v>134</v>
      </c>
      <c r="AY961" s="24" t="s">
        <v>126</v>
      </c>
      <c r="BE961" s="204">
        <f>IF(N961="základní",J961,0)</f>
        <v>0</v>
      </c>
      <c r="BF961" s="204">
        <f>IF(N961="snížená",J961,0)</f>
        <v>0</v>
      </c>
      <c r="BG961" s="204">
        <f>IF(N961="zákl. přenesená",J961,0)</f>
        <v>0</v>
      </c>
      <c r="BH961" s="204">
        <f>IF(N961="sníž. přenesená",J961,0)</f>
        <v>0</v>
      </c>
      <c r="BI961" s="204">
        <f>IF(N961="nulová",J961,0)</f>
        <v>0</v>
      </c>
      <c r="BJ961" s="24" t="s">
        <v>134</v>
      </c>
      <c r="BK961" s="204">
        <f>ROUND(I961*H961,2)</f>
        <v>0</v>
      </c>
      <c r="BL961" s="24" t="s">
        <v>133</v>
      </c>
      <c r="BM961" s="24" t="s">
        <v>1173</v>
      </c>
    </row>
    <row r="962" spans="2:65" s="1" customFormat="1" ht="27">
      <c r="B962" s="41"/>
      <c r="C962" s="63"/>
      <c r="D962" s="205" t="s">
        <v>135</v>
      </c>
      <c r="E962" s="63"/>
      <c r="F962" s="206" t="s">
        <v>1172</v>
      </c>
      <c r="G962" s="63"/>
      <c r="H962" s="63"/>
      <c r="I962" s="163"/>
      <c r="J962" s="63"/>
      <c r="K962" s="63"/>
      <c r="L962" s="61"/>
      <c r="M962" s="207"/>
      <c r="N962" s="42"/>
      <c r="O962" s="42"/>
      <c r="P962" s="42"/>
      <c r="Q962" s="42"/>
      <c r="R962" s="42"/>
      <c r="S962" s="42"/>
      <c r="T962" s="78"/>
      <c r="AT962" s="24" t="s">
        <v>135</v>
      </c>
      <c r="AU962" s="24" t="s">
        <v>134</v>
      </c>
    </row>
    <row r="963" spans="2:65" s="1" customFormat="1" ht="22.5" customHeight="1">
      <c r="B963" s="41"/>
      <c r="C963" s="193" t="s">
        <v>711</v>
      </c>
      <c r="D963" s="193" t="s">
        <v>129</v>
      </c>
      <c r="E963" s="194" t="s">
        <v>1174</v>
      </c>
      <c r="F963" s="195" t="s">
        <v>1175</v>
      </c>
      <c r="G963" s="196" t="s">
        <v>169</v>
      </c>
      <c r="H963" s="197">
        <v>100.72499999999999</v>
      </c>
      <c r="I963" s="198"/>
      <c r="J963" s="199">
        <f>ROUND(I963*H963,2)</f>
        <v>0</v>
      </c>
      <c r="K963" s="195" t="s">
        <v>21</v>
      </c>
      <c r="L963" s="61"/>
      <c r="M963" s="200" t="s">
        <v>21</v>
      </c>
      <c r="N963" s="201" t="s">
        <v>42</v>
      </c>
      <c r="O963" s="42"/>
      <c r="P963" s="202">
        <f>O963*H963</f>
        <v>0</v>
      </c>
      <c r="Q963" s="202">
        <v>0</v>
      </c>
      <c r="R963" s="202">
        <f>Q963*H963</f>
        <v>0</v>
      </c>
      <c r="S963" s="202">
        <v>0</v>
      </c>
      <c r="T963" s="203">
        <f>S963*H963</f>
        <v>0</v>
      </c>
      <c r="AR963" s="24" t="s">
        <v>133</v>
      </c>
      <c r="AT963" s="24" t="s">
        <v>129</v>
      </c>
      <c r="AU963" s="24" t="s">
        <v>134</v>
      </c>
      <c r="AY963" s="24" t="s">
        <v>126</v>
      </c>
      <c r="BE963" s="204">
        <f>IF(N963="základní",J963,0)</f>
        <v>0</v>
      </c>
      <c r="BF963" s="204">
        <f>IF(N963="snížená",J963,0)</f>
        <v>0</v>
      </c>
      <c r="BG963" s="204">
        <f>IF(N963="zákl. přenesená",J963,0)</f>
        <v>0</v>
      </c>
      <c r="BH963" s="204">
        <f>IF(N963="sníž. přenesená",J963,0)</f>
        <v>0</v>
      </c>
      <c r="BI963" s="204">
        <f>IF(N963="nulová",J963,0)</f>
        <v>0</v>
      </c>
      <c r="BJ963" s="24" t="s">
        <v>134</v>
      </c>
      <c r="BK963" s="204">
        <f>ROUND(I963*H963,2)</f>
        <v>0</v>
      </c>
      <c r="BL963" s="24" t="s">
        <v>133</v>
      </c>
      <c r="BM963" s="24" t="s">
        <v>1176</v>
      </c>
    </row>
    <row r="964" spans="2:65" s="1" customFormat="1" ht="13.5">
      <c r="B964" s="41"/>
      <c r="C964" s="63"/>
      <c r="D964" s="208" t="s">
        <v>135</v>
      </c>
      <c r="E964" s="63"/>
      <c r="F964" s="209" t="s">
        <v>1175</v>
      </c>
      <c r="G964" s="63"/>
      <c r="H964" s="63"/>
      <c r="I964" s="163"/>
      <c r="J964" s="63"/>
      <c r="K964" s="63"/>
      <c r="L964" s="61"/>
      <c r="M964" s="207"/>
      <c r="N964" s="42"/>
      <c r="O964" s="42"/>
      <c r="P964" s="42"/>
      <c r="Q964" s="42"/>
      <c r="R964" s="42"/>
      <c r="S964" s="42"/>
      <c r="T964" s="78"/>
      <c r="AT964" s="24" t="s">
        <v>135</v>
      </c>
      <c r="AU964" s="24" t="s">
        <v>134</v>
      </c>
    </row>
    <row r="965" spans="2:65" s="13" customFormat="1" ht="13.5">
      <c r="B965" s="237"/>
      <c r="C965" s="238"/>
      <c r="D965" s="208" t="s">
        <v>171</v>
      </c>
      <c r="E965" s="239" t="s">
        <v>21</v>
      </c>
      <c r="F965" s="240" t="s">
        <v>411</v>
      </c>
      <c r="G965" s="238"/>
      <c r="H965" s="241" t="s">
        <v>21</v>
      </c>
      <c r="I965" s="242"/>
      <c r="J965" s="238"/>
      <c r="K965" s="238"/>
      <c r="L965" s="243"/>
      <c r="M965" s="244"/>
      <c r="N965" s="245"/>
      <c r="O965" s="245"/>
      <c r="P965" s="245"/>
      <c r="Q965" s="245"/>
      <c r="R965" s="245"/>
      <c r="S965" s="245"/>
      <c r="T965" s="246"/>
      <c r="AT965" s="247" t="s">
        <v>171</v>
      </c>
      <c r="AU965" s="247" t="s">
        <v>134</v>
      </c>
      <c r="AV965" s="13" t="s">
        <v>78</v>
      </c>
      <c r="AW965" s="13" t="s">
        <v>33</v>
      </c>
      <c r="AX965" s="13" t="s">
        <v>70</v>
      </c>
      <c r="AY965" s="247" t="s">
        <v>126</v>
      </c>
    </row>
    <row r="966" spans="2:65" s="11" customFormat="1" ht="13.5">
      <c r="B966" s="210"/>
      <c r="C966" s="211"/>
      <c r="D966" s="208" t="s">
        <v>171</v>
      </c>
      <c r="E966" s="212" t="s">
        <v>21</v>
      </c>
      <c r="F966" s="213" t="s">
        <v>1177</v>
      </c>
      <c r="G966" s="211"/>
      <c r="H966" s="214">
        <v>15.87</v>
      </c>
      <c r="I966" s="215"/>
      <c r="J966" s="211"/>
      <c r="K966" s="211"/>
      <c r="L966" s="216"/>
      <c r="M966" s="217"/>
      <c r="N966" s="218"/>
      <c r="O966" s="218"/>
      <c r="P966" s="218"/>
      <c r="Q966" s="218"/>
      <c r="R966" s="218"/>
      <c r="S966" s="218"/>
      <c r="T966" s="219"/>
      <c r="AT966" s="220" t="s">
        <v>171</v>
      </c>
      <c r="AU966" s="220" t="s">
        <v>134</v>
      </c>
      <c r="AV966" s="11" t="s">
        <v>134</v>
      </c>
      <c r="AW966" s="11" t="s">
        <v>33</v>
      </c>
      <c r="AX966" s="11" t="s">
        <v>70</v>
      </c>
      <c r="AY966" s="220" t="s">
        <v>126</v>
      </c>
    </row>
    <row r="967" spans="2:65" s="13" customFormat="1" ht="13.5">
      <c r="B967" s="237"/>
      <c r="C967" s="238"/>
      <c r="D967" s="208" t="s">
        <v>171</v>
      </c>
      <c r="E967" s="239" t="s">
        <v>21</v>
      </c>
      <c r="F967" s="240" t="s">
        <v>771</v>
      </c>
      <c r="G967" s="238"/>
      <c r="H967" s="241" t="s">
        <v>21</v>
      </c>
      <c r="I967" s="242"/>
      <c r="J967" s="238"/>
      <c r="K967" s="238"/>
      <c r="L967" s="243"/>
      <c r="M967" s="244"/>
      <c r="N967" s="245"/>
      <c r="O967" s="245"/>
      <c r="P967" s="245"/>
      <c r="Q967" s="245"/>
      <c r="R967" s="245"/>
      <c r="S967" s="245"/>
      <c r="T967" s="246"/>
      <c r="AT967" s="247" t="s">
        <v>171</v>
      </c>
      <c r="AU967" s="247" t="s">
        <v>134</v>
      </c>
      <c r="AV967" s="13" t="s">
        <v>78</v>
      </c>
      <c r="AW967" s="13" t="s">
        <v>33</v>
      </c>
      <c r="AX967" s="13" t="s">
        <v>70</v>
      </c>
      <c r="AY967" s="247" t="s">
        <v>126</v>
      </c>
    </row>
    <row r="968" spans="2:65" s="11" customFormat="1" ht="13.5">
      <c r="B968" s="210"/>
      <c r="C968" s="211"/>
      <c r="D968" s="208" t="s">
        <v>171</v>
      </c>
      <c r="E968" s="212" t="s">
        <v>21</v>
      </c>
      <c r="F968" s="213" t="s">
        <v>1178</v>
      </c>
      <c r="G968" s="211"/>
      <c r="H968" s="214">
        <v>1.8</v>
      </c>
      <c r="I968" s="215"/>
      <c r="J968" s="211"/>
      <c r="K968" s="211"/>
      <c r="L968" s="216"/>
      <c r="M968" s="217"/>
      <c r="N968" s="218"/>
      <c r="O968" s="218"/>
      <c r="P968" s="218"/>
      <c r="Q968" s="218"/>
      <c r="R968" s="218"/>
      <c r="S968" s="218"/>
      <c r="T968" s="219"/>
      <c r="AT968" s="220" t="s">
        <v>171</v>
      </c>
      <c r="AU968" s="220" t="s">
        <v>134</v>
      </c>
      <c r="AV968" s="11" t="s">
        <v>134</v>
      </c>
      <c r="AW968" s="11" t="s">
        <v>33</v>
      </c>
      <c r="AX968" s="11" t="s">
        <v>70</v>
      </c>
      <c r="AY968" s="220" t="s">
        <v>126</v>
      </c>
    </row>
    <row r="969" spans="2:65" s="11" customFormat="1" ht="13.5">
      <c r="B969" s="210"/>
      <c r="C969" s="211"/>
      <c r="D969" s="208" t="s">
        <v>171</v>
      </c>
      <c r="E969" s="212" t="s">
        <v>21</v>
      </c>
      <c r="F969" s="213" t="s">
        <v>1179</v>
      </c>
      <c r="G969" s="211"/>
      <c r="H969" s="214">
        <v>3.3250000000000002</v>
      </c>
      <c r="I969" s="215"/>
      <c r="J969" s="211"/>
      <c r="K969" s="211"/>
      <c r="L969" s="216"/>
      <c r="M969" s="217"/>
      <c r="N969" s="218"/>
      <c r="O969" s="218"/>
      <c r="P969" s="218"/>
      <c r="Q969" s="218"/>
      <c r="R969" s="218"/>
      <c r="S969" s="218"/>
      <c r="T969" s="219"/>
      <c r="AT969" s="220" t="s">
        <v>171</v>
      </c>
      <c r="AU969" s="220" t="s">
        <v>134</v>
      </c>
      <c r="AV969" s="11" t="s">
        <v>134</v>
      </c>
      <c r="AW969" s="11" t="s">
        <v>33</v>
      </c>
      <c r="AX969" s="11" t="s">
        <v>70</v>
      </c>
      <c r="AY969" s="220" t="s">
        <v>126</v>
      </c>
    </row>
    <row r="970" spans="2:65" s="11" customFormat="1" ht="13.5">
      <c r="B970" s="210"/>
      <c r="C970" s="211"/>
      <c r="D970" s="208" t="s">
        <v>171</v>
      </c>
      <c r="E970" s="212" t="s">
        <v>21</v>
      </c>
      <c r="F970" s="213" t="s">
        <v>1180</v>
      </c>
      <c r="G970" s="211"/>
      <c r="H970" s="214">
        <v>6.8</v>
      </c>
      <c r="I970" s="215"/>
      <c r="J970" s="211"/>
      <c r="K970" s="211"/>
      <c r="L970" s="216"/>
      <c r="M970" s="217"/>
      <c r="N970" s="218"/>
      <c r="O970" s="218"/>
      <c r="P970" s="218"/>
      <c r="Q970" s="218"/>
      <c r="R970" s="218"/>
      <c r="S970" s="218"/>
      <c r="T970" s="219"/>
      <c r="AT970" s="220" t="s">
        <v>171</v>
      </c>
      <c r="AU970" s="220" t="s">
        <v>134</v>
      </c>
      <c r="AV970" s="11" t="s">
        <v>134</v>
      </c>
      <c r="AW970" s="11" t="s">
        <v>33</v>
      </c>
      <c r="AX970" s="11" t="s">
        <v>70</v>
      </c>
      <c r="AY970" s="220" t="s">
        <v>126</v>
      </c>
    </row>
    <row r="971" spans="2:65" s="11" customFormat="1" ht="13.5">
      <c r="B971" s="210"/>
      <c r="C971" s="211"/>
      <c r="D971" s="208" t="s">
        <v>171</v>
      </c>
      <c r="E971" s="212" t="s">
        <v>21</v>
      </c>
      <c r="F971" s="213" t="s">
        <v>1181</v>
      </c>
      <c r="G971" s="211"/>
      <c r="H971" s="214">
        <v>11.9</v>
      </c>
      <c r="I971" s="215"/>
      <c r="J971" s="211"/>
      <c r="K971" s="211"/>
      <c r="L971" s="216"/>
      <c r="M971" s="217"/>
      <c r="N971" s="218"/>
      <c r="O971" s="218"/>
      <c r="P971" s="218"/>
      <c r="Q971" s="218"/>
      <c r="R971" s="218"/>
      <c r="S971" s="218"/>
      <c r="T971" s="219"/>
      <c r="AT971" s="220" t="s">
        <v>171</v>
      </c>
      <c r="AU971" s="220" t="s">
        <v>134</v>
      </c>
      <c r="AV971" s="11" t="s">
        <v>134</v>
      </c>
      <c r="AW971" s="11" t="s">
        <v>33</v>
      </c>
      <c r="AX971" s="11" t="s">
        <v>70</v>
      </c>
      <c r="AY971" s="220" t="s">
        <v>126</v>
      </c>
    </row>
    <row r="972" spans="2:65" s="11" customFormat="1" ht="13.5">
      <c r="B972" s="210"/>
      <c r="C972" s="211"/>
      <c r="D972" s="208" t="s">
        <v>171</v>
      </c>
      <c r="E972" s="212" t="s">
        <v>21</v>
      </c>
      <c r="F972" s="213" t="s">
        <v>1182</v>
      </c>
      <c r="G972" s="211"/>
      <c r="H972" s="214">
        <v>3.98</v>
      </c>
      <c r="I972" s="215"/>
      <c r="J972" s="211"/>
      <c r="K972" s="211"/>
      <c r="L972" s="216"/>
      <c r="M972" s="217"/>
      <c r="N972" s="218"/>
      <c r="O972" s="218"/>
      <c r="P972" s="218"/>
      <c r="Q972" s="218"/>
      <c r="R972" s="218"/>
      <c r="S972" s="218"/>
      <c r="T972" s="219"/>
      <c r="AT972" s="220" t="s">
        <v>171</v>
      </c>
      <c r="AU972" s="220" t="s">
        <v>134</v>
      </c>
      <c r="AV972" s="11" t="s">
        <v>134</v>
      </c>
      <c r="AW972" s="11" t="s">
        <v>33</v>
      </c>
      <c r="AX972" s="11" t="s">
        <v>70</v>
      </c>
      <c r="AY972" s="220" t="s">
        <v>126</v>
      </c>
    </row>
    <row r="973" spans="2:65" s="11" customFormat="1" ht="13.5">
      <c r="B973" s="210"/>
      <c r="C973" s="211"/>
      <c r="D973" s="208" t="s">
        <v>171</v>
      </c>
      <c r="E973" s="212" t="s">
        <v>21</v>
      </c>
      <c r="F973" s="213" t="s">
        <v>1183</v>
      </c>
      <c r="G973" s="211"/>
      <c r="H973" s="214">
        <v>7.45</v>
      </c>
      <c r="I973" s="215"/>
      <c r="J973" s="211"/>
      <c r="K973" s="211"/>
      <c r="L973" s="216"/>
      <c r="M973" s="217"/>
      <c r="N973" s="218"/>
      <c r="O973" s="218"/>
      <c r="P973" s="218"/>
      <c r="Q973" s="218"/>
      <c r="R973" s="218"/>
      <c r="S973" s="218"/>
      <c r="T973" s="219"/>
      <c r="AT973" s="220" t="s">
        <v>171</v>
      </c>
      <c r="AU973" s="220" t="s">
        <v>134</v>
      </c>
      <c r="AV973" s="11" t="s">
        <v>134</v>
      </c>
      <c r="AW973" s="11" t="s">
        <v>33</v>
      </c>
      <c r="AX973" s="11" t="s">
        <v>70</v>
      </c>
      <c r="AY973" s="220" t="s">
        <v>126</v>
      </c>
    </row>
    <row r="974" spans="2:65" s="13" customFormat="1" ht="13.5">
      <c r="B974" s="237"/>
      <c r="C974" s="238"/>
      <c r="D974" s="208" t="s">
        <v>171</v>
      </c>
      <c r="E974" s="239" t="s">
        <v>21</v>
      </c>
      <c r="F974" s="240" t="s">
        <v>829</v>
      </c>
      <c r="G974" s="238"/>
      <c r="H974" s="241" t="s">
        <v>21</v>
      </c>
      <c r="I974" s="242"/>
      <c r="J974" s="238"/>
      <c r="K974" s="238"/>
      <c r="L974" s="243"/>
      <c r="M974" s="244"/>
      <c r="N974" s="245"/>
      <c r="O974" s="245"/>
      <c r="P974" s="245"/>
      <c r="Q974" s="245"/>
      <c r="R974" s="245"/>
      <c r="S974" s="245"/>
      <c r="T974" s="246"/>
      <c r="AT974" s="247" t="s">
        <v>171</v>
      </c>
      <c r="AU974" s="247" t="s">
        <v>134</v>
      </c>
      <c r="AV974" s="13" t="s">
        <v>78</v>
      </c>
      <c r="AW974" s="13" t="s">
        <v>33</v>
      </c>
      <c r="AX974" s="13" t="s">
        <v>70</v>
      </c>
      <c r="AY974" s="247" t="s">
        <v>126</v>
      </c>
    </row>
    <row r="975" spans="2:65" s="11" customFormat="1" ht="13.5">
      <c r="B975" s="210"/>
      <c r="C975" s="211"/>
      <c r="D975" s="208" t="s">
        <v>171</v>
      </c>
      <c r="E975" s="212" t="s">
        <v>21</v>
      </c>
      <c r="F975" s="213" t="s">
        <v>1184</v>
      </c>
      <c r="G975" s="211"/>
      <c r="H975" s="214">
        <v>2.7</v>
      </c>
      <c r="I975" s="215"/>
      <c r="J975" s="211"/>
      <c r="K975" s="211"/>
      <c r="L975" s="216"/>
      <c r="M975" s="217"/>
      <c r="N975" s="218"/>
      <c r="O975" s="218"/>
      <c r="P975" s="218"/>
      <c r="Q975" s="218"/>
      <c r="R975" s="218"/>
      <c r="S975" s="218"/>
      <c r="T975" s="219"/>
      <c r="AT975" s="220" t="s">
        <v>171</v>
      </c>
      <c r="AU975" s="220" t="s">
        <v>134</v>
      </c>
      <c r="AV975" s="11" t="s">
        <v>134</v>
      </c>
      <c r="AW975" s="11" t="s">
        <v>33</v>
      </c>
      <c r="AX975" s="11" t="s">
        <v>70</v>
      </c>
      <c r="AY975" s="220" t="s">
        <v>126</v>
      </c>
    </row>
    <row r="976" spans="2:65" s="13" customFormat="1" ht="13.5">
      <c r="B976" s="237"/>
      <c r="C976" s="238"/>
      <c r="D976" s="208" t="s">
        <v>171</v>
      </c>
      <c r="E976" s="239" t="s">
        <v>21</v>
      </c>
      <c r="F976" s="240" t="s">
        <v>1185</v>
      </c>
      <c r="G976" s="238"/>
      <c r="H976" s="241" t="s">
        <v>21</v>
      </c>
      <c r="I976" s="242"/>
      <c r="J976" s="238"/>
      <c r="K976" s="238"/>
      <c r="L976" s="243"/>
      <c r="M976" s="244"/>
      <c r="N976" s="245"/>
      <c r="O976" s="245"/>
      <c r="P976" s="245"/>
      <c r="Q976" s="245"/>
      <c r="R976" s="245"/>
      <c r="S976" s="245"/>
      <c r="T976" s="246"/>
      <c r="AT976" s="247" t="s">
        <v>171</v>
      </c>
      <c r="AU976" s="247" t="s">
        <v>134</v>
      </c>
      <c r="AV976" s="13" t="s">
        <v>78</v>
      </c>
      <c r="AW976" s="13" t="s">
        <v>33</v>
      </c>
      <c r="AX976" s="13" t="s">
        <v>70</v>
      </c>
      <c r="AY976" s="247" t="s">
        <v>126</v>
      </c>
    </row>
    <row r="977" spans="2:65" s="11" customFormat="1" ht="13.5">
      <c r="B977" s="210"/>
      <c r="C977" s="211"/>
      <c r="D977" s="208" t="s">
        <v>171</v>
      </c>
      <c r="E977" s="212" t="s">
        <v>21</v>
      </c>
      <c r="F977" s="213" t="s">
        <v>1186</v>
      </c>
      <c r="G977" s="211"/>
      <c r="H977" s="214">
        <v>6.8</v>
      </c>
      <c r="I977" s="215"/>
      <c r="J977" s="211"/>
      <c r="K977" s="211"/>
      <c r="L977" s="216"/>
      <c r="M977" s="217"/>
      <c r="N977" s="218"/>
      <c r="O977" s="218"/>
      <c r="P977" s="218"/>
      <c r="Q977" s="218"/>
      <c r="R977" s="218"/>
      <c r="S977" s="218"/>
      <c r="T977" s="219"/>
      <c r="AT977" s="220" t="s">
        <v>171</v>
      </c>
      <c r="AU977" s="220" t="s">
        <v>134</v>
      </c>
      <c r="AV977" s="11" t="s">
        <v>134</v>
      </c>
      <c r="AW977" s="11" t="s">
        <v>33</v>
      </c>
      <c r="AX977" s="11" t="s">
        <v>70</v>
      </c>
      <c r="AY977" s="220" t="s">
        <v>126</v>
      </c>
    </row>
    <row r="978" spans="2:65" s="11" customFormat="1" ht="13.5">
      <c r="B978" s="210"/>
      <c r="C978" s="211"/>
      <c r="D978" s="208" t="s">
        <v>171</v>
      </c>
      <c r="E978" s="212" t="s">
        <v>21</v>
      </c>
      <c r="F978" s="213" t="s">
        <v>1187</v>
      </c>
      <c r="G978" s="211"/>
      <c r="H978" s="214">
        <v>15.3</v>
      </c>
      <c r="I978" s="215"/>
      <c r="J978" s="211"/>
      <c r="K978" s="211"/>
      <c r="L978" s="216"/>
      <c r="M978" s="217"/>
      <c r="N978" s="218"/>
      <c r="O978" s="218"/>
      <c r="P978" s="218"/>
      <c r="Q978" s="218"/>
      <c r="R978" s="218"/>
      <c r="S978" s="218"/>
      <c r="T978" s="219"/>
      <c r="AT978" s="220" t="s">
        <v>171</v>
      </c>
      <c r="AU978" s="220" t="s">
        <v>134</v>
      </c>
      <c r="AV978" s="11" t="s">
        <v>134</v>
      </c>
      <c r="AW978" s="11" t="s">
        <v>33</v>
      </c>
      <c r="AX978" s="11" t="s">
        <v>70</v>
      </c>
      <c r="AY978" s="220" t="s">
        <v>126</v>
      </c>
    </row>
    <row r="979" spans="2:65" s="13" customFormat="1" ht="13.5">
      <c r="B979" s="237"/>
      <c r="C979" s="238"/>
      <c r="D979" s="208" t="s">
        <v>171</v>
      </c>
      <c r="E979" s="239" t="s">
        <v>21</v>
      </c>
      <c r="F979" s="240" t="s">
        <v>1188</v>
      </c>
      <c r="G979" s="238"/>
      <c r="H979" s="241" t="s">
        <v>21</v>
      </c>
      <c r="I979" s="242"/>
      <c r="J979" s="238"/>
      <c r="K979" s="238"/>
      <c r="L979" s="243"/>
      <c r="M979" s="244"/>
      <c r="N979" s="245"/>
      <c r="O979" s="245"/>
      <c r="P979" s="245"/>
      <c r="Q979" s="245"/>
      <c r="R979" s="245"/>
      <c r="S979" s="245"/>
      <c r="T979" s="246"/>
      <c r="AT979" s="247" t="s">
        <v>171</v>
      </c>
      <c r="AU979" s="247" t="s">
        <v>134</v>
      </c>
      <c r="AV979" s="13" t="s">
        <v>78</v>
      </c>
      <c r="AW979" s="13" t="s">
        <v>33</v>
      </c>
      <c r="AX979" s="13" t="s">
        <v>70</v>
      </c>
      <c r="AY979" s="247" t="s">
        <v>126</v>
      </c>
    </row>
    <row r="980" spans="2:65" s="13" customFormat="1" ht="13.5">
      <c r="B980" s="237"/>
      <c r="C980" s="238"/>
      <c r="D980" s="208" t="s">
        <v>171</v>
      </c>
      <c r="E980" s="239" t="s">
        <v>21</v>
      </c>
      <c r="F980" s="240" t="s">
        <v>835</v>
      </c>
      <c r="G980" s="238"/>
      <c r="H980" s="241" t="s">
        <v>21</v>
      </c>
      <c r="I980" s="242"/>
      <c r="J980" s="238"/>
      <c r="K980" s="238"/>
      <c r="L980" s="243"/>
      <c r="M980" s="244"/>
      <c r="N980" s="245"/>
      <c r="O980" s="245"/>
      <c r="P980" s="245"/>
      <c r="Q980" s="245"/>
      <c r="R980" s="245"/>
      <c r="S980" s="245"/>
      <c r="T980" s="246"/>
      <c r="AT980" s="247" t="s">
        <v>171</v>
      </c>
      <c r="AU980" s="247" t="s">
        <v>134</v>
      </c>
      <c r="AV980" s="13" t="s">
        <v>78</v>
      </c>
      <c r="AW980" s="13" t="s">
        <v>33</v>
      </c>
      <c r="AX980" s="13" t="s">
        <v>70</v>
      </c>
      <c r="AY980" s="247" t="s">
        <v>126</v>
      </c>
    </row>
    <row r="981" spans="2:65" s="11" customFormat="1" ht="13.5">
      <c r="B981" s="210"/>
      <c r="C981" s="211"/>
      <c r="D981" s="208" t="s">
        <v>171</v>
      </c>
      <c r="E981" s="212" t="s">
        <v>21</v>
      </c>
      <c r="F981" s="213" t="s">
        <v>1189</v>
      </c>
      <c r="G981" s="211"/>
      <c r="H981" s="214">
        <v>2.7</v>
      </c>
      <c r="I981" s="215"/>
      <c r="J981" s="211"/>
      <c r="K981" s="211"/>
      <c r="L981" s="216"/>
      <c r="M981" s="217"/>
      <c r="N981" s="218"/>
      <c r="O981" s="218"/>
      <c r="P981" s="218"/>
      <c r="Q981" s="218"/>
      <c r="R981" s="218"/>
      <c r="S981" s="218"/>
      <c r="T981" s="219"/>
      <c r="AT981" s="220" t="s">
        <v>171</v>
      </c>
      <c r="AU981" s="220" t="s">
        <v>134</v>
      </c>
      <c r="AV981" s="11" t="s">
        <v>134</v>
      </c>
      <c r="AW981" s="11" t="s">
        <v>33</v>
      </c>
      <c r="AX981" s="11" t="s">
        <v>70</v>
      </c>
      <c r="AY981" s="220" t="s">
        <v>126</v>
      </c>
    </row>
    <row r="982" spans="2:65" s="13" customFormat="1" ht="13.5">
      <c r="B982" s="237"/>
      <c r="C982" s="238"/>
      <c r="D982" s="208" t="s">
        <v>171</v>
      </c>
      <c r="E982" s="239" t="s">
        <v>21</v>
      </c>
      <c r="F982" s="240" t="s">
        <v>1185</v>
      </c>
      <c r="G982" s="238"/>
      <c r="H982" s="241" t="s">
        <v>21</v>
      </c>
      <c r="I982" s="242"/>
      <c r="J982" s="238"/>
      <c r="K982" s="238"/>
      <c r="L982" s="243"/>
      <c r="M982" s="244"/>
      <c r="N982" s="245"/>
      <c r="O982" s="245"/>
      <c r="P982" s="245"/>
      <c r="Q982" s="245"/>
      <c r="R982" s="245"/>
      <c r="S982" s="245"/>
      <c r="T982" s="246"/>
      <c r="AT982" s="247" t="s">
        <v>171</v>
      </c>
      <c r="AU982" s="247" t="s">
        <v>134</v>
      </c>
      <c r="AV982" s="13" t="s">
        <v>78</v>
      </c>
      <c r="AW982" s="13" t="s">
        <v>33</v>
      </c>
      <c r="AX982" s="13" t="s">
        <v>70</v>
      </c>
      <c r="AY982" s="247" t="s">
        <v>126</v>
      </c>
    </row>
    <row r="983" spans="2:65" s="11" customFormat="1" ht="13.5">
      <c r="B983" s="210"/>
      <c r="C983" s="211"/>
      <c r="D983" s="208" t="s">
        <v>171</v>
      </c>
      <c r="E983" s="212" t="s">
        <v>21</v>
      </c>
      <c r="F983" s="213" t="s">
        <v>1190</v>
      </c>
      <c r="G983" s="211"/>
      <c r="H983" s="214">
        <v>6.8</v>
      </c>
      <c r="I983" s="215"/>
      <c r="J983" s="211"/>
      <c r="K983" s="211"/>
      <c r="L983" s="216"/>
      <c r="M983" s="217"/>
      <c r="N983" s="218"/>
      <c r="O983" s="218"/>
      <c r="P983" s="218"/>
      <c r="Q983" s="218"/>
      <c r="R983" s="218"/>
      <c r="S983" s="218"/>
      <c r="T983" s="219"/>
      <c r="AT983" s="220" t="s">
        <v>171</v>
      </c>
      <c r="AU983" s="220" t="s">
        <v>134</v>
      </c>
      <c r="AV983" s="11" t="s">
        <v>134</v>
      </c>
      <c r="AW983" s="11" t="s">
        <v>33</v>
      </c>
      <c r="AX983" s="11" t="s">
        <v>70</v>
      </c>
      <c r="AY983" s="220" t="s">
        <v>126</v>
      </c>
    </row>
    <row r="984" spans="2:65" s="11" customFormat="1" ht="13.5">
      <c r="B984" s="210"/>
      <c r="C984" s="211"/>
      <c r="D984" s="208" t="s">
        <v>171</v>
      </c>
      <c r="E984" s="212" t="s">
        <v>21</v>
      </c>
      <c r="F984" s="213" t="s">
        <v>1191</v>
      </c>
      <c r="G984" s="211"/>
      <c r="H984" s="214">
        <v>15.3</v>
      </c>
      <c r="I984" s="215"/>
      <c r="J984" s="211"/>
      <c r="K984" s="211"/>
      <c r="L984" s="216"/>
      <c r="M984" s="217"/>
      <c r="N984" s="218"/>
      <c r="O984" s="218"/>
      <c r="P984" s="218"/>
      <c r="Q984" s="218"/>
      <c r="R984" s="218"/>
      <c r="S984" s="218"/>
      <c r="T984" s="219"/>
      <c r="AT984" s="220" t="s">
        <v>171</v>
      </c>
      <c r="AU984" s="220" t="s">
        <v>134</v>
      </c>
      <c r="AV984" s="11" t="s">
        <v>134</v>
      </c>
      <c r="AW984" s="11" t="s">
        <v>33</v>
      </c>
      <c r="AX984" s="11" t="s">
        <v>70</v>
      </c>
      <c r="AY984" s="220" t="s">
        <v>126</v>
      </c>
    </row>
    <row r="985" spans="2:65" s="13" customFormat="1" ht="13.5">
      <c r="B985" s="237"/>
      <c r="C985" s="238"/>
      <c r="D985" s="208" t="s">
        <v>171</v>
      </c>
      <c r="E985" s="239" t="s">
        <v>21</v>
      </c>
      <c r="F985" s="240" t="s">
        <v>1188</v>
      </c>
      <c r="G985" s="238"/>
      <c r="H985" s="241" t="s">
        <v>21</v>
      </c>
      <c r="I985" s="242"/>
      <c r="J985" s="238"/>
      <c r="K985" s="238"/>
      <c r="L985" s="243"/>
      <c r="M985" s="244"/>
      <c r="N985" s="245"/>
      <c r="O985" s="245"/>
      <c r="P985" s="245"/>
      <c r="Q985" s="245"/>
      <c r="R985" s="245"/>
      <c r="S985" s="245"/>
      <c r="T985" s="246"/>
      <c r="AT985" s="247" t="s">
        <v>171</v>
      </c>
      <c r="AU985" s="247" t="s">
        <v>134</v>
      </c>
      <c r="AV985" s="13" t="s">
        <v>78</v>
      </c>
      <c r="AW985" s="13" t="s">
        <v>33</v>
      </c>
      <c r="AX985" s="13" t="s">
        <v>70</v>
      </c>
      <c r="AY985" s="247" t="s">
        <v>126</v>
      </c>
    </row>
    <row r="986" spans="2:65" s="12" customFormat="1" ht="13.5">
      <c r="B986" s="221"/>
      <c r="C986" s="222"/>
      <c r="D986" s="205" t="s">
        <v>171</v>
      </c>
      <c r="E986" s="248" t="s">
        <v>21</v>
      </c>
      <c r="F986" s="249" t="s">
        <v>174</v>
      </c>
      <c r="G986" s="222"/>
      <c r="H986" s="250">
        <v>100.72499999999999</v>
      </c>
      <c r="I986" s="226"/>
      <c r="J986" s="222"/>
      <c r="K986" s="222"/>
      <c r="L986" s="227"/>
      <c r="M986" s="228"/>
      <c r="N986" s="229"/>
      <c r="O986" s="229"/>
      <c r="P986" s="229"/>
      <c r="Q986" s="229"/>
      <c r="R986" s="229"/>
      <c r="S986" s="229"/>
      <c r="T986" s="230"/>
      <c r="AT986" s="231" t="s">
        <v>171</v>
      </c>
      <c r="AU986" s="231" t="s">
        <v>134</v>
      </c>
      <c r="AV986" s="12" t="s">
        <v>133</v>
      </c>
      <c r="AW986" s="12" t="s">
        <v>33</v>
      </c>
      <c r="AX986" s="12" t="s">
        <v>78</v>
      </c>
      <c r="AY986" s="231" t="s">
        <v>126</v>
      </c>
    </row>
    <row r="987" spans="2:65" s="1" customFormat="1" ht="22.5" customHeight="1">
      <c r="B987" s="41"/>
      <c r="C987" s="193" t="s">
        <v>1192</v>
      </c>
      <c r="D987" s="193" t="s">
        <v>129</v>
      </c>
      <c r="E987" s="194" t="s">
        <v>1193</v>
      </c>
      <c r="F987" s="195" t="s">
        <v>1194</v>
      </c>
      <c r="G987" s="196" t="s">
        <v>169</v>
      </c>
      <c r="H987" s="197">
        <v>413.69499999999999</v>
      </c>
      <c r="I987" s="198"/>
      <c r="J987" s="199">
        <f>ROUND(I987*H987,2)</f>
        <v>0</v>
      </c>
      <c r="K987" s="195" t="s">
        <v>21</v>
      </c>
      <c r="L987" s="61"/>
      <c r="M987" s="200" t="s">
        <v>21</v>
      </c>
      <c r="N987" s="201" t="s">
        <v>42</v>
      </c>
      <c r="O987" s="42"/>
      <c r="P987" s="202">
        <f>O987*H987</f>
        <v>0</v>
      </c>
      <c r="Q987" s="202">
        <v>0</v>
      </c>
      <c r="R987" s="202">
        <f>Q987*H987</f>
        <v>0</v>
      </c>
      <c r="S987" s="202">
        <v>0</v>
      </c>
      <c r="T987" s="203">
        <f>S987*H987</f>
        <v>0</v>
      </c>
      <c r="AR987" s="24" t="s">
        <v>133</v>
      </c>
      <c r="AT987" s="24" t="s">
        <v>129</v>
      </c>
      <c r="AU987" s="24" t="s">
        <v>134</v>
      </c>
      <c r="AY987" s="24" t="s">
        <v>126</v>
      </c>
      <c r="BE987" s="204">
        <f>IF(N987="základní",J987,0)</f>
        <v>0</v>
      </c>
      <c r="BF987" s="204">
        <f>IF(N987="snížená",J987,0)</f>
        <v>0</v>
      </c>
      <c r="BG987" s="204">
        <f>IF(N987="zákl. přenesená",J987,0)</f>
        <v>0</v>
      </c>
      <c r="BH987" s="204">
        <f>IF(N987="sníž. přenesená",J987,0)</f>
        <v>0</v>
      </c>
      <c r="BI987" s="204">
        <f>IF(N987="nulová",J987,0)</f>
        <v>0</v>
      </c>
      <c r="BJ987" s="24" t="s">
        <v>134</v>
      </c>
      <c r="BK987" s="204">
        <f>ROUND(I987*H987,2)</f>
        <v>0</v>
      </c>
      <c r="BL987" s="24" t="s">
        <v>133</v>
      </c>
      <c r="BM987" s="24" t="s">
        <v>1195</v>
      </c>
    </row>
    <row r="988" spans="2:65" s="1" customFormat="1" ht="13.5">
      <c r="B988" s="41"/>
      <c r="C988" s="63"/>
      <c r="D988" s="208" t="s">
        <v>135</v>
      </c>
      <c r="E988" s="63"/>
      <c r="F988" s="209" t="s">
        <v>1194</v>
      </c>
      <c r="G988" s="63"/>
      <c r="H988" s="63"/>
      <c r="I988" s="163"/>
      <c r="J988" s="63"/>
      <c r="K988" s="63"/>
      <c r="L988" s="61"/>
      <c r="M988" s="207"/>
      <c r="N988" s="42"/>
      <c r="O988" s="42"/>
      <c r="P988" s="42"/>
      <c r="Q988" s="42"/>
      <c r="R988" s="42"/>
      <c r="S988" s="42"/>
      <c r="T988" s="78"/>
      <c r="AT988" s="24" t="s">
        <v>135</v>
      </c>
      <c r="AU988" s="24" t="s">
        <v>134</v>
      </c>
    </row>
    <row r="989" spans="2:65" s="11" customFormat="1" ht="13.5">
      <c r="B989" s="210"/>
      <c r="C989" s="211"/>
      <c r="D989" s="208" t="s">
        <v>171</v>
      </c>
      <c r="E989" s="212" t="s">
        <v>21</v>
      </c>
      <c r="F989" s="213" t="s">
        <v>1196</v>
      </c>
      <c r="G989" s="211"/>
      <c r="H989" s="214">
        <v>36.99</v>
      </c>
      <c r="I989" s="215"/>
      <c r="J989" s="211"/>
      <c r="K989" s="211"/>
      <c r="L989" s="216"/>
      <c r="M989" s="217"/>
      <c r="N989" s="218"/>
      <c r="O989" s="218"/>
      <c r="P989" s="218"/>
      <c r="Q989" s="218"/>
      <c r="R989" s="218"/>
      <c r="S989" s="218"/>
      <c r="T989" s="219"/>
      <c r="AT989" s="220" t="s">
        <v>171</v>
      </c>
      <c r="AU989" s="220" t="s">
        <v>134</v>
      </c>
      <c r="AV989" s="11" t="s">
        <v>134</v>
      </c>
      <c r="AW989" s="11" t="s">
        <v>33</v>
      </c>
      <c r="AX989" s="11" t="s">
        <v>70</v>
      </c>
      <c r="AY989" s="220" t="s">
        <v>126</v>
      </c>
    </row>
    <row r="990" spans="2:65" s="13" customFormat="1" ht="13.5">
      <c r="B990" s="237"/>
      <c r="C990" s="238"/>
      <c r="D990" s="208" t="s">
        <v>171</v>
      </c>
      <c r="E990" s="239" t="s">
        <v>21</v>
      </c>
      <c r="F990" s="240" t="s">
        <v>411</v>
      </c>
      <c r="G990" s="238"/>
      <c r="H990" s="241" t="s">
        <v>21</v>
      </c>
      <c r="I990" s="242"/>
      <c r="J990" s="238"/>
      <c r="K990" s="238"/>
      <c r="L990" s="243"/>
      <c r="M990" s="244"/>
      <c r="N990" s="245"/>
      <c r="O990" s="245"/>
      <c r="P990" s="245"/>
      <c r="Q990" s="245"/>
      <c r="R990" s="245"/>
      <c r="S990" s="245"/>
      <c r="T990" s="246"/>
      <c r="AT990" s="247" t="s">
        <v>171</v>
      </c>
      <c r="AU990" s="247" t="s">
        <v>134</v>
      </c>
      <c r="AV990" s="13" t="s">
        <v>78</v>
      </c>
      <c r="AW990" s="13" t="s">
        <v>33</v>
      </c>
      <c r="AX990" s="13" t="s">
        <v>70</v>
      </c>
      <c r="AY990" s="247" t="s">
        <v>126</v>
      </c>
    </row>
    <row r="991" spans="2:65" s="11" customFormat="1" ht="13.5">
      <c r="B991" s="210"/>
      <c r="C991" s="211"/>
      <c r="D991" s="208" t="s">
        <v>171</v>
      </c>
      <c r="E991" s="212" t="s">
        <v>21</v>
      </c>
      <c r="F991" s="213" t="s">
        <v>1197</v>
      </c>
      <c r="G991" s="211"/>
      <c r="H991" s="214">
        <v>26.27</v>
      </c>
      <c r="I991" s="215"/>
      <c r="J991" s="211"/>
      <c r="K991" s="211"/>
      <c r="L991" s="216"/>
      <c r="M991" s="217"/>
      <c r="N991" s="218"/>
      <c r="O991" s="218"/>
      <c r="P991" s="218"/>
      <c r="Q991" s="218"/>
      <c r="R991" s="218"/>
      <c r="S991" s="218"/>
      <c r="T991" s="219"/>
      <c r="AT991" s="220" t="s">
        <v>171</v>
      </c>
      <c r="AU991" s="220" t="s">
        <v>134</v>
      </c>
      <c r="AV991" s="11" t="s">
        <v>134</v>
      </c>
      <c r="AW991" s="11" t="s">
        <v>33</v>
      </c>
      <c r="AX991" s="11" t="s">
        <v>70</v>
      </c>
      <c r="AY991" s="220" t="s">
        <v>126</v>
      </c>
    </row>
    <row r="992" spans="2:65" s="13" customFormat="1" ht="13.5">
      <c r="B992" s="237"/>
      <c r="C992" s="238"/>
      <c r="D992" s="208" t="s">
        <v>171</v>
      </c>
      <c r="E992" s="239" t="s">
        <v>21</v>
      </c>
      <c r="F992" s="240" t="s">
        <v>771</v>
      </c>
      <c r="G992" s="238"/>
      <c r="H992" s="241" t="s">
        <v>21</v>
      </c>
      <c r="I992" s="242"/>
      <c r="J992" s="238"/>
      <c r="K992" s="238"/>
      <c r="L992" s="243"/>
      <c r="M992" s="244"/>
      <c r="N992" s="245"/>
      <c r="O992" s="245"/>
      <c r="P992" s="245"/>
      <c r="Q992" s="245"/>
      <c r="R992" s="245"/>
      <c r="S992" s="245"/>
      <c r="T992" s="246"/>
      <c r="AT992" s="247" t="s">
        <v>171</v>
      </c>
      <c r="AU992" s="247" t="s">
        <v>134</v>
      </c>
      <c r="AV992" s="13" t="s">
        <v>78</v>
      </c>
      <c r="AW992" s="13" t="s">
        <v>33</v>
      </c>
      <c r="AX992" s="13" t="s">
        <v>70</v>
      </c>
      <c r="AY992" s="247" t="s">
        <v>126</v>
      </c>
    </row>
    <row r="993" spans="2:51" s="11" customFormat="1" ht="13.5">
      <c r="B993" s="210"/>
      <c r="C993" s="211"/>
      <c r="D993" s="208" t="s">
        <v>171</v>
      </c>
      <c r="E993" s="212" t="s">
        <v>21</v>
      </c>
      <c r="F993" s="213" t="s">
        <v>1198</v>
      </c>
      <c r="G993" s="211"/>
      <c r="H993" s="214">
        <v>6.8</v>
      </c>
      <c r="I993" s="215"/>
      <c r="J993" s="211"/>
      <c r="K993" s="211"/>
      <c r="L993" s="216"/>
      <c r="M993" s="217"/>
      <c r="N993" s="218"/>
      <c r="O993" s="218"/>
      <c r="P993" s="218"/>
      <c r="Q993" s="218"/>
      <c r="R993" s="218"/>
      <c r="S993" s="218"/>
      <c r="T993" s="219"/>
      <c r="AT993" s="220" t="s">
        <v>171</v>
      </c>
      <c r="AU993" s="220" t="s">
        <v>134</v>
      </c>
      <c r="AV993" s="11" t="s">
        <v>134</v>
      </c>
      <c r="AW993" s="11" t="s">
        <v>33</v>
      </c>
      <c r="AX993" s="11" t="s">
        <v>70</v>
      </c>
      <c r="AY993" s="220" t="s">
        <v>126</v>
      </c>
    </row>
    <row r="994" spans="2:51" s="11" customFormat="1" ht="13.5">
      <c r="B994" s="210"/>
      <c r="C994" s="211"/>
      <c r="D994" s="208" t="s">
        <v>171</v>
      </c>
      <c r="E994" s="212" t="s">
        <v>21</v>
      </c>
      <c r="F994" s="213" t="s">
        <v>1199</v>
      </c>
      <c r="G994" s="211"/>
      <c r="H994" s="214">
        <v>27.184999999999999</v>
      </c>
      <c r="I994" s="215"/>
      <c r="J994" s="211"/>
      <c r="K994" s="211"/>
      <c r="L994" s="216"/>
      <c r="M994" s="217"/>
      <c r="N994" s="218"/>
      <c r="O994" s="218"/>
      <c r="P994" s="218"/>
      <c r="Q994" s="218"/>
      <c r="R994" s="218"/>
      <c r="S994" s="218"/>
      <c r="T994" s="219"/>
      <c r="AT994" s="220" t="s">
        <v>171</v>
      </c>
      <c r="AU994" s="220" t="s">
        <v>134</v>
      </c>
      <c r="AV994" s="11" t="s">
        <v>134</v>
      </c>
      <c r="AW994" s="11" t="s">
        <v>33</v>
      </c>
      <c r="AX994" s="11" t="s">
        <v>70</v>
      </c>
      <c r="AY994" s="220" t="s">
        <v>126</v>
      </c>
    </row>
    <row r="995" spans="2:51" s="11" customFormat="1" ht="13.5">
      <c r="B995" s="210"/>
      <c r="C995" s="211"/>
      <c r="D995" s="208" t="s">
        <v>171</v>
      </c>
      <c r="E995" s="212" t="s">
        <v>21</v>
      </c>
      <c r="F995" s="213" t="s">
        <v>1200</v>
      </c>
      <c r="G995" s="211"/>
      <c r="H995" s="214">
        <v>29.2</v>
      </c>
      <c r="I995" s="215"/>
      <c r="J995" s="211"/>
      <c r="K995" s="211"/>
      <c r="L995" s="216"/>
      <c r="M995" s="217"/>
      <c r="N995" s="218"/>
      <c r="O995" s="218"/>
      <c r="P995" s="218"/>
      <c r="Q995" s="218"/>
      <c r="R995" s="218"/>
      <c r="S995" s="218"/>
      <c r="T995" s="219"/>
      <c r="AT995" s="220" t="s">
        <v>171</v>
      </c>
      <c r="AU995" s="220" t="s">
        <v>134</v>
      </c>
      <c r="AV995" s="11" t="s">
        <v>134</v>
      </c>
      <c r="AW995" s="11" t="s">
        <v>33</v>
      </c>
      <c r="AX995" s="11" t="s">
        <v>70</v>
      </c>
      <c r="AY995" s="220" t="s">
        <v>126</v>
      </c>
    </row>
    <row r="996" spans="2:51" s="11" customFormat="1" ht="13.5">
      <c r="B996" s="210"/>
      <c r="C996" s="211"/>
      <c r="D996" s="208" t="s">
        <v>171</v>
      </c>
      <c r="E996" s="212" t="s">
        <v>21</v>
      </c>
      <c r="F996" s="213" t="s">
        <v>1201</v>
      </c>
      <c r="G996" s="211"/>
      <c r="H996" s="214">
        <v>51.1</v>
      </c>
      <c r="I996" s="215"/>
      <c r="J996" s="211"/>
      <c r="K996" s="211"/>
      <c r="L996" s="216"/>
      <c r="M996" s="217"/>
      <c r="N996" s="218"/>
      <c r="O996" s="218"/>
      <c r="P996" s="218"/>
      <c r="Q996" s="218"/>
      <c r="R996" s="218"/>
      <c r="S996" s="218"/>
      <c r="T996" s="219"/>
      <c r="AT996" s="220" t="s">
        <v>171</v>
      </c>
      <c r="AU996" s="220" t="s">
        <v>134</v>
      </c>
      <c r="AV996" s="11" t="s">
        <v>134</v>
      </c>
      <c r="AW996" s="11" t="s">
        <v>33</v>
      </c>
      <c r="AX996" s="11" t="s">
        <v>70</v>
      </c>
      <c r="AY996" s="220" t="s">
        <v>126</v>
      </c>
    </row>
    <row r="997" spans="2:51" s="11" customFormat="1" ht="13.5">
      <c r="B997" s="210"/>
      <c r="C997" s="211"/>
      <c r="D997" s="208" t="s">
        <v>171</v>
      </c>
      <c r="E997" s="212" t="s">
        <v>21</v>
      </c>
      <c r="F997" s="213" t="s">
        <v>1202</v>
      </c>
      <c r="G997" s="211"/>
      <c r="H997" s="214">
        <v>29.3</v>
      </c>
      <c r="I997" s="215"/>
      <c r="J997" s="211"/>
      <c r="K997" s="211"/>
      <c r="L997" s="216"/>
      <c r="M997" s="217"/>
      <c r="N997" s="218"/>
      <c r="O997" s="218"/>
      <c r="P997" s="218"/>
      <c r="Q997" s="218"/>
      <c r="R997" s="218"/>
      <c r="S997" s="218"/>
      <c r="T997" s="219"/>
      <c r="AT997" s="220" t="s">
        <v>171</v>
      </c>
      <c r="AU997" s="220" t="s">
        <v>134</v>
      </c>
      <c r="AV997" s="11" t="s">
        <v>134</v>
      </c>
      <c r="AW997" s="11" t="s">
        <v>33</v>
      </c>
      <c r="AX997" s="11" t="s">
        <v>70</v>
      </c>
      <c r="AY997" s="220" t="s">
        <v>126</v>
      </c>
    </row>
    <row r="998" spans="2:51" s="11" customFormat="1" ht="13.5">
      <c r="B998" s="210"/>
      <c r="C998" s="211"/>
      <c r="D998" s="208" t="s">
        <v>171</v>
      </c>
      <c r="E998" s="212" t="s">
        <v>21</v>
      </c>
      <c r="F998" s="213" t="s">
        <v>1203</v>
      </c>
      <c r="G998" s="211"/>
      <c r="H998" s="214">
        <v>13.05</v>
      </c>
      <c r="I998" s="215"/>
      <c r="J998" s="211"/>
      <c r="K998" s="211"/>
      <c r="L998" s="216"/>
      <c r="M998" s="217"/>
      <c r="N998" s="218"/>
      <c r="O998" s="218"/>
      <c r="P998" s="218"/>
      <c r="Q998" s="218"/>
      <c r="R998" s="218"/>
      <c r="S998" s="218"/>
      <c r="T998" s="219"/>
      <c r="AT998" s="220" t="s">
        <v>171</v>
      </c>
      <c r="AU998" s="220" t="s">
        <v>134</v>
      </c>
      <c r="AV998" s="11" t="s">
        <v>134</v>
      </c>
      <c r="AW998" s="11" t="s">
        <v>33</v>
      </c>
      <c r="AX998" s="11" t="s">
        <v>70</v>
      </c>
      <c r="AY998" s="220" t="s">
        <v>126</v>
      </c>
    </row>
    <row r="999" spans="2:51" s="13" customFormat="1" ht="13.5">
      <c r="B999" s="237"/>
      <c r="C999" s="238"/>
      <c r="D999" s="208" t="s">
        <v>171</v>
      </c>
      <c r="E999" s="239" t="s">
        <v>21</v>
      </c>
      <c r="F999" s="240" t="s">
        <v>829</v>
      </c>
      <c r="G999" s="238"/>
      <c r="H999" s="241" t="s">
        <v>21</v>
      </c>
      <c r="I999" s="242"/>
      <c r="J999" s="238"/>
      <c r="K999" s="238"/>
      <c r="L999" s="243"/>
      <c r="M999" s="244"/>
      <c r="N999" s="245"/>
      <c r="O999" s="245"/>
      <c r="P999" s="245"/>
      <c r="Q999" s="245"/>
      <c r="R999" s="245"/>
      <c r="S999" s="245"/>
      <c r="T999" s="246"/>
      <c r="AT999" s="247" t="s">
        <v>171</v>
      </c>
      <c r="AU999" s="247" t="s">
        <v>134</v>
      </c>
      <c r="AV999" s="13" t="s">
        <v>78</v>
      </c>
      <c r="AW999" s="13" t="s">
        <v>33</v>
      </c>
      <c r="AX999" s="13" t="s">
        <v>70</v>
      </c>
      <c r="AY999" s="247" t="s">
        <v>126</v>
      </c>
    </row>
    <row r="1000" spans="2:51" s="11" customFormat="1" ht="13.5">
      <c r="B1000" s="210"/>
      <c r="C1000" s="211"/>
      <c r="D1000" s="208" t="s">
        <v>171</v>
      </c>
      <c r="E1000" s="212" t="s">
        <v>21</v>
      </c>
      <c r="F1000" s="213" t="s">
        <v>1204</v>
      </c>
      <c r="G1000" s="211"/>
      <c r="H1000" s="214">
        <v>8.3000000000000007</v>
      </c>
      <c r="I1000" s="215"/>
      <c r="J1000" s="211"/>
      <c r="K1000" s="211"/>
      <c r="L1000" s="216"/>
      <c r="M1000" s="217"/>
      <c r="N1000" s="218"/>
      <c r="O1000" s="218"/>
      <c r="P1000" s="218"/>
      <c r="Q1000" s="218"/>
      <c r="R1000" s="218"/>
      <c r="S1000" s="218"/>
      <c r="T1000" s="219"/>
      <c r="AT1000" s="220" t="s">
        <v>171</v>
      </c>
      <c r="AU1000" s="220" t="s">
        <v>134</v>
      </c>
      <c r="AV1000" s="11" t="s">
        <v>134</v>
      </c>
      <c r="AW1000" s="11" t="s">
        <v>33</v>
      </c>
      <c r="AX1000" s="11" t="s">
        <v>70</v>
      </c>
      <c r="AY1000" s="220" t="s">
        <v>126</v>
      </c>
    </row>
    <row r="1001" spans="2:51" s="13" customFormat="1" ht="13.5">
      <c r="B1001" s="237"/>
      <c r="C1001" s="238"/>
      <c r="D1001" s="208" t="s">
        <v>171</v>
      </c>
      <c r="E1001" s="239" t="s">
        <v>21</v>
      </c>
      <c r="F1001" s="240" t="s">
        <v>1185</v>
      </c>
      <c r="G1001" s="238"/>
      <c r="H1001" s="241" t="s">
        <v>21</v>
      </c>
      <c r="I1001" s="242"/>
      <c r="J1001" s="238"/>
      <c r="K1001" s="238"/>
      <c r="L1001" s="243"/>
      <c r="M1001" s="244"/>
      <c r="N1001" s="245"/>
      <c r="O1001" s="245"/>
      <c r="P1001" s="245"/>
      <c r="Q1001" s="245"/>
      <c r="R1001" s="245"/>
      <c r="S1001" s="245"/>
      <c r="T1001" s="246"/>
      <c r="AT1001" s="247" t="s">
        <v>171</v>
      </c>
      <c r="AU1001" s="247" t="s">
        <v>134</v>
      </c>
      <c r="AV1001" s="13" t="s">
        <v>78</v>
      </c>
      <c r="AW1001" s="13" t="s">
        <v>33</v>
      </c>
      <c r="AX1001" s="13" t="s">
        <v>70</v>
      </c>
      <c r="AY1001" s="247" t="s">
        <v>126</v>
      </c>
    </row>
    <row r="1002" spans="2:51" s="11" customFormat="1" ht="13.5">
      <c r="B1002" s="210"/>
      <c r="C1002" s="211"/>
      <c r="D1002" s="208" t="s">
        <v>171</v>
      </c>
      <c r="E1002" s="212" t="s">
        <v>21</v>
      </c>
      <c r="F1002" s="213" t="s">
        <v>1205</v>
      </c>
      <c r="G1002" s="211"/>
      <c r="H1002" s="214">
        <v>27.6</v>
      </c>
      <c r="I1002" s="215"/>
      <c r="J1002" s="211"/>
      <c r="K1002" s="211"/>
      <c r="L1002" s="216"/>
      <c r="M1002" s="217"/>
      <c r="N1002" s="218"/>
      <c r="O1002" s="218"/>
      <c r="P1002" s="218"/>
      <c r="Q1002" s="218"/>
      <c r="R1002" s="218"/>
      <c r="S1002" s="218"/>
      <c r="T1002" s="219"/>
      <c r="AT1002" s="220" t="s">
        <v>171</v>
      </c>
      <c r="AU1002" s="220" t="s">
        <v>134</v>
      </c>
      <c r="AV1002" s="11" t="s">
        <v>134</v>
      </c>
      <c r="AW1002" s="11" t="s">
        <v>33</v>
      </c>
      <c r="AX1002" s="11" t="s">
        <v>70</v>
      </c>
      <c r="AY1002" s="220" t="s">
        <v>126</v>
      </c>
    </row>
    <row r="1003" spans="2:51" s="11" customFormat="1" ht="13.5">
      <c r="B1003" s="210"/>
      <c r="C1003" s="211"/>
      <c r="D1003" s="208" t="s">
        <v>171</v>
      </c>
      <c r="E1003" s="212" t="s">
        <v>21</v>
      </c>
      <c r="F1003" s="213" t="s">
        <v>1206</v>
      </c>
      <c r="G1003" s="211"/>
      <c r="H1003" s="214">
        <v>62.1</v>
      </c>
      <c r="I1003" s="215"/>
      <c r="J1003" s="211"/>
      <c r="K1003" s="211"/>
      <c r="L1003" s="216"/>
      <c r="M1003" s="217"/>
      <c r="N1003" s="218"/>
      <c r="O1003" s="218"/>
      <c r="P1003" s="218"/>
      <c r="Q1003" s="218"/>
      <c r="R1003" s="218"/>
      <c r="S1003" s="218"/>
      <c r="T1003" s="219"/>
      <c r="AT1003" s="220" t="s">
        <v>171</v>
      </c>
      <c r="AU1003" s="220" t="s">
        <v>134</v>
      </c>
      <c r="AV1003" s="11" t="s">
        <v>134</v>
      </c>
      <c r="AW1003" s="11" t="s">
        <v>33</v>
      </c>
      <c r="AX1003" s="11" t="s">
        <v>70</v>
      </c>
      <c r="AY1003" s="220" t="s">
        <v>126</v>
      </c>
    </row>
    <row r="1004" spans="2:51" s="13" customFormat="1" ht="13.5">
      <c r="B1004" s="237"/>
      <c r="C1004" s="238"/>
      <c r="D1004" s="208" t="s">
        <v>171</v>
      </c>
      <c r="E1004" s="239" t="s">
        <v>21</v>
      </c>
      <c r="F1004" s="240" t="s">
        <v>1188</v>
      </c>
      <c r="G1004" s="238"/>
      <c r="H1004" s="241" t="s">
        <v>21</v>
      </c>
      <c r="I1004" s="242"/>
      <c r="J1004" s="238"/>
      <c r="K1004" s="238"/>
      <c r="L1004" s="243"/>
      <c r="M1004" s="244"/>
      <c r="N1004" s="245"/>
      <c r="O1004" s="245"/>
      <c r="P1004" s="245"/>
      <c r="Q1004" s="245"/>
      <c r="R1004" s="245"/>
      <c r="S1004" s="245"/>
      <c r="T1004" s="246"/>
      <c r="AT1004" s="247" t="s">
        <v>171</v>
      </c>
      <c r="AU1004" s="247" t="s">
        <v>134</v>
      </c>
      <c r="AV1004" s="13" t="s">
        <v>78</v>
      </c>
      <c r="AW1004" s="13" t="s">
        <v>33</v>
      </c>
      <c r="AX1004" s="13" t="s">
        <v>70</v>
      </c>
      <c r="AY1004" s="247" t="s">
        <v>126</v>
      </c>
    </row>
    <row r="1005" spans="2:51" s="13" customFormat="1" ht="13.5">
      <c r="B1005" s="237"/>
      <c r="C1005" s="238"/>
      <c r="D1005" s="208" t="s">
        <v>171</v>
      </c>
      <c r="E1005" s="239" t="s">
        <v>21</v>
      </c>
      <c r="F1005" s="240" t="s">
        <v>835</v>
      </c>
      <c r="G1005" s="238"/>
      <c r="H1005" s="241" t="s">
        <v>21</v>
      </c>
      <c r="I1005" s="242"/>
      <c r="J1005" s="238"/>
      <c r="K1005" s="238"/>
      <c r="L1005" s="243"/>
      <c r="M1005" s="244"/>
      <c r="N1005" s="245"/>
      <c r="O1005" s="245"/>
      <c r="P1005" s="245"/>
      <c r="Q1005" s="245"/>
      <c r="R1005" s="245"/>
      <c r="S1005" s="245"/>
      <c r="T1005" s="246"/>
      <c r="AT1005" s="247" t="s">
        <v>171</v>
      </c>
      <c r="AU1005" s="247" t="s">
        <v>134</v>
      </c>
      <c r="AV1005" s="13" t="s">
        <v>78</v>
      </c>
      <c r="AW1005" s="13" t="s">
        <v>33</v>
      </c>
      <c r="AX1005" s="13" t="s">
        <v>70</v>
      </c>
      <c r="AY1005" s="247" t="s">
        <v>126</v>
      </c>
    </row>
    <row r="1006" spans="2:51" s="11" customFormat="1" ht="13.5">
      <c r="B1006" s="210"/>
      <c r="C1006" s="211"/>
      <c r="D1006" s="208" t="s">
        <v>171</v>
      </c>
      <c r="E1006" s="212" t="s">
        <v>21</v>
      </c>
      <c r="F1006" s="213" t="s">
        <v>1207</v>
      </c>
      <c r="G1006" s="211"/>
      <c r="H1006" s="214">
        <v>6.1</v>
      </c>
      <c r="I1006" s="215"/>
      <c r="J1006" s="211"/>
      <c r="K1006" s="211"/>
      <c r="L1006" s="216"/>
      <c r="M1006" s="217"/>
      <c r="N1006" s="218"/>
      <c r="O1006" s="218"/>
      <c r="P1006" s="218"/>
      <c r="Q1006" s="218"/>
      <c r="R1006" s="218"/>
      <c r="S1006" s="218"/>
      <c r="T1006" s="219"/>
      <c r="AT1006" s="220" t="s">
        <v>171</v>
      </c>
      <c r="AU1006" s="220" t="s">
        <v>134</v>
      </c>
      <c r="AV1006" s="11" t="s">
        <v>134</v>
      </c>
      <c r="AW1006" s="11" t="s">
        <v>33</v>
      </c>
      <c r="AX1006" s="11" t="s">
        <v>70</v>
      </c>
      <c r="AY1006" s="220" t="s">
        <v>126</v>
      </c>
    </row>
    <row r="1007" spans="2:51" s="13" customFormat="1" ht="13.5">
      <c r="B1007" s="237"/>
      <c r="C1007" s="238"/>
      <c r="D1007" s="208" t="s">
        <v>171</v>
      </c>
      <c r="E1007" s="239" t="s">
        <v>21</v>
      </c>
      <c r="F1007" s="240" t="s">
        <v>1185</v>
      </c>
      <c r="G1007" s="238"/>
      <c r="H1007" s="241" t="s">
        <v>21</v>
      </c>
      <c r="I1007" s="242"/>
      <c r="J1007" s="238"/>
      <c r="K1007" s="238"/>
      <c r="L1007" s="243"/>
      <c r="M1007" s="244"/>
      <c r="N1007" s="245"/>
      <c r="O1007" s="245"/>
      <c r="P1007" s="245"/>
      <c r="Q1007" s="245"/>
      <c r="R1007" s="245"/>
      <c r="S1007" s="245"/>
      <c r="T1007" s="246"/>
      <c r="AT1007" s="247" t="s">
        <v>171</v>
      </c>
      <c r="AU1007" s="247" t="s">
        <v>134</v>
      </c>
      <c r="AV1007" s="13" t="s">
        <v>78</v>
      </c>
      <c r="AW1007" s="13" t="s">
        <v>33</v>
      </c>
      <c r="AX1007" s="13" t="s">
        <v>70</v>
      </c>
      <c r="AY1007" s="247" t="s">
        <v>126</v>
      </c>
    </row>
    <row r="1008" spans="2:51" s="11" customFormat="1" ht="13.5">
      <c r="B1008" s="210"/>
      <c r="C1008" s="211"/>
      <c r="D1008" s="208" t="s">
        <v>171</v>
      </c>
      <c r="E1008" s="212" t="s">
        <v>21</v>
      </c>
      <c r="F1008" s="213" t="s">
        <v>1208</v>
      </c>
      <c r="G1008" s="211"/>
      <c r="H1008" s="214">
        <v>27.6</v>
      </c>
      <c r="I1008" s="215"/>
      <c r="J1008" s="211"/>
      <c r="K1008" s="211"/>
      <c r="L1008" s="216"/>
      <c r="M1008" s="217"/>
      <c r="N1008" s="218"/>
      <c r="O1008" s="218"/>
      <c r="P1008" s="218"/>
      <c r="Q1008" s="218"/>
      <c r="R1008" s="218"/>
      <c r="S1008" s="218"/>
      <c r="T1008" s="219"/>
      <c r="AT1008" s="220" t="s">
        <v>171</v>
      </c>
      <c r="AU1008" s="220" t="s">
        <v>134</v>
      </c>
      <c r="AV1008" s="11" t="s">
        <v>134</v>
      </c>
      <c r="AW1008" s="11" t="s">
        <v>33</v>
      </c>
      <c r="AX1008" s="11" t="s">
        <v>70</v>
      </c>
      <c r="AY1008" s="220" t="s">
        <v>126</v>
      </c>
    </row>
    <row r="1009" spans="2:65" s="11" customFormat="1" ht="13.5">
      <c r="B1009" s="210"/>
      <c r="C1009" s="211"/>
      <c r="D1009" s="208" t="s">
        <v>171</v>
      </c>
      <c r="E1009" s="212" t="s">
        <v>21</v>
      </c>
      <c r="F1009" s="213" t="s">
        <v>1209</v>
      </c>
      <c r="G1009" s="211"/>
      <c r="H1009" s="214">
        <v>62.1</v>
      </c>
      <c r="I1009" s="215"/>
      <c r="J1009" s="211"/>
      <c r="K1009" s="211"/>
      <c r="L1009" s="216"/>
      <c r="M1009" s="217"/>
      <c r="N1009" s="218"/>
      <c r="O1009" s="218"/>
      <c r="P1009" s="218"/>
      <c r="Q1009" s="218"/>
      <c r="R1009" s="218"/>
      <c r="S1009" s="218"/>
      <c r="T1009" s="219"/>
      <c r="AT1009" s="220" t="s">
        <v>171</v>
      </c>
      <c r="AU1009" s="220" t="s">
        <v>134</v>
      </c>
      <c r="AV1009" s="11" t="s">
        <v>134</v>
      </c>
      <c r="AW1009" s="11" t="s">
        <v>33</v>
      </c>
      <c r="AX1009" s="11" t="s">
        <v>70</v>
      </c>
      <c r="AY1009" s="220" t="s">
        <v>126</v>
      </c>
    </row>
    <row r="1010" spans="2:65" s="13" customFormat="1" ht="13.5">
      <c r="B1010" s="237"/>
      <c r="C1010" s="238"/>
      <c r="D1010" s="208" t="s">
        <v>171</v>
      </c>
      <c r="E1010" s="239" t="s">
        <v>21</v>
      </c>
      <c r="F1010" s="240" t="s">
        <v>1188</v>
      </c>
      <c r="G1010" s="238"/>
      <c r="H1010" s="241" t="s">
        <v>21</v>
      </c>
      <c r="I1010" s="242"/>
      <c r="J1010" s="238"/>
      <c r="K1010" s="238"/>
      <c r="L1010" s="243"/>
      <c r="M1010" s="244"/>
      <c r="N1010" s="245"/>
      <c r="O1010" s="245"/>
      <c r="P1010" s="245"/>
      <c r="Q1010" s="245"/>
      <c r="R1010" s="245"/>
      <c r="S1010" s="245"/>
      <c r="T1010" s="246"/>
      <c r="AT1010" s="247" t="s">
        <v>171</v>
      </c>
      <c r="AU1010" s="247" t="s">
        <v>134</v>
      </c>
      <c r="AV1010" s="13" t="s">
        <v>78</v>
      </c>
      <c r="AW1010" s="13" t="s">
        <v>33</v>
      </c>
      <c r="AX1010" s="13" t="s">
        <v>70</v>
      </c>
      <c r="AY1010" s="247" t="s">
        <v>126</v>
      </c>
    </row>
    <row r="1011" spans="2:65" s="12" customFormat="1" ht="13.5">
      <c r="B1011" s="221"/>
      <c r="C1011" s="222"/>
      <c r="D1011" s="205" t="s">
        <v>171</v>
      </c>
      <c r="E1011" s="248" t="s">
        <v>21</v>
      </c>
      <c r="F1011" s="249" t="s">
        <v>174</v>
      </c>
      <c r="G1011" s="222"/>
      <c r="H1011" s="250">
        <v>413.69499999999999</v>
      </c>
      <c r="I1011" s="226"/>
      <c r="J1011" s="222"/>
      <c r="K1011" s="222"/>
      <c r="L1011" s="227"/>
      <c r="M1011" s="228"/>
      <c r="N1011" s="229"/>
      <c r="O1011" s="229"/>
      <c r="P1011" s="229"/>
      <c r="Q1011" s="229"/>
      <c r="R1011" s="229"/>
      <c r="S1011" s="229"/>
      <c r="T1011" s="230"/>
      <c r="AT1011" s="231" t="s">
        <v>171</v>
      </c>
      <c r="AU1011" s="231" t="s">
        <v>134</v>
      </c>
      <c r="AV1011" s="12" t="s">
        <v>133</v>
      </c>
      <c r="AW1011" s="12" t="s">
        <v>33</v>
      </c>
      <c r="AX1011" s="12" t="s">
        <v>78</v>
      </c>
      <c r="AY1011" s="231" t="s">
        <v>126</v>
      </c>
    </row>
    <row r="1012" spans="2:65" s="1" customFormat="1" ht="22.5" customHeight="1">
      <c r="B1012" s="41"/>
      <c r="C1012" s="193" t="s">
        <v>716</v>
      </c>
      <c r="D1012" s="193" t="s">
        <v>129</v>
      </c>
      <c r="E1012" s="194" t="s">
        <v>1210</v>
      </c>
      <c r="F1012" s="195" t="s">
        <v>1211</v>
      </c>
      <c r="G1012" s="196" t="s">
        <v>169</v>
      </c>
      <c r="H1012" s="197">
        <v>376.70499999999998</v>
      </c>
      <c r="I1012" s="198"/>
      <c r="J1012" s="199">
        <f>ROUND(I1012*H1012,2)</f>
        <v>0</v>
      </c>
      <c r="K1012" s="195" t="s">
        <v>21</v>
      </c>
      <c r="L1012" s="61"/>
      <c r="M1012" s="200" t="s">
        <v>21</v>
      </c>
      <c r="N1012" s="201" t="s">
        <v>42</v>
      </c>
      <c r="O1012" s="42"/>
      <c r="P1012" s="202">
        <f>O1012*H1012</f>
        <v>0</v>
      </c>
      <c r="Q1012" s="202">
        <v>0</v>
      </c>
      <c r="R1012" s="202">
        <f>Q1012*H1012</f>
        <v>0</v>
      </c>
      <c r="S1012" s="202">
        <v>0</v>
      </c>
      <c r="T1012" s="203">
        <f>S1012*H1012</f>
        <v>0</v>
      </c>
      <c r="AR1012" s="24" t="s">
        <v>133</v>
      </c>
      <c r="AT1012" s="24" t="s">
        <v>129</v>
      </c>
      <c r="AU1012" s="24" t="s">
        <v>134</v>
      </c>
      <c r="AY1012" s="24" t="s">
        <v>126</v>
      </c>
      <c r="BE1012" s="204">
        <f>IF(N1012="základní",J1012,0)</f>
        <v>0</v>
      </c>
      <c r="BF1012" s="204">
        <f>IF(N1012="snížená",J1012,0)</f>
        <v>0</v>
      </c>
      <c r="BG1012" s="204">
        <f>IF(N1012="zákl. přenesená",J1012,0)</f>
        <v>0</v>
      </c>
      <c r="BH1012" s="204">
        <f>IF(N1012="sníž. přenesená",J1012,0)</f>
        <v>0</v>
      </c>
      <c r="BI1012" s="204">
        <f>IF(N1012="nulová",J1012,0)</f>
        <v>0</v>
      </c>
      <c r="BJ1012" s="24" t="s">
        <v>134</v>
      </c>
      <c r="BK1012" s="204">
        <f>ROUND(I1012*H1012,2)</f>
        <v>0</v>
      </c>
      <c r="BL1012" s="24" t="s">
        <v>133</v>
      </c>
      <c r="BM1012" s="24" t="s">
        <v>1212</v>
      </c>
    </row>
    <row r="1013" spans="2:65" s="1" customFormat="1" ht="13.5">
      <c r="B1013" s="41"/>
      <c r="C1013" s="63"/>
      <c r="D1013" s="208" t="s">
        <v>135</v>
      </c>
      <c r="E1013" s="63"/>
      <c r="F1013" s="209" t="s">
        <v>1211</v>
      </c>
      <c r="G1013" s="63"/>
      <c r="H1013" s="63"/>
      <c r="I1013" s="163"/>
      <c r="J1013" s="63"/>
      <c r="K1013" s="63"/>
      <c r="L1013" s="61"/>
      <c r="M1013" s="207"/>
      <c r="N1013" s="42"/>
      <c r="O1013" s="42"/>
      <c r="P1013" s="42"/>
      <c r="Q1013" s="42"/>
      <c r="R1013" s="42"/>
      <c r="S1013" s="42"/>
      <c r="T1013" s="78"/>
      <c r="AT1013" s="24" t="s">
        <v>135</v>
      </c>
      <c r="AU1013" s="24" t="s">
        <v>134</v>
      </c>
    </row>
    <row r="1014" spans="2:65" s="13" customFormat="1" ht="13.5">
      <c r="B1014" s="237"/>
      <c r="C1014" s="238"/>
      <c r="D1014" s="208" t="s">
        <v>171</v>
      </c>
      <c r="E1014" s="239" t="s">
        <v>21</v>
      </c>
      <c r="F1014" s="240" t="s">
        <v>411</v>
      </c>
      <c r="G1014" s="238"/>
      <c r="H1014" s="241" t="s">
        <v>21</v>
      </c>
      <c r="I1014" s="242"/>
      <c r="J1014" s="238"/>
      <c r="K1014" s="238"/>
      <c r="L1014" s="243"/>
      <c r="M1014" s="244"/>
      <c r="N1014" s="245"/>
      <c r="O1014" s="245"/>
      <c r="P1014" s="245"/>
      <c r="Q1014" s="245"/>
      <c r="R1014" s="245"/>
      <c r="S1014" s="245"/>
      <c r="T1014" s="246"/>
      <c r="AT1014" s="247" t="s">
        <v>171</v>
      </c>
      <c r="AU1014" s="247" t="s">
        <v>134</v>
      </c>
      <c r="AV1014" s="13" t="s">
        <v>78</v>
      </c>
      <c r="AW1014" s="13" t="s">
        <v>33</v>
      </c>
      <c r="AX1014" s="13" t="s">
        <v>70</v>
      </c>
      <c r="AY1014" s="247" t="s">
        <v>126</v>
      </c>
    </row>
    <row r="1015" spans="2:65" s="11" customFormat="1" ht="13.5">
      <c r="B1015" s="210"/>
      <c r="C1015" s="211"/>
      <c r="D1015" s="208" t="s">
        <v>171</v>
      </c>
      <c r="E1015" s="212" t="s">
        <v>21</v>
      </c>
      <c r="F1015" s="213" t="s">
        <v>1197</v>
      </c>
      <c r="G1015" s="211"/>
      <c r="H1015" s="214">
        <v>26.27</v>
      </c>
      <c r="I1015" s="215"/>
      <c r="J1015" s="211"/>
      <c r="K1015" s="211"/>
      <c r="L1015" s="216"/>
      <c r="M1015" s="217"/>
      <c r="N1015" s="218"/>
      <c r="O1015" s="218"/>
      <c r="P1015" s="218"/>
      <c r="Q1015" s="218"/>
      <c r="R1015" s="218"/>
      <c r="S1015" s="218"/>
      <c r="T1015" s="219"/>
      <c r="AT1015" s="220" t="s">
        <v>171</v>
      </c>
      <c r="AU1015" s="220" t="s">
        <v>134</v>
      </c>
      <c r="AV1015" s="11" t="s">
        <v>134</v>
      </c>
      <c r="AW1015" s="11" t="s">
        <v>33</v>
      </c>
      <c r="AX1015" s="11" t="s">
        <v>70</v>
      </c>
      <c r="AY1015" s="220" t="s">
        <v>126</v>
      </c>
    </row>
    <row r="1016" spans="2:65" s="13" customFormat="1" ht="13.5">
      <c r="B1016" s="237"/>
      <c r="C1016" s="238"/>
      <c r="D1016" s="208" t="s">
        <v>171</v>
      </c>
      <c r="E1016" s="239" t="s">
        <v>21</v>
      </c>
      <c r="F1016" s="240" t="s">
        <v>771</v>
      </c>
      <c r="G1016" s="238"/>
      <c r="H1016" s="241" t="s">
        <v>21</v>
      </c>
      <c r="I1016" s="242"/>
      <c r="J1016" s="238"/>
      <c r="K1016" s="238"/>
      <c r="L1016" s="243"/>
      <c r="M1016" s="244"/>
      <c r="N1016" s="245"/>
      <c r="O1016" s="245"/>
      <c r="P1016" s="245"/>
      <c r="Q1016" s="245"/>
      <c r="R1016" s="245"/>
      <c r="S1016" s="245"/>
      <c r="T1016" s="246"/>
      <c r="AT1016" s="247" t="s">
        <v>171</v>
      </c>
      <c r="AU1016" s="247" t="s">
        <v>134</v>
      </c>
      <c r="AV1016" s="13" t="s">
        <v>78</v>
      </c>
      <c r="AW1016" s="13" t="s">
        <v>33</v>
      </c>
      <c r="AX1016" s="13" t="s">
        <v>70</v>
      </c>
      <c r="AY1016" s="247" t="s">
        <v>126</v>
      </c>
    </row>
    <row r="1017" spans="2:65" s="11" customFormat="1" ht="13.5">
      <c r="B1017" s="210"/>
      <c r="C1017" s="211"/>
      <c r="D1017" s="208" t="s">
        <v>171</v>
      </c>
      <c r="E1017" s="212" t="s">
        <v>21</v>
      </c>
      <c r="F1017" s="213" t="s">
        <v>1198</v>
      </c>
      <c r="G1017" s="211"/>
      <c r="H1017" s="214">
        <v>6.8</v>
      </c>
      <c r="I1017" s="215"/>
      <c r="J1017" s="211"/>
      <c r="K1017" s="211"/>
      <c r="L1017" s="216"/>
      <c r="M1017" s="217"/>
      <c r="N1017" s="218"/>
      <c r="O1017" s="218"/>
      <c r="P1017" s="218"/>
      <c r="Q1017" s="218"/>
      <c r="R1017" s="218"/>
      <c r="S1017" s="218"/>
      <c r="T1017" s="219"/>
      <c r="AT1017" s="220" t="s">
        <v>171</v>
      </c>
      <c r="AU1017" s="220" t="s">
        <v>134</v>
      </c>
      <c r="AV1017" s="11" t="s">
        <v>134</v>
      </c>
      <c r="AW1017" s="11" t="s">
        <v>33</v>
      </c>
      <c r="AX1017" s="11" t="s">
        <v>70</v>
      </c>
      <c r="AY1017" s="220" t="s">
        <v>126</v>
      </c>
    </row>
    <row r="1018" spans="2:65" s="11" customFormat="1" ht="13.5">
      <c r="B1018" s="210"/>
      <c r="C1018" s="211"/>
      <c r="D1018" s="208" t="s">
        <v>171</v>
      </c>
      <c r="E1018" s="212" t="s">
        <v>21</v>
      </c>
      <c r="F1018" s="213" t="s">
        <v>1199</v>
      </c>
      <c r="G1018" s="211"/>
      <c r="H1018" s="214">
        <v>27.184999999999999</v>
      </c>
      <c r="I1018" s="215"/>
      <c r="J1018" s="211"/>
      <c r="K1018" s="211"/>
      <c r="L1018" s="216"/>
      <c r="M1018" s="217"/>
      <c r="N1018" s="218"/>
      <c r="O1018" s="218"/>
      <c r="P1018" s="218"/>
      <c r="Q1018" s="218"/>
      <c r="R1018" s="218"/>
      <c r="S1018" s="218"/>
      <c r="T1018" s="219"/>
      <c r="AT1018" s="220" t="s">
        <v>171</v>
      </c>
      <c r="AU1018" s="220" t="s">
        <v>134</v>
      </c>
      <c r="AV1018" s="11" t="s">
        <v>134</v>
      </c>
      <c r="AW1018" s="11" t="s">
        <v>33</v>
      </c>
      <c r="AX1018" s="11" t="s">
        <v>70</v>
      </c>
      <c r="AY1018" s="220" t="s">
        <v>126</v>
      </c>
    </row>
    <row r="1019" spans="2:65" s="11" customFormat="1" ht="13.5">
      <c r="B1019" s="210"/>
      <c r="C1019" s="211"/>
      <c r="D1019" s="208" t="s">
        <v>171</v>
      </c>
      <c r="E1019" s="212" t="s">
        <v>21</v>
      </c>
      <c r="F1019" s="213" t="s">
        <v>1200</v>
      </c>
      <c r="G1019" s="211"/>
      <c r="H1019" s="214">
        <v>29.2</v>
      </c>
      <c r="I1019" s="215"/>
      <c r="J1019" s="211"/>
      <c r="K1019" s="211"/>
      <c r="L1019" s="216"/>
      <c r="M1019" s="217"/>
      <c r="N1019" s="218"/>
      <c r="O1019" s="218"/>
      <c r="P1019" s="218"/>
      <c r="Q1019" s="218"/>
      <c r="R1019" s="218"/>
      <c r="S1019" s="218"/>
      <c r="T1019" s="219"/>
      <c r="AT1019" s="220" t="s">
        <v>171</v>
      </c>
      <c r="AU1019" s="220" t="s">
        <v>134</v>
      </c>
      <c r="AV1019" s="11" t="s">
        <v>134</v>
      </c>
      <c r="AW1019" s="11" t="s">
        <v>33</v>
      </c>
      <c r="AX1019" s="11" t="s">
        <v>70</v>
      </c>
      <c r="AY1019" s="220" t="s">
        <v>126</v>
      </c>
    </row>
    <row r="1020" spans="2:65" s="11" customFormat="1" ht="13.5">
      <c r="B1020" s="210"/>
      <c r="C1020" s="211"/>
      <c r="D1020" s="208" t="s">
        <v>171</v>
      </c>
      <c r="E1020" s="212" t="s">
        <v>21</v>
      </c>
      <c r="F1020" s="213" t="s">
        <v>1201</v>
      </c>
      <c r="G1020" s="211"/>
      <c r="H1020" s="214">
        <v>51.1</v>
      </c>
      <c r="I1020" s="215"/>
      <c r="J1020" s="211"/>
      <c r="K1020" s="211"/>
      <c r="L1020" s="216"/>
      <c r="M1020" s="217"/>
      <c r="N1020" s="218"/>
      <c r="O1020" s="218"/>
      <c r="P1020" s="218"/>
      <c r="Q1020" s="218"/>
      <c r="R1020" s="218"/>
      <c r="S1020" s="218"/>
      <c r="T1020" s="219"/>
      <c r="AT1020" s="220" t="s">
        <v>171</v>
      </c>
      <c r="AU1020" s="220" t="s">
        <v>134</v>
      </c>
      <c r="AV1020" s="11" t="s">
        <v>134</v>
      </c>
      <c r="AW1020" s="11" t="s">
        <v>33</v>
      </c>
      <c r="AX1020" s="11" t="s">
        <v>70</v>
      </c>
      <c r="AY1020" s="220" t="s">
        <v>126</v>
      </c>
    </row>
    <row r="1021" spans="2:65" s="11" customFormat="1" ht="13.5">
      <c r="B1021" s="210"/>
      <c r="C1021" s="211"/>
      <c r="D1021" s="208" t="s">
        <v>171</v>
      </c>
      <c r="E1021" s="212" t="s">
        <v>21</v>
      </c>
      <c r="F1021" s="213" t="s">
        <v>1202</v>
      </c>
      <c r="G1021" s="211"/>
      <c r="H1021" s="214">
        <v>29.3</v>
      </c>
      <c r="I1021" s="215"/>
      <c r="J1021" s="211"/>
      <c r="K1021" s="211"/>
      <c r="L1021" s="216"/>
      <c r="M1021" s="217"/>
      <c r="N1021" s="218"/>
      <c r="O1021" s="218"/>
      <c r="P1021" s="218"/>
      <c r="Q1021" s="218"/>
      <c r="R1021" s="218"/>
      <c r="S1021" s="218"/>
      <c r="T1021" s="219"/>
      <c r="AT1021" s="220" t="s">
        <v>171</v>
      </c>
      <c r="AU1021" s="220" t="s">
        <v>134</v>
      </c>
      <c r="AV1021" s="11" t="s">
        <v>134</v>
      </c>
      <c r="AW1021" s="11" t="s">
        <v>33</v>
      </c>
      <c r="AX1021" s="11" t="s">
        <v>70</v>
      </c>
      <c r="AY1021" s="220" t="s">
        <v>126</v>
      </c>
    </row>
    <row r="1022" spans="2:65" s="11" customFormat="1" ht="13.5">
      <c r="B1022" s="210"/>
      <c r="C1022" s="211"/>
      <c r="D1022" s="208" t="s">
        <v>171</v>
      </c>
      <c r="E1022" s="212" t="s">
        <v>21</v>
      </c>
      <c r="F1022" s="213" t="s">
        <v>1203</v>
      </c>
      <c r="G1022" s="211"/>
      <c r="H1022" s="214">
        <v>13.05</v>
      </c>
      <c r="I1022" s="215"/>
      <c r="J1022" s="211"/>
      <c r="K1022" s="211"/>
      <c r="L1022" s="216"/>
      <c r="M1022" s="217"/>
      <c r="N1022" s="218"/>
      <c r="O1022" s="218"/>
      <c r="P1022" s="218"/>
      <c r="Q1022" s="218"/>
      <c r="R1022" s="218"/>
      <c r="S1022" s="218"/>
      <c r="T1022" s="219"/>
      <c r="AT1022" s="220" t="s">
        <v>171</v>
      </c>
      <c r="AU1022" s="220" t="s">
        <v>134</v>
      </c>
      <c r="AV1022" s="11" t="s">
        <v>134</v>
      </c>
      <c r="AW1022" s="11" t="s">
        <v>33</v>
      </c>
      <c r="AX1022" s="11" t="s">
        <v>70</v>
      </c>
      <c r="AY1022" s="220" t="s">
        <v>126</v>
      </c>
    </row>
    <row r="1023" spans="2:65" s="13" customFormat="1" ht="13.5">
      <c r="B1023" s="237"/>
      <c r="C1023" s="238"/>
      <c r="D1023" s="208" t="s">
        <v>171</v>
      </c>
      <c r="E1023" s="239" t="s">
        <v>21</v>
      </c>
      <c r="F1023" s="240" t="s">
        <v>829</v>
      </c>
      <c r="G1023" s="238"/>
      <c r="H1023" s="241" t="s">
        <v>21</v>
      </c>
      <c r="I1023" s="242"/>
      <c r="J1023" s="238"/>
      <c r="K1023" s="238"/>
      <c r="L1023" s="243"/>
      <c r="M1023" s="244"/>
      <c r="N1023" s="245"/>
      <c r="O1023" s="245"/>
      <c r="P1023" s="245"/>
      <c r="Q1023" s="245"/>
      <c r="R1023" s="245"/>
      <c r="S1023" s="245"/>
      <c r="T1023" s="246"/>
      <c r="AT1023" s="247" t="s">
        <v>171</v>
      </c>
      <c r="AU1023" s="247" t="s">
        <v>134</v>
      </c>
      <c r="AV1023" s="13" t="s">
        <v>78</v>
      </c>
      <c r="AW1023" s="13" t="s">
        <v>33</v>
      </c>
      <c r="AX1023" s="13" t="s">
        <v>70</v>
      </c>
      <c r="AY1023" s="247" t="s">
        <v>126</v>
      </c>
    </row>
    <row r="1024" spans="2:65" s="11" customFormat="1" ht="13.5">
      <c r="B1024" s="210"/>
      <c r="C1024" s="211"/>
      <c r="D1024" s="208" t="s">
        <v>171</v>
      </c>
      <c r="E1024" s="212" t="s">
        <v>21</v>
      </c>
      <c r="F1024" s="213" t="s">
        <v>1204</v>
      </c>
      <c r="G1024" s="211"/>
      <c r="H1024" s="214">
        <v>8.3000000000000007</v>
      </c>
      <c r="I1024" s="215"/>
      <c r="J1024" s="211"/>
      <c r="K1024" s="211"/>
      <c r="L1024" s="216"/>
      <c r="M1024" s="217"/>
      <c r="N1024" s="218"/>
      <c r="O1024" s="218"/>
      <c r="P1024" s="218"/>
      <c r="Q1024" s="218"/>
      <c r="R1024" s="218"/>
      <c r="S1024" s="218"/>
      <c r="T1024" s="219"/>
      <c r="AT1024" s="220" t="s">
        <v>171</v>
      </c>
      <c r="AU1024" s="220" t="s">
        <v>134</v>
      </c>
      <c r="AV1024" s="11" t="s">
        <v>134</v>
      </c>
      <c r="AW1024" s="11" t="s">
        <v>33</v>
      </c>
      <c r="AX1024" s="11" t="s">
        <v>70</v>
      </c>
      <c r="AY1024" s="220" t="s">
        <v>126</v>
      </c>
    </row>
    <row r="1025" spans="2:65" s="13" customFormat="1" ht="13.5">
      <c r="B1025" s="237"/>
      <c r="C1025" s="238"/>
      <c r="D1025" s="208" t="s">
        <v>171</v>
      </c>
      <c r="E1025" s="239" t="s">
        <v>21</v>
      </c>
      <c r="F1025" s="240" t="s">
        <v>1185</v>
      </c>
      <c r="G1025" s="238"/>
      <c r="H1025" s="241" t="s">
        <v>21</v>
      </c>
      <c r="I1025" s="242"/>
      <c r="J1025" s="238"/>
      <c r="K1025" s="238"/>
      <c r="L1025" s="243"/>
      <c r="M1025" s="244"/>
      <c r="N1025" s="245"/>
      <c r="O1025" s="245"/>
      <c r="P1025" s="245"/>
      <c r="Q1025" s="245"/>
      <c r="R1025" s="245"/>
      <c r="S1025" s="245"/>
      <c r="T1025" s="246"/>
      <c r="AT1025" s="247" t="s">
        <v>171</v>
      </c>
      <c r="AU1025" s="247" t="s">
        <v>134</v>
      </c>
      <c r="AV1025" s="13" t="s">
        <v>78</v>
      </c>
      <c r="AW1025" s="13" t="s">
        <v>33</v>
      </c>
      <c r="AX1025" s="13" t="s">
        <v>70</v>
      </c>
      <c r="AY1025" s="247" t="s">
        <v>126</v>
      </c>
    </row>
    <row r="1026" spans="2:65" s="11" customFormat="1" ht="13.5">
      <c r="B1026" s="210"/>
      <c r="C1026" s="211"/>
      <c r="D1026" s="208" t="s">
        <v>171</v>
      </c>
      <c r="E1026" s="212" t="s">
        <v>21</v>
      </c>
      <c r="F1026" s="213" t="s">
        <v>1205</v>
      </c>
      <c r="G1026" s="211"/>
      <c r="H1026" s="214">
        <v>27.6</v>
      </c>
      <c r="I1026" s="215"/>
      <c r="J1026" s="211"/>
      <c r="K1026" s="211"/>
      <c r="L1026" s="216"/>
      <c r="M1026" s="217"/>
      <c r="N1026" s="218"/>
      <c r="O1026" s="218"/>
      <c r="P1026" s="218"/>
      <c r="Q1026" s="218"/>
      <c r="R1026" s="218"/>
      <c r="S1026" s="218"/>
      <c r="T1026" s="219"/>
      <c r="AT1026" s="220" t="s">
        <v>171</v>
      </c>
      <c r="AU1026" s="220" t="s">
        <v>134</v>
      </c>
      <c r="AV1026" s="11" t="s">
        <v>134</v>
      </c>
      <c r="AW1026" s="11" t="s">
        <v>33</v>
      </c>
      <c r="AX1026" s="11" t="s">
        <v>70</v>
      </c>
      <c r="AY1026" s="220" t="s">
        <v>126</v>
      </c>
    </row>
    <row r="1027" spans="2:65" s="11" customFormat="1" ht="13.5">
      <c r="B1027" s="210"/>
      <c r="C1027" s="211"/>
      <c r="D1027" s="208" t="s">
        <v>171</v>
      </c>
      <c r="E1027" s="212" t="s">
        <v>21</v>
      </c>
      <c r="F1027" s="213" t="s">
        <v>1206</v>
      </c>
      <c r="G1027" s="211"/>
      <c r="H1027" s="214">
        <v>62.1</v>
      </c>
      <c r="I1027" s="215"/>
      <c r="J1027" s="211"/>
      <c r="K1027" s="211"/>
      <c r="L1027" s="216"/>
      <c r="M1027" s="217"/>
      <c r="N1027" s="218"/>
      <c r="O1027" s="218"/>
      <c r="P1027" s="218"/>
      <c r="Q1027" s="218"/>
      <c r="R1027" s="218"/>
      <c r="S1027" s="218"/>
      <c r="T1027" s="219"/>
      <c r="AT1027" s="220" t="s">
        <v>171</v>
      </c>
      <c r="AU1027" s="220" t="s">
        <v>134</v>
      </c>
      <c r="AV1027" s="11" t="s">
        <v>134</v>
      </c>
      <c r="AW1027" s="11" t="s">
        <v>33</v>
      </c>
      <c r="AX1027" s="11" t="s">
        <v>70</v>
      </c>
      <c r="AY1027" s="220" t="s">
        <v>126</v>
      </c>
    </row>
    <row r="1028" spans="2:65" s="13" customFormat="1" ht="13.5">
      <c r="B1028" s="237"/>
      <c r="C1028" s="238"/>
      <c r="D1028" s="208" t="s">
        <v>171</v>
      </c>
      <c r="E1028" s="239" t="s">
        <v>21</v>
      </c>
      <c r="F1028" s="240" t="s">
        <v>1188</v>
      </c>
      <c r="G1028" s="238"/>
      <c r="H1028" s="241" t="s">
        <v>21</v>
      </c>
      <c r="I1028" s="242"/>
      <c r="J1028" s="238"/>
      <c r="K1028" s="238"/>
      <c r="L1028" s="243"/>
      <c r="M1028" s="244"/>
      <c r="N1028" s="245"/>
      <c r="O1028" s="245"/>
      <c r="P1028" s="245"/>
      <c r="Q1028" s="245"/>
      <c r="R1028" s="245"/>
      <c r="S1028" s="245"/>
      <c r="T1028" s="246"/>
      <c r="AT1028" s="247" t="s">
        <v>171</v>
      </c>
      <c r="AU1028" s="247" t="s">
        <v>134</v>
      </c>
      <c r="AV1028" s="13" t="s">
        <v>78</v>
      </c>
      <c r="AW1028" s="13" t="s">
        <v>33</v>
      </c>
      <c r="AX1028" s="13" t="s">
        <v>70</v>
      </c>
      <c r="AY1028" s="247" t="s">
        <v>126</v>
      </c>
    </row>
    <row r="1029" spans="2:65" s="13" customFormat="1" ht="13.5">
      <c r="B1029" s="237"/>
      <c r="C1029" s="238"/>
      <c r="D1029" s="208" t="s">
        <v>171</v>
      </c>
      <c r="E1029" s="239" t="s">
        <v>21</v>
      </c>
      <c r="F1029" s="240" t="s">
        <v>835</v>
      </c>
      <c r="G1029" s="238"/>
      <c r="H1029" s="241" t="s">
        <v>21</v>
      </c>
      <c r="I1029" s="242"/>
      <c r="J1029" s="238"/>
      <c r="K1029" s="238"/>
      <c r="L1029" s="243"/>
      <c r="M1029" s="244"/>
      <c r="N1029" s="245"/>
      <c r="O1029" s="245"/>
      <c r="P1029" s="245"/>
      <c r="Q1029" s="245"/>
      <c r="R1029" s="245"/>
      <c r="S1029" s="245"/>
      <c r="T1029" s="246"/>
      <c r="AT1029" s="247" t="s">
        <v>171</v>
      </c>
      <c r="AU1029" s="247" t="s">
        <v>134</v>
      </c>
      <c r="AV1029" s="13" t="s">
        <v>78</v>
      </c>
      <c r="AW1029" s="13" t="s">
        <v>33</v>
      </c>
      <c r="AX1029" s="13" t="s">
        <v>70</v>
      </c>
      <c r="AY1029" s="247" t="s">
        <v>126</v>
      </c>
    </row>
    <row r="1030" spans="2:65" s="11" customFormat="1" ht="13.5">
      <c r="B1030" s="210"/>
      <c r="C1030" s="211"/>
      <c r="D1030" s="208" t="s">
        <v>171</v>
      </c>
      <c r="E1030" s="212" t="s">
        <v>21</v>
      </c>
      <c r="F1030" s="213" t="s">
        <v>1207</v>
      </c>
      <c r="G1030" s="211"/>
      <c r="H1030" s="214">
        <v>6.1</v>
      </c>
      <c r="I1030" s="215"/>
      <c r="J1030" s="211"/>
      <c r="K1030" s="211"/>
      <c r="L1030" s="216"/>
      <c r="M1030" s="217"/>
      <c r="N1030" s="218"/>
      <c r="O1030" s="218"/>
      <c r="P1030" s="218"/>
      <c r="Q1030" s="218"/>
      <c r="R1030" s="218"/>
      <c r="S1030" s="218"/>
      <c r="T1030" s="219"/>
      <c r="AT1030" s="220" t="s">
        <v>171</v>
      </c>
      <c r="AU1030" s="220" t="s">
        <v>134</v>
      </c>
      <c r="AV1030" s="11" t="s">
        <v>134</v>
      </c>
      <c r="AW1030" s="11" t="s">
        <v>33</v>
      </c>
      <c r="AX1030" s="11" t="s">
        <v>70</v>
      </c>
      <c r="AY1030" s="220" t="s">
        <v>126</v>
      </c>
    </row>
    <row r="1031" spans="2:65" s="13" customFormat="1" ht="13.5">
      <c r="B1031" s="237"/>
      <c r="C1031" s="238"/>
      <c r="D1031" s="208" t="s">
        <v>171</v>
      </c>
      <c r="E1031" s="239" t="s">
        <v>21</v>
      </c>
      <c r="F1031" s="240" t="s">
        <v>1185</v>
      </c>
      <c r="G1031" s="238"/>
      <c r="H1031" s="241" t="s">
        <v>21</v>
      </c>
      <c r="I1031" s="242"/>
      <c r="J1031" s="238"/>
      <c r="K1031" s="238"/>
      <c r="L1031" s="243"/>
      <c r="M1031" s="244"/>
      <c r="N1031" s="245"/>
      <c r="O1031" s="245"/>
      <c r="P1031" s="245"/>
      <c r="Q1031" s="245"/>
      <c r="R1031" s="245"/>
      <c r="S1031" s="245"/>
      <c r="T1031" s="246"/>
      <c r="AT1031" s="247" t="s">
        <v>171</v>
      </c>
      <c r="AU1031" s="247" t="s">
        <v>134</v>
      </c>
      <c r="AV1031" s="13" t="s">
        <v>78</v>
      </c>
      <c r="AW1031" s="13" t="s">
        <v>33</v>
      </c>
      <c r="AX1031" s="13" t="s">
        <v>70</v>
      </c>
      <c r="AY1031" s="247" t="s">
        <v>126</v>
      </c>
    </row>
    <row r="1032" spans="2:65" s="11" customFormat="1" ht="13.5">
      <c r="B1032" s="210"/>
      <c r="C1032" s="211"/>
      <c r="D1032" s="208" t="s">
        <v>171</v>
      </c>
      <c r="E1032" s="212" t="s">
        <v>21</v>
      </c>
      <c r="F1032" s="213" t="s">
        <v>1208</v>
      </c>
      <c r="G1032" s="211"/>
      <c r="H1032" s="214">
        <v>27.6</v>
      </c>
      <c r="I1032" s="215"/>
      <c r="J1032" s="211"/>
      <c r="K1032" s="211"/>
      <c r="L1032" s="216"/>
      <c r="M1032" s="217"/>
      <c r="N1032" s="218"/>
      <c r="O1032" s="218"/>
      <c r="P1032" s="218"/>
      <c r="Q1032" s="218"/>
      <c r="R1032" s="218"/>
      <c r="S1032" s="218"/>
      <c r="T1032" s="219"/>
      <c r="AT1032" s="220" t="s">
        <v>171</v>
      </c>
      <c r="AU1032" s="220" t="s">
        <v>134</v>
      </c>
      <c r="AV1032" s="11" t="s">
        <v>134</v>
      </c>
      <c r="AW1032" s="11" t="s">
        <v>33</v>
      </c>
      <c r="AX1032" s="11" t="s">
        <v>70</v>
      </c>
      <c r="AY1032" s="220" t="s">
        <v>126</v>
      </c>
    </row>
    <row r="1033" spans="2:65" s="11" customFormat="1" ht="13.5">
      <c r="B1033" s="210"/>
      <c r="C1033" s="211"/>
      <c r="D1033" s="208" t="s">
        <v>171</v>
      </c>
      <c r="E1033" s="212" t="s">
        <v>21</v>
      </c>
      <c r="F1033" s="213" t="s">
        <v>1209</v>
      </c>
      <c r="G1033" s="211"/>
      <c r="H1033" s="214">
        <v>62.1</v>
      </c>
      <c r="I1033" s="215"/>
      <c r="J1033" s="211"/>
      <c r="K1033" s="211"/>
      <c r="L1033" s="216"/>
      <c r="M1033" s="217"/>
      <c r="N1033" s="218"/>
      <c r="O1033" s="218"/>
      <c r="P1033" s="218"/>
      <c r="Q1033" s="218"/>
      <c r="R1033" s="218"/>
      <c r="S1033" s="218"/>
      <c r="T1033" s="219"/>
      <c r="AT1033" s="220" t="s">
        <v>171</v>
      </c>
      <c r="AU1033" s="220" t="s">
        <v>134</v>
      </c>
      <c r="AV1033" s="11" t="s">
        <v>134</v>
      </c>
      <c r="AW1033" s="11" t="s">
        <v>33</v>
      </c>
      <c r="AX1033" s="11" t="s">
        <v>70</v>
      </c>
      <c r="AY1033" s="220" t="s">
        <v>126</v>
      </c>
    </row>
    <row r="1034" spans="2:65" s="13" customFormat="1" ht="13.5">
      <c r="B1034" s="237"/>
      <c r="C1034" s="238"/>
      <c r="D1034" s="208" t="s">
        <v>171</v>
      </c>
      <c r="E1034" s="239" t="s">
        <v>21</v>
      </c>
      <c r="F1034" s="240" t="s">
        <v>1188</v>
      </c>
      <c r="G1034" s="238"/>
      <c r="H1034" s="241" t="s">
        <v>21</v>
      </c>
      <c r="I1034" s="242"/>
      <c r="J1034" s="238"/>
      <c r="K1034" s="238"/>
      <c r="L1034" s="243"/>
      <c r="M1034" s="244"/>
      <c r="N1034" s="245"/>
      <c r="O1034" s="245"/>
      <c r="P1034" s="245"/>
      <c r="Q1034" s="245"/>
      <c r="R1034" s="245"/>
      <c r="S1034" s="245"/>
      <c r="T1034" s="246"/>
      <c r="AT1034" s="247" t="s">
        <v>171</v>
      </c>
      <c r="AU1034" s="247" t="s">
        <v>134</v>
      </c>
      <c r="AV1034" s="13" t="s">
        <v>78</v>
      </c>
      <c r="AW1034" s="13" t="s">
        <v>33</v>
      </c>
      <c r="AX1034" s="13" t="s">
        <v>70</v>
      </c>
      <c r="AY1034" s="247" t="s">
        <v>126</v>
      </c>
    </row>
    <row r="1035" spans="2:65" s="12" customFormat="1" ht="13.5">
      <c r="B1035" s="221"/>
      <c r="C1035" s="222"/>
      <c r="D1035" s="205" t="s">
        <v>171</v>
      </c>
      <c r="E1035" s="248" t="s">
        <v>21</v>
      </c>
      <c r="F1035" s="249" t="s">
        <v>174</v>
      </c>
      <c r="G1035" s="222"/>
      <c r="H1035" s="250">
        <v>376.70499999999998</v>
      </c>
      <c r="I1035" s="226"/>
      <c r="J1035" s="222"/>
      <c r="K1035" s="222"/>
      <c r="L1035" s="227"/>
      <c r="M1035" s="228"/>
      <c r="N1035" s="229"/>
      <c r="O1035" s="229"/>
      <c r="P1035" s="229"/>
      <c r="Q1035" s="229"/>
      <c r="R1035" s="229"/>
      <c r="S1035" s="229"/>
      <c r="T1035" s="230"/>
      <c r="AT1035" s="231" t="s">
        <v>171</v>
      </c>
      <c r="AU1035" s="231" t="s">
        <v>134</v>
      </c>
      <c r="AV1035" s="12" t="s">
        <v>133</v>
      </c>
      <c r="AW1035" s="12" t="s">
        <v>33</v>
      </c>
      <c r="AX1035" s="12" t="s">
        <v>78</v>
      </c>
      <c r="AY1035" s="231" t="s">
        <v>126</v>
      </c>
    </row>
    <row r="1036" spans="2:65" s="1" customFormat="1" ht="22.5" customHeight="1">
      <c r="B1036" s="41"/>
      <c r="C1036" s="193" t="s">
        <v>1213</v>
      </c>
      <c r="D1036" s="193" t="s">
        <v>129</v>
      </c>
      <c r="E1036" s="194" t="s">
        <v>1214</v>
      </c>
      <c r="F1036" s="195" t="s">
        <v>1215</v>
      </c>
      <c r="G1036" s="196" t="s">
        <v>169</v>
      </c>
      <c r="H1036" s="197">
        <v>100.72499999999999</v>
      </c>
      <c r="I1036" s="198"/>
      <c r="J1036" s="199">
        <f>ROUND(I1036*H1036,2)</f>
        <v>0</v>
      </c>
      <c r="K1036" s="195" t="s">
        <v>21</v>
      </c>
      <c r="L1036" s="61"/>
      <c r="M1036" s="200" t="s">
        <v>21</v>
      </c>
      <c r="N1036" s="201" t="s">
        <v>42</v>
      </c>
      <c r="O1036" s="42"/>
      <c r="P1036" s="202">
        <f>O1036*H1036</f>
        <v>0</v>
      </c>
      <c r="Q1036" s="202">
        <v>0</v>
      </c>
      <c r="R1036" s="202">
        <f>Q1036*H1036</f>
        <v>0</v>
      </c>
      <c r="S1036" s="202">
        <v>0</v>
      </c>
      <c r="T1036" s="203">
        <f>S1036*H1036</f>
        <v>0</v>
      </c>
      <c r="AR1036" s="24" t="s">
        <v>133</v>
      </c>
      <c r="AT1036" s="24" t="s">
        <v>129</v>
      </c>
      <c r="AU1036" s="24" t="s">
        <v>134</v>
      </c>
      <c r="AY1036" s="24" t="s">
        <v>126</v>
      </c>
      <c r="BE1036" s="204">
        <f>IF(N1036="základní",J1036,0)</f>
        <v>0</v>
      </c>
      <c r="BF1036" s="204">
        <f>IF(N1036="snížená",J1036,0)</f>
        <v>0</v>
      </c>
      <c r="BG1036" s="204">
        <f>IF(N1036="zákl. přenesená",J1036,0)</f>
        <v>0</v>
      </c>
      <c r="BH1036" s="204">
        <f>IF(N1036="sníž. přenesená",J1036,0)</f>
        <v>0</v>
      </c>
      <c r="BI1036" s="204">
        <f>IF(N1036="nulová",J1036,0)</f>
        <v>0</v>
      </c>
      <c r="BJ1036" s="24" t="s">
        <v>134</v>
      </c>
      <c r="BK1036" s="204">
        <f>ROUND(I1036*H1036,2)</f>
        <v>0</v>
      </c>
      <c r="BL1036" s="24" t="s">
        <v>133</v>
      </c>
      <c r="BM1036" s="24" t="s">
        <v>1216</v>
      </c>
    </row>
    <row r="1037" spans="2:65" s="1" customFormat="1" ht="13.5">
      <c r="B1037" s="41"/>
      <c r="C1037" s="63"/>
      <c r="D1037" s="208" t="s">
        <v>135</v>
      </c>
      <c r="E1037" s="63"/>
      <c r="F1037" s="209" t="s">
        <v>1215</v>
      </c>
      <c r="G1037" s="63"/>
      <c r="H1037" s="63"/>
      <c r="I1037" s="163"/>
      <c r="J1037" s="63"/>
      <c r="K1037" s="63"/>
      <c r="L1037" s="61"/>
      <c r="M1037" s="207"/>
      <c r="N1037" s="42"/>
      <c r="O1037" s="42"/>
      <c r="P1037" s="42"/>
      <c r="Q1037" s="42"/>
      <c r="R1037" s="42"/>
      <c r="S1037" s="42"/>
      <c r="T1037" s="78"/>
      <c r="AT1037" s="24" t="s">
        <v>135</v>
      </c>
      <c r="AU1037" s="24" t="s">
        <v>134</v>
      </c>
    </row>
    <row r="1038" spans="2:65" s="13" customFormat="1" ht="13.5">
      <c r="B1038" s="237"/>
      <c r="C1038" s="238"/>
      <c r="D1038" s="208" t="s">
        <v>171</v>
      </c>
      <c r="E1038" s="239" t="s">
        <v>21</v>
      </c>
      <c r="F1038" s="240" t="s">
        <v>411</v>
      </c>
      <c r="G1038" s="238"/>
      <c r="H1038" s="241" t="s">
        <v>21</v>
      </c>
      <c r="I1038" s="242"/>
      <c r="J1038" s="238"/>
      <c r="K1038" s="238"/>
      <c r="L1038" s="243"/>
      <c r="M1038" s="244"/>
      <c r="N1038" s="245"/>
      <c r="O1038" s="245"/>
      <c r="P1038" s="245"/>
      <c r="Q1038" s="245"/>
      <c r="R1038" s="245"/>
      <c r="S1038" s="245"/>
      <c r="T1038" s="246"/>
      <c r="AT1038" s="247" t="s">
        <v>171</v>
      </c>
      <c r="AU1038" s="247" t="s">
        <v>134</v>
      </c>
      <c r="AV1038" s="13" t="s">
        <v>78</v>
      </c>
      <c r="AW1038" s="13" t="s">
        <v>33</v>
      </c>
      <c r="AX1038" s="13" t="s">
        <v>70</v>
      </c>
      <c r="AY1038" s="247" t="s">
        <v>126</v>
      </c>
    </row>
    <row r="1039" spans="2:65" s="11" customFormat="1" ht="13.5">
      <c r="B1039" s="210"/>
      <c r="C1039" s="211"/>
      <c r="D1039" s="208" t="s">
        <v>171</v>
      </c>
      <c r="E1039" s="212" t="s">
        <v>21</v>
      </c>
      <c r="F1039" s="213" t="s">
        <v>1177</v>
      </c>
      <c r="G1039" s="211"/>
      <c r="H1039" s="214">
        <v>15.87</v>
      </c>
      <c r="I1039" s="215"/>
      <c r="J1039" s="211"/>
      <c r="K1039" s="211"/>
      <c r="L1039" s="216"/>
      <c r="M1039" s="217"/>
      <c r="N1039" s="218"/>
      <c r="O1039" s="218"/>
      <c r="P1039" s="218"/>
      <c r="Q1039" s="218"/>
      <c r="R1039" s="218"/>
      <c r="S1039" s="218"/>
      <c r="T1039" s="219"/>
      <c r="AT1039" s="220" t="s">
        <v>171</v>
      </c>
      <c r="AU1039" s="220" t="s">
        <v>134</v>
      </c>
      <c r="AV1039" s="11" t="s">
        <v>134</v>
      </c>
      <c r="AW1039" s="11" t="s">
        <v>33</v>
      </c>
      <c r="AX1039" s="11" t="s">
        <v>70</v>
      </c>
      <c r="AY1039" s="220" t="s">
        <v>126</v>
      </c>
    </row>
    <row r="1040" spans="2:65" s="13" customFormat="1" ht="13.5">
      <c r="B1040" s="237"/>
      <c r="C1040" s="238"/>
      <c r="D1040" s="208" t="s">
        <v>171</v>
      </c>
      <c r="E1040" s="239" t="s">
        <v>21</v>
      </c>
      <c r="F1040" s="240" t="s">
        <v>771</v>
      </c>
      <c r="G1040" s="238"/>
      <c r="H1040" s="241" t="s">
        <v>21</v>
      </c>
      <c r="I1040" s="242"/>
      <c r="J1040" s="238"/>
      <c r="K1040" s="238"/>
      <c r="L1040" s="243"/>
      <c r="M1040" s="244"/>
      <c r="N1040" s="245"/>
      <c r="O1040" s="245"/>
      <c r="P1040" s="245"/>
      <c r="Q1040" s="245"/>
      <c r="R1040" s="245"/>
      <c r="S1040" s="245"/>
      <c r="T1040" s="246"/>
      <c r="AT1040" s="247" t="s">
        <v>171</v>
      </c>
      <c r="AU1040" s="247" t="s">
        <v>134</v>
      </c>
      <c r="AV1040" s="13" t="s">
        <v>78</v>
      </c>
      <c r="AW1040" s="13" t="s">
        <v>33</v>
      </c>
      <c r="AX1040" s="13" t="s">
        <v>70</v>
      </c>
      <c r="AY1040" s="247" t="s">
        <v>126</v>
      </c>
    </row>
    <row r="1041" spans="2:51" s="11" customFormat="1" ht="13.5">
      <c r="B1041" s="210"/>
      <c r="C1041" s="211"/>
      <c r="D1041" s="208" t="s">
        <v>171</v>
      </c>
      <c r="E1041" s="212" t="s">
        <v>21</v>
      </c>
      <c r="F1041" s="213" t="s">
        <v>1178</v>
      </c>
      <c r="G1041" s="211"/>
      <c r="H1041" s="214">
        <v>1.8</v>
      </c>
      <c r="I1041" s="215"/>
      <c r="J1041" s="211"/>
      <c r="K1041" s="211"/>
      <c r="L1041" s="216"/>
      <c r="M1041" s="217"/>
      <c r="N1041" s="218"/>
      <c r="O1041" s="218"/>
      <c r="P1041" s="218"/>
      <c r="Q1041" s="218"/>
      <c r="R1041" s="218"/>
      <c r="S1041" s="218"/>
      <c r="T1041" s="219"/>
      <c r="AT1041" s="220" t="s">
        <v>171</v>
      </c>
      <c r="AU1041" s="220" t="s">
        <v>134</v>
      </c>
      <c r="AV1041" s="11" t="s">
        <v>134</v>
      </c>
      <c r="AW1041" s="11" t="s">
        <v>33</v>
      </c>
      <c r="AX1041" s="11" t="s">
        <v>70</v>
      </c>
      <c r="AY1041" s="220" t="s">
        <v>126</v>
      </c>
    </row>
    <row r="1042" spans="2:51" s="11" customFormat="1" ht="13.5">
      <c r="B1042" s="210"/>
      <c r="C1042" s="211"/>
      <c r="D1042" s="208" t="s">
        <v>171</v>
      </c>
      <c r="E1042" s="212" t="s">
        <v>21</v>
      </c>
      <c r="F1042" s="213" t="s">
        <v>1179</v>
      </c>
      <c r="G1042" s="211"/>
      <c r="H1042" s="214">
        <v>3.3250000000000002</v>
      </c>
      <c r="I1042" s="215"/>
      <c r="J1042" s="211"/>
      <c r="K1042" s="211"/>
      <c r="L1042" s="216"/>
      <c r="M1042" s="217"/>
      <c r="N1042" s="218"/>
      <c r="O1042" s="218"/>
      <c r="P1042" s="218"/>
      <c r="Q1042" s="218"/>
      <c r="R1042" s="218"/>
      <c r="S1042" s="218"/>
      <c r="T1042" s="219"/>
      <c r="AT1042" s="220" t="s">
        <v>171</v>
      </c>
      <c r="AU1042" s="220" t="s">
        <v>134</v>
      </c>
      <c r="AV1042" s="11" t="s">
        <v>134</v>
      </c>
      <c r="AW1042" s="11" t="s">
        <v>33</v>
      </c>
      <c r="AX1042" s="11" t="s">
        <v>70</v>
      </c>
      <c r="AY1042" s="220" t="s">
        <v>126</v>
      </c>
    </row>
    <row r="1043" spans="2:51" s="11" customFormat="1" ht="13.5">
      <c r="B1043" s="210"/>
      <c r="C1043" s="211"/>
      <c r="D1043" s="208" t="s">
        <v>171</v>
      </c>
      <c r="E1043" s="212" t="s">
        <v>21</v>
      </c>
      <c r="F1043" s="213" t="s">
        <v>1180</v>
      </c>
      <c r="G1043" s="211"/>
      <c r="H1043" s="214">
        <v>6.8</v>
      </c>
      <c r="I1043" s="215"/>
      <c r="J1043" s="211"/>
      <c r="K1043" s="211"/>
      <c r="L1043" s="216"/>
      <c r="M1043" s="217"/>
      <c r="N1043" s="218"/>
      <c r="O1043" s="218"/>
      <c r="P1043" s="218"/>
      <c r="Q1043" s="218"/>
      <c r="R1043" s="218"/>
      <c r="S1043" s="218"/>
      <c r="T1043" s="219"/>
      <c r="AT1043" s="220" t="s">
        <v>171</v>
      </c>
      <c r="AU1043" s="220" t="s">
        <v>134</v>
      </c>
      <c r="AV1043" s="11" t="s">
        <v>134</v>
      </c>
      <c r="AW1043" s="11" t="s">
        <v>33</v>
      </c>
      <c r="AX1043" s="11" t="s">
        <v>70</v>
      </c>
      <c r="AY1043" s="220" t="s">
        <v>126</v>
      </c>
    </row>
    <row r="1044" spans="2:51" s="11" customFormat="1" ht="13.5">
      <c r="B1044" s="210"/>
      <c r="C1044" s="211"/>
      <c r="D1044" s="208" t="s">
        <v>171</v>
      </c>
      <c r="E1044" s="212" t="s">
        <v>21</v>
      </c>
      <c r="F1044" s="213" t="s">
        <v>1181</v>
      </c>
      <c r="G1044" s="211"/>
      <c r="H1044" s="214">
        <v>11.9</v>
      </c>
      <c r="I1044" s="215"/>
      <c r="J1044" s="211"/>
      <c r="K1044" s="211"/>
      <c r="L1044" s="216"/>
      <c r="M1044" s="217"/>
      <c r="N1044" s="218"/>
      <c r="O1044" s="218"/>
      <c r="P1044" s="218"/>
      <c r="Q1044" s="218"/>
      <c r="R1044" s="218"/>
      <c r="S1044" s="218"/>
      <c r="T1044" s="219"/>
      <c r="AT1044" s="220" t="s">
        <v>171</v>
      </c>
      <c r="AU1044" s="220" t="s">
        <v>134</v>
      </c>
      <c r="AV1044" s="11" t="s">
        <v>134</v>
      </c>
      <c r="AW1044" s="11" t="s">
        <v>33</v>
      </c>
      <c r="AX1044" s="11" t="s">
        <v>70</v>
      </c>
      <c r="AY1044" s="220" t="s">
        <v>126</v>
      </c>
    </row>
    <row r="1045" spans="2:51" s="11" customFormat="1" ht="13.5">
      <c r="B1045" s="210"/>
      <c r="C1045" s="211"/>
      <c r="D1045" s="208" t="s">
        <v>171</v>
      </c>
      <c r="E1045" s="212" t="s">
        <v>21</v>
      </c>
      <c r="F1045" s="213" t="s">
        <v>1182</v>
      </c>
      <c r="G1045" s="211"/>
      <c r="H1045" s="214">
        <v>3.98</v>
      </c>
      <c r="I1045" s="215"/>
      <c r="J1045" s="211"/>
      <c r="K1045" s="211"/>
      <c r="L1045" s="216"/>
      <c r="M1045" s="217"/>
      <c r="N1045" s="218"/>
      <c r="O1045" s="218"/>
      <c r="P1045" s="218"/>
      <c r="Q1045" s="218"/>
      <c r="R1045" s="218"/>
      <c r="S1045" s="218"/>
      <c r="T1045" s="219"/>
      <c r="AT1045" s="220" t="s">
        <v>171</v>
      </c>
      <c r="AU1045" s="220" t="s">
        <v>134</v>
      </c>
      <c r="AV1045" s="11" t="s">
        <v>134</v>
      </c>
      <c r="AW1045" s="11" t="s">
        <v>33</v>
      </c>
      <c r="AX1045" s="11" t="s">
        <v>70</v>
      </c>
      <c r="AY1045" s="220" t="s">
        <v>126</v>
      </c>
    </row>
    <row r="1046" spans="2:51" s="11" customFormat="1" ht="13.5">
      <c r="B1046" s="210"/>
      <c r="C1046" s="211"/>
      <c r="D1046" s="208" t="s">
        <v>171</v>
      </c>
      <c r="E1046" s="212" t="s">
        <v>21</v>
      </c>
      <c r="F1046" s="213" t="s">
        <v>1183</v>
      </c>
      <c r="G1046" s="211"/>
      <c r="H1046" s="214">
        <v>7.45</v>
      </c>
      <c r="I1046" s="215"/>
      <c r="J1046" s="211"/>
      <c r="K1046" s="211"/>
      <c r="L1046" s="216"/>
      <c r="M1046" s="217"/>
      <c r="N1046" s="218"/>
      <c r="O1046" s="218"/>
      <c r="P1046" s="218"/>
      <c r="Q1046" s="218"/>
      <c r="R1046" s="218"/>
      <c r="S1046" s="218"/>
      <c r="T1046" s="219"/>
      <c r="AT1046" s="220" t="s">
        <v>171</v>
      </c>
      <c r="AU1046" s="220" t="s">
        <v>134</v>
      </c>
      <c r="AV1046" s="11" t="s">
        <v>134</v>
      </c>
      <c r="AW1046" s="11" t="s">
        <v>33</v>
      </c>
      <c r="AX1046" s="11" t="s">
        <v>70</v>
      </c>
      <c r="AY1046" s="220" t="s">
        <v>126</v>
      </c>
    </row>
    <row r="1047" spans="2:51" s="13" customFormat="1" ht="13.5">
      <c r="B1047" s="237"/>
      <c r="C1047" s="238"/>
      <c r="D1047" s="208" t="s">
        <v>171</v>
      </c>
      <c r="E1047" s="239" t="s">
        <v>21</v>
      </c>
      <c r="F1047" s="240" t="s">
        <v>829</v>
      </c>
      <c r="G1047" s="238"/>
      <c r="H1047" s="241" t="s">
        <v>21</v>
      </c>
      <c r="I1047" s="242"/>
      <c r="J1047" s="238"/>
      <c r="K1047" s="238"/>
      <c r="L1047" s="243"/>
      <c r="M1047" s="244"/>
      <c r="N1047" s="245"/>
      <c r="O1047" s="245"/>
      <c r="P1047" s="245"/>
      <c r="Q1047" s="245"/>
      <c r="R1047" s="245"/>
      <c r="S1047" s="245"/>
      <c r="T1047" s="246"/>
      <c r="AT1047" s="247" t="s">
        <v>171</v>
      </c>
      <c r="AU1047" s="247" t="s">
        <v>134</v>
      </c>
      <c r="AV1047" s="13" t="s">
        <v>78</v>
      </c>
      <c r="AW1047" s="13" t="s">
        <v>33</v>
      </c>
      <c r="AX1047" s="13" t="s">
        <v>70</v>
      </c>
      <c r="AY1047" s="247" t="s">
        <v>126</v>
      </c>
    </row>
    <row r="1048" spans="2:51" s="11" customFormat="1" ht="13.5">
      <c r="B1048" s="210"/>
      <c r="C1048" s="211"/>
      <c r="D1048" s="208" t="s">
        <v>171</v>
      </c>
      <c r="E1048" s="212" t="s">
        <v>21</v>
      </c>
      <c r="F1048" s="213" t="s">
        <v>1184</v>
      </c>
      <c r="G1048" s="211"/>
      <c r="H1048" s="214">
        <v>2.7</v>
      </c>
      <c r="I1048" s="215"/>
      <c r="J1048" s="211"/>
      <c r="K1048" s="211"/>
      <c r="L1048" s="216"/>
      <c r="M1048" s="217"/>
      <c r="N1048" s="218"/>
      <c r="O1048" s="218"/>
      <c r="P1048" s="218"/>
      <c r="Q1048" s="218"/>
      <c r="R1048" s="218"/>
      <c r="S1048" s="218"/>
      <c r="T1048" s="219"/>
      <c r="AT1048" s="220" t="s">
        <v>171</v>
      </c>
      <c r="AU1048" s="220" t="s">
        <v>134</v>
      </c>
      <c r="AV1048" s="11" t="s">
        <v>134</v>
      </c>
      <c r="AW1048" s="11" t="s">
        <v>33</v>
      </c>
      <c r="AX1048" s="11" t="s">
        <v>70</v>
      </c>
      <c r="AY1048" s="220" t="s">
        <v>126</v>
      </c>
    </row>
    <row r="1049" spans="2:51" s="13" customFormat="1" ht="13.5">
      <c r="B1049" s="237"/>
      <c r="C1049" s="238"/>
      <c r="D1049" s="208" t="s">
        <v>171</v>
      </c>
      <c r="E1049" s="239" t="s">
        <v>21</v>
      </c>
      <c r="F1049" s="240" t="s">
        <v>1185</v>
      </c>
      <c r="G1049" s="238"/>
      <c r="H1049" s="241" t="s">
        <v>21</v>
      </c>
      <c r="I1049" s="242"/>
      <c r="J1049" s="238"/>
      <c r="K1049" s="238"/>
      <c r="L1049" s="243"/>
      <c r="M1049" s="244"/>
      <c r="N1049" s="245"/>
      <c r="O1049" s="245"/>
      <c r="P1049" s="245"/>
      <c r="Q1049" s="245"/>
      <c r="R1049" s="245"/>
      <c r="S1049" s="245"/>
      <c r="T1049" s="246"/>
      <c r="AT1049" s="247" t="s">
        <v>171</v>
      </c>
      <c r="AU1049" s="247" t="s">
        <v>134</v>
      </c>
      <c r="AV1049" s="13" t="s">
        <v>78</v>
      </c>
      <c r="AW1049" s="13" t="s">
        <v>33</v>
      </c>
      <c r="AX1049" s="13" t="s">
        <v>70</v>
      </c>
      <c r="AY1049" s="247" t="s">
        <v>126</v>
      </c>
    </row>
    <row r="1050" spans="2:51" s="11" customFormat="1" ht="13.5">
      <c r="B1050" s="210"/>
      <c r="C1050" s="211"/>
      <c r="D1050" s="208" t="s">
        <v>171</v>
      </c>
      <c r="E1050" s="212" t="s">
        <v>21</v>
      </c>
      <c r="F1050" s="213" t="s">
        <v>1186</v>
      </c>
      <c r="G1050" s="211"/>
      <c r="H1050" s="214">
        <v>6.8</v>
      </c>
      <c r="I1050" s="215"/>
      <c r="J1050" s="211"/>
      <c r="K1050" s="211"/>
      <c r="L1050" s="216"/>
      <c r="M1050" s="217"/>
      <c r="N1050" s="218"/>
      <c r="O1050" s="218"/>
      <c r="P1050" s="218"/>
      <c r="Q1050" s="218"/>
      <c r="R1050" s="218"/>
      <c r="S1050" s="218"/>
      <c r="T1050" s="219"/>
      <c r="AT1050" s="220" t="s">
        <v>171</v>
      </c>
      <c r="AU1050" s="220" t="s">
        <v>134</v>
      </c>
      <c r="AV1050" s="11" t="s">
        <v>134</v>
      </c>
      <c r="AW1050" s="11" t="s">
        <v>33</v>
      </c>
      <c r="AX1050" s="11" t="s">
        <v>70</v>
      </c>
      <c r="AY1050" s="220" t="s">
        <v>126</v>
      </c>
    </row>
    <row r="1051" spans="2:51" s="11" customFormat="1" ht="13.5">
      <c r="B1051" s="210"/>
      <c r="C1051" s="211"/>
      <c r="D1051" s="208" t="s">
        <v>171</v>
      </c>
      <c r="E1051" s="212" t="s">
        <v>21</v>
      </c>
      <c r="F1051" s="213" t="s">
        <v>1187</v>
      </c>
      <c r="G1051" s="211"/>
      <c r="H1051" s="214">
        <v>15.3</v>
      </c>
      <c r="I1051" s="215"/>
      <c r="J1051" s="211"/>
      <c r="K1051" s="211"/>
      <c r="L1051" s="216"/>
      <c r="M1051" s="217"/>
      <c r="N1051" s="218"/>
      <c r="O1051" s="218"/>
      <c r="P1051" s="218"/>
      <c r="Q1051" s="218"/>
      <c r="R1051" s="218"/>
      <c r="S1051" s="218"/>
      <c r="T1051" s="219"/>
      <c r="AT1051" s="220" t="s">
        <v>171</v>
      </c>
      <c r="AU1051" s="220" t="s">
        <v>134</v>
      </c>
      <c r="AV1051" s="11" t="s">
        <v>134</v>
      </c>
      <c r="AW1051" s="11" t="s">
        <v>33</v>
      </c>
      <c r="AX1051" s="11" t="s">
        <v>70</v>
      </c>
      <c r="AY1051" s="220" t="s">
        <v>126</v>
      </c>
    </row>
    <row r="1052" spans="2:51" s="13" customFormat="1" ht="13.5">
      <c r="B1052" s="237"/>
      <c r="C1052" s="238"/>
      <c r="D1052" s="208" t="s">
        <v>171</v>
      </c>
      <c r="E1052" s="239" t="s">
        <v>21</v>
      </c>
      <c r="F1052" s="240" t="s">
        <v>1188</v>
      </c>
      <c r="G1052" s="238"/>
      <c r="H1052" s="241" t="s">
        <v>21</v>
      </c>
      <c r="I1052" s="242"/>
      <c r="J1052" s="238"/>
      <c r="K1052" s="238"/>
      <c r="L1052" s="243"/>
      <c r="M1052" s="244"/>
      <c r="N1052" s="245"/>
      <c r="O1052" s="245"/>
      <c r="P1052" s="245"/>
      <c r="Q1052" s="245"/>
      <c r="R1052" s="245"/>
      <c r="S1052" s="245"/>
      <c r="T1052" s="246"/>
      <c r="AT1052" s="247" t="s">
        <v>171</v>
      </c>
      <c r="AU1052" s="247" t="s">
        <v>134</v>
      </c>
      <c r="AV1052" s="13" t="s">
        <v>78</v>
      </c>
      <c r="AW1052" s="13" t="s">
        <v>33</v>
      </c>
      <c r="AX1052" s="13" t="s">
        <v>70</v>
      </c>
      <c r="AY1052" s="247" t="s">
        <v>126</v>
      </c>
    </row>
    <row r="1053" spans="2:51" s="13" customFormat="1" ht="13.5">
      <c r="B1053" s="237"/>
      <c r="C1053" s="238"/>
      <c r="D1053" s="208" t="s">
        <v>171</v>
      </c>
      <c r="E1053" s="239" t="s">
        <v>21</v>
      </c>
      <c r="F1053" s="240" t="s">
        <v>835</v>
      </c>
      <c r="G1053" s="238"/>
      <c r="H1053" s="241" t="s">
        <v>21</v>
      </c>
      <c r="I1053" s="242"/>
      <c r="J1053" s="238"/>
      <c r="K1053" s="238"/>
      <c r="L1053" s="243"/>
      <c r="M1053" s="244"/>
      <c r="N1053" s="245"/>
      <c r="O1053" s="245"/>
      <c r="P1053" s="245"/>
      <c r="Q1053" s="245"/>
      <c r="R1053" s="245"/>
      <c r="S1053" s="245"/>
      <c r="T1053" s="246"/>
      <c r="AT1053" s="247" t="s">
        <v>171</v>
      </c>
      <c r="AU1053" s="247" t="s">
        <v>134</v>
      </c>
      <c r="AV1053" s="13" t="s">
        <v>78</v>
      </c>
      <c r="AW1053" s="13" t="s">
        <v>33</v>
      </c>
      <c r="AX1053" s="13" t="s">
        <v>70</v>
      </c>
      <c r="AY1053" s="247" t="s">
        <v>126</v>
      </c>
    </row>
    <row r="1054" spans="2:51" s="11" customFormat="1" ht="13.5">
      <c r="B1054" s="210"/>
      <c r="C1054" s="211"/>
      <c r="D1054" s="208" t="s">
        <v>171</v>
      </c>
      <c r="E1054" s="212" t="s">
        <v>21</v>
      </c>
      <c r="F1054" s="213" t="s">
        <v>1189</v>
      </c>
      <c r="G1054" s="211"/>
      <c r="H1054" s="214">
        <v>2.7</v>
      </c>
      <c r="I1054" s="215"/>
      <c r="J1054" s="211"/>
      <c r="K1054" s="211"/>
      <c r="L1054" s="216"/>
      <c r="M1054" s="217"/>
      <c r="N1054" s="218"/>
      <c r="O1054" s="218"/>
      <c r="P1054" s="218"/>
      <c r="Q1054" s="218"/>
      <c r="R1054" s="218"/>
      <c r="S1054" s="218"/>
      <c r="T1054" s="219"/>
      <c r="AT1054" s="220" t="s">
        <v>171</v>
      </c>
      <c r="AU1054" s="220" t="s">
        <v>134</v>
      </c>
      <c r="AV1054" s="11" t="s">
        <v>134</v>
      </c>
      <c r="AW1054" s="11" t="s">
        <v>33</v>
      </c>
      <c r="AX1054" s="11" t="s">
        <v>70</v>
      </c>
      <c r="AY1054" s="220" t="s">
        <v>126</v>
      </c>
    </row>
    <row r="1055" spans="2:51" s="13" customFormat="1" ht="13.5">
      <c r="B1055" s="237"/>
      <c r="C1055" s="238"/>
      <c r="D1055" s="208" t="s">
        <v>171</v>
      </c>
      <c r="E1055" s="239" t="s">
        <v>21</v>
      </c>
      <c r="F1055" s="240" t="s">
        <v>1185</v>
      </c>
      <c r="G1055" s="238"/>
      <c r="H1055" s="241" t="s">
        <v>21</v>
      </c>
      <c r="I1055" s="242"/>
      <c r="J1055" s="238"/>
      <c r="K1055" s="238"/>
      <c r="L1055" s="243"/>
      <c r="M1055" s="244"/>
      <c r="N1055" s="245"/>
      <c r="O1055" s="245"/>
      <c r="P1055" s="245"/>
      <c r="Q1055" s="245"/>
      <c r="R1055" s="245"/>
      <c r="S1055" s="245"/>
      <c r="T1055" s="246"/>
      <c r="AT1055" s="247" t="s">
        <v>171</v>
      </c>
      <c r="AU1055" s="247" t="s">
        <v>134</v>
      </c>
      <c r="AV1055" s="13" t="s">
        <v>78</v>
      </c>
      <c r="AW1055" s="13" t="s">
        <v>33</v>
      </c>
      <c r="AX1055" s="13" t="s">
        <v>70</v>
      </c>
      <c r="AY1055" s="247" t="s">
        <v>126</v>
      </c>
    </row>
    <row r="1056" spans="2:51" s="11" customFormat="1" ht="13.5">
      <c r="B1056" s="210"/>
      <c r="C1056" s="211"/>
      <c r="D1056" s="208" t="s">
        <v>171</v>
      </c>
      <c r="E1056" s="212" t="s">
        <v>21</v>
      </c>
      <c r="F1056" s="213" t="s">
        <v>1190</v>
      </c>
      <c r="G1056" s="211"/>
      <c r="H1056" s="214">
        <v>6.8</v>
      </c>
      <c r="I1056" s="215"/>
      <c r="J1056" s="211"/>
      <c r="K1056" s="211"/>
      <c r="L1056" s="216"/>
      <c r="M1056" s="217"/>
      <c r="N1056" s="218"/>
      <c r="O1056" s="218"/>
      <c r="P1056" s="218"/>
      <c r="Q1056" s="218"/>
      <c r="R1056" s="218"/>
      <c r="S1056" s="218"/>
      <c r="T1056" s="219"/>
      <c r="AT1056" s="220" t="s">
        <v>171</v>
      </c>
      <c r="AU1056" s="220" t="s">
        <v>134</v>
      </c>
      <c r="AV1056" s="11" t="s">
        <v>134</v>
      </c>
      <c r="AW1056" s="11" t="s">
        <v>33</v>
      </c>
      <c r="AX1056" s="11" t="s">
        <v>70</v>
      </c>
      <c r="AY1056" s="220" t="s">
        <v>126</v>
      </c>
    </row>
    <row r="1057" spans="2:65" s="11" customFormat="1" ht="13.5">
      <c r="B1057" s="210"/>
      <c r="C1057" s="211"/>
      <c r="D1057" s="208" t="s">
        <v>171</v>
      </c>
      <c r="E1057" s="212" t="s">
        <v>21</v>
      </c>
      <c r="F1057" s="213" t="s">
        <v>1191</v>
      </c>
      <c r="G1057" s="211"/>
      <c r="H1057" s="214">
        <v>15.3</v>
      </c>
      <c r="I1057" s="215"/>
      <c r="J1057" s="211"/>
      <c r="K1057" s="211"/>
      <c r="L1057" s="216"/>
      <c r="M1057" s="217"/>
      <c r="N1057" s="218"/>
      <c r="O1057" s="218"/>
      <c r="P1057" s="218"/>
      <c r="Q1057" s="218"/>
      <c r="R1057" s="218"/>
      <c r="S1057" s="218"/>
      <c r="T1057" s="219"/>
      <c r="AT1057" s="220" t="s">
        <v>171</v>
      </c>
      <c r="AU1057" s="220" t="s">
        <v>134</v>
      </c>
      <c r="AV1057" s="11" t="s">
        <v>134</v>
      </c>
      <c r="AW1057" s="11" t="s">
        <v>33</v>
      </c>
      <c r="AX1057" s="11" t="s">
        <v>70</v>
      </c>
      <c r="AY1057" s="220" t="s">
        <v>126</v>
      </c>
    </row>
    <row r="1058" spans="2:65" s="13" customFormat="1" ht="13.5">
      <c r="B1058" s="237"/>
      <c r="C1058" s="238"/>
      <c r="D1058" s="208" t="s">
        <v>171</v>
      </c>
      <c r="E1058" s="239" t="s">
        <v>21</v>
      </c>
      <c r="F1058" s="240" t="s">
        <v>1188</v>
      </c>
      <c r="G1058" s="238"/>
      <c r="H1058" s="241" t="s">
        <v>21</v>
      </c>
      <c r="I1058" s="242"/>
      <c r="J1058" s="238"/>
      <c r="K1058" s="238"/>
      <c r="L1058" s="243"/>
      <c r="M1058" s="244"/>
      <c r="N1058" s="245"/>
      <c r="O1058" s="245"/>
      <c r="P1058" s="245"/>
      <c r="Q1058" s="245"/>
      <c r="R1058" s="245"/>
      <c r="S1058" s="245"/>
      <c r="T1058" s="246"/>
      <c r="AT1058" s="247" t="s">
        <v>171</v>
      </c>
      <c r="AU1058" s="247" t="s">
        <v>134</v>
      </c>
      <c r="AV1058" s="13" t="s">
        <v>78</v>
      </c>
      <c r="AW1058" s="13" t="s">
        <v>33</v>
      </c>
      <c r="AX1058" s="13" t="s">
        <v>70</v>
      </c>
      <c r="AY1058" s="247" t="s">
        <v>126</v>
      </c>
    </row>
    <row r="1059" spans="2:65" s="12" customFormat="1" ht="13.5">
      <c r="B1059" s="221"/>
      <c r="C1059" s="222"/>
      <c r="D1059" s="205" t="s">
        <v>171</v>
      </c>
      <c r="E1059" s="248" t="s">
        <v>21</v>
      </c>
      <c r="F1059" s="249" t="s">
        <v>174</v>
      </c>
      <c r="G1059" s="222"/>
      <c r="H1059" s="250">
        <v>100.72499999999999</v>
      </c>
      <c r="I1059" s="226"/>
      <c r="J1059" s="222"/>
      <c r="K1059" s="222"/>
      <c r="L1059" s="227"/>
      <c r="M1059" s="228"/>
      <c r="N1059" s="229"/>
      <c r="O1059" s="229"/>
      <c r="P1059" s="229"/>
      <c r="Q1059" s="229"/>
      <c r="R1059" s="229"/>
      <c r="S1059" s="229"/>
      <c r="T1059" s="230"/>
      <c r="AT1059" s="231" t="s">
        <v>171</v>
      </c>
      <c r="AU1059" s="231" t="s">
        <v>134</v>
      </c>
      <c r="AV1059" s="12" t="s">
        <v>133</v>
      </c>
      <c r="AW1059" s="12" t="s">
        <v>33</v>
      </c>
      <c r="AX1059" s="12" t="s">
        <v>78</v>
      </c>
      <c r="AY1059" s="231" t="s">
        <v>126</v>
      </c>
    </row>
    <row r="1060" spans="2:65" s="1" customFormat="1" ht="22.5" customHeight="1">
      <c r="B1060" s="41"/>
      <c r="C1060" s="193" t="s">
        <v>722</v>
      </c>
      <c r="D1060" s="193" t="s">
        <v>129</v>
      </c>
      <c r="E1060" s="194" t="s">
        <v>1217</v>
      </c>
      <c r="F1060" s="195" t="s">
        <v>1218</v>
      </c>
      <c r="G1060" s="196" t="s">
        <v>169</v>
      </c>
      <c r="H1060" s="197">
        <v>84.22</v>
      </c>
      <c r="I1060" s="198"/>
      <c r="J1060" s="199">
        <f>ROUND(I1060*H1060,2)</f>
        <v>0</v>
      </c>
      <c r="K1060" s="195" t="s">
        <v>21</v>
      </c>
      <c r="L1060" s="61"/>
      <c r="M1060" s="200" t="s">
        <v>21</v>
      </c>
      <c r="N1060" s="201" t="s">
        <v>42</v>
      </c>
      <c r="O1060" s="42"/>
      <c r="P1060" s="202">
        <f>O1060*H1060</f>
        <v>0</v>
      </c>
      <c r="Q1060" s="202">
        <v>0</v>
      </c>
      <c r="R1060" s="202">
        <f>Q1060*H1060</f>
        <v>0</v>
      </c>
      <c r="S1060" s="202">
        <v>0</v>
      </c>
      <c r="T1060" s="203">
        <f>S1060*H1060</f>
        <v>0</v>
      </c>
      <c r="AR1060" s="24" t="s">
        <v>133</v>
      </c>
      <c r="AT1060" s="24" t="s">
        <v>129</v>
      </c>
      <c r="AU1060" s="24" t="s">
        <v>134</v>
      </c>
      <c r="AY1060" s="24" t="s">
        <v>126</v>
      </c>
      <c r="BE1060" s="204">
        <f>IF(N1060="základní",J1060,0)</f>
        <v>0</v>
      </c>
      <c r="BF1060" s="204">
        <f>IF(N1060="snížená",J1060,0)</f>
        <v>0</v>
      </c>
      <c r="BG1060" s="204">
        <f>IF(N1060="zákl. přenesená",J1060,0)</f>
        <v>0</v>
      </c>
      <c r="BH1060" s="204">
        <f>IF(N1060="sníž. přenesená",J1060,0)</f>
        <v>0</v>
      </c>
      <c r="BI1060" s="204">
        <f>IF(N1060="nulová",J1060,0)</f>
        <v>0</v>
      </c>
      <c r="BJ1060" s="24" t="s">
        <v>134</v>
      </c>
      <c r="BK1060" s="204">
        <f>ROUND(I1060*H1060,2)</f>
        <v>0</v>
      </c>
      <c r="BL1060" s="24" t="s">
        <v>133</v>
      </c>
      <c r="BM1060" s="24" t="s">
        <v>1219</v>
      </c>
    </row>
    <row r="1061" spans="2:65" s="1" customFormat="1" ht="13.5">
      <c r="B1061" s="41"/>
      <c r="C1061" s="63"/>
      <c r="D1061" s="208" t="s">
        <v>135</v>
      </c>
      <c r="E1061" s="63"/>
      <c r="F1061" s="209" t="s">
        <v>1218</v>
      </c>
      <c r="G1061" s="63"/>
      <c r="H1061" s="63"/>
      <c r="I1061" s="163"/>
      <c r="J1061" s="63"/>
      <c r="K1061" s="63"/>
      <c r="L1061" s="61"/>
      <c r="M1061" s="207"/>
      <c r="N1061" s="42"/>
      <c r="O1061" s="42"/>
      <c r="P1061" s="42"/>
      <c r="Q1061" s="42"/>
      <c r="R1061" s="42"/>
      <c r="S1061" s="42"/>
      <c r="T1061" s="78"/>
      <c r="AT1061" s="24" t="s">
        <v>135</v>
      </c>
      <c r="AU1061" s="24" t="s">
        <v>134</v>
      </c>
    </row>
    <row r="1062" spans="2:65" s="11" customFormat="1" ht="13.5">
      <c r="B1062" s="210"/>
      <c r="C1062" s="211"/>
      <c r="D1062" s="208" t="s">
        <v>171</v>
      </c>
      <c r="E1062" s="212" t="s">
        <v>21</v>
      </c>
      <c r="F1062" s="213" t="s">
        <v>1220</v>
      </c>
      <c r="G1062" s="211"/>
      <c r="H1062" s="214">
        <v>84.22</v>
      </c>
      <c r="I1062" s="215"/>
      <c r="J1062" s="211"/>
      <c r="K1062" s="211"/>
      <c r="L1062" s="216"/>
      <c r="M1062" s="217"/>
      <c r="N1062" s="218"/>
      <c r="O1062" s="218"/>
      <c r="P1062" s="218"/>
      <c r="Q1062" s="218"/>
      <c r="R1062" s="218"/>
      <c r="S1062" s="218"/>
      <c r="T1062" s="219"/>
      <c r="AT1062" s="220" t="s">
        <v>171</v>
      </c>
      <c r="AU1062" s="220" t="s">
        <v>134</v>
      </c>
      <c r="AV1062" s="11" t="s">
        <v>134</v>
      </c>
      <c r="AW1062" s="11" t="s">
        <v>33</v>
      </c>
      <c r="AX1062" s="11" t="s">
        <v>70</v>
      </c>
      <c r="AY1062" s="220" t="s">
        <v>126</v>
      </c>
    </row>
    <row r="1063" spans="2:65" s="12" customFormat="1" ht="13.5">
      <c r="B1063" s="221"/>
      <c r="C1063" s="222"/>
      <c r="D1063" s="205" t="s">
        <v>171</v>
      </c>
      <c r="E1063" s="248" t="s">
        <v>21</v>
      </c>
      <c r="F1063" s="249" t="s">
        <v>174</v>
      </c>
      <c r="G1063" s="222"/>
      <c r="H1063" s="250">
        <v>84.22</v>
      </c>
      <c r="I1063" s="226"/>
      <c r="J1063" s="222"/>
      <c r="K1063" s="222"/>
      <c r="L1063" s="227"/>
      <c r="M1063" s="228"/>
      <c r="N1063" s="229"/>
      <c r="O1063" s="229"/>
      <c r="P1063" s="229"/>
      <c r="Q1063" s="229"/>
      <c r="R1063" s="229"/>
      <c r="S1063" s="229"/>
      <c r="T1063" s="230"/>
      <c r="AT1063" s="231" t="s">
        <v>171</v>
      </c>
      <c r="AU1063" s="231" t="s">
        <v>134</v>
      </c>
      <c r="AV1063" s="12" t="s">
        <v>133</v>
      </c>
      <c r="AW1063" s="12" t="s">
        <v>33</v>
      </c>
      <c r="AX1063" s="12" t="s">
        <v>78</v>
      </c>
      <c r="AY1063" s="231" t="s">
        <v>126</v>
      </c>
    </row>
    <row r="1064" spans="2:65" s="1" customFormat="1" ht="31.5" customHeight="1">
      <c r="B1064" s="41"/>
      <c r="C1064" s="193" t="s">
        <v>1221</v>
      </c>
      <c r="D1064" s="193" t="s">
        <v>129</v>
      </c>
      <c r="E1064" s="194" t="s">
        <v>1222</v>
      </c>
      <c r="F1064" s="195" t="s">
        <v>1223</v>
      </c>
      <c r="G1064" s="196" t="s">
        <v>308</v>
      </c>
      <c r="H1064" s="197">
        <v>2.3039999999999998</v>
      </c>
      <c r="I1064" s="198"/>
      <c r="J1064" s="199">
        <f>ROUND(I1064*H1064,2)</f>
        <v>0</v>
      </c>
      <c r="K1064" s="195" t="s">
        <v>160</v>
      </c>
      <c r="L1064" s="61"/>
      <c r="M1064" s="200" t="s">
        <v>21</v>
      </c>
      <c r="N1064" s="201" t="s">
        <v>42</v>
      </c>
      <c r="O1064" s="42"/>
      <c r="P1064" s="202">
        <f>O1064*H1064</f>
        <v>0</v>
      </c>
      <c r="Q1064" s="202">
        <v>0</v>
      </c>
      <c r="R1064" s="202">
        <f>Q1064*H1064</f>
        <v>0</v>
      </c>
      <c r="S1064" s="202">
        <v>0</v>
      </c>
      <c r="T1064" s="203">
        <f>S1064*H1064</f>
        <v>0</v>
      </c>
      <c r="AR1064" s="24" t="s">
        <v>133</v>
      </c>
      <c r="AT1064" s="24" t="s">
        <v>129</v>
      </c>
      <c r="AU1064" s="24" t="s">
        <v>134</v>
      </c>
      <c r="AY1064" s="24" t="s">
        <v>126</v>
      </c>
      <c r="BE1064" s="204">
        <f>IF(N1064="základní",J1064,0)</f>
        <v>0</v>
      </c>
      <c r="BF1064" s="204">
        <f>IF(N1064="snížená",J1064,0)</f>
        <v>0</v>
      </c>
      <c r="BG1064" s="204">
        <f>IF(N1064="zákl. přenesená",J1064,0)</f>
        <v>0</v>
      </c>
      <c r="BH1064" s="204">
        <f>IF(N1064="sníž. přenesená",J1064,0)</f>
        <v>0</v>
      </c>
      <c r="BI1064" s="204">
        <f>IF(N1064="nulová",J1064,0)</f>
        <v>0</v>
      </c>
      <c r="BJ1064" s="24" t="s">
        <v>134</v>
      </c>
      <c r="BK1064" s="204">
        <f>ROUND(I1064*H1064,2)</f>
        <v>0</v>
      </c>
      <c r="BL1064" s="24" t="s">
        <v>133</v>
      </c>
      <c r="BM1064" s="24" t="s">
        <v>1224</v>
      </c>
    </row>
    <row r="1065" spans="2:65" s="1" customFormat="1" ht="13.5">
      <c r="B1065" s="41"/>
      <c r="C1065" s="63"/>
      <c r="D1065" s="208" t="s">
        <v>135</v>
      </c>
      <c r="E1065" s="63"/>
      <c r="F1065" s="209" t="s">
        <v>1225</v>
      </c>
      <c r="G1065" s="63"/>
      <c r="H1065" s="63"/>
      <c r="I1065" s="163"/>
      <c r="J1065" s="63"/>
      <c r="K1065" s="63"/>
      <c r="L1065" s="61"/>
      <c r="M1065" s="207"/>
      <c r="N1065" s="42"/>
      <c r="O1065" s="42"/>
      <c r="P1065" s="42"/>
      <c r="Q1065" s="42"/>
      <c r="R1065" s="42"/>
      <c r="S1065" s="42"/>
      <c r="T1065" s="78"/>
      <c r="AT1065" s="24" t="s">
        <v>135</v>
      </c>
      <c r="AU1065" s="24" t="s">
        <v>134</v>
      </c>
    </row>
    <row r="1066" spans="2:65" s="1" customFormat="1" ht="175.5">
      <c r="B1066" s="41"/>
      <c r="C1066" s="63"/>
      <c r="D1066" s="208" t="s">
        <v>299</v>
      </c>
      <c r="E1066" s="63"/>
      <c r="F1066" s="236" t="s">
        <v>1226</v>
      </c>
      <c r="G1066" s="63"/>
      <c r="H1066" s="63"/>
      <c r="I1066" s="163"/>
      <c r="J1066" s="63"/>
      <c r="K1066" s="63"/>
      <c r="L1066" s="61"/>
      <c r="M1066" s="207"/>
      <c r="N1066" s="42"/>
      <c r="O1066" s="42"/>
      <c r="P1066" s="42"/>
      <c r="Q1066" s="42"/>
      <c r="R1066" s="42"/>
      <c r="S1066" s="42"/>
      <c r="T1066" s="78"/>
      <c r="AT1066" s="24" t="s">
        <v>299</v>
      </c>
      <c r="AU1066" s="24" t="s">
        <v>134</v>
      </c>
    </row>
    <row r="1067" spans="2:65" s="13" customFormat="1" ht="13.5">
      <c r="B1067" s="237"/>
      <c r="C1067" s="238"/>
      <c r="D1067" s="208" t="s">
        <v>171</v>
      </c>
      <c r="E1067" s="239" t="s">
        <v>21</v>
      </c>
      <c r="F1067" s="240" t="s">
        <v>328</v>
      </c>
      <c r="G1067" s="238"/>
      <c r="H1067" s="241" t="s">
        <v>21</v>
      </c>
      <c r="I1067" s="242"/>
      <c r="J1067" s="238"/>
      <c r="K1067" s="238"/>
      <c r="L1067" s="243"/>
      <c r="M1067" s="244"/>
      <c r="N1067" s="245"/>
      <c r="O1067" s="245"/>
      <c r="P1067" s="245"/>
      <c r="Q1067" s="245"/>
      <c r="R1067" s="245"/>
      <c r="S1067" s="245"/>
      <c r="T1067" s="246"/>
      <c r="AT1067" s="247" t="s">
        <v>171</v>
      </c>
      <c r="AU1067" s="247" t="s">
        <v>134</v>
      </c>
      <c r="AV1067" s="13" t="s">
        <v>78</v>
      </c>
      <c r="AW1067" s="13" t="s">
        <v>33</v>
      </c>
      <c r="AX1067" s="13" t="s">
        <v>70</v>
      </c>
      <c r="AY1067" s="247" t="s">
        <v>126</v>
      </c>
    </row>
    <row r="1068" spans="2:65" s="11" customFormat="1" ht="13.5">
      <c r="B1068" s="210"/>
      <c r="C1068" s="211"/>
      <c r="D1068" s="208" t="s">
        <v>171</v>
      </c>
      <c r="E1068" s="212" t="s">
        <v>21</v>
      </c>
      <c r="F1068" s="213" t="s">
        <v>1227</v>
      </c>
      <c r="G1068" s="211"/>
      <c r="H1068" s="214">
        <v>2.3039999999999998</v>
      </c>
      <c r="I1068" s="215"/>
      <c r="J1068" s="211"/>
      <c r="K1068" s="211"/>
      <c r="L1068" s="216"/>
      <c r="M1068" s="217"/>
      <c r="N1068" s="218"/>
      <c r="O1068" s="218"/>
      <c r="P1068" s="218"/>
      <c r="Q1068" s="218"/>
      <c r="R1068" s="218"/>
      <c r="S1068" s="218"/>
      <c r="T1068" s="219"/>
      <c r="AT1068" s="220" t="s">
        <v>171</v>
      </c>
      <c r="AU1068" s="220" t="s">
        <v>134</v>
      </c>
      <c r="AV1068" s="11" t="s">
        <v>134</v>
      </c>
      <c r="AW1068" s="11" t="s">
        <v>33</v>
      </c>
      <c r="AX1068" s="11" t="s">
        <v>70</v>
      </c>
      <c r="AY1068" s="220" t="s">
        <v>126</v>
      </c>
    </row>
    <row r="1069" spans="2:65" s="12" customFormat="1" ht="13.5">
      <c r="B1069" s="221"/>
      <c r="C1069" s="222"/>
      <c r="D1069" s="205" t="s">
        <v>171</v>
      </c>
      <c r="E1069" s="248" t="s">
        <v>21</v>
      </c>
      <c r="F1069" s="249" t="s">
        <v>174</v>
      </c>
      <c r="G1069" s="222"/>
      <c r="H1069" s="250">
        <v>2.3039999999999998</v>
      </c>
      <c r="I1069" s="226"/>
      <c r="J1069" s="222"/>
      <c r="K1069" s="222"/>
      <c r="L1069" s="227"/>
      <c r="M1069" s="228"/>
      <c r="N1069" s="229"/>
      <c r="O1069" s="229"/>
      <c r="P1069" s="229"/>
      <c r="Q1069" s="229"/>
      <c r="R1069" s="229"/>
      <c r="S1069" s="229"/>
      <c r="T1069" s="230"/>
      <c r="AT1069" s="231" t="s">
        <v>171</v>
      </c>
      <c r="AU1069" s="231" t="s">
        <v>134</v>
      </c>
      <c r="AV1069" s="12" t="s">
        <v>133</v>
      </c>
      <c r="AW1069" s="12" t="s">
        <v>33</v>
      </c>
      <c r="AX1069" s="12" t="s">
        <v>78</v>
      </c>
      <c r="AY1069" s="231" t="s">
        <v>126</v>
      </c>
    </row>
    <row r="1070" spans="2:65" s="1" customFormat="1" ht="22.5" customHeight="1">
      <c r="B1070" s="41"/>
      <c r="C1070" s="193" t="s">
        <v>727</v>
      </c>
      <c r="D1070" s="193" t="s">
        <v>129</v>
      </c>
      <c r="E1070" s="194" t="s">
        <v>1228</v>
      </c>
      <c r="F1070" s="195" t="s">
        <v>1229</v>
      </c>
      <c r="G1070" s="196" t="s">
        <v>380</v>
      </c>
      <c r="H1070" s="197">
        <v>5.1630000000000003</v>
      </c>
      <c r="I1070" s="198"/>
      <c r="J1070" s="199">
        <f>ROUND(I1070*H1070,2)</f>
        <v>0</v>
      </c>
      <c r="K1070" s="195" t="s">
        <v>160</v>
      </c>
      <c r="L1070" s="61"/>
      <c r="M1070" s="200" t="s">
        <v>21</v>
      </c>
      <c r="N1070" s="201" t="s">
        <v>42</v>
      </c>
      <c r="O1070" s="42"/>
      <c r="P1070" s="202">
        <f>O1070*H1070</f>
        <v>0</v>
      </c>
      <c r="Q1070" s="202">
        <v>0</v>
      </c>
      <c r="R1070" s="202">
        <f>Q1070*H1070</f>
        <v>0</v>
      </c>
      <c r="S1070" s="202">
        <v>0</v>
      </c>
      <c r="T1070" s="203">
        <f>S1070*H1070</f>
        <v>0</v>
      </c>
      <c r="AR1070" s="24" t="s">
        <v>133</v>
      </c>
      <c r="AT1070" s="24" t="s">
        <v>129</v>
      </c>
      <c r="AU1070" s="24" t="s">
        <v>134</v>
      </c>
      <c r="AY1070" s="24" t="s">
        <v>126</v>
      </c>
      <c r="BE1070" s="204">
        <f>IF(N1070="základní",J1070,0)</f>
        <v>0</v>
      </c>
      <c r="BF1070" s="204">
        <f>IF(N1070="snížená",J1070,0)</f>
        <v>0</v>
      </c>
      <c r="BG1070" s="204">
        <f>IF(N1070="zákl. přenesená",J1070,0)</f>
        <v>0</v>
      </c>
      <c r="BH1070" s="204">
        <f>IF(N1070="sníž. přenesená",J1070,0)</f>
        <v>0</v>
      </c>
      <c r="BI1070" s="204">
        <f>IF(N1070="nulová",J1070,0)</f>
        <v>0</v>
      </c>
      <c r="BJ1070" s="24" t="s">
        <v>134</v>
      </c>
      <c r="BK1070" s="204">
        <f>ROUND(I1070*H1070,2)</f>
        <v>0</v>
      </c>
      <c r="BL1070" s="24" t="s">
        <v>133</v>
      </c>
      <c r="BM1070" s="24" t="s">
        <v>1230</v>
      </c>
    </row>
    <row r="1071" spans="2:65" s="1" customFormat="1" ht="13.5">
      <c r="B1071" s="41"/>
      <c r="C1071" s="63"/>
      <c r="D1071" s="205" t="s">
        <v>135</v>
      </c>
      <c r="E1071" s="63"/>
      <c r="F1071" s="206" t="s">
        <v>1231</v>
      </c>
      <c r="G1071" s="63"/>
      <c r="H1071" s="63"/>
      <c r="I1071" s="163"/>
      <c r="J1071" s="63"/>
      <c r="K1071" s="63"/>
      <c r="L1071" s="61"/>
      <c r="M1071" s="207"/>
      <c r="N1071" s="42"/>
      <c r="O1071" s="42"/>
      <c r="P1071" s="42"/>
      <c r="Q1071" s="42"/>
      <c r="R1071" s="42"/>
      <c r="S1071" s="42"/>
      <c r="T1071" s="78"/>
      <c r="AT1071" s="24" t="s">
        <v>135</v>
      </c>
      <c r="AU1071" s="24" t="s">
        <v>134</v>
      </c>
    </row>
    <row r="1072" spans="2:65" s="1" customFormat="1" ht="22.5" customHeight="1">
      <c r="B1072" s="41"/>
      <c r="C1072" s="193" t="s">
        <v>1232</v>
      </c>
      <c r="D1072" s="193" t="s">
        <v>129</v>
      </c>
      <c r="E1072" s="194" t="s">
        <v>1233</v>
      </c>
      <c r="F1072" s="195" t="s">
        <v>1234</v>
      </c>
      <c r="G1072" s="196" t="s">
        <v>400</v>
      </c>
      <c r="H1072" s="197">
        <v>1130.8599999999999</v>
      </c>
      <c r="I1072" s="198"/>
      <c r="J1072" s="199">
        <f>ROUND(I1072*H1072,2)</f>
        <v>0</v>
      </c>
      <c r="K1072" s="195" t="s">
        <v>160</v>
      </c>
      <c r="L1072" s="61"/>
      <c r="M1072" s="200" t="s">
        <v>21</v>
      </c>
      <c r="N1072" s="201" t="s">
        <v>42</v>
      </c>
      <c r="O1072" s="42"/>
      <c r="P1072" s="202">
        <f>O1072*H1072</f>
        <v>0</v>
      </c>
      <c r="Q1072" s="202">
        <v>0</v>
      </c>
      <c r="R1072" s="202">
        <f>Q1072*H1072</f>
        <v>0</v>
      </c>
      <c r="S1072" s="202">
        <v>0</v>
      </c>
      <c r="T1072" s="203">
        <f>S1072*H1072</f>
        <v>0</v>
      </c>
      <c r="AR1072" s="24" t="s">
        <v>133</v>
      </c>
      <c r="AT1072" s="24" t="s">
        <v>129</v>
      </c>
      <c r="AU1072" s="24" t="s">
        <v>134</v>
      </c>
      <c r="AY1072" s="24" t="s">
        <v>126</v>
      </c>
      <c r="BE1072" s="204">
        <f>IF(N1072="základní",J1072,0)</f>
        <v>0</v>
      </c>
      <c r="BF1072" s="204">
        <f>IF(N1072="snížená",J1072,0)</f>
        <v>0</v>
      </c>
      <c r="BG1072" s="204">
        <f>IF(N1072="zákl. přenesená",J1072,0)</f>
        <v>0</v>
      </c>
      <c r="BH1072" s="204">
        <f>IF(N1072="sníž. přenesená",J1072,0)</f>
        <v>0</v>
      </c>
      <c r="BI1072" s="204">
        <f>IF(N1072="nulová",J1072,0)</f>
        <v>0</v>
      </c>
      <c r="BJ1072" s="24" t="s">
        <v>134</v>
      </c>
      <c r="BK1072" s="204">
        <f>ROUND(I1072*H1072,2)</f>
        <v>0</v>
      </c>
      <c r="BL1072" s="24" t="s">
        <v>133</v>
      </c>
      <c r="BM1072" s="24" t="s">
        <v>1235</v>
      </c>
    </row>
    <row r="1073" spans="2:51" s="1" customFormat="1" ht="13.5">
      <c r="B1073" s="41"/>
      <c r="C1073" s="63"/>
      <c r="D1073" s="208" t="s">
        <v>135</v>
      </c>
      <c r="E1073" s="63"/>
      <c r="F1073" s="209" t="s">
        <v>1236</v>
      </c>
      <c r="G1073" s="63"/>
      <c r="H1073" s="63"/>
      <c r="I1073" s="163"/>
      <c r="J1073" s="63"/>
      <c r="K1073" s="63"/>
      <c r="L1073" s="61"/>
      <c r="M1073" s="207"/>
      <c r="N1073" s="42"/>
      <c r="O1073" s="42"/>
      <c r="P1073" s="42"/>
      <c r="Q1073" s="42"/>
      <c r="R1073" s="42"/>
      <c r="S1073" s="42"/>
      <c r="T1073" s="78"/>
      <c r="AT1073" s="24" t="s">
        <v>135</v>
      </c>
      <c r="AU1073" s="24" t="s">
        <v>134</v>
      </c>
    </row>
    <row r="1074" spans="2:51" s="1" customFormat="1" ht="54">
      <c r="B1074" s="41"/>
      <c r="C1074" s="63"/>
      <c r="D1074" s="208" t="s">
        <v>299</v>
      </c>
      <c r="E1074" s="63"/>
      <c r="F1074" s="236" t="s">
        <v>1237</v>
      </c>
      <c r="G1074" s="63"/>
      <c r="H1074" s="63"/>
      <c r="I1074" s="163"/>
      <c r="J1074" s="63"/>
      <c r="K1074" s="63"/>
      <c r="L1074" s="61"/>
      <c r="M1074" s="207"/>
      <c r="N1074" s="42"/>
      <c r="O1074" s="42"/>
      <c r="P1074" s="42"/>
      <c r="Q1074" s="42"/>
      <c r="R1074" s="42"/>
      <c r="S1074" s="42"/>
      <c r="T1074" s="78"/>
      <c r="AT1074" s="24" t="s">
        <v>299</v>
      </c>
      <c r="AU1074" s="24" t="s">
        <v>134</v>
      </c>
    </row>
    <row r="1075" spans="2:51" s="11" customFormat="1" ht="13.5">
      <c r="B1075" s="210"/>
      <c r="C1075" s="211"/>
      <c r="D1075" s="208" t="s">
        <v>171</v>
      </c>
      <c r="E1075" s="212" t="s">
        <v>21</v>
      </c>
      <c r="F1075" s="213" t="s">
        <v>1238</v>
      </c>
      <c r="G1075" s="211"/>
      <c r="H1075" s="214">
        <v>12.85</v>
      </c>
      <c r="I1075" s="215"/>
      <c r="J1075" s="211"/>
      <c r="K1075" s="211"/>
      <c r="L1075" s="216"/>
      <c r="M1075" s="217"/>
      <c r="N1075" s="218"/>
      <c r="O1075" s="218"/>
      <c r="P1075" s="218"/>
      <c r="Q1075" s="218"/>
      <c r="R1075" s="218"/>
      <c r="S1075" s="218"/>
      <c r="T1075" s="219"/>
      <c r="AT1075" s="220" t="s">
        <v>171</v>
      </c>
      <c r="AU1075" s="220" t="s">
        <v>134</v>
      </c>
      <c r="AV1075" s="11" t="s">
        <v>134</v>
      </c>
      <c r="AW1075" s="11" t="s">
        <v>33</v>
      </c>
      <c r="AX1075" s="11" t="s">
        <v>70</v>
      </c>
      <c r="AY1075" s="220" t="s">
        <v>126</v>
      </c>
    </row>
    <row r="1076" spans="2:51" s="11" customFormat="1" ht="13.5">
      <c r="B1076" s="210"/>
      <c r="C1076" s="211"/>
      <c r="D1076" s="208" t="s">
        <v>171</v>
      </c>
      <c r="E1076" s="212" t="s">
        <v>21</v>
      </c>
      <c r="F1076" s="213" t="s">
        <v>1239</v>
      </c>
      <c r="G1076" s="211"/>
      <c r="H1076" s="214">
        <v>17.05</v>
      </c>
      <c r="I1076" s="215"/>
      <c r="J1076" s="211"/>
      <c r="K1076" s="211"/>
      <c r="L1076" s="216"/>
      <c r="M1076" s="217"/>
      <c r="N1076" s="218"/>
      <c r="O1076" s="218"/>
      <c r="P1076" s="218"/>
      <c r="Q1076" s="218"/>
      <c r="R1076" s="218"/>
      <c r="S1076" s="218"/>
      <c r="T1076" s="219"/>
      <c r="AT1076" s="220" t="s">
        <v>171</v>
      </c>
      <c r="AU1076" s="220" t="s">
        <v>134</v>
      </c>
      <c r="AV1076" s="11" t="s">
        <v>134</v>
      </c>
      <c r="AW1076" s="11" t="s">
        <v>33</v>
      </c>
      <c r="AX1076" s="11" t="s">
        <v>70</v>
      </c>
      <c r="AY1076" s="220" t="s">
        <v>126</v>
      </c>
    </row>
    <row r="1077" spans="2:51" s="11" customFormat="1" ht="13.5">
      <c r="B1077" s="210"/>
      <c r="C1077" s="211"/>
      <c r="D1077" s="208" t="s">
        <v>171</v>
      </c>
      <c r="E1077" s="212" t="s">
        <v>21</v>
      </c>
      <c r="F1077" s="213" t="s">
        <v>1240</v>
      </c>
      <c r="G1077" s="211"/>
      <c r="H1077" s="214">
        <v>5.52</v>
      </c>
      <c r="I1077" s="215"/>
      <c r="J1077" s="211"/>
      <c r="K1077" s="211"/>
      <c r="L1077" s="216"/>
      <c r="M1077" s="217"/>
      <c r="N1077" s="218"/>
      <c r="O1077" s="218"/>
      <c r="P1077" s="218"/>
      <c r="Q1077" s="218"/>
      <c r="R1077" s="218"/>
      <c r="S1077" s="218"/>
      <c r="T1077" s="219"/>
      <c r="AT1077" s="220" t="s">
        <v>171</v>
      </c>
      <c r="AU1077" s="220" t="s">
        <v>134</v>
      </c>
      <c r="AV1077" s="11" t="s">
        <v>134</v>
      </c>
      <c r="AW1077" s="11" t="s">
        <v>33</v>
      </c>
      <c r="AX1077" s="11" t="s">
        <v>70</v>
      </c>
      <c r="AY1077" s="220" t="s">
        <v>126</v>
      </c>
    </row>
    <row r="1078" spans="2:51" s="11" customFormat="1" ht="13.5">
      <c r="B1078" s="210"/>
      <c r="C1078" s="211"/>
      <c r="D1078" s="208" t="s">
        <v>171</v>
      </c>
      <c r="E1078" s="212" t="s">
        <v>21</v>
      </c>
      <c r="F1078" s="213" t="s">
        <v>1241</v>
      </c>
      <c r="G1078" s="211"/>
      <c r="H1078" s="214">
        <v>2.7</v>
      </c>
      <c r="I1078" s="215"/>
      <c r="J1078" s="211"/>
      <c r="K1078" s="211"/>
      <c r="L1078" s="216"/>
      <c r="M1078" s="217"/>
      <c r="N1078" s="218"/>
      <c r="O1078" s="218"/>
      <c r="P1078" s="218"/>
      <c r="Q1078" s="218"/>
      <c r="R1078" s="218"/>
      <c r="S1078" s="218"/>
      <c r="T1078" s="219"/>
      <c r="AT1078" s="220" t="s">
        <v>171</v>
      </c>
      <c r="AU1078" s="220" t="s">
        <v>134</v>
      </c>
      <c r="AV1078" s="11" t="s">
        <v>134</v>
      </c>
      <c r="AW1078" s="11" t="s">
        <v>33</v>
      </c>
      <c r="AX1078" s="11" t="s">
        <v>70</v>
      </c>
      <c r="AY1078" s="220" t="s">
        <v>126</v>
      </c>
    </row>
    <row r="1079" spans="2:51" s="11" customFormat="1" ht="13.5">
      <c r="B1079" s="210"/>
      <c r="C1079" s="211"/>
      <c r="D1079" s="208" t="s">
        <v>171</v>
      </c>
      <c r="E1079" s="212" t="s">
        <v>21</v>
      </c>
      <c r="F1079" s="213" t="s">
        <v>1242</v>
      </c>
      <c r="G1079" s="211"/>
      <c r="H1079" s="214">
        <v>9.11</v>
      </c>
      <c r="I1079" s="215"/>
      <c r="J1079" s="211"/>
      <c r="K1079" s="211"/>
      <c r="L1079" s="216"/>
      <c r="M1079" s="217"/>
      <c r="N1079" s="218"/>
      <c r="O1079" s="218"/>
      <c r="P1079" s="218"/>
      <c r="Q1079" s="218"/>
      <c r="R1079" s="218"/>
      <c r="S1079" s="218"/>
      <c r="T1079" s="219"/>
      <c r="AT1079" s="220" t="s">
        <v>171</v>
      </c>
      <c r="AU1079" s="220" t="s">
        <v>134</v>
      </c>
      <c r="AV1079" s="11" t="s">
        <v>134</v>
      </c>
      <c r="AW1079" s="11" t="s">
        <v>33</v>
      </c>
      <c r="AX1079" s="11" t="s">
        <v>70</v>
      </c>
      <c r="AY1079" s="220" t="s">
        <v>126</v>
      </c>
    </row>
    <row r="1080" spans="2:51" s="11" customFormat="1" ht="13.5">
      <c r="B1080" s="210"/>
      <c r="C1080" s="211"/>
      <c r="D1080" s="208" t="s">
        <v>171</v>
      </c>
      <c r="E1080" s="212" t="s">
        <v>21</v>
      </c>
      <c r="F1080" s="213" t="s">
        <v>1243</v>
      </c>
      <c r="G1080" s="211"/>
      <c r="H1080" s="214">
        <v>19.84</v>
      </c>
      <c r="I1080" s="215"/>
      <c r="J1080" s="211"/>
      <c r="K1080" s="211"/>
      <c r="L1080" s="216"/>
      <c r="M1080" s="217"/>
      <c r="N1080" s="218"/>
      <c r="O1080" s="218"/>
      <c r="P1080" s="218"/>
      <c r="Q1080" s="218"/>
      <c r="R1080" s="218"/>
      <c r="S1080" s="218"/>
      <c r="T1080" s="219"/>
      <c r="AT1080" s="220" t="s">
        <v>171</v>
      </c>
      <c r="AU1080" s="220" t="s">
        <v>134</v>
      </c>
      <c r="AV1080" s="11" t="s">
        <v>134</v>
      </c>
      <c r="AW1080" s="11" t="s">
        <v>33</v>
      </c>
      <c r="AX1080" s="11" t="s">
        <v>70</v>
      </c>
      <c r="AY1080" s="220" t="s">
        <v>126</v>
      </c>
    </row>
    <row r="1081" spans="2:51" s="11" customFormat="1" ht="13.5">
      <c r="B1081" s="210"/>
      <c r="C1081" s="211"/>
      <c r="D1081" s="208" t="s">
        <v>171</v>
      </c>
      <c r="E1081" s="212" t="s">
        <v>21</v>
      </c>
      <c r="F1081" s="213" t="s">
        <v>1244</v>
      </c>
      <c r="G1081" s="211"/>
      <c r="H1081" s="214">
        <v>10.99</v>
      </c>
      <c r="I1081" s="215"/>
      <c r="J1081" s="211"/>
      <c r="K1081" s="211"/>
      <c r="L1081" s="216"/>
      <c r="M1081" s="217"/>
      <c r="N1081" s="218"/>
      <c r="O1081" s="218"/>
      <c r="P1081" s="218"/>
      <c r="Q1081" s="218"/>
      <c r="R1081" s="218"/>
      <c r="S1081" s="218"/>
      <c r="T1081" s="219"/>
      <c r="AT1081" s="220" t="s">
        <v>171</v>
      </c>
      <c r="AU1081" s="220" t="s">
        <v>134</v>
      </c>
      <c r="AV1081" s="11" t="s">
        <v>134</v>
      </c>
      <c r="AW1081" s="11" t="s">
        <v>33</v>
      </c>
      <c r="AX1081" s="11" t="s">
        <v>70</v>
      </c>
      <c r="AY1081" s="220" t="s">
        <v>126</v>
      </c>
    </row>
    <row r="1082" spans="2:51" s="11" customFormat="1" ht="13.5">
      <c r="B1082" s="210"/>
      <c r="C1082" s="211"/>
      <c r="D1082" s="208" t="s">
        <v>171</v>
      </c>
      <c r="E1082" s="212" t="s">
        <v>21</v>
      </c>
      <c r="F1082" s="213" t="s">
        <v>1245</v>
      </c>
      <c r="G1082" s="211"/>
      <c r="H1082" s="214">
        <v>3.39</v>
      </c>
      <c r="I1082" s="215"/>
      <c r="J1082" s="211"/>
      <c r="K1082" s="211"/>
      <c r="L1082" s="216"/>
      <c r="M1082" s="217"/>
      <c r="N1082" s="218"/>
      <c r="O1082" s="218"/>
      <c r="P1082" s="218"/>
      <c r="Q1082" s="218"/>
      <c r="R1082" s="218"/>
      <c r="S1082" s="218"/>
      <c r="T1082" s="219"/>
      <c r="AT1082" s="220" t="s">
        <v>171</v>
      </c>
      <c r="AU1082" s="220" t="s">
        <v>134</v>
      </c>
      <c r="AV1082" s="11" t="s">
        <v>134</v>
      </c>
      <c r="AW1082" s="11" t="s">
        <v>33</v>
      </c>
      <c r="AX1082" s="11" t="s">
        <v>70</v>
      </c>
      <c r="AY1082" s="220" t="s">
        <v>126</v>
      </c>
    </row>
    <row r="1083" spans="2:51" s="11" customFormat="1" ht="13.5">
      <c r="B1083" s="210"/>
      <c r="C1083" s="211"/>
      <c r="D1083" s="208" t="s">
        <v>171</v>
      </c>
      <c r="E1083" s="212" t="s">
        <v>21</v>
      </c>
      <c r="F1083" s="213" t="s">
        <v>1246</v>
      </c>
      <c r="G1083" s="211"/>
      <c r="H1083" s="214">
        <v>3.04</v>
      </c>
      <c r="I1083" s="215"/>
      <c r="J1083" s="211"/>
      <c r="K1083" s="211"/>
      <c r="L1083" s="216"/>
      <c r="M1083" s="217"/>
      <c r="N1083" s="218"/>
      <c r="O1083" s="218"/>
      <c r="P1083" s="218"/>
      <c r="Q1083" s="218"/>
      <c r="R1083" s="218"/>
      <c r="S1083" s="218"/>
      <c r="T1083" s="219"/>
      <c r="AT1083" s="220" t="s">
        <v>171</v>
      </c>
      <c r="AU1083" s="220" t="s">
        <v>134</v>
      </c>
      <c r="AV1083" s="11" t="s">
        <v>134</v>
      </c>
      <c r="AW1083" s="11" t="s">
        <v>33</v>
      </c>
      <c r="AX1083" s="11" t="s">
        <v>70</v>
      </c>
      <c r="AY1083" s="220" t="s">
        <v>126</v>
      </c>
    </row>
    <row r="1084" spans="2:51" s="11" customFormat="1" ht="13.5">
      <c r="B1084" s="210"/>
      <c r="C1084" s="211"/>
      <c r="D1084" s="208" t="s">
        <v>171</v>
      </c>
      <c r="E1084" s="212" t="s">
        <v>21</v>
      </c>
      <c r="F1084" s="213" t="s">
        <v>1065</v>
      </c>
      <c r="G1084" s="211"/>
      <c r="H1084" s="214">
        <v>25.1</v>
      </c>
      <c r="I1084" s="215"/>
      <c r="J1084" s="211"/>
      <c r="K1084" s="211"/>
      <c r="L1084" s="216"/>
      <c r="M1084" s="217"/>
      <c r="N1084" s="218"/>
      <c r="O1084" s="218"/>
      <c r="P1084" s="218"/>
      <c r="Q1084" s="218"/>
      <c r="R1084" s="218"/>
      <c r="S1084" s="218"/>
      <c r="T1084" s="219"/>
      <c r="AT1084" s="220" t="s">
        <v>171</v>
      </c>
      <c r="AU1084" s="220" t="s">
        <v>134</v>
      </c>
      <c r="AV1084" s="11" t="s">
        <v>134</v>
      </c>
      <c r="AW1084" s="11" t="s">
        <v>33</v>
      </c>
      <c r="AX1084" s="11" t="s">
        <v>70</v>
      </c>
      <c r="AY1084" s="220" t="s">
        <v>126</v>
      </c>
    </row>
    <row r="1085" spans="2:51" s="11" customFormat="1" ht="13.5">
      <c r="B1085" s="210"/>
      <c r="C1085" s="211"/>
      <c r="D1085" s="208" t="s">
        <v>171</v>
      </c>
      <c r="E1085" s="212" t="s">
        <v>21</v>
      </c>
      <c r="F1085" s="213" t="s">
        <v>1247</v>
      </c>
      <c r="G1085" s="211"/>
      <c r="H1085" s="214">
        <v>2.48</v>
      </c>
      <c r="I1085" s="215"/>
      <c r="J1085" s="211"/>
      <c r="K1085" s="211"/>
      <c r="L1085" s="216"/>
      <c r="M1085" s="217"/>
      <c r="N1085" s="218"/>
      <c r="O1085" s="218"/>
      <c r="P1085" s="218"/>
      <c r="Q1085" s="218"/>
      <c r="R1085" s="218"/>
      <c r="S1085" s="218"/>
      <c r="T1085" s="219"/>
      <c r="AT1085" s="220" t="s">
        <v>171</v>
      </c>
      <c r="AU1085" s="220" t="s">
        <v>134</v>
      </c>
      <c r="AV1085" s="11" t="s">
        <v>134</v>
      </c>
      <c r="AW1085" s="11" t="s">
        <v>33</v>
      </c>
      <c r="AX1085" s="11" t="s">
        <v>70</v>
      </c>
      <c r="AY1085" s="220" t="s">
        <v>126</v>
      </c>
    </row>
    <row r="1086" spans="2:51" s="11" customFormat="1" ht="13.5">
      <c r="B1086" s="210"/>
      <c r="C1086" s="211"/>
      <c r="D1086" s="208" t="s">
        <v>171</v>
      </c>
      <c r="E1086" s="212" t="s">
        <v>21</v>
      </c>
      <c r="F1086" s="213" t="s">
        <v>1248</v>
      </c>
      <c r="G1086" s="211"/>
      <c r="H1086" s="214">
        <v>1.34</v>
      </c>
      <c r="I1086" s="215"/>
      <c r="J1086" s="211"/>
      <c r="K1086" s="211"/>
      <c r="L1086" s="216"/>
      <c r="M1086" s="217"/>
      <c r="N1086" s="218"/>
      <c r="O1086" s="218"/>
      <c r="P1086" s="218"/>
      <c r="Q1086" s="218"/>
      <c r="R1086" s="218"/>
      <c r="S1086" s="218"/>
      <c r="T1086" s="219"/>
      <c r="AT1086" s="220" t="s">
        <v>171</v>
      </c>
      <c r="AU1086" s="220" t="s">
        <v>134</v>
      </c>
      <c r="AV1086" s="11" t="s">
        <v>134</v>
      </c>
      <c r="AW1086" s="11" t="s">
        <v>33</v>
      </c>
      <c r="AX1086" s="11" t="s">
        <v>70</v>
      </c>
      <c r="AY1086" s="220" t="s">
        <v>126</v>
      </c>
    </row>
    <row r="1087" spans="2:51" s="11" customFormat="1" ht="13.5">
      <c r="B1087" s="210"/>
      <c r="C1087" s="211"/>
      <c r="D1087" s="208" t="s">
        <v>171</v>
      </c>
      <c r="E1087" s="212" t="s">
        <v>21</v>
      </c>
      <c r="F1087" s="213" t="s">
        <v>1249</v>
      </c>
      <c r="G1087" s="211"/>
      <c r="H1087" s="214">
        <v>5.24</v>
      </c>
      <c r="I1087" s="215"/>
      <c r="J1087" s="211"/>
      <c r="K1087" s="211"/>
      <c r="L1087" s="216"/>
      <c r="M1087" s="217"/>
      <c r="N1087" s="218"/>
      <c r="O1087" s="218"/>
      <c r="P1087" s="218"/>
      <c r="Q1087" s="218"/>
      <c r="R1087" s="218"/>
      <c r="S1087" s="218"/>
      <c r="T1087" s="219"/>
      <c r="AT1087" s="220" t="s">
        <v>171</v>
      </c>
      <c r="AU1087" s="220" t="s">
        <v>134</v>
      </c>
      <c r="AV1087" s="11" t="s">
        <v>134</v>
      </c>
      <c r="AW1087" s="11" t="s">
        <v>33</v>
      </c>
      <c r="AX1087" s="11" t="s">
        <v>70</v>
      </c>
      <c r="AY1087" s="220" t="s">
        <v>126</v>
      </c>
    </row>
    <row r="1088" spans="2:51" s="11" customFormat="1" ht="13.5">
      <c r="B1088" s="210"/>
      <c r="C1088" s="211"/>
      <c r="D1088" s="208" t="s">
        <v>171</v>
      </c>
      <c r="E1088" s="212" t="s">
        <v>21</v>
      </c>
      <c r="F1088" s="213" t="s">
        <v>1250</v>
      </c>
      <c r="G1088" s="211"/>
      <c r="H1088" s="214">
        <v>2.39</v>
      </c>
      <c r="I1088" s="215"/>
      <c r="J1088" s="211"/>
      <c r="K1088" s="211"/>
      <c r="L1088" s="216"/>
      <c r="M1088" s="217"/>
      <c r="N1088" s="218"/>
      <c r="O1088" s="218"/>
      <c r="P1088" s="218"/>
      <c r="Q1088" s="218"/>
      <c r="R1088" s="218"/>
      <c r="S1088" s="218"/>
      <c r="T1088" s="219"/>
      <c r="AT1088" s="220" t="s">
        <v>171</v>
      </c>
      <c r="AU1088" s="220" t="s">
        <v>134</v>
      </c>
      <c r="AV1088" s="11" t="s">
        <v>134</v>
      </c>
      <c r="AW1088" s="11" t="s">
        <v>33</v>
      </c>
      <c r="AX1088" s="11" t="s">
        <v>70</v>
      </c>
      <c r="AY1088" s="220" t="s">
        <v>126</v>
      </c>
    </row>
    <row r="1089" spans="2:51" s="11" customFormat="1" ht="13.5">
      <c r="B1089" s="210"/>
      <c r="C1089" s="211"/>
      <c r="D1089" s="208" t="s">
        <v>171</v>
      </c>
      <c r="E1089" s="212" t="s">
        <v>21</v>
      </c>
      <c r="F1089" s="213" t="s">
        <v>1251</v>
      </c>
      <c r="G1089" s="211"/>
      <c r="H1089" s="214">
        <v>1.2</v>
      </c>
      <c r="I1089" s="215"/>
      <c r="J1089" s="211"/>
      <c r="K1089" s="211"/>
      <c r="L1089" s="216"/>
      <c r="M1089" s="217"/>
      <c r="N1089" s="218"/>
      <c r="O1089" s="218"/>
      <c r="P1089" s="218"/>
      <c r="Q1089" s="218"/>
      <c r="R1089" s="218"/>
      <c r="S1089" s="218"/>
      <c r="T1089" s="219"/>
      <c r="AT1089" s="220" t="s">
        <v>171</v>
      </c>
      <c r="AU1089" s="220" t="s">
        <v>134</v>
      </c>
      <c r="AV1089" s="11" t="s">
        <v>134</v>
      </c>
      <c r="AW1089" s="11" t="s">
        <v>33</v>
      </c>
      <c r="AX1089" s="11" t="s">
        <v>70</v>
      </c>
      <c r="AY1089" s="220" t="s">
        <v>126</v>
      </c>
    </row>
    <row r="1090" spans="2:51" s="11" customFormat="1" ht="13.5">
      <c r="B1090" s="210"/>
      <c r="C1090" s="211"/>
      <c r="D1090" s="208" t="s">
        <v>171</v>
      </c>
      <c r="E1090" s="212" t="s">
        <v>21</v>
      </c>
      <c r="F1090" s="213" t="s">
        <v>1252</v>
      </c>
      <c r="G1090" s="211"/>
      <c r="H1090" s="214">
        <v>3.82</v>
      </c>
      <c r="I1090" s="215"/>
      <c r="J1090" s="211"/>
      <c r="K1090" s="211"/>
      <c r="L1090" s="216"/>
      <c r="M1090" s="217"/>
      <c r="N1090" s="218"/>
      <c r="O1090" s="218"/>
      <c r="P1090" s="218"/>
      <c r="Q1090" s="218"/>
      <c r="R1090" s="218"/>
      <c r="S1090" s="218"/>
      <c r="T1090" s="219"/>
      <c r="AT1090" s="220" t="s">
        <v>171</v>
      </c>
      <c r="AU1090" s="220" t="s">
        <v>134</v>
      </c>
      <c r="AV1090" s="11" t="s">
        <v>134</v>
      </c>
      <c r="AW1090" s="11" t="s">
        <v>33</v>
      </c>
      <c r="AX1090" s="11" t="s">
        <v>70</v>
      </c>
      <c r="AY1090" s="220" t="s">
        <v>126</v>
      </c>
    </row>
    <row r="1091" spans="2:51" s="11" customFormat="1" ht="13.5">
      <c r="B1091" s="210"/>
      <c r="C1091" s="211"/>
      <c r="D1091" s="208" t="s">
        <v>171</v>
      </c>
      <c r="E1091" s="212" t="s">
        <v>21</v>
      </c>
      <c r="F1091" s="213" t="s">
        <v>1253</v>
      </c>
      <c r="G1091" s="211"/>
      <c r="H1091" s="214">
        <v>4.08</v>
      </c>
      <c r="I1091" s="215"/>
      <c r="J1091" s="211"/>
      <c r="K1091" s="211"/>
      <c r="L1091" s="216"/>
      <c r="M1091" s="217"/>
      <c r="N1091" s="218"/>
      <c r="O1091" s="218"/>
      <c r="P1091" s="218"/>
      <c r="Q1091" s="218"/>
      <c r="R1091" s="218"/>
      <c r="S1091" s="218"/>
      <c r="T1091" s="219"/>
      <c r="AT1091" s="220" t="s">
        <v>171</v>
      </c>
      <c r="AU1091" s="220" t="s">
        <v>134</v>
      </c>
      <c r="AV1091" s="11" t="s">
        <v>134</v>
      </c>
      <c r="AW1091" s="11" t="s">
        <v>33</v>
      </c>
      <c r="AX1091" s="11" t="s">
        <v>70</v>
      </c>
      <c r="AY1091" s="220" t="s">
        <v>126</v>
      </c>
    </row>
    <row r="1092" spans="2:51" s="11" customFormat="1" ht="13.5">
      <c r="B1092" s="210"/>
      <c r="C1092" s="211"/>
      <c r="D1092" s="208" t="s">
        <v>171</v>
      </c>
      <c r="E1092" s="212" t="s">
        <v>21</v>
      </c>
      <c r="F1092" s="213" t="s">
        <v>1254</v>
      </c>
      <c r="G1092" s="211"/>
      <c r="H1092" s="214">
        <v>4.04</v>
      </c>
      <c r="I1092" s="215"/>
      <c r="J1092" s="211"/>
      <c r="K1092" s="211"/>
      <c r="L1092" s="216"/>
      <c r="M1092" s="217"/>
      <c r="N1092" s="218"/>
      <c r="O1092" s="218"/>
      <c r="P1092" s="218"/>
      <c r="Q1092" s="218"/>
      <c r="R1092" s="218"/>
      <c r="S1092" s="218"/>
      <c r="T1092" s="219"/>
      <c r="AT1092" s="220" t="s">
        <v>171</v>
      </c>
      <c r="AU1092" s="220" t="s">
        <v>134</v>
      </c>
      <c r="AV1092" s="11" t="s">
        <v>134</v>
      </c>
      <c r="AW1092" s="11" t="s">
        <v>33</v>
      </c>
      <c r="AX1092" s="11" t="s">
        <v>70</v>
      </c>
      <c r="AY1092" s="220" t="s">
        <v>126</v>
      </c>
    </row>
    <row r="1093" spans="2:51" s="11" customFormat="1" ht="13.5">
      <c r="B1093" s="210"/>
      <c r="C1093" s="211"/>
      <c r="D1093" s="208" t="s">
        <v>171</v>
      </c>
      <c r="E1093" s="212" t="s">
        <v>21</v>
      </c>
      <c r="F1093" s="213" t="s">
        <v>1255</v>
      </c>
      <c r="G1093" s="211"/>
      <c r="H1093" s="214">
        <v>3.93</v>
      </c>
      <c r="I1093" s="215"/>
      <c r="J1093" s="211"/>
      <c r="K1093" s="211"/>
      <c r="L1093" s="216"/>
      <c r="M1093" s="217"/>
      <c r="N1093" s="218"/>
      <c r="O1093" s="218"/>
      <c r="P1093" s="218"/>
      <c r="Q1093" s="218"/>
      <c r="R1093" s="218"/>
      <c r="S1093" s="218"/>
      <c r="T1093" s="219"/>
      <c r="AT1093" s="220" t="s">
        <v>171</v>
      </c>
      <c r="AU1093" s="220" t="s">
        <v>134</v>
      </c>
      <c r="AV1093" s="11" t="s">
        <v>134</v>
      </c>
      <c r="AW1093" s="11" t="s">
        <v>33</v>
      </c>
      <c r="AX1093" s="11" t="s">
        <v>70</v>
      </c>
      <c r="AY1093" s="220" t="s">
        <v>126</v>
      </c>
    </row>
    <row r="1094" spans="2:51" s="11" customFormat="1" ht="13.5">
      <c r="B1094" s="210"/>
      <c r="C1094" s="211"/>
      <c r="D1094" s="208" t="s">
        <v>171</v>
      </c>
      <c r="E1094" s="212" t="s">
        <v>21</v>
      </c>
      <c r="F1094" s="213" t="s">
        <v>1256</v>
      </c>
      <c r="G1094" s="211"/>
      <c r="H1094" s="214">
        <v>3.92</v>
      </c>
      <c r="I1094" s="215"/>
      <c r="J1094" s="211"/>
      <c r="K1094" s="211"/>
      <c r="L1094" s="216"/>
      <c r="M1094" s="217"/>
      <c r="N1094" s="218"/>
      <c r="O1094" s="218"/>
      <c r="P1094" s="218"/>
      <c r="Q1094" s="218"/>
      <c r="R1094" s="218"/>
      <c r="S1094" s="218"/>
      <c r="T1094" s="219"/>
      <c r="AT1094" s="220" t="s">
        <v>171</v>
      </c>
      <c r="AU1094" s="220" t="s">
        <v>134</v>
      </c>
      <c r="AV1094" s="11" t="s">
        <v>134</v>
      </c>
      <c r="AW1094" s="11" t="s">
        <v>33</v>
      </c>
      <c r="AX1094" s="11" t="s">
        <v>70</v>
      </c>
      <c r="AY1094" s="220" t="s">
        <v>126</v>
      </c>
    </row>
    <row r="1095" spans="2:51" s="11" customFormat="1" ht="13.5">
      <c r="B1095" s="210"/>
      <c r="C1095" s="211"/>
      <c r="D1095" s="208" t="s">
        <v>171</v>
      </c>
      <c r="E1095" s="212" t="s">
        <v>21</v>
      </c>
      <c r="F1095" s="213" t="s">
        <v>1257</v>
      </c>
      <c r="G1095" s="211"/>
      <c r="H1095" s="214">
        <v>162.12</v>
      </c>
      <c r="I1095" s="215"/>
      <c r="J1095" s="211"/>
      <c r="K1095" s="211"/>
      <c r="L1095" s="216"/>
      <c r="M1095" s="217"/>
      <c r="N1095" s="218"/>
      <c r="O1095" s="218"/>
      <c r="P1095" s="218"/>
      <c r="Q1095" s="218"/>
      <c r="R1095" s="218"/>
      <c r="S1095" s="218"/>
      <c r="T1095" s="219"/>
      <c r="AT1095" s="220" t="s">
        <v>171</v>
      </c>
      <c r="AU1095" s="220" t="s">
        <v>134</v>
      </c>
      <c r="AV1095" s="11" t="s">
        <v>134</v>
      </c>
      <c r="AW1095" s="11" t="s">
        <v>33</v>
      </c>
      <c r="AX1095" s="11" t="s">
        <v>70</v>
      </c>
      <c r="AY1095" s="220" t="s">
        <v>126</v>
      </c>
    </row>
    <row r="1096" spans="2:51" s="11" customFormat="1" ht="13.5">
      <c r="B1096" s="210"/>
      <c r="C1096" s="211"/>
      <c r="D1096" s="208" t="s">
        <v>171</v>
      </c>
      <c r="E1096" s="212" t="s">
        <v>21</v>
      </c>
      <c r="F1096" s="213" t="s">
        <v>1258</v>
      </c>
      <c r="G1096" s="211"/>
      <c r="H1096" s="214">
        <v>20.89</v>
      </c>
      <c r="I1096" s="215"/>
      <c r="J1096" s="211"/>
      <c r="K1096" s="211"/>
      <c r="L1096" s="216"/>
      <c r="M1096" s="217"/>
      <c r="N1096" s="218"/>
      <c r="O1096" s="218"/>
      <c r="P1096" s="218"/>
      <c r="Q1096" s="218"/>
      <c r="R1096" s="218"/>
      <c r="S1096" s="218"/>
      <c r="T1096" s="219"/>
      <c r="AT1096" s="220" t="s">
        <v>171</v>
      </c>
      <c r="AU1096" s="220" t="s">
        <v>134</v>
      </c>
      <c r="AV1096" s="11" t="s">
        <v>134</v>
      </c>
      <c r="AW1096" s="11" t="s">
        <v>33</v>
      </c>
      <c r="AX1096" s="11" t="s">
        <v>70</v>
      </c>
      <c r="AY1096" s="220" t="s">
        <v>126</v>
      </c>
    </row>
    <row r="1097" spans="2:51" s="11" customFormat="1" ht="13.5">
      <c r="B1097" s="210"/>
      <c r="C1097" s="211"/>
      <c r="D1097" s="208" t="s">
        <v>171</v>
      </c>
      <c r="E1097" s="212" t="s">
        <v>21</v>
      </c>
      <c r="F1097" s="213" t="s">
        <v>1259</v>
      </c>
      <c r="G1097" s="211"/>
      <c r="H1097" s="214">
        <v>22.59</v>
      </c>
      <c r="I1097" s="215"/>
      <c r="J1097" s="211"/>
      <c r="K1097" s="211"/>
      <c r="L1097" s="216"/>
      <c r="M1097" s="217"/>
      <c r="N1097" s="218"/>
      <c r="O1097" s="218"/>
      <c r="P1097" s="218"/>
      <c r="Q1097" s="218"/>
      <c r="R1097" s="218"/>
      <c r="S1097" s="218"/>
      <c r="T1097" s="219"/>
      <c r="AT1097" s="220" t="s">
        <v>171</v>
      </c>
      <c r="AU1097" s="220" t="s">
        <v>134</v>
      </c>
      <c r="AV1097" s="11" t="s">
        <v>134</v>
      </c>
      <c r="AW1097" s="11" t="s">
        <v>33</v>
      </c>
      <c r="AX1097" s="11" t="s">
        <v>70</v>
      </c>
      <c r="AY1097" s="220" t="s">
        <v>126</v>
      </c>
    </row>
    <row r="1098" spans="2:51" s="11" customFormat="1" ht="13.5">
      <c r="B1098" s="210"/>
      <c r="C1098" s="211"/>
      <c r="D1098" s="208" t="s">
        <v>171</v>
      </c>
      <c r="E1098" s="212" t="s">
        <v>21</v>
      </c>
      <c r="F1098" s="213" t="s">
        <v>1260</v>
      </c>
      <c r="G1098" s="211"/>
      <c r="H1098" s="214">
        <v>29.1</v>
      </c>
      <c r="I1098" s="215"/>
      <c r="J1098" s="211"/>
      <c r="K1098" s="211"/>
      <c r="L1098" s="216"/>
      <c r="M1098" s="217"/>
      <c r="N1098" s="218"/>
      <c r="O1098" s="218"/>
      <c r="P1098" s="218"/>
      <c r="Q1098" s="218"/>
      <c r="R1098" s="218"/>
      <c r="S1098" s="218"/>
      <c r="T1098" s="219"/>
      <c r="AT1098" s="220" t="s">
        <v>171</v>
      </c>
      <c r="AU1098" s="220" t="s">
        <v>134</v>
      </c>
      <c r="AV1098" s="11" t="s">
        <v>134</v>
      </c>
      <c r="AW1098" s="11" t="s">
        <v>33</v>
      </c>
      <c r="AX1098" s="11" t="s">
        <v>70</v>
      </c>
      <c r="AY1098" s="220" t="s">
        <v>126</v>
      </c>
    </row>
    <row r="1099" spans="2:51" s="11" customFormat="1" ht="13.5">
      <c r="B1099" s="210"/>
      <c r="C1099" s="211"/>
      <c r="D1099" s="208" t="s">
        <v>171</v>
      </c>
      <c r="E1099" s="212" t="s">
        <v>21</v>
      </c>
      <c r="F1099" s="213" t="s">
        <v>1261</v>
      </c>
      <c r="G1099" s="211"/>
      <c r="H1099" s="214">
        <v>27.57</v>
      </c>
      <c r="I1099" s="215"/>
      <c r="J1099" s="211"/>
      <c r="K1099" s="211"/>
      <c r="L1099" s="216"/>
      <c r="M1099" s="217"/>
      <c r="N1099" s="218"/>
      <c r="O1099" s="218"/>
      <c r="P1099" s="218"/>
      <c r="Q1099" s="218"/>
      <c r="R1099" s="218"/>
      <c r="S1099" s="218"/>
      <c r="T1099" s="219"/>
      <c r="AT1099" s="220" t="s">
        <v>171</v>
      </c>
      <c r="AU1099" s="220" t="s">
        <v>134</v>
      </c>
      <c r="AV1099" s="11" t="s">
        <v>134</v>
      </c>
      <c r="AW1099" s="11" t="s">
        <v>33</v>
      </c>
      <c r="AX1099" s="11" t="s">
        <v>70</v>
      </c>
      <c r="AY1099" s="220" t="s">
        <v>126</v>
      </c>
    </row>
    <row r="1100" spans="2:51" s="11" customFormat="1" ht="13.5">
      <c r="B1100" s="210"/>
      <c r="C1100" s="211"/>
      <c r="D1100" s="208" t="s">
        <v>171</v>
      </c>
      <c r="E1100" s="212" t="s">
        <v>21</v>
      </c>
      <c r="F1100" s="213" t="s">
        <v>1262</v>
      </c>
      <c r="G1100" s="211"/>
      <c r="H1100" s="214">
        <v>1.42</v>
      </c>
      <c r="I1100" s="215"/>
      <c r="J1100" s="211"/>
      <c r="K1100" s="211"/>
      <c r="L1100" s="216"/>
      <c r="M1100" s="217"/>
      <c r="N1100" s="218"/>
      <c r="O1100" s="218"/>
      <c r="P1100" s="218"/>
      <c r="Q1100" s="218"/>
      <c r="R1100" s="218"/>
      <c r="S1100" s="218"/>
      <c r="T1100" s="219"/>
      <c r="AT1100" s="220" t="s">
        <v>171</v>
      </c>
      <c r="AU1100" s="220" t="s">
        <v>134</v>
      </c>
      <c r="AV1100" s="11" t="s">
        <v>134</v>
      </c>
      <c r="AW1100" s="11" t="s">
        <v>33</v>
      </c>
      <c r="AX1100" s="11" t="s">
        <v>70</v>
      </c>
      <c r="AY1100" s="220" t="s">
        <v>126</v>
      </c>
    </row>
    <row r="1101" spans="2:51" s="11" customFormat="1" ht="13.5">
      <c r="B1101" s="210"/>
      <c r="C1101" s="211"/>
      <c r="D1101" s="208" t="s">
        <v>171</v>
      </c>
      <c r="E1101" s="212" t="s">
        <v>21</v>
      </c>
      <c r="F1101" s="213" t="s">
        <v>1263</v>
      </c>
      <c r="G1101" s="211"/>
      <c r="H1101" s="214">
        <v>20.32</v>
      </c>
      <c r="I1101" s="215"/>
      <c r="J1101" s="211"/>
      <c r="K1101" s="211"/>
      <c r="L1101" s="216"/>
      <c r="M1101" s="217"/>
      <c r="N1101" s="218"/>
      <c r="O1101" s="218"/>
      <c r="P1101" s="218"/>
      <c r="Q1101" s="218"/>
      <c r="R1101" s="218"/>
      <c r="S1101" s="218"/>
      <c r="T1101" s="219"/>
      <c r="AT1101" s="220" t="s">
        <v>171</v>
      </c>
      <c r="AU1101" s="220" t="s">
        <v>134</v>
      </c>
      <c r="AV1101" s="11" t="s">
        <v>134</v>
      </c>
      <c r="AW1101" s="11" t="s">
        <v>33</v>
      </c>
      <c r="AX1101" s="11" t="s">
        <v>70</v>
      </c>
      <c r="AY1101" s="220" t="s">
        <v>126</v>
      </c>
    </row>
    <row r="1102" spans="2:51" s="11" customFormat="1" ht="13.5">
      <c r="B1102" s="210"/>
      <c r="C1102" s="211"/>
      <c r="D1102" s="208" t="s">
        <v>171</v>
      </c>
      <c r="E1102" s="212" t="s">
        <v>21</v>
      </c>
      <c r="F1102" s="213" t="s">
        <v>1264</v>
      </c>
      <c r="G1102" s="211"/>
      <c r="H1102" s="214">
        <v>20.309999999999999</v>
      </c>
      <c r="I1102" s="215"/>
      <c r="J1102" s="211"/>
      <c r="K1102" s="211"/>
      <c r="L1102" s="216"/>
      <c r="M1102" s="217"/>
      <c r="N1102" s="218"/>
      <c r="O1102" s="218"/>
      <c r="P1102" s="218"/>
      <c r="Q1102" s="218"/>
      <c r="R1102" s="218"/>
      <c r="S1102" s="218"/>
      <c r="T1102" s="219"/>
      <c r="AT1102" s="220" t="s">
        <v>171</v>
      </c>
      <c r="AU1102" s="220" t="s">
        <v>134</v>
      </c>
      <c r="AV1102" s="11" t="s">
        <v>134</v>
      </c>
      <c r="AW1102" s="11" t="s">
        <v>33</v>
      </c>
      <c r="AX1102" s="11" t="s">
        <v>70</v>
      </c>
      <c r="AY1102" s="220" t="s">
        <v>126</v>
      </c>
    </row>
    <row r="1103" spans="2:51" s="11" customFormat="1" ht="13.5">
      <c r="B1103" s="210"/>
      <c r="C1103" s="211"/>
      <c r="D1103" s="208" t="s">
        <v>171</v>
      </c>
      <c r="E1103" s="212" t="s">
        <v>21</v>
      </c>
      <c r="F1103" s="213" t="s">
        <v>1265</v>
      </c>
      <c r="G1103" s="211"/>
      <c r="H1103" s="214">
        <v>20.32</v>
      </c>
      <c r="I1103" s="215"/>
      <c r="J1103" s="211"/>
      <c r="K1103" s="211"/>
      <c r="L1103" s="216"/>
      <c r="M1103" s="217"/>
      <c r="N1103" s="218"/>
      <c r="O1103" s="218"/>
      <c r="P1103" s="218"/>
      <c r="Q1103" s="218"/>
      <c r="R1103" s="218"/>
      <c r="S1103" s="218"/>
      <c r="T1103" s="219"/>
      <c r="AT1103" s="220" t="s">
        <v>171</v>
      </c>
      <c r="AU1103" s="220" t="s">
        <v>134</v>
      </c>
      <c r="AV1103" s="11" t="s">
        <v>134</v>
      </c>
      <c r="AW1103" s="11" t="s">
        <v>33</v>
      </c>
      <c r="AX1103" s="11" t="s">
        <v>70</v>
      </c>
      <c r="AY1103" s="220" t="s">
        <v>126</v>
      </c>
    </row>
    <row r="1104" spans="2:51" s="11" customFormat="1" ht="13.5">
      <c r="B1104" s="210"/>
      <c r="C1104" s="211"/>
      <c r="D1104" s="208" t="s">
        <v>171</v>
      </c>
      <c r="E1104" s="212" t="s">
        <v>21</v>
      </c>
      <c r="F1104" s="213" t="s">
        <v>1266</v>
      </c>
      <c r="G1104" s="211"/>
      <c r="H1104" s="214">
        <v>20.3</v>
      </c>
      <c r="I1104" s="215"/>
      <c r="J1104" s="211"/>
      <c r="K1104" s="211"/>
      <c r="L1104" s="216"/>
      <c r="M1104" s="217"/>
      <c r="N1104" s="218"/>
      <c r="O1104" s="218"/>
      <c r="P1104" s="218"/>
      <c r="Q1104" s="218"/>
      <c r="R1104" s="218"/>
      <c r="S1104" s="218"/>
      <c r="T1104" s="219"/>
      <c r="AT1104" s="220" t="s">
        <v>171</v>
      </c>
      <c r="AU1104" s="220" t="s">
        <v>134</v>
      </c>
      <c r="AV1104" s="11" t="s">
        <v>134</v>
      </c>
      <c r="AW1104" s="11" t="s">
        <v>33</v>
      </c>
      <c r="AX1104" s="11" t="s">
        <v>70</v>
      </c>
      <c r="AY1104" s="220" t="s">
        <v>126</v>
      </c>
    </row>
    <row r="1105" spans="2:51" s="11" customFormat="1" ht="13.5">
      <c r="B1105" s="210"/>
      <c r="C1105" s="211"/>
      <c r="D1105" s="208" t="s">
        <v>171</v>
      </c>
      <c r="E1105" s="212" t="s">
        <v>21</v>
      </c>
      <c r="F1105" s="213" t="s">
        <v>1267</v>
      </c>
      <c r="G1105" s="211"/>
      <c r="H1105" s="214">
        <v>20.41</v>
      </c>
      <c r="I1105" s="215"/>
      <c r="J1105" s="211"/>
      <c r="K1105" s="211"/>
      <c r="L1105" s="216"/>
      <c r="M1105" s="217"/>
      <c r="N1105" s="218"/>
      <c r="O1105" s="218"/>
      <c r="P1105" s="218"/>
      <c r="Q1105" s="218"/>
      <c r="R1105" s="218"/>
      <c r="S1105" s="218"/>
      <c r="T1105" s="219"/>
      <c r="AT1105" s="220" t="s">
        <v>171</v>
      </c>
      <c r="AU1105" s="220" t="s">
        <v>134</v>
      </c>
      <c r="AV1105" s="11" t="s">
        <v>134</v>
      </c>
      <c r="AW1105" s="11" t="s">
        <v>33</v>
      </c>
      <c r="AX1105" s="11" t="s">
        <v>70</v>
      </c>
      <c r="AY1105" s="220" t="s">
        <v>126</v>
      </c>
    </row>
    <row r="1106" spans="2:51" s="11" customFormat="1" ht="13.5">
      <c r="B1106" s="210"/>
      <c r="C1106" s="211"/>
      <c r="D1106" s="208" t="s">
        <v>171</v>
      </c>
      <c r="E1106" s="212" t="s">
        <v>21</v>
      </c>
      <c r="F1106" s="213" t="s">
        <v>1268</v>
      </c>
      <c r="G1106" s="211"/>
      <c r="H1106" s="214">
        <v>20.53</v>
      </c>
      <c r="I1106" s="215"/>
      <c r="J1106" s="211"/>
      <c r="K1106" s="211"/>
      <c r="L1106" s="216"/>
      <c r="M1106" s="217"/>
      <c r="N1106" s="218"/>
      <c r="O1106" s="218"/>
      <c r="P1106" s="218"/>
      <c r="Q1106" s="218"/>
      <c r="R1106" s="218"/>
      <c r="S1106" s="218"/>
      <c r="T1106" s="219"/>
      <c r="AT1106" s="220" t="s">
        <v>171</v>
      </c>
      <c r="AU1106" s="220" t="s">
        <v>134</v>
      </c>
      <c r="AV1106" s="11" t="s">
        <v>134</v>
      </c>
      <c r="AW1106" s="11" t="s">
        <v>33</v>
      </c>
      <c r="AX1106" s="11" t="s">
        <v>70</v>
      </c>
      <c r="AY1106" s="220" t="s">
        <v>126</v>
      </c>
    </row>
    <row r="1107" spans="2:51" s="11" customFormat="1" ht="13.5">
      <c r="B1107" s="210"/>
      <c r="C1107" s="211"/>
      <c r="D1107" s="208" t="s">
        <v>171</v>
      </c>
      <c r="E1107" s="212" t="s">
        <v>21</v>
      </c>
      <c r="F1107" s="213" t="s">
        <v>1269</v>
      </c>
      <c r="G1107" s="211"/>
      <c r="H1107" s="214">
        <v>23.07</v>
      </c>
      <c r="I1107" s="215"/>
      <c r="J1107" s="211"/>
      <c r="K1107" s="211"/>
      <c r="L1107" s="216"/>
      <c r="M1107" s="217"/>
      <c r="N1107" s="218"/>
      <c r="O1107" s="218"/>
      <c r="P1107" s="218"/>
      <c r="Q1107" s="218"/>
      <c r="R1107" s="218"/>
      <c r="S1107" s="218"/>
      <c r="T1107" s="219"/>
      <c r="AT1107" s="220" t="s">
        <v>171</v>
      </c>
      <c r="AU1107" s="220" t="s">
        <v>134</v>
      </c>
      <c r="AV1107" s="11" t="s">
        <v>134</v>
      </c>
      <c r="AW1107" s="11" t="s">
        <v>33</v>
      </c>
      <c r="AX1107" s="11" t="s">
        <v>70</v>
      </c>
      <c r="AY1107" s="220" t="s">
        <v>126</v>
      </c>
    </row>
    <row r="1108" spans="2:51" s="11" customFormat="1" ht="13.5">
      <c r="B1108" s="210"/>
      <c r="C1108" s="211"/>
      <c r="D1108" s="208" t="s">
        <v>171</v>
      </c>
      <c r="E1108" s="212" t="s">
        <v>21</v>
      </c>
      <c r="F1108" s="213" t="s">
        <v>1270</v>
      </c>
      <c r="G1108" s="211"/>
      <c r="H1108" s="214">
        <v>19.53</v>
      </c>
      <c r="I1108" s="215"/>
      <c r="J1108" s="211"/>
      <c r="K1108" s="211"/>
      <c r="L1108" s="216"/>
      <c r="M1108" s="217"/>
      <c r="N1108" s="218"/>
      <c r="O1108" s="218"/>
      <c r="P1108" s="218"/>
      <c r="Q1108" s="218"/>
      <c r="R1108" s="218"/>
      <c r="S1108" s="218"/>
      <c r="T1108" s="219"/>
      <c r="AT1108" s="220" t="s">
        <v>171</v>
      </c>
      <c r="AU1108" s="220" t="s">
        <v>134</v>
      </c>
      <c r="AV1108" s="11" t="s">
        <v>134</v>
      </c>
      <c r="AW1108" s="11" t="s">
        <v>33</v>
      </c>
      <c r="AX1108" s="11" t="s">
        <v>70</v>
      </c>
      <c r="AY1108" s="220" t="s">
        <v>126</v>
      </c>
    </row>
    <row r="1109" spans="2:51" s="11" customFormat="1" ht="13.5">
      <c r="B1109" s="210"/>
      <c r="C1109" s="211"/>
      <c r="D1109" s="208" t="s">
        <v>171</v>
      </c>
      <c r="E1109" s="212" t="s">
        <v>21</v>
      </c>
      <c r="F1109" s="213" t="s">
        <v>1271</v>
      </c>
      <c r="G1109" s="211"/>
      <c r="H1109" s="214">
        <v>5.9</v>
      </c>
      <c r="I1109" s="215"/>
      <c r="J1109" s="211"/>
      <c r="K1109" s="211"/>
      <c r="L1109" s="216"/>
      <c r="M1109" s="217"/>
      <c r="N1109" s="218"/>
      <c r="O1109" s="218"/>
      <c r="P1109" s="218"/>
      <c r="Q1109" s="218"/>
      <c r="R1109" s="218"/>
      <c r="S1109" s="218"/>
      <c r="T1109" s="219"/>
      <c r="AT1109" s="220" t="s">
        <v>171</v>
      </c>
      <c r="AU1109" s="220" t="s">
        <v>134</v>
      </c>
      <c r="AV1109" s="11" t="s">
        <v>134</v>
      </c>
      <c r="AW1109" s="11" t="s">
        <v>33</v>
      </c>
      <c r="AX1109" s="11" t="s">
        <v>70</v>
      </c>
      <c r="AY1109" s="220" t="s">
        <v>126</v>
      </c>
    </row>
    <row r="1110" spans="2:51" s="11" customFormat="1" ht="13.5">
      <c r="B1110" s="210"/>
      <c r="C1110" s="211"/>
      <c r="D1110" s="208" t="s">
        <v>171</v>
      </c>
      <c r="E1110" s="212" t="s">
        <v>21</v>
      </c>
      <c r="F1110" s="213" t="s">
        <v>1272</v>
      </c>
      <c r="G1110" s="211"/>
      <c r="H1110" s="214">
        <v>4.8899999999999997</v>
      </c>
      <c r="I1110" s="215"/>
      <c r="J1110" s="211"/>
      <c r="K1110" s="211"/>
      <c r="L1110" s="216"/>
      <c r="M1110" s="217"/>
      <c r="N1110" s="218"/>
      <c r="O1110" s="218"/>
      <c r="P1110" s="218"/>
      <c r="Q1110" s="218"/>
      <c r="R1110" s="218"/>
      <c r="S1110" s="218"/>
      <c r="T1110" s="219"/>
      <c r="AT1110" s="220" t="s">
        <v>171</v>
      </c>
      <c r="AU1110" s="220" t="s">
        <v>134</v>
      </c>
      <c r="AV1110" s="11" t="s">
        <v>134</v>
      </c>
      <c r="AW1110" s="11" t="s">
        <v>33</v>
      </c>
      <c r="AX1110" s="11" t="s">
        <v>70</v>
      </c>
      <c r="AY1110" s="220" t="s">
        <v>126</v>
      </c>
    </row>
    <row r="1111" spans="2:51" s="11" customFormat="1" ht="13.5">
      <c r="B1111" s="210"/>
      <c r="C1111" s="211"/>
      <c r="D1111" s="208" t="s">
        <v>171</v>
      </c>
      <c r="E1111" s="212" t="s">
        <v>21</v>
      </c>
      <c r="F1111" s="213" t="s">
        <v>1273</v>
      </c>
      <c r="G1111" s="211"/>
      <c r="H1111" s="214">
        <v>1.66</v>
      </c>
      <c r="I1111" s="215"/>
      <c r="J1111" s="211"/>
      <c r="K1111" s="211"/>
      <c r="L1111" s="216"/>
      <c r="M1111" s="217"/>
      <c r="N1111" s="218"/>
      <c r="O1111" s="218"/>
      <c r="P1111" s="218"/>
      <c r="Q1111" s="218"/>
      <c r="R1111" s="218"/>
      <c r="S1111" s="218"/>
      <c r="T1111" s="219"/>
      <c r="AT1111" s="220" t="s">
        <v>171</v>
      </c>
      <c r="AU1111" s="220" t="s">
        <v>134</v>
      </c>
      <c r="AV1111" s="11" t="s">
        <v>134</v>
      </c>
      <c r="AW1111" s="11" t="s">
        <v>33</v>
      </c>
      <c r="AX1111" s="11" t="s">
        <v>70</v>
      </c>
      <c r="AY1111" s="220" t="s">
        <v>126</v>
      </c>
    </row>
    <row r="1112" spans="2:51" s="11" customFormat="1" ht="13.5">
      <c r="B1112" s="210"/>
      <c r="C1112" s="211"/>
      <c r="D1112" s="208" t="s">
        <v>171</v>
      </c>
      <c r="E1112" s="212" t="s">
        <v>21</v>
      </c>
      <c r="F1112" s="213" t="s">
        <v>1066</v>
      </c>
      <c r="G1112" s="211"/>
      <c r="H1112" s="214">
        <v>25.1</v>
      </c>
      <c r="I1112" s="215"/>
      <c r="J1112" s="211"/>
      <c r="K1112" s="211"/>
      <c r="L1112" s="216"/>
      <c r="M1112" s="217"/>
      <c r="N1112" s="218"/>
      <c r="O1112" s="218"/>
      <c r="P1112" s="218"/>
      <c r="Q1112" s="218"/>
      <c r="R1112" s="218"/>
      <c r="S1112" s="218"/>
      <c r="T1112" s="219"/>
      <c r="AT1112" s="220" t="s">
        <v>171</v>
      </c>
      <c r="AU1112" s="220" t="s">
        <v>134</v>
      </c>
      <c r="AV1112" s="11" t="s">
        <v>134</v>
      </c>
      <c r="AW1112" s="11" t="s">
        <v>33</v>
      </c>
      <c r="AX1112" s="11" t="s">
        <v>70</v>
      </c>
      <c r="AY1112" s="220" t="s">
        <v>126</v>
      </c>
    </row>
    <row r="1113" spans="2:51" s="11" customFormat="1" ht="13.5">
      <c r="B1113" s="210"/>
      <c r="C1113" s="211"/>
      <c r="D1113" s="208" t="s">
        <v>171</v>
      </c>
      <c r="E1113" s="212" t="s">
        <v>21</v>
      </c>
      <c r="F1113" s="213" t="s">
        <v>1274</v>
      </c>
      <c r="G1113" s="211"/>
      <c r="H1113" s="214">
        <v>3.46</v>
      </c>
      <c r="I1113" s="215"/>
      <c r="J1113" s="211"/>
      <c r="K1113" s="211"/>
      <c r="L1113" s="216"/>
      <c r="M1113" s="217"/>
      <c r="N1113" s="218"/>
      <c r="O1113" s="218"/>
      <c r="P1113" s="218"/>
      <c r="Q1113" s="218"/>
      <c r="R1113" s="218"/>
      <c r="S1113" s="218"/>
      <c r="T1113" s="219"/>
      <c r="AT1113" s="220" t="s">
        <v>171</v>
      </c>
      <c r="AU1113" s="220" t="s">
        <v>134</v>
      </c>
      <c r="AV1113" s="11" t="s">
        <v>134</v>
      </c>
      <c r="AW1113" s="11" t="s">
        <v>33</v>
      </c>
      <c r="AX1113" s="11" t="s">
        <v>70</v>
      </c>
      <c r="AY1113" s="220" t="s">
        <v>126</v>
      </c>
    </row>
    <row r="1114" spans="2:51" s="11" customFormat="1" ht="13.5">
      <c r="B1114" s="210"/>
      <c r="C1114" s="211"/>
      <c r="D1114" s="208" t="s">
        <v>171</v>
      </c>
      <c r="E1114" s="212" t="s">
        <v>21</v>
      </c>
      <c r="F1114" s="213" t="s">
        <v>1275</v>
      </c>
      <c r="G1114" s="211"/>
      <c r="H1114" s="214">
        <v>3.46</v>
      </c>
      <c r="I1114" s="215"/>
      <c r="J1114" s="211"/>
      <c r="K1114" s="211"/>
      <c r="L1114" s="216"/>
      <c r="M1114" s="217"/>
      <c r="N1114" s="218"/>
      <c r="O1114" s="218"/>
      <c r="P1114" s="218"/>
      <c r="Q1114" s="218"/>
      <c r="R1114" s="218"/>
      <c r="S1114" s="218"/>
      <c r="T1114" s="219"/>
      <c r="AT1114" s="220" t="s">
        <v>171</v>
      </c>
      <c r="AU1114" s="220" t="s">
        <v>134</v>
      </c>
      <c r="AV1114" s="11" t="s">
        <v>134</v>
      </c>
      <c r="AW1114" s="11" t="s">
        <v>33</v>
      </c>
      <c r="AX1114" s="11" t="s">
        <v>70</v>
      </c>
      <c r="AY1114" s="220" t="s">
        <v>126</v>
      </c>
    </row>
    <row r="1115" spans="2:51" s="11" customFormat="1" ht="13.5">
      <c r="B1115" s="210"/>
      <c r="C1115" s="211"/>
      <c r="D1115" s="208" t="s">
        <v>171</v>
      </c>
      <c r="E1115" s="212" t="s">
        <v>21</v>
      </c>
      <c r="F1115" s="213" t="s">
        <v>1276</v>
      </c>
      <c r="G1115" s="211"/>
      <c r="H1115" s="214">
        <v>3.46</v>
      </c>
      <c r="I1115" s="215"/>
      <c r="J1115" s="211"/>
      <c r="K1115" s="211"/>
      <c r="L1115" s="216"/>
      <c r="M1115" s="217"/>
      <c r="N1115" s="218"/>
      <c r="O1115" s="218"/>
      <c r="P1115" s="218"/>
      <c r="Q1115" s="218"/>
      <c r="R1115" s="218"/>
      <c r="S1115" s="218"/>
      <c r="T1115" s="219"/>
      <c r="AT1115" s="220" t="s">
        <v>171</v>
      </c>
      <c r="AU1115" s="220" t="s">
        <v>134</v>
      </c>
      <c r="AV1115" s="11" t="s">
        <v>134</v>
      </c>
      <c r="AW1115" s="11" t="s">
        <v>33</v>
      </c>
      <c r="AX1115" s="11" t="s">
        <v>70</v>
      </c>
      <c r="AY1115" s="220" t="s">
        <v>126</v>
      </c>
    </row>
    <row r="1116" spans="2:51" s="11" customFormat="1" ht="13.5">
      <c r="B1116" s="210"/>
      <c r="C1116" s="211"/>
      <c r="D1116" s="208" t="s">
        <v>171</v>
      </c>
      <c r="E1116" s="212" t="s">
        <v>21</v>
      </c>
      <c r="F1116" s="213" t="s">
        <v>1277</v>
      </c>
      <c r="G1116" s="211"/>
      <c r="H1116" s="214">
        <v>3.46</v>
      </c>
      <c r="I1116" s="215"/>
      <c r="J1116" s="211"/>
      <c r="K1116" s="211"/>
      <c r="L1116" s="216"/>
      <c r="M1116" s="217"/>
      <c r="N1116" s="218"/>
      <c r="O1116" s="218"/>
      <c r="P1116" s="218"/>
      <c r="Q1116" s="218"/>
      <c r="R1116" s="218"/>
      <c r="S1116" s="218"/>
      <c r="T1116" s="219"/>
      <c r="AT1116" s="220" t="s">
        <v>171</v>
      </c>
      <c r="AU1116" s="220" t="s">
        <v>134</v>
      </c>
      <c r="AV1116" s="11" t="s">
        <v>134</v>
      </c>
      <c r="AW1116" s="11" t="s">
        <v>33</v>
      </c>
      <c r="AX1116" s="11" t="s">
        <v>70</v>
      </c>
      <c r="AY1116" s="220" t="s">
        <v>126</v>
      </c>
    </row>
    <row r="1117" spans="2:51" s="11" customFormat="1" ht="13.5">
      <c r="B1117" s="210"/>
      <c r="C1117" s="211"/>
      <c r="D1117" s="208" t="s">
        <v>171</v>
      </c>
      <c r="E1117" s="212" t="s">
        <v>21</v>
      </c>
      <c r="F1117" s="213" t="s">
        <v>1278</v>
      </c>
      <c r="G1117" s="211"/>
      <c r="H1117" s="214">
        <v>3.46</v>
      </c>
      <c r="I1117" s="215"/>
      <c r="J1117" s="211"/>
      <c r="K1117" s="211"/>
      <c r="L1117" s="216"/>
      <c r="M1117" s="217"/>
      <c r="N1117" s="218"/>
      <c r="O1117" s="218"/>
      <c r="P1117" s="218"/>
      <c r="Q1117" s="218"/>
      <c r="R1117" s="218"/>
      <c r="S1117" s="218"/>
      <c r="T1117" s="219"/>
      <c r="AT1117" s="220" t="s">
        <v>171</v>
      </c>
      <c r="AU1117" s="220" t="s">
        <v>134</v>
      </c>
      <c r="AV1117" s="11" t="s">
        <v>134</v>
      </c>
      <c r="AW1117" s="11" t="s">
        <v>33</v>
      </c>
      <c r="AX1117" s="11" t="s">
        <v>70</v>
      </c>
      <c r="AY1117" s="220" t="s">
        <v>126</v>
      </c>
    </row>
    <row r="1118" spans="2:51" s="11" customFormat="1" ht="13.5">
      <c r="B1118" s="210"/>
      <c r="C1118" s="211"/>
      <c r="D1118" s="208" t="s">
        <v>171</v>
      </c>
      <c r="E1118" s="212" t="s">
        <v>21</v>
      </c>
      <c r="F1118" s="213" t="s">
        <v>1279</v>
      </c>
      <c r="G1118" s="211"/>
      <c r="H1118" s="214">
        <v>3.61</v>
      </c>
      <c r="I1118" s="215"/>
      <c r="J1118" s="211"/>
      <c r="K1118" s="211"/>
      <c r="L1118" s="216"/>
      <c r="M1118" s="217"/>
      <c r="N1118" s="218"/>
      <c r="O1118" s="218"/>
      <c r="P1118" s="218"/>
      <c r="Q1118" s="218"/>
      <c r="R1118" s="218"/>
      <c r="S1118" s="218"/>
      <c r="T1118" s="219"/>
      <c r="AT1118" s="220" t="s">
        <v>171</v>
      </c>
      <c r="AU1118" s="220" t="s">
        <v>134</v>
      </c>
      <c r="AV1118" s="11" t="s">
        <v>134</v>
      </c>
      <c r="AW1118" s="11" t="s">
        <v>33</v>
      </c>
      <c r="AX1118" s="11" t="s">
        <v>70</v>
      </c>
      <c r="AY1118" s="220" t="s">
        <v>126</v>
      </c>
    </row>
    <row r="1119" spans="2:51" s="11" customFormat="1" ht="13.5">
      <c r="B1119" s="210"/>
      <c r="C1119" s="211"/>
      <c r="D1119" s="208" t="s">
        <v>171</v>
      </c>
      <c r="E1119" s="212" t="s">
        <v>21</v>
      </c>
      <c r="F1119" s="213" t="s">
        <v>1280</v>
      </c>
      <c r="G1119" s="211"/>
      <c r="H1119" s="214">
        <v>3.52</v>
      </c>
      <c r="I1119" s="215"/>
      <c r="J1119" s="211"/>
      <c r="K1119" s="211"/>
      <c r="L1119" s="216"/>
      <c r="M1119" s="217"/>
      <c r="N1119" s="218"/>
      <c r="O1119" s="218"/>
      <c r="P1119" s="218"/>
      <c r="Q1119" s="218"/>
      <c r="R1119" s="218"/>
      <c r="S1119" s="218"/>
      <c r="T1119" s="219"/>
      <c r="AT1119" s="220" t="s">
        <v>171</v>
      </c>
      <c r="AU1119" s="220" t="s">
        <v>134</v>
      </c>
      <c r="AV1119" s="11" t="s">
        <v>134</v>
      </c>
      <c r="AW1119" s="11" t="s">
        <v>33</v>
      </c>
      <c r="AX1119" s="11" t="s">
        <v>70</v>
      </c>
      <c r="AY1119" s="220" t="s">
        <v>126</v>
      </c>
    </row>
    <row r="1120" spans="2:51" s="11" customFormat="1" ht="13.5">
      <c r="B1120" s="210"/>
      <c r="C1120" s="211"/>
      <c r="D1120" s="208" t="s">
        <v>171</v>
      </c>
      <c r="E1120" s="212" t="s">
        <v>21</v>
      </c>
      <c r="F1120" s="213" t="s">
        <v>1281</v>
      </c>
      <c r="G1120" s="211"/>
      <c r="H1120" s="214">
        <v>3.96</v>
      </c>
      <c r="I1120" s="215"/>
      <c r="J1120" s="211"/>
      <c r="K1120" s="211"/>
      <c r="L1120" s="216"/>
      <c r="M1120" s="217"/>
      <c r="N1120" s="218"/>
      <c r="O1120" s="218"/>
      <c r="P1120" s="218"/>
      <c r="Q1120" s="218"/>
      <c r="R1120" s="218"/>
      <c r="S1120" s="218"/>
      <c r="T1120" s="219"/>
      <c r="AT1120" s="220" t="s">
        <v>171</v>
      </c>
      <c r="AU1120" s="220" t="s">
        <v>134</v>
      </c>
      <c r="AV1120" s="11" t="s">
        <v>134</v>
      </c>
      <c r="AW1120" s="11" t="s">
        <v>33</v>
      </c>
      <c r="AX1120" s="11" t="s">
        <v>70</v>
      </c>
      <c r="AY1120" s="220" t="s">
        <v>126</v>
      </c>
    </row>
    <row r="1121" spans="2:51" s="11" customFormat="1" ht="13.5">
      <c r="B1121" s="210"/>
      <c r="C1121" s="211"/>
      <c r="D1121" s="208" t="s">
        <v>171</v>
      </c>
      <c r="E1121" s="212" t="s">
        <v>21</v>
      </c>
      <c r="F1121" s="213" t="s">
        <v>1282</v>
      </c>
      <c r="G1121" s="211"/>
      <c r="H1121" s="214">
        <v>5.9</v>
      </c>
      <c r="I1121" s="215"/>
      <c r="J1121" s="211"/>
      <c r="K1121" s="211"/>
      <c r="L1121" s="216"/>
      <c r="M1121" s="217"/>
      <c r="N1121" s="218"/>
      <c r="O1121" s="218"/>
      <c r="P1121" s="218"/>
      <c r="Q1121" s="218"/>
      <c r="R1121" s="218"/>
      <c r="S1121" s="218"/>
      <c r="T1121" s="219"/>
      <c r="AT1121" s="220" t="s">
        <v>171</v>
      </c>
      <c r="AU1121" s="220" t="s">
        <v>134</v>
      </c>
      <c r="AV1121" s="11" t="s">
        <v>134</v>
      </c>
      <c r="AW1121" s="11" t="s">
        <v>33</v>
      </c>
      <c r="AX1121" s="11" t="s">
        <v>70</v>
      </c>
      <c r="AY1121" s="220" t="s">
        <v>126</v>
      </c>
    </row>
    <row r="1122" spans="2:51" s="11" customFormat="1" ht="13.5">
      <c r="B1122" s="210"/>
      <c r="C1122" s="211"/>
      <c r="D1122" s="208" t="s">
        <v>171</v>
      </c>
      <c r="E1122" s="212" t="s">
        <v>21</v>
      </c>
      <c r="F1122" s="213" t="s">
        <v>1283</v>
      </c>
      <c r="G1122" s="211"/>
      <c r="H1122" s="214">
        <v>4.8899999999999997</v>
      </c>
      <c r="I1122" s="215"/>
      <c r="J1122" s="211"/>
      <c r="K1122" s="211"/>
      <c r="L1122" s="216"/>
      <c r="M1122" s="217"/>
      <c r="N1122" s="218"/>
      <c r="O1122" s="218"/>
      <c r="P1122" s="218"/>
      <c r="Q1122" s="218"/>
      <c r="R1122" s="218"/>
      <c r="S1122" s="218"/>
      <c r="T1122" s="219"/>
      <c r="AT1122" s="220" t="s">
        <v>171</v>
      </c>
      <c r="AU1122" s="220" t="s">
        <v>134</v>
      </c>
      <c r="AV1122" s="11" t="s">
        <v>134</v>
      </c>
      <c r="AW1122" s="11" t="s">
        <v>33</v>
      </c>
      <c r="AX1122" s="11" t="s">
        <v>70</v>
      </c>
      <c r="AY1122" s="220" t="s">
        <v>126</v>
      </c>
    </row>
    <row r="1123" spans="2:51" s="11" customFormat="1" ht="13.5">
      <c r="B1123" s="210"/>
      <c r="C1123" s="211"/>
      <c r="D1123" s="208" t="s">
        <v>171</v>
      </c>
      <c r="E1123" s="212" t="s">
        <v>21</v>
      </c>
      <c r="F1123" s="213" t="s">
        <v>1284</v>
      </c>
      <c r="G1123" s="211"/>
      <c r="H1123" s="214">
        <v>1.66</v>
      </c>
      <c r="I1123" s="215"/>
      <c r="J1123" s="211"/>
      <c r="K1123" s="211"/>
      <c r="L1123" s="216"/>
      <c r="M1123" s="217"/>
      <c r="N1123" s="218"/>
      <c r="O1123" s="218"/>
      <c r="P1123" s="218"/>
      <c r="Q1123" s="218"/>
      <c r="R1123" s="218"/>
      <c r="S1123" s="218"/>
      <c r="T1123" s="219"/>
      <c r="AT1123" s="220" t="s">
        <v>171</v>
      </c>
      <c r="AU1123" s="220" t="s">
        <v>134</v>
      </c>
      <c r="AV1123" s="11" t="s">
        <v>134</v>
      </c>
      <c r="AW1123" s="11" t="s">
        <v>33</v>
      </c>
      <c r="AX1123" s="11" t="s">
        <v>70</v>
      </c>
      <c r="AY1123" s="220" t="s">
        <v>126</v>
      </c>
    </row>
    <row r="1124" spans="2:51" s="11" customFormat="1" ht="13.5">
      <c r="B1124" s="210"/>
      <c r="C1124" s="211"/>
      <c r="D1124" s="208" t="s">
        <v>171</v>
      </c>
      <c r="E1124" s="212" t="s">
        <v>21</v>
      </c>
      <c r="F1124" s="213" t="s">
        <v>1067</v>
      </c>
      <c r="G1124" s="211"/>
      <c r="H1124" s="214">
        <v>25.1</v>
      </c>
      <c r="I1124" s="215"/>
      <c r="J1124" s="211"/>
      <c r="K1124" s="211"/>
      <c r="L1124" s="216"/>
      <c r="M1124" s="217"/>
      <c r="N1124" s="218"/>
      <c r="O1124" s="218"/>
      <c r="P1124" s="218"/>
      <c r="Q1124" s="218"/>
      <c r="R1124" s="218"/>
      <c r="S1124" s="218"/>
      <c r="T1124" s="219"/>
      <c r="AT1124" s="220" t="s">
        <v>171</v>
      </c>
      <c r="AU1124" s="220" t="s">
        <v>134</v>
      </c>
      <c r="AV1124" s="11" t="s">
        <v>134</v>
      </c>
      <c r="AW1124" s="11" t="s">
        <v>33</v>
      </c>
      <c r="AX1124" s="11" t="s">
        <v>70</v>
      </c>
      <c r="AY1124" s="220" t="s">
        <v>126</v>
      </c>
    </row>
    <row r="1125" spans="2:51" s="11" customFormat="1" ht="13.5">
      <c r="B1125" s="210"/>
      <c r="C1125" s="211"/>
      <c r="D1125" s="208" t="s">
        <v>171</v>
      </c>
      <c r="E1125" s="212" t="s">
        <v>21</v>
      </c>
      <c r="F1125" s="213" t="s">
        <v>1285</v>
      </c>
      <c r="G1125" s="211"/>
      <c r="H1125" s="214">
        <v>3.46</v>
      </c>
      <c r="I1125" s="215"/>
      <c r="J1125" s="211"/>
      <c r="K1125" s="211"/>
      <c r="L1125" s="216"/>
      <c r="M1125" s="217"/>
      <c r="N1125" s="218"/>
      <c r="O1125" s="218"/>
      <c r="P1125" s="218"/>
      <c r="Q1125" s="218"/>
      <c r="R1125" s="218"/>
      <c r="S1125" s="218"/>
      <c r="T1125" s="219"/>
      <c r="AT1125" s="220" t="s">
        <v>171</v>
      </c>
      <c r="AU1125" s="220" t="s">
        <v>134</v>
      </c>
      <c r="AV1125" s="11" t="s">
        <v>134</v>
      </c>
      <c r="AW1125" s="11" t="s">
        <v>33</v>
      </c>
      <c r="AX1125" s="11" t="s">
        <v>70</v>
      </c>
      <c r="AY1125" s="220" t="s">
        <v>126</v>
      </c>
    </row>
    <row r="1126" spans="2:51" s="11" customFormat="1" ht="13.5">
      <c r="B1126" s="210"/>
      <c r="C1126" s="211"/>
      <c r="D1126" s="208" t="s">
        <v>171</v>
      </c>
      <c r="E1126" s="212" t="s">
        <v>21</v>
      </c>
      <c r="F1126" s="213" t="s">
        <v>1286</v>
      </c>
      <c r="G1126" s="211"/>
      <c r="H1126" s="214">
        <v>3.46</v>
      </c>
      <c r="I1126" s="215"/>
      <c r="J1126" s="211"/>
      <c r="K1126" s="211"/>
      <c r="L1126" s="216"/>
      <c r="M1126" s="217"/>
      <c r="N1126" s="218"/>
      <c r="O1126" s="218"/>
      <c r="P1126" s="218"/>
      <c r="Q1126" s="218"/>
      <c r="R1126" s="218"/>
      <c r="S1126" s="218"/>
      <c r="T1126" s="219"/>
      <c r="AT1126" s="220" t="s">
        <v>171</v>
      </c>
      <c r="AU1126" s="220" t="s">
        <v>134</v>
      </c>
      <c r="AV1126" s="11" t="s">
        <v>134</v>
      </c>
      <c r="AW1126" s="11" t="s">
        <v>33</v>
      </c>
      <c r="AX1126" s="11" t="s">
        <v>70</v>
      </c>
      <c r="AY1126" s="220" t="s">
        <v>126</v>
      </c>
    </row>
    <row r="1127" spans="2:51" s="11" customFormat="1" ht="13.5">
      <c r="B1127" s="210"/>
      <c r="C1127" s="211"/>
      <c r="D1127" s="208" t="s">
        <v>171</v>
      </c>
      <c r="E1127" s="212" t="s">
        <v>21</v>
      </c>
      <c r="F1127" s="213" t="s">
        <v>1287</v>
      </c>
      <c r="G1127" s="211"/>
      <c r="H1127" s="214">
        <v>3.46</v>
      </c>
      <c r="I1127" s="215"/>
      <c r="J1127" s="211"/>
      <c r="K1127" s="211"/>
      <c r="L1127" s="216"/>
      <c r="M1127" s="217"/>
      <c r="N1127" s="218"/>
      <c r="O1127" s="218"/>
      <c r="P1127" s="218"/>
      <c r="Q1127" s="218"/>
      <c r="R1127" s="218"/>
      <c r="S1127" s="218"/>
      <c r="T1127" s="219"/>
      <c r="AT1127" s="220" t="s">
        <v>171</v>
      </c>
      <c r="AU1127" s="220" t="s">
        <v>134</v>
      </c>
      <c r="AV1127" s="11" t="s">
        <v>134</v>
      </c>
      <c r="AW1127" s="11" t="s">
        <v>33</v>
      </c>
      <c r="AX1127" s="11" t="s">
        <v>70</v>
      </c>
      <c r="AY1127" s="220" t="s">
        <v>126</v>
      </c>
    </row>
    <row r="1128" spans="2:51" s="11" customFormat="1" ht="13.5">
      <c r="B1128" s="210"/>
      <c r="C1128" s="211"/>
      <c r="D1128" s="208" t="s">
        <v>171</v>
      </c>
      <c r="E1128" s="212" t="s">
        <v>21</v>
      </c>
      <c r="F1128" s="213" t="s">
        <v>1288</v>
      </c>
      <c r="G1128" s="211"/>
      <c r="H1128" s="214">
        <v>3.46</v>
      </c>
      <c r="I1128" s="215"/>
      <c r="J1128" s="211"/>
      <c r="K1128" s="211"/>
      <c r="L1128" s="216"/>
      <c r="M1128" s="217"/>
      <c r="N1128" s="218"/>
      <c r="O1128" s="218"/>
      <c r="P1128" s="218"/>
      <c r="Q1128" s="218"/>
      <c r="R1128" s="218"/>
      <c r="S1128" s="218"/>
      <c r="T1128" s="219"/>
      <c r="AT1128" s="220" t="s">
        <v>171</v>
      </c>
      <c r="AU1128" s="220" t="s">
        <v>134</v>
      </c>
      <c r="AV1128" s="11" t="s">
        <v>134</v>
      </c>
      <c r="AW1128" s="11" t="s">
        <v>33</v>
      </c>
      <c r="AX1128" s="11" t="s">
        <v>70</v>
      </c>
      <c r="AY1128" s="220" t="s">
        <v>126</v>
      </c>
    </row>
    <row r="1129" spans="2:51" s="11" customFormat="1" ht="13.5">
      <c r="B1129" s="210"/>
      <c r="C1129" s="211"/>
      <c r="D1129" s="208" t="s">
        <v>171</v>
      </c>
      <c r="E1129" s="212" t="s">
        <v>21</v>
      </c>
      <c r="F1129" s="213" t="s">
        <v>1289</v>
      </c>
      <c r="G1129" s="211"/>
      <c r="H1129" s="214">
        <v>3.46</v>
      </c>
      <c r="I1129" s="215"/>
      <c r="J1129" s="211"/>
      <c r="K1129" s="211"/>
      <c r="L1129" s="216"/>
      <c r="M1129" s="217"/>
      <c r="N1129" s="218"/>
      <c r="O1129" s="218"/>
      <c r="P1129" s="218"/>
      <c r="Q1129" s="218"/>
      <c r="R1129" s="218"/>
      <c r="S1129" s="218"/>
      <c r="T1129" s="219"/>
      <c r="AT1129" s="220" t="s">
        <v>171</v>
      </c>
      <c r="AU1129" s="220" t="s">
        <v>134</v>
      </c>
      <c r="AV1129" s="11" t="s">
        <v>134</v>
      </c>
      <c r="AW1129" s="11" t="s">
        <v>33</v>
      </c>
      <c r="AX1129" s="11" t="s">
        <v>70</v>
      </c>
      <c r="AY1129" s="220" t="s">
        <v>126</v>
      </c>
    </row>
    <row r="1130" spans="2:51" s="11" customFormat="1" ht="13.5">
      <c r="B1130" s="210"/>
      <c r="C1130" s="211"/>
      <c r="D1130" s="208" t="s">
        <v>171</v>
      </c>
      <c r="E1130" s="212" t="s">
        <v>21</v>
      </c>
      <c r="F1130" s="213" t="s">
        <v>1290</v>
      </c>
      <c r="G1130" s="211"/>
      <c r="H1130" s="214">
        <v>3.61</v>
      </c>
      <c r="I1130" s="215"/>
      <c r="J1130" s="211"/>
      <c r="K1130" s="211"/>
      <c r="L1130" s="216"/>
      <c r="M1130" s="217"/>
      <c r="N1130" s="218"/>
      <c r="O1130" s="218"/>
      <c r="P1130" s="218"/>
      <c r="Q1130" s="218"/>
      <c r="R1130" s="218"/>
      <c r="S1130" s="218"/>
      <c r="T1130" s="219"/>
      <c r="AT1130" s="220" t="s">
        <v>171</v>
      </c>
      <c r="AU1130" s="220" t="s">
        <v>134</v>
      </c>
      <c r="AV1130" s="11" t="s">
        <v>134</v>
      </c>
      <c r="AW1130" s="11" t="s">
        <v>33</v>
      </c>
      <c r="AX1130" s="11" t="s">
        <v>70</v>
      </c>
      <c r="AY1130" s="220" t="s">
        <v>126</v>
      </c>
    </row>
    <row r="1131" spans="2:51" s="11" customFormat="1" ht="13.5">
      <c r="B1131" s="210"/>
      <c r="C1131" s="211"/>
      <c r="D1131" s="208" t="s">
        <v>171</v>
      </c>
      <c r="E1131" s="212" t="s">
        <v>21</v>
      </c>
      <c r="F1131" s="213" t="s">
        <v>1291</v>
      </c>
      <c r="G1131" s="211"/>
      <c r="H1131" s="214">
        <v>3.52</v>
      </c>
      <c r="I1131" s="215"/>
      <c r="J1131" s="211"/>
      <c r="K1131" s="211"/>
      <c r="L1131" s="216"/>
      <c r="M1131" s="217"/>
      <c r="N1131" s="218"/>
      <c r="O1131" s="218"/>
      <c r="P1131" s="218"/>
      <c r="Q1131" s="218"/>
      <c r="R1131" s="218"/>
      <c r="S1131" s="218"/>
      <c r="T1131" s="219"/>
      <c r="AT1131" s="220" t="s">
        <v>171</v>
      </c>
      <c r="AU1131" s="220" t="s">
        <v>134</v>
      </c>
      <c r="AV1131" s="11" t="s">
        <v>134</v>
      </c>
      <c r="AW1131" s="11" t="s">
        <v>33</v>
      </c>
      <c r="AX1131" s="11" t="s">
        <v>70</v>
      </c>
      <c r="AY1131" s="220" t="s">
        <v>126</v>
      </c>
    </row>
    <row r="1132" spans="2:51" s="11" customFormat="1" ht="13.5">
      <c r="B1132" s="210"/>
      <c r="C1132" s="211"/>
      <c r="D1132" s="208" t="s">
        <v>171</v>
      </c>
      <c r="E1132" s="212" t="s">
        <v>21</v>
      </c>
      <c r="F1132" s="213" t="s">
        <v>1292</v>
      </c>
      <c r="G1132" s="211"/>
      <c r="H1132" s="214">
        <v>3.96</v>
      </c>
      <c r="I1132" s="215"/>
      <c r="J1132" s="211"/>
      <c r="K1132" s="211"/>
      <c r="L1132" s="216"/>
      <c r="M1132" s="217"/>
      <c r="N1132" s="218"/>
      <c r="O1132" s="218"/>
      <c r="P1132" s="218"/>
      <c r="Q1132" s="218"/>
      <c r="R1132" s="218"/>
      <c r="S1132" s="218"/>
      <c r="T1132" s="219"/>
      <c r="AT1132" s="220" t="s">
        <v>171</v>
      </c>
      <c r="AU1132" s="220" t="s">
        <v>134</v>
      </c>
      <c r="AV1132" s="11" t="s">
        <v>134</v>
      </c>
      <c r="AW1132" s="11" t="s">
        <v>33</v>
      </c>
      <c r="AX1132" s="11" t="s">
        <v>70</v>
      </c>
      <c r="AY1132" s="220" t="s">
        <v>126</v>
      </c>
    </row>
    <row r="1133" spans="2:51" s="11" customFormat="1" ht="13.5">
      <c r="B1133" s="210"/>
      <c r="C1133" s="211"/>
      <c r="D1133" s="208" t="s">
        <v>171</v>
      </c>
      <c r="E1133" s="212" t="s">
        <v>21</v>
      </c>
      <c r="F1133" s="213" t="s">
        <v>1293</v>
      </c>
      <c r="G1133" s="211"/>
      <c r="H1133" s="214">
        <v>162.12</v>
      </c>
      <c r="I1133" s="215"/>
      <c r="J1133" s="211"/>
      <c r="K1133" s="211"/>
      <c r="L1133" s="216"/>
      <c r="M1133" s="217"/>
      <c r="N1133" s="218"/>
      <c r="O1133" s="218"/>
      <c r="P1133" s="218"/>
      <c r="Q1133" s="218"/>
      <c r="R1133" s="218"/>
      <c r="S1133" s="218"/>
      <c r="T1133" s="219"/>
      <c r="AT1133" s="220" t="s">
        <v>171</v>
      </c>
      <c r="AU1133" s="220" t="s">
        <v>134</v>
      </c>
      <c r="AV1133" s="11" t="s">
        <v>134</v>
      </c>
      <c r="AW1133" s="11" t="s">
        <v>33</v>
      </c>
      <c r="AX1133" s="11" t="s">
        <v>70</v>
      </c>
      <c r="AY1133" s="220" t="s">
        <v>126</v>
      </c>
    </row>
    <row r="1134" spans="2:51" s="11" customFormat="1" ht="13.5">
      <c r="B1134" s="210"/>
      <c r="C1134" s="211"/>
      <c r="D1134" s="208" t="s">
        <v>171</v>
      </c>
      <c r="E1134" s="212" t="s">
        <v>21</v>
      </c>
      <c r="F1134" s="213" t="s">
        <v>1294</v>
      </c>
      <c r="G1134" s="211"/>
      <c r="H1134" s="214">
        <v>20.89</v>
      </c>
      <c r="I1134" s="215"/>
      <c r="J1134" s="211"/>
      <c r="K1134" s="211"/>
      <c r="L1134" s="216"/>
      <c r="M1134" s="217"/>
      <c r="N1134" s="218"/>
      <c r="O1134" s="218"/>
      <c r="P1134" s="218"/>
      <c r="Q1134" s="218"/>
      <c r="R1134" s="218"/>
      <c r="S1134" s="218"/>
      <c r="T1134" s="219"/>
      <c r="AT1134" s="220" t="s">
        <v>171</v>
      </c>
      <c r="AU1134" s="220" t="s">
        <v>134</v>
      </c>
      <c r="AV1134" s="11" t="s">
        <v>134</v>
      </c>
      <c r="AW1134" s="11" t="s">
        <v>33</v>
      </c>
      <c r="AX1134" s="11" t="s">
        <v>70</v>
      </c>
      <c r="AY1134" s="220" t="s">
        <v>126</v>
      </c>
    </row>
    <row r="1135" spans="2:51" s="11" customFormat="1" ht="13.5">
      <c r="B1135" s="210"/>
      <c r="C1135" s="211"/>
      <c r="D1135" s="208" t="s">
        <v>171</v>
      </c>
      <c r="E1135" s="212" t="s">
        <v>21</v>
      </c>
      <c r="F1135" s="213" t="s">
        <v>1295</v>
      </c>
      <c r="G1135" s="211"/>
      <c r="H1135" s="214">
        <v>22.59</v>
      </c>
      <c r="I1135" s="215"/>
      <c r="J1135" s="211"/>
      <c r="K1135" s="211"/>
      <c r="L1135" s="216"/>
      <c r="M1135" s="217"/>
      <c r="N1135" s="218"/>
      <c r="O1135" s="218"/>
      <c r="P1135" s="218"/>
      <c r="Q1135" s="218"/>
      <c r="R1135" s="218"/>
      <c r="S1135" s="218"/>
      <c r="T1135" s="219"/>
      <c r="AT1135" s="220" t="s">
        <v>171</v>
      </c>
      <c r="AU1135" s="220" t="s">
        <v>134</v>
      </c>
      <c r="AV1135" s="11" t="s">
        <v>134</v>
      </c>
      <c r="AW1135" s="11" t="s">
        <v>33</v>
      </c>
      <c r="AX1135" s="11" t="s">
        <v>70</v>
      </c>
      <c r="AY1135" s="220" t="s">
        <v>126</v>
      </c>
    </row>
    <row r="1136" spans="2:51" s="11" customFormat="1" ht="13.5">
      <c r="B1136" s="210"/>
      <c r="C1136" s="211"/>
      <c r="D1136" s="208" t="s">
        <v>171</v>
      </c>
      <c r="E1136" s="212" t="s">
        <v>21</v>
      </c>
      <c r="F1136" s="213" t="s">
        <v>1296</v>
      </c>
      <c r="G1136" s="211"/>
      <c r="H1136" s="214">
        <v>29.1</v>
      </c>
      <c r="I1136" s="215"/>
      <c r="J1136" s="211"/>
      <c r="K1136" s="211"/>
      <c r="L1136" s="216"/>
      <c r="M1136" s="217"/>
      <c r="N1136" s="218"/>
      <c r="O1136" s="218"/>
      <c r="P1136" s="218"/>
      <c r="Q1136" s="218"/>
      <c r="R1136" s="218"/>
      <c r="S1136" s="218"/>
      <c r="T1136" s="219"/>
      <c r="AT1136" s="220" t="s">
        <v>171</v>
      </c>
      <c r="AU1136" s="220" t="s">
        <v>134</v>
      </c>
      <c r="AV1136" s="11" t="s">
        <v>134</v>
      </c>
      <c r="AW1136" s="11" t="s">
        <v>33</v>
      </c>
      <c r="AX1136" s="11" t="s">
        <v>70</v>
      </c>
      <c r="AY1136" s="220" t="s">
        <v>126</v>
      </c>
    </row>
    <row r="1137" spans="2:65" s="11" customFormat="1" ht="13.5">
      <c r="B1137" s="210"/>
      <c r="C1137" s="211"/>
      <c r="D1137" s="208" t="s">
        <v>171</v>
      </c>
      <c r="E1137" s="212" t="s">
        <v>21</v>
      </c>
      <c r="F1137" s="213" t="s">
        <v>1297</v>
      </c>
      <c r="G1137" s="211"/>
      <c r="H1137" s="214">
        <v>27.61</v>
      </c>
      <c r="I1137" s="215"/>
      <c r="J1137" s="211"/>
      <c r="K1137" s="211"/>
      <c r="L1137" s="216"/>
      <c r="M1137" s="217"/>
      <c r="N1137" s="218"/>
      <c r="O1137" s="218"/>
      <c r="P1137" s="218"/>
      <c r="Q1137" s="218"/>
      <c r="R1137" s="218"/>
      <c r="S1137" s="218"/>
      <c r="T1137" s="219"/>
      <c r="AT1137" s="220" t="s">
        <v>171</v>
      </c>
      <c r="AU1137" s="220" t="s">
        <v>134</v>
      </c>
      <c r="AV1137" s="11" t="s">
        <v>134</v>
      </c>
      <c r="AW1137" s="11" t="s">
        <v>33</v>
      </c>
      <c r="AX1137" s="11" t="s">
        <v>70</v>
      </c>
      <c r="AY1137" s="220" t="s">
        <v>126</v>
      </c>
    </row>
    <row r="1138" spans="2:65" s="11" customFormat="1" ht="13.5">
      <c r="B1138" s="210"/>
      <c r="C1138" s="211"/>
      <c r="D1138" s="208" t="s">
        <v>171</v>
      </c>
      <c r="E1138" s="212" t="s">
        <v>21</v>
      </c>
      <c r="F1138" s="213" t="s">
        <v>1298</v>
      </c>
      <c r="G1138" s="211"/>
      <c r="H1138" s="214">
        <v>1.42</v>
      </c>
      <c r="I1138" s="215"/>
      <c r="J1138" s="211"/>
      <c r="K1138" s="211"/>
      <c r="L1138" s="216"/>
      <c r="M1138" s="217"/>
      <c r="N1138" s="218"/>
      <c r="O1138" s="218"/>
      <c r="P1138" s="218"/>
      <c r="Q1138" s="218"/>
      <c r="R1138" s="218"/>
      <c r="S1138" s="218"/>
      <c r="T1138" s="219"/>
      <c r="AT1138" s="220" t="s">
        <v>171</v>
      </c>
      <c r="AU1138" s="220" t="s">
        <v>134</v>
      </c>
      <c r="AV1138" s="11" t="s">
        <v>134</v>
      </c>
      <c r="AW1138" s="11" t="s">
        <v>33</v>
      </c>
      <c r="AX1138" s="11" t="s">
        <v>70</v>
      </c>
      <c r="AY1138" s="220" t="s">
        <v>126</v>
      </c>
    </row>
    <row r="1139" spans="2:65" s="11" customFormat="1" ht="13.5">
      <c r="B1139" s="210"/>
      <c r="C1139" s="211"/>
      <c r="D1139" s="208" t="s">
        <v>171</v>
      </c>
      <c r="E1139" s="212" t="s">
        <v>21</v>
      </c>
      <c r="F1139" s="213" t="s">
        <v>1299</v>
      </c>
      <c r="G1139" s="211"/>
      <c r="H1139" s="214">
        <v>20.32</v>
      </c>
      <c r="I1139" s="215"/>
      <c r="J1139" s="211"/>
      <c r="K1139" s="211"/>
      <c r="L1139" s="216"/>
      <c r="M1139" s="217"/>
      <c r="N1139" s="218"/>
      <c r="O1139" s="218"/>
      <c r="P1139" s="218"/>
      <c r="Q1139" s="218"/>
      <c r="R1139" s="218"/>
      <c r="S1139" s="218"/>
      <c r="T1139" s="219"/>
      <c r="AT1139" s="220" t="s">
        <v>171</v>
      </c>
      <c r="AU1139" s="220" t="s">
        <v>134</v>
      </c>
      <c r="AV1139" s="11" t="s">
        <v>134</v>
      </c>
      <c r="AW1139" s="11" t="s">
        <v>33</v>
      </c>
      <c r="AX1139" s="11" t="s">
        <v>70</v>
      </c>
      <c r="AY1139" s="220" t="s">
        <v>126</v>
      </c>
    </row>
    <row r="1140" spans="2:65" s="11" customFormat="1" ht="13.5">
      <c r="B1140" s="210"/>
      <c r="C1140" s="211"/>
      <c r="D1140" s="208" t="s">
        <v>171</v>
      </c>
      <c r="E1140" s="212" t="s">
        <v>21</v>
      </c>
      <c r="F1140" s="213" t="s">
        <v>1300</v>
      </c>
      <c r="G1140" s="211"/>
      <c r="H1140" s="214">
        <v>20.309999999999999</v>
      </c>
      <c r="I1140" s="215"/>
      <c r="J1140" s="211"/>
      <c r="K1140" s="211"/>
      <c r="L1140" s="216"/>
      <c r="M1140" s="217"/>
      <c r="N1140" s="218"/>
      <c r="O1140" s="218"/>
      <c r="P1140" s="218"/>
      <c r="Q1140" s="218"/>
      <c r="R1140" s="218"/>
      <c r="S1140" s="218"/>
      <c r="T1140" s="219"/>
      <c r="AT1140" s="220" t="s">
        <v>171</v>
      </c>
      <c r="AU1140" s="220" t="s">
        <v>134</v>
      </c>
      <c r="AV1140" s="11" t="s">
        <v>134</v>
      </c>
      <c r="AW1140" s="11" t="s">
        <v>33</v>
      </c>
      <c r="AX1140" s="11" t="s">
        <v>70</v>
      </c>
      <c r="AY1140" s="220" t="s">
        <v>126</v>
      </c>
    </row>
    <row r="1141" spans="2:65" s="11" customFormat="1" ht="13.5">
      <c r="B1141" s="210"/>
      <c r="C1141" s="211"/>
      <c r="D1141" s="208" t="s">
        <v>171</v>
      </c>
      <c r="E1141" s="212" t="s">
        <v>21</v>
      </c>
      <c r="F1141" s="213" t="s">
        <v>1301</v>
      </c>
      <c r="G1141" s="211"/>
      <c r="H1141" s="214">
        <v>20.32</v>
      </c>
      <c r="I1141" s="215"/>
      <c r="J1141" s="211"/>
      <c r="K1141" s="211"/>
      <c r="L1141" s="216"/>
      <c r="M1141" s="217"/>
      <c r="N1141" s="218"/>
      <c r="O1141" s="218"/>
      <c r="P1141" s="218"/>
      <c r="Q1141" s="218"/>
      <c r="R1141" s="218"/>
      <c r="S1141" s="218"/>
      <c r="T1141" s="219"/>
      <c r="AT1141" s="220" t="s">
        <v>171</v>
      </c>
      <c r="AU1141" s="220" t="s">
        <v>134</v>
      </c>
      <c r="AV1141" s="11" t="s">
        <v>134</v>
      </c>
      <c r="AW1141" s="11" t="s">
        <v>33</v>
      </c>
      <c r="AX1141" s="11" t="s">
        <v>70</v>
      </c>
      <c r="AY1141" s="220" t="s">
        <v>126</v>
      </c>
    </row>
    <row r="1142" spans="2:65" s="11" customFormat="1" ht="13.5">
      <c r="B1142" s="210"/>
      <c r="C1142" s="211"/>
      <c r="D1142" s="208" t="s">
        <v>171</v>
      </c>
      <c r="E1142" s="212" t="s">
        <v>21</v>
      </c>
      <c r="F1142" s="213" t="s">
        <v>1302</v>
      </c>
      <c r="G1142" s="211"/>
      <c r="H1142" s="214">
        <v>20.3</v>
      </c>
      <c r="I1142" s="215"/>
      <c r="J1142" s="211"/>
      <c r="K1142" s="211"/>
      <c r="L1142" s="216"/>
      <c r="M1142" s="217"/>
      <c r="N1142" s="218"/>
      <c r="O1142" s="218"/>
      <c r="P1142" s="218"/>
      <c r="Q1142" s="218"/>
      <c r="R1142" s="218"/>
      <c r="S1142" s="218"/>
      <c r="T1142" s="219"/>
      <c r="AT1142" s="220" t="s">
        <v>171</v>
      </c>
      <c r="AU1142" s="220" t="s">
        <v>134</v>
      </c>
      <c r="AV1142" s="11" t="s">
        <v>134</v>
      </c>
      <c r="AW1142" s="11" t="s">
        <v>33</v>
      </c>
      <c r="AX1142" s="11" t="s">
        <v>70</v>
      </c>
      <c r="AY1142" s="220" t="s">
        <v>126</v>
      </c>
    </row>
    <row r="1143" spans="2:65" s="11" customFormat="1" ht="13.5">
      <c r="B1143" s="210"/>
      <c r="C1143" s="211"/>
      <c r="D1143" s="208" t="s">
        <v>171</v>
      </c>
      <c r="E1143" s="212" t="s">
        <v>21</v>
      </c>
      <c r="F1143" s="213" t="s">
        <v>1303</v>
      </c>
      <c r="G1143" s="211"/>
      <c r="H1143" s="214">
        <v>20.41</v>
      </c>
      <c r="I1143" s="215"/>
      <c r="J1143" s="211"/>
      <c r="K1143" s="211"/>
      <c r="L1143" s="216"/>
      <c r="M1143" s="217"/>
      <c r="N1143" s="218"/>
      <c r="O1143" s="218"/>
      <c r="P1143" s="218"/>
      <c r="Q1143" s="218"/>
      <c r="R1143" s="218"/>
      <c r="S1143" s="218"/>
      <c r="T1143" s="219"/>
      <c r="AT1143" s="220" t="s">
        <v>171</v>
      </c>
      <c r="AU1143" s="220" t="s">
        <v>134</v>
      </c>
      <c r="AV1143" s="11" t="s">
        <v>134</v>
      </c>
      <c r="AW1143" s="11" t="s">
        <v>33</v>
      </c>
      <c r="AX1143" s="11" t="s">
        <v>70</v>
      </c>
      <c r="AY1143" s="220" t="s">
        <v>126</v>
      </c>
    </row>
    <row r="1144" spans="2:65" s="11" customFormat="1" ht="13.5">
      <c r="B1144" s="210"/>
      <c r="C1144" s="211"/>
      <c r="D1144" s="208" t="s">
        <v>171</v>
      </c>
      <c r="E1144" s="212" t="s">
        <v>21</v>
      </c>
      <c r="F1144" s="213" t="s">
        <v>1304</v>
      </c>
      <c r="G1144" s="211"/>
      <c r="H1144" s="214">
        <v>20.53</v>
      </c>
      <c r="I1144" s="215"/>
      <c r="J1144" s="211"/>
      <c r="K1144" s="211"/>
      <c r="L1144" s="216"/>
      <c r="M1144" s="217"/>
      <c r="N1144" s="218"/>
      <c r="O1144" s="218"/>
      <c r="P1144" s="218"/>
      <c r="Q1144" s="218"/>
      <c r="R1144" s="218"/>
      <c r="S1144" s="218"/>
      <c r="T1144" s="219"/>
      <c r="AT1144" s="220" t="s">
        <v>171</v>
      </c>
      <c r="AU1144" s="220" t="s">
        <v>134</v>
      </c>
      <c r="AV1144" s="11" t="s">
        <v>134</v>
      </c>
      <c r="AW1144" s="11" t="s">
        <v>33</v>
      </c>
      <c r="AX1144" s="11" t="s">
        <v>70</v>
      </c>
      <c r="AY1144" s="220" t="s">
        <v>126</v>
      </c>
    </row>
    <row r="1145" spans="2:65" s="11" customFormat="1" ht="13.5">
      <c r="B1145" s="210"/>
      <c r="C1145" s="211"/>
      <c r="D1145" s="208" t="s">
        <v>171</v>
      </c>
      <c r="E1145" s="212" t="s">
        <v>21</v>
      </c>
      <c r="F1145" s="213" t="s">
        <v>1305</v>
      </c>
      <c r="G1145" s="211"/>
      <c r="H1145" s="214">
        <v>23.02</v>
      </c>
      <c r="I1145" s="215"/>
      <c r="J1145" s="211"/>
      <c r="K1145" s="211"/>
      <c r="L1145" s="216"/>
      <c r="M1145" s="217"/>
      <c r="N1145" s="218"/>
      <c r="O1145" s="218"/>
      <c r="P1145" s="218"/>
      <c r="Q1145" s="218"/>
      <c r="R1145" s="218"/>
      <c r="S1145" s="218"/>
      <c r="T1145" s="219"/>
      <c r="AT1145" s="220" t="s">
        <v>171</v>
      </c>
      <c r="AU1145" s="220" t="s">
        <v>134</v>
      </c>
      <c r="AV1145" s="11" t="s">
        <v>134</v>
      </c>
      <c r="AW1145" s="11" t="s">
        <v>33</v>
      </c>
      <c r="AX1145" s="11" t="s">
        <v>70</v>
      </c>
      <c r="AY1145" s="220" t="s">
        <v>126</v>
      </c>
    </row>
    <row r="1146" spans="2:65" s="11" customFormat="1" ht="13.5">
      <c r="B1146" s="210"/>
      <c r="C1146" s="211"/>
      <c r="D1146" s="208" t="s">
        <v>171</v>
      </c>
      <c r="E1146" s="212" t="s">
        <v>21</v>
      </c>
      <c r="F1146" s="213" t="s">
        <v>1306</v>
      </c>
      <c r="G1146" s="211"/>
      <c r="H1146" s="214">
        <v>19.53</v>
      </c>
      <c r="I1146" s="215"/>
      <c r="J1146" s="211"/>
      <c r="K1146" s="211"/>
      <c r="L1146" s="216"/>
      <c r="M1146" s="217"/>
      <c r="N1146" s="218"/>
      <c r="O1146" s="218"/>
      <c r="P1146" s="218"/>
      <c r="Q1146" s="218"/>
      <c r="R1146" s="218"/>
      <c r="S1146" s="218"/>
      <c r="T1146" s="219"/>
      <c r="AT1146" s="220" t="s">
        <v>171</v>
      </c>
      <c r="AU1146" s="220" t="s">
        <v>134</v>
      </c>
      <c r="AV1146" s="11" t="s">
        <v>134</v>
      </c>
      <c r="AW1146" s="11" t="s">
        <v>33</v>
      </c>
      <c r="AX1146" s="11" t="s">
        <v>70</v>
      </c>
      <c r="AY1146" s="220" t="s">
        <v>126</v>
      </c>
    </row>
    <row r="1147" spans="2:65" s="12" customFormat="1" ht="13.5">
      <c r="B1147" s="221"/>
      <c r="C1147" s="222"/>
      <c r="D1147" s="205" t="s">
        <v>171</v>
      </c>
      <c r="E1147" s="248" t="s">
        <v>21</v>
      </c>
      <c r="F1147" s="249" t="s">
        <v>174</v>
      </c>
      <c r="G1147" s="222"/>
      <c r="H1147" s="250">
        <v>1130.8599999999999</v>
      </c>
      <c r="I1147" s="226"/>
      <c r="J1147" s="222"/>
      <c r="K1147" s="222"/>
      <c r="L1147" s="227"/>
      <c r="M1147" s="228"/>
      <c r="N1147" s="229"/>
      <c r="O1147" s="229"/>
      <c r="P1147" s="229"/>
      <c r="Q1147" s="229"/>
      <c r="R1147" s="229"/>
      <c r="S1147" s="229"/>
      <c r="T1147" s="230"/>
      <c r="AT1147" s="231" t="s">
        <v>171</v>
      </c>
      <c r="AU1147" s="231" t="s">
        <v>134</v>
      </c>
      <c r="AV1147" s="12" t="s">
        <v>133</v>
      </c>
      <c r="AW1147" s="12" t="s">
        <v>33</v>
      </c>
      <c r="AX1147" s="12" t="s">
        <v>78</v>
      </c>
      <c r="AY1147" s="231" t="s">
        <v>126</v>
      </c>
    </row>
    <row r="1148" spans="2:65" s="1" customFormat="1" ht="22.5" customHeight="1">
      <c r="B1148" s="41"/>
      <c r="C1148" s="193" t="s">
        <v>732</v>
      </c>
      <c r="D1148" s="193" t="s">
        <v>129</v>
      </c>
      <c r="E1148" s="194" t="s">
        <v>1307</v>
      </c>
      <c r="F1148" s="195" t="s">
        <v>1308</v>
      </c>
      <c r="G1148" s="196" t="s">
        <v>400</v>
      </c>
      <c r="H1148" s="197">
        <v>365.6</v>
      </c>
      <c r="I1148" s="198"/>
      <c r="J1148" s="199">
        <f>ROUND(I1148*H1148,2)</f>
        <v>0</v>
      </c>
      <c r="K1148" s="195" t="s">
        <v>21</v>
      </c>
      <c r="L1148" s="61"/>
      <c r="M1148" s="200" t="s">
        <v>21</v>
      </c>
      <c r="N1148" s="201" t="s">
        <v>42</v>
      </c>
      <c r="O1148" s="42"/>
      <c r="P1148" s="202">
        <f>O1148*H1148</f>
        <v>0</v>
      </c>
      <c r="Q1148" s="202">
        <v>0</v>
      </c>
      <c r="R1148" s="202">
        <f>Q1148*H1148</f>
        <v>0</v>
      </c>
      <c r="S1148" s="202">
        <v>0</v>
      </c>
      <c r="T1148" s="203">
        <f>S1148*H1148</f>
        <v>0</v>
      </c>
      <c r="AR1148" s="24" t="s">
        <v>133</v>
      </c>
      <c r="AT1148" s="24" t="s">
        <v>129</v>
      </c>
      <c r="AU1148" s="24" t="s">
        <v>134</v>
      </c>
      <c r="AY1148" s="24" t="s">
        <v>126</v>
      </c>
      <c r="BE1148" s="204">
        <f>IF(N1148="základní",J1148,0)</f>
        <v>0</v>
      </c>
      <c r="BF1148" s="204">
        <f>IF(N1148="snížená",J1148,0)</f>
        <v>0</v>
      </c>
      <c r="BG1148" s="204">
        <f>IF(N1148="zákl. přenesená",J1148,0)</f>
        <v>0</v>
      </c>
      <c r="BH1148" s="204">
        <f>IF(N1148="sníž. přenesená",J1148,0)</f>
        <v>0</v>
      </c>
      <c r="BI1148" s="204">
        <f>IF(N1148="nulová",J1148,0)</f>
        <v>0</v>
      </c>
      <c r="BJ1148" s="24" t="s">
        <v>134</v>
      </c>
      <c r="BK1148" s="204">
        <f>ROUND(I1148*H1148,2)</f>
        <v>0</v>
      </c>
      <c r="BL1148" s="24" t="s">
        <v>133</v>
      </c>
      <c r="BM1148" s="24" t="s">
        <v>1309</v>
      </c>
    </row>
    <row r="1149" spans="2:65" s="1" customFormat="1" ht="13.5">
      <c r="B1149" s="41"/>
      <c r="C1149" s="63"/>
      <c r="D1149" s="208" t="s">
        <v>135</v>
      </c>
      <c r="E1149" s="63"/>
      <c r="F1149" s="209" t="s">
        <v>1308</v>
      </c>
      <c r="G1149" s="63"/>
      <c r="H1149" s="63"/>
      <c r="I1149" s="163"/>
      <c r="J1149" s="63"/>
      <c r="K1149" s="63"/>
      <c r="L1149" s="61"/>
      <c r="M1149" s="207"/>
      <c r="N1149" s="42"/>
      <c r="O1149" s="42"/>
      <c r="P1149" s="42"/>
      <c r="Q1149" s="42"/>
      <c r="R1149" s="42"/>
      <c r="S1149" s="42"/>
      <c r="T1149" s="78"/>
      <c r="AT1149" s="24" t="s">
        <v>135</v>
      </c>
      <c r="AU1149" s="24" t="s">
        <v>134</v>
      </c>
    </row>
    <row r="1150" spans="2:65" s="11" customFormat="1" ht="13.5">
      <c r="B1150" s="210"/>
      <c r="C1150" s="211"/>
      <c r="D1150" s="208" t="s">
        <v>171</v>
      </c>
      <c r="E1150" s="212" t="s">
        <v>21</v>
      </c>
      <c r="F1150" s="213" t="s">
        <v>1310</v>
      </c>
      <c r="G1150" s="211"/>
      <c r="H1150" s="214">
        <v>10.06</v>
      </c>
      <c r="I1150" s="215"/>
      <c r="J1150" s="211"/>
      <c r="K1150" s="211"/>
      <c r="L1150" s="216"/>
      <c r="M1150" s="217"/>
      <c r="N1150" s="218"/>
      <c r="O1150" s="218"/>
      <c r="P1150" s="218"/>
      <c r="Q1150" s="218"/>
      <c r="R1150" s="218"/>
      <c r="S1150" s="218"/>
      <c r="T1150" s="219"/>
      <c r="AT1150" s="220" t="s">
        <v>171</v>
      </c>
      <c r="AU1150" s="220" t="s">
        <v>134</v>
      </c>
      <c r="AV1150" s="11" t="s">
        <v>134</v>
      </c>
      <c r="AW1150" s="11" t="s">
        <v>33</v>
      </c>
      <c r="AX1150" s="11" t="s">
        <v>70</v>
      </c>
      <c r="AY1150" s="220" t="s">
        <v>126</v>
      </c>
    </row>
    <row r="1151" spans="2:65" s="11" customFormat="1" ht="13.5">
      <c r="B1151" s="210"/>
      <c r="C1151" s="211"/>
      <c r="D1151" s="208" t="s">
        <v>171</v>
      </c>
      <c r="E1151" s="212" t="s">
        <v>21</v>
      </c>
      <c r="F1151" s="213" t="s">
        <v>1311</v>
      </c>
      <c r="G1151" s="211"/>
      <c r="H1151" s="214">
        <v>9.36</v>
      </c>
      <c r="I1151" s="215"/>
      <c r="J1151" s="211"/>
      <c r="K1151" s="211"/>
      <c r="L1151" s="216"/>
      <c r="M1151" s="217"/>
      <c r="N1151" s="218"/>
      <c r="O1151" s="218"/>
      <c r="P1151" s="218"/>
      <c r="Q1151" s="218"/>
      <c r="R1151" s="218"/>
      <c r="S1151" s="218"/>
      <c r="T1151" s="219"/>
      <c r="AT1151" s="220" t="s">
        <v>171</v>
      </c>
      <c r="AU1151" s="220" t="s">
        <v>134</v>
      </c>
      <c r="AV1151" s="11" t="s">
        <v>134</v>
      </c>
      <c r="AW1151" s="11" t="s">
        <v>33</v>
      </c>
      <c r="AX1151" s="11" t="s">
        <v>70</v>
      </c>
      <c r="AY1151" s="220" t="s">
        <v>126</v>
      </c>
    </row>
    <row r="1152" spans="2:65" s="11" customFormat="1" ht="13.5">
      <c r="B1152" s="210"/>
      <c r="C1152" s="211"/>
      <c r="D1152" s="208" t="s">
        <v>171</v>
      </c>
      <c r="E1152" s="212" t="s">
        <v>21</v>
      </c>
      <c r="F1152" s="213" t="s">
        <v>1312</v>
      </c>
      <c r="G1152" s="211"/>
      <c r="H1152" s="214">
        <v>7.77</v>
      </c>
      <c r="I1152" s="215"/>
      <c r="J1152" s="211"/>
      <c r="K1152" s="211"/>
      <c r="L1152" s="216"/>
      <c r="M1152" s="217"/>
      <c r="N1152" s="218"/>
      <c r="O1152" s="218"/>
      <c r="P1152" s="218"/>
      <c r="Q1152" s="218"/>
      <c r="R1152" s="218"/>
      <c r="S1152" s="218"/>
      <c r="T1152" s="219"/>
      <c r="AT1152" s="220" t="s">
        <v>171</v>
      </c>
      <c r="AU1152" s="220" t="s">
        <v>134</v>
      </c>
      <c r="AV1152" s="11" t="s">
        <v>134</v>
      </c>
      <c r="AW1152" s="11" t="s">
        <v>33</v>
      </c>
      <c r="AX1152" s="11" t="s">
        <v>70</v>
      </c>
      <c r="AY1152" s="220" t="s">
        <v>126</v>
      </c>
    </row>
    <row r="1153" spans="2:65" s="11" customFormat="1" ht="13.5">
      <c r="B1153" s="210"/>
      <c r="C1153" s="211"/>
      <c r="D1153" s="208" t="s">
        <v>171</v>
      </c>
      <c r="E1153" s="212" t="s">
        <v>21</v>
      </c>
      <c r="F1153" s="213" t="s">
        <v>1313</v>
      </c>
      <c r="G1153" s="211"/>
      <c r="H1153" s="214">
        <v>12.55</v>
      </c>
      <c r="I1153" s="215"/>
      <c r="J1153" s="211"/>
      <c r="K1153" s="211"/>
      <c r="L1153" s="216"/>
      <c r="M1153" s="217"/>
      <c r="N1153" s="218"/>
      <c r="O1153" s="218"/>
      <c r="P1153" s="218"/>
      <c r="Q1153" s="218"/>
      <c r="R1153" s="218"/>
      <c r="S1153" s="218"/>
      <c r="T1153" s="219"/>
      <c r="AT1153" s="220" t="s">
        <v>171</v>
      </c>
      <c r="AU1153" s="220" t="s">
        <v>134</v>
      </c>
      <c r="AV1153" s="11" t="s">
        <v>134</v>
      </c>
      <c r="AW1153" s="11" t="s">
        <v>33</v>
      </c>
      <c r="AX1153" s="11" t="s">
        <v>70</v>
      </c>
      <c r="AY1153" s="220" t="s">
        <v>126</v>
      </c>
    </row>
    <row r="1154" spans="2:65" s="11" customFormat="1" ht="13.5">
      <c r="B1154" s="210"/>
      <c r="C1154" s="211"/>
      <c r="D1154" s="208" t="s">
        <v>171</v>
      </c>
      <c r="E1154" s="212" t="s">
        <v>21</v>
      </c>
      <c r="F1154" s="213" t="s">
        <v>1314</v>
      </c>
      <c r="G1154" s="211"/>
      <c r="H1154" s="214">
        <v>14.36</v>
      </c>
      <c r="I1154" s="215"/>
      <c r="J1154" s="211"/>
      <c r="K1154" s="211"/>
      <c r="L1154" s="216"/>
      <c r="M1154" s="217"/>
      <c r="N1154" s="218"/>
      <c r="O1154" s="218"/>
      <c r="P1154" s="218"/>
      <c r="Q1154" s="218"/>
      <c r="R1154" s="218"/>
      <c r="S1154" s="218"/>
      <c r="T1154" s="219"/>
      <c r="AT1154" s="220" t="s">
        <v>171</v>
      </c>
      <c r="AU1154" s="220" t="s">
        <v>134</v>
      </c>
      <c r="AV1154" s="11" t="s">
        <v>134</v>
      </c>
      <c r="AW1154" s="11" t="s">
        <v>33</v>
      </c>
      <c r="AX1154" s="11" t="s">
        <v>70</v>
      </c>
      <c r="AY1154" s="220" t="s">
        <v>126</v>
      </c>
    </row>
    <row r="1155" spans="2:65" s="11" customFormat="1" ht="13.5">
      <c r="B1155" s="210"/>
      <c r="C1155" s="211"/>
      <c r="D1155" s="208" t="s">
        <v>171</v>
      </c>
      <c r="E1155" s="212" t="s">
        <v>21</v>
      </c>
      <c r="F1155" s="213" t="s">
        <v>1315</v>
      </c>
      <c r="G1155" s="211"/>
      <c r="H1155" s="214">
        <v>11.45</v>
      </c>
      <c r="I1155" s="215"/>
      <c r="J1155" s="211"/>
      <c r="K1155" s="211"/>
      <c r="L1155" s="216"/>
      <c r="M1155" s="217"/>
      <c r="N1155" s="218"/>
      <c r="O1155" s="218"/>
      <c r="P1155" s="218"/>
      <c r="Q1155" s="218"/>
      <c r="R1155" s="218"/>
      <c r="S1155" s="218"/>
      <c r="T1155" s="219"/>
      <c r="AT1155" s="220" t="s">
        <v>171</v>
      </c>
      <c r="AU1155" s="220" t="s">
        <v>134</v>
      </c>
      <c r="AV1155" s="11" t="s">
        <v>134</v>
      </c>
      <c r="AW1155" s="11" t="s">
        <v>33</v>
      </c>
      <c r="AX1155" s="11" t="s">
        <v>70</v>
      </c>
      <c r="AY1155" s="220" t="s">
        <v>126</v>
      </c>
    </row>
    <row r="1156" spans="2:65" s="11" customFormat="1" ht="13.5">
      <c r="B1156" s="210"/>
      <c r="C1156" s="211"/>
      <c r="D1156" s="208" t="s">
        <v>171</v>
      </c>
      <c r="E1156" s="212" t="s">
        <v>21</v>
      </c>
      <c r="F1156" s="213" t="s">
        <v>1316</v>
      </c>
      <c r="G1156" s="211"/>
      <c r="H1156" s="214">
        <v>8.67</v>
      </c>
      <c r="I1156" s="215"/>
      <c r="J1156" s="211"/>
      <c r="K1156" s="211"/>
      <c r="L1156" s="216"/>
      <c r="M1156" s="217"/>
      <c r="N1156" s="218"/>
      <c r="O1156" s="218"/>
      <c r="P1156" s="218"/>
      <c r="Q1156" s="218"/>
      <c r="R1156" s="218"/>
      <c r="S1156" s="218"/>
      <c r="T1156" s="219"/>
      <c r="AT1156" s="220" t="s">
        <v>171</v>
      </c>
      <c r="AU1156" s="220" t="s">
        <v>134</v>
      </c>
      <c r="AV1156" s="11" t="s">
        <v>134</v>
      </c>
      <c r="AW1156" s="11" t="s">
        <v>33</v>
      </c>
      <c r="AX1156" s="11" t="s">
        <v>70</v>
      </c>
      <c r="AY1156" s="220" t="s">
        <v>126</v>
      </c>
    </row>
    <row r="1157" spans="2:65" s="11" customFormat="1" ht="13.5">
      <c r="B1157" s="210"/>
      <c r="C1157" s="211"/>
      <c r="D1157" s="208" t="s">
        <v>171</v>
      </c>
      <c r="E1157" s="212" t="s">
        <v>21</v>
      </c>
      <c r="F1157" s="213" t="s">
        <v>1317</v>
      </c>
      <c r="G1157" s="211"/>
      <c r="H1157" s="214">
        <v>21.55</v>
      </c>
      <c r="I1157" s="215"/>
      <c r="J1157" s="211"/>
      <c r="K1157" s="211"/>
      <c r="L1157" s="216"/>
      <c r="M1157" s="217"/>
      <c r="N1157" s="218"/>
      <c r="O1157" s="218"/>
      <c r="P1157" s="218"/>
      <c r="Q1157" s="218"/>
      <c r="R1157" s="218"/>
      <c r="S1157" s="218"/>
      <c r="T1157" s="219"/>
      <c r="AT1157" s="220" t="s">
        <v>171</v>
      </c>
      <c r="AU1157" s="220" t="s">
        <v>134</v>
      </c>
      <c r="AV1157" s="11" t="s">
        <v>134</v>
      </c>
      <c r="AW1157" s="11" t="s">
        <v>33</v>
      </c>
      <c r="AX1157" s="11" t="s">
        <v>70</v>
      </c>
      <c r="AY1157" s="220" t="s">
        <v>126</v>
      </c>
    </row>
    <row r="1158" spans="2:65" s="11" customFormat="1" ht="13.5">
      <c r="B1158" s="210"/>
      <c r="C1158" s="211"/>
      <c r="D1158" s="208" t="s">
        <v>171</v>
      </c>
      <c r="E1158" s="212" t="s">
        <v>21</v>
      </c>
      <c r="F1158" s="213" t="s">
        <v>1318</v>
      </c>
      <c r="G1158" s="211"/>
      <c r="H1158" s="214">
        <v>6.13</v>
      </c>
      <c r="I1158" s="215"/>
      <c r="J1158" s="211"/>
      <c r="K1158" s="211"/>
      <c r="L1158" s="216"/>
      <c r="M1158" s="217"/>
      <c r="N1158" s="218"/>
      <c r="O1158" s="218"/>
      <c r="P1158" s="218"/>
      <c r="Q1158" s="218"/>
      <c r="R1158" s="218"/>
      <c r="S1158" s="218"/>
      <c r="T1158" s="219"/>
      <c r="AT1158" s="220" t="s">
        <v>171</v>
      </c>
      <c r="AU1158" s="220" t="s">
        <v>134</v>
      </c>
      <c r="AV1158" s="11" t="s">
        <v>134</v>
      </c>
      <c r="AW1158" s="11" t="s">
        <v>33</v>
      </c>
      <c r="AX1158" s="11" t="s">
        <v>70</v>
      </c>
      <c r="AY1158" s="220" t="s">
        <v>126</v>
      </c>
    </row>
    <row r="1159" spans="2:65" s="11" customFormat="1" ht="13.5">
      <c r="B1159" s="210"/>
      <c r="C1159" s="211"/>
      <c r="D1159" s="208" t="s">
        <v>171</v>
      </c>
      <c r="E1159" s="212" t="s">
        <v>21</v>
      </c>
      <c r="F1159" s="213" t="s">
        <v>1319</v>
      </c>
      <c r="G1159" s="211"/>
      <c r="H1159" s="214">
        <v>53.84</v>
      </c>
      <c r="I1159" s="215"/>
      <c r="J1159" s="211"/>
      <c r="K1159" s="211"/>
      <c r="L1159" s="216"/>
      <c r="M1159" s="217"/>
      <c r="N1159" s="218"/>
      <c r="O1159" s="218"/>
      <c r="P1159" s="218"/>
      <c r="Q1159" s="218"/>
      <c r="R1159" s="218"/>
      <c r="S1159" s="218"/>
      <c r="T1159" s="219"/>
      <c r="AT1159" s="220" t="s">
        <v>171</v>
      </c>
      <c r="AU1159" s="220" t="s">
        <v>134</v>
      </c>
      <c r="AV1159" s="11" t="s">
        <v>134</v>
      </c>
      <c r="AW1159" s="11" t="s">
        <v>33</v>
      </c>
      <c r="AX1159" s="11" t="s">
        <v>70</v>
      </c>
      <c r="AY1159" s="220" t="s">
        <v>126</v>
      </c>
    </row>
    <row r="1160" spans="2:65" s="11" customFormat="1" ht="13.5">
      <c r="B1160" s="210"/>
      <c r="C1160" s="211"/>
      <c r="D1160" s="208" t="s">
        <v>171</v>
      </c>
      <c r="E1160" s="212" t="s">
        <v>21</v>
      </c>
      <c r="F1160" s="213" t="s">
        <v>1320</v>
      </c>
      <c r="G1160" s="211"/>
      <c r="H1160" s="214">
        <v>23.2</v>
      </c>
      <c r="I1160" s="215"/>
      <c r="J1160" s="211"/>
      <c r="K1160" s="211"/>
      <c r="L1160" s="216"/>
      <c r="M1160" s="217"/>
      <c r="N1160" s="218"/>
      <c r="O1160" s="218"/>
      <c r="P1160" s="218"/>
      <c r="Q1160" s="218"/>
      <c r="R1160" s="218"/>
      <c r="S1160" s="218"/>
      <c r="T1160" s="219"/>
      <c r="AT1160" s="220" t="s">
        <v>171</v>
      </c>
      <c r="AU1160" s="220" t="s">
        <v>134</v>
      </c>
      <c r="AV1160" s="11" t="s">
        <v>134</v>
      </c>
      <c r="AW1160" s="11" t="s">
        <v>33</v>
      </c>
      <c r="AX1160" s="11" t="s">
        <v>70</v>
      </c>
      <c r="AY1160" s="220" t="s">
        <v>126</v>
      </c>
    </row>
    <row r="1161" spans="2:65" s="11" customFormat="1" ht="13.5">
      <c r="B1161" s="210"/>
      <c r="C1161" s="211"/>
      <c r="D1161" s="208" t="s">
        <v>171</v>
      </c>
      <c r="E1161" s="212" t="s">
        <v>21</v>
      </c>
      <c r="F1161" s="213" t="s">
        <v>1321</v>
      </c>
      <c r="G1161" s="211"/>
      <c r="H1161" s="214">
        <v>23.01</v>
      </c>
      <c r="I1161" s="215"/>
      <c r="J1161" s="211"/>
      <c r="K1161" s="211"/>
      <c r="L1161" s="216"/>
      <c r="M1161" s="217"/>
      <c r="N1161" s="218"/>
      <c r="O1161" s="218"/>
      <c r="P1161" s="218"/>
      <c r="Q1161" s="218"/>
      <c r="R1161" s="218"/>
      <c r="S1161" s="218"/>
      <c r="T1161" s="219"/>
      <c r="AT1161" s="220" t="s">
        <v>171</v>
      </c>
      <c r="AU1161" s="220" t="s">
        <v>134</v>
      </c>
      <c r="AV1161" s="11" t="s">
        <v>134</v>
      </c>
      <c r="AW1161" s="11" t="s">
        <v>33</v>
      </c>
      <c r="AX1161" s="11" t="s">
        <v>70</v>
      </c>
      <c r="AY1161" s="220" t="s">
        <v>126</v>
      </c>
    </row>
    <row r="1162" spans="2:65" s="11" customFormat="1" ht="13.5">
      <c r="B1162" s="210"/>
      <c r="C1162" s="211"/>
      <c r="D1162" s="208" t="s">
        <v>171</v>
      </c>
      <c r="E1162" s="212" t="s">
        <v>21</v>
      </c>
      <c r="F1162" s="213" t="s">
        <v>1322</v>
      </c>
      <c r="G1162" s="211"/>
      <c r="H1162" s="214">
        <v>19.52</v>
      </c>
      <c r="I1162" s="215"/>
      <c r="J1162" s="211"/>
      <c r="K1162" s="211"/>
      <c r="L1162" s="216"/>
      <c r="M1162" s="217"/>
      <c r="N1162" s="218"/>
      <c r="O1162" s="218"/>
      <c r="P1162" s="218"/>
      <c r="Q1162" s="218"/>
      <c r="R1162" s="218"/>
      <c r="S1162" s="218"/>
      <c r="T1162" s="219"/>
      <c r="AT1162" s="220" t="s">
        <v>171</v>
      </c>
      <c r="AU1162" s="220" t="s">
        <v>134</v>
      </c>
      <c r="AV1162" s="11" t="s">
        <v>134</v>
      </c>
      <c r="AW1162" s="11" t="s">
        <v>33</v>
      </c>
      <c r="AX1162" s="11" t="s">
        <v>70</v>
      </c>
      <c r="AY1162" s="220" t="s">
        <v>126</v>
      </c>
    </row>
    <row r="1163" spans="2:65" s="11" customFormat="1" ht="13.5">
      <c r="B1163" s="210"/>
      <c r="C1163" s="211"/>
      <c r="D1163" s="208" t="s">
        <v>171</v>
      </c>
      <c r="E1163" s="212" t="s">
        <v>21</v>
      </c>
      <c r="F1163" s="213" t="s">
        <v>1323</v>
      </c>
      <c r="G1163" s="211"/>
      <c r="H1163" s="214">
        <v>125.68</v>
      </c>
      <c r="I1163" s="215"/>
      <c r="J1163" s="211"/>
      <c r="K1163" s="211"/>
      <c r="L1163" s="216"/>
      <c r="M1163" s="217"/>
      <c r="N1163" s="218"/>
      <c r="O1163" s="218"/>
      <c r="P1163" s="218"/>
      <c r="Q1163" s="218"/>
      <c r="R1163" s="218"/>
      <c r="S1163" s="218"/>
      <c r="T1163" s="219"/>
      <c r="AT1163" s="220" t="s">
        <v>171</v>
      </c>
      <c r="AU1163" s="220" t="s">
        <v>134</v>
      </c>
      <c r="AV1163" s="11" t="s">
        <v>134</v>
      </c>
      <c r="AW1163" s="11" t="s">
        <v>33</v>
      </c>
      <c r="AX1163" s="11" t="s">
        <v>70</v>
      </c>
      <c r="AY1163" s="220" t="s">
        <v>126</v>
      </c>
    </row>
    <row r="1164" spans="2:65" s="11" customFormat="1" ht="13.5">
      <c r="B1164" s="210"/>
      <c r="C1164" s="211"/>
      <c r="D1164" s="208" t="s">
        <v>171</v>
      </c>
      <c r="E1164" s="212" t="s">
        <v>21</v>
      </c>
      <c r="F1164" s="213" t="s">
        <v>1324</v>
      </c>
      <c r="G1164" s="211"/>
      <c r="H1164" s="214">
        <v>8.14</v>
      </c>
      <c r="I1164" s="215"/>
      <c r="J1164" s="211"/>
      <c r="K1164" s="211"/>
      <c r="L1164" s="216"/>
      <c r="M1164" s="217"/>
      <c r="N1164" s="218"/>
      <c r="O1164" s="218"/>
      <c r="P1164" s="218"/>
      <c r="Q1164" s="218"/>
      <c r="R1164" s="218"/>
      <c r="S1164" s="218"/>
      <c r="T1164" s="219"/>
      <c r="AT1164" s="220" t="s">
        <v>171</v>
      </c>
      <c r="AU1164" s="220" t="s">
        <v>134</v>
      </c>
      <c r="AV1164" s="11" t="s">
        <v>134</v>
      </c>
      <c r="AW1164" s="11" t="s">
        <v>33</v>
      </c>
      <c r="AX1164" s="11" t="s">
        <v>70</v>
      </c>
      <c r="AY1164" s="220" t="s">
        <v>126</v>
      </c>
    </row>
    <row r="1165" spans="2:65" s="11" customFormat="1" ht="13.5">
      <c r="B1165" s="210"/>
      <c r="C1165" s="211"/>
      <c r="D1165" s="208" t="s">
        <v>171</v>
      </c>
      <c r="E1165" s="212" t="s">
        <v>21</v>
      </c>
      <c r="F1165" s="213" t="s">
        <v>1325</v>
      </c>
      <c r="G1165" s="211"/>
      <c r="H1165" s="214">
        <v>10.31</v>
      </c>
      <c r="I1165" s="215"/>
      <c r="J1165" s="211"/>
      <c r="K1165" s="211"/>
      <c r="L1165" s="216"/>
      <c r="M1165" s="217"/>
      <c r="N1165" s="218"/>
      <c r="O1165" s="218"/>
      <c r="P1165" s="218"/>
      <c r="Q1165" s="218"/>
      <c r="R1165" s="218"/>
      <c r="S1165" s="218"/>
      <c r="T1165" s="219"/>
      <c r="AT1165" s="220" t="s">
        <v>171</v>
      </c>
      <c r="AU1165" s="220" t="s">
        <v>134</v>
      </c>
      <c r="AV1165" s="11" t="s">
        <v>134</v>
      </c>
      <c r="AW1165" s="11" t="s">
        <v>33</v>
      </c>
      <c r="AX1165" s="11" t="s">
        <v>70</v>
      </c>
      <c r="AY1165" s="220" t="s">
        <v>126</v>
      </c>
    </row>
    <row r="1166" spans="2:65" s="12" customFormat="1" ht="13.5">
      <c r="B1166" s="221"/>
      <c r="C1166" s="222"/>
      <c r="D1166" s="205" t="s">
        <v>171</v>
      </c>
      <c r="E1166" s="248" t="s">
        <v>21</v>
      </c>
      <c r="F1166" s="249" t="s">
        <v>174</v>
      </c>
      <c r="G1166" s="222"/>
      <c r="H1166" s="250">
        <v>365.6</v>
      </c>
      <c r="I1166" s="226"/>
      <c r="J1166" s="222"/>
      <c r="K1166" s="222"/>
      <c r="L1166" s="227"/>
      <c r="M1166" s="228"/>
      <c r="N1166" s="229"/>
      <c r="O1166" s="229"/>
      <c r="P1166" s="229"/>
      <c r="Q1166" s="229"/>
      <c r="R1166" s="229"/>
      <c r="S1166" s="229"/>
      <c r="T1166" s="230"/>
      <c r="AT1166" s="231" t="s">
        <v>171</v>
      </c>
      <c r="AU1166" s="231" t="s">
        <v>134</v>
      </c>
      <c r="AV1166" s="12" t="s">
        <v>133</v>
      </c>
      <c r="AW1166" s="12" t="s">
        <v>33</v>
      </c>
      <c r="AX1166" s="12" t="s">
        <v>78</v>
      </c>
      <c r="AY1166" s="231" t="s">
        <v>126</v>
      </c>
    </row>
    <row r="1167" spans="2:65" s="1" customFormat="1" ht="22.5" customHeight="1">
      <c r="B1167" s="41"/>
      <c r="C1167" s="193" t="s">
        <v>1326</v>
      </c>
      <c r="D1167" s="193" t="s">
        <v>129</v>
      </c>
      <c r="E1167" s="194" t="s">
        <v>1327</v>
      </c>
      <c r="F1167" s="195" t="s">
        <v>1328</v>
      </c>
      <c r="G1167" s="196" t="s">
        <v>400</v>
      </c>
      <c r="H1167" s="197">
        <v>188.66</v>
      </c>
      <c r="I1167" s="198"/>
      <c r="J1167" s="199">
        <f>ROUND(I1167*H1167,2)</f>
        <v>0</v>
      </c>
      <c r="K1167" s="195" t="s">
        <v>21</v>
      </c>
      <c r="L1167" s="61"/>
      <c r="M1167" s="200" t="s">
        <v>21</v>
      </c>
      <c r="N1167" s="201" t="s">
        <v>42</v>
      </c>
      <c r="O1167" s="42"/>
      <c r="P1167" s="202">
        <f>O1167*H1167</f>
        <v>0</v>
      </c>
      <c r="Q1167" s="202">
        <v>0</v>
      </c>
      <c r="R1167" s="202">
        <f>Q1167*H1167</f>
        <v>0</v>
      </c>
      <c r="S1167" s="202">
        <v>0</v>
      </c>
      <c r="T1167" s="203">
        <f>S1167*H1167</f>
        <v>0</v>
      </c>
      <c r="AR1167" s="24" t="s">
        <v>133</v>
      </c>
      <c r="AT1167" s="24" t="s">
        <v>129</v>
      </c>
      <c r="AU1167" s="24" t="s">
        <v>134</v>
      </c>
      <c r="AY1167" s="24" t="s">
        <v>126</v>
      </c>
      <c r="BE1167" s="204">
        <f>IF(N1167="základní",J1167,0)</f>
        <v>0</v>
      </c>
      <c r="BF1167" s="204">
        <f>IF(N1167="snížená",J1167,0)</f>
        <v>0</v>
      </c>
      <c r="BG1167" s="204">
        <f>IF(N1167="zákl. přenesená",J1167,0)</f>
        <v>0</v>
      </c>
      <c r="BH1167" s="204">
        <f>IF(N1167="sníž. přenesená",J1167,0)</f>
        <v>0</v>
      </c>
      <c r="BI1167" s="204">
        <f>IF(N1167="nulová",J1167,0)</f>
        <v>0</v>
      </c>
      <c r="BJ1167" s="24" t="s">
        <v>134</v>
      </c>
      <c r="BK1167" s="204">
        <f>ROUND(I1167*H1167,2)</f>
        <v>0</v>
      </c>
      <c r="BL1167" s="24" t="s">
        <v>133</v>
      </c>
      <c r="BM1167" s="24" t="s">
        <v>1329</v>
      </c>
    </row>
    <row r="1168" spans="2:65" s="1" customFormat="1" ht="13.5">
      <c r="B1168" s="41"/>
      <c r="C1168" s="63"/>
      <c r="D1168" s="208" t="s">
        <v>135</v>
      </c>
      <c r="E1168" s="63"/>
      <c r="F1168" s="209" t="s">
        <v>1328</v>
      </c>
      <c r="G1168" s="63"/>
      <c r="H1168" s="63"/>
      <c r="I1168" s="163"/>
      <c r="J1168" s="63"/>
      <c r="K1168" s="63"/>
      <c r="L1168" s="61"/>
      <c r="M1168" s="207"/>
      <c r="N1168" s="42"/>
      <c r="O1168" s="42"/>
      <c r="P1168" s="42"/>
      <c r="Q1168" s="42"/>
      <c r="R1168" s="42"/>
      <c r="S1168" s="42"/>
      <c r="T1168" s="78"/>
      <c r="AT1168" s="24" t="s">
        <v>135</v>
      </c>
      <c r="AU1168" s="24" t="s">
        <v>134</v>
      </c>
    </row>
    <row r="1169" spans="2:65" s="11" customFormat="1" ht="13.5">
      <c r="B1169" s="210"/>
      <c r="C1169" s="211"/>
      <c r="D1169" s="208" t="s">
        <v>171</v>
      </c>
      <c r="E1169" s="212" t="s">
        <v>21</v>
      </c>
      <c r="F1169" s="213" t="s">
        <v>1330</v>
      </c>
      <c r="G1169" s="211"/>
      <c r="H1169" s="214">
        <v>24.83</v>
      </c>
      <c r="I1169" s="215"/>
      <c r="J1169" s="211"/>
      <c r="K1169" s="211"/>
      <c r="L1169" s="216"/>
      <c r="M1169" s="217"/>
      <c r="N1169" s="218"/>
      <c r="O1169" s="218"/>
      <c r="P1169" s="218"/>
      <c r="Q1169" s="218"/>
      <c r="R1169" s="218"/>
      <c r="S1169" s="218"/>
      <c r="T1169" s="219"/>
      <c r="AT1169" s="220" t="s">
        <v>171</v>
      </c>
      <c r="AU1169" s="220" t="s">
        <v>134</v>
      </c>
      <c r="AV1169" s="11" t="s">
        <v>134</v>
      </c>
      <c r="AW1169" s="11" t="s">
        <v>33</v>
      </c>
      <c r="AX1169" s="11" t="s">
        <v>70</v>
      </c>
      <c r="AY1169" s="220" t="s">
        <v>126</v>
      </c>
    </row>
    <row r="1170" spans="2:65" s="11" customFormat="1" ht="13.5">
      <c r="B1170" s="210"/>
      <c r="C1170" s="211"/>
      <c r="D1170" s="208" t="s">
        <v>171</v>
      </c>
      <c r="E1170" s="212" t="s">
        <v>21</v>
      </c>
      <c r="F1170" s="213" t="s">
        <v>1054</v>
      </c>
      <c r="G1170" s="211"/>
      <c r="H1170" s="214">
        <v>14.26</v>
      </c>
      <c r="I1170" s="215"/>
      <c r="J1170" s="211"/>
      <c r="K1170" s="211"/>
      <c r="L1170" s="216"/>
      <c r="M1170" s="217"/>
      <c r="N1170" s="218"/>
      <c r="O1170" s="218"/>
      <c r="P1170" s="218"/>
      <c r="Q1170" s="218"/>
      <c r="R1170" s="218"/>
      <c r="S1170" s="218"/>
      <c r="T1170" s="219"/>
      <c r="AT1170" s="220" t="s">
        <v>171</v>
      </c>
      <c r="AU1170" s="220" t="s">
        <v>134</v>
      </c>
      <c r="AV1170" s="11" t="s">
        <v>134</v>
      </c>
      <c r="AW1170" s="11" t="s">
        <v>33</v>
      </c>
      <c r="AX1170" s="11" t="s">
        <v>70</v>
      </c>
      <c r="AY1170" s="220" t="s">
        <v>126</v>
      </c>
    </row>
    <row r="1171" spans="2:65" s="11" customFormat="1" ht="13.5">
      <c r="B1171" s="210"/>
      <c r="C1171" s="211"/>
      <c r="D1171" s="208" t="s">
        <v>171</v>
      </c>
      <c r="E1171" s="212" t="s">
        <v>21</v>
      </c>
      <c r="F1171" s="213" t="s">
        <v>1055</v>
      </c>
      <c r="G1171" s="211"/>
      <c r="H1171" s="214">
        <v>20.059999999999999</v>
      </c>
      <c r="I1171" s="215"/>
      <c r="J1171" s="211"/>
      <c r="K1171" s="211"/>
      <c r="L1171" s="216"/>
      <c r="M1171" s="217"/>
      <c r="N1171" s="218"/>
      <c r="O1171" s="218"/>
      <c r="P1171" s="218"/>
      <c r="Q1171" s="218"/>
      <c r="R1171" s="218"/>
      <c r="S1171" s="218"/>
      <c r="T1171" s="219"/>
      <c r="AT1171" s="220" t="s">
        <v>171</v>
      </c>
      <c r="AU1171" s="220" t="s">
        <v>134</v>
      </c>
      <c r="AV1171" s="11" t="s">
        <v>134</v>
      </c>
      <c r="AW1171" s="11" t="s">
        <v>33</v>
      </c>
      <c r="AX1171" s="11" t="s">
        <v>70</v>
      </c>
      <c r="AY1171" s="220" t="s">
        <v>126</v>
      </c>
    </row>
    <row r="1172" spans="2:65" s="11" customFormat="1" ht="13.5">
      <c r="B1172" s="210"/>
      <c r="C1172" s="211"/>
      <c r="D1172" s="208" t="s">
        <v>171</v>
      </c>
      <c r="E1172" s="212" t="s">
        <v>21</v>
      </c>
      <c r="F1172" s="213" t="s">
        <v>1056</v>
      </c>
      <c r="G1172" s="211"/>
      <c r="H1172" s="214">
        <v>17.96</v>
      </c>
      <c r="I1172" s="215"/>
      <c r="J1172" s="211"/>
      <c r="K1172" s="211"/>
      <c r="L1172" s="216"/>
      <c r="M1172" s="217"/>
      <c r="N1172" s="218"/>
      <c r="O1172" s="218"/>
      <c r="P1172" s="218"/>
      <c r="Q1172" s="218"/>
      <c r="R1172" s="218"/>
      <c r="S1172" s="218"/>
      <c r="T1172" s="219"/>
      <c r="AT1172" s="220" t="s">
        <v>171</v>
      </c>
      <c r="AU1172" s="220" t="s">
        <v>134</v>
      </c>
      <c r="AV1172" s="11" t="s">
        <v>134</v>
      </c>
      <c r="AW1172" s="11" t="s">
        <v>33</v>
      </c>
      <c r="AX1172" s="11" t="s">
        <v>70</v>
      </c>
      <c r="AY1172" s="220" t="s">
        <v>126</v>
      </c>
    </row>
    <row r="1173" spans="2:65" s="11" customFormat="1" ht="13.5">
      <c r="B1173" s="210"/>
      <c r="C1173" s="211"/>
      <c r="D1173" s="208" t="s">
        <v>171</v>
      </c>
      <c r="E1173" s="212" t="s">
        <v>21</v>
      </c>
      <c r="F1173" s="213" t="s">
        <v>1057</v>
      </c>
      <c r="G1173" s="211"/>
      <c r="H1173" s="214">
        <v>17.98</v>
      </c>
      <c r="I1173" s="215"/>
      <c r="J1173" s="211"/>
      <c r="K1173" s="211"/>
      <c r="L1173" s="216"/>
      <c r="M1173" s="217"/>
      <c r="N1173" s="218"/>
      <c r="O1173" s="218"/>
      <c r="P1173" s="218"/>
      <c r="Q1173" s="218"/>
      <c r="R1173" s="218"/>
      <c r="S1173" s="218"/>
      <c r="T1173" s="219"/>
      <c r="AT1173" s="220" t="s">
        <v>171</v>
      </c>
      <c r="AU1173" s="220" t="s">
        <v>134</v>
      </c>
      <c r="AV1173" s="11" t="s">
        <v>134</v>
      </c>
      <c r="AW1173" s="11" t="s">
        <v>33</v>
      </c>
      <c r="AX1173" s="11" t="s">
        <v>70</v>
      </c>
      <c r="AY1173" s="220" t="s">
        <v>126</v>
      </c>
    </row>
    <row r="1174" spans="2:65" s="11" customFormat="1" ht="13.5">
      <c r="B1174" s="210"/>
      <c r="C1174" s="211"/>
      <c r="D1174" s="208" t="s">
        <v>171</v>
      </c>
      <c r="E1174" s="212" t="s">
        <v>21</v>
      </c>
      <c r="F1174" s="213" t="s">
        <v>1058</v>
      </c>
      <c r="G1174" s="211"/>
      <c r="H1174" s="214">
        <v>17.28</v>
      </c>
      <c r="I1174" s="215"/>
      <c r="J1174" s="211"/>
      <c r="K1174" s="211"/>
      <c r="L1174" s="216"/>
      <c r="M1174" s="217"/>
      <c r="N1174" s="218"/>
      <c r="O1174" s="218"/>
      <c r="P1174" s="218"/>
      <c r="Q1174" s="218"/>
      <c r="R1174" s="218"/>
      <c r="S1174" s="218"/>
      <c r="T1174" s="219"/>
      <c r="AT1174" s="220" t="s">
        <v>171</v>
      </c>
      <c r="AU1174" s="220" t="s">
        <v>134</v>
      </c>
      <c r="AV1174" s="11" t="s">
        <v>134</v>
      </c>
      <c r="AW1174" s="11" t="s">
        <v>33</v>
      </c>
      <c r="AX1174" s="11" t="s">
        <v>70</v>
      </c>
      <c r="AY1174" s="220" t="s">
        <v>126</v>
      </c>
    </row>
    <row r="1175" spans="2:65" s="11" customFormat="1" ht="13.5">
      <c r="B1175" s="210"/>
      <c r="C1175" s="211"/>
      <c r="D1175" s="208" t="s">
        <v>171</v>
      </c>
      <c r="E1175" s="212" t="s">
        <v>21</v>
      </c>
      <c r="F1175" s="213" t="s">
        <v>1059</v>
      </c>
      <c r="G1175" s="211"/>
      <c r="H1175" s="214">
        <v>20.260000000000002</v>
      </c>
      <c r="I1175" s="215"/>
      <c r="J1175" s="211"/>
      <c r="K1175" s="211"/>
      <c r="L1175" s="216"/>
      <c r="M1175" s="217"/>
      <c r="N1175" s="218"/>
      <c r="O1175" s="218"/>
      <c r="P1175" s="218"/>
      <c r="Q1175" s="218"/>
      <c r="R1175" s="218"/>
      <c r="S1175" s="218"/>
      <c r="T1175" s="219"/>
      <c r="AT1175" s="220" t="s">
        <v>171</v>
      </c>
      <c r="AU1175" s="220" t="s">
        <v>134</v>
      </c>
      <c r="AV1175" s="11" t="s">
        <v>134</v>
      </c>
      <c r="AW1175" s="11" t="s">
        <v>33</v>
      </c>
      <c r="AX1175" s="11" t="s">
        <v>70</v>
      </c>
      <c r="AY1175" s="220" t="s">
        <v>126</v>
      </c>
    </row>
    <row r="1176" spans="2:65" s="11" customFormat="1" ht="13.5">
      <c r="B1176" s="210"/>
      <c r="C1176" s="211"/>
      <c r="D1176" s="208" t="s">
        <v>171</v>
      </c>
      <c r="E1176" s="212" t="s">
        <v>21</v>
      </c>
      <c r="F1176" s="213" t="s">
        <v>1060</v>
      </c>
      <c r="G1176" s="211"/>
      <c r="H1176" s="214">
        <v>18.829999999999998</v>
      </c>
      <c r="I1176" s="215"/>
      <c r="J1176" s="211"/>
      <c r="K1176" s="211"/>
      <c r="L1176" s="216"/>
      <c r="M1176" s="217"/>
      <c r="N1176" s="218"/>
      <c r="O1176" s="218"/>
      <c r="P1176" s="218"/>
      <c r="Q1176" s="218"/>
      <c r="R1176" s="218"/>
      <c r="S1176" s="218"/>
      <c r="T1176" s="219"/>
      <c r="AT1176" s="220" t="s">
        <v>171</v>
      </c>
      <c r="AU1176" s="220" t="s">
        <v>134</v>
      </c>
      <c r="AV1176" s="11" t="s">
        <v>134</v>
      </c>
      <c r="AW1176" s="11" t="s">
        <v>33</v>
      </c>
      <c r="AX1176" s="11" t="s">
        <v>70</v>
      </c>
      <c r="AY1176" s="220" t="s">
        <v>126</v>
      </c>
    </row>
    <row r="1177" spans="2:65" s="11" customFormat="1" ht="13.5">
      <c r="B1177" s="210"/>
      <c r="C1177" s="211"/>
      <c r="D1177" s="208" t="s">
        <v>171</v>
      </c>
      <c r="E1177" s="212" t="s">
        <v>21</v>
      </c>
      <c r="F1177" s="213" t="s">
        <v>1061</v>
      </c>
      <c r="G1177" s="211"/>
      <c r="H1177" s="214">
        <v>11.31</v>
      </c>
      <c r="I1177" s="215"/>
      <c r="J1177" s="211"/>
      <c r="K1177" s="211"/>
      <c r="L1177" s="216"/>
      <c r="M1177" s="217"/>
      <c r="N1177" s="218"/>
      <c r="O1177" s="218"/>
      <c r="P1177" s="218"/>
      <c r="Q1177" s="218"/>
      <c r="R1177" s="218"/>
      <c r="S1177" s="218"/>
      <c r="T1177" s="219"/>
      <c r="AT1177" s="220" t="s">
        <v>171</v>
      </c>
      <c r="AU1177" s="220" t="s">
        <v>134</v>
      </c>
      <c r="AV1177" s="11" t="s">
        <v>134</v>
      </c>
      <c r="AW1177" s="11" t="s">
        <v>33</v>
      </c>
      <c r="AX1177" s="11" t="s">
        <v>70</v>
      </c>
      <c r="AY1177" s="220" t="s">
        <v>126</v>
      </c>
    </row>
    <row r="1178" spans="2:65" s="11" customFormat="1" ht="13.5">
      <c r="B1178" s="210"/>
      <c r="C1178" s="211"/>
      <c r="D1178" s="208" t="s">
        <v>171</v>
      </c>
      <c r="E1178" s="212" t="s">
        <v>21</v>
      </c>
      <c r="F1178" s="213" t="s">
        <v>1062</v>
      </c>
      <c r="G1178" s="211"/>
      <c r="H1178" s="214">
        <v>17.22</v>
      </c>
      <c r="I1178" s="215"/>
      <c r="J1178" s="211"/>
      <c r="K1178" s="211"/>
      <c r="L1178" s="216"/>
      <c r="M1178" s="217"/>
      <c r="N1178" s="218"/>
      <c r="O1178" s="218"/>
      <c r="P1178" s="218"/>
      <c r="Q1178" s="218"/>
      <c r="R1178" s="218"/>
      <c r="S1178" s="218"/>
      <c r="T1178" s="219"/>
      <c r="AT1178" s="220" t="s">
        <v>171</v>
      </c>
      <c r="AU1178" s="220" t="s">
        <v>134</v>
      </c>
      <c r="AV1178" s="11" t="s">
        <v>134</v>
      </c>
      <c r="AW1178" s="11" t="s">
        <v>33</v>
      </c>
      <c r="AX1178" s="11" t="s">
        <v>70</v>
      </c>
      <c r="AY1178" s="220" t="s">
        <v>126</v>
      </c>
    </row>
    <row r="1179" spans="2:65" s="11" customFormat="1" ht="13.5">
      <c r="B1179" s="210"/>
      <c r="C1179" s="211"/>
      <c r="D1179" s="208" t="s">
        <v>171</v>
      </c>
      <c r="E1179" s="212" t="s">
        <v>21</v>
      </c>
      <c r="F1179" s="213" t="s">
        <v>1063</v>
      </c>
      <c r="G1179" s="211"/>
      <c r="H1179" s="214">
        <v>1.08</v>
      </c>
      <c r="I1179" s="215"/>
      <c r="J1179" s="211"/>
      <c r="K1179" s="211"/>
      <c r="L1179" s="216"/>
      <c r="M1179" s="217"/>
      <c r="N1179" s="218"/>
      <c r="O1179" s="218"/>
      <c r="P1179" s="218"/>
      <c r="Q1179" s="218"/>
      <c r="R1179" s="218"/>
      <c r="S1179" s="218"/>
      <c r="T1179" s="219"/>
      <c r="AT1179" s="220" t="s">
        <v>171</v>
      </c>
      <c r="AU1179" s="220" t="s">
        <v>134</v>
      </c>
      <c r="AV1179" s="11" t="s">
        <v>134</v>
      </c>
      <c r="AW1179" s="11" t="s">
        <v>33</v>
      </c>
      <c r="AX1179" s="11" t="s">
        <v>70</v>
      </c>
      <c r="AY1179" s="220" t="s">
        <v>126</v>
      </c>
    </row>
    <row r="1180" spans="2:65" s="11" customFormat="1" ht="13.5">
      <c r="B1180" s="210"/>
      <c r="C1180" s="211"/>
      <c r="D1180" s="208" t="s">
        <v>171</v>
      </c>
      <c r="E1180" s="212" t="s">
        <v>21</v>
      </c>
      <c r="F1180" s="213" t="s">
        <v>1064</v>
      </c>
      <c r="G1180" s="211"/>
      <c r="H1180" s="214">
        <v>7.59</v>
      </c>
      <c r="I1180" s="215"/>
      <c r="J1180" s="211"/>
      <c r="K1180" s="211"/>
      <c r="L1180" s="216"/>
      <c r="M1180" s="217"/>
      <c r="N1180" s="218"/>
      <c r="O1180" s="218"/>
      <c r="P1180" s="218"/>
      <c r="Q1180" s="218"/>
      <c r="R1180" s="218"/>
      <c r="S1180" s="218"/>
      <c r="T1180" s="219"/>
      <c r="AT1180" s="220" t="s">
        <v>171</v>
      </c>
      <c r="AU1180" s="220" t="s">
        <v>134</v>
      </c>
      <c r="AV1180" s="11" t="s">
        <v>134</v>
      </c>
      <c r="AW1180" s="11" t="s">
        <v>33</v>
      </c>
      <c r="AX1180" s="11" t="s">
        <v>70</v>
      </c>
      <c r="AY1180" s="220" t="s">
        <v>126</v>
      </c>
    </row>
    <row r="1181" spans="2:65" s="12" customFormat="1" ht="13.5">
      <c r="B1181" s="221"/>
      <c r="C1181" s="222"/>
      <c r="D1181" s="205" t="s">
        <v>171</v>
      </c>
      <c r="E1181" s="248" t="s">
        <v>21</v>
      </c>
      <c r="F1181" s="249" t="s">
        <v>174</v>
      </c>
      <c r="G1181" s="222"/>
      <c r="H1181" s="250">
        <v>188.66</v>
      </c>
      <c r="I1181" s="226"/>
      <c r="J1181" s="222"/>
      <c r="K1181" s="222"/>
      <c r="L1181" s="227"/>
      <c r="M1181" s="228"/>
      <c r="N1181" s="229"/>
      <c r="O1181" s="229"/>
      <c r="P1181" s="229"/>
      <c r="Q1181" s="229"/>
      <c r="R1181" s="229"/>
      <c r="S1181" s="229"/>
      <c r="T1181" s="230"/>
      <c r="AT1181" s="231" t="s">
        <v>171</v>
      </c>
      <c r="AU1181" s="231" t="s">
        <v>134</v>
      </c>
      <c r="AV1181" s="12" t="s">
        <v>133</v>
      </c>
      <c r="AW1181" s="12" t="s">
        <v>33</v>
      </c>
      <c r="AX1181" s="12" t="s">
        <v>78</v>
      </c>
      <c r="AY1181" s="231" t="s">
        <v>126</v>
      </c>
    </row>
    <row r="1182" spans="2:65" s="1" customFormat="1" ht="22.5" customHeight="1">
      <c r="B1182" s="41"/>
      <c r="C1182" s="193" t="s">
        <v>736</v>
      </c>
      <c r="D1182" s="193" t="s">
        <v>129</v>
      </c>
      <c r="E1182" s="194" t="s">
        <v>1331</v>
      </c>
      <c r="F1182" s="195" t="s">
        <v>1332</v>
      </c>
      <c r="G1182" s="196" t="s">
        <v>400</v>
      </c>
      <c r="H1182" s="197">
        <v>93.64</v>
      </c>
      <c r="I1182" s="198"/>
      <c r="J1182" s="199">
        <f>ROUND(I1182*H1182,2)</f>
        <v>0</v>
      </c>
      <c r="K1182" s="195" t="s">
        <v>160</v>
      </c>
      <c r="L1182" s="61"/>
      <c r="M1182" s="200" t="s">
        <v>21</v>
      </c>
      <c r="N1182" s="201" t="s">
        <v>42</v>
      </c>
      <c r="O1182" s="42"/>
      <c r="P1182" s="202">
        <f>O1182*H1182</f>
        <v>0</v>
      </c>
      <c r="Q1182" s="202">
        <v>0</v>
      </c>
      <c r="R1182" s="202">
        <f>Q1182*H1182</f>
        <v>0</v>
      </c>
      <c r="S1182" s="202">
        <v>0</v>
      </c>
      <c r="T1182" s="203">
        <f>S1182*H1182</f>
        <v>0</v>
      </c>
      <c r="AR1182" s="24" t="s">
        <v>133</v>
      </c>
      <c r="AT1182" s="24" t="s">
        <v>129</v>
      </c>
      <c r="AU1182" s="24" t="s">
        <v>134</v>
      </c>
      <c r="AY1182" s="24" t="s">
        <v>126</v>
      </c>
      <c r="BE1182" s="204">
        <f>IF(N1182="základní",J1182,0)</f>
        <v>0</v>
      </c>
      <c r="BF1182" s="204">
        <f>IF(N1182="snížená",J1182,0)</f>
        <v>0</v>
      </c>
      <c r="BG1182" s="204">
        <f>IF(N1182="zákl. přenesená",J1182,0)</f>
        <v>0</v>
      </c>
      <c r="BH1182" s="204">
        <f>IF(N1182="sníž. přenesená",J1182,0)</f>
        <v>0</v>
      </c>
      <c r="BI1182" s="204">
        <f>IF(N1182="nulová",J1182,0)</f>
        <v>0</v>
      </c>
      <c r="BJ1182" s="24" t="s">
        <v>134</v>
      </c>
      <c r="BK1182" s="204">
        <f>ROUND(I1182*H1182,2)</f>
        <v>0</v>
      </c>
      <c r="BL1182" s="24" t="s">
        <v>133</v>
      </c>
      <c r="BM1182" s="24" t="s">
        <v>1333</v>
      </c>
    </row>
    <row r="1183" spans="2:65" s="1" customFormat="1" ht="13.5">
      <c r="B1183" s="41"/>
      <c r="C1183" s="63"/>
      <c r="D1183" s="208" t="s">
        <v>135</v>
      </c>
      <c r="E1183" s="63"/>
      <c r="F1183" s="209" t="s">
        <v>1334</v>
      </c>
      <c r="G1183" s="63"/>
      <c r="H1183" s="63"/>
      <c r="I1183" s="163"/>
      <c r="J1183" s="63"/>
      <c r="K1183" s="63"/>
      <c r="L1183" s="61"/>
      <c r="M1183" s="207"/>
      <c r="N1183" s="42"/>
      <c r="O1183" s="42"/>
      <c r="P1183" s="42"/>
      <c r="Q1183" s="42"/>
      <c r="R1183" s="42"/>
      <c r="S1183" s="42"/>
      <c r="T1183" s="78"/>
      <c r="AT1183" s="24" t="s">
        <v>135</v>
      </c>
      <c r="AU1183" s="24" t="s">
        <v>134</v>
      </c>
    </row>
    <row r="1184" spans="2:65" s="1" customFormat="1" ht="94.5">
      <c r="B1184" s="41"/>
      <c r="C1184" s="63"/>
      <c r="D1184" s="208" t="s">
        <v>299</v>
      </c>
      <c r="E1184" s="63"/>
      <c r="F1184" s="236" t="s">
        <v>1335</v>
      </c>
      <c r="G1184" s="63"/>
      <c r="H1184" s="63"/>
      <c r="I1184" s="163"/>
      <c r="J1184" s="63"/>
      <c r="K1184" s="63"/>
      <c r="L1184" s="61"/>
      <c r="M1184" s="207"/>
      <c r="N1184" s="42"/>
      <c r="O1184" s="42"/>
      <c r="P1184" s="42"/>
      <c r="Q1184" s="42"/>
      <c r="R1184" s="42"/>
      <c r="S1184" s="42"/>
      <c r="T1184" s="78"/>
      <c r="AT1184" s="24" t="s">
        <v>299</v>
      </c>
      <c r="AU1184" s="24" t="s">
        <v>134</v>
      </c>
    </row>
    <row r="1185" spans="2:51" s="11" customFormat="1" ht="13.5">
      <c r="B1185" s="210"/>
      <c r="C1185" s="211"/>
      <c r="D1185" s="208" t="s">
        <v>171</v>
      </c>
      <c r="E1185" s="212" t="s">
        <v>21</v>
      </c>
      <c r="F1185" s="213" t="s">
        <v>1245</v>
      </c>
      <c r="G1185" s="211"/>
      <c r="H1185" s="214">
        <v>3.39</v>
      </c>
      <c r="I1185" s="215"/>
      <c r="J1185" s="211"/>
      <c r="K1185" s="211"/>
      <c r="L1185" s="216"/>
      <c r="M1185" s="217"/>
      <c r="N1185" s="218"/>
      <c r="O1185" s="218"/>
      <c r="P1185" s="218"/>
      <c r="Q1185" s="218"/>
      <c r="R1185" s="218"/>
      <c r="S1185" s="218"/>
      <c r="T1185" s="219"/>
      <c r="AT1185" s="220" t="s">
        <v>171</v>
      </c>
      <c r="AU1185" s="220" t="s">
        <v>134</v>
      </c>
      <c r="AV1185" s="11" t="s">
        <v>134</v>
      </c>
      <c r="AW1185" s="11" t="s">
        <v>33</v>
      </c>
      <c r="AX1185" s="11" t="s">
        <v>70</v>
      </c>
      <c r="AY1185" s="220" t="s">
        <v>126</v>
      </c>
    </row>
    <row r="1186" spans="2:51" s="11" customFormat="1" ht="13.5">
      <c r="B1186" s="210"/>
      <c r="C1186" s="211"/>
      <c r="D1186" s="208" t="s">
        <v>171</v>
      </c>
      <c r="E1186" s="212" t="s">
        <v>21</v>
      </c>
      <c r="F1186" s="213" t="s">
        <v>1254</v>
      </c>
      <c r="G1186" s="211"/>
      <c r="H1186" s="214">
        <v>4.04</v>
      </c>
      <c r="I1186" s="215"/>
      <c r="J1186" s="211"/>
      <c r="K1186" s="211"/>
      <c r="L1186" s="216"/>
      <c r="M1186" s="217"/>
      <c r="N1186" s="218"/>
      <c r="O1186" s="218"/>
      <c r="P1186" s="218"/>
      <c r="Q1186" s="218"/>
      <c r="R1186" s="218"/>
      <c r="S1186" s="218"/>
      <c r="T1186" s="219"/>
      <c r="AT1186" s="220" t="s">
        <v>171</v>
      </c>
      <c r="AU1186" s="220" t="s">
        <v>134</v>
      </c>
      <c r="AV1186" s="11" t="s">
        <v>134</v>
      </c>
      <c r="AW1186" s="11" t="s">
        <v>33</v>
      </c>
      <c r="AX1186" s="11" t="s">
        <v>70</v>
      </c>
      <c r="AY1186" s="220" t="s">
        <v>126</v>
      </c>
    </row>
    <row r="1187" spans="2:51" s="11" customFormat="1" ht="13.5">
      <c r="B1187" s="210"/>
      <c r="C1187" s="211"/>
      <c r="D1187" s="208" t="s">
        <v>171</v>
      </c>
      <c r="E1187" s="212" t="s">
        <v>21</v>
      </c>
      <c r="F1187" s="213" t="s">
        <v>1255</v>
      </c>
      <c r="G1187" s="211"/>
      <c r="H1187" s="214">
        <v>3.93</v>
      </c>
      <c r="I1187" s="215"/>
      <c r="J1187" s="211"/>
      <c r="K1187" s="211"/>
      <c r="L1187" s="216"/>
      <c r="M1187" s="217"/>
      <c r="N1187" s="218"/>
      <c r="O1187" s="218"/>
      <c r="P1187" s="218"/>
      <c r="Q1187" s="218"/>
      <c r="R1187" s="218"/>
      <c r="S1187" s="218"/>
      <c r="T1187" s="219"/>
      <c r="AT1187" s="220" t="s">
        <v>171</v>
      </c>
      <c r="AU1187" s="220" t="s">
        <v>134</v>
      </c>
      <c r="AV1187" s="11" t="s">
        <v>134</v>
      </c>
      <c r="AW1187" s="11" t="s">
        <v>33</v>
      </c>
      <c r="AX1187" s="11" t="s">
        <v>70</v>
      </c>
      <c r="AY1187" s="220" t="s">
        <v>126</v>
      </c>
    </row>
    <row r="1188" spans="2:51" s="11" customFormat="1" ht="13.5">
      <c r="B1188" s="210"/>
      <c r="C1188" s="211"/>
      <c r="D1188" s="208" t="s">
        <v>171</v>
      </c>
      <c r="E1188" s="212" t="s">
        <v>21</v>
      </c>
      <c r="F1188" s="213" t="s">
        <v>1256</v>
      </c>
      <c r="G1188" s="211"/>
      <c r="H1188" s="214">
        <v>3.92</v>
      </c>
      <c r="I1188" s="215"/>
      <c r="J1188" s="211"/>
      <c r="K1188" s="211"/>
      <c r="L1188" s="216"/>
      <c r="M1188" s="217"/>
      <c r="N1188" s="218"/>
      <c r="O1188" s="218"/>
      <c r="P1188" s="218"/>
      <c r="Q1188" s="218"/>
      <c r="R1188" s="218"/>
      <c r="S1188" s="218"/>
      <c r="T1188" s="219"/>
      <c r="AT1188" s="220" t="s">
        <v>171</v>
      </c>
      <c r="AU1188" s="220" t="s">
        <v>134</v>
      </c>
      <c r="AV1188" s="11" t="s">
        <v>134</v>
      </c>
      <c r="AW1188" s="11" t="s">
        <v>33</v>
      </c>
      <c r="AX1188" s="11" t="s">
        <v>70</v>
      </c>
      <c r="AY1188" s="220" t="s">
        <v>126</v>
      </c>
    </row>
    <row r="1189" spans="2:51" s="11" customFormat="1" ht="13.5">
      <c r="B1189" s="210"/>
      <c r="C1189" s="211"/>
      <c r="D1189" s="208" t="s">
        <v>171</v>
      </c>
      <c r="E1189" s="212" t="s">
        <v>21</v>
      </c>
      <c r="F1189" s="213" t="s">
        <v>1271</v>
      </c>
      <c r="G1189" s="211"/>
      <c r="H1189" s="214">
        <v>5.9</v>
      </c>
      <c r="I1189" s="215"/>
      <c r="J1189" s="211"/>
      <c r="K1189" s="211"/>
      <c r="L1189" s="216"/>
      <c r="M1189" s="217"/>
      <c r="N1189" s="218"/>
      <c r="O1189" s="218"/>
      <c r="P1189" s="218"/>
      <c r="Q1189" s="218"/>
      <c r="R1189" s="218"/>
      <c r="S1189" s="218"/>
      <c r="T1189" s="219"/>
      <c r="AT1189" s="220" t="s">
        <v>171</v>
      </c>
      <c r="AU1189" s="220" t="s">
        <v>134</v>
      </c>
      <c r="AV1189" s="11" t="s">
        <v>134</v>
      </c>
      <c r="AW1189" s="11" t="s">
        <v>33</v>
      </c>
      <c r="AX1189" s="11" t="s">
        <v>70</v>
      </c>
      <c r="AY1189" s="220" t="s">
        <v>126</v>
      </c>
    </row>
    <row r="1190" spans="2:51" s="11" customFormat="1" ht="13.5">
      <c r="B1190" s="210"/>
      <c r="C1190" s="211"/>
      <c r="D1190" s="208" t="s">
        <v>171</v>
      </c>
      <c r="E1190" s="212" t="s">
        <v>21</v>
      </c>
      <c r="F1190" s="213" t="s">
        <v>1272</v>
      </c>
      <c r="G1190" s="211"/>
      <c r="H1190" s="214">
        <v>4.8899999999999997</v>
      </c>
      <c r="I1190" s="215"/>
      <c r="J1190" s="211"/>
      <c r="K1190" s="211"/>
      <c r="L1190" s="216"/>
      <c r="M1190" s="217"/>
      <c r="N1190" s="218"/>
      <c r="O1190" s="218"/>
      <c r="P1190" s="218"/>
      <c r="Q1190" s="218"/>
      <c r="R1190" s="218"/>
      <c r="S1190" s="218"/>
      <c r="T1190" s="219"/>
      <c r="AT1190" s="220" t="s">
        <v>171</v>
      </c>
      <c r="AU1190" s="220" t="s">
        <v>134</v>
      </c>
      <c r="AV1190" s="11" t="s">
        <v>134</v>
      </c>
      <c r="AW1190" s="11" t="s">
        <v>33</v>
      </c>
      <c r="AX1190" s="11" t="s">
        <v>70</v>
      </c>
      <c r="AY1190" s="220" t="s">
        <v>126</v>
      </c>
    </row>
    <row r="1191" spans="2:51" s="11" customFormat="1" ht="13.5">
      <c r="B1191" s="210"/>
      <c r="C1191" s="211"/>
      <c r="D1191" s="208" t="s">
        <v>171</v>
      </c>
      <c r="E1191" s="212" t="s">
        <v>21</v>
      </c>
      <c r="F1191" s="213" t="s">
        <v>1274</v>
      </c>
      <c r="G1191" s="211"/>
      <c r="H1191" s="214">
        <v>3.46</v>
      </c>
      <c r="I1191" s="215"/>
      <c r="J1191" s="211"/>
      <c r="K1191" s="211"/>
      <c r="L1191" s="216"/>
      <c r="M1191" s="217"/>
      <c r="N1191" s="218"/>
      <c r="O1191" s="218"/>
      <c r="P1191" s="218"/>
      <c r="Q1191" s="218"/>
      <c r="R1191" s="218"/>
      <c r="S1191" s="218"/>
      <c r="T1191" s="219"/>
      <c r="AT1191" s="220" t="s">
        <v>171</v>
      </c>
      <c r="AU1191" s="220" t="s">
        <v>134</v>
      </c>
      <c r="AV1191" s="11" t="s">
        <v>134</v>
      </c>
      <c r="AW1191" s="11" t="s">
        <v>33</v>
      </c>
      <c r="AX1191" s="11" t="s">
        <v>70</v>
      </c>
      <c r="AY1191" s="220" t="s">
        <v>126</v>
      </c>
    </row>
    <row r="1192" spans="2:51" s="11" customFormat="1" ht="13.5">
      <c r="B1192" s="210"/>
      <c r="C1192" s="211"/>
      <c r="D1192" s="208" t="s">
        <v>171</v>
      </c>
      <c r="E1192" s="212" t="s">
        <v>21</v>
      </c>
      <c r="F1192" s="213" t="s">
        <v>1275</v>
      </c>
      <c r="G1192" s="211"/>
      <c r="H1192" s="214">
        <v>3.46</v>
      </c>
      <c r="I1192" s="215"/>
      <c r="J1192" s="211"/>
      <c r="K1192" s="211"/>
      <c r="L1192" s="216"/>
      <c r="M1192" s="217"/>
      <c r="N1192" s="218"/>
      <c r="O1192" s="218"/>
      <c r="P1192" s="218"/>
      <c r="Q1192" s="218"/>
      <c r="R1192" s="218"/>
      <c r="S1192" s="218"/>
      <c r="T1192" s="219"/>
      <c r="AT1192" s="220" t="s">
        <v>171</v>
      </c>
      <c r="AU1192" s="220" t="s">
        <v>134</v>
      </c>
      <c r="AV1192" s="11" t="s">
        <v>134</v>
      </c>
      <c r="AW1192" s="11" t="s">
        <v>33</v>
      </c>
      <c r="AX1192" s="11" t="s">
        <v>70</v>
      </c>
      <c r="AY1192" s="220" t="s">
        <v>126</v>
      </c>
    </row>
    <row r="1193" spans="2:51" s="11" customFormat="1" ht="13.5">
      <c r="B1193" s="210"/>
      <c r="C1193" s="211"/>
      <c r="D1193" s="208" t="s">
        <v>171</v>
      </c>
      <c r="E1193" s="212" t="s">
        <v>21</v>
      </c>
      <c r="F1193" s="213" t="s">
        <v>1276</v>
      </c>
      <c r="G1193" s="211"/>
      <c r="H1193" s="214">
        <v>3.46</v>
      </c>
      <c r="I1193" s="215"/>
      <c r="J1193" s="211"/>
      <c r="K1193" s="211"/>
      <c r="L1193" s="216"/>
      <c r="M1193" s="217"/>
      <c r="N1193" s="218"/>
      <c r="O1193" s="218"/>
      <c r="P1193" s="218"/>
      <c r="Q1193" s="218"/>
      <c r="R1193" s="218"/>
      <c r="S1193" s="218"/>
      <c r="T1193" s="219"/>
      <c r="AT1193" s="220" t="s">
        <v>171</v>
      </c>
      <c r="AU1193" s="220" t="s">
        <v>134</v>
      </c>
      <c r="AV1193" s="11" t="s">
        <v>134</v>
      </c>
      <c r="AW1193" s="11" t="s">
        <v>33</v>
      </c>
      <c r="AX1193" s="11" t="s">
        <v>70</v>
      </c>
      <c r="AY1193" s="220" t="s">
        <v>126</v>
      </c>
    </row>
    <row r="1194" spans="2:51" s="11" customFormat="1" ht="13.5">
      <c r="B1194" s="210"/>
      <c r="C1194" s="211"/>
      <c r="D1194" s="208" t="s">
        <v>171</v>
      </c>
      <c r="E1194" s="212" t="s">
        <v>21</v>
      </c>
      <c r="F1194" s="213" t="s">
        <v>1277</v>
      </c>
      <c r="G1194" s="211"/>
      <c r="H1194" s="214">
        <v>3.46</v>
      </c>
      <c r="I1194" s="215"/>
      <c r="J1194" s="211"/>
      <c r="K1194" s="211"/>
      <c r="L1194" s="216"/>
      <c r="M1194" s="217"/>
      <c r="N1194" s="218"/>
      <c r="O1194" s="218"/>
      <c r="P1194" s="218"/>
      <c r="Q1194" s="218"/>
      <c r="R1194" s="218"/>
      <c r="S1194" s="218"/>
      <c r="T1194" s="219"/>
      <c r="AT1194" s="220" t="s">
        <v>171</v>
      </c>
      <c r="AU1194" s="220" t="s">
        <v>134</v>
      </c>
      <c r="AV1194" s="11" t="s">
        <v>134</v>
      </c>
      <c r="AW1194" s="11" t="s">
        <v>33</v>
      </c>
      <c r="AX1194" s="11" t="s">
        <v>70</v>
      </c>
      <c r="AY1194" s="220" t="s">
        <v>126</v>
      </c>
    </row>
    <row r="1195" spans="2:51" s="11" customFormat="1" ht="13.5">
      <c r="B1195" s="210"/>
      <c r="C1195" s="211"/>
      <c r="D1195" s="208" t="s">
        <v>171</v>
      </c>
      <c r="E1195" s="212" t="s">
        <v>21</v>
      </c>
      <c r="F1195" s="213" t="s">
        <v>1278</v>
      </c>
      <c r="G1195" s="211"/>
      <c r="H1195" s="214">
        <v>3.46</v>
      </c>
      <c r="I1195" s="215"/>
      <c r="J1195" s="211"/>
      <c r="K1195" s="211"/>
      <c r="L1195" s="216"/>
      <c r="M1195" s="217"/>
      <c r="N1195" s="218"/>
      <c r="O1195" s="218"/>
      <c r="P1195" s="218"/>
      <c r="Q1195" s="218"/>
      <c r="R1195" s="218"/>
      <c r="S1195" s="218"/>
      <c r="T1195" s="219"/>
      <c r="AT1195" s="220" t="s">
        <v>171</v>
      </c>
      <c r="AU1195" s="220" t="s">
        <v>134</v>
      </c>
      <c r="AV1195" s="11" t="s">
        <v>134</v>
      </c>
      <c r="AW1195" s="11" t="s">
        <v>33</v>
      </c>
      <c r="AX1195" s="11" t="s">
        <v>70</v>
      </c>
      <c r="AY1195" s="220" t="s">
        <v>126</v>
      </c>
    </row>
    <row r="1196" spans="2:51" s="11" customFormat="1" ht="13.5">
      <c r="B1196" s="210"/>
      <c r="C1196" s="211"/>
      <c r="D1196" s="208" t="s">
        <v>171</v>
      </c>
      <c r="E1196" s="212" t="s">
        <v>21</v>
      </c>
      <c r="F1196" s="213" t="s">
        <v>1279</v>
      </c>
      <c r="G1196" s="211"/>
      <c r="H1196" s="214">
        <v>3.61</v>
      </c>
      <c r="I1196" s="215"/>
      <c r="J1196" s="211"/>
      <c r="K1196" s="211"/>
      <c r="L1196" s="216"/>
      <c r="M1196" s="217"/>
      <c r="N1196" s="218"/>
      <c r="O1196" s="218"/>
      <c r="P1196" s="218"/>
      <c r="Q1196" s="218"/>
      <c r="R1196" s="218"/>
      <c r="S1196" s="218"/>
      <c r="T1196" s="219"/>
      <c r="AT1196" s="220" t="s">
        <v>171</v>
      </c>
      <c r="AU1196" s="220" t="s">
        <v>134</v>
      </c>
      <c r="AV1196" s="11" t="s">
        <v>134</v>
      </c>
      <c r="AW1196" s="11" t="s">
        <v>33</v>
      </c>
      <c r="AX1196" s="11" t="s">
        <v>70</v>
      </c>
      <c r="AY1196" s="220" t="s">
        <v>126</v>
      </c>
    </row>
    <row r="1197" spans="2:51" s="11" customFormat="1" ht="13.5">
      <c r="B1197" s="210"/>
      <c r="C1197" s="211"/>
      <c r="D1197" s="208" t="s">
        <v>171</v>
      </c>
      <c r="E1197" s="212" t="s">
        <v>21</v>
      </c>
      <c r="F1197" s="213" t="s">
        <v>1280</v>
      </c>
      <c r="G1197" s="211"/>
      <c r="H1197" s="214">
        <v>3.52</v>
      </c>
      <c r="I1197" s="215"/>
      <c r="J1197" s="211"/>
      <c r="K1197" s="211"/>
      <c r="L1197" s="216"/>
      <c r="M1197" s="217"/>
      <c r="N1197" s="218"/>
      <c r="O1197" s="218"/>
      <c r="P1197" s="218"/>
      <c r="Q1197" s="218"/>
      <c r="R1197" s="218"/>
      <c r="S1197" s="218"/>
      <c r="T1197" s="219"/>
      <c r="AT1197" s="220" t="s">
        <v>171</v>
      </c>
      <c r="AU1197" s="220" t="s">
        <v>134</v>
      </c>
      <c r="AV1197" s="11" t="s">
        <v>134</v>
      </c>
      <c r="AW1197" s="11" t="s">
        <v>33</v>
      </c>
      <c r="AX1197" s="11" t="s">
        <v>70</v>
      </c>
      <c r="AY1197" s="220" t="s">
        <v>126</v>
      </c>
    </row>
    <row r="1198" spans="2:51" s="11" customFormat="1" ht="13.5">
      <c r="B1198" s="210"/>
      <c r="C1198" s="211"/>
      <c r="D1198" s="208" t="s">
        <v>171</v>
      </c>
      <c r="E1198" s="212" t="s">
        <v>21</v>
      </c>
      <c r="F1198" s="213" t="s">
        <v>1281</v>
      </c>
      <c r="G1198" s="211"/>
      <c r="H1198" s="214">
        <v>3.96</v>
      </c>
      <c r="I1198" s="215"/>
      <c r="J1198" s="211"/>
      <c r="K1198" s="211"/>
      <c r="L1198" s="216"/>
      <c r="M1198" s="217"/>
      <c r="N1198" s="218"/>
      <c r="O1198" s="218"/>
      <c r="P1198" s="218"/>
      <c r="Q1198" s="218"/>
      <c r="R1198" s="218"/>
      <c r="S1198" s="218"/>
      <c r="T1198" s="219"/>
      <c r="AT1198" s="220" t="s">
        <v>171</v>
      </c>
      <c r="AU1198" s="220" t="s">
        <v>134</v>
      </c>
      <c r="AV1198" s="11" t="s">
        <v>134</v>
      </c>
      <c r="AW1198" s="11" t="s">
        <v>33</v>
      </c>
      <c r="AX1198" s="11" t="s">
        <v>70</v>
      </c>
      <c r="AY1198" s="220" t="s">
        <v>126</v>
      </c>
    </row>
    <row r="1199" spans="2:51" s="11" customFormat="1" ht="13.5">
      <c r="B1199" s="210"/>
      <c r="C1199" s="211"/>
      <c r="D1199" s="208" t="s">
        <v>171</v>
      </c>
      <c r="E1199" s="212" t="s">
        <v>21</v>
      </c>
      <c r="F1199" s="213" t="s">
        <v>1282</v>
      </c>
      <c r="G1199" s="211"/>
      <c r="H1199" s="214">
        <v>5.9</v>
      </c>
      <c r="I1199" s="215"/>
      <c r="J1199" s="211"/>
      <c r="K1199" s="211"/>
      <c r="L1199" s="216"/>
      <c r="M1199" s="217"/>
      <c r="N1199" s="218"/>
      <c r="O1199" s="218"/>
      <c r="P1199" s="218"/>
      <c r="Q1199" s="218"/>
      <c r="R1199" s="218"/>
      <c r="S1199" s="218"/>
      <c r="T1199" s="219"/>
      <c r="AT1199" s="220" t="s">
        <v>171</v>
      </c>
      <c r="AU1199" s="220" t="s">
        <v>134</v>
      </c>
      <c r="AV1199" s="11" t="s">
        <v>134</v>
      </c>
      <c r="AW1199" s="11" t="s">
        <v>33</v>
      </c>
      <c r="AX1199" s="11" t="s">
        <v>70</v>
      </c>
      <c r="AY1199" s="220" t="s">
        <v>126</v>
      </c>
    </row>
    <row r="1200" spans="2:51" s="11" customFormat="1" ht="13.5">
      <c r="B1200" s="210"/>
      <c r="C1200" s="211"/>
      <c r="D1200" s="208" t="s">
        <v>171</v>
      </c>
      <c r="E1200" s="212" t="s">
        <v>21</v>
      </c>
      <c r="F1200" s="213" t="s">
        <v>1283</v>
      </c>
      <c r="G1200" s="211"/>
      <c r="H1200" s="214">
        <v>4.8899999999999997</v>
      </c>
      <c r="I1200" s="215"/>
      <c r="J1200" s="211"/>
      <c r="K1200" s="211"/>
      <c r="L1200" s="216"/>
      <c r="M1200" s="217"/>
      <c r="N1200" s="218"/>
      <c r="O1200" s="218"/>
      <c r="P1200" s="218"/>
      <c r="Q1200" s="218"/>
      <c r="R1200" s="218"/>
      <c r="S1200" s="218"/>
      <c r="T1200" s="219"/>
      <c r="AT1200" s="220" t="s">
        <v>171</v>
      </c>
      <c r="AU1200" s="220" t="s">
        <v>134</v>
      </c>
      <c r="AV1200" s="11" t="s">
        <v>134</v>
      </c>
      <c r="AW1200" s="11" t="s">
        <v>33</v>
      </c>
      <c r="AX1200" s="11" t="s">
        <v>70</v>
      </c>
      <c r="AY1200" s="220" t="s">
        <v>126</v>
      </c>
    </row>
    <row r="1201" spans="2:65" s="11" customFormat="1" ht="13.5">
      <c r="B1201" s="210"/>
      <c r="C1201" s="211"/>
      <c r="D1201" s="208" t="s">
        <v>171</v>
      </c>
      <c r="E1201" s="212" t="s">
        <v>21</v>
      </c>
      <c r="F1201" s="213" t="s">
        <v>1285</v>
      </c>
      <c r="G1201" s="211"/>
      <c r="H1201" s="214">
        <v>3.46</v>
      </c>
      <c r="I1201" s="215"/>
      <c r="J1201" s="211"/>
      <c r="K1201" s="211"/>
      <c r="L1201" s="216"/>
      <c r="M1201" s="217"/>
      <c r="N1201" s="218"/>
      <c r="O1201" s="218"/>
      <c r="P1201" s="218"/>
      <c r="Q1201" s="218"/>
      <c r="R1201" s="218"/>
      <c r="S1201" s="218"/>
      <c r="T1201" s="219"/>
      <c r="AT1201" s="220" t="s">
        <v>171</v>
      </c>
      <c r="AU1201" s="220" t="s">
        <v>134</v>
      </c>
      <c r="AV1201" s="11" t="s">
        <v>134</v>
      </c>
      <c r="AW1201" s="11" t="s">
        <v>33</v>
      </c>
      <c r="AX1201" s="11" t="s">
        <v>70</v>
      </c>
      <c r="AY1201" s="220" t="s">
        <v>126</v>
      </c>
    </row>
    <row r="1202" spans="2:65" s="11" customFormat="1" ht="13.5">
      <c r="B1202" s="210"/>
      <c r="C1202" s="211"/>
      <c r="D1202" s="208" t="s">
        <v>171</v>
      </c>
      <c r="E1202" s="212" t="s">
        <v>21</v>
      </c>
      <c r="F1202" s="213" t="s">
        <v>1286</v>
      </c>
      <c r="G1202" s="211"/>
      <c r="H1202" s="214">
        <v>3.46</v>
      </c>
      <c r="I1202" s="215"/>
      <c r="J1202" s="211"/>
      <c r="K1202" s="211"/>
      <c r="L1202" s="216"/>
      <c r="M1202" s="217"/>
      <c r="N1202" s="218"/>
      <c r="O1202" s="218"/>
      <c r="P1202" s="218"/>
      <c r="Q1202" s="218"/>
      <c r="R1202" s="218"/>
      <c r="S1202" s="218"/>
      <c r="T1202" s="219"/>
      <c r="AT1202" s="220" t="s">
        <v>171</v>
      </c>
      <c r="AU1202" s="220" t="s">
        <v>134</v>
      </c>
      <c r="AV1202" s="11" t="s">
        <v>134</v>
      </c>
      <c r="AW1202" s="11" t="s">
        <v>33</v>
      </c>
      <c r="AX1202" s="11" t="s">
        <v>70</v>
      </c>
      <c r="AY1202" s="220" t="s">
        <v>126</v>
      </c>
    </row>
    <row r="1203" spans="2:65" s="11" customFormat="1" ht="13.5">
      <c r="B1203" s="210"/>
      <c r="C1203" s="211"/>
      <c r="D1203" s="208" t="s">
        <v>171</v>
      </c>
      <c r="E1203" s="212" t="s">
        <v>21</v>
      </c>
      <c r="F1203" s="213" t="s">
        <v>1287</v>
      </c>
      <c r="G1203" s="211"/>
      <c r="H1203" s="214">
        <v>3.46</v>
      </c>
      <c r="I1203" s="215"/>
      <c r="J1203" s="211"/>
      <c r="K1203" s="211"/>
      <c r="L1203" s="216"/>
      <c r="M1203" s="217"/>
      <c r="N1203" s="218"/>
      <c r="O1203" s="218"/>
      <c r="P1203" s="218"/>
      <c r="Q1203" s="218"/>
      <c r="R1203" s="218"/>
      <c r="S1203" s="218"/>
      <c r="T1203" s="219"/>
      <c r="AT1203" s="220" t="s">
        <v>171</v>
      </c>
      <c r="AU1203" s="220" t="s">
        <v>134</v>
      </c>
      <c r="AV1203" s="11" t="s">
        <v>134</v>
      </c>
      <c r="AW1203" s="11" t="s">
        <v>33</v>
      </c>
      <c r="AX1203" s="11" t="s">
        <v>70</v>
      </c>
      <c r="AY1203" s="220" t="s">
        <v>126</v>
      </c>
    </row>
    <row r="1204" spans="2:65" s="11" customFormat="1" ht="13.5">
      <c r="B1204" s="210"/>
      <c r="C1204" s="211"/>
      <c r="D1204" s="208" t="s">
        <v>171</v>
      </c>
      <c r="E1204" s="212" t="s">
        <v>21</v>
      </c>
      <c r="F1204" s="213" t="s">
        <v>1288</v>
      </c>
      <c r="G1204" s="211"/>
      <c r="H1204" s="214">
        <v>3.46</v>
      </c>
      <c r="I1204" s="215"/>
      <c r="J1204" s="211"/>
      <c r="K1204" s="211"/>
      <c r="L1204" s="216"/>
      <c r="M1204" s="217"/>
      <c r="N1204" s="218"/>
      <c r="O1204" s="218"/>
      <c r="P1204" s="218"/>
      <c r="Q1204" s="218"/>
      <c r="R1204" s="218"/>
      <c r="S1204" s="218"/>
      <c r="T1204" s="219"/>
      <c r="AT1204" s="220" t="s">
        <v>171</v>
      </c>
      <c r="AU1204" s="220" t="s">
        <v>134</v>
      </c>
      <c r="AV1204" s="11" t="s">
        <v>134</v>
      </c>
      <c r="AW1204" s="11" t="s">
        <v>33</v>
      </c>
      <c r="AX1204" s="11" t="s">
        <v>70</v>
      </c>
      <c r="AY1204" s="220" t="s">
        <v>126</v>
      </c>
    </row>
    <row r="1205" spans="2:65" s="11" customFormat="1" ht="13.5">
      <c r="B1205" s="210"/>
      <c r="C1205" s="211"/>
      <c r="D1205" s="208" t="s">
        <v>171</v>
      </c>
      <c r="E1205" s="212" t="s">
        <v>21</v>
      </c>
      <c r="F1205" s="213" t="s">
        <v>1289</v>
      </c>
      <c r="G1205" s="211"/>
      <c r="H1205" s="214">
        <v>3.46</v>
      </c>
      <c r="I1205" s="215"/>
      <c r="J1205" s="211"/>
      <c r="K1205" s="211"/>
      <c r="L1205" s="216"/>
      <c r="M1205" s="217"/>
      <c r="N1205" s="218"/>
      <c r="O1205" s="218"/>
      <c r="P1205" s="218"/>
      <c r="Q1205" s="218"/>
      <c r="R1205" s="218"/>
      <c r="S1205" s="218"/>
      <c r="T1205" s="219"/>
      <c r="AT1205" s="220" t="s">
        <v>171</v>
      </c>
      <c r="AU1205" s="220" t="s">
        <v>134</v>
      </c>
      <c r="AV1205" s="11" t="s">
        <v>134</v>
      </c>
      <c r="AW1205" s="11" t="s">
        <v>33</v>
      </c>
      <c r="AX1205" s="11" t="s">
        <v>70</v>
      </c>
      <c r="AY1205" s="220" t="s">
        <v>126</v>
      </c>
    </row>
    <row r="1206" spans="2:65" s="11" customFormat="1" ht="13.5">
      <c r="B1206" s="210"/>
      <c r="C1206" s="211"/>
      <c r="D1206" s="208" t="s">
        <v>171</v>
      </c>
      <c r="E1206" s="212" t="s">
        <v>21</v>
      </c>
      <c r="F1206" s="213" t="s">
        <v>1336</v>
      </c>
      <c r="G1206" s="211"/>
      <c r="H1206" s="214">
        <v>3.61</v>
      </c>
      <c r="I1206" s="215"/>
      <c r="J1206" s="211"/>
      <c r="K1206" s="211"/>
      <c r="L1206" s="216"/>
      <c r="M1206" s="217"/>
      <c r="N1206" s="218"/>
      <c r="O1206" s="218"/>
      <c r="P1206" s="218"/>
      <c r="Q1206" s="218"/>
      <c r="R1206" s="218"/>
      <c r="S1206" s="218"/>
      <c r="T1206" s="219"/>
      <c r="AT1206" s="220" t="s">
        <v>171</v>
      </c>
      <c r="AU1206" s="220" t="s">
        <v>134</v>
      </c>
      <c r="AV1206" s="11" t="s">
        <v>134</v>
      </c>
      <c r="AW1206" s="11" t="s">
        <v>33</v>
      </c>
      <c r="AX1206" s="11" t="s">
        <v>70</v>
      </c>
      <c r="AY1206" s="220" t="s">
        <v>126</v>
      </c>
    </row>
    <row r="1207" spans="2:65" s="11" customFormat="1" ht="13.5">
      <c r="B1207" s="210"/>
      <c r="C1207" s="211"/>
      <c r="D1207" s="208" t="s">
        <v>171</v>
      </c>
      <c r="E1207" s="212" t="s">
        <v>21</v>
      </c>
      <c r="F1207" s="213" t="s">
        <v>1291</v>
      </c>
      <c r="G1207" s="211"/>
      <c r="H1207" s="214">
        <v>3.52</v>
      </c>
      <c r="I1207" s="215"/>
      <c r="J1207" s="211"/>
      <c r="K1207" s="211"/>
      <c r="L1207" s="216"/>
      <c r="M1207" s="217"/>
      <c r="N1207" s="218"/>
      <c r="O1207" s="218"/>
      <c r="P1207" s="218"/>
      <c r="Q1207" s="218"/>
      <c r="R1207" s="218"/>
      <c r="S1207" s="218"/>
      <c r="T1207" s="219"/>
      <c r="AT1207" s="220" t="s">
        <v>171</v>
      </c>
      <c r="AU1207" s="220" t="s">
        <v>134</v>
      </c>
      <c r="AV1207" s="11" t="s">
        <v>134</v>
      </c>
      <c r="AW1207" s="11" t="s">
        <v>33</v>
      </c>
      <c r="AX1207" s="11" t="s">
        <v>70</v>
      </c>
      <c r="AY1207" s="220" t="s">
        <v>126</v>
      </c>
    </row>
    <row r="1208" spans="2:65" s="11" customFormat="1" ht="13.5">
      <c r="B1208" s="210"/>
      <c r="C1208" s="211"/>
      <c r="D1208" s="208" t="s">
        <v>171</v>
      </c>
      <c r="E1208" s="212" t="s">
        <v>21</v>
      </c>
      <c r="F1208" s="213" t="s">
        <v>1292</v>
      </c>
      <c r="G1208" s="211"/>
      <c r="H1208" s="214">
        <v>3.96</v>
      </c>
      <c r="I1208" s="215"/>
      <c r="J1208" s="211"/>
      <c r="K1208" s="211"/>
      <c r="L1208" s="216"/>
      <c r="M1208" s="217"/>
      <c r="N1208" s="218"/>
      <c r="O1208" s="218"/>
      <c r="P1208" s="218"/>
      <c r="Q1208" s="218"/>
      <c r="R1208" s="218"/>
      <c r="S1208" s="218"/>
      <c r="T1208" s="219"/>
      <c r="AT1208" s="220" t="s">
        <v>171</v>
      </c>
      <c r="AU1208" s="220" t="s">
        <v>134</v>
      </c>
      <c r="AV1208" s="11" t="s">
        <v>134</v>
      </c>
      <c r="AW1208" s="11" t="s">
        <v>33</v>
      </c>
      <c r="AX1208" s="11" t="s">
        <v>70</v>
      </c>
      <c r="AY1208" s="220" t="s">
        <v>126</v>
      </c>
    </row>
    <row r="1209" spans="2:65" s="12" customFormat="1" ht="13.5">
      <c r="B1209" s="221"/>
      <c r="C1209" s="222"/>
      <c r="D1209" s="205" t="s">
        <v>171</v>
      </c>
      <c r="E1209" s="248" t="s">
        <v>21</v>
      </c>
      <c r="F1209" s="249" t="s">
        <v>174</v>
      </c>
      <c r="G1209" s="222"/>
      <c r="H1209" s="250">
        <v>93.64</v>
      </c>
      <c r="I1209" s="226"/>
      <c r="J1209" s="222"/>
      <c r="K1209" s="222"/>
      <c r="L1209" s="227"/>
      <c r="M1209" s="228"/>
      <c r="N1209" s="229"/>
      <c r="O1209" s="229"/>
      <c r="P1209" s="229"/>
      <c r="Q1209" s="229"/>
      <c r="R1209" s="229"/>
      <c r="S1209" s="229"/>
      <c r="T1209" s="230"/>
      <c r="AT1209" s="231" t="s">
        <v>171</v>
      </c>
      <c r="AU1209" s="231" t="s">
        <v>134</v>
      </c>
      <c r="AV1209" s="12" t="s">
        <v>133</v>
      </c>
      <c r="AW1209" s="12" t="s">
        <v>33</v>
      </c>
      <c r="AX1209" s="12" t="s">
        <v>78</v>
      </c>
      <c r="AY1209" s="231" t="s">
        <v>126</v>
      </c>
    </row>
    <row r="1210" spans="2:65" s="1" customFormat="1" ht="22.5" customHeight="1">
      <c r="B1210" s="41"/>
      <c r="C1210" s="193" t="s">
        <v>1337</v>
      </c>
      <c r="D1210" s="193" t="s">
        <v>129</v>
      </c>
      <c r="E1210" s="194" t="s">
        <v>1338</v>
      </c>
      <c r="F1210" s="195" t="s">
        <v>1339</v>
      </c>
      <c r="G1210" s="196" t="s">
        <v>169</v>
      </c>
      <c r="H1210" s="197">
        <v>12</v>
      </c>
      <c r="I1210" s="198"/>
      <c r="J1210" s="199">
        <f>ROUND(I1210*H1210,2)</f>
        <v>0</v>
      </c>
      <c r="K1210" s="195" t="s">
        <v>160</v>
      </c>
      <c r="L1210" s="61"/>
      <c r="M1210" s="200" t="s">
        <v>21</v>
      </c>
      <c r="N1210" s="201" t="s">
        <v>42</v>
      </c>
      <c r="O1210" s="42"/>
      <c r="P1210" s="202">
        <f>O1210*H1210</f>
        <v>0</v>
      </c>
      <c r="Q1210" s="202">
        <v>0</v>
      </c>
      <c r="R1210" s="202">
        <f>Q1210*H1210</f>
        <v>0</v>
      </c>
      <c r="S1210" s="202">
        <v>0</v>
      </c>
      <c r="T1210" s="203">
        <f>S1210*H1210</f>
        <v>0</v>
      </c>
      <c r="AR1210" s="24" t="s">
        <v>133</v>
      </c>
      <c r="AT1210" s="24" t="s">
        <v>129</v>
      </c>
      <c r="AU1210" s="24" t="s">
        <v>134</v>
      </c>
      <c r="AY1210" s="24" t="s">
        <v>126</v>
      </c>
      <c r="BE1210" s="204">
        <f>IF(N1210="základní",J1210,0)</f>
        <v>0</v>
      </c>
      <c r="BF1210" s="204">
        <f>IF(N1210="snížená",J1210,0)</f>
        <v>0</v>
      </c>
      <c r="BG1210" s="204">
        <f>IF(N1210="zákl. přenesená",J1210,0)</f>
        <v>0</v>
      </c>
      <c r="BH1210" s="204">
        <f>IF(N1210="sníž. přenesená",J1210,0)</f>
        <v>0</v>
      </c>
      <c r="BI1210" s="204">
        <f>IF(N1210="nulová",J1210,0)</f>
        <v>0</v>
      </c>
      <c r="BJ1210" s="24" t="s">
        <v>134</v>
      </c>
      <c r="BK1210" s="204">
        <f>ROUND(I1210*H1210,2)</f>
        <v>0</v>
      </c>
      <c r="BL1210" s="24" t="s">
        <v>133</v>
      </c>
      <c r="BM1210" s="24" t="s">
        <v>1340</v>
      </c>
    </row>
    <row r="1211" spans="2:65" s="1" customFormat="1" ht="13.5">
      <c r="B1211" s="41"/>
      <c r="C1211" s="63"/>
      <c r="D1211" s="208" t="s">
        <v>135</v>
      </c>
      <c r="E1211" s="63"/>
      <c r="F1211" s="209" t="s">
        <v>1341</v>
      </c>
      <c r="G1211" s="63"/>
      <c r="H1211" s="63"/>
      <c r="I1211" s="163"/>
      <c r="J1211" s="63"/>
      <c r="K1211" s="63"/>
      <c r="L1211" s="61"/>
      <c r="M1211" s="207"/>
      <c r="N1211" s="42"/>
      <c r="O1211" s="42"/>
      <c r="P1211" s="42"/>
      <c r="Q1211" s="42"/>
      <c r="R1211" s="42"/>
      <c r="S1211" s="42"/>
      <c r="T1211" s="78"/>
      <c r="AT1211" s="24" t="s">
        <v>135</v>
      </c>
      <c r="AU1211" s="24" t="s">
        <v>134</v>
      </c>
    </row>
    <row r="1212" spans="2:65" s="11" customFormat="1" ht="13.5">
      <c r="B1212" s="210"/>
      <c r="C1212" s="211"/>
      <c r="D1212" s="208" t="s">
        <v>171</v>
      </c>
      <c r="E1212" s="212" t="s">
        <v>21</v>
      </c>
      <c r="F1212" s="213" t="s">
        <v>1342</v>
      </c>
      <c r="G1212" s="211"/>
      <c r="H1212" s="214">
        <v>0.5</v>
      </c>
      <c r="I1212" s="215"/>
      <c r="J1212" s="211"/>
      <c r="K1212" s="211"/>
      <c r="L1212" s="216"/>
      <c r="M1212" s="217"/>
      <c r="N1212" s="218"/>
      <c r="O1212" s="218"/>
      <c r="P1212" s="218"/>
      <c r="Q1212" s="218"/>
      <c r="R1212" s="218"/>
      <c r="S1212" s="218"/>
      <c r="T1212" s="219"/>
      <c r="AT1212" s="220" t="s">
        <v>171</v>
      </c>
      <c r="AU1212" s="220" t="s">
        <v>134</v>
      </c>
      <c r="AV1212" s="11" t="s">
        <v>134</v>
      </c>
      <c r="AW1212" s="11" t="s">
        <v>33</v>
      </c>
      <c r="AX1212" s="11" t="s">
        <v>70</v>
      </c>
      <c r="AY1212" s="220" t="s">
        <v>126</v>
      </c>
    </row>
    <row r="1213" spans="2:65" s="11" customFormat="1" ht="13.5">
      <c r="B1213" s="210"/>
      <c r="C1213" s="211"/>
      <c r="D1213" s="208" t="s">
        <v>171</v>
      </c>
      <c r="E1213" s="212" t="s">
        <v>21</v>
      </c>
      <c r="F1213" s="213" t="s">
        <v>1343</v>
      </c>
      <c r="G1213" s="211"/>
      <c r="H1213" s="214">
        <v>0.5</v>
      </c>
      <c r="I1213" s="215"/>
      <c r="J1213" s="211"/>
      <c r="K1213" s="211"/>
      <c r="L1213" s="216"/>
      <c r="M1213" s="217"/>
      <c r="N1213" s="218"/>
      <c r="O1213" s="218"/>
      <c r="P1213" s="218"/>
      <c r="Q1213" s="218"/>
      <c r="R1213" s="218"/>
      <c r="S1213" s="218"/>
      <c r="T1213" s="219"/>
      <c r="AT1213" s="220" t="s">
        <v>171</v>
      </c>
      <c r="AU1213" s="220" t="s">
        <v>134</v>
      </c>
      <c r="AV1213" s="11" t="s">
        <v>134</v>
      </c>
      <c r="AW1213" s="11" t="s">
        <v>33</v>
      </c>
      <c r="AX1213" s="11" t="s">
        <v>70</v>
      </c>
      <c r="AY1213" s="220" t="s">
        <v>126</v>
      </c>
    </row>
    <row r="1214" spans="2:65" s="11" customFormat="1" ht="13.5">
      <c r="B1214" s="210"/>
      <c r="C1214" s="211"/>
      <c r="D1214" s="208" t="s">
        <v>171</v>
      </c>
      <c r="E1214" s="212" t="s">
        <v>21</v>
      </c>
      <c r="F1214" s="213" t="s">
        <v>1344</v>
      </c>
      <c r="G1214" s="211"/>
      <c r="H1214" s="214">
        <v>0.5</v>
      </c>
      <c r="I1214" s="215"/>
      <c r="J1214" s="211"/>
      <c r="K1214" s="211"/>
      <c r="L1214" s="216"/>
      <c r="M1214" s="217"/>
      <c r="N1214" s="218"/>
      <c r="O1214" s="218"/>
      <c r="P1214" s="218"/>
      <c r="Q1214" s="218"/>
      <c r="R1214" s="218"/>
      <c r="S1214" s="218"/>
      <c r="T1214" s="219"/>
      <c r="AT1214" s="220" t="s">
        <v>171</v>
      </c>
      <c r="AU1214" s="220" t="s">
        <v>134</v>
      </c>
      <c r="AV1214" s="11" t="s">
        <v>134</v>
      </c>
      <c r="AW1214" s="11" t="s">
        <v>33</v>
      </c>
      <c r="AX1214" s="11" t="s">
        <v>70</v>
      </c>
      <c r="AY1214" s="220" t="s">
        <v>126</v>
      </c>
    </row>
    <row r="1215" spans="2:65" s="11" customFormat="1" ht="13.5">
      <c r="B1215" s="210"/>
      <c r="C1215" s="211"/>
      <c r="D1215" s="208" t="s">
        <v>171</v>
      </c>
      <c r="E1215" s="212" t="s">
        <v>21</v>
      </c>
      <c r="F1215" s="213" t="s">
        <v>1345</v>
      </c>
      <c r="G1215" s="211"/>
      <c r="H1215" s="214">
        <v>0.5</v>
      </c>
      <c r="I1215" s="215"/>
      <c r="J1215" s="211"/>
      <c r="K1215" s="211"/>
      <c r="L1215" s="216"/>
      <c r="M1215" s="217"/>
      <c r="N1215" s="218"/>
      <c r="O1215" s="218"/>
      <c r="P1215" s="218"/>
      <c r="Q1215" s="218"/>
      <c r="R1215" s="218"/>
      <c r="S1215" s="218"/>
      <c r="T1215" s="219"/>
      <c r="AT1215" s="220" t="s">
        <v>171</v>
      </c>
      <c r="AU1215" s="220" t="s">
        <v>134</v>
      </c>
      <c r="AV1215" s="11" t="s">
        <v>134</v>
      </c>
      <c r="AW1215" s="11" t="s">
        <v>33</v>
      </c>
      <c r="AX1215" s="11" t="s">
        <v>70</v>
      </c>
      <c r="AY1215" s="220" t="s">
        <v>126</v>
      </c>
    </row>
    <row r="1216" spans="2:65" s="11" customFormat="1" ht="13.5">
      <c r="B1216" s="210"/>
      <c r="C1216" s="211"/>
      <c r="D1216" s="208" t="s">
        <v>171</v>
      </c>
      <c r="E1216" s="212" t="s">
        <v>21</v>
      </c>
      <c r="F1216" s="213" t="s">
        <v>1346</v>
      </c>
      <c r="G1216" s="211"/>
      <c r="H1216" s="214">
        <v>1</v>
      </c>
      <c r="I1216" s="215"/>
      <c r="J1216" s="211"/>
      <c r="K1216" s="211"/>
      <c r="L1216" s="216"/>
      <c r="M1216" s="217"/>
      <c r="N1216" s="218"/>
      <c r="O1216" s="218"/>
      <c r="P1216" s="218"/>
      <c r="Q1216" s="218"/>
      <c r="R1216" s="218"/>
      <c r="S1216" s="218"/>
      <c r="T1216" s="219"/>
      <c r="AT1216" s="220" t="s">
        <v>171</v>
      </c>
      <c r="AU1216" s="220" t="s">
        <v>134</v>
      </c>
      <c r="AV1216" s="11" t="s">
        <v>134</v>
      </c>
      <c r="AW1216" s="11" t="s">
        <v>33</v>
      </c>
      <c r="AX1216" s="11" t="s">
        <v>70</v>
      </c>
      <c r="AY1216" s="220" t="s">
        <v>126</v>
      </c>
    </row>
    <row r="1217" spans="2:51" s="11" customFormat="1" ht="13.5">
      <c r="B1217" s="210"/>
      <c r="C1217" s="211"/>
      <c r="D1217" s="208" t="s">
        <v>171</v>
      </c>
      <c r="E1217" s="212" t="s">
        <v>21</v>
      </c>
      <c r="F1217" s="213" t="s">
        <v>1347</v>
      </c>
      <c r="G1217" s="211"/>
      <c r="H1217" s="214">
        <v>0.5</v>
      </c>
      <c r="I1217" s="215"/>
      <c r="J1217" s="211"/>
      <c r="K1217" s="211"/>
      <c r="L1217" s="216"/>
      <c r="M1217" s="217"/>
      <c r="N1217" s="218"/>
      <c r="O1217" s="218"/>
      <c r="P1217" s="218"/>
      <c r="Q1217" s="218"/>
      <c r="R1217" s="218"/>
      <c r="S1217" s="218"/>
      <c r="T1217" s="219"/>
      <c r="AT1217" s="220" t="s">
        <v>171</v>
      </c>
      <c r="AU1217" s="220" t="s">
        <v>134</v>
      </c>
      <c r="AV1217" s="11" t="s">
        <v>134</v>
      </c>
      <c r="AW1217" s="11" t="s">
        <v>33</v>
      </c>
      <c r="AX1217" s="11" t="s">
        <v>70</v>
      </c>
      <c r="AY1217" s="220" t="s">
        <v>126</v>
      </c>
    </row>
    <row r="1218" spans="2:51" s="11" customFormat="1" ht="13.5">
      <c r="B1218" s="210"/>
      <c r="C1218" s="211"/>
      <c r="D1218" s="208" t="s">
        <v>171</v>
      </c>
      <c r="E1218" s="212" t="s">
        <v>21</v>
      </c>
      <c r="F1218" s="213" t="s">
        <v>1348</v>
      </c>
      <c r="G1218" s="211"/>
      <c r="H1218" s="214">
        <v>0.5</v>
      </c>
      <c r="I1218" s="215"/>
      <c r="J1218" s="211"/>
      <c r="K1218" s="211"/>
      <c r="L1218" s="216"/>
      <c r="M1218" s="217"/>
      <c r="N1218" s="218"/>
      <c r="O1218" s="218"/>
      <c r="P1218" s="218"/>
      <c r="Q1218" s="218"/>
      <c r="R1218" s="218"/>
      <c r="S1218" s="218"/>
      <c r="T1218" s="219"/>
      <c r="AT1218" s="220" t="s">
        <v>171</v>
      </c>
      <c r="AU1218" s="220" t="s">
        <v>134</v>
      </c>
      <c r="AV1218" s="11" t="s">
        <v>134</v>
      </c>
      <c r="AW1218" s="11" t="s">
        <v>33</v>
      </c>
      <c r="AX1218" s="11" t="s">
        <v>70</v>
      </c>
      <c r="AY1218" s="220" t="s">
        <v>126</v>
      </c>
    </row>
    <row r="1219" spans="2:51" s="11" customFormat="1" ht="13.5">
      <c r="B1219" s="210"/>
      <c r="C1219" s="211"/>
      <c r="D1219" s="208" t="s">
        <v>171</v>
      </c>
      <c r="E1219" s="212" t="s">
        <v>21</v>
      </c>
      <c r="F1219" s="213" t="s">
        <v>1349</v>
      </c>
      <c r="G1219" s="211"/>
      <c r="H1219" s="214">
        <v>0.5</v>
      </c>
      <c r="I1219" s="215"/>
      <c r="J1219" s="211"/>
      <c r="K1219" s="211"/>
      <c r="L1219" s="216"/>
      <c r="M1219" s="217"/>
      <c r="N1219" s="218"/>
      <c r="O1219" s="218"/>
      <c r="P1219" s="218"/>
      <c r="Q1219" s="218"/>
      <c r="R1219" s="218"/>
      <c r="S1219" s="218"/>
      <c r="T1219" s="219"/>
      <c r="AT1219" s="220" t="s">
        <v>171</v>
      </c>
      <c r="AU1219" s="220" t="s">
        <v>134</v>
      </c>
      <c r="AV1219" s="11" t="s">
        <v>134</v>
      </c>
      <c r="AW1219" s="11" t="s">
        <v>33</v>
      </c>
      <c r="AX1219" s="11" t="s">
        <v>70</v>
      </c>
      <c r="AY1219" s="220" t="s">
        <v>126</v>
      </c>
    </row>
    <row r="1220" spans="2:51" s="11" customFormat="1" ht="13.5">
      <c r="B1220" s="210"/>
      <c r="C1220" s="211"/>
      <c r="D1220" s="208" t="s">
        <v>171</v>
      </c>
      <c r="E1220" s="212" t="s">
        <v>21</v>
      </c>
      <c r="F1220" s="213" t="s">
        <v>1350</v>
      </c>
      <c r="G1220" s="211"/>
      <c r="H1220" s="214">
        <v>0.5</v>
      </c>
      <c r="I1220" s="215"/>
      <c r="J1220" s="211"/>
      <c r="K1220" s="211"/>
      <c r="L1220" s="216"/>
      <c r="M1220" s="217"/>
      <c r="N1220" s="218"/>
      <c r="O1220" s="218"/>
      <c r="P1220" s="218"/>
      <c r="Q1220" s="218"/>
      <c r="R1220" s="218"/>
      <c r="S1220" s="218"/>
      <c r="T1220" s="219"/>
      <c r="AT1220" s="220" t="s">
        <v>171</v>
      </c>
      <c r="AU1220" s="220" t="s">
        <v>134</v>
      </c>
      <c r="AV1220" s="11" t="s">
        <v>134</v>
      </c>
      <c r="AW1220" s="11" t="s">
        <v>33</v>
      </c>
      <c r="AX1220" s="11" t="s">
        <v>70</v>
      </c>
      <c r="AY1220" s="220" t="s">
        <v>126</v>
      </c>
    </row>
    <row r="1221" spans="2:51" s="11" customFormat="1" ht="13.5">
      <c r="B1221" s="210"/>
      <c r="C1221" s="211"/>
      <c r="D1221" s="208" t="s">
        <v>171</v>
      </c>
      <c r="E1221" s="212" t="s">
        <v>21</v>
      </c>
      <c r="F1221" s="213" t="s">
        <v>1351</v>
      </c>
      <c r="G1221" s="211"/>
      <c r="H1221" s="214">
        <v>0.5</v>
      </c>
      <c r="I1221" s="215"/>
      <c r="J1221" s="211"/>
      <c r="K1221" s="211"/>
      <c r="L1221" s="216"/>
      <c r="M1221" s="217"/>
      <c r="N1221" s="218"/>
      <c r="O1221" s="218"/>
      <c r="P1221" s="218"/>
      <c r="Q1221" s="218"/>
      <c r="R1221" s="218"/>
      <c r="S1221" s="218"/>
      <c r="T1221" s="219"/>
      <c r="AT1221" s="220" t="s">
        <v>171</v>
      </c>
      <c r="AU1221" s="220" t="s">
        <v>134</v>
      </c>
      <c r="AV1221" s="11" t="s">
        <v>134</v>
      </c>
      <c r="AW1221" s="11" t="s">
        <v>33</v>
      </c>
      <c r="AX1221" s="11" t="s">
        <v>70</v>
      </c>
      <c r="AY1221" s="220" t="s">
        <v>126</v>
      </c>
    </row>
    <row r="1222" spans="2:51" s="11" customFormat="1" ht="13.5">
      <c r="B1222" s="210"/>
      <c r="C1222" s="211"/>
      <c r="D1222" s="208" t="s">
        <v>171</v>
      </c>
      <c r="E1222" s="212" t="s">
        <v>21</v>
      </c>
      <c r="F1222" s="213" t="s">
        <v>1352</v>
      </c>
      <c r="G1222" s="211"/>
      <c r="H1222" s="214">
        <v>0.5</v>
      </c>
      <c r="I1222" s="215"/>
      <c r="J1222" s="211"/>
      <c r="K1222" s="211"/>
      <c r="L1222" s="216"/>
      <c r="M1222" s="217"/>
      <c r="N1222" s="218"/>
      <c r="O1222" s="218"/>
      <c r="P1222" s="218"/>
      <c r="Q1222" s="218"/>
      <c r="R1222" s="218"/>
      <c r="S1222" s="218"/>
      <c r="T1222" s="219"/>
      <c r="AT1222" s="220" t="s">
        <v>171</v>
      </c>
      <c r="AU1222" s="220" t="s">
        <v>134</v>
      </c>
      <c r="AV1222" s="11" t="s">
        <v>134</v>
      </c>
      <c r="AW1222" s="11" t="s">
        <v>33</v>
      </c>
      <c r="AX1222" s="11" t="s">
        <v>70</v>
      </c>
      <c r="AY1222" s="220" t="s">
        <v>126</v>
      </c>
    </row>
    <row r="1223" spans="2:51" s="11" customFormat="1" ht="13.5">
      <c r="B1223" s="210"/>
      <c r="C1223" s="211"/>
      <c r="D1223" s="208" t="s">
        <v>171</v>
      </c>
      <c r="E1223" s="212" t="s">
        <v>21</v>
      </c>
      <c r="F1223" s="213" t="s">
        <v>1353</v>
      </c>
      <c r="G1223" s="211"/>
      <c r="H1223" s="214">
        <v>0.5</v>
      </c>
      <c r="I1223" s="215"/>
      <c r="J1223" s="211"/>
      <c r="K1223" s="211"/>
      <c r="L1223" s="216"/>
      <c r="M1223" s="217"/>
      <c r="N1223" s="218"/>
      <c r="O1223" s="218"/>
      <c r="P1223" s="218"/>
      <c r="Q1223" s="218"/>
      <c r="R1223" s="218"/>
      <c r="S1223" s="218"/>
      <c r="T1223" s="219"/>
      <c r="AT1223" s="220" t="s">
        <v>171</v>
      </c>
      <c r="AU1223" s="220" t="s">
        <v>134</v>
      </c>
      <c r="AV1223" s="11" t="s">
        <v>134</v>
      </c>
      <c r="AW1223" s="11" t="s">
        <v>33</v>
      </c>
      <c r="AX1223" s="11" t="s">
        <v>70</v>
      </c>
      <c r="AY1223" s="220" t="s">
        <v>126</v>
      </c>
    </row>
    <row r="1224" spans="2:51" s="11" customFormat="1" ht="13.5">
      <c r="B1224" s="210"/>
      <c r="C1224" s="211"/>
      <c r="D1224" s="208" t="s">
        <v>171</v>
      </c>
      <c r="E1224" s="212" t="s">
        <v>21</v>
      </c>
      <c r="F1224" s="213" t="s">
        <v>1354</v>
      </c>
      <c r="G1224" s="211"/>
      <c r="H1224" s="214">
        <v>0.5</v>
      </c>
      <c r="I1224" s="215"/>
      <c r="J1224" s="211"/>
      <c r="K1224" s="211"/>
      <c r="L1224" s="216"/>
      <c r="M1224" s="217"/>
      <c r="N1224" s="218"/>
      <c r="O1224" s="218"/>
      <c r="P1224" s="218"/>
      <c r="Q1224" s="218"/>
      <c r="R1224" s="218"/>
      <c r="S1224" s="218"/>
      <c r="T1224" s="219"/>
      <c r="AT1224" s="220" t="s">
        <v>171</v>
      </c>
      <c r="AU1224" s="220" t="s">
        <v>134</v>
      </c>
      <c r="AV1224" s="11" t="s">
        <v>134</v>
      </c>
      <c r="AW1224" s="11" t="s">
        <v>33</v>
      </c>
      <c r="AX1224" s="11" t="s">
        <v>70</v>
      </c>
      <c r="AY1224" s="220" t="s">
        <v>126</v>
      </c>
    </row>
    <row r="1225" spans="2:51" s="11" customFormat="1" ht="13.5">
      <c r="B1225" s="210"/>
      <c r="C1225" s="211"/>
      <c r="D1225" s="208" t="s">
        <v>171</v>
      </c>
      <c r="E1225" s="212" t="s">
        <v>21</v>
      </c>
      <c r="F1225" s="213" t="s">
        <v>1355</v>
      </c>
      <c r="G1225" s="211"/>
      <c r="H1225" s="214">
        <v>1</v>
      </c>
      <c r="I1225" s="215"/>
      <c r="J1225" s="211"/>
      <c r="K1225" s="211"/>
      <c r="L1225" s="216"/>
      <c r="M1225" s="217"/>
      <c r="N1225" s="218"/>
      <c r="O1225" s="218"/>
      <c r="P1225" s="218"/>
      <c r="Q1225" s="218"/>
      <c r="R1225" s="218"/>
      <c r="S1225" s="218"/>
      <c r="T1225" s="219"/>
      <c r="AT1225" s="220" t="s">
        <v>171</v>
      </c>
      <c r="AU1225" s="220" t="s">
        <v>134</v>
      </c>
      <c r="AV1225" s="11" t="s">
        <v>134</v>
      </c>
      <c r="AW1225" s="11" t="s">
        <v>33</v>
      </c>
      <c r="AX1225" s="11" t="s">
        <v>70</v>
      </c>
      <c r="AY1225" s="220" t="s">
        <v>126</v>
      </c>
    </row>
    <row r="1226" spans="2:51" s="11" customFormat="1" ht="13.5">
      <c r="B1226" s="210"/>
      <c r="C1226" s="211"/>
      <c r="D1226" s="208" t="s">
        <v>171</v>
      </c>
      <c r="E1226" s="212" t="s">
        <v>21</v>
      </c>
      <c r="F1226" s="213" t="s">
        <v>1356</v>
      </c>
      <c r="G1226" s="211"/>
      <c r="H1226" s="214">
        <v>0.5</v>
      </c>
      <c r="I1226" s="215"/>
      <c r="J1226" s="211"/>
      <c r="K1226" s="211"/>
      <c r="L1226" s="216"/>
      <c r="M1226" s="217"/>
      <c r="N1226" s="218"/>
      <c r="O1226" s="218"/>
      <c r="P1226" s="218"/>
      <c r="Q1226" s="218"/>
      <c r="R1226" s="218"/>
      <c r="S1226" s="218"/>
      <c r="T1226" s="219"/>
      <c r="AT1226" s="220" t="s">
        <v>171</v>
      </c>
      <c r="AU1226" s="220" t="s">
        <v>134</v>
      </c>
      <c r="AV1226" s="11" t="s">
        <v>134</v>
      </c>
      <c r="AW1226" s="11" t="s">
        <v>33</v>
      </c>
      <c r="AX1226" s="11" t="s">
        <v>70</v>
      </c>
      <c r="AY1226" s="220" t="s">
        <v>126</v>
      </c>
    </row>
    <row r="1227" spans="2:51" s="11" customFormat="1" ht="13.5">
      <c r="B1227" s="210"/>
      <c r="C1227" s="211"/>
      <c r="D1227" s="208" t="s">
        <v>171</v>
      </c>
      <c r="E1227" s="212" t="s">
        <v>21</v>
      </c>
      <c r="F1227" s="213" t="s">
        <v>1357</v>
      </c>
      <c r="G1227" s="211"/>
      <c r="H1227" s="214">
        <v>0.5</v>
      </c>
      <c r="I1227" s="215"/>
      <c r="J1227" s="211"/>
      <c r="K1227" s="211"/>
      <c r="L1227" s="216"/>
      <c r="M1227" s="217"/>
      <c r="N1227" s="218"/>
      <c r="O1227" s="218"/>
      <c r="P1227" s="218"/>
      <c r="Q1227" s="218"/>
      <c r="R1227" s="218"/>
      <c r="S1227" s="218"/>
      <c r="T1227" s="219"/>
      <c r="AT1227" s="220" t="s">
        <v>171</v>
      </c>
      <c r="AU1227" s="220" t="s">
        <v>134</v>
      </c>
      <c r="AV1227" s="11" t="s">
        <v>134</v>
      </c>
      <c r="AW1227" s="11" t="s">
        <v>33</v>
      </c>
      <c r="AX1227" s="11" t="s">
        <v>70</v>
      </c>
      <c r="AY1227" s="220" t="s">
        <v>126</v>
      </c>
    </row>
    <row r="1228" spans="2:51" s="11" customFormat="1" ht="13.5">
      <c r="B1228" s="210"/>
      <c r="C1228" s="211"/>
      <c r="D1228" s="208" t="s">
        <v>171</v>
      </c>
      <c r="E1228" s="212" t="s">
        <v>21</v>
      </c>
      <c r="F1228" s="213" t="s">
        <v>1358</v>
      </c>
      <c r="G1228" s="211"/>
      <c r="H1228" s="214">
        <v>0.5</v>
      </c>
      <c r="I1228" s="215"/>
      <c r="J1228" s="211"/>
      <c r="K1228" s="211"/>
      <c r="L1228" s="216"/>
      <c r="M1228" s="217"/>
      <c r="N1228" s="218"/>
      <c r="O1228" s="218"/>
      <c r="P1228" s="218"/>
      <c r="Q1228" s="218"/>
      <c r="R1228" s="218"/>
      <c r="S1228" s="218"/>
      <c r="T1228" s="219"/>
      <c r="AT1228" s="220" t="s">
        <v>171</v>
      </c>
      <c r="AU1228" s="220" t="s">
        <v>134</v>
      </c>
      <c r="AV1228" s="11" t="s">
        <v>134</v>
      </c>
      <c r="AW1228" s="11" t="s">
        <v>33</v>
      </c>
      <c r="AX1228" s="11" t="s">
        <v>70</v>
      </c>
      <c r="AY1228" s="220" t="s">
        <v>126</v>
      </c>
    </row>
    <row r="1229" spans="2:51" s="11" customFormat="1" ht="13.5">
      <c r="B1229" s="210"/>
      <c r="C1229" s="211"/>
      <c r="D1229" s="208" t="s">
        <v>171</v>
      </c>
      <c r="E1229" s="212" t="s">
        <v>21</v>
      </c>
      <c r="F1229" s="213" t="s">
        <v>1359</v>
      </c>
      <c r="G1229" s="211"/>
      <c r="H1229" s="214">
        <v>0.5</v>
      </c>
      <c r="I1229" s="215"/>
      <c r="J1229" s="211"/>
      <c r="K1229" s="211"/>
      <c r="L1229" s="216"/>
      <c r="M1229" s="217"/>
      <c r="N1229" s="218"/>
      <c r="O1229" s="218"/>
      <c r="P1229" s="218"/>
      <c r="Q1229" s="218"/>
      <c r="R1229" s="218"/>
      <c r="S1229" s="218"/>
      <c r="T1229" s="219"/>
      <c r="AT1229" s="220" t="s">
        <v>171</v>
      </c>
      <c r="AU1229" s="220" t="s">
        <v>134</v>
      </c>
      <c r="AV1229" s="11" t="s">
        <v>134</v>
      </c>
      <c r="AW1229" s="11" t="s">
        <v>33</v>
      </c>
      <c r="AX1229" s="11" t="s">
        <v>70</v>
      </c>
      <c r="AY1229" s="220" t="s">
        <v>126</v>
      </c>
    </row>
    <row r="1230" spans="2:51" s="11" customFormat="1" ht="13.5">
      <c r="B1230" s="210"/>
      <c r="C1230" s="211"/>
      <c r="D1230" s="208" t="s">
        <v>171</v>
      </c>
      <c r="E1230" s="212" t="s">
        <v>21</v>
      </c>
      <c r="F1230" s="213" t="s">
        <v>1360</v>
      </c>
      <c r="G1230" s="211"/>
      <c r="H1230" s="214">
        <v>0.5</v>
      </c>
      <c r="I1230" s="215"/>
      <c r="J1230" s="211"/>
      <c r="K1230" s="211"/>
      <c r="L1230" s="216"/>
      <c r="M1230" s="217"/>
      <c r="N1230" s="218"/>
      <c r="O1230" s="218"/>
      <c r="P1230" s="218"/>
      <c r="Q1230" s="218"/>
      <c r="R1230" s="218"/>
      <c r="S1230" s="218"/>
      <c r="T1230" s="219"/>
      <c r="AT1230" s="220" t="s">
        <v>171</v>
      </c>
      <c r="AU1230" s="220" t="s">
        <v>134</v>
      </c>
      <c r="AV1230" s="11" t="s">
        <v>134</v>
      </c>
      <c r="AW1230" s="11" t="s">
        <v>33</v>
      </c>
      <c r="AX1230" s="11" t="s">
        <v>70</v>
      </c>
      <c r="AY1230" s="220" t="s">
        <v>126</v>
      </c>
    </row>
    <row r="1231" spans="2:51" s="11" customFormat="1" ht="13.5">
      <c r="B1231" s="210"/>
      <c r="C1231" s="211"/>
      <c r="D1231" s="208" t="s">
        <v>171</v>
      </c>
      <c r="E1231" s="212" t="s">
        <v>21</v>
      </c>
      <c r="F1231" s="213" t="s">
        <v>1361</v>
      </c>
      <c r="G1231" s="211"/>
      <c r="H1231" s="214">
        <v>0.5</v>
      </c>
      <c r="I1231" s="215"/>
      <c r="J1231" s="211"/>
      <c r="K1231" s="211"/>
      <c r="L1231" s="216"/>
      <c r="M1231" s="217"/>
      <c r="N1231" s="218"/>
      <c r="O1231" s="218"/>
      <c r="P1231" s="218"/>
      <c r="Q1231" s="218"/>
      <c r="R1231" s="218"/>
      <c r="S1231" s="218"/>
      <c r="T1231" s="219"/>
      <c r="AT1231" s="220" t="s">
        <v>171</v>
      </c>
      <c r="AU1231" s="220" t="s">
        <v>134</v>
      </c>
      <c r="AV1231" s="11" t="s">
        <v>134</v>
      </c>
      <c r="AW1231" s="11" t="s">
        <v>33</v>
      </c>
      <c r="AX1231" s="11" t="s">
        <v>70</v>
      </c>
      <c r="AY1231" s="220" t="s">
        <v>126</v>
      </c>
    </row>
    <row r="1232" spans="2:51" s="11" customFormat="1" ht="13.5">
      <c r="B1232" s="210"/>
      <c r="C1232" s="211"/>
      <c r="D1232" s="208" t="s">
        <v>171</v>
      </c>
      <c r="E1232" s="212" t="s">
        <v>21</v>
      </c>
      <c r="F1232" s="213" t="s">
        <v>1362</v>
      </c>
      <c r="G1232" s="211"/>
      <c r="H1232" s="214">
        <v>0.5</v>
      </c>
      <c r="I1232" s="215"/>
      <c r="J1232" s="211"/>
      <c r="K1232" s="211"/>
      <c r="L1232" s="216"/>
      <c r="M1232" s="217"/>
      <c r="N1232" s="218"/>
      <c r="O1232" s="218"/>
      <c r="P1232" s="218"/>
      <c r="Q1232" s="218"/>
      <c r="R1232" s="218"/>
      <c r="S1232" s="218"/>
      <c r="T1232" s="219"/>
      <c r="AT1232" s="220" t="s">
        <v>171</v>
      </c>
      <c r="AU1232" s="220" t="s">
        <v>134</v>
      </c>
      <c r="AV1232" s="11" t="s">
        <v>134</v>
      </c>
      <c r="AW1232" s="11" t="s">
        <v>33</v>
      </c>
      <c r="AX1232" s="11" t="s">
        <v>70</v>
      </c>
      <c r="AY1232" s="220" t="s">
        <v>126</v>
      </c>
    </row>
    <row r="1233" spans="2:65" s="11" customFormat="1" ht="13.5">
      <c r="B1233" s="210"/>
      <c r="C1233" s="211"/>
      <c r="D1233" s="208" t="s">
        <v>171</v>
      </c>
      <c r="E1233" s="212" t="s">
        <v>21</v>
      </c>
      <c r="F1233" s="213" t="s">
        <v>1363</v>
      </c>
      <c r="G1233" s="211"/>
      <c r="H1233" s="214">
        <v>0.5</v>
      </c>
      <c r="I1233" s="215"/>
      <c r="J1233" s="211"/>
      <c r="K1233" s="211"/>
      <c r="L1233" s="216"/>
      <c r="M1233" s="217"/>
      <c r="N1233" s="218"/>
      <c r="O1233" s="218"/>
      <c r="P1233" s="218"/>
      <c r="Q1233" s="218"/>
      <c r="R1233" s="218"/>
      <c r="S1233" s="218"/>
      <c r="T1233" s="219"/>
      <c r="AT1233" s="220" t="s">
        <v>171</v>
      </c>
      <c r="AU1233" s="220" t="s">
        <v>134</v>
      </c>
      <c r="AV1233" s="11" t="s">
        <v>134</v>
      </c>
      <c r="AW1233" s="11" t="s">
        <v>33</v>
      </c>
      <c r="AX1233" s="11" t="s">
        <v>70</v>
      </c>
      <c r="AY1233" s="220" t="s">
        <v>126</v>
      </c>
    </row>
    <row r="1234" spans="2:65" s="12" customFormat="1" ht="13.5">
      <c r="B1234" s="221"/>
      <c r="C1234" s="222"/>
      <c r="D1234" s="205" t="s">
        <v>171</v>
      </c>
      <c r="E1234" s="248" t="s">
        <v>21</v>
      </c>
      <c r="F1234" s="249" t="s">
        <v>174</v>
      </c>
      <c r="G1234" s="222"/>
      <c r="H1234" s="250">
        <v>12</v>
      </c>
      <c r="I1234" s="226"/>
      <c r="J1234" s="222"/>
      <c r="K1234" s="222"/>
      <c r="L1234" s="227"/>
      <c r="M1234" s="228"/>
      <c r="N1234" s="229"/>
      <c r="O1234" s="229"/>
      <c r="P1234" s="229"/>
      <c r="Q1234" s="229"/>
      <c r="R1234" s="229"/>
      <c r="S1234" s="229"/>
      <c r="T1234" s="230"/>
      <c r="AT1234" s="231" t="s">
        <v>171</v>
      </c>
      <c r="AU1234" s="231" t="s">
        <v>134</v>
      </c>
      <c r="AV1234" s="12" t="s">
        <v>133</v>
      </c>
      <c r="AW1234" s="12" t="s">
        <v>33</v>
      </c>
      <c r="AX1234" s="12" t="s">
        <v>78</v>
      </c>
      <c r="AY1234" s="231" t="s">
        <v>126</v>
      </c>
    </row>
    <row r="1235" spans="2:65" s="1" customFormat="1" ht="22.5" customHeight="1">
      <c r="B1235" s="41"/>
      <c r="C1235" s="193" t="s">
        <v>741</v>
      </c>
      <c r="D1235" s="193" t="s">
        <v>129</v>
      </c>
      <c r="E1235" s="194" t="s">
        <v>1364</v>
      </c>
      <c r="F1235" s="195" t="s">
        <v>1365</v>
      </c>
      <c r="G1235" s="196" t="s">
        <v>400</v>
      </c>
      <c r="H1235" s="197">
        <v>93.64</v>
      </c>
      <c r="I1235" s="198"/>
      <c r="J1235" s="199">
        <f>ROUND(I1235*H1235,2)</f>
        <v>0</v>
      </c>
      <c r="K1235" s="195" t="s">
        <v>160</v>
      </c>
      <c r="L1235" s="61"/>
      <c r="M1235" s="200" t="s">
        <v>21</v>
      </c>
      <c r="N1235" s="201" t="s">
        <v>42</v>
      </c>
      <c r="O1235" s="42"/>
      <c r="P1235" s="202">
        <f>O1235*H1235</f>
        <v>0</v>
      </c>
      <c r="Q1235" s="202">
        <v>0</v>
      </c>
      <c r="R1235" s="202">
        <f>Q1235*H1235</f>
        <v>0</v>
      </c>
      <c r="S1235" s="202">
        <v>0</v>
      </c>
      <c r="T1235" s="203">
        <f>S1235*H1235</f>
        <v>0</v>
      </c>
      <c r="AR1235" s="24" t="s">
        <v>133</v>
      </c>
      <c r="AT1235" s="24" t="s">
        <v>129</v>
      </c>
      <c r="AU1235" s="24" t="s">
        <v>134</v>
      </c>
      <c r="AY1235" s="24" t="s">
        <v>126</v>
      </c>
      <c r="BE1235" s="204">
        <f>IF(N1235="základní",J1235,0)</f>
        <v>0</v>
      </c>
      <c r="BF1235" s="204">
        <f>IF(N1235="snížená",J1235,0)</f>
        <v>0</v>
      </c>
      <c r="BG1235" s="204">
        <f>IF(N1235="zákl. přenesená",J1235,0)</f>
        <v>0</v>
      </c>
      <c r="BH1235" s="204">
        <f>IF(N1235="sníž. přenesená",J1235,0)</f>
        <v>0</v>
      </c>
      <c r="BI1235" s="204">
        <f>IF(N1235="nulová",J1235,0)</f>
        <v>0</v>
      </c>
      <c r="BJ1235" s="24" t="s">
        <v>134</v>
      </c>
      <c r="BK1235" s="204">
        <f>ROUND(I1235*H1235,2)</f>
        <v>0</v>
      </c>
      <c r="BL1235" s="24" t="s">
        <v>133</v>
      </c>
      <c r="BM1235" s="24" t="s">
        <v>1366</v>
      </c>
    </row>
    <row r="1236" spans="2:65" s="1" customFormat="1" ht="27">
      <c r="B1236" s="41"/>
      <c r="C1236" s="63"/>
      <c r="D1236" s="208" t="s">
        <v>135</v>
      </c>
      <c r="E1236" s="63"/>
      <c r="F1236" s="209" t="s">
        <v>1367</v>
      </c>
      <c r="G1236" s="63"/>
      <c r="H1236" s="63"/>
      <c r="I1236" s="163"/>
      <c r="J1236" s="63"/>
      <c r="K1236" s="63"/>
      <c r="L1236" s="61"/>
      <c r="M1236" s="207"/>
      <c r="N1236" s="42"/>
      <c r="O1236" s="42"/>
      <c r="P1236" s="42"/>
      <c r="Q1236" s="42"/>
      <c r="R1236" s="42"/>
      <c r="S1236" s="42"/>
      <c r="T1236" s="78"/>
      <c r="AT1236" s="24" t="s">
        <v>135</v>
      </c>
      <c r="AU1236" s="24" t="s">
        <v>134</v>
      </c>
    </row>
    <row r="1237" spans="2:65" s="11" customFormat="1" ht="13.5">
      <c r="B1237" s="210"/>
      <c r="C1237" s="211"/>
      <c r="D1237" s="208" t="s">
        <v>171</v>
      </c>
      <c r="E1237" s="212" t="s">
        <v>21</v>
      </c>
      <c r="F1237" s="213" t="s">
        <v>1245</v>
      </c>
      <c r="G1237" s="211"/>
      <c r="H1237" s="214">
        <v>3.39</v>
      </c>
      <c r="I1237" s="215"/>
      <c r="J1237" s="211"/>
      <c r="K1237" s="211"/>
      <c r="L1237" s="216"/>
      <c r="M1237" s="217"/>
      <c r="N1237" s="218"/>
      <c r="O1237" s="218"/>
      <c r="P1237" s="218"/>
      <c r="Q1237" s="218"/>
      <c r="R1237" s="218"/>
      <c r="S1237" s="218"/>
      <c r="T1237" s="219"/>
      <c r="AT1237" s="220" t="s">
        <v>171</v>
      </c>
      <c r="AU1237" s="220" t="s">
        <v>134</v>
      </c>
      <c r="AV1237" s="11" t="s">
        <v>134</v>
      </c>
      <c r="AW1237" s="11" t="s">
        <v>33</v>
      </c>
      <c r="AX1237" s="11" t="s">
        <v>70</v>
      </c>
      <c r="AY1237" s="220" t="s">
        <v>126</v>
      </c>
    </row>
    <row r="1238" spans="2:65" s="11" customFormat="1" ht="13.5">
      <c r="B1238" s="210"/>
      <c r="C1238" s="211"/>
      <c r="D1238" s="208" t="s">
        <v>171</v>
      </c>
      <c r="E1238" s="212" t="s">
        <v>21</v>
      </c>
      <c r="F1238" s="213" t="s">
        <v>1254</v>
      </c>
      <c r="G1238" s="211"/>
      <c r="H1238" s="214">
        <v>4.04</v>
      </c>
      <c r="I1238" s="215"/>
      <c r="J1238" s="211"/>
      <c r="K1238" s="211"/>
      <c r="L1238" s="216"/>
      <c r="M1238" s="217"/>
      <c r="N1238" s="218"/>
      <c r="O1238" s="218"/>
      <c r="P1238" s="218"/>
      <c r="Q1238" s="218"/>
      <c r="R1238" s="218"/>
      <c r="S1238" s="218"/>
      <c r="T1238" s="219"/>
      <c r="AT1238" s="220" t="s">
        <v>171</v>
      </c>
      <c r="AU1238" s="220" t="s">
        <v>134</v>
      </c>
      <c r="AV1238" s="11" t="s">
        <v>134</v>
      </c>
      <c r="AW1238" s="11" t="s">
        <v>33</v>
      </c>
      <c r="AX1238" s="11" t="s">
        <v>70</v>
      </c>
      <c r="AY1238" s="220" t="s">
        <v>126</v>
      </c>
    </row>
    <row r="1239" spans="2:65" s="11" customFormat="1" ht="13.5">
      <c r="B1239" s="210"/>
      <c r="C1239" s="211"/>
      <c r="D1239" s="208" t="s">
        <v>171</v>
      </c>
      <c r="E1239" s="212" t="s">
        <v>21</v>
      </c>
      <c r="F1239" s="213" t="s">
        <v>1255</v>
      </c>
      <c r="G1239" s="211"/>
      <c r="H1239" s="214">
        <v>3.93</v>
      </c>
      <c r="I1239" s="215"/>
      <c r="J1239" s="211"/>
      <c r="K1239" s="211"/>
      <c r="L1239" s="216"/>
      <c r="M1239" s="217"/>
      <c r="N1239" s="218"/>
      <c r="O1239" s="218"/>
      <c r="P1239" s="218"/>
      <c r="Q1239" s="218"/>
      <c r="R1239" s="218"/>
      <c r="S1239" s="218"/>
      <c r="T1239" s="219"/>
      <c r="AT1239" s="220" t="s">
        <v>171</v>
      </c>
      <c r="AU1239" s="220" t="s">
        <v>134</v>
      </c>
      <c r="AV1239" s="11" t="s">
        <v>134</v>
      </c>
      <c r="AW1239" s="11" t="s">
        <v>33</v>
      </c>
      <c r="AX1239" s="11" t="s">
        <v>70</v>
      </c>
      <c r="AY1239" s="220" t="s">
        <v>126</v>
      </c>
    </row>
    <row r="1240" spans="2:65" s="11" customFormat="1" ht="13.5">
      <c r="B1240" s="210"/>
      <c r="C1240" s="211"/>
      <c r="D1240" s="208" t="s">
        <v>171</v>
      </c>
      <c r="E1240" s="212" t="s">
        <v>21</v>
      </c>
      <c r="F1240" s="213" t="s">
        <v>1256</v>
      </c>
      <c r="G1240" s="211"/>
      <c r="H1240" s="214">
        <v>3.92</v>
      </c>
      <c r="I1240" s="215"/>
      <c r="J1240" s="211"/>
      <c r="K1240" s="211"/>
      <c r="L1240" s="216"/>
      <c r="M1240" s="217"/>
      <c r="N1240" s="218"/>
      <c r="O1240" s="218"/>
      <c r="P1240" s="218"/>
      <c r="Q1240" s="218"/>
      <c r="R1240" s="218"/>
      <c r="S1240" s="218"/>
      <c r="T1240" s="219"/>
      <c r="AT1240" s="220" t="s">
        <v>171</v>
      </c>
      <c r="AU1240" s="220" t="s">
        <v>134</v>
      </c>
      <c r="AV1240" s="11" t="s">
        <v>134</v>
      </c>
      <c r="AW1240" s="11" t="s">
        <v>33</v>
      </c>
      <c r="AX1240" s="11" t="s">
        <v>70</v>
      </c>
      <c r="AY1240" s="220" t="s">
        <v>126</v>
      </c>
    </row>
    <row r="1241" spans="2:65" s="11" customFormat="1" ht="13.5">
      <c r="B1241" s="210"/>
      <c r="C1241" s="211"/>
      <c r="D1241" s="208" t="s">
        <v>171</v>
      </c>
      <c r="E1241" s="212" t="s">
        <v>21</v>
      </c>
      <c r="F1241" s="213" t="s">
        <v>1271</v>
      </c>
      <c r="G1241" s="211"/>
      <c r="H1241" s="214">
        <v>5.9</v>
      </c>
      <c r="I1241" s="215"/>
      <c r="J1241" s="211"/>
      <c r="K1241" s="211"/>
      <c r="L1241" s="216"/>
      <c r="M1241" s="217"/>
      <c r="N1241" s="218"/>
      <c r="O1241" s="218"/>
      <c r="P1241" s="218"/>
      <c r="Q1241" s="218"/>
      <c r="R1241" s="218"/>
      <c r="S1241" s="218"/>
      <c r="T1241" s="219"/>
      <c r="AT1241" s="220" t="s">
        <v>171</v>
      </c>
      <c r="AU1241" s="220" t="s">
        <v>134</v>
      </c>
      <c r="AV1241" s="11" t="s">
        <v>134</v>
      </c>
      <c r="AW1241" s="11" t="s">
        <v>33</v>
      </c>
      <c r="AX1241" s="11" t="s">
        <v>70</v>
      </c>
      <c r="AY1241" s="220" t="s">
        <v>126</v>
      </c>
    </row>
    <row r="1242" spans="2:65" s="11" customFormat="1" ht="13.5">
      <c r="B1242" s="210"/>
      <c r="C1242" s="211"/>
      <c r="D1242" s="208" t="s">
        <v>171</v>
      </c>
      <c r="E1242" s="212" t="s">
        <v>21</v>
      </c>
      <c r="F1242" s="213" t="s">
        <v>1272</v>
      </c>
      <c r="G1242" s="211"/>
      <c r="H1242" s="214">
        <v>4.8899999999999997</v>
      </c>
      <c r="I1242" s="215"/>
      <c r="J1242" s="211"/>
      <c r="K1242" s="211"/>
      <c r="L1242" s="216"/>
      <c r="M1242" s="217"/>
      <c r="N1242" s="218"/>
      <c r="O1242" s="218"/>
      <c r="P1242" s="218"/>
      <c r="Q1242" s="218"/>
      <c r="R1242" s="218"/>
      <c r="S1242" s="218"/>
      <c r="T1242" s="219"/>
      <c r="AT1242" s="220" t="s">
        <v>171</v>
      </c>
      <c r="AU1242" s="220" t="s">
        <v>134</v>
      </c>
      <c r="AV1242" s="11" t="s">
        <v>134</v>
      </c>
      <c r="AW1242" s="11" t="s">
        <v>33</v>
      </c>
      <c r="AX1242" s="11" t="s">
        <v>70</v>
      </c>
      <c r="AY1242" s="220" t="s">
        <v>126</v>
      </c>
    </row>
    <row r="1243" spans="2:65" s="11" customFormat="1" ht="13.5">
      <c r="B1243" s="210"/>
      <c r="C1243" s="211"/>
      <c r="D1243" s="208" t="s">
        <v>171</v>
      </c>
      <c r="E1243" s="212" t="s">
        <v>21</v>
      </c>
      <c r="F1243" s="213" t="s">
        <v>1274</v>
      </c>
      <c r="G1243" s="211"/>
      <c r="H1243" s="214">
        <v>3.46</v>
      </c>
      <c r="I1243" s="215"/>
      <c r="J1243" s="211"/>
      <c r="K1243" s="211"/>
      <c r="L1243" s="216"/>
      <c r="M1243" s="217"/>
      <c r="N1243" s="218"/>
      <c r="O1243" s="218"/>
      <c r="P1243" s="218"/>
      <c r="Q1243" s="218"/>
      <c r="R1243" s="218"/>
      <c r="S1243" s="218"/>
      <c r="T1243" s="219"/>
      <c r="AT1243" s="220" t="s">
        <v>171</v>
      </c>
      <c r="AU1243" s="220" t="s">
        <v>134</v>
      </c>
      <c r="AV1243" s="11" t="s">
        <v>134</v>
      </c>
      <c r="AW1243" s="11" t="s">
        <v>33</v>
      </c>
      <c r="AX1243" s="11" t="s">
        <v>70</v>
      </c>
      <c r="AY1243" s="220" t="s">
        <v>126</v>
      </c>
    </row>
    <row r="1244" spans="2:65" s="11" customFormat="1" ht="13.5">
      <c r="B1244" s="210"/>
      <c r="C1244" s="211"/>
      <c r="D1244" s="208" t="s">
        <v>171</v>
      </c>
      <c r="E1244" s="212" t="s">
        <v>21</v>
      </c>
      <c r="F1244" s="213" t="s">
        <v>1275</v>
      </c>
      <c r="G1244" s="211"/>
      <c r="H1244" s="214">
        <v>3.46</v>
      </c>
      <c r="I1244" s="215"/>
      <c r="J1244" s="211"/>
      <c r="K1244" s="211"/>
      <c r="L1244" s="216"/>
      <c r="M1244" s="217"/>
      <c r="N1244" s="218"/>
      <c r="O1244" s="218"/>
      <c r="P1244" s="218"/>
      <c r="Q1244" s="218"/>
      <c r="R1244" s="218"/>
      <c r="S1244" s="218"/>
      <c r="T1244" s="219"/>
      <c r="AT1244" s="220" t="s">
        <v>171</v>
      </c>
      <c r="AU1244" s="220" t="s">
        <v>134</v>
      </c>
      <c r="AV1244" s="11" t="s">
        <v>134</v>
      </c>
      <c r="AW1244" s="11" t="s">
        <v>33</v>
      </c>
      <c r="AX1244" s="11" t="s">
        <v>70</v>
      </c>
      <c r="AY1244" s="220" t="s">
        <v>126</v>
      </c>
    </row>
    <row r="1245" spans="2:65" s="11" customFormat="1" ht="13.5">
      <c r="B1245" s="210"/>
      <c r="C1245" s="211"/>
      <c r="D1245" s="208" t="s">
        <v>171</v>
      </c>
      <c r="E1245" s="212" t="s">
        <v>21</v>
      </c>
      <c r="F1245" s="213" t="s">
        <v>1276</v>
      </c>
      <c r="G1245" s="211"/>
      <c r="H1245" s="214">
        <v>3.46</v>
      </c>
      <c r="I1245" s="215"/>
      <c r="J1245" s="211"/>
      <c r="K1245" s="211"/>
      <c r="L1245" s="216"/>
      <c r="M1245" s="217"/>
      <c r="N1245" s="218"/>
      <c r="O1245" s="218"/>
      <c r="P1245" s="218"/>
      <c r="Q1245" s="218"/>
      <c r="R1245" s="218"/>
      <c r="S1245" s="218"/>
      <c r="T1245" s="219"/>
      <c r="AT1245" s="220" t="s">
        <v>171</v>
      </c>
      <c r="AU1245" s="220" t="s">
        <v>134</v>
      </c>
      <c r="AV1245" s="11" t="s">
        <v>134</v>
      </c>
      <c r="AW1245" s="11" t="s">
        <v>33</v>
      </c>
      <c r="AX1245" s="11" t="s">
        <v>70</v>
      </c>
      <c r="AY1245" s="220" t="s">
        <v>126</v>
      </c>
    </row>
    <row r="1246" spans="2:65" s="11" customFormat="1" ht="13.5">
      <c r="B1246" s="210"/>
      <c r="C1246" s="211"/>
      <c r="D1246" s="208" t="s">
        <v>171</v>
      </c>
      <c r="E1246" s="212" t="s">
        <v>21</v>
      </c>
      <c r="F1246" s="213" t="s">
        <v>1277</v>
      </c>
      <c r="G1246" s="211"/>
      <c r="H1246" s="214">
        <v>3.46</v>
      </c>
      <c r="I1246" s="215"/>
      <c r="J1246" s="211"/>
      <c r="K1246" s="211"/>
      <c r="L1246" s="216"/>
      <c r="M1246" s="217"/>
      <c r="N1246" s="218"/>
      <c r="O1246" s="218"/>
      <c r="P1246" s="218"/>
      <c r="Q1246" s="218"/>
      <c r="R1246" s="218"/>
      <c r="S1246" s="218"/>
      <c r="T1246" s="219"/>
      <c r="AT1246" s="220" t="s">
        <v>171</v>
      </c>
      <c r="AU1246" s="220" t="s">
        <v>134</v>
      </c>
      <c r="AV1246" s="11" t="s">
        <v>134</v>
      </c>
      <c r="AW1246" s="11" t="s">
        <v>33</v>
      </c>
      <c r="AX1246" s="11" t="s">
        <v>70</v>
      </c>
      <c r="AY1246" s="220" t="s">
        <v>126</v>
      </c>
    </row>
    <row r="1247" spans="2:65" s="11" customFormat="1" ht="13.5">
      <c r="B1247" s="210"/>
      <c r="C1247" s="211"/>
      <c r="D1247" s="208" t="s">
        <v>171</v>
      </c>
      <c r="E1247" s="212" t="s">
        <v>21</v>
      </c>
      <c r="F1247" s="213" t="s">
        <v>1278</v>
      </c>
      <c r="G1247" s="211"/>
      <c r="H1247" s="214">
        <v>3.46</v>
      </c>
      <c r="I1247" s="215"/>
      <c r="J1247" s="211"/>
      <c r="K1247" s="211"/>
      <c r="L1247" s="216"/>
      <c r="M1247" s="217"/>
      <c r="N1247" s="218"/>
      <c r="O1247" s="218"/>
      <c r="P1247" s="218"/>
      <c r="Q1247" s="218"/>
      <c r="R1247" s="218"/>
      <c r="S1247" s="218"/>
      <c r="T1247" s="219"/>
      <c r="AT1247" s="220" t="s">
        <v>171</v>
      </c>
      <c r="AU1247" s="220" t="s">
        <v>134</v>
      </c>
      <c r="AV1247" s="11" t="s">
        <v>134</v>
      </c>
      <c r="AW1247" s="11" t="s">
        <v>33</v>
      </c>
      <c r="AX1247" s="11" t="s">
        <v>70</v>
      </c>
      <c r="AY1247" s="220" t="s">
        <v>126</v>
      </c>
    </row>
    <row r="1248" spans="2:65" s="11" customFormat="1" ht="13.5">
      <c r="B1248" s="210"/>
      <c r="C1248" s="211"/>
      <c r="D1248" s="208" t="s">
        <v>171</v>
      </c>
      <c r="E1248" s="212" t="s">
        <v>21</v>
      </c>
      <c r="F1248" s="213" t="s">
        <v>1279</v>
      </c>
      <c r="G1248" s="211"/>
      <c r="H1248" s="214">
        <v>3.61</v>
      </c>
      <c r="I1248" s="215"/>
      <c r="J1248" s="211"/>
      <c r="K1248" s="211"/>
      <c r="L1248" s="216"/>
      <c r="M1248" s="217"/>
      <c r="N1248" s="218"/>
      <c r="O1248" s="218"/>
      <c r="P1248" s="218"/>
      <c r="Q1248" s="218"/>
      <c r="R1248" s="218"/>
      <c r="S1248" s="218"/>
      <c r="T1248" s="219"/>
      <c r="AT1248" s="220" t="s">
        <v>171</v>
      </c>
      <c r="AU1248" s="220" t="s">
        <v>134</v>
      </c>
      <c r="AV1248" s="11" t="s">
        <v>134</v>
      </c>
      <c r="AW1248" s="11" t="s">
        <v>33</v>
      </c>
      <c r="AX1248" s="11" t="s">
        <v>70</v>
      </c>
      <c r="AY1248" s="220" t="s">
        <v>126</v>
      </c>
    </row>
    <row r="1249" spans="2:65" s="11" customFormat="1" ht="13.5">
      <c r="B1249" s="210"/>
      <c r="C1249" s="211"/>
      <c r="D1249" s="208" t="s">
        <v>171</v>
      </c>
      <c r="E1249" s="212" t="s">
        <v>21</v>
      </c>
      <c r="F1249" s="213" t="s">
        <v>1280</v>
      </c>
      <c r="G1249" s="211"/>
      <c r="H1249" s="214">
        <v>3.52</v>
      </c>
      <c r="I1249" s="215"/>
      <c r="J1249" s="211"/>
      <c r="K1249" s="211"/>
      <c r="L1249" s="216"/>
      <c r="M1249" s="217"/>
      <c r="N1249" s="218"/>
      <c r="O1249" s="218"/>
      <c r="P1249" s="218"/>
      <c r="Q1249" s="218"/>
      <c r="R1249" s="218"/>
      <c r="S1249" s="218"/>
      <c r="T1249" s="219"/>
      <c r="AT1249" s="220" t="s">
        <v>171</v>
      </c>
      <c r="AU1249" s="220" t="s">
        <v>134</v>
      </c>
      <c r="AV1249" s="11" t="s">
        <v>134</v>
      </c>
      <c r="AW1249" s="11" t="s">
        <v>33</v>
      </c>
      <c r="AX1249" s="11" t="s">
        <v>70</v>
      </c>
      <c r="AY1249" s="220" t="s">
        <v>126</v>
      </c>
    </row>
    <row r="1250" spans="2:65" s="11" customFormat="1" ht="13.5">
      <c r="B1250" s="210"/>
      <c r="C1250" s="211"/>
      <c r="D1250" s="208" t="s">
        <v>171</v>
      </c>
      <c r="E1250" s="212" t="s">
        <v>21</v>
      </c>
      <c r="F1250" s="213" t="s">
        <v>1281</v>
      </c>
      <c r="G1250" s="211"/>
      <c r="H1250" s="214">
        <v>3.96</v>
      </c>
      <c r="I1250" s="215"/>
      <c r="J1250" s="211"/>
      <c r="K1250" s="211"/>
      <c r="L1250" s="216"/>
      <c r="M1250" s="217"/>
      <c r="N1250" s="218"/>
      <c r="O1250" s="218"/>
      <c r="P1250" s="218"/>
      <c r="Q1250" s="218"/>
      <c r="R1250" s="218"/>
      <c r="S1250" s="218"/>
      <c r="T1250" s="219"/>
      <c r="AT1250" s="220" t="s">
        <v>171</v>
      </c>
      <c r="AU1250" s="220" t="s">
        <v>134</v>
      </c>
      <c r="AV1250" s="11" t="s">
        <v>134</v>
      </c>
      <c r="AW1250" s="11" t="s">
        <v>33</v>
      </c>
      <c r="AX1250" s="11" t="s">
        <v>70</v>
      </c>
      <c r="AY1250" s="220" t="s">
        <v>126</v>
      </c>
    </row>
    <row r="1251" spans="2:65" s="11" customFormat="1" ht="13.5">
      <c r="B1251" s="210"/>
      <c r="C1251" s="211"/>
      <c r="D1251" s="208" t="s">
        <v>171</v>
      </c>
      <c r="E1251" s="212" t="s">
        <v>21</v>
      </c>
      <c r="F1251" s="213" t="s">
        <v>1282</v>
      </c>
      <c r="G1251" s="211"/>
      <c r="H1251" s="214">
        <v>5.9</v>
      </c>
      <c r="I1251" s="215"/>
      <c r="J1251" s="211"/>
      <c r="K1251" s="211"/>
      <c r="L1251" s="216"/>
      <c r="M1251" s="217"/>
      <c r="N1251" s="218"/>
      <c r="O1251" s="218"/>
      <c r="P1251" s="218"/>
      <c r="Q1251" s="218"/>
      <c r="R1251" s="218"/>
      <c r="S1251" s="218"/>
      <c r="T1251" s="219"/>
      <c r="AT1251" s="220" t="s">
        <v>171</v>
      </c>
      <c r="AU1251" s="220" t="s">
        <v>134</v>
      </c>
      <c r="AV1251" s="11" t="s">
        <v>134</v>
      </c>
      <c r="AW1251" s="11" t="s">
        <v>33</v>
      </c>
      <c r="AX1251" s="11" t="s">
        <v>70</v>
      </c>
      <c r="AY1251" s="220" t="s">
        <v>126</v>
      </c>
    </row>
    <row r="1252" spans="2:65" s="11" customFormat="1" ht="13.5">
      <c r="B1252" s="210"/>
      <c r="C1252" s="211"/>
      <c r="D1252" s="208" t="s">
        <v>171</v>
      </c>
      <c r="E1252" s="212" t="s">
        <v>21</v>
      </c>
      <c r="F1252" s="213" t="s">
        <v>1283</v>
      </c>
      <c r="G1252" s="211"/>
      <c r="H1252" s="214">
        <v>4.8899999999999997</v>
      </c>
      <c r="I1252" s="215"/>
      <c r="J1252" s="211"/>
      <c r="K1252" s="211"/>
      <c r="L1252" s="216"/>
      <c r="M1252" s="217"/>
      <c r="N1252" s="218"/>
      <c r="O1252" s="218"/>
      <c r="P1252" s="218"/>
      <c r="Q1252" s="218"/>
      <c r="R1252" s="218"/>
      <c r="S1252" s="218"/>
      <c r="T1252" s="219"/>
      <c r="AT1252" s="220" t="s">
        <v>171</v>
      </c>
      <c r="AU1252" s="220" t="s">
        <v>134</v>
      </c>
      <c r="AV1252" s="11" t="s">
        <v>134</v>
      </c>
      <c r="AW1252" s="11" t="s">
        <v>33</v>
      </c>
      <c r="AX1252" s="11" t="s">
        <v>70</v>
      </c>
      <c r="AY1252" s="220" t="s">
        <v>126</v>
      </c>
    </row>
    <row r="1253" spans="2:65" s="11" customFormat="1" ht="13.5">
      <c r="B1253" s="210"/>
      <c r="C1253" s="211"/>
      <c r="D1253" s="208" t="s">
        <v>171</v>
      </c>
      <c r="E1253" s="212" t="s">
        <v>21</v>
      </c>
      <c r="F1253" s="213" t="s">
        <v>1285</v>
      </c>
      <c r="G1253" s="211"/>
      <c r="H1253" s="214">
        <v>3.46</v>
      </c>
      <c r="I1253" s="215"/>
      <c r="J1253" s="211"/>
      <c r="K1253" s="211"/>
      <c r="L1253" s="216"/>
      <c r="M1253" s="217"/>
      <c r="N1253" s="218"/>
      <c r="O1253" s="218"/>
      <c r="P1253" s="218"/>
      <c r="Q1253" s="218"/>
      <c r="R1253" s="218"/>
      <c r="S1253" s="218"/>
      <c r="T1253" s="219"/>
      <c r="AT1253" s="220" t="s">
        <v>171</v>
      </c>
      <c r="AU1253" s="220" t="s">
        <v>134</v>
      </c>
      <c r="AV1253" s="11" t="s">
        <v>134</v>
      </c>
      <c r="AW1253" s="11" t="s">
        <v>33</v>
      </c>
      <c r="AX1253" s="11" t="s">
        <v>70</v>
      </c>
      <c r="AY1253" s="220" t="s">
        <v>126</v>
      </c>
    </row>
    <row r="1254" spans="2:65" s="11" customFormat="1" ht="13.5">
      <c r="B1254" s="210"/>
      <c r="C1254" s="211"/>
      <c r="D1254" s="208" t="s">
        <v>171</v>
      </c>
      <c r="E1254" s="212" t="s">
        <v>21</v>
      </c>
      <c r="F1254" s="213" t="s">
        <v>1286</v>
      </c>
      <c r="G1254" s="211"/>
      <c r="H1254" s="214">
        <v>3.46</v>
      </c>
      <c r="I1254" s="215"/>
      <c r="J1254" s="211"/>
      <c r="K1254" s="211"/>
      <c r="L1254" s="216"/>
      <c r="M1254" s="217"/>
      <c r="N1254" s="218"/>
      <c r="O1254" s="218"/>
      <c r="P1254" s="218"/>
      <c r="Q1254" s="218"/>
      <c r="R1254" s="218"/>
      <c r="S1254" s="218"/>
      <c r="T1254" s="219"/>
      <c r="AT1254" s="220" t="s">
        <v>171</v>
      </c>
      <c r="AU1254" s="220" t="s">
        <v>134</v>
      </c>
      <c r="AV1254" s="11" t="s">
        <v>134</v>
      </c>
      <c r="AW1254" s="11" t="s">
        <v>33</v>
      </c>
      <c r="AX1254" s="11" t="s">
        <v>70</v>
      </c>
      <c r="AY1254" s="220" t="s">
        <v>126</v>
      </c>
    </row>
    <row r="1255" spans="2:65" s="11" customFormat="1" ht="13.5">
      <c r="B1255" s="210"/>
      <c r="C1255" s="211"/>
      <c r="D1255" s="208" t="s">
        <v>171</v>
      </c>
      <c r="E1255" s="212" t="s">
        <v>21</v>
      </c>
      <c r="F1255" s="213" t="s">
        <v>1287</v>
      </c>
      <c r="G1255" s="211"/>
      <c r="H1255" s="214">
        <v>3.46</v>
      </c>
      <c r="I1255" s="215"/>
      <c r="J1255" s="211"/>
      <c r="K1255" s="211"/>
      <c r="L1255" s="216"/>
      <c r="M1255" s="217"/>
      <c r="N1255" s="218"/>
      <c r="O1255" s="218"/>
      <c r="P1255" s="218"/>
      <c r="Q1255" s="218"/>
      <c r="R1255" s="218"/>
      <c r="S1255" s="218"/>
      <c r="T1255" s="219"/>
      <c r="AT1255" s="220" t="s">
        <v>171</v>
      </c>
      <c r="AU1255" s="220" t="s">
        <v>134</v>
      </c>
      <c r="AV1255" s="11" t="s">
        <v>134</v>
      </c>
      <c r="AW1255" s="11" t="s">
        <v>33</v>
      </c>
      <c r="AX1255" s="11" t="s">
        <v>70</v>
      </c>
      <c r="AY1255" s="220" t="s">
        <v>126</v>
      </c>
    </row>
    <row r="1256" spans="2:65" s="11" customFormat="1" ht="13.5">
      <c r="B1256" s="210"/>
      <c r="C1256" s="211"/>
      <c r="D1256" s="208" t="s">
        <v>171</v>
      </c>
      <c r="E1256" s="212" t="s">
        <v>21</v>
      </c>
      <c r="F1256" s="213" t="s">
        <v>1288</v>
      </c>
      <c r="G1256" s="211"/>
      <c r="H1256" s="214">
        <v>3.46</v>
      </c>
      <c r="I1256" s="215"/>
      <c r="J1256" s="211"/>
      <c r="K1256" s="211"/>
      <c r="L1256" s="216"/>
      <c r="M1256" s="217"/>
      <c r="N1256" s="218"/>
      <c r="O1256" s="218"/>
      <c r="P1256" s="218"/>
      <c r="Q1256" s="218"/>
      <c r="R1256" s="218"/>
      <c r="S1256" s="218"/>
      <c r="T1256" s="219"/>
      <c r="AT1256" s="220" t="s">
        <v>171</v>
      </c>
      <c r="AU1256" s="220" t="s">
        <v>134</v>
      </c>
      <c r="AV1256" s="11" t="s">
        <v>134</v>
      </c>
      <c r="AW1256" s="11" t="s">
        <v>33</v>
      </c>
      <c r="AX1256" s="11" t="s">
        <v>70</v>
      </c>
      <c r="AY1256" s="220" t="s">
        <v>126</v>
      </c>
    </row>
    <row r="1257" spans="2:65" s="11" customFormat="1" ht="13.5">
      <c r="B1257" s="210"/>
      <c r="C1257" s="211"/>
      <c r="D1257" s="208" t="s">
        <v>171</v>
      </c>
      <c r="E1257" s="212" t="s">
        <v>21</v>
      </c>
      <c r="F1257" s="213" t="s">
        <v>1289</v>
      </c>
      <c r="G1257" s="211"/>
      <c r="H1257" s="214">
        <v>3.46</v>
      </c>
      <c r="I1257" s="215"/>
      <c r="J1257" s="211"/>
      <c r="K1257" s="211"/>
      <c r="L1257" s="216"/>
      <c r="M1257" s="217"/>
      <c r="N1257" s="218"/>
      <c r="O1257" s="218"/>
      <c r="P1257" s="218"/>
      <c r="Q1257" s="218"/>
      <c r="R1257" s="218"/>
      <c r="S1257" s="218"/>
      <c r="T1257" s="219"/>
      <c r="AT1257" s="220" t="s">
        <v>171</v>
      </c>
      <c r="AU1257" s="220" t="s">
        <v>134</v>
      </c>
      <c r="AV1257" s="11" t="s">
        <v>134</v>
      </c>
      <c r="AW1257" s="11" t="s">
        <v>33</v>
      </c>
      <c r="AX1257" s="11" t="s">
        <v>70</v>
      </c>
      <c r="AY1257" s="220" t="s">
        <v>126</v>
      </c>
    </row>
    <row r="1258" spans="2:65" s="11" customFormat="1" ht="13.5">
      <c r="B1258" s="210"/>
      <c r="C1258" s="211"/>
      <c r="D1258" s="208" t="s">
        <v>171</v>
      </c>
      <c r="E1258" s="212" t="s">
        <v>21</v>
      </c>
      <c r="F1258" s="213" t="s">
        <v>1336</v>
      </c>
      <c r="G1258" s="211"/>
      <c r="H1258" s="214">
        <v>3.61</v>
      </c>
      <c r="I1258" s="215"/>
      <c r="J1258" s="211"/>
      <c r="K1258" s="211"/>
      <c r="L1258" s="216"/>
      <c r="M1258" s="217"/>
      <c r="N1258" s="218"/>
      <c r="O1258" s="218"/>
      <c r="P1258" s="218"/>
      <c r="Q1258" s="218"/>
      <c r="R1258" s="218"/>
      <c r="S1258" s="218"/>
      <c r="T1258" s="219"/>
      <c r="AT1258" s="220" t="s">
        <v>171</v>
      </c>
      <c r="AU1258" s="220" t="s">
        <v>134</v>
      </c>
      <c r="AV1258" s="11" t="s">
        <v>134</v>
      </c>
      <c r="AW1258" s="11" t="s">
        <v>33</v>
      </c>
      <c r="AX1258" s="11" t="s">
        <v>70</v>
      </c>
      <c r="AY1258" s="220" t="s">
        <v>126</v>
      </c>
    </row>
    <row r="1259" spans="2:65" s="11" customFormat="1" ht="13.5">
      <c r="B1259" s="210"/>
      <c r="C1259" s="211"/>
      <c r="D1259" s="208" t="s">
        <v>171</v>
      </c>
      <c r="E1259" s="212" t="s">
        <v>21</v>
      </c>
      <c r="F1259" s="213" t="s">
        <v>1291</v>
      </c>
      <c r="G1259" s="211"/>
      <c r="H1259" s="214">
        <v>3.52</v>
      </c>
      <c r="I1259" s="215"/>
      <c r="J1259" s="211"/>
      <c r="K1259" s="211"/>
      <c r="L1259" s="216"/>
      <c r="M1259" s="217"/>
      <c r="N1259" s="218"/>
      <c r="O1259" s="218"/>
      <c r="P1259" s="218"/>
      <c r="Q1259" s="218"/>
      <c r="R1259" s="218"/>
      <c r="S1259" s="218"/>
      <c r="T1259" s="219"/>
      <c r="AT1259" s="220" t="s">
        <v>171</v>
      </c>
      <c r="AU1259" s="220" t="s">
        <v>134</v>
      </c>
      <c r="AV1259" s="11" t="s">
        <v>134</v>
      </c>
      <c r="AW1259" s="11" t="s">
        <v>33</v>
      </c>
      <c r="AX1259" s="11" t="s">
        <v>70</v>
      </c>
      <c r="AY1259" s="220" t="s">
        <v>126</v>
      </c>
    </row>
    <row r="1260" spans="2:65" s="11" customFormat="1" ht="13.5">
      <c r="B1260" s="210"/>
      <c r="C1260" s="211"/>
      <c r="D1260" s="208" t="s">
        <v>171</v>
      </c>
      <c r="E1260" s="212" t="s">
        <v>21</v>
      </c>
      <c r="F1260" s="213" t="s">
        <v>1292</v>
      </c>
      <c r="G1260" s="211"/>
      <c r="H1260" s="214">
        <v>3.96</v>
      </c>
      <c r="I1260" s="215"/>
      <c r="J1260" s="211"/>
      <c r="K1260" s="211"/>
      <c r="L1260" s="216"/>
      <c r="M1260" s="217"/>
      <c r="N1260" s="218"/>
      <c r="O1260" s="218"/>
      <c r="P1260" s="218"/>
      <c r="Q1260" s="218"/>
      <c r="R1260" s="218"/>
      <c r="S1260" s="218"/>
      <c r="T1260" s="219"/>
      <c r="AT1260" s="220" t="s">
        <v>171</v>
      </c>
      <c r="AU1260" s="220" t="s">
        <v>134</v>
      </c>
      <c r="AV1260" s="11" t="s">
        <v>134</v>
      </c>
      <c r="AW1260" s="11" t="s">
        <v>33</v>
      </c>
      <c r="AX1260" s="11" t="s">
        <v>70</v>
      </c>
      <c r="AY1260" s="220" t="s">
        <v>126</v>
      </c>
    </row>
    <row r="1261" spans="2:65" s="12" customFormat="1" ht="13.5">
      <c r="B1261" s="221"/>
      <c r="C1261" s="222"/>
      <c r="D1261" s="205" t="s">
        <v>171</v>
      </c>
      <c r="E1261" s="248" t="s">
        <v>21</v>
      </c>
      <c r="F1261" s="249" t="s">
        <v>174</v>
      </c>
      <c r="G1261" s="222"/>
      <c r="H1261" s="250">
        <v>93.64</v>
      </c>
      <c r="I1261" s="226"/>
      <c r="J1261" s="222"/>
      <c r="K1261" s="222"/>
      <c r="L1261" s="227"/>
      <c r="M1261" s="228"/>
      <c r="N1261" s="229"/>
      <c r="O1261" s="229"/>
      <c r="P1261" s="229"/>
      <c r="Q1261" s="229"/>
      <c r="R1261" s="229"/>
      <c r="S1261" s="229"/>
      <c r="T1261" s="230"/>
      <c r="AT1261" s="231" t="s">
        <v>171</v>
      </c>
      <c r="AU1261" s="231" t="s">
        <v>134</v>
      </c>
      <c r="AV1261" s="12" t="s">
        <v>133</v>
      </c>
      <c r="AW1261" s="12" t="s">
        <v>33</v>
      </c>
      <c r="AX1261" s="12" t="s">
        <v>78</v>
      </c>
      <c r="AY1261" s="231" t="s">
        <v>126</v>
      </c>
    </row>
    <row r="1262" spans="2:65" s="1" customFormat="1" ht="22.5" customHeight="1">
      <c r="B1262" s="41"/>
      <c r="C1262" s="193" t="s">
        <v>1368</v>
      </c>
      <c r="D1262" s="193" t="s">
        <v>129</v>
      </c>
      <c r="E1262" s="194" t="s">
        <v>1369</v>
      </c>
      <c r="F1262" s="195" t="s">
        <v>1370</v>
      </c>
      <c r="G1262" s="196" t="s">
        <v>400</v>
      </c>
      <c r="H1262" s="197">
        <v>114.95</v>
      </c>
      <c r="I1262" s="198"/>
      <c r="J1262" s="199">
        <f>ROUND(I1262*H1262,2)</f>
        <v>0</v>
      </c>
      <c r="K1262" s="195" t="s">
        <v>160</v>
      </c>
      <c r="L1262" s="61"/>
      <c r="M1262" s="200" t="s">
        <v>21</v>
      </c>
      <c r="N1262" s="201" t="s">
        <v>42</v>
      </c>
      <c r="O1262" s="42"/>
      <c r="P1262" s="202">
        <f>O1262*H1262</f>
        <v>0</v>
      </c>
      <c r="Q1262" s="202">
        <v>0</v>
      </c>
      <c r="R1262" s="202">
        <f>Q1262*H1262</f>
        <v>0</v>
      </c>
      <c r="S1262" s="202">
        <v>0</v>
      </c>
      <c r="T1262" s="203">
        <f>S1262*H1262</f>
        <v>0</v>
      </c>
      <c r="AR1262" s="24" t="s">
        <v>133</v>
      </c>
      <c r="AT1262" s="24" t="s">
        <v>129</v>
      </c>
      <c r="AU1262" s="24" t="s">
        <v>134</v>
      </c>
      <c r="AY1262" s="24" t="s">
        <v>126</v>
      </c>
      <c r="BE1262" s="204">
        <f>IF(N1262="základní",J1262,0)</f>
        <v>0</v>
      </c>
      <c r="BF1262" s="204">
        <f>IF(N1262="snížená",J1262,0)</f>
        <v>0</v>
      </c>
      <c r="BG1262" s="204">
        <f>IF(N1262="zákl. přenesená",J1262,0)</f>
        <v>0</v>
      </c>
      <c r="BH1262" s="204">
        <f>IF(N1262="sníž. přenesená",J1262,0)</f>
        <v>0</v>
      </c>
      <c r="BI1262" s="204">
        <f>IF(N1262="nulová",J1262,0)</f>
        <v>0</v>
      </c>
      <c r="BJ1262" s="24" t="s">
        <v>134</v>
      </c>
      <c r="BK1262" s="204">
        <f>ROUND(I1262*H1262,2)</f>
        <v>0</v>
      </c>
      <c r="BL1262" s="24" t="s">
        <v>133</v>
      </c>
      <c r="BM1262" s="24" t="s">
        <v>1371</v>
      </c>
    </row>
    <row r="1263" spans="2:65" s="1" customFormat="1" ht="13.5">
      <c r="B1263" s="41"/>
      <c r="C1263" s="63"/>
      <c r="D1263" s="208" t="s">
        <v>135</v>
      </c>
      <c r="E1263" s="63"/>
      <c r="F1263" s="209" t="s">
        <v>1372</v>
      </c>
      <c r="G1263" s="63"/>
      <c r="H1263" s="63"/>
      <c r="I1263" s="163"/>
      <c r="J1263" s="63"/>
      <c r="K1263" s="63"/>
      <c r="L1263" s="61"/>
      <c r="M1263" s="207"/>
      <c r="N1263" s="42"/>
      <c r="O1263" s="42"/>
      <c r="P1263" s="42"/>
      <c r="Q1263" s="42"/>
      <c r="R1263" s="42"/>
      <c r="S1263" s="42"/>
      <c r="T1263" s="78"/>
      <c r="AT1263" s="24" t="s">
        <v>135</v>
      </c>
      <c r="AU1263" s="24" t="s">
        <v>134</v>
      </c>
    </row>
    <row r="1264" spans="2:65" s="11" customFormat="1" ht="13.5">
      <c r="B1264" s="210"/>
      <c r="C1264" s="211"/>
      <c r="D1264" s="208" t="s">
        <v>171</v>
      </c>
      <c r="E1264" s="212" t="s">
        <v>21</v>
      </c>
      <c r="F1264" s="213" t="s">
        <v>1241</v>
      </c>
      <c r="G1264" s="211"/>
      <c r="H1264" s="214">
        <v>2.7</v>
      </c>
      <c r="I1264" s="215"/>
      <c r="J1264" s="211"/>
      <c r="K1264" s="211"/>
      <c r="L1264" s="216"/>
      <c r="M1264" s="217"/>
      <c r="N1264" s="218"/>
      <c r="O1264" s="218"/>
      <c r="P1264" s="218"/>
      <c r="Q1264" s="218"/>
      <c r="R1264" s="218"/>
      <c r="S1264" s="218"/>
      <c r="T1264" s="219"/>
      <c r="AT1264" s="220" t="s">
        <v>171</v>
      </c>
      <c r="AU1264" s="220" t="s">
        <v>134</v>
      </c>
      <c r="AV1264" s="11" t="s">
        <v>134</v>
      </c>
      <c r="AW1264" s="11" t="s">
        <v>33</v>
      </c>
      <c r="AX1264" s="11" t="s">
        <v>70</v>
      </c>
      <c r="AY1264" s="220" t="s">
        <v>126</v>
      </c>
    </row>
    <row r="1265" spans="2:51" s="11" customFormat="1" ht="13.5">
      <c r="B1265" s="210"/>
      <c r="C1265" s="211"/>
      <c r="D1265" s="208" t="s">
        <v>171</v>
      </c>
      <c r="E1265" s="212" t="s">
        <v>21</v>
      </c>
      <c r="F1265" s="213" t="s">
        <v>1245</v>
      </c>
      <c r="G1265" s="211"/>
      <c r="H1265" s="214">
        <v>3.39</v>
      </c>
      <c r="I1265" s="215"/>
      <c r="J1265" s="211"/>
      <c r="K1265" s="211"/>
      <c r="L1265" s="216"/>
      <c r="M1265" s="217"/>
      <c r="N1265" s="218"/>
      <c r="O1265" s="218"/>
      <c r="P1265" s="218"/>
      <c r="Q1265" s="218"/>
      <c r="R1265" s="218"/>
      <c r="S1265" s="218"/>
      <c r="T1265" s="219"/>
      <c r="AT1265" s="220" t="s">
        <v>171</v>
      </c>
      <c r="AU1265" s="220" t="s">
        <v>134</v>
      </c>
      <c r="AV1265" s="11" t="s">
        <v>134</v>
      </c>
      <c r="AW1265" s="11" t="s">
        <v>33</v>
      </c>
      <c r="AX1265" s="11" t="s">
        <v>70</v>
      </c>
      <c r="AY1265" s="220" t="s">
        <v>126</v>
      </c>
    </row>
    <row r="1266" spans="2:51" s="11" customFormat="1" ht="13.5">
      <c r="B1266" s="210"/>
      <c r="C1266" s="211"/>
      <c r="D1266" s="208" t="s">
        <v>171</v>
      </c>
      <c r="E1266" s="212" t="s">
        <v>21</v>
      </c>
      <c r="F1266" s="213" t="s">
        <v>1246</v>
      </c>
      <c r="G1266" s="211"/>
      <c r="H1266" s="214">
        <v>3.04</v>
      </c>
      <c r="I1266" s="215"/>
      <c r="J1266" s="211"/>
      <c r="K1266" s="211"/>
      <c r="L1266" s="216"/>
      <c r="M1266" s="217"/>
      <c r="N1266" s="218"/>
      <c r="O1266" s="218"/>
      <c r="P1266" s="218"/>
      <c r="Q1266" s="218"/>
      <c r="R1266" s="218"/>
      <c r="S1266" s="218"/>
      <c r="T1266" s="219"/>
      <c r="AT1266" s="220" t="s">
        <v>171</v>
      </c>
      <c r="AU1266" s="220" t="s">
        <v>134</v>
      </c>
      <c r="AV1266" s="11" t="s">
        <v>134</v>
      </c>
      <c r="AW1266" s="11" t="s">
        <v>33</v>
      </c>
      <c r="AX1266" s="11" t="s">
        <v>70</v>
      </c>
      <c r="AY1266" s="220" t="s">
        <v>126</v>
      </c>
    </row>
    <row r="1267" spans="2:51" s="11" customFormat="1" ht="13.5">
      <c r="B1267" s="210"/>
      <c r="C1267" s="211"/>
      <c r="D1267" s="208" t="s">
        <v>171</v>
      </c>
      <c r="E1267" s="212" t="s">
        <v>21</v>
      </c>
      <c r="F1267" s="213" t="s">
        <v>1247</v>
      </c>
      <c r="G1267" s="211"/>
      <c r="H1267" s="214">
        <v>2.48</v>
      </c>
      <c r="I1267" s="215"/>
      <c r="J1267" s="211"/>
      <c r="K1267" s="211"/>
      <c r="L1267" s="216"/>
      <c r="M1267" s="217"/>
      <c r="N1267" s="218"/>
      <c r="O1267" s="218"/>
      <c r="P1267" s="218"/>
      <c r="Q1267" s="218"/>
      <c r="R1267" s="218"/>
      <c r="S1267" s="218"/>
      <c r="T1267" s="219"/>
      <c r="AT1267" s="220" t="s">
        <v>171</v>
      </c>
      <c r="AU1267" s="220" t="s">
        <v>134</v>
      </c>
      <c r="AV1267" s="11" t="s">
        <v>134</v>
      </c>
      <c r="AW1267" s="11" t="s">
        <v>33</v>
      </c>
      <c r="AX1267" s="11" t="s">
        <v>70</v>
      </c>
      <c r="AY1267" s="220" t="s">
        <v>126</v>
      </c>
    </row>
    <row r="1268" spans="2:51" s="11" customFormat="1" ht="13.5">
      <c r="B1268" s="210"/>
      <c r="C1268" s="211"/>
      <c r="D1268" s="208" t="s">
        <v>171</v>
      </c>
      <c r="E1268" s="212" t="s">
        <v>21</v>
      </c>
      <c r="F1268" s="213" t="s">
        <v>1248</v>
      </c>
      <c r="G1268" s="211"/>
      <c r="H1268" s="214">
        <v>1.34</v>
      </c>
      <c r="I1268" s="215"/>
      <c r="J1268" s="211"/>
      <c r="K1268" s="211"/>
      <c r="L1268" s="216"/>
      <c r="M1268" s="217"/>
      <c r="N1268" s="218"/>
      <c r="O1268" s="218"/>
      <c r="P1268" s="218"/>
      <c r="Q1268" s="218"/>
      <c r="R1268" s="218"/>
      <c r="S1268" s="218"/>
      <c r="T1268" s="219"/>
      <c r="AT1268" s="220" t="s">
        <v>171</v>
      </c>
      <c r="AU1268" s="220" t="s">
        <v>134</v>
      </c>
      <c r="AV1268" s="11" t="s">
        <v>134</v>
      </c>
      <c r="AW1268" s="11" t="s">
        <v>33</v>
      </c>
      <c r="AX1268" s="11" t="s">
        <v>70</v>
      </c>
      <c r="AY1268" s="220" t="s">
        <v>126</v>
      </c>
    </row>
    <row r="1269" spans="2:51" s="11" customFormat="1" ht="13.5">
      <c r="B1269" s="210"/>
      <c r="C1269" s="211"/>
      <c r="D1269" s="208" t="s">
        <v>171</v>
      </c>
      <c r="E1269" s="212" t="s">
        <v>21</v>
      </c>
      <c r="F1269" s="213" t="s">
        <v>1250</v>
      </c>
      <c r="G1269" s="211"/>
      <c r="H1269" s="214">
        <v>2.39</v>
      </c>
      <c r="I1269" s="215"/>
      <c r="J1269" s="211"/>
      <c r="K1269" s="211"/>
      <c r="L1269" s="216"/>
      <c r="M1269" s="217"/>
      <c r="N1269" s="218"/>
      <c r="O1269" s="218"/>
      <c r="P1269" s="218"/>
      <c r="Q1269" s="218"/>
      <c r="R1269" s="218"/>
      <c r="S1269" s="218"/>
      <c r="T1269" s="219"/>
      <c r="AT1269" s="220" t="s">
        <v>171</v>
      </c>
      <c r="AU1269" s="220" t="s">
        <v>134</v>
      </c>
      <c r="AV1269" s="11" t="s">
        <v>134</v>
      </c>
      <c r="AW1269" s="11" t="s">
        <v>33</v>
      </c>
      <c r="AX1269" s="11" t="s">
        <v>70</v>
      </c>
      <c r="AY1269" s="220" t="s">
        <v>126</v>
      </c>
    </row>
    <row r="1270" spans="2:51" s="11" customFormat="1" ht="13.5">
      <c r="B1270" s="210"/>
      <c r="C1270" s="211"/>
      <c r="D1270" s="208" t="s">
        <v>171</v>
      </c>
      <c r="E1270" s="212" t="s">
        <v>21</v>
      </c>
      <c r="F1270" s="213" t="s">
        <v>1251</v>
      </c>
      <c r="G1270" s="211"/>
      <c r="H1270" s="214">
        <v>1.2</v>
      </c>
      <c r="I1270" s="215"/>
      <c r="J1270" s="211"/>
      <c r="K1270" s="211"/>
      <c r="L1270" s="216"/>
      <c r="M1270" s="217"/>
      <c r="N1270" s="218"/>
      <c r="O1270" s="218"/>
      <c r="P1270" s="218"/>
      <c r="Q1270" s="218"/>
      <c r="R1270" s="218"/>
      <c r="S1270" s="218"/>
      <c r="T1270" s="219"/>
      <c r="AT1270" s="220" t="s">
        <v>171</v>
      </c>
      <c r="AU1270" s="220" t="s">
        <v>134</v>
      </c>
      <c r="AV1270" s="11" t="s">
        <v>134</v>
      </c>
      <c r="AW1270" s="11" t="s">
        <v>33</v>
      </c>
      <c r="AX1270" s="11" t="s">
        <v>70</v>
      </c>
      <c r="AY1270" s="220" t="s">
        <v>126</v>
      </c>
    </row>
    <row r="1271" spans="2:51" s="11" customFormat="1" ht="13.5">
      <c r="B1271" s="210"/>
      <c r="C1271" s="211"/>
      <c r="D1271" s="208" t="s">
        <v>171</v>
      </c>
      <c r="E1271" s="212" t="s">
        <v>21</v>
      </c>
      <c r="F1271" s="213" t="s">
        <v>1252</v>
      </c>
      <c r="G1271" s="211"/>
      <c r="H1271" s="214">
        <v>3.82</v>
      </c>
      <c r="I1271" s="215"/>
      <c r="J1271" s="211"/>
      <c r="K1271" s="211"/>
      <c r="L1271" s="216"/>
      <c r="M1271" s="217"/>
      <c r="N1271" s="218"/>
      <c r="O1271" s="218"/>
      <c r="P1271" s="218"/>
      <c r="Q1271" s="218"/>
      <c r="R1271" s="218"/>
      <c r="S1271" s="218"/>
      <c r="T1271" s="219"/>
      <c r="AT1271" s="220" t="s">
        <v>171</v>
      </c>
      <c r="AU1271" s="220" t="s">
        <v>134</v>
      </c>
      <c r="AV1271" s="11" t="s">
        <v>134</v>
      </c>
      <c r="AW1271" s="11" t="s">
        <v>33</v>
      </c>
      <c r="AX1271" s="11" t="s">
        <v>70</v>
      </c>
      <c r="AY1271" s="220" t="s">
        <v>126</v>
      </c>
    </row>
    <row r="1272" spans="2:51" s="11" customFormat="1" ht="13.5">
      <c r="B1272" s="210"/>
      <c r="C1272" s="211"/>
      <c r="D1272" s="208" t="s">
        <v>171</v>
      </c>
      <c r="E1272" s="212" t="s">
        <v>21</v>
      </c>
      <c r="F1272" s="213" t="s">
        <v>1253</v>
      </c>
      <c r="G1272" s="211"/>
      <c r="H1272" s="214">
        <v>4.08</v>
      </c>
      <c r="I1272" s="215"/>
      <c r="J1272" s="211"/>
      <c r="K1272" s="211"/>
      <c r="L1272" s="216"/>
      <c r="M1272" s="217"/>
      <c r="N1272" s="218"/>
      <c r="O1272" s="218"/>
      <c r="P1272" s="218"/>
      <c r="Q1272" s="218"/>
      <c r="R1272" s="218"/>
      <c r="S1272" s="218"/>
      <c r="T1272" s="219"/>
      <c r="AT1272" s="220" t="s">
        <v>171</v>
      </c>
      <c r="AU1272" s="220" t="s">
        <v>134</v>
      </c>
      <c r="AV1272" s="11" t="s">
        <v>134</v>
      </c>
      <c r="AW1272" s="11" t="s">
        <v>33</v>
      </c>
      <c r="AX1272" s="11" t="s">
        <v>70</v>
      </c>
      <c r="AY1272" s="220" t="s">
        <v>126</v>
      </c>
    </row>
    <row r="1273" spans="2:51" s="11" customFormat="1" ht="13.5">
      <c r="B1273" s="210"/>
      <c r="C1273" s="211"/>
      <c r="D1273" s="208" t="s">
        <v>171</v>
      </c>
      <c r="E1273" s="212" t="s">
        <v>21</v>
      </c>
      <c r="F1273" s="213" t="s">
        <v>1254</v>
      </c>
      <c r="G1273" s="211"/>
      <c r="H1273" s="214">
        <v>4.04</v>
      </c>
      <c r="I1273" s="215"/>
      <c r="J1273" s="211"/>
      <c r="K1273" s="211"/>
      <c r="L1273" s="216"/>
      <c r="M1273" s="217"/>
      <c r="N1273" s="218"/>
      <c r="O1273" s="218"/>
      <c r="P1273" s="218"/>
      <c r="Q1273" s="218"/>
      <c r="R1273" s="218"/>
      <c r="S1273" s="218"/>
      <c r="T1273" s="219"/>
      <c r="AT1273" s="220" t="s">
        <v>171</v>
      </c>
      <c r="AU1273" s="220" t="s">
        <v>134</v>
      </c>
      <c r="AV1273" s="11" t="s">
        <v>134</v>
      </c>
      <c r="AW1273" s="11" t="s">
        <v>33</v>
      </c>
      <c r="AX1273" s="11" t="s">
        <v>70</v>
      </c>
      <c r="AY1273" s="220" t="s">
        <v>126</v>
      </c>
    </row>
    <row r="1274" spans="2:51" s="11" customFormat="1" ht="13.5">
      <c r="B1274" s="210"/>
      <c r="C1274" s="211"/>
      <c r="D1274" s="208" t="s">
        <v>171</v>
      </c>
      <c r="E1274" s="212" t="s">
        <v>21</v>
      </c>
      <c r="F1274" s="213" t="s">
        <v>1255</v>
      </c>
      <c r="G1274" s="211"/>
      <c r="H1274" s="214">
        <v>3.93</v>
      </c>
      <c r="I1274" s="215"/>
      <c r="J1274" s="211"/>
      <c r="K1274" s="211"/>
      <c r="L1274" s="216"/>
      <c r="M1274" s="217"/>
      <c r="N1274" s="218"/>
      <c r="O1274" s="218"/>
      <c r="P1274" s="218"/>
      <c r="Q1274" s="218"/>
      <c r="R1274" s="218"/>
      <c r="S1274" s="218"/>
      <c r="T1274" s="219"/>
      <c r="AT1274" s="220" t="s">
        <v>171</v>
      </c>
      <c r="AU1274" s="220" t="s">
        <v>134</v>
      </c>
      <c r="AV1274" s="11" t="s">
        <v>134</v>
      </c>
      <c r="AW1274" s="11" t="s">
        <v>33</v>
      </c>
      <c r="AX1274" s="11" t="s">
        <v>70</v>
      </c>
      <c r="AY1274" s="220" t="s">
        <v>126</v>
      </c>
    </row>
    <row r="1275" spans="2:51" s="11" customFormat="1" ht="13.5">
      <c r="B1275" s="210"/>
      <c r="C1275" s="211"/>
      <c r="D1275" s="208" t="s">
        <v>171</v>
      </c>
      <c r="E1275" s="212" t="s">
        <v>21</v>
      </c>
      <c r="F1275" s="213" t="s">
        <v>1256</v>
      </c>
      <c r="G1275" s="211"/>
      <c r="H1275" s="214">
        <v>3.92</v>
      </c>
      <c r="I1275" s="215"/>
      <c r="J1275" s="211"/>
      <c r="K1275" s="211"/>
      <c r="L1275" s="216"/>
      <c r="M1275" s="217"/>
      <c r="N1275" s="218"/>
      <c r="O1275" s="218"/>
      <c r="P1275" s="218"/>
      <c r="Q1275" s="218"/>
      <c r="R1275" s="218"/>
      <c r="S1275" s="218"/>
      <c r="T1275" s="219"/>
      <c r="AT1275" s="220" t="s">
        <v>171</v>
      </c>
      <c r="AU1275" s="220" t="s">
        <v>134</v>
      </c>
      <c r="AV1275" s="11" t="s">
        <v>134</v>
      </c>
      <c r="AW1275" s="11" t="s">
        <v>33</v>
      </c>
      <c r="AX1275" s="11" t="s">
        <v>70</v>
      </c>
      <c r="AY1275" s="220" t="s">
        <v>126</v>
      </c>
    </row>
    <row r="1276" spans="2:51" s="11" customFormat="1" ht="13.5">
      <c r="B1276" s="210"/>
      <c r="C1276" s="211"/>
      <c r="D1276" s="208" t="s">
        <v>171</v>
      </c>
      <c r="E1276" s="212" t="s">
        <v>21</v>
      </c>
      <c r="F1276" s="213" t="s">
        <v>1262</v>
      </c>
      <c r="G1276" s="211"/>
      <c r="H1276" s="214">
        <v>1.42</v>
      </c>
      <c r="I1276" s="215"/>
      <c r="J1276" s="211"/>
      <c r="K1276" s="211"/>
      <c r="L1276" s="216"/>
      <c r="M1276" s="217"/>
      <c r="N1276" s="218"/>
      <c r="O1276" s="218"/>
      <c r="P1276" s="218"/>
      <c r="Q1276" s="218"/>
      <c r="R1276" s="218"/>
      <c r="S1276" s="218"/>
      <c r="T1276" s="219"/>
      <c r="AT1276" s="220" t="s">
        <v>171</v>
      </c>
      <c r="AU1276" s="220" t="s">
        <v>134</v>
      </c>
      <c r="AV1276" s="11" t="s">
        <v>134</v>
      </c>
      <c r="AW1276" s="11" t="s">
        <v>33</v>
      </c>
      <c r="AX1276" s="11" t="s">
        <v>70</v>
      </c>
      <c r="AY1276" s="220" t="s">
        <v>126</v>
      </c>
    </row>
    <row r="1277" spans="2:51" s="11" customFormat="1" ht="13.5">
      <c r="B1277" s="210"/>
      <c r="C1277" s="211"/>
      <c r="D1277" s="208" t="s">
        <v>171</v>
      </c>
      <c r="E1277" s="212" t="s">
        <v>21</v>
      </c>
      <c r="F1277" s="213" t="s">
        <v>1272</v>
      </c>
      <c r="G1277" s="211"/>
      <c r="H1277" s="214">
        <v>4.8899999999999997</v>
      </c>
      <c r="I1277" s="215"/>
      <c r="J1277" s="211"/>
      <c r="K1277" s="211"/>
      <c r="L1277" s="216"/>
      <c r="M1277" s="217"/>
      <c r="N1277" s="218"/>
      <c r="O1277" s="218"/>
      <c r="P1277" s="218"/>
      <c r="Q1277" s="218"/>
      <c r="R1277" s="218"/>
      <c r="S1277" s="218"/>
      <c r="T1277" s="219"/>
      <c r="AT1277" s="220" t="s">
        <v>171</v>
      </c>
      <c r="AU1277" s="220" t="s">
        <v>134</v>
      </c>
      <c r="AV1277" s="11" t="s">
        <v>134</v>
      </c>
      <c r="AW1277" s="11" t="s">
        <v>33</v>
      </c>
      <c r="AX1277" s="11" t="s">
        <v>70</v>
      </c>
      <c r="AY1277" s="220" t="s">
        <v>126</v>
      </c>
    </row>
    <row r="1278" spans="2:51" s="11" customFormat="1" ht="13.5">
      <c r="B1278" s="210"/>
      <c r="C1278" s="211"/>
      <c r="D1278" s="208" t="s">
        <v>171</v>
      </c>
      <c r="E1278" s="212" t="s">
        <v>21</v>
      </c>
      <c r="F1278" s="213" t="s">
        <v>1273</v>
      </c>
      <c r="G1278" s="211"/>
      <c r="H1278" s="214">
        <v>1.66</v>
      </c>
      <c r="I1278" s="215"/>
      <c r="J1278" s="211"/>
      <c r="K1278" s="211"/>
      <c r="L1278" s="216"/>
      <c r="M1278" s="217"/>
      <c r="N1278" s="218"/>
      <c r="O1278" s="218"/>
      <c r="P1278" s="218"/>
      <c r="Q1278" s="218"/>
      <c r="R1278" s="218"/>
      <c r="S1278" s="218"/>
      <c r="T1278" s="219"/>
      <c r="AT1278" s="220" t="s">
        <v>171</v>
      </c>
      <c r="AU1278" s="220" t="s">
        <v>134</v>
      </c>
      <c r="AV1278" s="11" t="s">
        <v>134</v>
      </c>
      <c r="AW1278" s="11" t="s">
        <v>33</v>
      </c>
      <c r="AX1278" s="11" t="s">
        <v>70</v>
      </c>
      <c r="AY1278" s="220" t="s">
        <v>126</v>
      </c>
    </row>
    <row r="1279" spans="2:51" s="11" customFormat="1" ht="13.5">
      <c r="B1279" s="210"/>
      <c r="C1279" s="211"/>
      <c r="D1279" s="208" t="s">
        <v>171</v>
      </c>
      <c r="E1279" s="212" t="s">
        <v>21</v>
      </c>
      <c r="F1279" s="213" t="s">
        <v>1274</v>
      </c>
      <c r="G1279" s="211"/>
      <c r="H1279" s="214">
        <v>3.46</v>
      </c>
      <c r="I1279" s="215"/>
      <c r="J1279" s="211"/>
      <c r="K1279" s="211"/>
      <c r="L1279" s="216"/>
      <c r="M1279" s="217"/>
      <c r="N1279" s="218"/>
      <c r="O1279" s="218"/>
      <c r="P1279" s="218"/>
      <c r="Q1279" s="218"/>
      <c r="R1279" s="218"/>
      <c r="S1279" s="218"/>
      <c r="T1279" s="219"/>
      <c r="AT1279" s="220" t="s">
        <v>171</v>
      </c>
      <c r="AU1279" s="220" t="s">
        <v>134</v>
      </c>
      <c r="AV1279" s="11" t="s">
        <v>134</v>
      </c>
      <c r="AW1279" s="11" t="s">
        <v>33</v>
      </c>
      <c r="AX1279" s="11" t="s">
        <v>70</v>
      </c>
      <c r="AY1279" s="220" t="s">
        <v>126</v>
      </c>
    </row>
    <row r="1280" spans="2:51" s="11" customFormat="1" ht="13.5">
      <c r="B1280" s="210"/>
      <c r="C1280" s="211"/>
      <c r="D1280" s="208" t="s">
        <v>171</v>
      </c>
      <c r="E1280" s="212" t="s">
        <v>21</v>
      </c>
      <c r="F1280" s="213" t="s">
        <v>1275</v>
      </c>
      <c r="G1280" s="211"/>
      <c r="H1280" s="214">
        <v>3.46</v>
      </c>
      <c r="I1280" s="215"/>
      <c r="J1280" s="211"/>
      <c r="K1280" s="211"/>
      <c r="L1280" s="216"/>
      <c r="M1280" s="217"/>
      <c r="N1280" s="218"/>
      <c r="O1280" s="218"/>
      <c r="P1280" s="218"/>
      <c r="Q1280" s="218"/>
      <c r="R1280" s="218"/>
      <c r="S1280" s="218"/>
      <c r="T1280" s="219"/>
      <c r="AT1280" s="220" t="s">
        <v>171</v>
      </c>
      <c r="AU1280" s="220" t="s">
        <v>134</v>
      </c>
      <c r="AV1280" s="11" t="s">
        <v>134</v>
      </c>
      <c r="AW1280" s="11" t="s">
        <v>33</v>
      </c>
      <c r="AX1280" s="11" t="s">
        <v>70</v>
      </c>
      <c r="AY1280" s="220" t="s">
        <v>126</v>
      </c>
    </row>
    <row r="1281" spans="2:51" s="11" customFormat="1" ht="13.5">
      <c r="B1281" s="210"/>
      <c r="C1281" s="211"/>
      <c r="D1281" s="208" t="s">
        <v>171</v>
      </c>
      <c r="E1281" s="212" t="s">
        <v>21</v>
      </c>
      <c r="F1281" s="213" t="s">
        <v>1276</v>
      </c>
      <c r="G1281" s="211"/>
      <c r="H1281" s="214">
        <v>3.46</v>
      </c>
      <c r="I1281" s="215"/>
      <c r="J1281" s="211"/>
      <c r="K1281" s="211"/>
      <c r="L1281" s="216"/>
      <c r="M1281" s="217"/>
      <c r="N1281" s="218"/>
      <c r="O1281" s="218"/>
      <c r="P1281" s="218"/>
      <c r="Q1281" s="218"/>
      <c r="R1281" s="218"/>
      <c r="S1281" s="218"/>
      <c r="T1281" s="219"/>
      <c r="AT1281" s="220" t="s">
        <v>171</v>
      </c>
      <c r="AU1281" s="220" t="s">
        <v>134</v>
      </c>
      <c r="AV1281" s="11" t="s">
        <v>134</v>
      </c>
      <c r="AW1281" s="11" t="s">
        <v>33</v>
      </c>
      <c r="AX1281" s="11" t="s">
        <v>70</v>
      </c>
      <c r="AY1281" s="220" t="s">
        <v>126</v>
      </c>
    </row>
    <row r="1282" spans="2:51" s="11" customFormat="1" ht="13.5">
      <c r="B1282" s="210"/>
      <c r="C1282" s="211"/>
      <c r="D1282" s="208" t="s">
        <v>171</v>
      </c>
      <c r="E1282" s="212" t="s">
        <v>21</v>
      </c>
      <c r="F1282" s="213" t="s">
        <v>1277</v>
      </c>
      <c r="G1282" s="211"/>
      <c r="H1282" s="214">
        <v>3.46</v>
      </c>
      <c r="I1282" s="215"/>
      <c r="J1282" s="211"/>
      <c r="K1282" s="211"/>
      <c r="L1282" s="216"/>
      <c r="M1282" s="217"/>
      <c r="N1282" s="218"/>
      <c r="O1282" s="218"/>
      <c r="P1282" s="218"/>
      <c r="Q1282" s="218"/>
      <c r="R1282" s="218"/>
      <c r="S1282" s="218"/>
      <c r="T1282" s="219"/>
      <c r="AT1282" s="220" t="s">
        <v>171</v>
      </c>
      <c r="AU1282" s="220" t="s">
        <v>134</v>
      </c>
      <c r="AV1282" s="11" t="s">
        <v>134</v>
      </c>
      <c r="AW1282" s="11" t="s">
        <v>33</v>
      </c>
      <c r="AX1282" s="11" t="s">
        <v>70</v>
      </c>
      <c r="AY1282" s="220" t="s">
        <v>126</v>
      </c>
    </row>
    <row r="1283" spans="2:51" s="11" customFormat="1" ht="13.5">
      <c r="B1283" s="210"/>
      <c r="C1283" s="211"/>
      <c r="D1283" s="208" t="s">
        <v>171</v>
      </c>
      <c r="E1283" s="212" t="s">
        <v>21</v>
      </c>
      <c r="F1283" s="213" t="s">
        <v>1278</v>
      </c>
      <c r="G1283" s="211"/>
      <c r="H1283" s="214">
        <v>3.46</v>
      </c>
      <c r="I1283" s="215"/>
      <c r="J1283" s="211"/>
      <c r="K1283" s="211"/>
      <c r="L1283" s="216"/>
      <c r="M1283" s="217"/>
      <c r="N1283" s="218"/>
      <c r="O1283" s="218"/>
      <c r="P1283" s="218"/>
      <c r="Q1283" s="218"/>
      <c r="R1283" s="218"/>
      <c r="S1283" s="218"/>
      <c r="T1283" s="219"/>
      <c r="AT1283" s="220" t="s">
        <v>171</v>
      </c>
      <c r="AU1283" s="220" t="s">
        <v>134</v>
      </c>
      <c r="AV1283" s="11" t="s">
        <v>134</v>
      </c>
      <c r="AW1283" s="11" t="s">
        <v>33</v>
      </c>
      <c r="AX1283" s="11" t="s">
        <v>70</v>
      </c>
      <c r="AY1283" s="220" t="s">
        <v>126</v>
      </c>
    </row>
    <row r="1284" spans="2:51" s="11" customFormat="1" ht="13.5">
      <c r="B1284" s="210"/>
      <c r="C1284" s="211"/>
      <c r="D1284" s="208" t="s">
        <v>171</v>
      </c>
      <c r="E1284" s="212" t="s">
        <v>21</v>
      </c>
      <c r="F1284" s="213" t="s">
        <v>1279</v>
      </c>
      <c r="G1284" s="211"/>
      <c r="H1284" s="214">
        <v>3.61</v>
      </c>
      <c r="I1284" s="215"/>
      <c r="J1284" s="211"/>
      <c r="K1284" s="211"/>
      <c r="L1284" s="216"/>
      <c r="M1284" s="217"/>
      <c r="N1284" s="218"/>
      <c r="O1284" s="218"/>
      <c r="P1284" s="218"/>
      <c r="Q1284" s="218"/>
      <c r="R1284" s="218"/>
      <c r="S1284" s="218"/>
      <c r="T1284" s="219"/>
      <c r="AT1284" s="220" t="s">
        <v>171</v>
      </c>
      <c r="AU1284" s="220" t="s">
        <v>134</v>
      </c>
      <c r="AV1284" s="11" t="s">
        <v>134</v>
      </c>
      <c r="AW1284" s="11" t="s">
        <v>33</v>
      </c>
      <c r="AX1284" s="11" t="s">
        <v>70</v>
      </c>
      <c r="AY1284" s="220" t="s">
        <v>126</v>
      </c>
    </row>
    <row r="1285" spans="2:51" s="11" customFormat="1" ht="13.5">
      <c r="B1285" s="210"/>
      <c r="C1285" s="211"/>
      <c r="D1285" s="208" t="s">
        <v>171</v>
      </c>
      <c r="E1285" s="212" t="s">
        <v>21</v>
      </c>
      <c r="F1285" s="213" t="s">
        <v>1280</v>
      </c>
      <c r="G1285" s="211"/>
      <c r="H1285" s="214">
        <v>3.52</v>
      </c>
      <c r="I1285" s="215"/>
      <c r="J1285" s="211"/>
      <c r="K1285" s="211"/>
      <c r="L1285" s="216"/>
      <c r="M1285" s="217"/>
      <c r="N1285" s="218"/>
      <c r="O1285" s="218"/>
      <c r="P1285" s="218"/>
      <c r="Q1285" s="218"/>
      <c r="R1285" s="218"/>
      <c r="S1285" s="218"/>
      <c r="T1285" s="219"/>
      <c r="AT1285" s="220" t="s">
        <v>171</v>
      </c>
      <c r="AU1285" s="220" t="s">
        <v>134</v>
      </c>
      <c r="AV1285" s="11" t="s">
        <v>134</v>
      </c>
      <c r="AW1285" s="11" t="s">
        <v>33</v>
      </c>
      <c r="AX1285" s="11" t="s">
        <v>70</v>
      </c>
      <c r="AY1285" s="220" t="s">
        <v>126</v>
      </c>
    </row>
    <row r="1286" spans="2:51" s="11" customFormat="1" ht="13.5">
      <c r="B1286" s="210"/>
      <c r="C1286" s="211"/>
      <c r="D1286" s="208" t="s">
        <v>171</v>
      </c>
      <c r="E1286" s="212" t="s">
        <v>21</v>
      </c>
      <c r="F1286" s="213" t="s">
        <v>1281</v>
      </c>
      <c r="G1286" s="211"/>
      <c r="H1286" s="214">
        <v>3.96</v>
      </c>
      <c r="I1286" s="215"/>
      <c r="J1286" s="211"/>
      <c r="K1286" s="211"/>
      <c r="L1286" s="216"/>
      <c r="M1286" s="217"/>
      <c r="N1286" s="218"/>
      <c r="O1286" s="218"/>
      <c r="P1286" s="218"/>
      <c r="Q1286" s="218"/>
      <c r="R1286" s="218"/>
      <c r="S1286" s="218"/>
      <c r="T1286" s="219"/>
      <c r="AT1286" s="220" t="s">
        <v>171</v>
      </c>
      <c r="AU1286" s="220" t="s">
        <v>134</v>
      </c>
      <c r="AV1286" s="11" t="s">
        <v>134</v>
      </c>
      <c r="AW1286" s="11" t="s">
        <v>33</v>
      </c>
      <c r="AX1286" s="11" t="s">
        <v>70</v>
      </c>
      <c r="AY1286" s="220" t="s">
        <v>126</v>
      </c>
    </row>
    <row r="1287" spans="2:51" s="11" customFormat="1" ht="13.5">
      <c r="B1287" s="210"/>
      <c r="C1287" s="211"/>
      <c r="D1287" s="208" t="s">
        <v>171</v>
      </c>
      <c r="E1287" s="212" t="s">
        <v>21</v>
      </c>
      <c r="F1287" s="213" t="s">
        <v>1282</v>
      </c>
      <c r="G1287" s="211"/>
      <c r="H1287" s="214">
        <v>5.9</v>
      </c>
      <c r="I1287" s="215"/>
      <c r="J1287" s="211"/>
      <c r="K1287" s="211"/>
      <c r="L1287" s="216"/>
      <c r="M1287" s="217"/>
      <c r="N1287" s="218"/>
      <c r="O1287" s="218"/>
      <c r="P1287" s="218"/>
      <c r="Q1287" s="218"/>
      <c r="R1287" s="218"/>
      <c r="S1287" s="218"/>
      <c r="T1287" s="219"/>
      <c r="AT1287" s="220" t="s">
        <v>171</v>
      </c>
      <c r="AU1287" s="220" t="s">
        <v>134</v>
      </c>
      <c r="AV1287" s="11" t="s">
        <v>134</v>
      </c>
      <c r="AW1287" s="11" t="s">
        <v>33</v>
      </c>
      <c r="AX1287" s="11" t="s">
        <v>70</v>
      </c>
      <c r="AY1287" s="220" t="s">
        <v>126</v>
      </c>
    </row>
    <row r="1288" spans="2:51" s="11" customFormat="1" ht="13.5">
      <c r="B1288" s="210"/>
      <c r="C1288" s="211"/>
      <c r="D1288" s="208" t="s">
        <v>171</v>
      </c>
      <c r="E1288" s="212" t="s">
        <v>21</v>
      </c>
      <c r="F1288" s="213" t="s">
        <v>1283</v>
      </c>
      <c r="G1288" s="211"/>
      <c r="H1288" s="214">
        <v>4.8899999999999997</v>
      </c>
      <c r="I1288" s="215"/>
      <c r="J1288" s="211"/>
      <c r="K1288" s="211"/>
      <c r="L1288" s="216"/>
      <c r="M1288" s="217"/>
      <c r="N1288" s="218"/>
      <c r="O1288" s="218"/>
      <c r="P1288" s="218"/>
      <c r="Q1288" s="218"/>
      <c r="R1288" s="218"/>
      <c r="S1288" s="218"/>
      <c r="T1288" s="219"/>
      <c r="AT1288" s="220" t="s">
        <v>171</v>
      </c>
      <c r="AU1288" s="220" t="s">
        <v>134</v>
      </c>
      <c r="AV1288" s="11" t="s">
        <v>134</v>
      </c>
      <c r="AW1288" s="11" t="s">
        <v>33</v>
      </c>
      <c r="AX1288" s="11" t="s">
        <v>70</v>
      </c>
      <c r="AY1288" s="220" t="s">
        <v>126</v>
      </c>
    </row>
    <row r="1289" spans="2:51" s="11" customFormat="1" ht="13.5">
      <c r="B1289" s="210"/>
      <c r="C1289" s="211"/>
      <c r="D1289" s="208" t="s">
        <v>171</v>
      </c>
      <c r="E1289" s="212" t="s">
        <v>21</v>
      </c>
      <c r="F1289" s="213" t="s">
        <v>1284</v>
      </c>
      <c r="G1289" s="211"/>
      <c r="H1289" s="214">
        <v>1.66</v>
      </c>
      <c r="I1289" s="215"/>
      <c r="J1289" s="211"/>
      <c r="K1289" s="211"/>
      <c r="L1289" s="216"/>
      <c r="M1289" s="217"/>
      <c r="N1289" s="218"/>
      <c r="O1289" s="218"/>
      <c r="P1289" s="218"/>
      <c r="Q1289" s="218"/>
      <c r="R1289" s="218"/>
      <c r="S1289" s="218"/>
      <c r="T1289" s="219"/>
      <c r="AT1289" s="220" t="s">
        <v>171</v>
      </c>
      <c r="AU1289" s="220" t="s">
        <v>134</v>
      </c>
      <c r="AV1289" s="11" t="s">
        <v>134</v>
      </c>
      <c r="AW1289" s="11" t="s">
        <v>33</v>
      </c>
      <c r="AX1289" s="11" t="s">
        <v>70</v>
      </c>
      <c r="AY1289" s="220" t="s">
        <v>126</v>
      </c>
    </row>
    <row r="1290" spans="2:51" s="11" customFormat="1" ht="13.5">
      <c r="B1290" s="210"/>
      <c r="C1290" s="211"/>
      <c r="D1290" s="208" t="s">
        <v>171</v>
      </c>
      <c r="E1290" s="212" t="s">
        <v>21</v>
      </c>
      <c r="F1290" s="213" t="s">
        <v>1285</v>
      </c>
      <c r="G1290" s="211"/>
      <c r="H1290" s="214">
        <v>3.46</v>
      </c>
      <c r="I1290" s="215"/>
      <c r="J1290" s="211"/>
      <c r="K1290" s="211"/>
      <c r="L1290" s="216"/>
      <c r="M1290" s="217"/>
      <c r="N1290" s="218"/>
      <c r="O1290" s="218"/>
      <c r="P1290" s="218"/>
      <c r="Q1290" s="218"/>
      <c r="R1290" s="218"/>
      <c r="S1290" s="218"/>
      <c r="T1290" s="219"/>
      <c r="AT1290" s="220" t="s">
        <v>171</v>
      </c>
      <c r="AU1290" s="220" t="s">
        <v>134</v>
      </c>
      <c r="AV1290" s="11" t="s">
        <v>134</v>
      </c>
      <c r="AW1290" s="11" t="s">
        <v>33</v>
      </c>
      <c r="AX1290" s="11" t="s">
        <v>70</v>
      </c>
      <c r="AY1290" s="220" t="s">
        <v>126</v>
      </c>
    </row>
    <row r="1291" spans="2:51" s="11" customFormat="1" ht="13.5">
      <c r="B1291" s="210"/>
      <c r="C1291" s="211"/>
      <c r="D1291" s="208" t="s">
        <v>171</v>
      </c>
      <c r="E1291" s="212" t="s">
        <v>21</v>
      </c>
      <c r="F1291" s="213" t="s">
        <v>1286</v>
      </c>
      <c r="G1291" s="211"/>
      <c r="H1291" s="214">
        <v>3.46</v>
      </c>
      <c r="I1291" s="215"/>
      <c r="J1291" s="211"/>
      <c r="K1291" s="211"/>
      <c r="L1291" s="216"/>
      <c r="M1291" s="217"/>
      <c r="N1291" s="218"/>
      <c r="O1291" s="218"/>
      <c r="P1291" s="218"/>
      <c r="Q1291" s="218"/>
      <c r="R1291" s="218"/>
      <c r="S1291" s="218"/>
      <c r="T1291" s="219"/>
      <c r="AT1291" s="220" t="s">
        <v>171</v>
      </c>
      <c r="AU1291" s="220" t="s">
        <v>134</v>
      </c>
      <c r="AV1291" s="11" t="s">
        <v>134</v>
      </c>
      <c r="AW1291" s="11" t="s">
        <v>33</v>
      </c>
      <c r="AX1291" s="11" t="s">
        <v>70</v>
      </c>
      <c r="AY1291" s="220" t="s">
        <v>126</v>
      </c>
    </row>
    <row r="1292" spans="2:51" s="11" customFormat="1" ht="13.5">
      <c r="B1292" s="210"/>
      <c r="C1292" s="211"/>
      <c r="D1292" s="208" t="s">
        <v>171</v>
      </c>
      <c r="E1292" s="212" t="s">
        <v>21</v>
      </c>
      <c r="F1292" s="213" t="s">
        <v>1287</v>
      </c>
      <c r="G1292" s="211"/>
      <c r="H1292" s="214">
        <v>3.46</v>
      </c>
      <c r="I1292" s="215"/>
      <c r="J1292" s="211"/>
      <c r="K1292" s="211"/>
      <c r="L1292" s="216"/>
      <c r="M1292" s="217"/>
      <c r="N1292" s="218"/>
      <c r="O1292" s="218"/>
      <c r="P1292" s="218"/>
      <c r="Q1292" s="218"/>
      <c r="R1292" s="218"/>
      <c r="S1292" s="218"/>
      <c r="T1292" s="219"/>
      <c r="AT1292" s="220" t="s">
        <v>171</v>
      </c>
      <c r="AU1292" s="220" t="s">
        <v>134</v>
      </c>
      <c r="AV1292" s="11" t="s">
        <v>134</v>
      </c>
      <c r="AW1292" s="11" t="s">
        <v>33</v>
      </c>
      <c r="AX1292" s="11" t="s">
        <v>70</v>
      </c>
      <c r="AY1292" s="220" t="s">
        <v>126</v>
      </c>
    </row>
    <row r="1293" spans="2:51" s="11" customFormat="1" ht="13.5">
      <c r="B1293" s="210"/>
      <c r="C1293" s="211"/>
      <c r="D1293" s="208" t="s">
        <v>171</v>
      </c>
      <c r="E1293" s="212" t="s">
        <v>21</v>
      </c>
      <c r="F1293" s="213" t="s">
        <v>1288</v>
      </c>
      <c r="G1293" s="211"/>
      <c r="H1293" s="214">
        <v>3.46</v>
      </c>
      <c r="I1293" s="215"/>
      <c r="J1293" s="211"/>
      <c r="K1293" s="211"/>
      <c r="L1293" s="216"/>
      <c r="M1293" s="217"/>
      <c r="N1293" s="218"/>
      <c r="O1293" s="218"/>
      <c r="P1293" s="218"/>
      <c r="Q1293" s="218"/>
      <c r="R1293" s="218"/>
      <c r="S1293" s="218"/>
      <c r="T1293" s="219"/>
      <c r="AT1293" s="220" t="s">
        <v>171</v>
      </c>
      <c r="AU1293" s="220" t="s">
        <v>134</v>
      </c>
      <c r="AV1293" s="11" t="s">
        <v>134</v>
      </c>
      <c r="AW1293" s="11" t="s">
        <v>33</v>
      </c>
      <c r="AX1293" s="11" t="s">
        <v>70</v>
      </c>
      <c r="AY1293" s="220" t="s">
        <v>126</v>
      </c>
    </row>
    <row r="1294" spans="2:51" s="11" customFormat="1" ht="13.5">
      <c r="B1294" s="210"/>
      <c r="C1294" s="211"/>
      <c r="D1294" s="208" t="s">
        <v>171</v>
      </c>
      <c r="E1294" s="212" t="s">
        <v>21</v>
      </c>
      <c r="F1294" s="213" t="s">
        <v>1289</v>
      </c>
      <c r="G1294" s="211"/>
      <c r="H1294" s="214">
        <v>3.46</v>
      </c>
      <c r="I1294" s="215"/>
      <c r="J1294" s="211"/>
      <c r="K1294" s="211"/>
      <c r="L1294" s="216"/>
      <c r="M1294" s="217"/>
      <c r="N1294" s="218"/>
      <c r="O1294" s="218"/>
      <c r="P1294" s="218"/>
      <c r="Q1294" s="218"/>
      <c r="R1294" s="218"/>
      <c r="S1294" s="218"/>
      <c r="T1294" s="219"/>
      <c r="AT1294" s="220" t="s">
        <v>171</v>
      </c>
      <c r="AU1294" s="220" t="s">
        <v>134</v>
      </c>
      <c r="AV1294" s="11" t="s">
        <v>134</v>
      </c>
      <c r="AW1294" s="11" t="s">
        <v>33</v>
      </c>
      <c r="AX1294" s="11" t="s">
        <v>70</v>
      </c>
      <c r="AY1294" s="220" t="s">
        <v>126</v>
      </c>
    </row>
    <row r="1295" spans="2:51" s="11" customFormat="1" ht="13.5">
      <c r="B1295" s="210"/>
      <c r="C1295" s="211"/>
      <c r="D1295" s="208" t="s">
        <v>171</v>
      </c>
      <c r="E1295" s="212" t="s">
        <v>21</v>
      </c>
      <c r="F1295" s="213" t="s">
        <v>1290</v>
      </c>
      <c r="G1295" s="211"/>
      <c r="H1295" s="214">
        <v>3.61</v>
      </c>
      <c r="I1295" s="215"/>
      <c r="J1295" s="211"/>
      <c r="K1295" s="211"/>
      <c r="L1295" s="216"/>
      <c r="M1295" s="217"/>
      <c r="N1295" s="218"/>
      <c r="O1295" s="218"/>
      <c r="P1295" s="218"/>
      <c r="Q1295" s="218"/>
      <c r="R1295" s="218"/>
      <c r="S1295" s="218"/>
      <c r="T1295" s="219"/>
      <c r="AT1295" s="220" t="s">
        <v>171</v>
      </c>
      <c r="AU1295" s="220" t="s">
        <v>134</v>
      </c>
      <c r="AV1295" s="11" t="s">
        <v>134</v>
      </c>
      <c r="AW1295" s="11" t="s">
        <v>33</v>
      </c>
      <c r="AX1295" s="11" t="s">
        <v>70</v>
      </c>
      <c r="AY1295" s="220" t="s">
        <v>126</v>
      </c>
    </row>
    <row r="1296" spans="2:51" s="11" customFormat="1" ht="13.5">
      <c r="B1296" s="210"/>
      <c r="C1296" s="211"/>
      <c r="D1296" s="208" t="s">
        <v>171</v>
      </c>
      <c r="E1296" s="212" t="s">
        <v>21</v>
      </c>
      <c r="F1296" s="213" t="s">
        <v>1291</v>
      </c>
      <c r="G1296" s="211"/>
      <c r="H1296" s="214">
        <v>3.52</v>
      </c>
      <c r="I1296" s="215"/>
      <c r="J1296" s="211"/>
      <c r="K1296" s="211"/>
      <c r="L1296" s="216"/>
      <c r="M1296" s="217"/>
      <c r="N1296" s="218"/>
      <c r="O1296" s="218"/>
      <c r="P1296" s="218"/>
      <c r="Q1296" s="218"/>
      <c r="R1296" s="218"/>
      <c r="S1296" s="218"/>
      <c r="T1296" s="219"/>
      <c r="AT1296" s="220" t="s">
        <v>171</v>
      </c>
      <c r="AU1296" s="220" t="s">
        <v>134</v>
      </c>
      <c r="AV1296" s="11" t="s">
        <v>134</v>
      </c>
      <c r="AW1296" s="11" t="s">
        <v>33</v>
      </c>
      <c r="AX1296" s="11" t="s">
        <v>70</v>
      </c>
      <c r="AY1296" s="220" t="s">
        <v>126</v>
      </c>
    </row>
    <row r="1297" spans="2:65" s="11" customFormat="1" ht="13.5">
      <c r="B1297" s="210"/>
      <c r="C1297" s="211"/>
      <c r="D1297" s="208" t="s">
        <v>171</v>
      </c>
      <c r="E1297" s="212" t="s">
        <v>21</v>
      </c>
      <c r="F1297" s="213" t="s">
        <v>1292</v>
      </c>
      <c r="G1297" s="211"/>
      <c r="H1297" s="214">
        <v>3.96</v>
      </c>
      <c r="I1297" s="215"/>
      <c r="J1297" s="211"/>
      <c r="K1297" s="211"/>
      <c r="L1297" s="216"/>
      <c r="M1297" s="217"/>
      <c r="N1297" s="218"/>
      <c r="O1297" s="218"/>
      <c r="P1297" s="218"/>
      <c r="Q1297" s="218"/>
      <c r="R1297" s="218"/>
      <c r="S1297" s="218"/>
      <c r="T1297" s="219"/>
      <c r="AT1297" s="220" t="s">
        <v>171</v>
      </c>
      <c r="AU1297" s="220" t="s">
        <v>134</v>
      </c>
      <c r="AV1297" s="11" t="s">
        <v>134</v>
      </c>
      <c r="AW1297" s="11" t="s">
        <v>33</v>
      </c>
      <c r="AX1297" s="11" t="s">
        <v>70</v>
      </c>
      <c r="AY1297" s="220" t="s">
        <v>126</v>
      </c>
    </row>
    <row r="1298" spans="2:65" s="11" customFormat="1" ht="13.5">
      <c r="B1298" s="210"/>
      <c r="C1298" s="211"/>
      <c r="D1298" s="208" t="s">
        <v>171</v>
      </c>
      <c r="E1298" s="212" t="s">
        <v>21</v>
      </c>
      <c r="F1298" s="213" t="s">
        <v>1298</v>
      </c>
      <c r="G1298" s="211"/>
      <c r="H1298" s="214">
        <v>1.42</v>
      </c>
      <c r="I1298" s="215"/>
      <c r="J1298" s="211"/>
      <c r="K1298" s="211"/>
      <c r="L1298" s="216"/>
      <c r="M1298" s="217"/>
      <c r="N1298" s="218"/>
      <c r="O1298" s="218"/>
      <c r="P1298" s="218"/>
      <c r="Q1298" s="218"/>
      <c r="R1298" s="218"/>
      <c r="S1298" s="218"/>
      <c r="T1298" s="219"/>
      <c r="AT1298" s="220" t="s">
        <v>171</v>
      </c>
      <c r="AU1298" s="220" t="s">
        <v>134</v>
      </c>
      <c r="AV1298" s="11" t="s">
        <v>134</v>
      </c>
      <c r="AW1298" s="11" t="s">
        <v>33</v>
      </c>
      <c r="AX1298" s="11" t="s">
        <v>70</v>
      </c>
      <c r="AY1298" s="220" t="s">
        <v>126</v>
      </c>
    </row>
    <row r="1299" spans="2:65" s="12" customFormat="1" ht="13.5">
      <c r="B1299" s="221"/>
      <c r="C1299" s="222"/>
      <c r="D1299" s="205" t="s">
        <v>171</v>
      </c>
      <c r="E1299" s="248" t="s">
        <v>21</v>
      </c>
      <c r="F1299" s="249" t="s">
        <v>174</v>
      </c>
      <c r="G1299" s="222"/>
      <c r="H1299" s="250">
        <v>114.95</v>
      </c>
      <c r="I1299" s="226"/>
      <c r="J1299" s="222"/>
      <c r="K1299" s="222"/>
      <c r="L1299" s="227"/>
      <c r="M1299" s="228"/>
      <c r="N1299" s="229"/>
      <c r="O1299" s="229"/>
      <c r="P1299" s="229"/>
      <c r="Q1299" s="229"/>
      <c r="R1299" s="229"/>
      <c r="S1299" s="229"/>
      <c r="T1299" s="230"/>
      <c r="AT1299" s="231" t="s">
        <v>171</v>
      </c>
      <c r="AU1299" s="231" t="s">
        <v>134</v>
      </c>
      <c r="AV1299" s="12" t="s">
        <v>133</v>
      </c>
      <c r="AW1299" s="12" t="s">
        <v>33</v>
      </c>
      <c r="AX1299" s="12" t="s">
        <v>78</v>
      </c>
      <c r="AY1299" s="231" t="s">
        <v>126</v>
      </c>
    </row>
    <row r="1300" spans="2:65" s="1" customFormat="1" ht="22.5" customHeight="1">
      <c r="B1300" s="41"/>
      <c r="C1300" s="193" t="s">
        <v>745</v>
      </c>
      <c r="D1300" s="193" t="s">
        <v>129</v>
      </c>
      <c r="E1300" s="194" t="s">
        <v>1373</v>
      </c>
      <c r="F1300" s="195" t="s">
        <v>1374</v>
      </c>
      <c r="G1300" s="196" t="s">
        <v>400</v>
      </c>
      <c r="H1300" s="197">
        <v>1.08</v>
      </c>
      <c r="I1300" s="198"/>
      <c r="J1300" s="199">
        <f>ROUND(I1300*H1300,2)</f>
        <v>0</v>
      </c>
      <c r="K1300" s="195" t="s">
        <v>160</v>
      </c>
      <c r="L1300" s="61"/>
      <c r="M1300" s="200" t="s">
        <v>21</v>
      </c>
      <c r="N1300" s="201" t="s">
        <v>42</v>
      </c>
      <c r="O1300" s="42"/>
      <c r="P1300" s="202">
        <f>O1300*H1300</f>
        <v>0</v>
      </c>
      <c r="Q1300" s="202">
        <v>0</v>
      </c>
      <c r="R1300" s="202">
        <f>Q1300*H1300</f>
        <v>0</v>
      </c>
      <c r="S1300" s="202">
        <v>0</v>
      </c>
      <c r="T1300" s="203">
        <f>S1300*H1300</f>
        <v>0</v>
      </c>
      <c r="AR1300" s="24" t="s">
        <v>133</v>
      </c>
      <c r="AT1300" s="24" t="s">
        <v>129</v>
      </c>
      <c r="AU1300" s="24" t="s">
        <v>134</v>
      </c>
      <c r="AY1300" s="24" t="s">
        <v>126</v>
      </c>
      <c r="BE1300" s="204">
        <f>IF(N1300="základní",J1300,0)</f>
        <v>0</v>
      </c>
      <c r="BF1300" s="204">
        <f>IF(N1300="snížená",J1300,0)</f>
        <v>0</v>
      </c>
      <c r="BG1300" s="204">
        <f>IF(N1300="zákl. přenesená",J1300,0)</f>
        <v>0</v>
      </c>
      <c r="BH1300" s="204">
        <f>IF(N1300="sníž. přenesená",J1300,0)</f>
        <v>0</v>
      </c>
      <c r="BI1300" s="204">
        <f>IF(N1300="nulová",J1300,0)</f>
        <v>0</v>
      </c>
      <c r="BJ1300" s="24" t="s">
        <v>134</v>
      </c>
      <c r="BK1300" s="204">
        <f>ROUND(I1300*H1300,2)</f>
        <v>0</v>
      </c>
      <c r="BL1300" s="24" t="s">
        <v>133</v>
      </c>
      <c r="BM1300" s="24" t="s">
        <v>1375</v>
      </c>
    </row>
    <row r="1301" spans="2:65" s="1" customFormat="1" ht="13.5">
      <c r="B1301" s="41"/>
      <c r="C1301" s="63"/>
      <c r="D1301" s="208" t="s">
        <v>135</v>
      </c>
      <c r="E1301" s="63"/>
      <c r="F1301" s="209" t="s">
        <v>1376</v>
      </c>
      <c r="G1301" s="63"/>
      <c r="H1301" s="63"/>
      <c r="I1301" s="163"/>
      <c r="J1301" s="63"/>
      <c r="K1301" s="63"/>
      <c r="L1301" s="61"/>
      <c r="M1301" s="207"/>
      <c r="N1301" s="42"/>
      <c r="O1301" s="42"/>
      <c r="P1301" s="42"/>
      <c r="Q1301" s="42"/>
      <c r="R1301" s="42"/>
      <c r="S1301" s="42"/>
      <c r="T1301" s="78"/>
      <c r="AT1301" s="24" t="s">
        <v>135</v>
      </c>
      <c r="AU1301" s="24" t="s">
        <v>134</v>
      </c>
    </row>
    <row r="1302" spans="2:65" s="11" customFormat="1" ht="13.5">
      <c r="B1302" s="210"/>
      <c r="C1302" s="211"/>
      <c r="D1302" s="208" t="s">
        <v>171</v>
      </c>
      <c r="E1302" s="212" t="s">
        <v>21</v>
      </c>
      <c r="F1302" s="213" t="s">
        <v>1063</v>
      </c>
      <c r="G1302" s="211"/>
      <c r="H1302" s="214">
        <v>1.08</v>
      </c>
      <c r="I1302" s="215"/>
      <c r="J1302" s="211"/>
      <c r="K1302" s="211"/>
      <c r="L1302" s="216"/>
      <c r="M1302" s="217"/>
      <c r="N1302" s="218"/>
      <c r="O1302" s="218"/>
      <c r="P1302" s="218"/>
      <c r="Q1302" s="218"/>
      <c r="R1302" s="218"/>
      <c r="S1302" s="218"/>
      <c r="T1302" s="219"/>
      <c r="AT1302" s="220" t="s">
        <v>171</v>
      </c>
      <c r="AU1302" s="220" t="s">
        <v>134</v>
      </c>
      <c r="AV1302" s="11" t="s">
        <v>134</v>
      </c>
      <c r="AW1302" s="11" t="s">
        <v>33</v>
      </c>
      <c r="AX1302" s="11" t="s">
        <v>70</v>
      </c>
      <c r="AY1302" s="220" t="s">
        <v>126</v>
      </c>
    </row>
    <row r="1303" spans="2:65" s="12" customFormat="1" ht="13.5">
      <c r="B1303" s="221"/>
      <c r="C1303" s="222"/>
      <c r="D1303" s="205" t="s">
        <v>171</v>
      </c>
      <c r="E1303" s="248" t="s">
        <v>21</v>
      </c>
      <c r="F1303" s="249" t="s">
        <v>174</v>
      </c>
      <c r="G1303" s="222"/>
      <c r="H1303" s="250">
        <v>1.08</v>
      </c>
      <c r="I1303" s="226"/>
      <c r="J1303" s="222"/>
      <c r="K1303" s="222"/>
      <c r="L1303" s="227"/>
      <c r="M1303" s="228"/>
      <c r="N1303" s="229"/>
      <c r="O1303" s="229"/>
      <c r="P1303" s="229"/>
      <c r="Q1303" s="229"/>
      <c r="R1303" s="229"/>
      <c r="S1303" s="229"/>
      <c r="T1303" s="230"/>
      <c r="AT1303" s="231" t="s">
        <v>171</v>
      </c>
      <c r="AU1303" s="231" t="s">
        <v>134</v>
      </c>
      <c r="AV1303" s="12" t="s">
        <v>133</v>
      </c>
      <c r="AW1303" s="12" t="s">
        <v>33</v>
      </c>
      <c r="AX1303" s="12" t="s">
        <v>78</v>
      </c>
      <c r="AY1303" s="231" t="s">
        <v>126</v>
      </c>
    </row>
    <row r="1304" spans="2:65" s="1" customFormat="1" ht="22.5" customHeight="1">
      <c r="B1304" s="41"/>
      <c r="C1304" s="193" t="s">
        <v>1377</v>
      </c>
      <c r="D1304" s="193" t="s">
        <v>129</v>
      </c>
      <c r="E1304" s="194" t="s">
        <v>709</v>
      </c>
      <c r="F1304" s="195" t="s">
        <v>710</v>
      </c>
      <c r="G1304" s="196" t="s">
        <v>400</v>
      </c>
      <c r="H1304" s="197">
        <v>1496.46</v>
      </c>
      <c r="I1304" s="198"/>
      <c r="J1304" s="199">
        <f>ROUND(I1304*H1304,2)</f>
        <v>0</v>
      </c>
      <c r="K1304" s="195" t="s">
        <v>160</v>
      </c>
      <c r="L1304" s="61"/>
      <c r="M1304" s="200" t="s">
        <v>21</v>
      </c>
      <c r="N1304" s="201" t="s">
        <v>42</v>
      </c>
      <c r="O1304" s="42"/>
      <c r="P1304" s="202">
        <f>O1304*H1304</f>
        <v>0</v>
      </c>
      <c r="Q1304" s="202">
        <v>0</v>
      </c>
      <c r="R1304" s="202">
        <f>Q1304*H1304</f>
        <v>0</v>
      </c>
      <c r="S1304" s="202">
        <v>0</v>
      </c>
      <c r="T1304" s="203">
        <f>S1304*H1304</f>
        <v>0</v>
      </c>
      <c r="AR1304" s="24" t="s">
        <v>133</v>
      </c>
      <c r="AT1304" s="24" t="s">
        <v>129</v>
      </c>
      <c r="AU1304" s="24" t="s">
        <v>134</v>
      </c>
      <c r="AY1304" s="24" t="s">
        <v>126</v>
      </c>
      <c r="BE1304" s="204">
        <f>IF(N1304="základní",J1304,0)</f>
        <v>0</v>
      </c>
      <c r="BF1304" s="204">
        <f>IF(N1304="snížená",J1304,0)</f>
        <v>0</v>
      </c>
      <c r="BG1304" s="204">
        <f>IF(N1304="zákl. přenesená",J1304,0)</f>
        <v>0</v>
      </c>
      <c r="BH1304" s="204">
        <f>IF(N1304="sníž. přenesená",J1304,0)</f>
        <v>0</v>
      </c>
      <c r="BI1304" s="204">
        <f>IF(N1304="nulová",J1304,0)</f>
        <v>0</v>
      </c>
      <c r="BJ1304" s="24" t="s">
        <v>134</v>
      </c>
      <c r="BK1304" s="204">
        <f>ROUND(I1304*H1304,2)</f>
        <v>0</v>
      </c>
      <c r="BL1304" s="24" t="s">
        <v>133</v>
      </c>
      <c r="BM1304" s="24" t="s">
        <v>1378</v>
      </c>
    </row>
    <row r="1305" spans="2:65" s="1" customFormat="1" ht="13.5">
      <c r="B1305" s="41"/>
      <c r="C1305" s="63"/>
      <c r="D1305" s="208" t="s">
        <v>135</v>
      </c>
      <c r="E1305" s="63"/>
      <c r="F1305" s="209" t="s">
        <v>712</v>
      </c>
      <c r="G1305" s="63"/>
      <c r="H1305" s="63"/>
      <c r="I1305" s="163"/>
      <c r="J1305" s="63"/>
      <c r="K1305" s="63"/>
      <c r="L1305" s="61"/>
      <c r="M1305" s="207"/>
      <c r="N1305" s="42"/>
      <c r="O1305" s="42"/>
      <c r="P1305" s="42"/>
      <c r="Q1305" s="42"/>
      <c r="R1305" s="42"/>
      <c r="S1305" s="42"/>
      <c r="T1305" s="78"/>
      <c r="AT1305" s="24" t="s">
        <v>135</v>
      </c>
      <c r="AU1305" s="24" t="s">
        <v>134</v>
      </c>
    </row>
    <row r="1306" spans="2:65" s="11" customFormat="1" ht="13.5">
      <c r="B1306" s="210"/>
      <c r="C1306" s="211"/>
      <c r="D1306" s="208" t="s">
        <v>171</v>
      </c>
      <c r="E1306" s="212" t="s">
        <v>21</v>
      </c>
      <c r="F1306" s="213" t="s">
        <v>1311</v>
      </c>
      <c r="G1306" s="211"/>
      <c r="H1306" s="214">
        <v>9.36</v>
      </c>
      <c r="I1306" s="215"/>
      <c r="J1306" s="211"/>
      <c r="K1306" s="211"/>
      <c r="L1306" s="216"/>
      <c r="M1306" s="217"/>
      <c r="N1306" s="218"/>
      <c r="O1306" s="218"/>
      <c r="P1306" s="218"/>
      <c r="Q1306" s="218"/>
      <c r="R1306" s="218"/>
      <c r="S1306" s="218"/>
      <c r="T1306" s="219"/>
      <c r="AT1306" s="220" t="s">
        <v>171</v>
      </c>
      <c r="AU1306" s="220" t="s">
        <v>134</v>
      </c>
      <c r="AV1306" s="11" t="s">
        <v>134</v>
      </c>
      <c r="AW1306" s="11" t="s">
        <v>33</v>
      </c>
      <c r="AX1306" s="11" t="s">
        <v>70</v>
      </c>
      <c r="AY1306" s="220" t="s">
        <v>126</v>
      </c>
    </row>
    <row r="1307" spans="2:65" s="11" customFormat="1" ht="13.5">
      <c r="B1307" s="210"/>
      <c r="C1307" s="211"/>
      <c r="D1307" s="208" t="s">
        <v>171</v>
      </c>
      <c r="E1307" s="212" t="s">
        <v>21</v>
      </c>
      <c r="F1307" s="213" t="s">
        <v>1312</v>
      </c>
      <c r="G1307" s="211"/>
      <c r="H1307" s="214">
        <v>7.77</v>
      </c>
      <c r="I1307" s="215"/>
      <c r="J1307" s="211"/>
      <c r="K1307" s="211"/>
      <c r="L1307" s="216"/>
      <c r="M1307" s="217"/>
      <c r="N1307" s="218"/>
      <c r="O1307" s="218"/>
      <c r="P1307" s="218"/>
      <c r="Q1307" s="218"/>
      <c r="R1307" s="218"/>
      <c r="S1307" s="218"/>
      <c r="T1307" s="219"/>
      <c r="AT1307" s="220" t="s">
        <v>171</v>
      </c>
      <c r="AU1307" s="220" t="s">
        <v>134</v>
      </c>
      <c r="AV1307" s="11" t="s">
        <v>134</v>
      </c>
      <c r="AW1307" s="11" t="s">
        <v>33</v>
      </c>
      <c r="AX1307" s="11" t="s">
        <v>70</v>
      </c>
      <c r="AY1307" s="220" t="s">
        <v>126</v>
      </c>
    </row>
    <row r="1308" spans="2:65" s="11" customFormat="1" ht="13.5">
      <c r="B1308" s="210"/>
      <c r="C1308" s="211"/>
      <c r="D1308" s="208" t="s">
        <v>171</v>
      </c>
      <c r="E1308" s="212" t="s">
        <v>21</v>
      </c>
      <c r="F1308" s="213" t="s">
        <v>1313</v>
      </c>
      <c r="G1308" s="211"/>
      <c r="H1308" s="214">
        <v>12.55</v>
      </c>
      <c r="I1308" s="215"/>
      <c r="J1308" s="211"/>
      <c r="K1308" s="211"/>
      <c r="L1308" s="216"/>
      <c r="M1308" s="217"/>
      <c r="N1308" s="218"/>
      <c r="O1308" s="218"/>
      <c r="P1308" s="218"/>
      <c r="Q1308" s="218"/>
      <c r="R1308" s="218"/>
      <c r="S1308" s="218"/>
      <c r="T1308" s="219"/>
      <c r="AT1308" s="220" t="s">
        <v>171</v>
      </c>
      <c r="AU1308" s="220" t="s">
        <v>134</v>
      </c>
      <c r="AV1308" s="11" t="s">
        <v>134</v>
      </c>
      <c r="AW1308" s="11" t="s">
        <v>33</v>
      </c>
      <c r="AX1308" s="11" t="s">
        <v>70</v>
      </c>
      <c r="AY1308" s="220" t="s">
        <v>126</v>
      </c>
    </row>
    <row r="1309" spans="2:65" s="11" customFormat="1" ht="13.5">
      <c r="B1309" s="210"/>
      <c r="C1309" s="211"/>
      <c r="D1309" s="208" t="s">
        <v>171</v>
      </c>
      <c r="E1309" s="212" t="s">
        <v>21</v>
      </c>
      <c r="F1309" s="213" t="s">
        <v>1314</v>
      </c>
      <c r="G1309" s="211"/>
      <c r="H1309" s="214">
        <v>14.36</v>
      </c>
      <c r="I1309" s="215"/>
      <c r="J1309" s="211"/>
      <c r="K1309" s="211"/>
      <c r="L1309" s="216"/>
      <c r="M1309" s="217"/>
      <c r="N1309" s="218"/>
      <c r="O1309" s="218"/>
      <c r="P1309" s="218"/>
      <c r="Q1309" s="218"/>
      <c r="R1309" s="218"/>
      <c r="S1309" s="218"/>
      <c r="T1309" s="219"/>
      <c r="AT1309" s="220" t="s">
        <v>171</v>
      </c>
      <c r="AU1309" s="220" t="s">
        <v>134</v>
      </c>
      <c r="AV1309" s="11" t="s">
        <v>134</v>
      </c>
      <c r="AW1309" s="11" t="s">
        <v>33</v>
      </c>
      <c r="AX1309" s="11" t="s">
        <v>70</v>
      </c>
      <c r="AY1309" s="220" t="s">
        <v>126</v>
      </c>
    </row>
    <row r="1310" spans="2:65" s="11" customFormat="1" ht="13.5">
      <c r="B1310" s="210"/>
      <c r="C1310" s="211"/>
      <c r="D1310" s="208" t="s">
        <v>171</v>
      </c>
      <c r="E1310" s="212" t="s">
        <v>21</v>
      </c>
      <c r="F1310" s="213" t="s">
        <v>1315</v>
      </c>
      <c r="G1310" s="211"/>
      <c r="H1310" s="214">
        <v>11.45</v>
      </c>
      <c r="I1310" s="215"/>
      <c r="J1310" s="211"/>
      <c r="K1310" s="211"/>
      <c r="L1310" s="216"/>
      <c r="M1310" s="217"/>
      <c r="N1310" s="218"/>
      <c r="O1310" s="218"/>
      <c r="P1310" s="218"/>
      <c r="Q1310" s="218"/>
      <c r="R1310" s="218"/>
      <c r="S1310" s="218"/>
      <c r="T1310" s="219"/>
      <c r="AT1310" s="220" t="s">
        <v>171</v>
      </c>
      <c r="AU1310" s="220" t="s">
        <v>134</v>
      </c>
      <c r="AV1310" s="11" t="s">
        <v>134</v>
      </c>
      <c r="AW1310" s="11" t="s">
        <v>33</v>
      </c>
      <c r="AX1310" s="11" t="s">
        <v>70</v>
      </c>
      <c r="AY1310" s="220" t="s">
        <v>126</v>
      </c>
    </row>
    <row r="1311" spans="2:65" s="11" customFormat="1" ht="13.5">
      <c r="B1311" s="210"/>
      <c r="C1311" s="211"/>
      <c r="D1311" s="208" t="s">
        <v>171</v>
      </c>
      <c r="E1311" s="212" t="s">
        <v>21</v>
      </c>
      <c r="F1311" s="213" t="s">
        <v>1316</v>
      </c>
      <c r="G1311" s="211"/>
      <c r="H1311" s="214">
        <v>8.67</v>
      </c>
      <c r="I1311" s="215"/>
      <c r="J1311" s="211"/>
      <c r="K1311" s="211"/>
      <c r="L1311" s="216"/>
      <c r="M1311" s="217"/>
      <c r="N1311" s="218"/>
      <c r="O1311" s="218"/>
      <c r="P1311" s="218"/>
      <c r="Q1311" s="218"/>
      <c r="R1311" s="218"/>
      <c r="S1311" s="218"/>
      <c r="T1311" s="219"/>
      <c r="AT1311" s="220" t="s">
        <v>171</v>
      </c>
      <c r="AU1311" s="220" t="s">
        <v>134</v>
      </c>
      <c r="AV1311" s="11" t="s">
        <v>134</v>
      </c>
      <c r="AW1311" s="11" t="s">
        <v>33</v>
      </c>
      <c r="AX1311" s="11" t="s">
        <v>70</v>
      </c>
      <c r="AY1311" s="220" t="s">
        <v>126</v>
      </c>
    </row>
    <row r="1312" spans="2:65" s="11" customFormat="1" ht="13.5">
      <c r="B1312" s="210"/>
      <c r="C1312" s="211"/>
      <c r="D1312" s="208" t="s">
        <v>171</v>
      </c>
      <c r="E1312" s="212" t="s">
        <v>21</v>
      </c>
      <c r="F1312" s="213" t="s">
        <v>1317</v>
      </c>
      <c r="G1312" s="211"/>
      <c r="H1312" s="214">
        <v>21.55</v>
      </c>
      <c r="I1312" s="215"/>
      <c r="J1312" s="211"/>
      <c r="K1312" s="211"/>
      <c r="L1312" s="216"/>
      <c r="M1312" s="217"/>
      <c r="N1312" s="218"/>
      <c r="O1312" s="218"/>
      <c r="P1312" s="218"/>
      <c r="Q1312" s="218"/>
      <c r="R1312" s="218"/>
      <c r="S1312" s="218"/>
      <c r="T1312" s="219"/>
      <c r="AT1312" s="220" t="s">
        <v>171</v>
      </c>
      <c r="AU1312" s="220" t="s">
        <v>134</v>
      </c>
      <c r="AV1312" s="11" t="s">
        <v>134</v>
      </c>
      <c r="AW1312" s="11" t="s">
        <v>33</v>
      </c>
      <c r="AX1312" s="11" t="s">
        <v>70</v>
      </c>
      <c r="AY1312" s="220" t="s">
        <v>126</v>
      </c>
    </row>
    <row r="1313" spans="2:51" s="11" customFormat="1" ht="13.5">
      <c r="B1313" s="210"/>
      <c r="C1313" s="211"/>
      <c r="D1313" s="208" t="s">
        <v>171</v>
      </c>
      <c r="E1313" s="212" t="s">
        <v>21</v>
      </c>
      <c r="F1313" s="213" t="s">
        <v>1318</v>
      </c>
      <c r="G1313" s="211"/>
      <c r="H1313" s="214">
        <v>6.13</v>
      </c>
      <c r="I1313" s="215"/>
      <c r="J1313" s="211"/>
      <c r="K1313" s="211"/>
      <c r="L1313" s="216"/>
      <c r="M1313" s="217"/>
      <c r="N1313" s="218"/>
      <c r="O1313" s="218"/>
      <c r="P1313" s="218"/>
      <c r="Q1313" s="218"/>
      <c r="R1313" s="218"/>
      <c r="S1313" s="218"/>
      <c r="T1313" s="219"/>
      <c r="AT1313" s="220" t="s">
        <v>171</v>
      </c>
      <c r="AU1313" s="220" t="s">
        <v>134</v>
      </c>
      <c r="AV1313" s="11" t="s">
        <v>134</v>
      </c>
      <c r="AW1313" s="11" t="s">
        <v>33</v>
      </c>
      <c r="AX1313" s="11" t="s">
        <v>70</v>
      </c>
      <c r="AY1313" s="220" t="s">
        <v>126</v>
      </c>
    </row>
    <row r="1314" spans="2:51" s="11" customFormat="1" ht="13.5">
      <c r="B1314" s="210"/>
      <c r="C1314" s="211"/>
      <c r="D1314" s="208" t="s">
        <v>171</v>
      </c>
      <c r="E1314" s="212" t="s">
        <v>21</v>
      </c>
      <c r="F1314" s="213" t="s">
        <v>1319</v>
      </c>
      <c r="G1314" s="211"/>
      <c r="H1314" s="214">
        <v>53.84</v>
      </c>
      <c r="I1314" s="215"/>
      <c r="J1314" s="211"/>
      <c r="K1314" s="211"/>
      <c r="L1314" s="216"/>
      <c r="M1314" s="217"/>
      <c r="N1314" s="218"/>
      <c r="O1314" s="218"/>
      <c r="P1314" s="218"/>
      <c r="Q1314" s="218"/>
      <c r="R1314" s="218"/>
      <c r="S1314" s="218"/>
      <c r="T1314" s="219"/>
      <c r="AT1314" s="220" t="s">
        <v>171</v>
      </c>
      <c r="AU1314" s="220" t="s">
        <v>134</v>
      </c>
      <c r="AV1314" s="11" t="s">
        <v>134</v>
      </c>
      <c r="AW1314" s="11" t="s">
        <v>33</v>
      </c>
      <c r="AX1314" s="11" t="s">
        <v>70</v>
      </c>
      <c r="AY1314" s="220" t="s">
        <v>126</v>
      </c>
    </row>
    <row r="1315" spans="2:51" s="11" customFormat="1" ht="13.5">
      <c r="B1315" s="210"/>
      <c r="C1315" s="211"/>
      <c r="D1315" s="208" t="s">
        <v>171</v>
      </c>
      <c r="E1315" s="212" t="s">
        <v>21</v>
      </c>
      <c r="F1315" s="213" t="s">
        <v>1320</v>
      </c>
      <c r="G1315" s="211"/>
      <c r="H1315" s="214">
        <v>23.2</v>
      </c>
      <c r="I1315" s="215"/>
      <c r="J1315" s="211"/>
      <c r="K1315" s="211"/>
      <c r="L1315" s="216"/>
      <c r="M1315" s="217"/>
      <c r="N1315" s="218"/>
      <c r="O1315" s="218"/>
      <c r="P1315" s="218"/>
      <c r="Q1315" s="218"/>
      <c r="R1315" s="218"/>
      <c r="S1315" s="218"/>
      <c r="T1315" s="219"/>
      <c r="AT1315" s="220" t="s">
        <v>171</v>
      </c>
      <c r="AU1315" s="220" t="s">
        <v>134</v>
      </c>
      <c r="AV1315" s="11" t="s">
        <v>134</v>
      </c>
      <c r="AW1315" s="11" t="s">
        <v>33</v>
      </c>
      <c r="AX1315" s="11" t="s">
        <v>70</v>
      </c>
      <c r="AY1315" s="220" t="s">
        <v>126</v>
      </c>
    </row>
    <row r="1316" spans="2:51" s="11" customFormat="1" ht="13.5">
      <c r="B1316" s="210"/>
      <c r="C1316" s="211"/>
      <c r="D1316" s="208" t="s">
        <v>171</v>
      </c>
      <c r="E1316" s="212" t="s">
        <v>21</v>
      </c>
      <c r="F1316" s="213" t="s">
        <v>1321</v>
      </c>
      <c r="G1316" s="211"/>
      <c r="H1316" s="214">
        <v>23.01</v>
      </c>
      <c r="I1316" s="215"/>
      <c r="J1316" s="211"/>
      <c r="K1316" s="211"/>
      <c r="L1316" s="216"/>
      <c r="M1316" s="217"/>
      <c r="N1316" s="218"/>
      <c r="O1316" s="218"/>
      <c r="P1316" s="218"/>
      <c r="Q1316" s="218"/>
      <c r="R1316" s="218"/>
      <c r="S1316" s="218"/>
      <c r="T1316" s="219"/>
      <c r="AT1316" s="220" t="s">
        <v>171</v>
      </c>
      <c r="AU1316" s="220" t="s">
        <v>134</v>
      </c>
      <c r="AV1316" s="11" t="s">
        <v>134</v>
      </c>
      <c r="AW1316" s="11" t="s">
        <v>33</v>
      </c>
      <c r="AX1316" s="11" t="s">
        <v>70</v>
      </c>
      <c r="AY1316" s="220" t="s">
        <v>126</v>
      </c>
    </row>
    <row r="1317" spans="2:51" s="11" customFormat="1" ht="13.5">
      <c r="B1317" s="210"/>
      <c r="C1317" s="211"/>
      <c r="D1317" s="208" t="s">
        <v>171</v>
      </c>
      <c r="E1317" s="212" t="s">
        <v>21</v>
      </c>
      <c r="F1317" s="213" t="s">
        <v>1322</v>
      </c>
      <c r="G1317" s="211"/>
      <c r="H1317" s="214">
        <v>19.52</v>
      </c>
      <c r="I1317" s="215"/>
      <c r="J1317" s="211"/>
      <c r="K1317" s="211"/>
      <c r="L1317" s="216"/>
      <c r="M1317" s="217"/>
      <c r="N1317" s="218"/>
      <c r="O1317" s="218"/>
      <c r="P1317" s="218"/>
      <c r="Q1317" s="218"/>
      <c r="R1317" s="218"/>
      <c r="S1317" s="218"/>
      <c r="T1317" s="219"/>
      <c r="AT1317" s="220" t="s">
        <v>171</v>
      </c>
      <c r="AU1317" s="220" t="s">
        <v>134</v>
      </c>
      <c r="AV1317" s="11" t="s">
        <v>134</v>
      </c>
      <c r="AW1317" s="11" t="s">
        <v>33</v>
      </c>
      <c r="AX1317" s="11" t="s">
        <v>70</v>
      </c>
      <c r="AY1317" s="220" t="s">
        <v>126</v>
      </c>
    </row>
    <row r="1318" spans="2:51" s="11" customFormat="1" ht="13.5">
      <c r="B1318" s="210"/>
      <c r="C1318" s="211"/>
      <c r="D1318" s="208" t="s">
        <v>171</v>
      </c>
      <c r="E1318" s="212" t="s">
        <v>21</v>
      </c>
      <c r="F1318" s="213" t="s">
        <v>1238</v>
      </c>
      <c r="G1318" s="211"/>
      <c r="H1318" s="214">
        <v>12.85</v>
      </c>
      <c r="I1318" s="215"/>
      <c r="J1318" s="211"/>
      <c r="K1318" s="211"/>
      <c r="L1318" s="216"/>
      <c r="M1318" s="217"/>
      <c r="N1318" s="218"/>
      <c r="O1318" s="218"/>
      <c r="P1318" s="218"/>
      <c r="Q1318" s="218"/>
      <c r="R1318" s="218"/>
      <c r="S1318" s="218"/>
      <c r="T1318" s="219"/>
      <c r="AT1318" s="220" t="s">
        <v>171</v>
      </c>
      <c r="AU1318" s="220" t="s">
        <v>134</v>
      </c>
      <c r="AV1318" s="11" t="s">
        <v>134</v>
      </c>
      <c r="AW1318" s="11" t="s">
        <v>33</v>
      </c>
      <c r="AX1318" s="11" t="s">
        <v>70</v>
      </c>
      <c r="AY1318" s="220" t="s">
        <v>126</v>
      </c>
    </row>
    <row r="1319" spans="2:51" s="11" customFormat="1" ht="13.5">
      <c r="B1319" s="210"/>
      <c r="C1319" s="211"/>
      <c r="D1319" s="208" t="s">
        <v>171</v>
      </c>
      <c r="E1319" s="212" t="s">
        <v>21</v>
      </c>
      <c r="F1319" s="213" t="s">
        <v>1310</v>
      </c>
      <c r="G1319" s="211"/>
      <c r="H1319" s="214">
        <v>10.06</v>
      </c>
      <c r="I1319" s="215"/>
      <c r="J1319" s="211"/>
      <c r="K1319" s="211"/>
      <c r="L1319" s="216"/>
      <c r="M1319" s="217"/>
      <c r="N1319" s="218"/>
      <c r="O1319" s="218"/>
      <c r="P1319" s="218"/>
      <c r="Q1319" s="218"/>
      <c r="R1319" s="218"/>
      <c r="S1319" s="218"/>
      <c r="T1319" s="219"/>
      <c r="AT1319" s="220" t="s">
        <v>171</v>
      </c>
      <c r="AU1319" s="220" t="s">
        <v>134</v>
      </c>
      <c r="AV1319" s="11" t="s">
        <v>134</v>
      </c>
      <c r="AW1319" s="11" t="s">
        <v>33</v>
      </c>
      <c r="AX1319" s="11" t="s">
        <v>70</v>
      </c>
      <c r="AY1319" s="220" t="s">
        <v>126</v>
      </c>
    </row>
    <row r="1320" spans="2:51" s="11" customFormat="1" ht="13.5">
      <c r="B1320" s="210"/>
      <c r="C1320" s="211"/>
      <c r="D1320" s="208" t="s">
        <v>171</v>
      </c>
      <c r="E1320" s="212" t="s">
        <v>21</v>
      </c>
      <c r="F1320" s="213" t="s">
        <v>1239</v>
      </c>
      <c r="G1320" s="211"/>
      <c r="H1320" s="214">
        <v>17.05</v>
      </c>
      <c r="I1320" s="215"/>
      <c r="J1320" s="211"/>
      <c r="K1320" s="211"/>
      <c r="L1320" s="216"/>
      <c r="M1320" s="217"/>
      <c r="N1320" s="218"/>
      <c r="O1320" s="218"/>
      <c r="P1320" s="218"/>
      <c r="Q1320" s="218"/>
      <c r="R1320" s="218"/>
      <c r="S1320" s="218"/>
      <c r="T1320" s="219"/>
      <c r="AT1320" s="220" t="s">
        <v>171</v>
      </c>
      <c r="AU1320" s="220" t="s">
        <v>134</v>
      </c>
      <c r="AV1320" s="11" t="s">
        <v>134</v>
      </c>
      <c r="AW1320" s="11" t="s">
        <v>33</v>
      </c>
      <c r="AX1320" s="11" t="s">
        <v>70</v>
      </c>
      <c r="AY1320" s="220" t="s">
        <v>126</v>
      </c>
    </row>
    <row r="1321" spans="2:51" s="11" customFormat="1" ht="13.5">
      <c r="B1321" s="210"/>
      <c r="C1321" s="211"/>
      <c r="D1321" s="208" t="s">
        <v>171</v>
      </c>
      <c r="E1321" s="212" t="s">
        <v>21</v>
      </c>
      <c r="F1321" s="213" t="s">
        <v>1240</v>
      </c>
      <c r="G1321" s="211"/>
      <c r="H1321" s="214">
        <v>5.52</v>
      </c>
      <c r="I1321" s="215"/>
      <c r="J1321" s="211"/>
      <c r="K1321" s="211"/>
      <c r="L1321" s="216"/>
      <c r="M1321" s="217"/>
      <c r="N1321" s="218"/>
      <c r="O1321" s="218"/>
      <c r="P1321" s="218"/>
      <c r="Q1321" s="218"/>
      <c r="R1321" s="218"/>
      <c r="S1321" s="218"/>
      <c r="T1321" s="219"/>
      <c r="AT1321" s="220" t="s">
        <v>171</v>
      </c>
      <c r="AU1321" s="220" t="s">
        <v>134</v>
      </c>
      <c r="AV1321" s="11" t="s">
        <v>134</v>
      </c>
      <c r="AW1321" s="11" t="s">
        <v>33</v>
      </c>
      <c r="AX1321" s="11" t="s">
        <v>70</v>
      </c>
      <c r="AY1321" s="220" t="s">
        <v>126</v>
      </c>
    </row>
    <row r="1322" spans="2:51" s="11" customFormat="1" ht="13.5">
      <c r="B1322" s="210"/>
      <c r="C1322" s="211"/>
      <c r="D1322" s="208" t="s">
        <v>171</v>
      </c>
      <c r="E1322" s="212" t="s">
        <v>21</v>
      </c>
      <c r="F1322" s="213" t="s">
        <v>1241</v>
      </c>
      <c r="G1322" s="211"/>
      <c r="H1322" s="214">
        <v>2.7</v>
      </c>
      <c r="I1322" s="215"/>
      <c r="J1322" s="211"/>
      <c r="K1322" s="211"/>
      <c r="L1322" s="216"/>
      <c r="M1322" s="217"/>
      <c r="N1322" s="218"/>
      <c r="O1322" s="218"/>
      <c r="P1322" s="218"/>
      <c r="Q1322" s="218"/>
      <c r="R1322" s="218"/>
      <c r="S1322" s="218"/>
      <c r="T1322" s="219"/>
      <c r="AT1322" s="220" t="s">
        <v>171</v>
      </c>
      <c r="AU1322" s="220" t="s">
        <v>134</v>
      </c>
      <c r="AV1322" s="11" t="s">
        <v>134</v>
      </c>
      <c r="AW1322" s="11" t="s">
        <v>33</v>
      </c>
      <c r="AX1322" s="11" t="s">
        <v>70</v>
      </c>
      <c r="AY1322" s="220" t="s">
        <v>126</v>
      </c>
    </row>
    <row r="1323" spans="2:51" s="11" customFormat="1" ht="13.5">
      <c r="B1323" s="210"/>
      <c r="C1323" s="211"/>
      <c r="D1323" s="208" t="s">
        <v>171</v>
      </c>
      <c r="E1323" s="212" t="s">
        <v>21</v>
      </c>
      <c r="F1323" s="213" t="s">
        <v>1242</v>
      </c>
      <c r="G1323" s="211"/>
      <c r="H1323" s="214">
        <v>9.11</v>
      </c>
      <c r="I1323" s="215"/>
      <c r="J1323" s="211"/>
      <c r="K1323" s="211"/>
      <c r="L1323" s="216"/>
      <c r="M1323" s="217"/>
      <c r="N1323" s="218"/>
      <c r="O1323" s="218"/>
      <c r="P1323" s="218"/>
      <c r="Q1323" s="218"/>
      <c r="R1323" s="218"/>
      <c r="S1323" s="218"/>
      <c r="T1323" s="219"/>
      <c r="AT1323" s="220" t="s">
        <v>171</v>
      </c>
      <c r="AU1323" s="220" t="s">
        <v>134</v>
      </c>
      <c r="AV1323" s="11" t="s">
        <v>134</v>
      </c>
      <c r="AW1323" s="11" t="s">
        <v>33</v>
      </c>
      <c r="AX1323" s="11" t="s">
        <v>70</v>
      </c>
      <c r="AY1323" s="220" t="s">
        <v>126</v>
      </c>
    </row>
    <row r="1324" spans="2:51" s="11" customFormat="1" ht="13.5">
      <c r="B1324" s="210"/>
      <c r="C1324" s="211"/>
      <c r="D1324" s="208" t="s">
        <v>171</v>
      </c>
      <c r="E1324" s="212" t="s">
        <v>21</v>
      </c>
      <c r="F1324" s="213" t="s">
        <v>1243</v>
      </c>
      <c r="G1324" s="211"/>
      <c r="H1324" s="214">
        <v>19.84</v>
      </c>
      <c r="I1324" s="215"/>
      <c r="J1324" s="211"/>
      <c r="K1324" s="211"/>
      <c r="L1324" s="216"/>
      <c r="M1324" s="217"/>
      <c r="N1324" s="218"/>
      <c r="O1324" s="218"/>
      <c r="P1324" s="218"/>
      <c r="Q1324" s="218"/>
      <c r="R1324" s="218"/>
      <c r="S1324" s="218"/>
      <c r="T1324" s="219"/>
      <c r="AT1324" s="220" t="s">
        <v>171</v>
      </c>
      <c r="AU1324" s="220" t="s">
        <v>134</v>
      </c>
      <c r="AV1324" s="11" t="s">
        <v>134</v>
      </c>
      <c r="AW1324" s="11" t="s">
        <v>33</v>
      </c>
      <c r="AX1324" s="11" t="s">
        <v>70</v>
      </c>
      <c r="AY1324" s="220" t="s">
        <v>126</v>
      </c>
    </row>
    <row r="1325" spans="2:51" s="11" customFormat="1" ht="13.5">
      <c r="B1325" s="210"/>
      <c r="C1325" s="211"/>
      <c r="D1325" s="208" t="s">
        <v>171</v>
      </c>
      <c r="E1325" s="212" t="s">
        <v>21</v>
      </c>
      <c r="F1325" s="213" t="s">
        <v>1244</v>
      </c>
      <c r="G1325" s="211"/>
      <c r="H1325" s="214">
        <v>10.99</v>
      </c>
      <c r="I1325" s="215"/>
      <c r="J1325" s="211"/>
      <c r="K1325" s="211"/>
      <c r="L1325" s="216"/>
      <c r="M1325" s="217"/>
      <c r="N1325" s="218"/>
      <c r="O1325" s="218"/>
      <c r="P1325" s="218"/>
      <c r="Q1325" s="218"/>
      <c r="R1325" s="218"/>
      <c r="S1325" s="218"/>
      <c r="T1325" s="219"/>
      <c r="AT1325" s="220" t="s">
        <v>171</v>
      </c>
      <c r="AU1325" s="220" t="s">
        <v>134</v>
      </c>
      <c r="AV1325" s="11" t="s">
        <v>134</v>
      </c>
      <c r="AW1325" s="11" t="s">
        <v>33</v>
      </c>
      <c r="AX1325" s="11" t="s">
        <v>70</v>
      </c>
      <c r="AY1325" s="220" t="s">
        <v>126</v>
      </c>
    </row>
    <row r="1326" spans="2:51" s="11" customFormat="1" ht="13.5">
      <c r="B1326" s="210"/>
      <c r="C1326" s="211"/>
      <c r="D1326" s="208" t="s">
        <v>171</v>
      </c>
      <c r="E1326" s="212" t="s">
        <v>21</v>
      </c>
      <c r="F1326" s="213" t="s">
        <v>1245</v>
      </c>
      <c r="G1326" s="211"/>
      <c r="H1326" s="214">
        <v>3.39</v>
      </c>
      <c r="I1326" s="215"/>
      <c r="J1326" s="211"/>
      <c r="K1326" s="211"/>
      <c r="L1326" s="216"/>
      <c r="M1326" s="217"/>
      <c r="N1326" s="218"/>
      <c r="O1326" s="218"/>
      <c r="P1326" s="218"/>
      <c r="Q1326" s="218"/>
      <c r="R1326" s="218"/>
      <c r="S1326" s="218"/>
      <c r="T1326" s="219"/>
      <c r="AT1326" s="220" t="s">
        <v>171</v>
      </c>
      <c r="AU1326" s="220" t="s">
        <v>134</v>
      </c>
      <c r="AV1326" s="11" t="s">
        <v>134</v>
      </c>
      <c r="AW1326" s="11" t="s">
        <v>33</v>
      </c>
      <c r="AX1326" s="11" t="s">
        <v>70</v>
      </c>
      <c r="AY1326" s="220" t="s">
        <v>126</v>
      </c>
    </row>
    <row r="1327" spans="2:51" s="11" customFormat="1" ht="13.5">
      <c r="B1327" s="210"/>
      <c r="C1327" s="211"/>
      <c r="D1327" s="208" t="s">
        <v>171</v>
      </c>
      <c r="E1327" s="212" t="s">
        <v>21</v>
      </c>
      <c r="F1327" s="213" t="s">
        <v>1246</v>
      </c>
      <c r="G1327" s="211"/>
      <c r="H1327" s="214">
        <v>3.04</v>
      </c>
      <c r="I1327" s="215"/>
      <c r="J1327" s="211"/>
      <c r="K1327" s="211"/>
      <c r="L1327" s="216"/>
      <c r="M1327" s="217"/>
      <c r="N1327" s="218"/>
      <c r="O1327" s="218"/>
      <c r="P1327" s="218"/>
      <c r="Q1327" s="218"/>
      <c r="R1327" s="218"/>
      <c r="S1327" s="218"/>
      <c r="T1327" s="219"/>
      <c r="AT1327" s="220" t="s">
        <v>171</v>
      </c>
      <c r="AU1327" s="220" t="s">
        <v>134</v>
      </c>
      <c r="AV1327" s="11" t="s">
        <v>134</v>
      </c>
      <c r="AW1327" s="11" t="s">
        <v>33</v>
      </c>
      <c r="AX1327" s="11" t="s">
        <v>70</v>
      </c>
      <c r="AY1327" s="220" t="s">
        <v>126</v>
      </c>
    </row>
    <row r="1328" spans="2:51" s="11" customFormat="1" ht="13.5">
      <c r="B1328" s="210"/>
      <c r="C1328" s="211"/>
      <c r="D1328" s="208" t="s">
        <v>171</v>
      </c>
      <c r="E1328" s="212" t="s">
        <v>21</v>
      </c>
      <c r="F1328" s="213" t="s">
        <v>1065</v>
      </c>
      <c r="G1328" s="211"/>
      <c r="H1328" s="214">
        <v>25.1</v>
      </c>
      <c r="I1328" s="215"/>
      <c r="J1328" s="211"/>
      <c r="K1328" s="211"/>
      <c r="L1328" s="216"/>
      <c r="M1328" s="217"/>
      <c r="N1328" s="218"/>
      <c r="O1328" s="218"/>
      <c r="P1328" s="218"/>
      <c r="Q1328" s="218"/>
      <c r="R1328" s="218"/>
      <c r="S1328" s="218"/>
      <c r="T1328" s="219"/>
      <c r="AT1328" s="220" t="s">
        <v>171</v>
      </c>
      <c r="AU1328" s="220" t="s">
        <v>134</v>
      </c>
      <c r="AV1328" s="11" t="s">
        <v>134</v>
      </c>
      <c r="AW1328" s="11" t="s">
        <v>33</v>
      </c>
      <c r="AX1328" s="11" t="s">
        <v>70</v>
      </c>
      <c r="AY1328" s="220" t="s">
        <v>126</v>
      </c>
    </row>
    <row r="1329" spans="2:51" s="11" customFormat="1" ht="13.5">
      <c r="B1329" s="210"/>
      <c r="C1329" s="211"/>
      <c r="D1329" s="208" t="s">
        <v>171</v>
      </c>
      <c r="E1329" s="212" t="s">
        <v>21</v>
      </c>
      <c r="F1329" s="213" t="s">
        <v>1247</v>
      </c>
      <c r="G1329" s="211"/>
      <c r="H1329" s="214">
        <v>2.48</v>
      </c>
      <c r="I1329" s="215"/>
      <c r="J1329" s="211"/>
      <c r="K1329" s="211"/>
      <c r="L1329" s="216"/>
      <c r="M1329" s="217"/>
      <c r="N1329" s="218"/>
      <c r="O1329" s="218"/>
      <c r="P1329" s="218"/>
      <c r="Q1329" s="218"/>
      <c r="R1329" s="218"/>
      <c r="S1329" s="218"/>
      <c r="T1329" s="219"/>
      <c r="AT1329" s="220" t="s">
        <v>171</v>
      </c>
      <c r="AU1329" s="220" t="s">
        <v>134</v>
      </c>
      <c r="AV1329" s="11" t="s">
        <v>134</v>
      </c>
      <c r="AW1329" s="11" t="s">
        <v>33</v>
      </c>
      <c r="AX1329" s="11" t="s">
        <v>70</v>
      </c>
      <c r="AY1329" s="220" t="s">
        <v>126</v>
      </c>
    </row>
    <row r="1330" spans="2:51" s="11" customFormat="1" ht="13.5">
      <c r="B1330" s="210"/>
      <c r="C1330" s="211"/>
      <c r="D1330" s="208" t="s">
        <v>171</v>
      </c>
      <c r="E1330" s="212" t="s">
        <v>21</v>
      </c>
      <c r="F1330" s="213" t="s">
        <v>1248</v>
      </c>
      <c r="G1330" s="211"/>
      <c r="H1330" s="214">
        <v>1.34</v>
      </c>
      <c r="I1330" s="215"/>
      <c r="J1330" s="211"/>
      <c r="K1330" s="211"/>
      <c r="L1330" s="216"/>
      <c r="M1330" s="217"/>
      <c r="N1330" s="218"/>
      <c r="O1330" s="218"/>
      <c r="P1330" s="218"/>
      <c r="Q1330" s="218"/>
      <c r="R1330" s="218"/>
      <c r="S1330" s="218"/>
      <c r="T1330" s="219"/>
      <c r="AT1330" s="220" t="s">
        <v>171</v>
      </c>
      <c r="AU1330" s="220" t="s">
        <v>134</v>
      </c>
      <c r="AV1330" s="11" t="s">
        <v>134</v>
      </c>
      <c r="AW1330" s="11" t="s">
        <v>33</v>
      </c>
      <c r="AX1330" s="11" t="s">
        <v>70</v>
      </c>
      <c r="AY1330" s="220" t="s">
        <v>126</v>
      </c>
    </row>
    <row r="1331" spans="2:51" s="11" customFormat="1" ht="13.5">
      <c r="B1331" s="210"/>
      <c r="C1331" s="211"/>
      <c r="D1331" s="208" t="s">
        <v>171</v>
      </c>
      <c r="E1331" s="212" t="s">
        <v>21</v>
      </c>
      <c r="F1331" s="213" t="s">
        <v>1249</v>
      </c>
      <c r="G1331" s="211"/>
      <c r="H1331" s="214">
        <v>5.24</v>
      </c>
      <c r="I1331" s="215"/>
      <c r="J1331" s="211"/>
      <c r="K1331" s="211"/>
      <c r="L1331" s="216"/>
      <c r="M1331" s="217"/>
      <c r="N1331" s="218"/>
      <c r="O1331" s="218"/>
      <c r="P1331" s="218"/>
      <c r="Q1331" s="218"/>
      <c r="R1331" s="218"/>
      <c r="S1331" s="218"/>
      <c r="T1331" s="219"/>
      <c r="AT1331" s="220" t="s">
        <v>171</v>
      </c>
      <c r="AU1331" s="220" t="s">
        <v>134</v>
      </c>
      <c r="AV1331" s="11" t="s">
        <v>134</v>
      </c>
      <c r="AW1331" s="11" t="s">
        <v>33</v>
      </c>
      <c r="AX1331" s="11" t="s">
        <v>70</v>
      </c>
      <c r="AY1331" s="220" t="s">
        <v>126</v>
      </c>
    </row>
    <row r="1332" spans="2:51" s="11" customFormat="1" ht="13.5">
      <c r="B1332" s="210"/>
      <c r="C1332" s="211"/>
      <c r="D1332" s="208" t="s">
        <v>171</v>
      </c>
      <c r="E1332" s="212" t="s">
        <v>21</v>
      </c>
      <c r="F1332" s="213" t="s">
        <v>1250</v>
      </c>
      <c r="G1332" s="211"/>
      <c r="H1332" s="214">
        <v>2.39</v>
      </c>
      <c r="I1332" s="215"/>
      <c r="J1332" s="211"/>
      <c r="K1332" s="211"/>
      <c r="L1332" s="216"/>
      <c r="M1332" s="217"/>
      <c r="N1332" s="218"/>
      <c r="O1332" s="218"/>
      <c r="P1332" s="218"/>
      <c r="Q1332" s="218"/>
      <c r="R1332" s="218"/>
      <c r="S1332" s="218"/>
      <c r="T1332" s="219"/>
      <c r="AT1332" s="220" t="s">
        <v>171</v>
      </c>
      <c r="AU1332" s="220" t="s">
        <v>134</v>
      </c>
      <c r="AV1332" s="11" t="s">
        <v>134</v>
      </c>
      <c r="AW1332" s="11" t="s">
        <v>33</v>
      </c>
      <c r="AX1332" s="11" t="s">
        <v>70</v>
      </c>
      <c r="AY1332" s="220" t="s">
        <v>126</v>
      </c>
    </row>
    <row r="1333" spans="2:51" s="11" customFormat="1" ht="13.5">
      <c r="B1333" s="210"/>
      <c r="C1333" s="211"/>
      <c r="D1333" s="208" t="s">
        <v>171</v>
      </c>
      <c r="E1333" s="212" t="s">
        <v>21</v>
      </c>
      <c r="F1333" s="213" t="s">
        <v>1251</v>
      </c>
      <c r="G1333" s="211"/>
      <c r="H1333" s="214">
        <v>1.2</v>
      </c>
      <c r="I1333" s="215"/>
      <c r="J1333" s="211"/>
      <c r="K1333" s="211"/>
      <c r="L1333" s="216"/>
      <c r="M1333" s="217"/>
      <c r="N1333" s="218"/>
      <c r="O1333" s="218"/>
      <c r="P1333" s="218"/>
      <c r="Q1333" s="218"/>
      <c r="R1333" s="218"/>
      <c r="S1333" s="218"/>
      <c r="T1333" s="219"/>
      <c r="AT1333" s="220" t="s">
        <v>171</v>
      </c>
      <c r="AU1333" s="220" t="s">
        <v>134</v>
      </c>
      <c r="AV1333" s="11" t="s">
        <v>134</v>
      </c>
      <c r="AW1333" s="11" t="s">
        <v>33</v>
      </c>
      <c r="AX1333" s="11" t="s">
        <v>70</v>
      </c>
      <c r="AY1333" s="220" t="s">
        <v>126</v>
      </c>
    </row>
    <row r="1334" spans="2:51" s="11" customFormat="1" ht="13.5">
      <c r="B1334" s="210"/>
      <c r="C1334" s="211"/>
      <c r="D1334" s="208" t="s">
        <v>171</v>
      </c>
      <c r="E1334" s="212" t="s">
        <v>21</v>
      </c>
      <c r="F1334" s="213" t="s">
        <v>1252</v>
      </c>
      <c r="G1334" s="211"/>
      <c r="H1334" s="214">
        <v>3.82</v>
      </c>
      <c r="I1334" s="215"/>
      <c r="J1334" s="211"/>
      <c r="K1334" s="211"/>
      <c r="L1334" s="216"/>
      <c r="M1334" s="217"/>
      <c r="N1334" s="218"/>
      <c r="O1334" s="218"/>
      <c r="P1334" s="218"/>
      <c r="Q1334" s="218"/>
      <c r="R1334" s="218"/>
      <c r="S1334" s="218"/>
      <c r="T1334" s="219"/>
      <c r="AT1334" s="220" t="s">
        <v>171</v>
      </c>
      <c r="AU1334" s="220" t="s">
        <v>134</v>
      </c>
      <c r="AV1334" s="11" t="s">
        <v>134</v>
      </c>
      <c r="AW1334" s="11" t="s">
        <v>33</v>
      </c>
      <c r="AX1334" s="11" t="s">
        <v>70</v>
      </c>
      <c r="AY1334" s="220" t="s">
        <v>126</v>
      </c>
    </row>
    <row r="1335" spans="2:51" s="11" customFormat="1" ht="13.5">
      <c r="B1335" s="210"/>
      <c r="C1335" s="211"/>
      <c r="D1335" s="208" t="s">
        <v>171</v>
      </c>
      <c r="E1335" s="212" t="s">
        <v>21</v>
      </c>
      <c r="F1335" s="213" t="s">
        <v>1253</v>
      </c>
      <c r="G1335" s="211"/>
      <c r="H1335" s="214">
        <v>4.08</v>
      </c>
      <c r="I1335" s="215"/>
      <c r="J1335" s="211"/>
      <c r="K1335" s="211"/>
      <c r="L1335" s="216"/>
      <c r="M1335" s="217"/>
      <c r="N1335" s="218"/>
      <c r="O1335" s="218"/>
      <c r="P1335" s="218"/>
      <c r="Q1335" s="218"/>
      <c r="R1335" s="218"/>
      <c r="S1335" s="218"/>
      <c r="T1335" s="219"/>
      <c r="AT1335" s="220" t="s">
        <v>171</v>
      </c>
      <c r="AU1335" s="220" t="s">
        <v>134</v>
      </c>
      <c r="AV1335" s="11" t="s">
        <v>134</v>
      </c>
      <c r="AW1335" s="11" t="s">
        <v>33</v>
      </c>
      <c r="AX1335" s="11" t="s">
        <v>70</v>
      </c>
      <c r="AY1335" s="220" t="s">
        <v>126</v>
      </c>
    </row>
    <row r="1336" spans="2:51" s="11" customFormat="1" ht="13.5">
      <c r="B1336" s="210"/>
      <c r="C1336" s="211"/>
      <c r="D1336" s="208" t="s">
        <v>171</v>
      </c>
      <c r="E1336" s="212" t="s">
        <v>21</v>
      </c>
      <c r="F1336" s="213" t="s">
        <v>1254</v>
      </c>
      <c r="G1336" s="211"/>
      <c r="H1336" s="214">
        <v>4.04</v>
      </c>
      <c r="I1336" s="215"/>
      <c r="J1336" s="211"/>
      <c r="K1336" s="211"/>
      <c r="L1336" s="216"/>
      <c r="M1336" s="217"/>
      <c r="N1336" s="218"/>
      <c r="O1336" s="218"/>
      <c r="P1336" s="218"/>
      <c r="Q1336" s="218"/>
      <c r="R1336" s="218"/>
      <c r="S1336" s="218"/>
      <c r="T1336" s="219"/>
      <c r="AT1336" s="220" t="s">
        <v>171</v>
      </c>
      <c r="AU1336" s="220" t="s">
        <v>134</v>
      </c>
      <c r="AV1336" s="11" t="s">
        <v>134</v>
      </c>
      <c r="AW1336" s="11" t="s">
        <v>33</v>
      </c>
      <c r="AX1336" s="11" t="s">
        <v>70</v>
      </c>
      <c r="AY1336" s="220" t="s">
        <v>126</v>
      </c>
    </row>
    <row r="1337" spans="2:51" s="11" customFormat="1" ht="13.5">
      <c r="B1337" s="210"/>
      <c r="C1337" s="211"/>
      <c r="D1337" s="208" t="s">
        <v>171</v>
      </c>
      <c r="E1337" s="212" t="s">
        <v>21</v>
      </c>
      <c r="F1337" s="213" t="s">
        <v>1255</v>
      </c>
      <c r="G1337" s="211"/>
      <c r="H1337" s="214">
        <v>3.93</v>
      </c>
      <c r="I1337" s="215"/>
      <c r="J1337" s="211"/>
      <c r="K1337" s="211"/>
      <c r="L1337" s="216"/>
      <c r="M1337" s="217"/>
      <c r="N1337" s="218"/>
      <c r="O1337" s="218"/>
      <c r="P1337" s="218"/>
      <c r="Q1337" s="218"/>
      <c r="R1337" s="218"/>
      <c r="S1337" s="218"/>
      <c r="T1337" s="219"/>
      <c r="AT1337" s="220" t="s">
        <v>171</v>
      </c>
      <c r="AU1337" s="220" t="s">
        <v>134</v>
      </c>
      <c r="AV1337" s="11" t="s">
        <v>134</v>
      </c>
      <c r="AW1337" s="11" t="s">
        <v>33</v>
      </c>
      <c r="AX1337" s="11" t="s">
        <v>70</v>
      </c>
      <c r="AY1337" s="220" t="s">
        <v>126</v>
      </c>
    </row>
    <row r="1338" spans="2:51" s="11" customFormat="1" ht="13.5">
      <c r="B1338" s="210"/>
      <c r="C1338" s="211"/>
      <c r="D1338" s="208" t="s">
        <v>171</v>
      </c>
      <c r="E1338" s="212" t="s">
        <v>21</v>
      </c>
      <c r="F1338" s="213" t="s">
        <v>1256</v>
      </c>
      <c r="G1338" s="211"/>
      <c r="H1338" s="214">
        <v>3.92</v>
      </c>
      <c r="I1338" s="215"/>
      <c r="J1338" s="211"/>
      <c r="K1338" s="211"/>
      <c r="L1338" s="216"/>
      <c r="M1338" s="217"/>
      <c r="N1338" s="218"/>
      <c r="O1338" s="218"/>
      <c r="P1338" s="218"/>
      <c r="Q1338" s="218"/>
      <c r="R1338" s="218"/>
      <c r="S1338" s="218"/>
      <c r="T1338" s="219"/>
      <c r="AT1338" s="220" t="s">
        <v>171</v>
      </c>
      <c r="AU1338" s="220" t="s">
        <v>134</v>
      </c>
      <c r="AV1338" s="11" t="s">
        <v>134</v>
      </c>
      <c r="AW1338" s="11" t="s">
        <v>33</v>
      </c>
      <c r="AX1338" s="11" t="s">
        <v>70</v>
      </c>
      <c r="AY1338" s="220" t="s">
        <v>126</v>
      </c>
    </row>
    <row r="1339" spans="2:51" s="11" customFormat="1" ht="13.5">
      <c r="B1339" s="210"/>
      <c r="C1339" s="211"/>
      <c r="D1339" s="208" t="s">
        <v>171</v>
      </c>
      <c r="E1339" s="212" t="s">
        <v>21</v>
      </c>
      <c r="F1339" s="213" t="s">
        <v>1323</v>
      </c>
      <c r="G1339" s="211"/>
      <c r="H1339" s="214">
        <v>125.68</v>
      </c>
      <c r="I1339" s="215"/>
      <c r="J1339" s="211"/>
      <c r="K1339" s="211"/>
      <c r="L1339" s="216"/>
      <c r="M1339" s="217"/>
      <c r="N1339" s="218"/>
      <c r="O1339" s="218"/>
      <c r="P1339" s="218"/>
      <c r="Q1339" s="218"/>
      <c r="R1339" s="218"/>
      <c r="S1339" s="218"/>
      <c r="T1339" s="219"/>
      <c r="AT1339" s="220" t="s">
        <v>171</v>
      </c>
      <c r="AU1339" s="220" t="s">
        <v>134</v>
      </c>
      <c r="AV1339" s="11" t="s">
        <v>134</v>
      </c>
      <c r="AW1339" s="11" t="s">
        <v>33</v>
      </c>
      <c r="AX1339" s="11" t="s">
        <v>70</v>
      </c>
      <c r="AY1339" s="220" t="s">
        <v>126</v>
      </c>
    </row>
    <row r="1340" spans="2:51" s="11" customFormat="1" ht="13.5">
      <c r="B1340" s="210"/>
      <c r="C1340" s="211"/>
      <c r="D1340" s="208" t="s">
        <v>171</v>
      </c>
      <c r="E1340" s="212" t="s">
        <v>21</v>
      </c>
      <c r="F1340" s="213" t="s">
        <v>1324</v>
      </c>
      <c r="G1340" s="211"/>
      <c r="H1340" s="214">
        <v>8.14</v>
      </c>
      <c r="I1340" s="215"/>
      <c r="J1340" s="211"/>
      <c r="K1340" s="211"/>
      <c r="L1340" s="216"/>
      <c r="M1340" s="217"/>
      <c r="N1340" s="218"/>
      <c r="O1340" s="218"/>
      <c r="P1340" s="218"/>
      <c r="Q1340" s="218"/>
      <c r="R1340" s="218"/>
      <c r="S1340" s="218"/>
      <c r="T1340" s="219"/>
      <c r="AT1340" s="220" t="s">
        <v>171</v>
      </c>
      <c r="AU1340" s="220" t="s">
        <v>134</v>
      </c>
      <c r="AV1340" s="11" t="s">
        <v>134</v>
      </c>
      <c r="AW1340" s="11" t="s">
        <v>33</v>
      </c>
      <c r="AX1340" s="11" t="s">
        <v>70</v>
      </c>
      <c r="AY1340" s="220" t="s">
        <v>126</v>
      </c>
    </row>
    <row r="1341" spans="2:51" s="11" customFormat="1" ht="13.5">
      <c r="B1341" s="210"/>
      <c r="C1341" s="211"/>
      <c r="D1341" s="208" t="s">
        <v>171</v>
      </c>
      <c r="E1341" s="212" t="s">
        <v>21</v>
      </c>
      <c r="F1341" s="213" t="s">
        <v>1325</v>
      </c>
      <c r="G1341" s="211"/>
      <c r="H1341" s="214">
        <v>10.31</v>
      </c>
      <c r="I1341" s="215"/>
      <c r="J1341" s="211"/>
      <c r="K1341" s="211"/>
      <c r="L1341" s="216"/>
      <c r="M1341" s="217"/>
      <c r="N1341" s="218"/>
      <c r="O1341" s="218"/>
      <c r="P1341" s="218"/>
      <c r="Q1341" s="218"/>
      <c r="R1341" s="218"/>
      <c r="S1341" s="218"/>
      <c r="T1341" s="219"/>
      <c r="AT1341" s="220" t="s">
        <v>171</v>
      </c>
      <c r="AU1341" s="220" t="s">
        <v>134</v>
      </c>
      <c r="AV1341" s="11" t="s">
        <v>134</v>
      </c>
      <c r="AW1341" s="11" t="s">
        <v>33</v>
      </c>
      <c r="AX1341" s="11" t="s">
        <v>70</v>
      </c>
      <c r="AY1341" s="220" t="s">
        <v>126</v>
      </c>
    </row>
    <row r="1342" spans="2:51" s="11" customFormat="1" ht="13.5">
      <c r="B1342" s="210"/>
      <c r="C1342" s="211"/>
      <c r="D1342" s="208" t="s">
        <v>171</v>
      </c>
      <c r="E1342" s="212" t="s">
        <v>21</v>
      </c>
      <c r="F1342" s="213" t="s">
        <v>1257</v>
      </c>
      <c r="G1342" s="211"/>
      <c r="H1342" s="214">
        <v>162.12</v>
      </c>
      <c r="I1342" s="215"/>
      <c r="J1342" s="211"/>
      <c r="K1342" s="211"/>
      <c r="L1342" s="216"/>
      <c r="M1342" s="217"/>
      <c r="N1342" s="218"/>
      <c r="O1342" s="218"/>
      <c r="P1342" s="218"/>
      <c r="Q1342" s="218"/>
      <c r="R1342" s="218"/>
      <c r="S1342" s="218"/>
      <c r="T1342" s="219"/>
      <c r="AT1342" s="220" t="s">
        <v>171</v>
      </c>
      <c r="AU1342" s="220" t="s">
        <v>134</v>
      </c>
      <c r="AV1342" s="11" t="s">
        <v>134</v>
      </c>
      <c r="AW1342" s="11" t="s">
        <v>33</v>
      </c>
      <c r="AX1342" s="11" t="s">
        <v>70</v>
      </c>
      <c r="AY1342" s="220" t="s">
        <v>126</v>
      </c>
    </row>
    <row r="1343" spans="2:51" s="11" customFormat="1" ht="13.5">
      <c r="B1343" s="210"/>
      <c r="C1343" s="211"/>
      <c r="D1343" s="208" t="s">
        <v>171</v>
      </c>
      <c r="E1343" s="212" t="s">
        <v>21</v>
      </c>
      <c r="F1343" s="213" t="s">
        <v>1258</v>
      </c>
      <c r="G1343" s="211"/>
      <c r="H1343" s="214">
        <v>20.89</v>
      </c>
      <c r="I1343" s="215"/>
      <c r="J1343" s="211"/>
      <c r="K1343" s="211"/>
      <c r="L1343" s="216"/>
      <c r="M1343" s="217"/>
      <c r="N1343" s="218"/>
      <c r="O1343" s="218"/>
      <c r="P1343" s="218"/>
      <c r="Q1343" s="218"/>
      <c r="R1343" s="218"/>
      <c r="S1343" s="218"/>
      <c r="T1343" s="219"/>
      <c r="AT1343" s="220" t="s">
        <v>171</v>
      </c>
      <c r="AU1343" s="220" t="s">
        <v>134</v>
      </c>
      <c r="AV1343" s="11" t="s">
        <v>134</v>
      </c>
      <c r="AW1343" s="11" t="s">
        <v>33</v>
      </c>
      <c r="AX1343" s="11" t="s">
        <v>70</v>
      </c>
      <c r="AY1343" s="220" t="s">
        <v>126</v>
      </c>
    </row>
    <row r="1344" spans="2:51" s="11" customFormat="1" ht="13.5">
      <c r="B1344" s="210"/>
      <c r="C1344" s="211"/>
      <c r="D1344" s="208" t="s">
        <v>171</v>
      </c>
      <c r="E1344" s="212" t="s">
        <v>21</v>
      </c>
      <c r="F1344" s="213" t="s">
        <v>1259</v>
      </c>
      <c r="G1344" s="211"/>
      <c r="H1344" s="214">
        <v>22.59</v>
      </c>
      <c r="I1344" s="215"/>
      <c r="J1344" s="211"/>
      <c r="K1344" s="211"/>
      <c r="L1344" s="216"/>
      <c r="M1344" s="217"/>
      <c r="N1344" s="218"/>
      <c r="O1344" s="218"/>
      <c r="P1344" s="218"/>
      <c r="Q1344" s="218"/>
      <c r="R1344" s="218"/>
      <c r="S1344" s="218"/>
      <c r="T1344" s="219"/>
      <c r="AT1344" s="220" t="s">
        <v>171</v>
      </c>
      <c r="AU1344" s="220" t="s">
        <v>134</v>
      </c>
      <c r="AV1344" s="11" t="s">
        <v>134</v>
      </c>
      <c r="AW1344" s="11" t="s">
        <v>33</v>
      </c>
      <c r="AX1344" s="11" t="s">
        <v>70</v>
      </c>
      <c r="AY1344" s="220" t="s">
        <v>126</v>
      </c>
    </row>
    <row r="1345" spans="2:51" s="11" customFormat="1" ht="13.5">
      <c r="B1345" s="210"/>
      <c r="C1345" s="211"/>
      <c r="D1345" s="208" t="s">
        <v>171</v>
      </c>
      <c r="E1345" s="212" t="s">
        <v>21</v>
      </c>
      <c r="F1345" s="213" t="s">
        <v>1260</v>
      </c>
      <c r="G1345" s="211"/>
      <c r="H1345" s="214">
        <v>29.1</v>
      </c>
      <c r="I1345" s="215"/>
      <c r="J1345" s="211"/>
      <c r="K1345" s="211"/>
      <c r="L1345" s="216"/>
      <c r="M1345" s="217"/>
      <c r="N1345" s="218"/>
      <c r="O1345" s="218"/>
      <c r="P1345" s="218"/>
      <c r="Q1345" s="218"/>
      <c r="R1345" s="218"/>
      <c r="S1345" s="218"/>
      <c r="T1345" s="219"/>
      <c r="AT1345" s="220" t="s">
        <v>171</v>
      </c>
      <c r="AU1345" s="220" t="s">
        <v>134</v>
      </c>
      <c r="AV1345" s="11" t="s">
        <v>134</v>
      </c>
      <c r="AW1345" s="11" t="s">
        <v>33</v>
      </c>
      <c r="AX1345" s="11" t="s">
        <v>70</v>
      </c>
      <c r="AY1345" s="220" t="s">
        <v>126</v>
      </c>
    </row>
    <row r="1346" spans="2:51" s="11" customFormat="1" ht="13.5">
      <c r="B1346" s="210"/>
      <c r="C1346" s="211"/>
      <c r="D1346" s="208" t="s">
        <v>171</v>
      </c>
      <c r="E1346" s="212" t="s">
        <v>21</v>
      </c>
      <c r="F1346" s="213" t="s">
        <v>1261</v>
      </c>
      <c r="G1346" s="211"/>
      <c r="H1346" s="214">
        <v>27.57</v>
      </c>
      <c r="I1346" s="215"/>
      <c r="J1346" s="211"/>
      <c r="K1346" s="211"/>
      <c r="L1346" s="216"/>
      <c r="M1346" s="217"/>
      <c r="N1346" s="218"/>
      <c r="O1346" s="218"/>
      <c r="P1346" s="218"/>
      <c r="Q1346" s="218"/>
      <c r="R1346" s="218"/>
      <c r="S1346" s="218"/>
      <c r="T1346" s="219"/>
      <c r="AT1346" s="220" t="s">
        <v>171</v>
      </c>
      <c r="AU1346" s="220" t="s">
        <v>134</v>
      </c>
      <c r="AV1346" s="11" t="s">
        <v>134</v>
      </c>
      <c r="AW1346" s="11" t="s">
        <v>33</v>
      </c>
      <c r="AX1346" s="11" t="s">
        <v>70</v>
      </c>
      <c r="AY1346" s="220" t="s">
        <v>126</v>
      </c>
    </row>
    <row r="1347" spans="2:51" s="11" customFormat="1" ht="13.5">
      <c r="B1347" s="210"/>
      <c r="C1347" s="211"/>
      <c r="D1347" s="208" t="s">
        <v>171</v>
      </c>
      <c r="E1347" s="212" t="s">
        <v>21</v>
      </c>
      <c r="F1347" s="213" t="s">
        <v>1262</v>
      </c>
      <c r="G1347" s="211"/>
      <c r="H1347" s="214">
        <v>1.42</v>
      </c>
      <c r="I1347" s="215"/>
      <c r="J1347" s="211"/>
      <c r="K1347" s="211"/>
      <c r="L1347" s="216"/>
      <c r="M1347" s="217"/>
      <c r="N1347" s="218"/>
      <c r="O1347" s="218"/>
      <c r="P1347" s="218"/>
      <c r="Q1347" s="218"/>
      <c r="R1347" s="218"/>
      <c r="S1347" s="218"/>
      <c r="T1347" s="219"/>
      <c r="AT1347" s="220" t="s">
        <v>171</v>
      </c>
      <c r="AU1347" s="220" t="s">
        <v>134</v>
      </c>
      <c r="AV1347" s="11" t="s">
        <v>134</v>
      </c>
      <c r="AW1347" s="11" t="s">
        <v>33</v>
      </c>
      <c r="AX1347" s="11" t="s">
        <v>70</v>
      </c>
      <c r="AY1347" s="220" t="s">
        <v>126</v>
      </c>
    </row>
    <row r="1348" spans="2:51" s="11" customFormat="1" ht="13.5">
      <c r="B1348" s="210"/>
      <c r="C1348" s="211"/>
      <c r="D1348" s="208" t="s">
        <v>171</v>
      </c>
      <c r="E1348" s="212" t="s">
        <v>21</v>
      </c>
      <c r="F1348" s="213" t="s">
        <v>1263</v>
      </c>
      <c r="G1348" s="211"/>
      <c r="H1348" s="214">
        <v>20.32</v>
      </c>
      <c r="I1348" s="215"/>
      <c r="J1348" s="211"/>
      <c r="K1348" s="211"/>
      <c r="L1348" s="216"/>
      <c r="M1348" s="217"/>
      <c r="N1348" s="218"/>
      <c r="O1348" s="218"/>
      <c r="P1348" s="218"/>
      <c r="Q1348" s="218"/>
      <c r="R1348" s="218"/>
      <c r="S1348" s="218"/>
      <c r="T1348" s="219"/>
      <c r="AT1348" s="220" t="s">
        <v>171</v>
      </c>
      <c r="AU1348" s="220" t="s">
        <v>134</v>
      </c>
      <c r="AV1348" s="11" t="s">
        <v>134</v>
      </c>
      <c r="AW1348" s="11" t="s">
        <v>33</v>
      </c>
      <c r="AX1348" s="11" t="s">
        <v>70</v>
      </c>
      <c r="AY1348" s="220" t="s">
        <v>126</v>
      </c>
    </row>
    <row r="1349" spans="2:51" s="11" customFormat="1" ht="13.5">
      <c r="B1349" s="210"/>
      <c r="C1349" s="211"/>
      <c r="D1349" s="208" t="s">
        <v>171</v>
      </c>
      <c r="E1349" s="212" t="s">
        <v>21</v>
      </c>
      <c r="F1349" s="213" t="s">
        <v>1264</v>
      </c>
      <c r="G1349" s="211"/>
      <c r="H1349" s="214">
        <v>20.309999999999999</v>
      </c>
      <c r="I1349" s="215"/>
      <c r="J1349" s="211"/>
      <c r="K1349" s="211"/>
      <c r="L1349" s="216"/>
      <c r="M1349" s="217"/>
      <c r="N1349" s="218"/>
      <c r="O1349" s="218"/>
      <c r="P1349" s="218"/>
      <c r="Q1349" s="218"/>
      <c r="R1349" s="218"/>
      <c r="S1349" s="218"/>
      <c r="T1349" s="219"/>
      <c r="AT1349" s="220" t="s">
        <v>171</v>
      </c>
      <c r="AU1349" s="220" t="s">
        <v>134</v>
      </c>
      <c r="AV1349" s="11" t="s">
        <v>134</v>
      </c>
      <c r="AW1349" s="11" t="s">
        <v>33</v>
      </c>
      <c r="AX1349" s="11" t="s">
        <v>70</v>
      </c>
      <c r="AY1349" s="220" t="s">
        <v>126</v>
      </c>
    </row>
    <row r="1350" spans="2:51" s="11" customFormat="1" ht="13.5">
      <c r="B1350" s="210"/>
      <c r="C1350" s="211"/>
      <c r="D1350" s="208" t="s">
        <v>171</v>
      </c>
      <c r="E1350" s="212" t="s">
        <v>21</v>
      </c>
      <c r="F1350" s="213" t="s">
        <v>1265</v>
      </c>
      <c r="G1350" s="211"/>
      <c r="H1350" s="214">
        <v>20.32</v>
      </c>
      <c r="I1350" s="215"/>
      <c r="J1350" s="211"/>
      <c r="K1350" s="211"/>
      <c r="L1350" s="216"/>
      <c r="M1350" s="217"/>
      <c r="N1350" s="218"/>
      <c r="O1350" s="218"/>
      <c r="P1350" s="218"/>
      <c r="Q1350" s="218"/>
      <c r="R1350" s="218"/>
      <c r="S1350" s="218"/>
      <c r="T1350" s="219"/>
      <c r="AT1350" s="220" t="s">
        <v>171</v>
      </c>
      <c r="AU1350" s="220" t="s">
        <v>134</v>
      </c>
      <c r="AV1350" s="11" t="s">
        <v>134</v>
      </c>
      <c r="AW1350" s="11" t="s">
        <v>33</v>
      </c>
      <c r="AX1350" s="11" t="s">
        <v>70</v>
      </c>
      <c r="AY1350" s="220" t="s">
        <v>126</v>
      </c>
    </row>
    <row r="1351" spans="2:51" s="11" customFormat="1" ht="13.5">
      <c r="B1351" s="210"/>
      <c r="C1351" s="211"/>
      <c r="D1351" s="208" t="s">
        <v>171</v>
      </c>
      <c r="E1351" s="212" t="s">
        <v>21</v>
      </c>
      <c r="F1351" s="213" t="s">
        <v>1266</v>
      </c>
      <c r="G1351" s="211"/>
      <c r="H1351" s="214">
        <v>20.3</v>
      </c>
      <c r="I1351" s="215"/>
      <c r="J1351" s="211"/>
      <c r="K1351" s="211"/>
      <c r="L1351" s="216"/>
      <c r="M1351" s="217"/>
      <c r="N1351" s="218"/>
      <c r="O1351" s="218"/>
      <c r="P1351" s="218"/>
      <c r="Q1351" s="218"/>
      <c r="R1351" s="218"/>
      <c r="S1351" s="218"/>
      <c r="T1351" s="219"/>
      <c r="AT1351" s="220" t="s">
        <v>171</v>
      </c>
      <c r="AU1351" s="220" t="s">
        <v>134</v>
      </c>
      <c r="AV1351" s="11" t="s">
        <v>134</v>
      </c>
      <c r="AW1351" s="11" t="s">
        <v>33</v>
      </c>
      <c r="AX1351" s="11" t="s">
        <v>70</v>
      </c>
      <c r="AY1351" s="220" t="s">
        <v>126</v>
      </c>
    </row>
    <row r="1352" spans="2:51" s="11" customFormat="1" ht="13.5">
      <c r="B1352" s="210"/>
      <c r="C1352" s="211"/>
      <c r="D1352" s="208" t="s">
        <v>171</v>
      </c>
      <c r="E1352" s="212" t="s">
        <v>21</v>
      </c>
      <c r="F1352" s="213" t="s">
        <v>1267</v>
      </c>
      <c r="G1352" s="211"/>
      <c r="H1352" s="214">
        <v>20.41</v>
      </c>
      <c r="I1352" s="215"/>
      <c r="J1352" s="211"/>
      <c r="K1352" s="211"/>
      <c r="L1352" s="216"/>
      <c r="M1352" s="217"/>
      <c r="N1352" s="218"/>
      <c r="O1352" s="218"/>
      <c r="P1352" s="218"/>
      <c r="Q1352" s="218"/>
      <c r="R1352" s="218"/>
      <c r="S1352" s="218"/>
      <c r="T1352" s="219"/>
      <c r="AT1352" s="220" t="s">
        <v>171</v>
      </c>
      <c r="AU1352" s="220" t="s">
        <v>134</v>
      </c>
      <c r="AV1352" s="11" t="s">
        <v>134</v>
      </c>
      <c r="AW1352" s="11" t="s">
        <v>33</v>
      </c>
      <c r="AX1352" s="11" t="s">
        <v>70</v>
      </c>
      <c r="AY1352" s="220" t="s">
        <v>126</v>
      </c>
    </row>
    <row r="1353" spans="2:51" s="11" customFormat="1" ht="13.5">
      <c r="B1353" s="210"/>
      <c r="C1353" s="211"/>
      <c r="D1353" s="208" t="s">
        <v>171</v>
      </c>
      <c r="E1353" s="212" t="s">
        <v>21</v>
      </c>
      <c r="F1353" s="213" t="s">
        <v>1268</v>
      </c>
      <c r="G1353" s="211"/>
      <c r="H1353" s="214">
        <v>20.53</v>
      </c>
      <c r="I1353" s="215"/>
      <c r="J1353" s="211"/>
      <c r="K1353" s="211"/>
      <c r="L1353" s="216"/>
      <c r="M1353" s="217"/>
      <c r="N1353" s="218"/>
      <c r="O1353" s="218"/>
      <c r="P1353" s="218"/>
      <c r="Q1353" s="218"/>
      <c r="R1353" s="218"/>
      <c r="S1353" s="218"/>
      <c r="T1353" s="219"/>
      <c r="AT1353" s="220" t="s">
        <v>171</v>
      </c>
      <c r="AU1353" s="220" t="s">
        <v>134</v>
      </c>
      <c r="AV1353" s="11" t="s">
        <v>134</v>
      </c>
      <c r="AW1353" s="11" t="s">
        <v>33</v>
      </c>
      <c r="AX1353" s="11" t="s">
        <v>70</v>
      </c>
      <c r="AY1353" s="220" t="s">
        <v>126</v>
      </c>
    </row>
    <row r="1354" spans="2:51" s="11" customFormat="1" ht="13.5">
      <c r="B1354" s="210"/>
      <c r="C1354" s="211"/>
      <c r="D1354" s="208" t="s">
        <v>171</v>
      </c>
      <c r="E1354" s="212" t="s">
        <v>21</v>
      </c>
      <c r="F1354" s="213" t="s">
        <v>1269</v>
      </c>
      <c r="G1354" s="211"/>
      <c r="H1354" s="214">
        <v>23.07</v>
      </c>
      <c r="I1354" s="215"/>
      <c r="J1354" s="211"/>
      <c r="K1354" s="211"/>
      <c r="L1354" s="216"/>
      <c r="M1354" s="217"/>
      <c r="N1354" s="218"/>
      <c r="O1354" s="218"/>
      <c r="P1354" s="218"/>
      <c r="Q1354" s="218"/>
      <c r="R1354" s="218"/>
      <c r="S1354" s="218"/>
      <c r="T1354" s="219"/>
      <c r="AT1354" s="220" t="s">
        <v>171</v>
      </c>
      <c r="AU1354" s="220" t="s">
        <v>134</v>
      </c>
      <c r="AV1354" s="11" t="s">
        <v>134</v>
      </c>
      <c r="AW1354" s="11" t="s">
        <v>33</v>
      </c>
      <c r="AX1354" s="11" t="s">
        <v>70</v>
      </c>
      <c r="AY1354" s="220" t="s">
        <v>126</v>
      </c>
    </row>
    <row r="1355" spans="2:51" s="11" customFormat="1" ht="13.5">
      <c r="B1355" s="210"/>
      <c r="C1355" s="211"/>
      <c r="D1355" s="208" t="s">
        <v>171</v>
      </c>
      <c r="E1355" s="212" t="s">
        <v>21</v>
      </c>
      <c r="F1355" s="213" t="s">
        <v>1270</v>
      </c>
      <c r="G1355" s="211"/>
      <c r="H1355" s="214">
        <v>19.53</v>
      </c>
      <c r="I1355" s="215"/>
      <c r="J1355" s="211"/>
      <c r="K1355" s="211"/>
      <c r="L1355" s="216"/>
      <c r="M1355" s="217"/>
      <c r="N1355" s="218"/>
      <c r="O1355" s="218"/>
      <c r="P1355" s="218"/>
      <c r="Q1355" s="218"/>
      <c r="R1355" s="218"/>
      <c r="S1355" s="218"/>
      <c r="T1355" s="219"/>
      <c r="AT1355" s="220" t="s">
        <v>171</v>
      </c>
      <c r="AU1355" s="220" t="s">
        <v>134</v>
      </c>
      <c r="AV1355" s="11" t="s">
        <v>134</v>
      </c>
      <c r="AW1355" s="11" t="s">
        <v>33</v>
      </c>
      <c r="AX1355" s="11" t="s">
        <v>70</v>
      </c>
      <c r="AY1355" s="220" t="s">
        <v>126</v>
      </c>
    </row>
    <row r="1356" spans="2:51" s="11" customFormat="1" ht="13.5">
      <c r="B1356" s="210"/>
      <c r="C1356" s="211"/>
      <c r="D1356" s="208" t="s">
        <v>171</v>
      </c>
      <c r="E1356" s="212" t="s">
        <v>21</v>
      </c>
      <c r="F1356" s="213" t="s">
        <v>1271</v>
      </c>
      <c r="G1356" s="211"/>
      <c r="H1356" s="214">
        <v>5.9</v>
      </c>
      <c r="I1356" s="215"/>
      <c r="J1356" s="211"/>
      <c r="K1356" s="211"/>
      <c r="L1356" s="216"/>
      <c r="M1356" s="217"/>
      <c r="N1356" s="218"/>
      <c r="O1356" s="218"/>
      <c r="P1356" s="218"/>
      <c r="Q1356" s="218"/>
      <c r="R1356" s="218"/>
      <c r="S1356" s="218"/>
      <c r="T1356" s="219"/>
      <c r="AT1356" s="220" t="s">
        <v>171</v>
      </c>
      <c r="AU1356" s="220" t="s">
        <v>134</v>
      </c>
      <c r="AV1356" s="11" t="s">
        <v>134</v>
      </c>
      <c r="AW1356" s="11" t="s">
        <v>33</v>
      </c>
      <c r="AX1356" s="11" t="s">
        <v>70</v>
      </c>
      <c r="AY1356" s="220" t="s">
        <v>126</v>
      </c>
    </row>
    <row r="1357" spans="2:51" s="11" customFormat="1" ht="13.5">
      <c r="B1357" s="210"/>
      <c r="C1357" s="211"/>
      <c r="D1357" s="208" t="s">
        <v>171</v>
      </c>
      <c r="E1357" s="212" t="s">
        <v>21</v>
      </c>
      <c r="F1357" s="213" t="s">
        <v>1272</v>
      </c>
      <c r="G1357" s="211"/>
      <c r="H1357" s="214">
        <v>4.8899999999999997</v>
      </c>
      <c r="I1357" s="215"/>
      <c r="J1357" s="211"/>
      <c r="K1357" s="211"/>
      <c r="L1357" s="216"/>
      <c r="M1357" s="217"/>
      <c r="N1357" s="218"/>
      <c r="O1357" s="218"/>
      <c r="P1357" s="218"/>
      <c r="Q1357" s="218"/>
      <c r="R1357" s="218"/>
      <c r="S1357" s="218"/>
      <c r="T1357" s="219"/>
      <c r="AT1357" s="220" t="s">
        <v>171</v>
      </c>
      <c r="AU1357" s="220" t="s">
        <v>134</v>
      </c>
      <c r="AV1357" s="11" t="s">
        <v>134</v>
      </c>
      <c r="AW1357" s="11" t="s">
        <v>33</v>
      </c>
      <c r="AX1357" s="11" t="s">
        <v>70</v>
      </c>
      <c r="AY1357" s="220" t="s">
        <v>126</v>
      </c>
    </row>
    <row r="1358" spans="2:51" s="11" customFormat="1" ht="13.5">
      <c r="B1358" s="210"/>
      <c r="C1358" s="211"/>
      <c r="D1358" s="208" t="s">
        <v>171</v>
      </c>
      <c r="E1358" s="212" t="s">
        <v>21</v>
      </c>
      <c r="F1358" s="213" t="s">
        <v>1273</v>
      </c>
      <c r="G1358" s="211"/>
      <c r="H1358" s="214">
        <v>1.66</v>
      </c>
      <c r="I1358" s="215"/>
      <c r="J1358" s="211"/>
      <c r="K1358" s="211"/>
      <c r="L1358" s="216"/>
      <c r="M1358" s="217"/>
      <c r="N1358" s="218"/>
      <c r="O1358" s="218"/>
      <c r="P1358" s="218"/>
      <c r="Q1358" s="218"/>
      <c r="R1358" s="218"/>
      <c r="S1358" s="218"/>
      <c r="T1358" s="219"/>
      <c r="AT1358" s="220" t="s">
        <v>171</v>
      </c>
      <c r="AU1358" s="220" t="s">
        <v>134</v>
      </c>
      <c r="AV1358" s="11" t="s">
        <v>134</v>
      </c>
      <c r="AW1358" s="11" t="s">
        <v>33</v>
      </c>
      <c r="AX1358" s="11" t="s">
        <v>70</v>
      </c>
      <c r="AY1358" s="220" t="s">
        <v>126</v>
      </c>
    </row>
    <row r="1359" spans="2:51" s="11" customFormat="1" ht="13.5">
      <c r="B1359" s="210"/>
      <c r="C1359" s="211"/>
      <c r="D1359" s="208" t="s">
        <v>171</v>
      </c>
      <c r="E1359" s="212" t="s">
        <v>21</v>
      </c>
      <c r="F1359" s="213" t="s">
        <v>1066</v>
      </c>
      <c r="G1359" s="211"/>
      <c r="H1359" s="214">
        <v>25.1</v>
      </c>
      <c r="I1359" s="215"/>
      <c r="J1359" s="211"/>
      <c r="K1359" s="211"/>
      <c r="L1359" s="216"/>
      <c r="M1359" s="217"/>
      <c r="N1359" s="218"/>
      <c r="O1359" s="218"/>
      <c r="P1359" s="218"/>
      <c r="Q1359" s="218"/>
      <c r="R1359" s="218"/>
      <c r="S1359" s="218"/>
      <c r="T1359" s="219"/>
      <c r="AT1359" s="220" t="s">
        <v>171</v>
      </c>
      <c r="AU1359" s="220" t="s">
        <v>134</v>
      </c>
      <c r="AV1359" s="11" t="s">
        <v>134</v>
      </c>
      <c r="AW1359" s="11" t="s">
        <v>33</v>
      </c>
      <c r="AX1359" s="11" t="s">
        <v>70</v>
      </c>
      <c r="AY1359" s="220" t="s">
        <v>126</v>
      </c>
    </row>
    <row r="1360" spans="2:51" s="11" customFormat="1" ht="13.5">
      <c r="B1360" s="210"/>
      <c r="C1360" s="211"/>
      <c r="D1360" s="208" t="s">
        <v>171</v>
      </c>
      <c r="E1360" s="212" t="s">
        <v>21</v>
      </c>
      <c r="F1360" s="213" t="s">
        <v>1274</v>
      </c>
      <c r="G1360" s="211"/>
      <c r="H1360" s="214">
        <v>3.46</v>
      </c>
      <c r="I1360" s="215"/>
      <c r="J1360" s="211"/>
      <c r="K1360" s="211"/>
      <c r="L1360" s="216"/>
      <c r="M1360" s="217"/>
      <c r="N1360" s="218"/>
      <c r="O1360" s="218"/>
      <c r="P1360" s="218"/>
      <c r="Q1360" s="218"/>
      <c r="R1360" s="218"/>
      <c r="S1360" s="218"/>
      <c r="T1360" s="219"/>
      <c r="AT1360" s="220" t="s">
        <v>171</v>
      </c>
      <c r="AU1360" s="220" t="s">
        <v>134</v>
      </c>
      <c r="AV1360" s="11" t="s">
        <v>134</v>
      </c>
      <c r="AW1360" s="11" t="s">
        <v>33</v>
      </c>
      <c r="AX1360" s="11" t="s">
        <v>70</v>
      </c>
      <c r="AY1360" s="220" t="s">
        <v>126</v>
      </c>
    </row>
    <row r="1361" spans="2:51" s="11" customFormat="1" ht="13.5">
      <c r="B1361" s="210"/>
      <c r="C1361" s="211"/>
      <c r="D1361" s="208" t="s">
        <v>171</v>
      </c>
      <c r="E1361" s="212" t="s">
        <v>21</v>
      </c>
      <c r="F1361" s="213" t="s">
        <v>1275</v>
      </c>
      <c r="G1361" s="211"/>
      <c r="H1361" s="214">
        <v>3.46</v>
      </c>
      <c r="I1361" s="215"/>
      <c r="J1361" s="211"/>
      <c r="K1361" s="211"/>
      <c r="L1361" s="216"/>
      <c r="M1361" s="217"/>
      <c r="N1361" s="218"/>
      <c r="O1361" s="218"/>
      <c r="P1361" s="218"/>
      <c r="Q1361" s="218"/>
      <c r="R1361" s="218"/>
      <c r="S1361" s="218"/>
      <c r="T1361" s="219"/>
      <c r="AT1361" s="220" t="s">
        <v>171</v>
      </c>
      <c r="AU1361" s="220" t="s">
        <v>134</v>
      </c>
      <c r="AV1361" s="11" t="s">
        <v>134</v>
      </c>
      <c r="AW1361" s="11" t="s">
        <v>33</v>
      </c>
      <c r="AX1361" s="11" t="s">
        <v>70</v>
      </c>
      <c r="AY1361" s="220" t="s">
        <v>126</v>
      </c>
    </row>
    <row r="1362" spans="2:51" s="11" customFormat="1" ht="13.5">
      <c r="B1362" s="210"/>
      <c r="C1362" s="211"/>
      <c r="D1362" s="208" t="s">
        <v>171</v>
      </c>
      <c r="E1362" s="212" t="s">
        <v>21</v>
      </c>
      <c r="F1362" s="213" t="s">
        <v>1276</v>
      </c>
      <c r="G1362" s="211"/>
      <c r="H1362" s="214">
        <v>3.46</v>
      </c>
      <c r="I1362" s="215"/>
      <c r="J1362" s="211"/>
      <c r="K1362" s="211"/>
      <c r="L1362" s="216"/>
      <c r="M1362" s="217"/>
      <c r="N1362" s="218"/>
      <c r="O1362" s="218"/>
      <c r="P1362" s="218"/>
      <c r="Q1362" s="218"/>
      <c r="R1362" s="218"/>
      <c r="S1362" s="218"/>
      <c r="T1362" s="219"/>
      <c r="AT1362" s="220" t="s">
        <v>171</v>
      </c>
      <c r="AU1362" s="220" t="s">
        <v>134</v>
      </c>
      <c r="AV1362" s="11" t="s">
        <v>134</v>
      </c>
      <c r="AW1362" s="11" t="s">
        <v>33</v>
      </c>
      <c r="AX1362" s="11" t="s">
        <v>70</v>
      </c>
      <c r="AY1362" s="220" t="s">
        <v>126</v>
      </c>
    </row>
    <row r="1363" spans="2:51" s="11" customFormat="1" ht="13.5">
      <c r="B1363" s="210"/>
      <c r="C1363" s="211"/>
      <c r="D1363" s="208" t="s">
        <v>171</v>
      </c>
      <c r="E1363" s="212" t="s">
        <v>21</v>
      </c>
      <c r="F1363" s="213" t="s">
        <v>1277</v>
      </c>
      <c r="G1363" s="211"/>
      <c r="H1363" s="214">
        <v>3.46</v>
      </c>
      <c r="I1363" s="215"/>
      <c r="J1363" s="211"/>
      <c r="K1363" s="211"/>
      <c r="L1363" s="216"/>
      <c r="M1363" s="217"/>
      <c r="N1363" s="218"/>
      <c r="O1363" s="218"/>
      <c r="P1363" s="218"/>
      <c r="Q1363" s="218"/>
      <c r="R1363" s="218"/>
      <c r="S1363" s="218"/>
      <c r="T1363" s="219"/>
      <c r="AT1363" s="220" t="s">
        <v>171</v>
      </c>
      <c r="AU1363" s="220" t="s">
        <v>134</v>
      </c>
      <c r="AV1363" s="11" t="s">
        <v>134</v>
      </c>
      <c r="AW1363" s="11" t="s">
        <v>33</v>
      </c>
      <c r="AX1363" s="11" t="s">
        <v>70</v>
      </c>
      <c r="AY1363" s="220" t="s">
        <v>126</v>
      </c>
    </row>
    <row r="1364" spans="2:51" s="11" customFormat="1" ht="13.5">
      <c r="B1364" s="210"/>
      <c r="C1364" s="211"/>
      <c r="D1364" s="208" t="s">
        <v>171</v>
      </c>
      <c r="E1364" s="212" t="s">
        <v>21</v>
      </c>
      <c r="F1364" s="213" t="s">
        <v>1278</v>
      </c>
      <c r="G1364" s="211"/>
      <c r="H1364" s="214">
        <v>3.46</v>
      </c>
      <c r="I1364" s="215"/>
      <c r="J1364" s="211"/>
      <c r="K1364" s="211"/>
      <c r="L1364" s="216"/>
      <c r="M1364" s="217"/>
      <c r="N1364" s="218"/>
      <c r="O1364" s="218"/>
      <c r="P1364" s="218"/>
      <c r="Q1364" s="218"/>
      <c r="R1364" s="218"/>
      <c r="S1364" s="218"/>
      <c r="T1364" s="219"/>
      <c r="AT1364" s="220" t="s">
        <v>171</v>
      </c>
      <c r="AU1364" s="220" t="s">
        <v>134</v>
      </c>
      <c r="AV1364" s="11" t="s">
        <v>134</v>
      </c>
      <c r="AW1364" s="11" t="s">
        <v>33</v>
      </c>
      <c r="AX1364" s="11" t="s">
        <v>70</v>
      </c>
      <c r="AY1364" s="220" t="s">
        <v>126</v>
      </c>
    </row>
    <row r="1365" spans="2:51" s="11" customFormat="1" ht="13.5">
      <c r="B1365" s="210"/>
      <c r="C1365" s="211"/>
      <c r="D1365" s="208" t="s">
        <v>171</v>
      </c>
      <c r="E1365" s="212" t="s">
        <v>21</v>
      </c>
      <c r="F1365" s="213" t="s">
        <v>1279</v>
      </c>
      <c r="G1365" s="211"/>
      <c r="H1365" s="214">
        <v>3.61</v>
      </c>
      <c r="I1365" s="215"/>
      <c r="J1365" s="211"/>
      <c r="K1365" s="211"/>
      <c r="L1365" s="216"/>
      <c r="M1365" s="217"/>
      <c r="N1365" s="218"/>
      <c r="O1365" s="218"/>
      <c r="P1365" s="218"/>
      <c r="Q1365" s="218"/>
      <c r="R1365" s="218"/>
      <c r="S1365" s="218"/>
      <c r="T1365" s="219"/>
      <c r="AT1365" s="220" t="s">
        <v>171</v>
      </c>
      <c r="AU1365" s="220" t="s">
        <v>134</v>
      </c>
      <c r="AV1365" s="11" t="s">
        <v>134</v>
      </c>
      <c r="AW1365" s="11" t="s">
        <v>33</v>
      </c>
      <c r="AX1365" s="11" t="s">
        <v>70</v>
      </c>
      <c r="AY1365" s="220" t="s">
        <v>126</v>
      </c>
    </row>
    <row r="1366" spans="2:51" s="11" customFormat="1" ht="13.5">
      <c r="B1366" s="210"/>
      <c r="C1366" s="211"/>
      <c r="D1366" s="208" t="s">
        <v>171</v>
      </c>
      <c r="E1366" s="212" t="s">
        <v>21</v>
      </c>
      <c r="F1366" s="213" t="s">
        <v>1280</v>
      </c>
      <c r="G1366" s="211"/>
      <c r="H1366" s="214">
        <v>3.52</v>
      </c>
      <c r="I1366" s="215"/>
      <c r="J1366" s="211"/>
      <c r="K1366" s="211"/>
      <c r="L1366" s="216"/>
      <c r="M1366" s="217"/>
      <c r="N1366" s="218"/>
      <c r="O1366" s="218"/>
      <c r="P1366" s="218"/>
      <c r="Q1366" s="218"/>
      <c r="R1366" s="218"/>
      <c r="S1366" s="218"/>
      <c r="T1366" s="219"/>
      <c r="AT1366" s="220" t="s">
        <v>171</v>
      </c>
      <c r="AU1366" s="220" t="s">
        <v>134</v>
      </c>
      <c r="AV1366" s="11" t="s">
        <v>134</v>
      </c>
      <c r="AW1366" s="11" t="s">
        <v>33</v>
      </c>
      <c r="AX1366" s="11" t="s">
        <v>70</v>
      </c>
      <c r="AY1366" s="220" t="s">
        <v>126</v>
      </c>
    </row>
    <row r="1367" spans="2:51" s="11" customFormat="1" ht="13.5">
      <c r="B1367" s="210"/>
      <c r="C1367" s="211"/>
      <c r="D1367" s="208" t="s">
        <v>171</v>
      </c>
      <c r="E1367" s="212" t="s">
        <v>21</v>
      </c>
      <c r="F1367" s="213" t="s">
        <v>1281</v>
      </c>
      <c r="G1367" s="211"/>
      <c r="H1367" s="214">
        <v>3.96</v>
      </c>
      <c r="I1367" s="215"/>
      <c r="J1367" s="211"/>
      <c r="K1367" s="211"/>
      <c r="L1367" s="216"/>
      <c r="M1367" s="217"/>
      <c r="N1367" s="218"/>
      <c r="O1367" s="218"/>
      <c r="P1367" s="218"/>
      <c r="Q1367" s="218"/>
      <c r="R1367" s="218"/>
      <c r="S1367" s="218"/>
      <c r="T1367" s="219"/>
      <c r="AT1367" s="220" t="s">
        <v>171</v>
      </c>
      <c r="AU1367" s="220" t="s">
        <v>134</v>
      </c>
      <c r="AV1367" s="11" t="s">
        <v>134</v>
      </c>
      <c r="AW1367" s="11" t="s">
        <v>33</v>
      </c>
      <c r="AX1367" s="11" t="s">
        <v>70</v>
      </c>
      <c r="AY1367" s="220" t="s">
        <v>126</v>
      </c>
    </row>
    <row r="1368" spans="2:51" s="11" customFormat="1" ht="13.5">
      <c r="B1368" s="210"/>
      <c r="C1368" s="211"/>
      <c r="D1368" s="208" t="s">
        <v>171</v>
      </c>
      <c r="E1368" s="212" t="s">
        <v>21</v>
      </c>
      <c r="F1368" s="213" t="s">
        <v>1282</v>
      </c>
      <c r="G1368" s="211"/>
      <c r="H1368" s="214">
        <v>5.9</v>
      </c>
      <c r="I1368" s="215"/>
      <c r="J1368" s="211"/>
      <c r="K1368" s="211"/>
      <c r="L1368" s="216"/>
      <c r="M1368" s="217"/>
      <c r="N1368" s="218"/>
      <c r="O1368" s="218"/>
      <c r="P1368" s="218"/>
      <c r="Q1368" s="218"/>
      <c r="R1368" s="218"/>
      <c r="S1368" s="218"/>
      <c r="T1368" s="219"/>
      <c r="AT1368" s="220" t="s">
        <v>171</v>
      </c>
      <c r="AU1368" s="220" t="s">
        <v>134</v>
      </c>
      <c r="AV1368" s="11" t="s">
        <v>134</v>
      </c>
      <c r="AW1368" s="11" t="s">
        <v>33</v>
      </c>
      <c r="AX1368" s="11" t="s">
        <v>70</v>
      </c>
      <c r="AY1368" s="220" t="s">
        <v>126</v>
      </c>
    </row>
    <row r="1369" spans="2:51" s="11" customFormat="1" ht="13.5">
      <c r="B1369" s="210"/>
      <c r="C1369" s="211"/>
      <c r="D1369" s="208" t="s">
        <v>171</v>
      </c>
      <c r="E1369" s="212" t="s">
        <v>21</v>
      </c>
      <c r="F1369" s="213" t="s">
        <v>1283</v>
      </c>
      <c r="G1369" s="211"/>
      <c r="H1369" s="214">
        <v>4.8899999999999997</v>
      </c>
      <c r="I1369" s="215"/>
      <c r="J1369" s="211"/>
      <c r="K1369" s="211"/>
      <c r="L1369" s="216"/>
      <c r="M1369" s="217"/>
      <c r="N1369" s="218"/>
      <c r="O1369" s="218"/>
      <c r="P1369" s="218"/>
      <c r="Q1369" s="218"/>
      <c r="R1369" s="218"/>
      <c r="S1369" s="218"/>
      <c r="T1369" s="219"/>
      <c r="AT1369" s="220" t="s">
        <v>171</v>
      </c>
      <c r="AU1369" s="220" t="s">
        <v>134</v>
      </c>
      <c r="AV1369" s="11" t="s">
        <v>134</v>
      </c>
      <c r="AW1369" s="11" t="s">
        <v>33</v>
      </c>
      <c r="AX1369" s="11" t="s">
        <v>70</v>
      </c>
      <c r="AY1369" s="220" t="s">
        <v>126</v>
      </c>
    </row>
    <row r="1370" spans="2:51" s="11" customFormat="1" ht="13.5">
      <c r="B1370" s="210"/>
      <c r="C1370" s="211"/>
      <c r="D1370" s="208" t="s">
        <v>171</v>
      </c>
      <c r="E1370" s="212" t="s">
        <v>21</v>
      </c>
      <c r="F1370" s="213" t="s">
        <v>1284</v>
      </c>
      <c r="G1370" s="211"/>
      <c r="H1370" s="214">
        <v>1.66</v>
      </c>
      <c r="I1370" s="215"/>
      <c r="J1370" s="211"/>
      <c r="K1370" s="211"/>
      <c r="L1370" s="216"/>
      <c r="M1370" s="217"/>
      <c r="N1370" s="218"/>
      <c r="O1370" s="218"/>
      <c r="P1370" s="218"/>
      <c r="Q1370" s="218"/>
      <c r="R1370" s="218"/>
      <c r="S1370" s="218"/>
      <c r="T1370" s="219"/>
      <c r="AT1370" s="220" t="s">
        <v>171</v>
      </c>
      <c r="AU1370" s="220" t="s">
        <v>134</v>
      </c>
      <c r="AV1370" s="11" t="s">
        <v>134</v>
      </c>
      <c r="AW1370" s="11" t="s">
        <v>33</v>
      </c>
      <c r="AX1370" s="11" t="s">
        <v>70</v>
      </c>
      <c r="AY1370" s="220" t="s">
        <v>126</v>
      </c>
    </row>
    <row r="1371" spans="2:51" s="11" customFormat="1" ht="13.5">
      <c r="B1371" s="210"/>
      <c r="C1371" s="211"/>
      <c r="D1371" s="208" t="s">
        <v>171</v>
      </c>
      <c r="E1371" s="212" t="s">
        <v>21</v>
      </c>
      <c r="F1371" s="213" t="s">
        <v>1067</v>
      </c>
      <c r="G1371" s="211"/>
      <c r="H1371" s="214">
        <v>25.1</v>
      </c>
      <c r="I1371" s="215"/>
      <c r="J1371" s="211"/>
      <c r="K1371" s="211"/>
      <c r="L1371" s="216"/>
      <c r="M1371" s="217"/>
      <c r="N1371" s="218"/>
      <c r="O1371" s="218"/>
      <c r="P1371" s="218"/>
      <c r="Q1371" s="218"/>
      <c r="R1371" s="218"/>
      <c r="S1371" s="218"/>
      <c r="T1371" s="219"/>
      <c r="AT1371" s="220" t="s">
        <v>171</v>
      </c>
      <c r="AU1371" s="220" t="s">
        <v>134</v>
      </c>
      <c r="AV1371" s="11" t="s">
        <v>134</v>
      </c>
      <c r="AW1371" s="11" t="s">
        <v>33</v>
      </c>
      <c r="AX1371" s="11" t="s">
        <v>70</v>
      </c>
      <c r="AY1371" s="220" t="s">
        <v>126</v>
      </c>
    </row>
    <row r="1372" spans="2:51" s="11" customFormat="1" ht="13.5">
      <c r="B1372" s="210"/>
      <c r="C1372" s="211"/>
      <c r="D1372" s="208" t="s">
        <v>171</v>
      </c>
      <c r="E1372" s="212" t="s">
        <v>21</v>
      </c>
      <c r="F1372" s="213" t="s">
        <v>1285</v>
      </c>
      <c r="G1372" s="211"/>
      <c r="H1372" s="214">
        <v>3.46</v>
      </c>
      <c r="I1372" s="215"/>
      <c r="J1372" s="211"/>
      <c r="K1372" s="211"/>
      <c r="L1372" s="216"/>
      <c r="M1372" s="217"/>
      <c r="N1372" s="218"/>
      <c r="O1372" s="218"/>
      <c r="P1372" s="218"/>
      <c r="Q1372" s="218"/>
      <c r="R1372" s="218"/>
      <c r="S1372" s="218"/>
      <c r="T1372" s="219"/>
      <c r="AT1372" s="220" t="s">
        <v>171</v>
      </c>
      <c r="AU1372" s="220" t="s">
        <v>134</v>
      </c>
      <c r="AV1372" s="11" t="s">
        <v>134</v>
      </c>
      <c r="AW1372" s="11" t="s">
        <v>33</v>
      </c>
      <c r="AX1372" s="11" t="s">
        <v>70</v>
      </c>
      <c r="AY1372" s="220" t="s">
        <v>126</v>
      </c>
    </row>
    <row r="1373" spans="2:51" s="11" customFormat="1" ht="13.5">
      <c r="B1373" s="210"/>
      <c r="C1373" s="211"/>
      <c r="D1373" s="208" t="s">
        <v>171</v>
      </c>
      <c r="E1373" s="212" t="s">
        <v>21</v>
      </c>
      <c r="F1373" s="213" t="s">
        <v>1286</v>
      </c>
      <c r="G1373" s="211"/>
      <c r="H1373" s="214">
        <v>3.46</v>
      </c>
      <c r="I1373" s="215"/>
      <c r="J1373" s="211"/>
      <c r="K1373" s="211"/>
      <c r="L1373" s="216"/>
      <c r="M1373" s="217"/>
      <c r="N1373" s="218"/>
      <c r="O1373" s="218"/>
      <c r="P1373" s="218"/>
      <c r="Q1373" s="218"/>
      <c r="R1373" s="218"/>
      <c r="S1373" s="218"/>
      <c r="T1373" s="219"/>
      <c r="AT1373" s="220" t="s">
        <v>171</v>
      </c>
      <c r="AU1373" s="220" t="s">
        <v>134</v>
      </c>
      <c r="AV1373" s="11" t="s">
        <v>134</v>
      </c>
      <c r="AW1373" s="11" t="s">
        <v>33</v>
      </c>
      <c r="AX1373" s="11" t="s">
        <v>70</v>
      </c>
      <c r="AY1373" s="220" t="s">
        <v>126</v>
      </c>
    </row>
    <row r="1374" spans="2:51" s="11" customFormat="1" ht="13.5">
      <c r="B1374" s="210"/>
      <c r="C1374" s="211"/>
      <c r="D1374" s="208" t="s">
        <v>171</v>
      </c>
      <c r="E1374" s="212" t="s">
        <v>21</v>
      </c>
      <c r="F1374" s="213" t="s">
        <v>1287</v>
      </c>
      <c r="G1374" s="211"/>
      <c r="H1374" s="214">
        <v>3.46</v>
      </c>
      <c r="I1374" s="215"/>
      <c r="J1374" s="211"/>
      <c r="K1374" s="211"/>
      <c r="L1374" s="216"/>
      <c r="M1374" s="217"/>
      <c r="N1374" s="218"/>
      <c r="O1374" s="218"/>
      <c r="P1374" s="218"/>
      <c r="Q1374" s="218"/>
      <c r="R1374" s="218"/>
      <c r="S1374" s="218"/>
      <c r="T1374" s="219"/>
      <c r="AT1374" s="220" t="s">
        <v>171</v>
      </c>
      <c r="AU1374" s="220" t="s">
        <v>134</v>
      </c>
      <c r="AV1374" s="11" t="s">
        <v>134</v>
      </c>
      <c r="AW1374" s="11" t="s">
        <v>33</v>
      </c>
      <c r="AX1374" s="11" t="s">
        <v>70</v>
      </c>
      <c r="AY1374" s="220" t="s">
        <v>126</v>
      </c>
    </row>
    <row r="1375" spans="2:51" s="11" customFormat="1" ht="13.5">
      <c r="B1375" s="210"/>
      <c r="C1375" s="211"/>
      <c r="D1375" s="208" t="s">
        <v>171</v>
      </c>
      <c r="E1375" s="212" t="s">
        <v>21</v>
      </c>
      <c r="F1375" s="213" t="s">
        <v>1288</v>
      </c>
      <c r="G1375" s="211"/>
      <c r="H1375" s="214">
        <v>3.46</v>
      </c>
      <c r="I1375" s="215"/>
      <c r="J1375" s="211"/>
      <c r="K1375" s="211"/>
      <c r="L1375" s="216"/>
      <c r="M1375" s="217"/>
      <c r="N1375" s="218"/>
      <c r="O1375" s="218"/>
      <c r="P1375" s="218"/>
      <c r="Q1375" s="218"/>
      <c r="R1375" s="218"/>
      <c r="S1375" s="218"/>
      <c r="T1375" s="219"/>
      <c r="AT1375" s="220" t="s">
        <v>171</v>
      </c>
      <c r="AU1375" s="220" t="s">
        <v>134</v>
      </c>
      <c r="AV1375" s="11" t="s">
        <v>134</v>
      </c>
      <c r="AW1375" s="11" t="s">
        <v>33</v>
      </c>
      <c r="AX1375" s="11" t="s">
        <v>70</v>
      </c>
      <c r="AY1375" s="220" t="s">
        <v>126</v>
      </c>
    </row>
    <row r="1376" spans="2:51" s="11" customFormat="1" ht="13.5">
      <c r="B1376" s="210"/>
      <c r="C1376" s="211"/>
      <c r="D1376" s="208" t="s">
        <v>171</v>
      </c>
      <c r="E1376" s="212" t="s">
        <v>21</v>
      </c>
      <c r="F1376" s="213" t="s">
        <v>1289</v>
      </c>
      <c r="G1376" s="211"/>
      <c r="H1376" s="214">
        <v>3.46</v>
      </c>
      <c r="I1376" s="215"/>
      <c r="J1376" s="211"/>
      <c r="K1376" s="211"/>
      <c r="L1376" s="216"/>
      <c r="M1376" s="217"/>
      <c r="N1376" s="218"/>
      <c r="O1376" s="218"/>
      <c r="P1376" s="218"/>
      <c r="Q1376" s="218"/>
      <c r="R1376" s="218"/>
      <c r="S1376" s="218"/>
      <c r="T1376" s="219"/>
      <c r="AT1376" s="220" t="s">
        <v>171</v>
      </c>
      <c r="AU1376" s="220" t="s">
        <v>134</v>
      </c>
      <c r="AV1376" s="11" t="s">
        <v>134</v>
      </c>
      <c r="AW1376" s="11" t="s">
        <v>33</v>
      </c>
      <c r="AX1376" s="11" t="s">
        <v>70</v>
      </c>
      <c r="AY1376" s="220" t="s">
        <v>126</v>
      </c>
    </row>
    <row r="1377" spans="2:51" s="11" customFormat="1" ht="13.5">
      <c r="B1377" s="210"/>
      <c r="C1377" s="211"/>
      <c r="D1377" s="208" t="s">
        <v>171</v>
      </c>
      <c r="E1377" s="212" t="s">
        <v>21</v>
      </c>
      <c r="F1377" s="213" t="s">
        <v>1290</v>
      </c>
      <c r="G1377" s="211"/>
      <c r="H1377" s="214">
        <v>3.61</v>
      </c>
      <c r="I1377" s="215"/>
      <c r="J1377" s="211"/>
      <c r="K1377" s="211"/>
      <c r="L1377" s="216"/>
      <c r="M1377" s="217"/>
      <c r="N1377" s="218"/>
      <c r="O1377" s="218"/>
      <c r="P1377" s="218"/>
      <c r="Q1377" s="218"/>
      <c r="R1377" s="218"/>
      <c r="S1377" s="218"/>
      <c r="T1377" s="219"/>
      <c r="AT1377" s="220" t="s">
        <v>171</v>
      </c>
      <c r="AU1377" s="220" t="s">
        <v>134</v>
      </c>
      <c r="AV1377" s="11" t="s">
        <v>134</v>
      </c>
      <c r="AW1377" s="11" t="s">
        <v>33</v>
      </c>
      <c r="AX1377" s="11" t="s">
        <v>70</v>
      </c>
      <c r="AY1377" s="220" t="s">
        <v>126</v>
      </c>
    </row>
    <row r="1378" spans="2:51" s="11" customFormat="1" ht="13.5">
      <c r="B1378" s="210"/>
      <c r="C1378" s="211"/>
      <c r="D1378" s="208" t="s">
        <v>171</v>
      </c>
      <c r="E1378" s="212" t="s">
        <v>21</v>
      </c>
      <c r="F1378" s="213" t="s">
        <v>1291</v>
      </c>
      <c r="G1378" s="211"/>
      <c r="H1378" s="214">
        <v>3.52</v>
      </c>
      <c r="I1378" s="215"/>
      <c r="J1378" s="211"/>
      <c r="K1378" s="211"/>
      <c r="L1378" s="216"/>
      <c r="M1378" s="217"/>
      <c r="N1378" s="218"/>
      <c r="O1378" s="218"/>
      <c r="P1378" s="218"/>
      <c r="Q1378" s="218"/>
      <c r="R1378" s="218"/>
      <c r="S1378" s="218"/>
      <c r="T1378" s="219"/>
      <c r="AT1378" s="220" t="s">
        <v>171</v>
      </c>
      <c r="AU1378" s="220" t="s">
        <v>134</v>
      </c>
      <c r="AV1378" s="11" t="s">
        <v>134</v>
      </c>
      <c r="AW1378" s="11" t="s">
        <v>33</v>
      </c>
      <c r="AX1378" s="11" t="s">
        <v>70</v>
      </c>
      <c r="AY1378" s="220" t="s">
        <v>126</v>
      </c>
    </row>
    <row r="1379" spans="2:51" s="11" customFormat="1" ht="13.5">
      <c r="B1379" s="210"/>
      <c r="C1379" s="211"/>
      <c r="D1379" s="208" t="s">
        <v>171</v>
      </c>
      <c r="E1379" s="212" t="s">
        <v>21</v>
      </c>
      <c r="F1379" s="213" t="s">
        <v>1292</v>
      </c>
      <c r="G1379" s="211"/>
      <c r="H1379" s="214">
        <v>3.96</v>
      </c>
      <c r="I1379" s="215"/>
      <c r="J1379" s="211"/>
      <c r="K1379" s="211"/>
      <c r="L1379" s="216"/>
      <c r="M1379" s="217"/>
      <c r="N1379" s="218"/>
      <c r="O1379" s="218"/>
      <c r="P1379" s="218"/>
      <c r="Q1379" s="218"/>
      <c r="R1379" s="218"/>
      <c r="S1379" s="218"/>
      <c r="T1379" s="219"/>
      <c r="AT1379" s="220" t="s">
        <v>171</v>
      </c>
      <c r="AU1379" s="220" t="s">
        <v>134</v>
      </c>
      <c r="AV1379" s="11" t="s">
        <v>134</v>
      </c>
      <c r="AW1379" s="11" t="s">
        <v>33</v>
      </c>
      <c r="AX1379" s="11" t="s">
        <v>70</v>
      </c>
      <c r="AY1379" s="220" t="s">
        <v>126</v>
      </c>
    </row>
    <row r="1380" spans="2:51" s="11" customFormat="1" ht="13.5">
      <c r="B1380" s="210"/>
      <c r="C1380" s="211"/>
      <c r="D1380" s="208" t="s">
        <v>171</v>
      </c>
      <c r="E1380" s="212" t="s">
        <v>21</v>
      </c>
      <c r="F1380" s="213" t="s">
        <v>1293</v>
      </c>
      <c r="G1380" s="211"/>
      <c r="H1380" s="214">
        <v>162.12</v>
      </c>
      <c r="I1380" s="215"/>
      <c r="J1380" s="211"/>
      <c r="K1380" s="211"/>
      <c r="L1380" s="216"/>
      <c r="M1380" s="217"/>
      <c r="N1380" s="218"/>
      <c r="O1380" s="218"/>
      <c r="P1380" s="218"/>
      <c r="Q1380" s="218"/>
      <c r="R1380" s="218"/>
      <c r="S1380" s="218"/>
      <c r="T1380" s="219"/>
      <c r="AT1380" s="220" t="s">
        <v>171</v>
      </c>
      <c r="AU1380" s="220" t="s">
        <v>134</v>
      </c>
      <c r="AV1380" s="11" t="s">
        <v>134</v>
      </c>
      <c r="AW1380" s="11" t="s">
        <v>33</v>
      </c>
      <c r="AX1380" s="11" t="s">
        <v>70</v>
      </c>
      <c r="AY1380" s="220" t="s">
        <v>126</v>
      </c>
    </row>
    <row r="1381" spans="2:51" s="11" customFormat="1" ht="13.5">
      <c r="B1381" s="210"/>
      <c r="C1381" s="211"/>
      <c r="D1381" s="208" t="s">
        <v>171</v>
      </c>
      <c r="E1381" s="212" t="s">
        <v>21</v>
      </c>
      <c r="F1381" s="213" t="s">
        <v>1294</v>
      </c>
      <c r="G1381" s="211"/>
      <c r="H1381" s="214">
        <v>20.89</v>
      </c>
      <c r="I1381" s="215"/>
      <c r="J1381" s="211"/>
      <c r="K1381" s="211"/>
      <c r="L1381" s="216"/>
      <c r="M1381" s="217"/>
      <c r="N1381" s="218"/>
      <c r="O1381" s="218"/>
      <c r="P1381" s="218"/>
      <c r="Q1381" s="218"/>
      <c r="R1381" s="218"/>
      <c r="S1381" s="218"/>
      <c r="T1381" s="219"/>
      <c r="AT1381" s="220" t="s">
        <v>171</v>
      </c>
      <c r="AU1381" s="220" t="s">
        <v>134</v>
      </c>
      <c r="AV1381" s="11" t="s">
        <v>134</v>
      </c>
      <c r="AW1381" s="11" t="s">
        <v>33</v>
      </c>
      <c r="AX1381" s="11" t="s">
        <v>70</v>
      </c>
      <c r="AY1381" s="220" t="s">
        <v>126</v>
      </c>
    </row>
    <row r="1382" spans="2:51" s="11" customFormat="1" ht="13.5">
      <c r="B1382" s="210"/>
      <c r="C1382" s="211"/>
      <c r="D1382" s="208" t="s">
        <v>171</v>
      </c>
      <c r="E1382" s="212" t="s">
        <v>21</v>
      </c>
      <c r="F1382" s="213" t="s">
        <v>1295</v>
      </c>
      <c r="G1382" s="211"/>
      <c r="H1382" s="214">
        <v>22.59</v>
      </c>
      <c r="I1382" s="215"/>
      <c r="J1382" s="211"/>
      <c r="K1382" s="211"/>
      <c r="L1382" s="216"/>
      <c r="M1382" s="217"/>
      <c r="N1382" s="218"/>
      <c r="O1382" s="218"/>
      <c r="P1382" s="218"/>
      <c r="Q1382" s="218"/>
      <c r="R1382" s="218"/>
      <c r="S1382" s="218"/>
      <c r="T1382" s="219"/>
      <c r="AT1382" s="220" t="s">
        <v>171</v>
      </c>
      <c r="AU1382" s="220" t="s">
        <v>134</v>
      </c>
      <c r="AV1382" s="11" t="s">
        <v>134</v>
      </c>
      <c r="AW1382" s="11" t="s">
        <v>33</v>
      </c>
      <c r="AX1382" s="11" t="s">
        <v>70</v>
      </c>
      <c r="AY1382" s="220" t="s">
        <v>126</v>
      </c>
    </row>
    <row r="1383" spans="2:51" s="11" customFormat="1" ht="13.5">
      <c r="B1383" s="210"/>
      <c r="C1383" s="211"/>
      <c r="D1383" s="208" t="s">
        <v>171</v>
      </c>
      <c r="E1383" s="212" t="s">
        <v>21</v>
      </c>
      <c r="F1383" s="213" t="s">
        <v>1296</v>
      </c>
      <c r="G1383" s="211"/>
      <c r="H1383" s="214">
        <v>29.1</v>
      </c>
      <c r="I1383" s="215"/>
      <c r="J1383" s="211"/>
      <c r="K1383" s="211"/>
      <c r="L1383" s="216"/>
      <c r="M1383" s="217"/>
      <c r="N1383" s="218"/>
      <c r="O1383" s="218"/>
      <c r="P1383" s="218"/>
      <c r="Q1383" s="218"/>
      <c r="R1383" s="218"/>
      <c r="S1383" s="218"/>
      <c r="T1383" s="219"/>
      <c r="AT1383" s="220" t="s">
        <v>171</v>
      </c>
      <c r="AU1383" s="220" t="s">
        <v>134</v>
      </c>
      <c r="AV1383" s="11" t="s">
        <v>134</v>
      </c>
      <c r="AW1383" s="11" t="s">
        <v>33</v>
      </c>
      <c r="AX1383" s="11" t="s">
        <v>70</v>
      </c>
      <c r="AY1383" s="220" t="s">
        <v>126</v>
      </c>
    </row>
    <row r="1384" spans="2:51" s="11" customFormat="1" ht="13.5">
      <c r="B1384" s="210"/>
      <c r="C1384" s="211"/>
      <c r="D1384" s="208" t="s">
        <v>171</v>
      </c>
      <c r="E1384" s="212" t="s">
        <v>21</v>
      </c>
      <c r="F1384" s="213" t="s">
        <v>1297</v>
      </c>
      <c r="G1384" s="211"/>
      <c r="H1384" s="214">
        <v>27.61</v>
      </c>
      <c r="I1384" s="215"/>
      <c r="J1384" s="211"/>
      <c r="K1384" s="211"/>
      <c r="L1384" s="216"/>
      <c r="M1384" s="217"/>
      <c r="N1384" s="218"/>
      <c r="O1384" s="218"/>
      <c r="P1384" s="218"/>
      <c r="Q1384" s="218"/>
      <c r="R1384" s="218"/>
      <c r="S1384" s="218"/>
      <c r="T1384" s="219"/>
      <c r="AT1384" s="220" t="s">
        <v>171</v>
      </c>
      <c r="AU1384" s="220" t="s">
        <v>134</v>
      </c>
      <c r="AV1384" s="11" t="s">
        <v>134</v>
      </c>
      <c r="AW1384" s="11" t="s">
        <v>33</v>
      </c>
      <c r="AX1384" s="11" t="s">
        <v>70</v>
      </c>
      <c r="AY1384" s="220" t="s">
        <v>126</v>
      </c>
    </row>
    <row r="1385" spans="2:51" s="11" customFormat="1" ht="13.5">
      <c r="B1385" s="210"/>
      <c r="C1385" s="211"/>
      <c r="D1385" s="208" t="s">
        <v>171</v>
      </c>
      <c r="E1385" s="212" t="s">
        <v>21</v>
      </c>
      <c r="F1385" s="213" t="s">
        <v>1298</v>
      </c>
      <c r="G1385" s="211"/>
      <c r="H1385" s="214">
        <v>1.42</v>
      </c>
      <c r="I1385" s="215"/>
      <c r="J1385" s="211"/>
      <c r="K1385" s="211"/>
      <c r="L1385" s="216"/>
      <c r="M1385" s="217"/>
      <c r="N1385" s="218"/>
      <c r="O1385" s="218"/>
      <c r="P1385" s="218"/>
      <c r="Q1385" s="218"/>
      <c r="R1385" s="218"/>
      <c r="S1385" s="218"/>
      <c r="T1385" s="219"/>
      <c r="AT1385" s="220" t="s">
        <v>171</v>
      </c>
      <c r="AU1385" s="220" t="s">
        <v>134</v>
      </c>
      <c r="AV1385" s="11" t="s">
        <v>134</v>
      </c>
      <c r="AW1385" s="11" t="s">
        <v>33</v>
      </c>
      <c r="AX1385" s="11" t="s">
        <v>70</v>
      </c>
      <c r="AY1385" s="220" t="s">
        <v>126</v>
      </c>
    </row>
    <row r="1386" spans="2:51" s="11" customFormat="1" ht="13.5">
      <c r="B1386" s="210"/>
      <c r="C1386" s="211"/>
      <c r="D1386" s="208" t="s">
        <v>171</v>
      </c>
      <c r="E1386" s="212" t="s">
        <v>21</v>
      </c>
      <c r="F1386" s="213" t="s">
        <v>1299</v>
      </c>
      <c r="G1386" s="211"/>
      <c r="H1386" s="214">
        <v>20.32</v>
      </c>
      <c r="I1386" s="215"/>
      <c r="J1386" s="211"/>
      <c r="K1386" s="211"/>
      <c r="L1386" s="216"/>
      <c r="M1386" s="217"/>
      <c r="N1386" s="218"/>
      <c r="O1386" s="218"/>
      <c r="P1386" s="218"/>
      <c r="Q1386" s="218"/>
      <c r="R1386" s="218"/>
      <c r="S1386" s="218"/>
      <c r="T1386" s="219"/>
      <c r="AT1386" s="220" t="s">
        <v>171</v>
      </c>
      <c r="AU1386" s="220" t="s">
        <v>134</v>
      </c>
      <c r="AV1386" s="11" t="s">
        <v>134</v>
      </c>
      <c r="AW1386" s="11" t="s">
        <v>33</v>
      </c>
      <c r="AX1386" s="11" t="s">
        <v>70</v>
      </c>
      <c r="AY1386" s="220" t="s">
        <v>126</v>
      </c>
    </row>
    <row r="1387" spans="2:51" s="11" customFormat="1" ht="13.5">
      <c r="B1387" s="210"/>
      <c r="C1387" s="211"/>
      <c r="D1387" s="208" t="s">
        <v>171</v>
      </c>
      <c r="E1387" s="212" t="s">
        <v>21</v>
      </c>
      <c r="F1387" s="213" t="s">
        <v>1300</v>
      </c>
      <c r="G1387" s="211"/>
      <c r="H1387" s="214">
        <v>20.309999999999999</v>
      </c>
      <c r="I1387" s="215"/>
      <c r="J1387" s="211"/>
      <c r="K1387" s="211"/>
      <c r="L1387" s="216"/>
      <c r="M1387" s="217"/>
      <c r="N1387" s="218"/>
      <c r="O1387" s="218"/>
      <c r="P1387" s="218"/>
      <c r="Q1387" s="218"/>
      <c r="R1387" s="218"/>
      <c r="S1387" s="218"/>
      <c r="T1387" s="219"/>
      <c r="AT1387" s="220" t="s">
        <v>171</v>
      </c>
      <c r="AU1387" s="220" t="s">
        <v>134</v>
      </c>
      <c r="AV1387" s="11" t="s">
        <v>134</v>
      </c>
      <c r="AW1387" s="11" t="s">
        <v>33</v>
      </c>
      <c r="AX1387" s="11" t="s">
        <v>70</v>
      </c>
      <c r="AY1387" s="220" t="s">
        <v>126</v>
      </c>
    </row>
    <row r="1388" spans="2:51" s="11" customFormat="1" ht="13.5">
      <c r="B1388" s="210"/>
      <c r="C1388" s="211"/>
      <c r="D1388" s="208" t="s">
        <v>171</v>
      </c>
      <c r="E1388" s="212" t="s">
        <v>21</v>
      </c>
      <c r="F1388" s="213" t="s">
        <v>1301</v>
      </c>
      <c r="G1388" s="211"/>
      <c r="H1388" s="214">
        <v>20.32</v>
      </c>
      <c r="I1388" s="215"/>
      <c r="J1388" s="211"/>
      <c r="K1388" s="211"/>
      <c r="L1388" s="216"/>
      <c r="M1388" s="217"/>
      <c r="N1388" s="218"/>
      <c r="O1388" s="218"/>
      <c r="P1388" s="218"/>
      <c r="Q1388" s="218"/>
      <c r="R1388" s="218"/>
      <c r="S1388" s="218"/>
      <c r="T1388" s="219"/>
      <c r="AT1388" s="220" t="s">
        <v>171</v>
      </c>
      <c r="AU1388" s="220" t="s">
        <v>134</v>
      </c>
      <c r="AV1388" s="11" t="s">
        <v>134</v>
      </c>
      <c r="AW1388" s="11" t="s">
        <v>33</v>
      </c>
      <c r="AX1388" s="11" t="s">
        <v>70</v>
      </c>
      <c r="AY1388" s="220" t="s">
        <v>126</v>
      </c>
    </row>
    <row r="1389" spans="2:51" s="11" customFormat="1" ht="13.5">
      <c r="B1389" s="210"/>
      <c r="C1389" s="211"/>
      <c r="D1389" s="208" t="s">
        <v>171</v>
      </c>
      <c r="E1389" s="212" t="s">
        <v>21</v>
      </c>
      <c r="F1389" s="213" t="s">
        <v>1302</v>
      </c>
      <c r="G1389" s="211"/>
      <c r="H1389" s="214">
        <v>20.3</v>
      </c>
      <c r="I1389" s="215"/>
      <c r="J1389" s="211"/>
      <c r="K1389" s="211"/>
      <c r="L1389" s="216"/>
      <c r="M1389" s="217"/>
      <c r="N1389" s="218"/>
      <c r="O1389" s="218"/>
      <c r="P1389" s="218"/>
      <c r="Q1389" s="218"/>
      <c r="R1389" s="218"/>
      <c r="S1389" s="218"/>
      <c r="T1389" s="219"/>
      <c r="AT1389" s="220" t="s">
        <v>171</v>
      </c>
      <c r="AU1389" s="220" t="s">
        <v>134</v>
      </c>
      <c r="AV1389" s="11" t="s">
        <v>134</v>
      </c>
      <c r="AW1389" s="11" t="s">
        <v>33</v>
      </c>
      <c r="AX1389" s="11" t="s">
        <v>70</v>
      </c>
      <c r="AY1389" s="220" t="s">
        <v>126</v>
      </c>
    </row>
    <row r="1390" spans="2:51" s="11" customFormat="1" ht="13.5">
      <c r="B1390" s="210"/>
      <c r="C1390" s="211"/>
      <c r="D1390" s="208" t="s">
        <v>171</v>
      </c>
      <c r="E1390" s="212" t="s">
        <v>21</v>
      </c>
      <c r="F1390" s="213" t="s">
        <v>1303</v>
      </c>
      <c r="G1390" s="211"/>
      <c r="H1390" s="214">
        <v>20.41</v>
      </c>
      <c r="I1390" s="215"/>
      <c r="J1390" s="211"/>
      <c r="K1390" s="211"/>
      <c r="L1390" s="216"/>
      <c r="M1390" s="217"/>
      <c r="N1390" s="218"/>
      <c r="O1390" s="218"/>
      <c r="P1390" s="218"/>
      <c r="Q1390" s="218"/>
      <c r="R1390" s="218"/>
      <c r="S1390" s="218"/>
      <c r="T1390" s="219"/>
      <c r="AT1390" s="220" t="s">
        <v>171</v>
      </c>
      <c r="AU1390" s="220" t="s">
        <v>134</v>
      </c>
      <c r="AV1390" s="11" t="s">
        <v>134</v>
      </c>
      <c r="AW1390" s="11" t="s">
        <v>33</v>
      </c>
      <c r="AX1390" s="11" t="s">
        <v>70</v>
      </c>
      <c r="AY1390" s="220" t="s">
        <v>126</v>
      </c>
    </row>
    <row r="1391" spans="2:51" s="11" customFormat="1" ht="13.5">
      <c r="B1391" s="210"/>
      <c r="C1391" s="211"/>
      <c r="D1391" s="208" t="s">
        <v>171</v>
      </c>
      <c r="E1391" s="212" t="s">
        <v>21</v>
      </c>
      <c r="F1391" s="213" t="s">
        <v>1304</v>
      </c>
      <c r="G1391" s="211"/>
      <c r="H1391" s="214">
        <v>20.53</v>
      </c>
      <c r="I1391" s="215"/>
      <c r="J1391" s="211"/>
      <c r="K1391" s="211"/>
      <c r="L1391" s="216"/>
      <c r="M1391" s="217"/>
      <c r="N1391" s="218"/>
      <c r="O1391" s="218"/>
      <c r="P1391" s="218"/>
      <c r="Q1391" s="218"/>
      <c r="R1391" s="218"/>
      <c r="S1391" s="218"/>
      <c r="T1391" s="219"/>
      <c r="AT1391" s="220" t="s">
        <v>171</v>
      </c>
      <c r="AU1391" s="220" t="s">
        <v>134</v>
      </c>
      <c r="AV1391" s="11" t="s">
        <v>134</v>
      </c>
      <c r="AW1391" s="11" t="s">
        <v>33</v>
      </c>
      <c r="AX1391" s="11" t="s">
        <v>70</v>
      </c>
      <c r="AY1391" s="220" t="s">
        <v>126</v>
      </c>
    </row>
    <row r="1392" spans="2:51" s="11" customFormat="1" ht="13.5">
      <c r="B1392" s="210"/>
      <c r="C1392" s="211"/>
      <c r="D1392" s="208" t="s">
        <v>171</v>
      </c>
      <c r="E1392" s="212" t="s">
        <v>21</v>
      </c>
      <c r="F1392" s="213" t="s">
        <v>1305</v>
      </c>
      <c r="G1392" s="211"/>
      <c r="H1392" s="214">
        <v>23.02</v>
      </c>
      <c r="I1392" s="215"/>
      <c r="J1392" s="211"/>
      <c r="K1392" s="211"/>
      <c r="L1392" s="216"/>
      <c r="M1392" s="217"/>
      <c r="N1392" s="218"/>
      <c r="O1392" s="218"/>
      <c r="P1392" s="218"/>
      <c r="Q1392" s="218"/>
      <c r="R1392" s="218"/>
      <c r="S1392" s="218"/>
      <c r="T1392" s="219"/>
      <c r="AT1392" s="220" t="s">
        <v>171</v>
      </c>
      <c r="AU1392" s="220" t="s">
        <v>134</v>
      </c>
      <c r="AV1392" s="11" t="s">
        <v>134</v>
      </c>
      <c r="AW1392" s="11" t="s">
        <v>33</v>
      </c>
      <c r="AX1392" s="11" t="s">
        <v>70</v>
      </c>
      <c r="AY1392" s="220" t="s">
        <v>126</v>
      </c>
    </row>
    <row r="1393" spans="2:65" s="11" customFormat="1" ht="13.5">
      <c r="B1393" s="210"/>
      <c r="C1393" s="211"/>
      <c r="D1393" s="208" t="s">
        <v>171</v>
      </c>
      <c r="E1393" s="212" t="s">
        <v>21</v>
      </c>
      <c r="F1393" s="213" t="s">
        <v>1306</v>
      </c>
      <c r="G1393" s="211"/>
      <c r="H1393" s="214">
        <v>19.53</v>
      </c>
      <c r="I1393" s="215"/>
      <c r="J1393" s="211"/>
      <c r="K1393" s="211"/>
      <c r="L1393" s="216"/>
      <c r="M1393" s="217"/>
      <c r="N1393" s="218"/>
      <c r="O1393" s="218"/>
      <c r="P1393" s="218"/>
      <c r="Q1393" s="218"/>
      <c r="R1393" s="218"/>
      <c r="S1393" s="218"/>
      <c r="T1393" s="219"/>
      <c r="AT1393" s="220" t="s">
        <v>171</v>
      </c>
      <c r="AU1393" s="220" t="s">
        <v>134</v>
      </c>
      <c r="AV1393" s="11" t="s">
        <v>134</v>
      </c>
      <c r="AW1393" s="11" t="s">
        <v>33</v>
      </c>
      <c r="AX1393" s="11" t="s">
        <v>70</v>
      </c>
      <c r="AY1393" s="220" t="s">
        <v>126</v>
      </c>
    </row>
    <row r="1394" spans="2:65" s="12" customFormat="1" ht="13.5">
      <c r="B1394" s="221"/>
      <c r="C1394" s="222"/>
      <c r="D1394" s="205" t="s">
        <v>171</v>
      </c>
      <c r="E1394" s="248" t="s">
        <v>21</v>
      </c>
      <c r="F1394" s="249" t="s">
        <v>174</v>
      </c>
      <c r="G1394" s="222"/>
      <c r="H1394" s="250">
        <v>1496.46</v>
      </c>
      <c r="I1394" s="226"/>
      <c r="J1394" s="222"/>
      <c r="K1394" s="222"/>
      <c r="L1394" s="227"/>
      <c r="M1394" s="228"/>
      <c r="N1394" s="229"/>
      <c r="O1394" s="229"/>
      <c r="P1394" s="229"/>
      <c r="Q1394" s="229"/>
      <c r="R1394" s="229"/>
      <c r="S1394" s="229"/>
      <c r="T1394" s="230"/>
      <c r="AT1394" s="231" t="s">
        <v>171</v>
      </c>
      <c r="AU1394" s="231" t="s">
        <v>134</v>
      </c>
      <c r="AV1394" s="12" t="s">
        <v>133</v>
      </c>
      <c r="AW1394" s="12" t="s">
        <v>33</v>
      </c>
      <c r="AX1394" s="12" t="s">
        <v>78</v>
      </c>
      <c r="AY1394" s="231" t="s">
        <v>126</v>
      </c>
    </row>
    <row r="1395" spans="2:65" s="1" customFormat="1" ht="22.5" customHeight="1">
      <c r="B1395" s="41"/>
      <c r="C1395" s="193" t="s">
        <v>759</v>
      </c>
      <c r="D1395" s="193" t="s">
        <v>129</v>
      </c>
      <c r="E1395" s="194" t="s">
        <v>1379</v>
      </c>
      <c r="F1395" s="195" t="s">
        <v>1380</v>
      </c>
      <c r="G1395" s="196" t="s">
        <v>169</v>
      </c>
      <c r="H1395" s="197">
        <v>1414.4110000000001</v>
      </c>
      <c r="I1395" s="198"/>
      <c r="J1395" s="199">
        <f>ROUND(I1395*H1395,2)</f>
        <v>0</v>
      </c>
      <c r="K1395" s="195" t="s">
        <v>160</v>
      </c>
      <c r="L1395" s="61"/>
      <c r="M1395" s="200" t="s">
        <v>21</v>
      </c>
      <c r="N1395" s="201" t="s">
        <v>42</v>
      </c>
      <c r="O1395" s="42"/>
      <c r="P1395" s="202">
        <f>O1395*H1395</f>
        <v>0</v>
      </c>
      <c r="Q1395" s="202">
        <v>0</v>
      </c>
      <c r="R1395" s="202">
        <f>Q1395*H1395</f>
        <v>0</v>
      </c>
      <c r="S1395" s="202">
        <v>0</v>
      </c>
      <c r="T1395" s="203">
        <f>S1395*H1395</f>
        <v>0</v>
      </c>
      <c r="AR1395" s="24" t="s">
        <v>133</v>
      </c>
      <c r="AT1395" s="24" t="s">
        <v>129</v>
      </c>
      <c r="AU1395" s="24" t="s">
        <v>134</v>
      </c>
      <c r="AY1395" s="24" t="s">
        <v>126</v>
      </c>
      <c r="BE1395" s="204">
        <f>IF(N1395="základní",J1395,0)</f>
        <v>0</v>
      </c>
      <c r="BF1395" s="204">
        <f>IF(N1395="snížená",J1395,0)</f>
        <v>0</v>
      </c>
      <c r="BG1395" s="204">
        <f>IF(N1395="zákl. přenesená",J1395,0)</f>
        <v>0</v>
      </c>
      <c r="BH1395" s="204">
        <f>IF(N1395="sníž. přenesená",J1395,0)</f>
        <v>0</v>
      </c>
      <c r="BI1395" s="204">
        <f>IF(N1395="nulová",J1395,0)</f>
        <v>0</v>
      </c>
      <c r="BJ1395" s="24" t="s">
        <v>134</v>
      </c>
      <c r="BK1395" s="204">
        <f>ROUND(I1395*H1395,2)</f>
        <v>0</v>
      </c>
      <c r="BL1395" s="24" t="s">
        <v>133</v>
      </c>
      <c r="BM1395" s="24" t="s">
        <v>1381</v>
      </c>
    </row>
    <row r="1396" spans="2:65" s="1" customFormat="1" ht="13.5">
      <c r="B1396" s="41"/>
      <c r="C1396" s="63"/>
      <c r="D1396" s="205" t="s">
        <v>135</v>
      </c>
      <c r="E1396" s="63"/>
      <c r="F1396" s="206" t="s">
        <v>1382</v>
      </c>
      <c r="G1396" s="63"/>
      <c r="H1396" s="63"/>
      <c r="I1396" s="163"/>
      <c r="J1396" s="63"/>
      <c r="K1396" s="63"/>
      <c r="L1396" s="61"/>
      <c r="M1396" s="207"/>
      <c r="N1396" s="42"/>
      <c r="O1396" s="42"/>
      <c r="P1396" s="42"/>
      <c r="Q1396" s="42"/>
      <c r="R1396" s="42"/>
      <c r="S1396" s="42"/>
      <c r="T1396" s="78"/>
      <c r="AT1396" s="24" t="s">
        <v>135</v>
      </c>
      <c r="AU1396" s="24" t="s">
        <v>134</v>
      </c>
    </row>
    <row r="1397" spans="2:65" s="1" customFormat="1" ht="22.5" customHeight="1">
      <c r="B1397" s="41"/>
      <c r="C1397" s="193" t="s">
        <v>1383</v>
      </c>
      <c r="D1397" s="193" t="s">
        <v>129</v>
      </c>
      <c r="E1397" s="194" t="s">
        <v>1384</v>
      </c>
      <c r="F1397" s="195" t="s">
        <v>1385</v>
      </c>
      <c r="G1397" s="196" t="s">
        <v>169</v>
      </c>
      <c r="H1397" s="197">
        <v>50.28</v>
      </c>
      <c r="I1397" s="198"/>
      <c r="J1397" s="199">
        <f>ROUND(I1397*H1397,2)</f>
        <v>0</v>
      </c>
      <c r="K1397" s="195" t="s">
        <v>160</v>
      </c>
      <c r="L1397" s="61"/>
      <c r="M1397" s="200" t="s">
        <v>21</v>
      </c>
      <c r="N1397" s="201" t="s">
        <v>42</v>
      </c>
      <c r="O1397" s="42"/>
      <c r="P1397" s="202">
        <f>O1397*H1397</f>
        <v>0</v>
      </c>
      <c r="Q1397" s="202">
        <v>0</v>
      </c>
      <c r="R1397" s="202">
        <f>Q1397*H1397</f>
        <v>0</v>
      </c>
      <c r="S1397" s="202">
        <v>0</v>
      </c>
      <c r="T1397" s="203">
        <f>S1397*H1397</f>
        <v>0</v>
      </c>
      <c r="AR1397" s="24" t="s">
        <v>133</v>
      </c>
      <c r="AT1397" s="24" t="s">
        <v>129</v>
      </c>
      <c r="AU1397" s="24" t="s">
        <v>134</v>
      </c>
      <c r="AY1397" s="24" t="s">
        <v>126</v>
      </c>
      <c r="BE1397" s="204">
        <f>IF(N1397="základní",J1397,0)</f>
        <v>0</v>
      </c>
      <c r="BF1397" s="204">
        <f>IF(N1397="snížená",J1397,0)</f>
        <v>0</v>
      </c>
      <c r="BG1397" s="204">
        <f>IF(N1397="zákl. přenesená",J1397,0)</f>
        <v>0</v>
      </c>
      <c r="BH1397" s="204">
        <f>IF(N1397="sníž. přenesená",J1397,0)</f>
        <v>0</v>
      </c>
      <c r="BI1397" s="204">
        <f>IF(N1397="nulová",J1397,0)</f>
        <v>0</v>
      </c>
      <c r="BJ1397" s="24" t="s">
        <v>134</v>
      </c>
      <c r="BK1397" s="204">
        <f>ROUND(I1397*H1397,2)</f>
        <v>0</v>
      </c>
      <c r="BL1397" s="24" t="s">
        <v>133</v>
      </c>
      <c r="BM1397" s="24" t="s">
        <v>1386</v>
      </c>
    </row>
    <row r="1398" spans="2:65" s="1" customFormat="1" ht="13.5">
      <c r="B1398" s="41"/>
      <c r="C1398" s="63"/>
      <c r="D1398" s="208" t="s">
        <v>135</v>
      </c>
      <c r="E1398" s="63"/>
      <c r="F1398" s="209" t="s">
        <v>1387</v>
      </c>
      <c r="G1398" s="63"/>
      <c r="H1398" s="63"/>
      <c r="I1398" s="163"/>
      <c r="J1398" s="63"/>
      <c r="K1398" s="63"/>
      <c r="L1398" s="61"/>
      <c r="M1398" s="207"/>
      <c r="N1398" s="42"/>
      <c r="O1398" s="42"/>
      <c r="P1398" s="42"/>
      <c r="Q1398" s="42"/>
      <c r="R1398" s="42"/>
      <c r="S1398" s="42"/>
      <c r="T1398" s="78"/>
      <c r="AT1398" s="24" t="s">
        <v>135</v>
      </c>
      <c r="AU1398" s="24" t="s">
        <v>134</v>
      </c>
    </row>
    <row r="1399" spans="2:65" s="13" customFormat="1" ht="13.5">
      <c r="B1399" s="237"/>
      <c r="C1399" s="238"/>
      <c r="D1399" s="208" t="s">
        <v>171</v>
      </c>
      <c r="E1399" s="239" t="s">
        <v>21</v>
      </c>
      <c r="F1399" s="240" t="s">
        <v>771</v>
      </c>
      <c r="G1399" s="238"/>
      <c r="H1399" s="241" t="s">
        <v>21</v>
      </c>
      <c r="I1399" s="242"/>
      <c r="J1399" s="238"/>
      <c r="K1399" s="238"/>
      <c r="L1399" s="243"/>
      <c r="M1399" s="244"/>
      <c r="N1399" s="245"/>
      <c r="O1399" s="245"/>
      <c r="P1399" s="245"/>
      <c r="Q1399" s="245"/>
      <c r="R1399" s="245"/>
      <c r="S1399" s="245"/>
      <c r="T1399" s="246"/>
      <c r="AT1399" s="247" t="s">
        <v>171</v>
      </c>
      <c r="AU1399" s="247" t="s">
        <v>134</v>
      </c>
      <c r="AV1399" s="13" t="s">
        <v>78</v>
      </c>
      <c r="AW1399" s="13" t="s">
        <v>33</v>
      </c>
      <c r="AX1399" s="13" t="s">
        <v>70</v>
      </c>
      <c r="AY1399" s="247" t="s">
        <v>126</v>
      </c>
    </row>
    <row r="1400" spans="2:65" s="11" customFormat="1" ht="13.5">
      <c r="B1400" s="210"/>
      <c r="C1400" s="211"/>
      <c r="D1400" s="208" t="s">
        <v>171</v>
      </c>
      <c r="E1400" s="212" t="s">
        <v>21</v>
      </c>
      <c r="F1400" s="213" t="s">
        <v>1388</v>
      </c>
      <c r="G1400" s="211"/>
      <c r="H1400" s="214">
        <v>26.5</v>
      </c>
      <c r="I1400" s="215"/>
      <c r="J1400" s="211"/>
      <c r="K1400" s="211"/>
      <c r="L1400" s="216"/>
      <c r="M1400" s="217"/>
      <c r="N1400" s="218"/>
      <c r="O1400" s="218"/>
      <c r="P1400" s="218"/>
      <c r="Q1400" s="218"/>
      <c r="R1400" s="218"/>
      <c r="S1400" s="218"/>
      <c r="T1400" s="219"/>
      <c r="AT1400" s="220" t="s">
        <v>171</v>
      </c>
      <c r="AU1400" s="220" t="s">
        <v>134</v>
      </c>
      <c r="AV1400" s="11" t="s">
        <v>134</v>
      </c>
      <c r="AW1400" s="11" t="s">
        <v>33</v>
      </c>
      <c r="AX1400" s="11" t="s">
        <v>70</v>
      </c>
      <c r="AY1400" s="220" t="s">
        <v>126</v>
      </c>
    </row>
    <row r="1401" spans="2:65" s="11" customFormat="1" ht="13.5">
      <c r="B1401" s="210"/>
      <c r="C1401" s="211"/>
      <c r="D1401" s="208" t="s">
        <v>171</v>
      </c>
      <c r="E1401" s="212" t="s">
        <v>21</v>
      </c>
      <c r="F1401" s="213" t="s">
        <v>1389</v>
      </c>
      <c r="G1401" s="211"/>
      <c r="H1401" s="214">
        <v>7.7</v>
      </c>
      <c r="I1401" s="215"/>
      <c r="J1401" s="211"/>
      <c r="K1401" s="211"/>
      <c r="L1401" s="216"/>
      <c r="M1401" s="217"/>
      <c r="N1401" s="218"/>
      <c r="O1401" s="218"/>
      <c r="P1401" s="218"/>
      <c r="Q1401" s="218"/>
      <c r="R1401" s="218"/>
      <c r="S1401" s="218"/>
      <c r="T1401" s="219"/>
      <c r="AT1401" s="220" t="s">
        <v>171</v>
      </c>
      <c r="AU1401" s="220" t="s">
        <v>134</v>
      </c>
      <c r="AV1401" s="11" t="s">
        <v>134</v>
      </c>
      <c r="AW1401" s="11" t="s">
        <v>33</v>
      </c>
      <c r="AX1401" s="11" t="s">
        <v>70</v>
      </c>
      <c r="AY1401" s="220" t="s">
        <v>126</v>
      </c>
    </row>
    <row r="1402" spans="2:65" s="13" customFormat="1" ht="13.5">
      <c r="B1402" s="237"/>
      <c r="C1402" s="238"/>
      <c r="D1402" s="208" t="s">
        <v>171</v>
      </c>
      <c r="E1402" s="239" t="s">
        <v>21</v>
      </c>
      <c r="F1402" s="240" t="s">
        <v>829</v>
      </c>
      <c r="G1402" s="238"/>
      <c r="H1402" s="241" t="s">
        <v>21</v>
      </c>
      <c r="I1402" s="242"/>
      <c r="J1402" s="238"/>
      <c r="K1402" s="238"/>
      <c r="L1402" s="243"/>
      <c r="M1402" s="244"/>
      <c r="N1402" s="245"/>
      <c r="O1402" s="245"/>
      <c r="P1402" s="245"/>
      <c r="Q1402" s="245"/>
      <c r="R1402" s="245"/>
      <c r="S1402" s="245"/>
      <c r="T1402" s="246"/>
      <c r="AT1402" s="247" t="s">
        <v>171</v>
      </c>
      <c r="AU1402" s="247" t="s">
        <v>134</v>
      </c>
      <c r="AV1402" s="13" t="s">
        <v>78</v>
      </c>
      <c r="AW1402" s="13" t="s">
        <v>33</v>
      </c>
      <c r="AX1402" s="13" t="s">
        <v>70</v>
      </c>
      <c r="AY1402" s="247" t="s">
        <v>126</v>
      </c>
    </row>
    <row r="1403" spans="2:65" s="11" customFormat="1" ht="13.5">
      <c r="B1403" s="210"/>
      <c r="C1403" s="211"/>
      <c r="D1403" s="208" t="s">
        <v>171</v>
      </c>
      <c r="E1403" s="212" t="s">
        <v>21</v>
      </c>
      <c r="F1403" s="213" t="s">
        <v>1390</v>
      </c>
      <c r="G1403" s="211"/>
      <c r="H1403" s="214">
        <v>8.0399999999999991</v>
      </c>
      <c r="I1403" s="215"/>
      <c r="J1403" s="211"/>
      <c r="K1403" s="211"/>
      <c r="L1403" s="216"/>
      <c r="M1403" s="217"/>
      <c r="N1403" s="218"/>
      <c r="O1403" s="218"/>
      <c r="P1403" s="218"/>
      <c r="Q1403" s="218"/>
      <c r="R1403" s="218"/>
      <c r="S1403" s="218"/>
      <c r="T1403" s="219"/>
      <c r="AT1403" s="220" t="s">
        <v>171</v>
      </c>
      <c r="AU1403" s="220" t="s">
        <v>134</v>
      </c>
      <c r="AV1403" s="11" t="s">
        <v>134</v>
      </c>
      <c r="AW1403" s="11" t="s">
        <v>33</v>
      </c>
      <c r="AX1403" s="11" t="s">
        <v>70</v>
      </c>
      <c r="AY1403" s="220" t="s">
        <v>126</v>
      </c>
    </row>
    <row r="1404" spans="2:65" s="13" customFormat="1" ht="13.5">
      <c r="B1404" s="237"/>
      <c r="C1404" s="238"/>
      <c r="D1404" s="208" t="s">
        <v>171</v>
      </c>
      <c r="E1404" s="239" t="s">
        <v>21</v>
      </c>
      <c r="F1404" s="240" t="s">
        <v>835</v>
      </c>
      <c r="G1404" s="238"/>
      <c r="H1404" s="241" t="s">
        <v>21</v>
      </c>
      <c r="I1404" s="242"/>
      <c r="J1404" s="238"/>
      <c r="K1404" s="238"/>
      <c r="L1404" s="243"/>
      <c r="M1404" s="244"/>
      <c r="N1404" s="245"/>
      <c r="O1404" s="245"/>
      <c r="P1404" s="245"/>
      <c r="Q1404" s="245"/>
      <c r="R1404" s="245"/>
      <c r="S1404" s="245"/>
      <c r="T1404" s="246"/>
      <c r="AT1404" s="247" t="s">
        <v>171</v>
      </c>
      <c r="AU1404" s="247" t="s">
        <v>134</v>
      </c>
      <c r="AV1404" s="13" t="s">
        <v>78</v>
      </c>
      <c r="AW1404" s="13" t="s">
        <v>33</v>
      </c>
      <c r="AX1404" s="13" t="s">
        <v>70</v>
      </c>
      <c r="AY1404" s="247" t="s">
        <v>126</v>
      </c>
    </row>
    <row r="1405" spans="2:65" s="11" customFormat="1" ht="13.5">
      <c r="B1405" s="210"/>
      <c r="C1405" s="211"/>
      <c r="D1405" s="208" t="s">
        <v>171</v>
      </c>
      <c r="E1405" s="212" t="s">
        <v>21</v>
      </c>
      <c r="F1405" s="213" t="s">
        <v>1391</v>
      </c>
      <c r="G1405" s="211"/>
      <c r="H1405" s="214">
        <v>8.0399999999999991</v>
      </c>
      <c r="I1405" s="215"/>
      <c r="J1405" s="211"/>
      <c r="K1405" s="211"/>
      <c r="L1405" s="216"/>
      <c r="M1405" s="217"/>
      <c r="N1405" s="218"/>
      <c r="O1405" s="218"/>
      <c r="P1405" s="218"/>
      <c r="Q1405" s="218"/>
      <c r="R1405" s="218"/>
      <c r="S1405" s="218"/>
      <c r="T1405" s="219"/>
      <c r="AT1405" s="220" t="s">
        <v>171</v>
      </c>
      <c r="AU1405" s="220" t="s">
        <v>134</v>
      </c>
      <c r="AV1405" s="11" t="s">
        <v>134</v>
      </c>
      <c r="AW1405" s="11" t="s">
        <v>33</v>
      </c>
      <c r="AX1405" s="11" t="s">
        <v>70</v>
      </c>
      <c r="AY1405" s="220" t="s">
        <v>126</v>
      </c>
    </row>
    <row r="1406" spans="2:65" s="12" customFormat="1" ht="13.5">
      <c r="B1406" s="221"/>
      <c r="C1406" s="222"/>
      <c r="D1406" s="205" t="s">
        <v>171</v>
      </c>
      <c r="E1406" s="248" t="s">
        <v>21</v>
      </c>
      <c r="F1406" s="249" t="s">
        <v>174</v>
      </c>
      <c r="G1406" s="222"/>
      <c r="H1406" s="250">
        <v>50.28</v>
      </c>
      <c r="I1406" s="226"/>
      <c r="J1406" s="222"/>
      <c r="K1406" s="222"/>
      <c r="L1406" s="227"/>
      <c r="M1406" s="228"/>
      <c r="N1406" s="229"/>
      <c r="O1406" s="229"/>
      <c r="P1406" s="229"/>
      <c r="Q1406" s="229"/>
      <c r="R1406" s="229"/>
      <c r="S1406" s="229"/>
      <c r="T1406" s="230"/>
      <c r="AT1406" s="231" t="s">
        <v>171</v>
      </c>
      <c r="AU1406" s="231" t="s">
        <v>134</v>
      </c>
      <c r="AV1406" s="12" t="s">
        <v>133</v>
      </c>
      <c r="AW1406" s="12" t="s">
        <v>33</v>
      </c>
      <c r="AX1406" s="12" t="s">
        <v>78</v>
      </c>
      <c r="AY1406" s="231" t="s">
        <v>126</v>
      </c>
    </row>
    <row r="1407" spans="2:65" s="1" customFormat="1" ht="22.5" customHeight="1">
      <c r="B1407" s="41"/>
      <c r="C1407" s="193" t="s">
        <v>764</v>
      </c>
      <c r="D1407" s="193" t="s">
        <v>129</v>
      </c>
      <c r="E1407" s="194" t="s">
        <v>1392</v>
      </c>
      <c r="F1407" s="195" t="s">
        <v>1393</v>
      </c>
      <c r="G1407" s="196" t="s">
        <v>169</v>
      </c>
      <c r="H1407" s="197">
        <v>53.28</v>
      </c>
      <c r="I1407" s="198"/>
      <c r="J1407" s="199">
        <f>ROUND(I1407*H1407,2)</f>
        <v>0</v>
      </c>
      <c r="K1407" s="195" t="s">
        <v>160</v>
      </c>
      <c r="L1407" s="61"/>
      <c r="M1407" s="200" t="s">
        <v>21</v>
      </c>
      <c r="N1407" s="201" t="s">
        <v>42</v>
      </c>
      <c r="O1407" s="42"/>
      <c r="P1407" s="202">
        <f>O1407*H1407</f>
        <v>0</v>
      </c>
      <c r="Q1407" s="202">
        <v>0</v>
      </c>
      <c r="R1407" s="202">
        <f>Q1407*H1407</f>
        <v>0</v>
      </c>
      <c r="S1407" s="202">
        <v>0</v>
      </c>
      <c r="T1407" s="203">
        <f>S1407*H1407</f>
        <v>0</v>
      </c>
      <c r="AR1407" s="24" t="s">
        <v>133</v>
      </c>
      <c r="AT1407" s="24" t="s">
        <v>129</v>
      </c>
      <c r="AU1407" s="24" t="s">
        <v>134</v>
      </c>
      <c r="AY1407" s="24" t="s">
        <v>126</v>
      </c>
      <c r="BE1407" s="204">
        <f>IF(N1407="základní",J1407,0)</f>
        <v>0</v>
      </c>
      <c r="BF1407" s="204">
        <f>IF(N1407="snížená",J1407,0)</f>
        <v>0</v>
      </c>
      <c r="BG1407" s="204">
        <f>IF(N1407="zákl. přenesená",J1407,0)</f>
        <v>0</v>
      </c>
      <c r="BH1407" s="204">
        <f>IF(N1407="sníž. přenesená",J1407,0)</f>
        <v>0</v>
      </c>
      <c r="BI1407" s="204">
        <f>IF(N1407="nulová",J1407,0)</f>
        <v>0</v>
      </c>
      <c r="BJ1407" s="24" t="s">
        <v>134</v>
      </c>
      <c r="BK1407" s="204">
        <f>ROUND(I1407*H1407,2)</f>
        <v>0</v>
      </c>
      <c r="BL1407" s="24" t="s">
        <v>133</v>
      </c>
      <c r="BM1407" s="24" t="s">
        <v>1394</v>
      </c>
    </row>
    <row r="1408" spans="2:65" s="1" customFormat="1" ht="27">
      <c r="B1408" s="41"/>
      <c r="C1408" s="63"/>
      <c r="D1408" s="208" t="s">
        <v>135</v>
      </c>
      <c r="E1408" s="63"/>
      <c r="F1408" s="209" t="s">
        <v>1395</v>
      </c>
      <c r="G1408" s="63"/>
      <c r="H1408" s="63"/>
      <c r="I1408" s="163"/>
      <c r="J1408" s="63"/>
      <c r="K1408" s="63"/>
      <c r="L1408" s="61"/>
      <c r="M1408" s="207"/>
      <c r="N1408" s="42"/>
      <c r="O1408" s="42"/>
      <c r="P1408" s="42"/>
      <c r="Q1408" s="42"/>
      <c r="R1408" s="42"/>
      <c r="S1408" s="42"/>
      <c r="T1408" s="78"/>
      <c r="AT1408" s="24" t="s">
        <v>135</v>
      </c>
      <c r="AU1408" s="24" t="s">
        <v>134</v>
      </c>
    </row>
    <row r="1409" spans="2:65" s="1" customFormat="1" ht="27">
      <c r="B1409" s="41"/>
      <c r="C1409" s="63"/>
      <c r="D1409" s="208" t="s">
        <v>299</v>
      </c>
      <c r="E1409" s="63"/>
      <c r="F1409" s="236" t="s">
        <v>1396</v>
      </c>
      <c r="G1409" s="63"/>
      <c r="H1409" s="63"/>
      <c r="I1409" s="163"/>
      <c r="J1409" s="63"/>
      <c r="K1409" s="63"/>
      <c r="L1409" s="61"/>
      <c r="M1409" s="207"/>
      <c r="N1409" s="42"/>
      <c r="O1409" s="42"/>
      <c r="P1409" s="42"/>
      <c r="Q1409" s="42"/>
      <c r="R1409" s="42"/>
      <c r="S1409" s="42"/>
      <c r="T1409" s="78"/>
      <c r="AT1409" s="24" t="s">
        <v>299</v>
      </c>
      <c r="AU1409" s="24" t="s">
        <v>134</v>
      </c>
    </row>
    <row r="1410" spans="2:65" s="13" customFormat="1" ht="13.5">
      <c r="B1410" s="237"/>
      <c r="C1410" s="238"/>
      <c r="D1410" s="208" t="s">
        <v>171</v>
      </c>
      <c r="E1410" s="239" t="s">
        <v>21</v>
      </c>
      <c r="F1410" s="240" t="s">
        <v>771</v>
      </c>
      <c r="G1410" s="238"/>
      <c r="H1410" s="241" t="s">
        <v>21</v>
      </c>
      <c r="I1410" s="242"/>
      <c r="J1410" s="238"/>
      <c r="K1410" s="238"/>
      <c r="L1410" s="243"/>
      <c r="M1410" s="244"/>
      <c r="N1410" s="245"/>
      <c r="O1410" s="245"/>
      <c r="P1410" s="245"/>
      <c r="Q1410" s="245"/>
      <c r="R1410" s="245"/>
      <c r="S1410" s="245"/>
      <c r="T1410" s="246"/>
      <c r="AT1410" s="247" t="s">
        <v>171</v>
      </c>
      <c r="AU1410" s="247" t="s">
        <v>134</v>
      </c>
      <c r="AV1410" s="13" t="s">
        <v>78</v>
      </c>
      <c r="AW1410" s="13" t="s">
        <v>33</v>
      </c>
      <c r="AX1410" s="13" t="s">
        <v>70</v>
      </c>
      <c r="AY1410" s="247" t="s">
        <v>126</v>
      </c>
    </row>
    <row r="1411" spans="2:65" s="11" customFormat="1" ht="13.5">
      <c r="B1411" s="210"/>
      <c r="C1411" s="211"/>
      <c r="D1411" s="208" t="s">
        <v>171</v>
      </c>
      <c r="E1411" s="212" t="s">
        <v>21</v>
      </c>
      <c r="F1411" s="213" t="s">
        <v>1388</v>
      </c>
      <c r="G1411" s="211"/>
      <c r="H1411" s="214">
        <v>26.5</v>
      </c>
      <c r="I1411" s="215"/>
      <c r="J1411" s="211"/>
      <c r="K1411" s="211"/>
      <c r="L1411" s="216"/>
      <c r="M1411" s="217"/>
      <c r="N1411" s="218"/>
      <c r="O1411" s="218"/>
      <c r="P1411" s="218"/>
      <c r="Q1411" s="218"/>
      <c r="R1411" s="218"/>
      <c r="S1411" s="218"/>
      <c r="T1411" s="219"/>
      <c r="AT1411" s="220" t="s">
        <v>171</v>
      </c>
      <c r="AU1411" s="220" t="s">
        <v>134</v>
      </c>
      <c r="AV1411" s="11" t="s">
        <v>134</v>
      </c>
      <c r="AW1411" s="11" t="s">
        <v>33</v>
      </c>
      <c r="AX1411" s="11" t="s">
        <v>70</v>
      </c>
      <c r="AY1411" s="220" t="s">
        <v>126</v>
      </c>
    </row>
    <row r="1412" spans="2:65" s="11" customFormat="1" ht="13.5">
      <c r="B1412" s="210"/>
      <c r="C1412" s="211"/>
      <c r="D1412" s="208" t="s">
        <v>171</v>
      </c>
      <c r="E1412" s="212" t="s">
        <v>21</v>
      </c>
      <c r="F1412" s="213" t="s">
        <v>1389</v>
      </c>
      <c r="G1412" s="211"/>
      <c r="H1412" s="214">
        <v>7.7</v>
      </c>
      <c r="I1412" s="215"/>
      <c r="J1412" s="211"/>
      <c r="K1412" s="211"/>
      <c r="L1412" s="216"/>
      <c r="M1412" s="217"/>
      <c r="N1412" s="218"/>
      <c r="O1412" s="218"/>
      <c r="P1412" s="218"/>
      <c r="Q1412" s="218"/>
      <c r="R1412" s="218"/>
      <c r="S1412" s="218"/>
      <c r="T1412" s="219"/>
      <c r="AT1412" s="220" t="s">
        <v>171</v>
      </c>
      <c r="AU1412" s="220" t="s">
        <v>134</v>
      </c>
      <c r="AV1412" s="11" t="s">
        <v>134</v>
      </c>
      <c r="AW1412" s="11" t="s">
        <v>33</v>
      </c>
      <c r="AX1412" s="11" t="s">
        <v>70</v>
      </c>
      <c r="AY1412" s="220" t="s">
        <v>126</v>
      </c>
    </row>
    <row r="1413" spans="2:65" s="13" customFormat="1" ht="13.5">
      <c r="B1413" s="237"/>
      <c r="C1413" s="238"/>
      <c r="D1413" s="208" t="s">
        <v>171</v>
      </c>
      <c r="E1413" s="239" t="s">
        <v>21</v>
      </c>
      <c r="F1413" s="240" t="s">
        <v>829</v>
      </c>
      <c r="G1413" s="238"/>
      <c r="H1413" s="241" t="s">
        <v>21</v>
      </c>
      <c r="I1413" s="242"/>
      <c r="J1413" s="238"/>
      <c r="K1413" s="238"/>
      <c r="L1413" s="243"/>
      <c r="M1413" s="244"/>
      <c r="N1413" s="245"/>
      <c r="O1413" s="245"/>
      <c r="P1413" s="245"/>
      <c r="Q1413" s="245"/>
      <c r="R1413" s="245"/>
      <c r="S1413" s="245"/>
      <c r="T1413" s="246"/>
      <c r="AT1413" s="247" t="s">
        <v>171</v>
      </c>
      <c r="AU1413" s="247" t="s">
        <v>134</v>
      </c>
      <c r="AV1413" s="13" t="s">
        <v>78</v>
      </c>
      <c r="AW1413" s="13" t="s">
        <v>33</v>
      </c>
      <c r="AX1413" s="13" t="s">
        <v>70</v>
      </c>
      <c r="AY1413" s="247" t="s">
        <v>126</v>
      </c>
    </row>
    <row r="1414" spans="2:65" s="11" customFormat="1" ht="13.5">
      <c r="B1414" s="210"/>
      <c r="C1414" s="211"/>
      <c r="D1414" s="208" t="s">
        <v>171</v>
      </c>
      <c r="E1414" s="212" t="s">
        <v>21</v>
      </c>
      <c r="F1414" s="213" t="s">
        <v>1390</v>
      </c>
      <c r="G1414" s="211"/>
      <c r="H1414" s="214">
        <v>8.0399999999999991</v>
      </c>
      <c r="I1414" s="215"/>
      <c r="J1414" s="211"/>
      <c r="K1414" s="211"/>
      <c r="L1414" s="216"/>
      <c r="M1414" s="217"/>
      <c r="N1414" s="218"/>
      <c r="O1414" s="218"/>
      <c r="P1414" s="218"/>
      <c r="Q1414" s="218"/>
      <c r="R1414" s="218"/>
      <c r="S1414" s="218"/>
      <c r="T1414" s="219"/>
      <c r="AT1414" s="220" t="s">
        <v>171</v>
      </c>
      <c r="AU1414" s="220" t="s">
        <v>134</v>
      </c>
      <c r="AV1414" s="11" t="s">
        <v>134</v>
      </c>
      <c r="AW1414" s="11" t="s">
        <v>33</v>
      </c>
      <c r="AX1414" s="11" t="s">
        <v>70</v>
      </c>
      <c r="AY1414" s="220" t="s">
        <v>126</v>
      </c>
    </row>
    <row r="1415" spans="2:65" s="13" customFormat="1" ht="13.5">
      <c r="B1415" s="237"/>
      <c r="C1415" s="238"/>
      <c r="D1415" s="208" t="s">
        <v>171</v>
      </c>
      <c r="E1415" s="239" t="s">
        <v>21</v>
      </c>
      <c r="F1415" s="240" t="s">
        <v>835</v>
      </c>
      <c r="G1415" s="238"/>
      <c r="H1415" s="241" t="s">
        <v>21</v>
      </c>
      <c r="I1415" s="242"/>
      <c r="J1415" s="238"/>
      <c r="K1415" s="238"/>
      <c r="L1415" s="243"/>
      <c r="M1415" s="244"/>
      <c r="N1415" s="245"/>
      <c r="O1415" s="245"/>
      <c r="P1415" s="245"/>
      <c r="Q1415" s="245"/>
      <c r="R1415" s="245"/>
      <c r="S1415" s="245"/>
      <c r="T1415" s="246"/>
      <c r="AT1415" s="247" t="s">
        <v>171</v>
      </c>
      <c r="AU1415" s="247" t="s">
        <v>134</v>
      </c>
      <c r="AV1415" s="13" t="s">
        <v>78</v>
      </c>
      <c r="AW1415" s="13" t="s">
        <v>33</v>
      </c>
      <c r="AX1415" s="13" t="s">
        <v>70</v>
      </c>
      <c r="AY1415" s="247" t="s">
        <v>126</v>
      </c>
    </row>
    <row r="1416" spans="2:65" s="11" customFormat="1" ht="13.5">
      <c r="B1416" s="210"/>
      <c r="C1416" s="211"/>
      <c r="D1416" s="208" t="s">
        <v>171</v>
      </c>
      <c r="E1416" s="212" t="s">
        <v>21</v>
      </c>
      <c r="F1416" s="213" t="s">
        <v>1391</v>
      </c>
      <c r="G1416" s="211"/>
      <c r="H1416" s="214">
        <v>8.0399999999999991</v>
      </c>
      <c r="I1416" s="215"/>
      <c r="J1416" s="211"/>
      <c r="K1416" s="211"/>
      <c r="L1416" s="216"/>
      <c r="M1416" s="217"/>
      <c r="N1416" s="218"/>
      <c r="O1416" s="218"/>
      <c r="P1416" s="218"/>
      <c r="Q1416" s="218"/>
      <c r="R1416" s="218"/>
      <c r="S1416" s="218"/>
      <c r="T1416" s="219"/>
      <c r="AT1416" s="220" t="s">
        <v>171</v>
      </c>
      <c r="AU1416" s="220" t="s">
        <v>134</v>
      </c>
      <c r="AV1416" s="11" t="s">
        <v>134</v>
      </c>
      <c r="AW1416" s="11" t="s">
        <v>33</v>
      </c>
      <c r="AX1416" s="11" t="s">
        <v>70</v>
      </c>
      <c r="AY1416" s="220" t="s">
        <v>126</v>
      </c>
    </row>
    <row r="1417" spans="2:65" s="13" customFormat="1" ht="13.5">
      <c r="B1417" s="237"/>
      <c r="C1417" s="238"/>
      <c r="D1417" s="208" t="s">
        <v>171</v>
      </c>
      <c r="E1417" s="239" t="s">
        <v>21</v>
      </c>
      <c r="F1417" s="240" t="s">
        <v>328</v>
      </c>
      <c r="G1417" s="238"/>
      <c r="H1417" s="241" t="s">
        <v>21</v>
      </c>
      <c r="I1417" s="242"/>
      <c r="J1417" s="238"/>
      <c r="K1417" s="238"/>
      <c r="L1417" s="243"/>
      <c r="M1417" s="244"/>
      <c r="N1417" s="245"/>
      <c r="O1417" s="245"/>
      <c r="P1417" s="245"/>
      <c r="Q1417" s="245"/>
      <c r="R1417" s="245"/>
      <c r="S1417" s="245"/>
      <c r="T1417" s="246"/>
      <c r="AT1417" s="247" t="s">
        <v>171</v>
      </c>
      <c r="AU1417" s="247" t="s">
        <v>134</v>
      </c>
      <c r="AV1417" s="13" t="s">
        <v>78</v>
      </c>
      <c r="AW1417" s="13" t="s">
        <v>33</v>
      </c>
      <c r="AX1417" s="13" t="s">
        <v>70</v>
      </c>
      <c r="AY1417" s="247" t="s">
        <v>126</v>
      </c>
    </row>
    <row r="1418" spans="2:65" s="11" customFormat="1" ht="13.5">
      <c r="B1418" s="210"/>
      <c r="C1418" s="211"/>
      <c r="D1418" s="208" t="s">
        <v>171</v>
      </c>
      <c r="E1418" s="212" t="s">
        <v>21</v>
      </c>
      <c r="F1418" s="213" t="s">
        <v>138</v>
      </c>
      <c r="G1418" s="211"/>
      <c r="H1418" s="214">
        <v>3</v>
      </c>
      <c r="I1418" s="215"/>
      <c r="J1418" s="211"/>
      <c r="K1418" s="211"/>
      <c r="L1418" s="216"/>
      <c r="M1418" s="217"/>
      <c r="N1418" s="218"/>
      <c r="O1418" s="218"/>
      <c r="P1418" s="218"/>
      <c r="Q1418" s="218"/>
      <c r="R1418" s="218"/>
      <c r="S1418" s="218"/>
      <c r="T1418" s="219"/>
      <c r="AT1418" s="220" t="s">
        <v>171</v>
      </c>
      <c r="AU1418" s="220" t="s">
        <v>134</v>
      </c>
      <c r="AV1418" s="11" t="s">
        <v>134</v>
      </c>
      <c r="AW1418" s="11" t="s">
        <v>33</v>
      </c>
      <c r="AX1418" s="11" t="s">
        <v>70</v>
      </c>
      <c r="AY1418" s="220" t="s">
        <v>126</v>
      </c>
    </row>
    <row r="1419" spans="2:65" s="12" customFormat="1" ht="13.5">
      <c r="B1419" s="221"/>
      <c r="C1419" s="222"/>
      <c r="D1419" s="205" t="s">
        <v>171</v>
      </c>
      <c r="E1419" s="248" t="s">
        <v>21</v>
      </c>
      <c r="F1419" s="249" t="s">
        <v>174</v>
      </c>
      <c r="G1419" s="222"/>
      <c r="H1419" s="250">
        <v>53.28</v>
      </c>
      <c r="I1419" s="226"/>
      <c r="J1419" s="222"/>
      <c r="K1419" s="222"/>
      <c r="L1419" s="227"/>
      <c r="M1419" s="228"/>
      <c r="N1419" s="229"/>
      <c r="O1419" s="229"/>
      <c r="P1419" s="229"/>
      <c r="Q1419" s="229"/>
      <c r="R1419" s="229"/>
      <c r="S1419" s="229"/>
      <c r="T1419" s="230"/>
      <c r="AT1419" s="231" t="s">
        <v>171</v>
      </c>
      <c r="AU1419" s="231" t="s">
        <v>134</v>
      </c>
      <c r="AV1419" s="12" t="s">
        <v>133</v>
      </c>
      <c r="AW1419" s="12" t="s">
        <v>33</v>
      </c>
      <c r="AX1419" s="12" t="s">
        <v>78</v>
      </c>
      <c r="AY1419" s="231" t="s">
        <v>126</v>
      </c>
    </row>
    <row r="1420" spans="2:65" s="1" customFormat="1" ht="22.5" customHeight="1">
      <c r="B1420" s="41"/>
      <c r="C1420" s="193" t="s">
        <v>1397</v>
      </c>
      <c r="D1420" s="193" t="s">
        <v>129</v>
      </c>
      <c r="E1420" s="194" t="s">
        <v>1398</v>
      </c>
      <c r="F1420" s="195" t="s">
        <v>1399</v>
      </c>
      <c r="G1420" s="196" t="s">
        <v>400</v>
      </c>
      <c r="H1420" s="197">
        <v>1.365</v>
      </c>
      <c r="I1420" s="198"/>
      <c r="J1420" s="199">
        <f>ROUND(I1420*H1420,2)</f>
        <v>0</v>
      </c>
      <c r="K1420" s="195" t="s">
        <v>160</v>
      </c>
      <c r="L1420" s="61"/>
      <c r="M1420" s="200" t="s">
        <v>21</v>
      </c>
      <c r="N1420" s="201" t="s">
        <v>42</v>
      </c>
      <c r="O1420" s="42"/>
      <c r="P1420" s="202">
        <f>O1420*H1420</f>
        <v>0</v>
      </c>
      <c r="Q1420" s="202">
        <v>0</v>
      </c>
      <c r="R1420" s="202">
        <f>Q1420*H1420</f>
        <v>0</v>
      </c>
      <c r="S1420" s="202">
        <v>0</v>
      </c>
      <c r="T1420" s="203">
        <f>S1420*H1420</f>
        <v>0</v>
      </c>
      <c r="AR1420" s="24" t="s">
        <v>133</v>
      </c>
      <c r="AT1420" s="24" t="s">
        <v>129</v>
      </c>
      <c r="AU1420" s="24" t="s">
        <v>134</v>
      </c>
      <c r="AY1420" s="24" t="s">
        <v>126</v>
      </c>
      <c r="BE1420" s="204">
        <f>IF(N1420="základní",J1420,0)</f>
        <v>0</v>
      </c>
      <c r="BF1420" s="204">
        <f>IF(N1420="snížená",J1420,0)</f>
        <v>0</v>
      </c>
      <c r="BG1420" s="204">
        <f>IF(N1420="zákl. přenesená",J1420,0)</f>
        <v>0</v>
      </c>
      <c r="BH1420" s="204">
        <f>IF(N1420="sníž. přenesená",J1420,0)</f>
        <v>0</v>
      </c>
      <c r="BI1420" s="204">
        <f>IF(N1420="nulová",J1420,0)</f>
        <v>0</v>
      </c>
      <c r="BJ1420" s="24" t="s">
        <v>134</v>
      </c>
      <c r="BK1420" s="204">
        <f>ROUND(I1420*H1420,2)</f>
        <v>0</v>
      </c>
      <c r="BL1420" s="24" t="s">
        <v>133</v>
      </c>
      <c r="BM1420" s="24" t="s">
        <v>1400</v>
      </c>
    </row>
    <row r="1421" spans="2:65" s="1" customFormat="1" ht="27">
      <c r="B1421" s="41"/>
      <c r="C1421" s="63"/>
      <c r="D1421" s="208" t="s">
        <v>135</v>
      </c>
      <c r="E1421" s="63"/>
      <c r="F1421" s="209" t="s">
        <v>1401</v>
      </c>
      <c r="G1421" s="63"/>
      <c r="H1421" s="63"/>
      <c r="I1421" s="163"/>
      <c r="J1421" s="63"/>
      <c r="K1421" s="63"/>
      <c r="L1421" s="61"/>
      <c r="M1421" s="207"/>
      <c r="N1421" s="42"/>
      <c r="O1421" s="42"/>
      <c r="P1421" s="42"/>
      <c r="Q1421" s="42"/>
      <c r="R1421" s="42"/>
      <c r="S1421" s="42"/>
      <c r="T1421" s="78"/>
      <c r="AT1421" s="24" t="s">
        <v>135</v>
      </c>
      <c r="AU1421" s="24" t="s">
        <v>134</v>
      </c>
    </row>
    <row r="1422" spans="2:65" s="11" customFormat="1" ht="13.5">
      <c r="B1422" s="210"/>
      <c r="C1422" s="211"/>
      <c r="D1422" s="208" t="s">
        <v>171</v>
      </c>
      <c r="E1422" s="212" t="s">
        <v>21</v>
      </c>
      <c r="F1422" s="213" t="s">
        <v>1402</v>
      </c>
      <c r="G1422" s="211"/>
      <c r="H1422" s="214">
        <v>1.365</v>
      </c>
      <c r="I1422" s="215"/>
      <c r="J1422" s="211"/>
      <c r="K1422" s="211"/>
      <c r="L1422" s="216"/>
      <c r="M1422" s="217"/>
      <c r="N1422" s="218"/>
      <c r="O1422" s="218"/>
      <c r="P1422" s="218"/>
      <c r="Q1422" s="218"/>
      <c r="R1422" s="218"/>
      <c r="S1422" s="218"/>
      <c r="T1422" s="219"/>
      <c r="AT1422" s="220" t="s">
        <v>171</v>
      </c>
      <c r="AU1422" s="220" t="s">
        <v>134</v>
      </c>
      <c r="AV1422" s="11" t="s">
        <v>134</v>
      </c>
      <c r="AW1422" s="11" t="s">
        <v>33</v>
      </c>
      <c r="AX1422" s="11" t="s">
        <v>70</v>
      </c>
      <c r="AY1422" s="220" t="s">
        <v>126</v>
      </c>
    </row>
    <row r="1423" spans="2:65" s="12" customFormat="1" ht="13.5">
      <c r="B1423" s="221"/>
      <c r="C1423" s="222"/>
      <c r="D1423" s="205" t="s">
        <v>171</v>
      </c>
      <c r="E1423" s="248" t="s">
        <v>21</v>
      </c>
      <c r="F1423" s="249" t="s">
        <v>174</v>
      </c>
      <c r="G1423" s="222"/>
      <c r="H1423" s="250">
        <v>1.365</v>
      </c>
      <c r="I1423" s="226"/>
      <c r="J1423" s="222"/>
      <c r="K1423" s="222"/>
      <c r="L1423" s="227"/>
      <c r="M1423" s="228"/>
      <c r="N1423" s="229"/>
      <c r="O1423" s="229"/>
      <c r="P1423" s="229"/>
      <c r="Q1423" s="229"/>
      <c r="R1423" s="229"/>
      <c r="S1423" s="229"/>
      <c r="T1423" s="230"/>
      <c r="AT1423" s="231" t="s">
        <v>171</v>
      </c>
      <c r="AU1423" s="231" t="s">
        <v>134</v>
      </c>
      <c r="AV1423" s="12" t="s">
        <v>133</v>
      </c>
      <c r="AW1423" s="12" t="s">
        <v>33</v>
      </c>
      <c r="AX1423" s="12" t="s">
        <v>78</v>
      </c>
      <c r="AY1423" s="231" t="s">
        <v>126</v>
      </c>
    </row>
    <row r="1424" spans="2:65" s="1" customFormat="1" ht="22.5" customHeight="1">
      <c r="B1424" s="41"/>
      <c r="C1424" s="193" t="s">
        <v>770</v>
      </c>
      <c r="D1424" s="193" t="s">
        <v>129</v>
      </c>
      <c r="E1424" s="194" t="s">
        <v>1403</v>
      </c>
      <c r="F1424" s="195" t="s">
        <v>1404</v>
      </c>
      <c r="G1424" s="196" t="s">
        <v>489</v>
      </c>
      <c r="H1424" s="197">
        <v>89</v>
      </c>
      <c r="I1424" s="198"/>
      <c r="J1424" s="199">
        <f>ROUND(I1424*H1424,2)</f>
        <v>0</v>
      </c>
      <c r="K1424" s="195" t="s">
        <v>160</v>
      </c>
      <c r="L1424" s="61"/>
      <c r="M1424" s="200" t="s">
        <v>21</v>
      </c>
      <c r="N1424" s="201" t="s">
        <v>42</v>
      </c>
      <c r="O1424" s="42"/>
      <c r="P1424" s="202">
        <f>O1424*H1424</f>
        <v>0</v>
      </c>
      <c r="Q1424" s="202">
        <v>0</v>
      </c>
      <c r="R1424" s="202">
        <f>Q1424*H1424</f>
        <v>0</v>
      </c>
      <c r="S1424" s="202">
        <v>0</v>
      </c>
      <c r="T1424" s="203">
        <f>S1424*H1424</f>
        <v>0</v>
      </c>
      <c r="AR1424" s="24" t="s">
        <v>133</v>
      </c>
      <c r="AT1424" s="24" t="s">
        <v>129</v>
      </c>
      <c r="AU1424" s="24" t="s">
        <v>134</v>
      </c>
      <c r="AY1424" s="24" t="s">
        <v>126</v>
      </c>
      <c r="BE1424" s="204">
        <f>IF(N1424="základní",J1424,0)</f>
        <v>0</v>
      </c>
      <c r="BF1424" s="204">
        <f>IF(N1424="snížená",J1424,0)</f>
        <v>0</v>
      </c>
      <c r="BG1424" s="204">
        <f>IF(N1424="zákl. přenesená",J1424,0)</f>
        <v>0</v>
      </c>
      <c r="BH1424" s="204">
        <f>IF(N1424="sníž. přenesená",J1424,0)</f>
        <v>0</v>
      </c>
      <c r="BI1424" s="204">
        <f>IF(N1424="nulová",J1424,0)</f>
        <v>0</v>
      </c>
      <c r="BJ1424" s="24" t="s">
        <v>134</v>
      </c>
      <c r="BK1424" s="204">
        <f>ROUND(I1424*H1424,2)</f>
        <v>0</v>
      </c>
      <c r="BL1424" s="24" t="s">
        <v>133</v>
      </c>
      <c r="BM1424" s="24" t="s">
        <v>1405</v>
      </c>
    </row>
    <row r="1425" spans="2:65" s="1" customFormat="1" ht="27">
      <c r="B1425" s="41"/>
      <c r="C1425" s="63"/>
      <c r="D1425" s="208" t="s">
        <v>135</v>
      </c>
      <c r="E1425" s="63"/>
      <c r="F1425" s="209" t="s">
        <v>1406</v>
      </c>
      <c r="G1425" s="63"/>
      <c r="H1425" s="63"/>
      <c r="I1425" s="163"/>
      <c r="J1425" s="63"/>
      <c r="K1425" s="63"/>
      <c r="L1425" s="61"/>
      <c r="M1425" s="207"/>
      <c r="N1425" s="42"/>
      <c r="O1425" s="42"/>
      <c r="P1425" s="42"/>
      <c r="Q1425" s="42"/>
      <c r="R1425" s="42"/>
      <c r="S1425" s="42"/>
      <c r="T1425" s="78"/>
      <c r="AT1425" s="24" t="s">
        <v>135</v>
      </c>
      <c r="AU1425" s="24" t="s">
        <v>134</v>
      </c>
    </row>
    <row r="1426" spans="2:65" s="1" customFormat="1" ht="135">
      <c r="B1426" s="41"/>
      <c r="C1426" s="63"/>
      <c r="D1426" s="205" t="s">
        <v>299</v>
      </c>
      <c r="E1426" s="63"/>
      <c r="F1426" s="235" t="s">
        <v>1407</v>
      </c>
      <c r="G1426" s="63"/>
      <c r="H1426" s="63"/>
      <c r="I1426" s="163"/>
      <c r="J1426" s="63"/>
      <c r="K1426" s="63"/>
      <c r="L1426" s="61"/>
      <c r="M1426" s="207"/>
      <c r="N1426" s="42"/>
      <c r="O1426" s="42"/>
      <c r="P1426" s="42"/>
      <c r="Q1426" s="42"/>
      <c r="R1426" s="42"/>
      <c r="S1426" s="42"/>
      <c r="T1426" s="78"/>
      <c r="AT1426" s="24" t="s">
        <v>299</v>
      </c>
      <c r="AU1426" s="24" t="s">
        <v>134</v>
      </c>
    </row>
    <row r="1427" spans="2:65" s="1" customFormat="1" ht="22.5" customHeight="1">
      <c r="B1427" s="41"/>
      <c r="C1427" s="251" t="s">
        <v>1408</v>
      </c>
      <c r="D1427" s="251" t="s">
        <v>391</v>
      </c>
      <c r="E1427" s="252" t="s">
        <v>1409</v>
      </c>
      <c r="F1427" s="253" t="s">
        <v>1410</v>
      </c>
      <c r="G1427" s="254" t="s">
        <v>489</v>
      </c>
      <c r="H1427" s="255">
        <v>2</v>
      </c>
      <c r="I1427" s="256"/>
      <c r="J1427" s="257">
        <f>ROUND(I1427*H1427,2)</f>
        <v>0</v>
      </c>
      <c r="K1427" s="253" t="s">
        <v>160</v>
      </c>
      <c r="L1427" s="258"/>
      <c r="M1427" s="259" t="s">
        <v>21</v>
      </c>
      <c r="N1427" s="260" t="s">
        <v>42</v>
      </c>
      <c r="O1427" s="42"/>
      <c r="P1427" s="202">
        <f>O1427*H1427</f>
        <v>0</v>
      </c>
      <c r="Q1427" s="202">
        <v>0</v>
      </c>
      <c r="R1427" s="202">
        <f>Q1427*H1427</f>
        <v>0</v>
      </c>
      <c r="S1427" s="202">
        <v>0</v>
      </c>
      <c r="T1427" s="203">
        <f>S1427*H1427</f>
        <v>0</v>
      </c>
      <c r="AR1427" s="24" t="s">
        <v>144</v>
      </c>
      <c r="AT1427" s="24" t="s">
        <v>391</v>
      </c>
      <c r="AU1427" s="24" t="s">
        <v>134</v>
      </c>
      <c r="AY1427" s="24" t="s">
        <v>126</v>
      </c>
      <c r="BE1427" s="204">
        <f>IF(N1427="základní",J1427,0)</f>
        <v>0</v>
      </c>
      <c r="BF1427" s="204">
        <f>IF(N1427="snížená",J1427,0)</f>
        <v>0</v>
      </c>
      <c r="BG1427" s="204">
        <f>IF(N1427="zákl. přenesená",J1427,0)</f>
        <v>0</v>
      </c>
      <c r="BH1427" s="204">
        <f>IF(N1427="sníž. přenesená",J1427,0)</f>
        <v>0</v>
      </c>
      <c r="BI1427" s="204">
        <f>IF(N1427="nulová",J1427,0)</f>
        <v>0</v>
      </c>
      <c r="BJ1427" s="24" t="s">
        <v>134</v>
      </c>
      <c r="BK1427" s="204">
        <f>ROUND(I1427*H1427,2)</f>
        <v>0</v>
      </c>
      <c r="BL1427" s="24" t="s">
        <v>133</v>
      </c>
      <c r="BM1427" s="24" t="s">
        <v>1411</v>
      </c>
    </row>
    <row r="1428" spans="2:65" s="1" customFormat="1" ht="13.5">
      <c r="B1428" s="41"/>
      <c r="C1428" s="63"/>
      <c r="D1428" s="205" t="s">
        <v>135</v>
      </c>
      <c r="E1428" s="63"/>
      <c r="F1428" s="206" t="s">
        <v>1412</v>
      </c>
      <c r="G1428" s="63"/>
      <c r="H1428" s="63"/>
      <c r="I1428" s="163"/>
      <c r="J1428" s="63"/>
      <c r="K1428" s="63"/>
      <c r="L1428" s="61"/>
      <c r="M1428" s="207"/>
      <c r="N1428" s="42"/>
      <c r="O1428" s="42"/>
      <c r="P1428" s="42"/>
      <c r="Q1428" s="42"/>
      <c r="R1428" s="42"/>
      <c r="S1428" s="42"/>
      <c r="T1428" s="78"/>
      <c r="AT1428" s="24" t="s">
        <v>135</v>
      </c>
      <c r="AU1428" s="24" t="s">
        <v>134</v>
      </c>
    </row>
    <row r="1429" spans="2:65" s="1" customFormat="1" ht="22.5" customHeight="1">
      <c r="B1429" s="41"/>
      <c r="C1429" s="251" t="s">
        <v>779</v>
      </c>
      <c r="D1429" s="251" t="s">
        <v>391</v>
      </c>
      <c r="E1429" s="252" t="s">
        <v>1413</v>
      </c>
      <c r="F1429" s="253" t="s">
        <v>1414</v>
      </c>
      <c r="G1429" s="254" t="s">
        <v>489</v>
      </c>
      <c r="H1429" s="255">
        <v>8</v>
      </c>
      <c r="I1429" s="256"/>
      <c r="J1429" s="257">
        <f>ROUND(I1429*H1429,2)</f>
        <v>0</v>
      </c>
      <c r="K1429" s="253" t="s">
        <v>21</v>
      </c>
      <c r="L1429" s="258"/>
      <c r="M1429" s="259" t="s">
        <v>21</v>
      </c>
      <c r="N1429" s="260" t="s">
        <v>42</v>
      </c>
      <c r="O1429" s="42"/>
      <c r="P1429" s="202">
        <f>O1429*H1429</f>
        <v>0</v>
      </c>
      <c r="Q1429" s="202">
        <v>0</v>
      </c>
      <c r="R1429" s="202">
        <f>Q1429*H1429</f>
        <v>0</v>
      </c>
      <c r="S1429" s="202">
        <v>0</v>
      </c>
      <c r="T1429" s="203">
        <f>S1429*H1429</f>
        <v>0</v>
      </c>
      <c r="AR1429" s="24" t="s">
        <v>144</v>
      </c>
      <c r="AT1429" s="24" t="s">
        <v>391</v>
      </c>
      <c r="AU1429" s="24" t="s">
        <v>134</v>
      </c>
      <c r="AY1429" s="24" t="s">
        <v>126</v>
      </c>
      <c r="BE1429" s="204">
        <f>IF(N1429="základní",J1429,0)</f>
        <v>0</v>
      </c>
      <c r="BF1429" s="204">
        <f>IF(N1429="snížená",J1429,0)</f>
        <v>0</v>
      </c>
      <c r="BG1429" s="204">
        <f>IF(N1429="zákl. přenesená",J1429,0)</f>
        <v>0</v>
      </c>
      <c r="BH1429" s="204">
        <f>IF(N1429="sníž. přenesená",J1429,0)</f>
        <v>0</v>
      </c>
      <c r="BI1429" s="204">
        <f>IF(N1429="nulová",J1429,0)</f>
        <v>0</v>
      </c>
      <c r="BJ1429" s="24" t="s">
        <v>134</v>
      </c>
      <c r="BK1429" s="204">
        <f>ROUND(I1429*H1429,2)</f>
        <v>0</v>
      </c>
      <c r="BL1429" s="24" t="s">
        <v>133</v>
      </c>
      <c r="BM1429" s="24" t="s">
        <v>1415</v>
      </c>
    </row>
    <row r="1430" spans="2:65" s="1" customFormat="1" ht="13.5">
      <c r="B1430" s="41"/>
      <c r="C1430" s="63"/>
      <c r="D1430" s="205" t="s">
        <v>135</v>
      </c>
      <c r="E1430" s="63"/>
      <c r="F1430" s="206" t="s">
        <v>1414</v>
      </c>
      <c r="G1430" s="63"/>
      <c r="H1430" s="63"/>
      <c r="I1430" s="163"/>
      <c r="J1430" s="63"/>
      <c r="K1430" s="63"/>
      <c r="L1430" s="61"/>
      <c r="M1430" s="207"/>
      <c r="N1430" s="42"/>
      <c r="O1430" s="42"/>
      <c r="P1430" s="42"/>
      <c r="Q1430" s="42"/>
      <c r="R1430" s="42"/>
      <c r="S1430" s="42"/>
      <c r="T1430" s="78"/>
      <c r="AT1430" s="24" t="s">
        <v>135</v>
      </c>
      <c r="AU1430" s="24" t="s">
        <v>134</v>
      </c>
    </row>
    <row r="1431" spans="2:65" s="1" customFormat="1" ht="22.5" customHeight="1">
      <c r="B1431" s="41"/>
      <c r="C1431" s="251" t="s">
        <v>1416</v>
      </c>
      <c r="D1431" s="251" t="s">
        <v>391</v>
      </c>
      <c r="E1431" s="252" t="s">
        <v>1417</v>
      </c>
      <c r="F1431" s="253" t="s">
        <v>1418</v>
      </c>
      <c r="G1431" s="254" t="s">
        <v>489</v>
      </c>
      <c r="H1431" s="255">
        <v>24</v>
      </c>
      <c r="I1431" s="256"/>
      <c r="J1431" s="257">
        <f>ROUND(I1431*H1431,2)</f>
        <v>0</v>
      </c>
      <c r="K1431" s="253" t="s">
        <v>21</v>
      </c>
      <c r="L1431" s="258"/>
      <c r="M1431" s="259" t="s">
        <v>21</v>
      </c>
      <c r="N1431" s="260" t="s">
        <v>42</v>
      </c>
      <c r="O1431" s="42"/>
      <c r="P1431" s="202">
        <f>O1431*H1431</f>
        <v>0</v>
      </c>
      <c r="Q1431" s="202">
        <v>0</v>
      </c>
      <c r="R1431" s="202">
        <f>Q1431*H1431</f>
        <v>0</v>
      </c>
      <c r="S1431" s="202">
        <v>0</v>
      </c>
      <c r="T1431" s="203">
        <f>S1431*H1431</f>
        <v>0</v>
      </c>
      <c r="AR1431" s="24" t="s">
        <v>144</v>
      </c>
      <c r="AT1431" s="24" t="s">
        <v>391</v>
      </c>
      <c r="AU1431" s="24" t="s">
        <v>134</v>
      </c>
      <c r="AY1431" s="24" t="s">
        <v>126</v>
      </c>
      <c r="BE1431" s="204">
        <f>IF(N1431="základní",J1431,0)</f>
        <v>0</v>
      </c>
      <c r="BF1431" s="204">
        <f>IF(N1431="snížená",J1431,0)</f>
        <v>0</v>
      </c>
      <c r="BG1431" s="204">
        <f>IF(N1431="zákl. přenesená",J1431,0)</f>
        <v>0</v>
      </c>
      <c r="BH1431" s="204">
        <f>IF(N1431="sníž. přenesená",J1431,0)</f>
        <v>0</v>
      </c>
      <c r="BI1431" s="204">
        <f>IF(N1431="nulová",J1431,0)</f>
        <v>0</v>
      </c>
      <c r="BJ1431" s="24" t="s">
        <v>134</v>
      </c>
      <c r="BK1431" s="204">
        <f>ROUND(I1431*H1431,2)</f>
        <v>0</v>
      </c>
      <c r="BL1431" s="24" t="s">
        <v>133</v>
      </c>
      <c r="BM1431" s="24" t="s">
        <v>1419</v>
      </c>
    </row>
    <row r="1432" spans="2:65" s="1" customFormat="1" ht="13.5">
      <c r="B1432" s="41"/>
      <c r="C1432" s="63"/>
      <c r="D1432" s="205" t="s">
        <v>135</v>
      </c>
      <c r="E1432" s="63"/>
      <c r="F1432" s="206" t="s">
        <v>1418</v>
      </c>
      <c r="G1432" s="63"/>
      <c r="H1432" s="63"/>
      <c r="I1432" s="163"/>
      <c r="J1432" s="63"/>
      <c r="K1432" s="63"/>
      <c r="L1432" s="61"/>
      <c r="M1432" s="207"/>
      <c r="N1432" s="42"/>
      <c r="O1432" s="42"/>
      <c r="P1432" s="42"/>
      <c r="Q1432" s="42"/>
      <c r="R1432" s="42"/>
      <c r="S1432" s="42"/>
      <c r="T1432" s="78"/>
      <c r="AT1432" s="24" t="s">
        <v>135</v>
      </c>
      <c r="AU1432" s="24" t="s">
        <v>134</v>
      </c>
    </row>
    <row r="1433" spans="2:65" s="1" customFormat="1" ht="22.5" customHeight="1">
      <c r="B1433" s="41"/>
      <c r="C1433" s="251" t="s">
        <v>784</v>
      </c>
      <c r="D1433" s="251" t="s">
        <v>391</v>
      </c>
      <c r="E1433" s="252" t="s">
        <v>1420</v>
      </c>
      <c r="F1433" s="253" t="s">
        <v>1421</v>
      </c>
      <c r="G1433" s="254" t="s">
        <v>489</v>
      </c>
      <c r="H1433" s="255">
        <v>1</v>
      </c>
      <c r="I1433" s="256"/>
      <c r="J1433" s="257">
        <f>ROUND(I1433*H1433,2)</f>
        <v>0</v>
      </c>
      <c r="K1433" s="253" t="s">
        <v>21</v>
      </c>
      <c r="L1433" s="258"/>
      <c r="M1433" s="259" t="s">
        <v>21</v>
      </c>
      <c r="N1433" s="260" t="s">
        <v>42</v>
      </c>
      <c r="O1433" s="42"/>
      <c r="P1433" s="202">
        <f>O1433*H1433</f>
        <v>0</v>
      </c>
      <c r="Q1433" s="202">
        <v>0</v>
      </c>
      <c r="R1433" s="202">
        <f>Q1433*H1433</f>
        <v>0</v>
      </c>
      <c r="S1433" s="202">
        <v>0</v>
      </c>
      <c r="T1433" s="203">
        <f>S1433*H1433</f>
        <v>0</v>
      </c>
      <c r="AR1433" s="24" t="s">
        <v>144</v>
      </c>
      <c r="AT1433" s="24" t="s">
        <v>391</v>
      </c>
      <c r="AU1433" s="24" t="s">
        <v>134</v>
      </c>
      <c r="AY1433" s="24" t="s">
        <v>126</v>
      </c>
      <c r="BE1433" s="204">
        <f>IF(N1433="základní",J1433,0)</f>
        <v>0</v>
      </c>
      <c r="BF1433" s="204">
        <f>IF(N1433="snížená",J1433,0)</f>
        <v>0</v>
      </c>
      <c r="BG1433" s="204">
        <f>IF(N1433="zákl. přenesená",J1433,0)</f>
        <v>0</v>
      </c>
      <c r="BH1433" s="204">
        <f>IF(N1433="sníž. přenesená",J1433,0)</f>
        <v>0</v>
      </c>
      <c r="BI1433" s="204">
        <f>IF(N1433="nulová",J1433,0)</f>
        <v>0</v>
      </c>
      <c r="BJ1433" s="24" t="s">
        <v>134</v>
      </c>
      <c r="BK1433" s="204">
        <f>ROUND(I1433*H1433,2)</f>
        <v>0</v>
      </c>
      <c r="BL1433" s="24" t="s">
        <v>133</v>
      </c>
      <c r="BM1433" s="24" t="s">
        <v>1422</v>
      </c>
    </row>
    <row r="1434" spans="2:65" s="1" customFormat="1" ht="13.5">
      <c r="B1434" s="41"/>
      <c r="C1434" s="63"/>
      <c r="D1434" s="205" t="s">
        <v>135</v>
      </c>
      <c r="E1434" s="63"/>
      <c r="F1434" s="206" t="s">
        <v>1421</v>
      </c>
      <c r="G1434" s="63"/>
      <c r="H1434" s="63"/>
      <c r="I1434" s="163"/>
      <c r="J1434" s="63"/>
      <c r="K1434" s="63"/>
      <c r="L1434" s="61"/>
      <c r="M1434" s="207"/>
      <c r="N1434" s="42"/>
      <c r="O1434" s="42"/>
      <c r="P1434" s="42"/>
      <c r="Q1434" s="42"/>
      <c r="R1434" s="42"/>
      <c r="S1434" s="42"/>
      <c r="T1434" s="78"/>
      <c r="AT1434" s="24" t="s">
        <v>135</v>
      </c>
      <c r="AU1434" s="24" t="s">
        <v>134</v>
      </c>
    </row>
    <row r="1435" spans="2:65" s="1" customFormat="1" ht="22.5" customHeight="1">
      <c r="B1435" s="41"/>
      <c r="C1435" s="251" t="s">
        <v>1423</v>
      </c>
      <c r="D1435" s="251" t="s">
        <v>391</v>
      </c>
      <c r="E1435" s="252" t="s">
        <v>1424</v>
      </c>
      <c r="F1435" s="253" t="s">
        <v>1425</v>
      </c>
      <c r="G1435" s="254" t="s">
        <v>489</v>
      </c>
      <c r="H1435" s="255">
        <v>1</v>
      </c>
      <c r="I1435" s="256"/>
      <c r="J1435" s="257">
        <f>ROUND(I1435*H1435,2)</f>
        <v>0</v>
      </c>
      <c r="K1435" s="253" t="s">
        <v>21</v>
      </c>
      <c r="L1435" s="258"/>
      <c r="M1435" s="259" t="s">
        <v>21</v>
      </c>
      <c r="N1435" s="260" t="s">
        <v>42</v>
      </c>
      <c r="O1435" s="42"/>
      <c r="P1435" s="202">
        <f>O1435*H1435</f>
        <v>0</v>
      </c>
      <c r="Q1435" s="202">
        <v>0</v>
      </c>
      <c r="R1435" s="202">
        <f>Q1435*H1435</f>
        <v>0</v>
      </c>
      <c r="S1435" s="202">
        <v>0</v>
      </c>
      <c r="T1435" s="203">
        <f>S1435*H1435</f>
        <v>0</v>
      </c>
      <c r="AR1435" s="24" t="s">
        <v>144</v>
      </c>
      <c r="AT1435" s="24" t="s">
        <v>391</v>
      </c>
      <c r="AU1435" s="24" t="s">
        <v>134</v>
      </c>
      <c r="AY1435" s="24" t="s">
        <v>126</v>
      </c>
      <c r="BE1435" s="204">
        <f>IF(N1435="základní",J1435,0)</f>
        <v>0</v>
      </c>
      <c r="BF1435" s="204">
        <f>IF(N1435="snížená",J1435,0)</f>
        <v>0</v>
      </c>
      <c r="BG1435" s="204">
        <f>IF(N1435="zákl. přenesená",J1435,0)</f>
        <v>0</v>
      </c>
      <c r="BH1435" s="204">
        <f>IF(N1435="sníž. přenesená",J1435,0)</f>
        <v>0</v>
      </c>
      <c r="BI1435" s="204">
        <f>IF(N1435="nulová",J1435,0)</f>
        <v>0</v>
      </c>
      <c r="BJ1435" s="24" t="s">
        <v>134</v>
      </c>
      <c r="BK1435" s="204">
        <f>ROUND(I1435*H1435,2)</f>
        <v>0</v>
      </c>
      <c r="BL1435" s="24" t="s">
        <v>133</v>
      </c>
      <c r="BM1435" s="24" t="s">
        <v>1426</v>
      </c>
    </row>
    <row r="1436" spans="2:65" s="1" customFormat="1" ht="13.5">
      <c r="B1436" s="41"/>
      <c r="C1436" s="63"/>
      <c r="D1436" s="205" t="s">
        <v>135</v>
      </c>
      <c r="E1436" s="63"/>
      <c r="F1436" s="206" t="s">
        <v>1425</v>
      </c>
      <c r="G1436" s="63"/>
      <c r="H1436" s="63"/>
      <c r="I1436" s="163"/>
      <c r="J1436" s="63"/>
      <c r="K1436" s="63"/>
      <c r="L1436" s="61"/>
      <c r="M1436" s="207"/>
      <c r="N1436" s="42"/>
      <c r="O1436" s="42"/>
      <c r="P1436" s="42"/>
      <c r="Q1436" s="42"/>
      <c r="R1436" s="42"/>
      <c r="S1436" s="42"/>
      <c r="T1436" s="78"/>
      <c r="AT1436" s="24" t="s">
        <v>135</v>
      </c>
      <c r="AU1436" s="24" t="s">
        <v>134</v>
      </c>
    </row>
    <row r="1437" spans="2:65" s="1" customFormat="1" ht="22.5" customHeight="1">
      <c r="B1437" s="41"/>
      <c r="C1437" s="251" t="s">
        <v>788</v>
      </c>
      <c r="D1437" s="251" t="s">
        <v>391</v>
      </c>
      <c r="E1437" s="252" t="s">
        <v>1427</v>
      </c>
      <c r="F1437" s="253" t="s">
        <v>1428</v>
      </c>
      <c r="G1437" s="254" t="s">
        <v>489</v>
      </c>
      <c r="H1437" s="255">
        <v>1</v>
      </c>
      <c r="I1437" s="256"/>
      <c r="J1437" s="257">
        <f>ROUND(I1437*H1437,2)</f>
        <v>0</v>
      </c>
      <c r="K1437" s="253" t="s">
        <v>21</v>
      </c>
      <c r="L1437" s="258"/>
      <c r="M1437" s="259" t="s">
        <v>21</v>
      </c>
      <c r="N1437" s="260" t="s">
        <v>42</v>
      </c>
      <c r="O1437" s="42"/>
      <c r="P1437" s="202">
        <f>O1437*H1437</f>
        <v>0</v>
      </c>
      <c r="Q1437" s="202">
        <v>0</v>
      </c>
      <c r="R1437" s="202">
        <f>Q1437*H1437</f>
        <v>0</v>
      </c>
      <c r="S1437" s="202">
        <v>0</v>
      </c>
      <c r="T1437" s="203">
        <f>S1437*H1437</f>
        <v>0</v>
      </c>
      <c r="AR1437" s="24" t="s">
        <v>144</v>
      </c>
      <c r="AT1437" s="24" t="s">
        <v>391</v>
      </c>
      <c r="AU1437" s="24" t="s">
        <v>134</v>
      </c>
      <c r="AY1437" s="24" t="s">
        <v>126</v>
      </c>
      <c r="BE1437" s="204">
        <f>IF(N1437="základní",J1437,0)</f>
        <v>0</v>
      </c>
      <c r="BF1437" s="204">
        <f>IF(N1437="snížená",J1437,0)</f>
        <v>0</v>
      </c>
      <c r="BG1437" s="204">
        <f>IF(N1437="zákl. přenesená",J1437,0)</f>
        <v>0</v>
      </c>
      <c r="BH1437" s="204">
        <f>IF(N1437="sníž. přenesená",J1437,0)</f>
        <v>0</v>
      </c>
      <c r="BI1437" s="204">
        <f>IF(N1437="nulová",J1437,0)</f>
        <v>0</v>
      </c>
      <c r="BJ1437" s="24" t="s">
        <v>134</v>
      </c>
      <c r="BK1437" s="204">
        <f>ROUND(I1437*H1437,2)</f>
        <v>0</v>
      </c>
      <c r="BL1437" s="24" t="s">
        <v>133</v>
      </c>
      <c r="BM1437" s="24" t="s">
        <v>1429</v>
      </c>
    </row>
    <row r="1438" spans="2:65" s="1" customFormat="1" ht="13.5">
      <c r="B1438" s="41"/>
      <c r="C1438" s="63"/>
      <c r="D1438" s="205" t="s">
        <v>135</v>
      </c>
      <c r="E1438" s="63"/>
      <c r="F1438" s="206" t="s">
        <v>1428</v>
      </c>
      <c r="G1438" s="63"/>
      <c r="H1438" s="63"/>
      <c r="I1438" s="163"/>
      <c r="J1438" s="63"/>
      <c r="K1438" s="63"/>
      <c r="L1438" s="61"/>
      <c r="M1438" s="207"/>
      <c r="N1438" s="42"/>
      <c r="O1438" s="42"/>
      <c r="P1438" s="42"/>
      <c r="Q1438" s="42"/>
      <c r="R1438" s="42"/>
      <c r="S1438" s="42"/>
      <c r="T1438" s="78"/>
      <c r="AT1438" s="24" t="s">
        <v>135</v>
      </c>
      <c r="AU1438" s="24" t="s">
        <v>134</v>
      </c>
    </row>
    <row r="1439" spans="2:65" s="1" customFormat="1" ht="22.5" customHeight="1">
      <c r="B1439" s="41"/>
      <c r="C1439" s="251" t="s">
        <v>1430</v>
      </c>
      <c r="D1439" s="251" t="s">
        <v>391</v>
      </c>
      <c r="E1439" s="252" t="s">
        <v>1431</v>
      </c>
      <c r="F1439" s="253" t="s">
        <v>1432</v>
      </c>
      <c r="G1439" s="254" t="s">
        <v>489</v>
      </c>
      <c r="H1439" s="255">
        <v>6</v>
      </c>
      <c r="I1439" s="256"/>
      <c r="J1439" s="257">
        <f>ROUND(I1439*H1439,2)</f>
        <v>0</v>
      </c>
      <c r="K1439" s="253" t="s">
        <v>160</v>
      </c>
      <c r="L1439" s="258"/>
      <c r="M1439" s="259" t="s">
        <v>21</v>
      </c>
      <c r="N1439" s="260" t="s">
        <v>42</v>
      </c>
      <c r="O1439" s="42"/>
      <c r="P1439" s="202">
        <f>O1439*H1439</f>
        <v>0</v>
      </c>
      <c r="Q1439" s="202">
        <v>0</v>
      </c>
      <c r="R1439" s="202">
        <f>Q1439*H1439</f>
        <v>0</v>
      </c>
      <c r="S1439" s="202">
        <v>0</v>
      </c>
      <c r="T1439" s="203">
        <f>S1439*H1439</f>
        <v>0</v>
      </c>
      <c r="AR1439" s="24" t="s">
        <v>144</v>
      </c>
      <c r="AT1439" s="24" t="s">
        <v>391</v>
      </c>
      <c r="AU1439" s="24" t="s">
        <v>134</v>
      </c>
      <c r="AY1439" s="24" t="s">
        <v>126</v>
      </c>
      <c r="BE1439" s="204">
        <f>IF(N1439="základní",J1439,0)</f>
        <v>0</v>
      </c>
      <c r="BF1439" s="204">
        <f>IF(N1439="snížená",J1439,0)</f>
        <v>0</v>
      </c>
      <c r="BG1439" s="204">
        <f>IF(N1439="zákl. přenesená",J1439,0)</f>
        <v>0</v>
      </c>
      <c r="BH1439" s="204">
        <f>IF(N1439="sníž. přenesená",J1439,0)</f>
        <v>0</v>
      </c>
      <c r="BI1439" s="204">
        <f>IF(N1439="nulová",J1439,0)</f>
        <v>0</v>
      </c>
      <c r="BJ1439" s="24" t="s">
        <v>134</v>
      </c>
      <c r="BK1439" s="204">
        <f>ROUND(I1439*H1439,2)</f>
        <v>0</v>
      </c>
      <c r="BL1439" s="24" t="s">
        <v>133</v>
      </c>
      <c r="BM1439" s="24" t="s">
        <v>1433</v>
      </c>
    </row>
    <row r="1440" spans="2:65" s="1" customFormat="1" ht="13.5">
      <c r="B1440" s="41"/>
      <c r="C1440" s="63"/>
      <c r="D1440" s="205" t="s">
        <v>135</v>
      </c>
      <c r="E1440" s="63"/>
      <c r="F1440" s="206" t="s">
        <v>1434</v>
      </c>
      <c r="G1440" s="63"/>
      <c r="H1440" s="63"/>
      <c r="I1440" s="163"/>
      <c r="J1440" s="63"/>
      <c r="K1440" s="63"/>
      <c r="L1440" s="61"/>
      <c r="M1440" s="207"/>
      <c r="N1440" s="42"/>
      <c r="O1440" s="42"/>
      <c r="P1440" s="42"/>
      <c r="Q1440" s="42"/>
      <c r="R1440" s="42"/>
      <c r="S1440" s="42"/>
      <c r="T1440" s="78"/>
      <c r="AT1440" s="24" t="s">
        <v>135</v>
      </c>
      <c r="AU1440" s="24" t="s">
        <v>134</v>
      </c>
    </row>
    <row r="1441" spans="2:65" s="1" customFormat="1" ht="22.5" customHeight="1">
      <c r="B1441" s="41"/>
      <c r="C1441" s="251" t="s">
        <v>794</v>
      </c>
      <c r="D1441" s="251" t="s">
        <v>391</v>
      </c>
      <c r="E1441" s="252" t="s">
        <v>1435</v>
      </c>
      <c r="F1441" s="253" t="s">
        <v>1436</v>
      </c>
      <c r="G1441" s="254" t="s">
        <v>489</v>
      </c>
      <c r="H1441" s="255">
        <v>10</v>
      </c>
      <c r="I1441" s="256"/>
      <c r="J1441" s="257">
        <f>ROUND(I1441*H1441,2)</f>
        <v>0</v>
      </c>
      <c r="K1441" s="253" t="s">
        <v>21</v>
      </c>
      <c r="L1441" s="258"/>
      <c r="M1441" s="259" t="s">
        <v>21</v>
      </c>
      <c r="N1441" s="260" t="s">
        <v>42</v>
      </c>
      <c r="O1441" s="42"/>
      <c r="P1441" s="202">
        <f>O1441*H1441</f>
        <v>0</v>
      </c>
      <c r="Q1441" s="202">
        <v>0</v>
      </c>
      <c r="R1441" s="202">
        <f>Q1441*H1441</f>
        <v>0</v>
      </c>
      <c r="S1441" s="202">
        <v>0</v>
      </c>
      <c r="T1441" s="203">
        <f>S1441*H1441</f>
        <v>0</v>
      </c>
      <c r="AR1441" s="24" t="s">
        <v>144</v>
      </c>
      <c r="AT1441" s="24" t="s">
        <v>391</v>
      </c>
      <c r="AU1441" s="24" t="s">
        <v>134</v>
      </c>
      <c r="AY1441" s="24" t="s">
        <v>126</v>
      </c>
      <c r="BE1441" s="204">
        <f>IF(N1441="základní",J1441,0)</f>
        <v>0</v>
      </c>
      <c r="BF1441" s="204">
        <f>IF(N1441="snížená",J1441,0)</f>
        <v>0</v>
      </c>
      <c r="BG1441" s="204">
        <f>IF(N1441="zákl. přenesená",J1441,0)</f>
        <v>0</v>
      </c>
      <c r="BH1441" s="204">
        <f>IF(N1441="sníž. přenesená",J1441,0)</f>
        <v>0</v>
      </c>
      <c r="BI1441" s="204">
        <f>IF(N1441="nulová",J1441,0)</f>
        <v>0</v>
      </c>
      <c r="BJ1441" s="24" t="s">
        <v>134</v>
      </c>
      <c r="BK1441" s="204">
        <f>ROUND(I1441*H1441,2)</f>
        <v>0</v>
      </c>
      <c r="BL1441" s="24" t="s">
        <v>133</v>
      </c>
      <c r="BM1441" s="24" t="s">
        <v>1437</v>
      </c>
    </row>
    <row r="1442" spans="2:65" s="1" customFormat="1" ht="13.5">
      <c r="B1442" s="41"/>
      <c r="C1442" s="63"/>
      <c r="D1442" s="205" t="s">
        <v>135</v>
      </c>
      <c r="E1442" s="63"/>
      <c r="F1442" s="206" t="s">
        <v>1436</v>
      </c>
      <c r="G1442" s="63"/>
      <c r="H1442" s="63"/>
      <c r="I1442" s="163"/>
      <c r="J1442" s="63"/>
      <c r="K1442" s="63"/>
      <c r="L1442" s="61"/>
      <c r="M1442" s="207"/>
      <c r="N1442" s="42"/>
      <c r="O1442" s="42"/>
      <c r="P1442" s="42"/>
      <c r="Q1442" s="42"/>
      <c r="R1442" s="42"/>
      <c r="S1442" s="42"/>
      <c r="T1442" s="78"/>
      <c r="AT1442" s="24" t="s">
        <v>135</v>
      </c>
      <c r="AU1442" s="24" t="s">
        <v>134</v>
      </c>
    </row>
    <row r="1443" spans="2:65" s="1" customFormat="1" ht="22.5" customHeight="1">
      <c r="B1443" s="41"/>
      <c r="C1443" s="251" t="s">
        <v>1438</v>
      </c>
      <c r="D1443" s="251" t="s">
        <v>391</v>
      </c>
      <c r="E1443" s="252" t="s">
        <v>1439</v>
      </c>
      <c r="F1443" s="253" t="s">
        <v>1440</v>
      </c>
      <c r="G1443" s="254" t="s">
        <v>489</v>
      </c>
      <c r="H1443" s="255">
        <v>3</v>
      </c>
      <c r="I1443" s="256"/>
      <c r="J1443" s="257">
        <f>ROUND(I1443*H1443,2)</f>
        <v>0</v>
      </c>
      <c r="K1443" s="253" t="s">
        <v>21</v>
      </c>
      <c r="L1443" s="258"/>
      <c r="M1443" s="259" t="s">
        <v>21</v>
      </c>
      <c r="N1443" s="260" t="s">
        <v>42</v>
      </c>
      <c r="O1443" s="42"/>
      <c r="P1443" s="202">
        <f>O1443*H1443</f>
        <v>0</v>
      </c>
      <c r="Q1443" s="202">
        <v>0</v>
      </c>
      <c r="R1443" s="202">
        <f>Q1443*H1443</f>
        <v>0</v>
      </c>
      <c r="S1443" s="202">
        <v>0</v>
      </c>
      <c r="T1443" s="203">
        <f>S1443*H1443</f>
        <v>0</v>
      </c>
      <c r="AR1443" s="24" t="s">
        <v>144</v>
      </c>
      <c r="AT1443" s="24" t="s">
        <v>391</v>
      </c>
      <c r="AU1443" s="24" t="s">
        <v>134</v>
      </c>
      <c r="AY1443" s="24" t="s">
        <v>126</v>
      </c>
      <c r="BE1443" s="204">
        <f>IF(N1443="základní",J1443,0)</f>
        <v>0</v>
      </c>
      <c r="BF1443" s="204">
        <f>IF(N1443="snížená",J1443,0)</f>
        <v>0</v>
      </c>
      <c r="BG1443" s="204">
        <f>IF(N1443="zákl. přenesená",J1443,0)</f>
        <v>0</v>
      </c>
      <c r="BH1443" s="204">
        <f>IF(N1443="sníž. přenesená",J1443,0)</f>
        <v>0</v>
      </c>
      <c r="BI1443" s="204">
        <f>IF(N1443="nulová",J1443,0)</f>
        <v>0</v>
      </c>
      <c r="BJ1443" s="24" t="s">
        <v>134</v>
      </c>
      <c r="BK1443" s="204">
        <f>ROUND(I1443*H1443,2)</f>
        <v>0</v>
      </c>
      <c r="BL1443" s="24" t="s">
        <v>133</v>
      </c>
      <c r="BM1443" s="24" t="s">
        <v>1441</v>
      </c>
    </row>
    <row r="1444" spans="2:65" s="1" customFormat="1" ht="13.5">
      <c r="B1444" s="41"/>
      <c r="C1444" s="63"/>
      <c r="D1444" s="205" t="s">
        <v>135</v>
      </c>
      <c r="E1444" s="63"/>
      <c r="F1444" s="206" t="s">
        <v>1440</v>
      </c>
      <c r="G1444" s="63"/>
      <c r="H1444" s="63"/>
      <c r="I1444" s="163"/>
      <c r="J1444" s="63"/>
      <c r="K1444" s="63"/>
      <c r="L1444" s="61"/>
      <c r="M1444" s="207"/>
      <c r="N1444" s="42"/>
      <c r="O1444" s="42"/>
      <c r="P1444" s="42"/>
      <c r="Q1444" s="42"/>
      <c r="R1444" s="42"/>
      <c r="S1444" s="42"/>
      <c r="T1444" s="78"/>
      <c r="AT1444" s="24" t="s">
        <v>135</v>
      </c>
      <c r="AU1444" s="24" t="s">
        <v>134</v>
      </c>
    </row>
    <row r="1445" spans="2:65" s="1" customFormat="1" ht="22.5" customHeight="1">
      <c r="B1445" s="41"/>
      <c r="C1445" s="251" t="s">
        <v>800</v>
      </c>
      <c r="D1445" s="251" t="s">
        <v>391</v>
      </c>
      <c r="E1445" s="252" t="s">
        <v>1442</v>
      </c>
      <c r="F1445" s="253" t="s">
        <v>1443</v>
      </c>
      <c r="G1445" s="254" t="s">
        <v>489</v>
      </c>
      <c r="H1445" s="255">
        <v>15</v>
      </c>
      <c r="I1445" s="256"/>
      <c r="J1445" s="257">
        <f>ROUND(I1445*H1445,2)</f>
        <v>0</v>
      </c>
      <c r="K1445" s="253" t="s">
        <v>21</v>
      </c>
      <c r="L1445" s="258"/>
      <c r="M1445" s="259" t="s">
        <v>21</v>
      </c>
      <c r="N1445" s="260" t="s">
        <v>42</v>
      </c>
      <c r="O1445" s="42"/>
      <c r="P1445" s="202">
        <f>O1445*H1445</f>
        <v>0</v>
      </c>
      <c r="Q1445" s="202">
        <v>0</v>
      </c>
      <c r="R1445" s="202">
        <f>Q1445*H1445</f>
        <v>0</v>
      </c>
      <c r="S1445" s="202">
        <v>0</v>
      </c>
      <c r="T1445" s="203">
        <f>S1445*H1445</f>
        <v>0</v>
      </c>
      <c r="AR1445" s="24" t="s">
        <v>144</v>
      </c>
      <c r="AT1445" s="24" t="s">
        <v>391</v>
      </c>
      <c r="AU1445" s="24" t="s">
        <v>134</v>
      </c>
      <c r="AY1445" s="24" t="s">
        <v>126</v>
      </c>
      <c r="BE1445" s="204">
        <f>IF(N1445="základní",J1445,0)</f>
        <v>0</v>
      </c>
      <c r="BF1445" s="204">
        <f>IF(N1445="snížená",J1445,0)</f>
        <v>0</v>
      </c>
      <c r="BG1445" s="204">
        <f>IF(N1445="zákl. přenesená",J1445,0)</f>
        <v>0</v>
      </c>
      <c r="BH1445" s="204">
        <f>IF(N1445="sníž. přenesená",J1445,0)</f>
        <v>0</v>
      </c>
      <c r="BI1445" s="204">
        <f>IF(N1445="nulová",J1445,0)</f>
        <v>0</v>
      </c>
      <c r="BJ1445" s="24" t="s">
        <v>134</v>
      </c>
      <c r="BK1445" s="204">
        <f>ROUND(I1445*H1445,2)</f>
        <v>0</v>
      </c>
      <c r="BL1445" s="24" t="s">
        <v>133</v>
      </c>
      <c r="BM1445" s="24" t="s">
        <v>1444</v>
      </c>
    </row>
    <row r="1446" spans="2:65" s="1" customFormat="1" ht="13.5">
      <c r="B1446" s="41"/>
      <c r="C1446" s="63"/>
      <c r="D1446" s="205" t="s">
        <v>135</v>
      </c>
      <c r="E1446" s="63"/>
      <c r="F1446" s="206" t="s">
        <v>1443</v>
      </c>
      <c r="G1446" s="63"/>
      <c r="H1446" s="63"/>
      <c r="I1446" s="163"/>
      <c r="J1446" s="63"/>
      <c r="K1446" s="63"/>
      <c r="L1446" s="61"/>
      <c r="M1446" s="207"/>
      <c r="N1446" s="42"/>
      <c r="O1446" s="42"/>
      <c r="P1446" s="42"/>
      <c r="Q1446" s="42"/>
      <c r="R1446" s="42"/>
      <c r="S1446" s="42"/>
      <c r="T1446" s="78"/>
      <c r="AT1446" s="24" t="s">
        <v>135</v>
      </c>
      <c r="AU1446" s="24" t="s">
        <v>134</v>
      </c>
    </row>
    <row r="1447" spans="2:65" s="1" customFormat="1" ht="22.5" customHeight="1">
      <c r="B1447" s="41"/>
      <c r="C1447" s="251" t="s">
        <v>1445</v>
      </c>
      <c r="D1447" s="251" t="s">
        <v>391</v>
      </c>
      <c r="E1447" s="252" t="s">
        <v>1446</v>
      </c>
      <c r="F1447" s="253" t="s">
        <v>1447</v>
      </c>
      <c r="G1447" s="254" t="s">
        <v>489</v>
      </c>
      <c r="H1447" s="255">
        <v>2</v>
      </c>
      <c r="I1447" s="256"/>
      <c r="J1447" s="257">
        <f>ROUND(I1447*H1447,2)</f>
        <v>0</v>
      </c>
      <c r="K1447" s="253" t="s">
        <v>21</v>
      </c>
      <c r="L1447" s="258"/>
      <c r="M1447" s="259" t="s">
        <v>21</v>
      </c>
      <c r="N1447" s="260" t="s">
        <v>42</v>
      </c>
      <c r="O1447" s="42"/>
      <c r="P1447" s="202">
        <f>O1447*H1447</f>
        <v>0</v>
      </c>
      <c r="Q1447" s="202">
        <v>0</v>
      </c>
      <c r="R1447" s="202">
        <f>Q1447*H1447</f>
        <v>0</v>
      </c>
      <c r="S1447" s="202">
        <v>0</v>
      </c>
      <c r="T1447" s="203">
        <f>S1447*H1447</f>
        <v>0</v>
      </c>
      <c r="AR1447" s="24" t="s">
        <v>144</v>
      </c>
      <c r="AT1447" s="24" t="s">
        <v>391</v>
      </c>
      <c r="AU1447" s="24" t="s">
        <v>134</v>
      </c>
      <c r="AY1447" s="24" t="s">
        <v>126</v>
      </c>
      <c r="BE1447" s="204">
        <f>IF(N1447="základní",J1447,0)</f>
        <v>0</v>
      </c>
      <c r="BF1447" s="204">
        <f>IF(N1447="snížená",J1447,0)</f>
        <v>0</v>
      </c>
      <c r="BG1447" s="204">
        <f>IF(N1447="zákl. přenesená",J1447,0)</f>
        <v>0</v>
      </c>
      <c r="BH1447" s="204">
        <f>IF(N1447="sníž. přenesená",J1447,0)</f>
        <v>0</v>
      </c>
      <c r="BI1447" s="204">
        <f>IF(N1447="nulová",J1447,0)</f>
        <v>0</v>
      </c>
      <c r="BJ1447" s="24" t="s">
        <v>134</v>
      </c>
      <c r="BK1447" s="204">
        <f>ROUND(I1447*H1447,2)</f>
        <v>0</v>
      </c>
      <c r="BL1447" s="24" t="s">
        <v>133</v>
      </c>
      <c r="BM1447" s="24" t="s">
        <v>1448</v>
      </c>
    </row>
    <row r="1448" spans="2:65" s="1" customFormat="1" ht="13.5">
      <c r="B1448" s="41"/>
      <c r="C1448" s="63"/>
      <c r="D1448" s="205" t="s">
        <v>135</v>
      </c>
      <c r="E1448" s="63"/>
      <c r="F1448" s="206" t="s">
        <v>1447</v>
      </c>
      <c r="G1448" s="63"/>
      <c r="H1448" s="63"/>
      <c r="I1448" s="163"/>
      <c r="J1448" s="63"/>
      <c r="K1448" s="63"/>
      <c r="L1448" s="61"/>
      <c r="M1448" s="207"/>
      <c r="N1448" s="42"/>
      <c r="O1448" s="42"/>
      <c r="P1448" s="42"/>
      <c r="Q1448" s="42"/>
      <c r="R1448" s="42"/>
      <c r="S1448" s="42"/>
      <c r="T1448" s="78"/>
      <c r="AT1448" s="24" t="s">
        <v>135</v>
      </c>
      <c r="AU1448" s="24" t="s">
        <v>134</v>
      </c>
    </row>
    <row r="1449" spans="2:65" s="1" customFormat="1" ht="22.5" customHeight="1">
      <c r="B1449" s="41"/>
      <c r="C1449" s="251" t="s">
        <v>810</v>
      </c>
      <c r="D1449" s="251" t="s">
        <v>391</v>
      </c>
      <c r="E1449" s="252" t="s">
        <v>1449</v>
      </c>
      <c r="F1449" s="253" t="s">
        <v>1450</v>
      </c>
      <c r="G1449" s="254" t="s">
        <v>489</v>
      </c>
      <c r="H1449" s="255">
        <v>1</v>
      </c>
      <c r="I1449" s="256"/>
      <c r="J1449" s="257">
        <f>ROUND(I1449*H1449,2)</f>
        <v>0</v>
      </c>
      <c r="K1449" s="253" t="s">
        <v>160</v>
      </c>
      <c r="L1449" s="258"/>
      <c r="M1449" s="259" t="s">
        <v>21</v>
      </c>
      <c r="N1449" s="260" t="s">
        <v>42</v>
      </c>
      <c r="O1449" s="42"/>
      <c r="P1449" s="202">
        <f>O1449*H1449</f>
        <v>0</v>
      </c>
      <c r="Q1449" s="202">
        <v>0</v>
      </c>
      <c r="R1449" s="202">
        <f>Q1449*H1449</f>
        <v>0</v>
      </c>
      <c r="S1449" s="202">
        <v>0</v>
      </c>
      <c r="T1449" s="203">
        <f>S1449*H1449</f>
        <v>0</v>
      </c>
      <c r="AR1449" s="24" t="s">
        <v>144</v>
      </c>
      <c r="AT1449" s="24" t="s">
        <v>391</v>
      </c>
      <c r="AU1449" s="24" t="s">
        <v>134</v>
      </c>
      <c r="AY1449" s="24" t="s">
        <v>126</v>
      </c>
      <c r="BE1449" s="204">
        <f>IF(N1449="základní",J1449,0)</f>
        <v>0</v>
      </c>
      <c r="BF1449" s="204">
        <f>IF(N1449="snížená",J1449,0)</f>
        <v>0</v>
      </c>
      <c r="BG1449" s="204">
        <f>IF(N1449="zákl. přenesená",J1449,0)</f>
        <v>0</v>
      </c>
      <c r="BH1449" s="204">
        <f>IF(N1449="sníž. přenesená",J1449,0)</f>
        <v>0</v>
      </c>
      <c r="BI1449" s="204">
        <f>IF(N1449="nulová",J1449,0)</f>
        <v>0</v>
      </c>
      <c r="BJ1449" s="24" t="s">
        <v>134</v>
      </c>
      <c r="BK1449" s="204">
        <f>ROUND(I1449*H1449,2)</f>
        <v>0</v>
      </c>
      <c r="BL1449" s="24" t="s">
        <v>133</v>
      </c>
      <c r="BM1449" s="24" t="s">
        <v>1451</v>
      </c>
    </row>
    <row r="1450" spans="2:65" s="1" customFormat="1" ht="13.5">
      <c r="B1450" s="41"/>
      <c r="C1450" s="63"/>
      <c r="D1450" s="205" t="s">
        <v>135</v>
      </c>
      <c r="E1450" s="63"/>
      <c r="F1450" s="206" t="s">
        <v>1452</v>
      </c>
      <c r="G1450" s="63"/>
      <c r="H1450" s="63"/>
      <c r="I1450" s="163"/>
      <c r="J1450" s="63"/>
      <c r="K1450" s="63"/>
      <c r="L1450" s="61"/>
      <c r="M1450" s="207"/>
      <c r="N1450" s="42"/>
      <c r="O1450" s="42"/>
      <c r="P1450" s="42"/>
      <c r="Q1450" s="42"/>
      <c r="R1450" s="42"/>
      <c r="S1450" s="42"/>
      <c r="T1450" s="78"/>
      <c r="AT1450" s="24" t="s">
        <v>135</v>
      </c>
      <c r="AU1450" s="24" t="s">
        <v>134</v>
      </c>
    </row>
    <row r="1451" spans="2:65" s="1" customFormat="1" ht="22.5" customHeight="1">
      <c r="B1451" s="41"/>
      <c r="C1451" s="251" t="s">
        <v>1453</v>
      </c>
      <c r="D1451" s="251" t="s">
        <v>391</v>
      </c>
      <c r="E1451" s="252" t="s">
        <v>1454</v>
      </c>
      <c r="F1451" s="253" t="s">
        <v>1455</v>
      </c>
      <c r="G1451" s="254" t="s">
        <v>489</v>
      </c>
      <c r="H1451" s="255">
        <v>5</v>
      </c>
      <c r="I1451" s="256"/>
      <c r="J1451" s="257">
        <f>ROUND(I1451*H1451,2)</f>
        <v>0</v>
      </c>
      <c r="K1451" s="253" t="s">
        <v>21</v>
      </c>
      <c r="L1451" s="258"/>
      <c r="M1451" s="259" t="s">
        <v>21</v>
      </c>
      <c r="N1451" s="260" t="s">
        <v>42</v>
      </c>
      <c r="O1451" s="42"/>
      <c r="P1451" s="202">
        <f>O1451*H1451</f>
        <v>0</v>
      </c>
      <c r="Q1451" s="202">
        <v>0</v>
      </c>
      <c r="R1451" s="202">
        <f>Q1451*H1451</f>
        <v>0</v>
      </c>
      <c r="S1451" s="202">
        <v>0</v>
      </c>
      <c r="T1451" s="203">
        <f>S1451*H1451</f>
        <v>0</v>
      </c>
      <c r="AR1451" s="24" t="s">
        <v>144</v>
      </c>
      <c r="AT1451" s="24" t="s">
        <v>391</v>
      </c>
      <c r="AU1451" s="24" t="s">
        <v>134</v>
      </c>
      <c r="AY1451" s="24" t="s">
        <v>126</v>
      </c>
      <c r="BE1451" s="204">
        <f>IF(N1451="základní",J1451,0)</f>
        <v>0</v>
      </c>
      <c r="BF1451" s="204">
        <f>IF(N1451="snížená",J1451,0)</f>
        <v>0</v>
      </c>
      <c r="BG1451" s="204">
        <f>IF(N1451="zákl. přenesená",J1451,0)</f>
        <v>0</v>
      </c>
      <c r="BH1451" s="204">
        <f>IF(N1451="sníž. přenesená",J1451,0)</f>
        <v>0</v>
      </c>
      <c r="BI1451" s="204">
        <f>IF(N1451="nulová",J1451,0)</f>
        <v>0</v>
      </c>
      <c r="BJ1451" s="24" t="s">
        <v>134</v>
      </c>
      <c r="BK1451" s="204">
        <f>ROUND(I1451*H1451,2)</f>
        <v>0</v>
      </c>
      <c r="BL1451" s="24" t="s">
        <v>133</v>
      </c>
      <c r="BM1451" s="24" t="s">
        <v>1456</v>
      </c>
    </row>
    <row r="1452" spans="2:65" s="1" customFormat="1" ht="13.5">
      <c r="B1452" s="41"/>
      <c r="C1452" s="63"/>
      <c r="D1452" s="205" t="s">
        <v>135</v>
      </c>
      <c r="E1452" s="63"/>
      <c r="F1452" s="206" t="s">
        <v>1455</v>
      </c>
      <c r="G1452" s="63"/>
      <c r="H1452" s="63"/>
      <c r="I1452" s="163"/>
      <c r="J1452" s="63"/>
      <c r="K1452" s="63"/>
      <c r="L1452" s="61"/>
      <c r="M1452" s="207"/>
      <c r="N1452" s="42"/>
      <c r="O1452" s="42"/>
      <c r="P1452" s="42"/>
      <c r="Q1452" s="42"/>
      <c r="R1452" s="42"/>
      <c r="S1452" s="42"/>
      <c r="T1452" s="78"/>
      <c r="AT1452" s="24" t="s">
        <v>135</v>
      </c>
      <c r="AU1452" s="24" t="s">
        <v>134</v>
      </c>
    </row>
    <row r="1453" spans="2:65" s="1" customFormat="1" ht="22.5" customHeight="1">
      <c r="B1453" s="41"/>
      <c r="C1453" s="251" t="s">
        <v>815</v>
      </c>
      <c r="D1453" s="251" t="s">
        <v>391</v>
      </c>
      <c r="E1453" s="252" t="s">
        <v>1457</v>
      </c>
      <c r="F1453" s="253" t="s">
        <v>1458</v>
      </c>
      <c r="G1453" s="254" t="s">
        <v>489</v>
      </c>
      <c r="H1453" s="255">
        <v>8</v>
      </c>
      <c r="I1453" s="256"/>
      <c r="J1453" s="257">
        <f>ROUND(I1453*H1453,2)</f>
        <v>0</v>
      </c>
      <c r="K1453" s="253" t="s">
        <v>21</v>
      </c>
      <c r="L1453" s="258"/>
      <c r="M1453" s="259" t="s">
        <v>21</v>
      </c>
      <c r="N1453" s="260" t="s">
        <v>42</v>
      </c>
      <c r="O1453" s="42"/>
      <c r="P1453" s="202">
        <f>O1453*H1453</f>
        <v>0</v>
      </c>
      <c r="Q1453" s="202">
        <v>0</v>
      </c>
      <c r="R1453" s="202">
        <f>Q1453*H1453</f>
        <v>0</v>
      </c>
      <c r="S1453" s="202">
        <v>0</v>
      </c>
      <c r="T1453" s="203">
        <f>S1453*H1453</f>
        <v>0</v>
      </c>
      <c r="AR1453" s="24" t="s">
        <v>144</v>
      </c>
      <c r="AT1453" s="24" t="s">
        <v>391</v>
      </c>
      <c r="AU1453" s="24" t="s">
        <v>134</v>
      </c>
      <c r="AY1453" s="24" t="s">
        <v>126</v>
      </c>
      <c r="BE1453" s="204">
        <f>IF(N1453="základní",J1453,0)</f>
        <v>0</v>
      </c>
      <c r="BF1453" s="204">
        <f>IF(N1453="snížená",J1453,0)</f>
        <v>0</v>
      </c>
      <c r="BG1453" s="204">
        <f>IF(N1453="zákl. přenesená",J1453,0)</f>
        <v>0</v>
      </c>
      <c r="BH1453" s="204">
        <f>IF(N1453="sníž. přenesená",J1453,0)</f>
        <v>0</v>
      </c>
      <c r="BI1453" s="204">
        <f>IF(N1453="nulová",J1453,0)</f>
        <v>0</v>
      </c>
      <c r="BJ1453" s="24" t="s">
        <v>134</v>
      </c>
      <c r="BK1453" s="204">
        <f>ROUND(I1453*H1453,2)</f>
        <v>0</v>
      </c>
      <c r="BL1453" s="24" t="s">
        <v>133</v>
      </c>
      <c r="BM1453" s="24" t="s">
        <v>1459</v>
      </c>
    </row>
    <row r="1454" spans="2:65" s="1" customFormat="1" ht="13.5">
      <c r="B1454" s="41"/>
      <c r="C1454" s="63"/>
      <c r="D1454" s="205" t="s">
        <v>135</v>
      </c>
      <c r="E1454" s="63"/>
      <c r="F1454" s="206" t="s">
        <v>1458</v>
      </c>
      <c r="G1454" s="63"/>
      <c r="H1454" s="63"/>
      <c r="I1454" s="163"/>
      <c r="J1454" s="63"/>
      <c r="K1454" s="63"/>
      <c r="L1454" s="61"/>
      <c r="M1454" s="207"/>
      <c r="N1454" s="42"/>
      <c r="O1454" s="42"/>
      <c r="P1454" s="42"/>
      <c r="Q1454" s="42"/>
      <c r="R1454" s="42"/>
      <c r="S1454" s="42"/>
      <c r="T1454" s="78"/>
      <c r="AT1454" s="24" t="s">
        <v>135</v>
      </c>
      <c r="AU1454" s="24" t="s">
        <v>134</v>
      </c>
    </row>
    <row r="1455" spans="2:65" s="1" customFormat="1" ht="22.5" customHeight="1">
      <c r="B1455" s="41"/>
      <c r="C1455" s="251" t="s">
        <v>1460</v>
      </c>
      <c r="D1455" s="251" t="s">
        <v>391</v>
      </c>
      <c r="E1455" s="252" t="s">
        <v>1461</v>
      </c>
      <c r="F1455" s="253" t="s">
        <v>1462</v>
      </c>
      <c r="G1455" s="254" t="s">
        <v>489</v>
      </c>
      <c r="H1455" s="255">
        <v>2</v>
      </c>
      <c r="I1455" s="256"/>
      <c r="J1455" s="257">
        <f>ROUND(I1455*H1455,2)</f>
        <v>0</v>
      </c>
      <c r="K1455" s="253" t="s">
        <v>160</v>
      </c>
      <c r="L1455" s="258"/>
      <c r="M1455" s="259" t="s">
        <v>21</v>
      </c>
      <c r="N1455" s="260" t="s">
        <v>42</v>
      </c>
      <c r="O1455" s="42"/>
      <c r="P1455" s="202">
        <f>O1455*H1455</f>
        <v>0</v>
      </c>
      <c r="Q1455" s="202">
        <v>0</v>
      </c>
      <c r="R1455" s="202">
        <f>Q1455*H1455</f>
        <v>0</v>
      </c>
      <c r="S1455" s="202">
        <v>0</v>
      </c>
      <c r="T1455" s="203">
        <f>S1455*H1455</f>
        <v>0</v>
      </c>
      <c r="AR1455" s="24" t="s">
        <v>144</v>
      </c>
      <c r="AT1455" s="24" t="s">
        <v>391</v>
      </c>
      <c r="AU1455" s="24" t="s">
        <v>134</v>
      </c>
      <c r="AY1455" s="24" t="s">
        <v>126</v>
      </c>
      <c r="BE1455" s="204">
        <f>IF(N1455="základní",J1455,0)</f>
        <v>0</v>
      </c>
      <c r="BF1455" s="204">
        <f>IF(N1455="snížená",J1455,0)</f>
        <v>0</v>
      </c>
      <c r="BG1455" s="204">
        <f>IF(N1455="zákl. přenesená",J1455,0)</f>
        <v>0</v>
      </c>
      <c r="BH1455" s="204">
        <f>IF(N1455="sníž. přenesená",J1455,0)</f>
        <v>0</v>
      </c>
      <c r="BI1455" s="204">
        <f>IF(N1455="nulová",J1455,0)</f>
        <v>0</v>
      </c>
      <c r="BJ1455" s="24" t="s">
        <v>134</v>
      </c>
      <c r="BK1455" s="204">
        <f>ROUND(I1455*H1455,2)</f>
        <v>0</v>
      </c>
      <c r="BL1455" s="24" t="s">
        <v>133</v>
      </c>
      <c r="BM1455" s="24" t="s">
        <v>1463</v>
      </c>
    </row>
    <row r="1456" spans="2:65" s="1" customFormat="1" ht="13.5">
      <c r="B1456" s="41"/>
      <c r="C1456" s="63"/>
      <c r="D1456" s="208" t="s">
        <v>135</v>
      </c>
      <c r="E1456" s="63"/>
      <c r="F1456" s="209" t="s">
        <v>1464</v>
      </c>
      <c r="G1456" s="63"/>
      <c r="H1456" s="63"/>
      <c r="I1456" s="163"/>
      <c r="J1456" s="63"/>
      <c r="K1456" s="63"/>
      <c r="L1456" s="61"/>
      <c r="M1456" s="207"/>
      <c r="N1456" s="42"/>
      <c r="O1456" s="42"/>
      <c r="P1456" s="42"/>
      <c r="Q1456" s="42"/>
      <c r="R1456" s="42"/>
      <c r="S1456" s="42"/>
      <c r="T1456" s="78"/>
      <c r="AT1456" s="24" t="s">
        <v>135</v>
      </c>
      <c r="AU1456" s="24" t="s">
        <v>134</v>
      </c>
    </row>
    <row r="1457" spans="2:65" s="10" customFormat="1" ht="29.85" customHeight="1">
      <c r="B1457" s="176"/>
      <c r="C1457" s="177"/>
      <c r="D1457" s="190" t="s">
        <v>69</v>
      </c>
      <c r="E1457" s="191" t="s">
        <v>144</v>
      </c>
      <c r="F1457" s="191" t="s">
        <v>1465</v>
      </c>
      <c r="G1457" s="177"/>
      <c r="H1457" s="177"/>
      <c r="I1457" s="180"/>
      <c r="J1457" s="192">
        <f>BK1457</f>
        <v>0</v>
      </c>
      <c r="K1457" s="177"/>
      <c r="L1457" s="182"/>
      <c r="M1457" s="183"/>
      <c r="N1457" s="184"/>
      <c r="O1457" s="184"/>
      <c r="P1457" s="185">
        <f>SUM(P1458:P1467)</f>
        <v>0</v>
      </c>
      <c r="Q1457" s="184"/>
      <c r="R1457" s="185">
        <f>SUM(R1458:R1467)</f>
        <v>0</v>
      </c>
      <c r="S1457" s="184"/>
      <c r="T1457" s="186">
        <f>SUM(T1458:T1467)</f>
        <v>0</v>
      </c>
      <c r="AR1457" s="187" t="s">
        <v>78</v>
      </c>
      <c r="AT1457" s="188" t="s">
        <v>69</v>
      </c>
      <c r="AU1457" s="188" t="s">
        <v>78</v>
      </c>
      <c r="AY1457" s="187" t="s">
        <v>126</v>
      </c>
      <c r="BK1457" s="189">
        <f>SUM(BK1458:BK1467)</f>
        <v>0</v>
      </c>
    </row>
    <row r="1458" spans="2:65" s="1" customFormat="1" ht="22.5" customHeight="1">
      <c r="B1458" s="41"/>
      <c r="C1458" s="193" t="s">
        <v>846</v>
      </c>
      <c r="D1458" s="193" t="s">
        <v>129</v>
      </c>
      <c r="E1458" s="194" t="s">
        <v>1466</v>
      </c>
      <c r="F1458" s="195" t="s">
        <v>1467</v>
      </c>
      <c r="G1458" s="196" t="s">
        <v>489</v>
      </c>
      <c r="H1458" s="197">
        <v>2</v>
      </c>
      <c r="I1458" s="198"/>
      <c r="J1458" s="199">
        <f>ROUND(I1458*H1458,2)</f>
        <v>0</v>
      </c>
      <c r="K1458" s="195" t="s">
        <v>160</v>
      </c>
      <c r="L1458" s="61"/>
      <c r="M1458" s="200" t="s">
        <v>21</v>
      </c>
      <c r="N1458" s="201" t="s">
        <v>42</v>
      </c>
      <c r="O1458" s="42"/>
      <c r="P1458" s="202">
        <f>O1458*H1458</f>
        <v>0</v>
      </c>
      <c r="Q1458" s="202">
        <v>0</v>
      </c>
      <c r="R1458" s="202">
        <f>Q1458*H1458</f>
        <v>0</v>
      </c>
      <c r="S1458" s="202">
        <v>0</v>
      </c>
      <c r="T1458" s="203">
        <f>S1458*H1458</f>
        <v>0</v>
      </c>
      <c r="AR1458" s="24" t="s">
        <v>133</v>
      </c>
      <c r="AT1458" s="24" t="s">
        <v>129</v>
      </c>
      <c r="AU1458" s="24" t="s">
        <v>134</v>
      </c>
      <c r="AY1458" s="24" t="s">
        <v>126</v>
      </c>
      <c r="BE1458" s="204">
        <f>IF(N1458="základní",J1458,0)</f>
        <v>0</v>
      </c>
      <c r="BF1458" s="204">
        <f>IF(N1458="snížená",J1458,0)</f>
        <v>0</v>
      </c>
      <c r="BG1458" s="204">
        <f>IF(N1458="zákl. přenesená",J1458,0)</f>
        <v>0</v>
      </c>
      <c r="BH1458" s="204">
        <f>IF(N1458="sníž. přenesená",J1458,0)</f>
        <v>0</v>
      </c>
      <c r="BI1458" s="204">
        <f>IF(N1458="nulová",J1458,0)</f>
        <v>0</v>
      </c>
      <c r="BJ1458" s="24" t="s">
        <v>134</v>
      </c>
      <c r="BK1458" s="204">
        <f>ROUND(I1458*H1458,2)</f>
        <v>0</v>
      </c>
      <c r="BL1458" s="24" t="s">
        <v>133</v>
      </c>
      <c r="BM1458" s="24" t="s">
        <v>1468</v>
      </c>
    </row>
    <row r="1459" spans="2:65" s="1" customFormat="1" ht="27">
      <c r="B1459" s="41"/>
      <c r="C1459" s="63"/>
      <c r="D1459" s="208" t="s">
        <v>135</v>
      </c>
      <c r="E1459" s="63"/>
      <c r="F1459" s="209" t="s">
        <v>1469</v>
      </c>
      <c r="G1459" s="63"/>
      <c r="H1459" s="63"/>
      <c r="I1459" s="163"/>
      <c r="J1459" s="63"/>
      <c r="K1459" s="63"/>
      <c r="L1459" s="61"/>
      <c r="M1459" s="207"/>
      <c r="N1459" s="42"/>
      <c r="O1459" s="42"/>
      <c r="P1459" s="42"/>
      <c r="Q1459" s="42"/>
      <c r="R1459" s="42"/>
      <c r="S1459" s="42"/>
      <c r="T1459" s="78"/>
      <c r="AT1459" s="24" t="s">
        <v>135</v>
      </c>
      <c r="AU1459" s="24" t="s">
        <v>134</v>
      </c>
    </row>
    <row r="1460" spans="2:65" s="1" customFormat="1" ht="40.5">
      <c r="B1460" s="41"/>
      <c r="C1460" s="63"/>
      <c r="D1460" s="208" t="s">
        <v>299</v>
      </c>
      <c r="E1460" s="63"/>
      <c r="F1460" s="236" t="s">
        <v>1470</v>
      </c>
      <c r="G1460" s="63"/>
      <c r="H1460" s="63"/>
      <c r="I1460" s="163"/>
      <c r="J1460" s="63"/>
      <c r="K1460" s="63"/>
      <c r="L1460" s="61"/>
      <c r="M1460" s="207"/>
      <c r="N1460" s="42"/>
      <c r="O1460" s="42"/>
      <c r="P1460" s="42"/>
      <c r="Q1460" s="42"/>
      <c r="R1460" s="42"/>
      <c r="S1460" s="42"/>
      <c r="T1460" s="78"/>
      <c r="AT1460" s="24" t="s">
        <v>299</v>
      </c>
      <c r="AU1460" s="24" t="s">
        <v>134</v>
      </c>
    </row>
    <row r="1461" spans="2:65" s="11" customFormat="1" ht="13.5">
      <c r="B1461" s="210"/>
      <c r="C1461" s="211"/>
      <c r="D1461" s="208" t="s">
        <v>171</v>
      </c>
      <c r="E1461" s="212" t="s">
        <v>21</v>
      </c>
      <c r="F1461" s="213" t="s">
        <v>1471</v>
      </c>
      <c r="G1461" s="211"/>
      <c r="H1461" s="214">
        <v>2</v>
      </c>
      <c r="I1461" s="215"/>
      <c r="J1461" s="211"/>
      <c r="K1461" s="211"/>
      <c r="L1461" s="216"/>
      <c r="M1461" s="217"/>
      <c r="N1461" s="218"/>
      <c r="O1461" s="218"/>
      <c r="P1461" s="218"/>
      <c r="Q1461" s="218"/>
      <c r="R1461" s="218"/>
      <c r="S1461" s="218"/>
      <c r="T1461" s="219"/>
      <c r="AT1461" s="220" t="s">
        <v>171</v>
      </c>
      <c r="AU1461" s="220" t="s">
        <v>134</v>
      </c>
      <c r="AV1461" s="11" t="s">
        <v>134</v>
      </c>
      <c r="AW1461" s="11" t="s">
        <v>33</v>
      </c>
      <c r="AX1461" s="11" t="s">
        <v>70</v>
      </c>
      <c r="AY1461" s="220" t="s">
        <v>126</v>
      </c>
    </row>
    <row r="1462" spans="2:65" s="12" customFormat="1" ht="13.5">
      <c r="B1462" s="221"/>
      <c r="C1462" s="222"/>
      <c r="D1462" s="205" t="s">
        <v>171</v>
      </c>
      <c r="E1462" s="248" t="s">
        <v>21</v>
      </c>
      <c r="F1462" s="249" t="s">
        <v>174</v>
      </c>
      <c r="G1462" s="222"/>
      <c r="H1462" s="250">
        <v>2</v>
      </c>
      <c r="I1462" s="226"/>
      <c r="J1462" s="222"/>
      <c r="K1462" s="222"/>
      <c r="L1462" s="227"/>
      <c r="M1462" s="228"/>
      <c r="N1462" s="229"/>
      <c r="O1462" s="229"/>
      <c r="P1462" s="229"/>
      <c r="Q1462" s="229"/>
      <c r="R1462" s="229"/>
      <c r="S1462" s="229"/>
      <c r="T1462" s="230"/>
      <c r="AT1462" s="231" t="s">
        <v>171</v>
      </c>
      <c r="AU1462" s="231" t="s">
        <v>134</v>
      </c>
      <c r="AV1462" s="12" t="s">
        <v>133</v>
      </c>
      <c r="AW1462" s="12" t="s">
        <v>33</v>
      </c>
      <c r="AX1462" s="12" t="s">
        <v>78</v>
      </c>
      <c r="AY1462" s="231" t="s">
        <v>126</v>
      </c>
    </row>
    <row r="1463" spans="2:65" s="1" customFormat="1" ht="22.5" customHeight="1">
      <c r="B1463" s="41"/>
      <c r="C1463" s="251" t="s">
        <v>1472</v>
      </c>
      <c r="D1463" s="251" t="s">
        <v>391</v>
      </c>
      <c r="E1463" s="252" t="s">
        <v>1473</v>
      </c>
      <c r="F1463" s="253" t="s">
        <v>1474</v>
      </c>
      <c r="G1463" s="254" t="s">
        <v>489</v>
      </c>
      <c r="H1463" s="255">
        <v>2</v>
      </c>
      <c r="I1463" s="256"/>
      <c r="J1463" s="257">
        <f>ROUND(I1463*H1463,2)</f>
        <v>0</v>
      </c>
      <c r="K1463" s="253" t="s">
        <v>160</v>
      </c>
      <c r="L1463" s="258"/>
      <c r="M1463" s="259" t="s">
        <v>21</v>
      </c>
      <c r="N1463" s="260" t="s">
        <v>42</v>
      </c>
      <c r="O1463" s="42"/>
      <c r="P1463" s="202">
        <f>O1463*H1463</f>
        <v>0</v>
      </c>
      <c r="Q1463" s="202">
        <v>0</v>
      </c>
      <c r="R1463" s="202">
        <f>Q1463*H1463</f>
        <v>0</v>
      </c>
      <c r="S1463" s="202">
        <v>0</v>
      </c>
      <c r="T1463" s="203">
        <f>S1463*H1463</f>
        <v>0</v>
      </c>
      <c r="AR1463" s="24" t="s">
        <v>144</v>
      </c>
      <c r="AT1463" s="24" t="s">
        <v>391</v>
      </c>
      <c r="AU1463" s="24" t="s">
        <v>134</v>
      </c>
      <c r="AY1463" s="24" t="s">
        <v>126</v>
      </c>
      <c r="BE1463" s="204">
        <f>IF(N1463="základní",J1463,0)</f>
        <v>0</v>
      </c>
      <c r="BF1463" s="204">
        <f>IF(N1463="snížená",J1463,0)</f>
        <v>0</v>
      </c>
      <c r="BG1463" s="204">
        <f>IF(N1463="zákl. přenesená",J1463,0)</f>
        <v>0</v>
      </c>
      <c r="BH1463" s="204">
        <f>IF(N1463="sníž. přenesená",J1463,0)</f>
        <v>0</v>
      </c>
      <c r="BI1463" s="204">
        <f>IF(N1463="nulová",J1463,0)</f>
        <v>0</v>
      </c>
      <c r="BJ1463" s="24" t="s">
        <v>134</v>
      </c>
      <c r="BK1463" s="204">
        <f>ROUND(I1463*H1463,2)</f>
        <v>0</v>
      </c>
      <c r="BL1463" s="24" t="s">
        <v>133</v>
      </c>
      <c r="BM1463" s="24" t="s">
        <v>1475</v>
      </c>
    </row>
    <row r="1464" spans="2:65" s="1" customFormat="1" ht="27">
      <c r="B1464" s="41"/>
      <c r="C1464" s="63"/>
      <c r="D1464" s="205" t="s">
        <v>135</v>
      </c>
      <c r="E1464" s="63"/>
      <c r="F1464" s="206" t="s">
        <v>1476</v>
      </c>
      <c r="G1464" s="63"/>
      <c r="H1464" s="63"/>
      <c r="I1464" s="163"/>
      <c r="J1464" s="63"/>
      <c r="K1464" s="63"/>
      <c r="L1464" s="61"/>
      <c r="M1464" s="207"/>
      <c r="N1464" s="42"/>
      <c r="O1464" s="42"/>
      <c r="P1464" s="42"/>
      <c r="Q1464" s="42"/>
      <c r="R1464" s="42"/>
      <c r="S1464" s="42"/>
      <c r="T1464" s="78"/>
      <c r="AT1464" s="24" t="s">
        <v>135</v>
      </c>
      <c r="AU1464" s="24" t="s">
        <v>134</v>
      </c>
    </row>
    <row r="1465" spans="2:65" s="1" customFormat="1" ht="22.5" customHeight="1">
      <c r="B1465" s="41"/>
      <c r="C1465" s="193" t="s">
        <v>866</v>
      </c>
      <c r="D1465" s="193" t="s">
        <v>129</v>
      </c>
      <c r="E1465" s="194" t="s">
        <v>1477</v>
      </c>
      <c r="F1465" s="195" t="s">
        <v>1478</v>
      </c>
      <c r="G1465" s="196" t="s">
        <v>489</v>
      </c>
      <c r="H1465" s="197">
        <v>7</v>
      </c>
      <c r="I1465" s="198"/>
      <c r="J1465" s="199">
        <f>ROUND(I1465*H1465,2)</f>
        <v>0</v>
      </c>
      <c r="K1465" s="195" t="s">
        <v>160</v>
      </c>
      <c r="L1465" s="61"/>
      <c r="M1465" s="200" t="s">
        <v>21</v>
      </c>
      <c r="N1465" s="201" t="s">
        <v>42</v>
      </c>
      <c r="O1465" s="42"/>
      <c r="P1465" s="202">
        <f>O1465*H1465</f>
        <v>0</v>
      </c>
      <c r="Q1465" s="202">
        <v>0</v>
      </c>
      <c r="R1465" s="202">
        <f>Q1465*H1465</f>
        <v>0</v>
      </c>
      <c r="S1465" s="202">
        <v>0</v>
      </c>
      <c r="T1465" s="203">
        <f>S1465*H1465</f>
        <v>0</v>
      </c>
      <c r="AR1465" s="24" t="s">
        <v>133</v>
      </c>
      <c r="AT1465" s="24" t="s">
        <v>129</v>
      </c>
      <c r="AU1465" s="24" t="s">
        <v>134</v>
      </c>
      <c r="AY1465" s="24" t="s">
        <v>126</v>
      </c>
      <c r="BE1465" s="204">
        <f>IF(N1465="základní",J1465,0)</f>
        <v>0</v>
      </c>
      <c r="BF1465" s="204">
        <f>IF(N1465="snížená",J1465,0)</f>
        <v>0</v>
      </c>
      <c r="BG1465" s="204">
        <f>IF(N1465="zákl. přenesená",J1465,0)</f>
        <v>0</v>
      </c>
      <c r="BH1465" s="204">
        <f>IF(N1465="sníž. přenesená",J1465,0)</f>
        <v>0</v>
      </c>
      <c r="BI1465" s="204">
        <f>IF(N1465="nulová",J1465,0)</f>
        <v>0</v>
      </c>
      <c r="BJ1465" s="24" t="s">
        <v>134</v>
      </c>
      <c r="BK1465" s="204">
        <f>ROUND(I1465*H1465,2)</f>
        <v>0</v>
      </c>
      <c r="BL1465" s="24" t="s">
        <v>133</v>
      </c>
      <c r="BM1465" s="24" t="s">
        <v>1479</v>
      </c>
    </row>
    <row r="1466" spans="2:65" s="1" customFormat="1" ht="27">
      <c r="B1466" s="41"/>
      <c r="C1466" s="63"/>
      <c r="D1466" s="208" t="s">
        <v>135</v>
      </c>
      <c r="E1466" s="63"/>
      <c r="F1466" s="209" t="s">
        <v>1480</v>
      </c>
      <c r="G1466" s="63"/>
      <c r="H1466" s="63"/>
      <c r="I1466" s="163"/>
      <c r="J1466" s="63"/>
      <c r="K1466" s="63"/>
      <c r="L1466" s="61"/>
      <c r="M1466" s="207"/>
      <c r="N1466" s="42"/>
      <c r="O1466" s="42"/>
      <c r="P1466" s="42"/>
      <c r="Q1466" s="42"/>
      <c r="R1466" s="42"/>
      <c r="S1466" s="42"/>
      <c r="T1466" s="78"/>
      <c r="AT1466" s="24" t="s">
        <v>135</v>
      </c>
      <c r="AU1466" s="24" t="s">
        <v>134</v>
      </c>
    </row>
    <row r="1467" spans="2:65" s="1" customFormat="1" ht="81">
      <c r="B1467" s="41"/>
      <c r="C1467" s="63"/>
      <c r="D1467" s="208" t="s">
        <v>299</v>
      </c>
      <c r="E1467" s="63"/>
      <c r="F1467" s="236" t="s">
        <v>1481</v>
      </c>
      <c r="G1467" s="63"/>
      <c r="H1467" s="63"/>
      <c r="I1467" s="163"/>
      <c r="J1467" s="63"/>
      <c r="K1467" s="63"/>
      <c r="L1467" s="61"/>
      <c r="M1467" s="207"/>
      <c r="N1467" s="42"/>
      <c r="O1467" s="42"/>
      <c r="P1467" s="42"/>
      <c r="Q1467" s="42"/>
      <c r="R1467" s="42"/>
      <c r="S1467" s="42"/>
      <c r="T1467" s="78"/>
      <c r="AT1467" s="24" t="s">
        <v>299</v>
      </c>
      <c r="AU1467" s="24" t="s">
        <v>134</v>
      </c>
    </row>
    <row r="1468" spans="2:65" s="10" customFormat="1" ht="29.85" customHeight="1">
      <c r="B1468" s="176"/>
      <c r="C1468" s="177"/>
      <c r="D1468" s="190" t="s">
        <v>69</v>
      </c>
      <c r="E1468" s="191" t="s">
        <v>1482</v>
      </c>
      <c r="F1468" s="191" t="s">
        <v>1483</v>
      </c>
      <c r="G1468" s="177"/>
      <c r="H1468" s="177"/>
      <c r="I1468" s="180"/>
      <c r="J1468" s="192">
        <f>BK1468</f>
        <v>0</v>
      </c>
      <c r="K1468" s="177"/>
      <c r="L1468" s="182"/>
      <c r="M1468" s="183"/>
      <c r="N1468" s="184"/>
      <c r="O1468" s="184"/>
      <c r="P1468" s="185">
        <f>SUM(P1469:P1480)</f>
        <v>0</v>
      </c>
      <c r="Q1468" s="184"/>
      <c r="R1468" s="185">
        <f>SUM(R1469:R1480)</f>
        <v>0</v>
      </c>
      <c r="S1468" s="184"/>
      <c r="T1468" s="186">
        <f>SUM(T1469:T1480)</f>
        <v>0</v>
      </c>
      <c r="AR1468" s="187" t="s">
        <v>78</v>
      </c>
      <c r="AT1468" s="188" t="s">
        <v>69</v>
      </c>
      <c r="AU1468" s="188" t="s">
        <v>78</v>
      </c>
      <c r="AY1468" s="187" t="s">
        <v>126</v>
      </c>
      <c r="BK1468" s="189">
        <f>SUM(BK1469:BK1480)</f>
        <v>0</v>
      </c>
    </row>
    <row r="1469" spans="2:65" s="1" customFormat="1" ht="22.5" customHeight="1">
      <c r="B1469" s="41"/>
      <c r="C1469" s="193" t="s">
        <v>1484</v>
      </c>
      <c r="D1469" s="193" t="s">
        <v>129</v>
      </c>
      <c r="E1469" s="194" t="s">
        <v>1485</v>
      </c>
      <c r="F1469" s="195" t="s">
        <v>1486</v>
      </c>
      <c r="G1469" s="196" t="s">
        <v>132</v>
      </c>
      <c r="H1469" s="197">
        <v>1</v>
      </c>
      <c r="I1469" s="198"/>
      <c r="J1469" s="199">
        <f>ROUND(I1469*H1469,2)</f>
        <v>0</v>
      </c>
      <c r="K1469" s="195" t="s">
        <v>21</v>
      </c>
      <c r="L1469" s="61"/>
      <c r="M1469" s="200" t="s">
        <v>21</v>
      </c>
      <c r="N1469" s="201" t="s">
        <v>42</v>
      </c>
      <c r="O1469" s="42"/>
      <c r="P1469" s="202">
        <f>O1469*H1469</f>
        <v>0</v>
      </c>
      <c r="Q1469" s="202">
        <v>0</v>
      </c>
      <c r="R1469" s="202">
        <f>Q1469*H1469</f>
        <v>0</v>
      </c>
      <c r="S1469" s="202">
        <v>0</v>
      </c>
      <c r="T1469" s="203">
        <f>S1469*H1469</f>
        <v>0</v>
      </c>
      <c r="AR1469" s="24" t="s">
        <v>133</v>
      </c>
      <c r="AT1469" s="24" t="s">
        <v>129</v>
      </c>
      <c r="AU1469" s="24" t="s">
        <v>134</v>
      </c>
      <c r="AY1469" s="24" t="s">
        <v>126</v>
      </c>
      <c r="BE1469" s="204">
        <f>IF(N1469="základní",J1469,0)</f>
        <v>0</v>
      </c>
      <c r="BF1469" s="204">
        <f>IF(N1469="snížená",J1469,0)</f>
        <v>0</v>
      </c>
      <c r="BG1469" s="204">
        <f>IF(N1469="zákl. přenesená",J1469,0)</f>
        <v>0</v>
      </c>
      <c r="BH1469" s="204">
        <f>IF(N1469="sníž. přenesená",J1469,0)</f>
        <v>0</v>
      </c>
      <c r="BI1469" s="204">
        <f>IF(N1469="nulová",J1469,0)</f>
        <v>0</v>
      </c>
      <c r="BJ1469" s="24" t="s">
        <v>134</v>
      </c>
      <c r="BK1469" s="204">
        <f>ROUND(I1469*H1469,2)</f>
        <v>0</v>
      </c>
      <c r="BL1469" s="24" t="s">
        <v>133</v>
      </c>
      <c r="BM1469" s="24" t="s">
        <v>1487</v>
      </c>
    </row>
    <row r="1470" spans="2:65" s="1" customFormat="1" ht="13.5">
      <c r="B1470" s="41"/>
      <c r="C1470" s="63"/>
      <c r="D1470" s="205" t="s">
        <v>135</v>
      </c>
      <c r="E1470" s="63"/>
      <c r="F1470" s="206" t="s">
        <v>1486</v>
      </c>
      <c r="G1470" s="63"/>
      <c r="H1470" s="63"/>
      <c r="I1470" s="163"/>
      <c r="J1470" s="63"/>
      <c r="K1470" s="63"/>
      <c r="L1470" s="61"/>
      <c r="M1470" s="207"/>
      <c r="N1470" s="42"/>
      <c r="O1470" s="42"/>
      <c r="P1470" s="42"/>
      <c r="Q1470" s="42"/>
      <c r="R1470" s="42"/>
      <c r="S1470" s="42"/>
      <c r="T1470" s="78"/>
      <c r="AT1470" s="24" t="s">
        <v>135</v>
      </c>
      <c r="AU1470" s="24" t="s">
        <v>134</v>
      </c>
    </row>
    <row r="1471" spans="2:65" s="1" customFormat="1" ht="22.5" customHeight="1">
      <c r="B1471" s="41"/>
      <c r="C1471" s="193" t="s">
        <v>871</v>
      </c>
      <c r="D1471" s="193" t="s">
        <v>129</v>
      </c>
      <c r="E1471" s="194" t="s">
        <v>145</v>
      </c>
      <c r="F1471" s="195" t="s">
        <v>1488</v>
      </c>
      <c r="G1471" s="196" t="s">
        <v>1489</v>
      </c>
      <c r="H1471" s="197">
        <v>1</v>
      </c>
      <c r="I1471" s="198"/>
      <c r="J1471" s="199">
        <f>ROUND(I1471*H1471,2)</f>
        <v>0</v>
      </c>
      <c r="K1471" s="195" t="s">
        <v>21</v>
      </c>
      <c r="L1471" s="61"/>
      <c r="M1471" s="200" t="s">
        <v>21</v>
      </c>
      <c r="N1471" s="201" t="s">
        <v>42</v>
      </c>
      <c r="O1471" s="42"/>
      <c r="P1471" s="202">
        <f>O1471*H1471</f>
        <v>0</v>
      </c>
      <c r="Q1471" s="202">
        <v>0</v>
      </c>
      <c r="R1471" s="202">
        <f>Q1471*H1471</f>
        <v>0</v>
      </c>
      <c r="S1471" s="202">
        <v>0</v>
      </c>
      <c r="T1471" s="203">
        <f>S1471*H1471</f>
        <v>0</v>
      </c>
      <c r="AR1471" s="24" t="s">
        <v>133</v>
      </c>
      <c r="AT1471" s="24" t="s">
        <v>129</v>
      </c>
      <c r="AU1471" s="24" t="s">
        <v>134</v>
      </c>
      <c r="AY1471" s="24" t="s">
        <v>126</v>
      </c>
      <c r="BE1471" s="204">
        <f>IF(N1471="základní",J1471,0)</f>
        <v>0</v>
      </c>
      <c r="BF1471" s="204">
        <f>IF(N1471="snížená",J1471,0)</f>
        <v>0</v>
      </c>
      <c r="BG1471" s="204">
        <f>IF(N1471="zákl. přenesená",J1471,0)</f>
        <v>0</v>
      </c>
      <c r="BH1471" s="204">
        <f>IF(N1471="sníž. přenesená",J1471,0)</f>
        <v>0</v>
      </c>
      <c r="BI1471" s="204">
        <f>IF(N1471="nulová",J1471,0)</f>
        <v>0</v>
      </c>
      <c r="BJ1471" s="24" t="s">
        <v>134</v>
      </c>
      <c r="BK1471" s="204">
        <f>ROUND(I1471*H1471,2)</f>
        <v>0</v>
      </c>
      <c r="BL1471" s="24" t="s">
        <v>133</v>
      </c>
      <c r="BM1471" s="24" t="s">
        <v>1490</v>
      </c>
    </row>
    <row r="1472" spans="2:65" s="1" customFormat="1" ht="13.5">
      <c r="B1472" s="41"/>
      <c r="C1472" s="63"/>
      <c r="D1472" s="205" t="s">
        <v>135</v>
      </c>
      <c r="E1472" s="63"/>
      <c r="F1472" s="206" t="s">
        <v>1488</v>
      </c>
      <c r="G1472" s="63"/>
      <c r="H1472" s="63"/>
      <c r="I1472" s="163"/>
      <c r="J1472" s="63"/>
      <c r="K1472" s="63"/>
      <c r="L1472" s="61"/>
      <c r="M1472" s="207"/>
      <c r="N1472" s="42"/>
      <c r="O1472" s="42"/>
      <c r="P1472" s="42"/>
      <c r="Q1472" s="42"/>
      <c r="R1472" s="42"/>
      <c r="S1472" s="42"/>
      <c r="T1472" s="78"/>
      <c r="AT1472" s="24" t="s">
        <v>135</v>
      </c>
      <c r="AU1472" s="24" t="s">
        <v>134</v>
      </c>
    </row>
    <row r="1473" spans="2:65" s="1" customFormat="1" ht="22.5" customHeight="1">
      <c r="B1473" s="41"/>
      <c r="C1473" s="193" t="s">
        <v>1491</v>
      </c>
      <c r="D1473" s="193" t="s">
        <v>129</v>
      </c>
      <c r="E1473" s="194" t="s">
        <v>1492</v>
      </c>
      <c r="F1473" s="195" t="s">
        <v>1493</v>
      </c>
      <c r="G1473" s="196" t="s">
        <v>169</v>
      </c>
      <c r="H1473" s="197">
        <v>8</v>
      </c>
      <c r="I1473" s="198"/>
      <c r="J1473" s="199">
        <f>ROUND(I1473*H1473,2)</f>
        <v>0</v>
      </c>
      <c r="K1473" s="195" t="s">
        <v>21</v>
      </c>
      <c r="L1473" s="61"/>
      <c r="M1473" s="200" t="s">
        <v>21</v>
      </c>
      <c r="N1473" s="201" t="s">
        <v>42</v>
      </c>
      <c r="O1473" s="42"/>
      <c r="P1473" s="202">
        <f>O1473*H1473</f>
        <v>0</v>
      </c>
      <c r="Q1473" s="202">
        <v>0</v>
      </c>
      <c r="R1473" s="202">
        <f>Q1473*H1473</f>
        <v>0</v>
      </c>
      <c r="S1473" s="202">
        <v>0</v>
      </c>
      <c r="T1473" s="203">
        <f>S1473*H1473</f>
        <v>0</v>
      </c>
      <c r="AR1473" s="24" t="s">
        <v>133</v>
      </c>
      <c r="AT1473" s="24" t="s">
        <v>129</v>
      </c>
      <c r="AU1473" s="24" t="s">
        <v>134</v>
      </c>
      <c r="AY1473" s="24" t="s">
        <v>126</v>
      </c>
      <c r="BE1473" s="204">
        <f>IF(N1473="základní",J1473,0)</f>
        <v>0</v>
      </c>
      <c r="BF1473" s="204">
        <f>IF(N1473="snížená",J1473,0)</f>
        <v>0</v>
      </c>
      <c r="BG1473" s="204">
        <f>IF(N1473="zákl. přenesená",J1473,0)</f>
        <v>0</v>
      </c>
      <c r="BH1473" s="204">
        <f>IF(N1473="sníž. přenesená",J1473,0)</f>
        <v>0</v>
      </c>
      <c r="BI1473" s="204">
        <f>IF(N1473="nulová",J1473,0)</f>
        <v>0</v>
      </c>
      <c r="BJ1473" s="24" t="s">
        <v>134</v>
      </c>
      <c r="BK1473" s="204">
        <f>ROUND(I1473*H1473,2)</f>
        <v>0</v>
      </c>
      <c r="BL1473" s="24" t="s">
        <v>133</v>
      </c>
      <c r="BM1473" s="24" t="s">
        <v>1494</v>
      </c>
    </row>
    <row r="1474" spans="2:65" s="1" customFormat="1" ht="13.5">
      <c r="B1474" s="41"/>
      <c r="C1474" s="63"/>
      <c r="D1474" s="205" t="s">
        <v>135</v>
      </c>
      <c r="E1474" s="63"/>
      <c r="F1474" s="206" t="s">
        <v>1493</v>
      </c>
      <c r="G1474" s="63"/>
      <c r="H1474" s="63"/>
      <c r="I1474" s="163"/>
      <c r="J1474" s="63"/>
      <c r="K1474" s="63"/>
      <c r="L1474" s="61"/>
      <c r="M1474" s="207"/>
      <c r="N1474" s="42"/>
      <c r="O1474" s="42"/>
      <c r="P1474" s="42"/>
      <c r="Q1474" s="42"/>
      <c r="R1474" s="42"/>
      <c r="S1474" s="42"/>
      <c r="T1474" s="78"/>
      <c r="AT1474" s="24" t="s">
        <v>135</v>
      </c>
      <c r="AU1474" s="24" t="s">
        <v>134</v>
      </c>
    </row>
    <row r="1475" spans="2:65" s="1" customFormat="1" ht="22.5" customHeight="1">
      <c r="B1475" s="41"/>
      <c r="C1475" s="193" t="s">
        <v>879</v>
      </c>
      <c r="D1475" s="193" t="s">
        <v>129</v>
      </c>
      <c r="E1475" s="194" t="s">
        <v>1495</v>
      </c>
      <c r="F1475" s="195" t="s">
        <v>1496</v>
      </c>
      <c r="G1475" s="196" t="s">
        <v>489</v>
      </c>
      <c r="H1475" s="197">
        <v>40</v>
      </c>
      <c r="I1475" s="198"/>
      <c r="J1475" s="199">
        <f>ROUND(I1475*H1475,2)</f>
        <v>0</v>
      </c>
      <c r="K1475" s="195" t="s">
        <v>21</v>
      </c>
      <c r="L1475" s="61"/>
      <c r="M1475" s="200" t="s">
        <v>21</v>
      </c>
      <c r="N1475" s="201" t="s">
        <v>42</v>
      </c>
      <c r="O1475" s="42"/>
      <c r="P1475" s="202">
        <f>O1475*H1475</f>
        <v>0</v>
      </c>
      <c r="Q1475" s="202">
        <v>0</v>
      </c>
      <c r="R1475" s="202">
        <f>Q1475*H1475</f>
        <v>0</v>
      </c>
      <c r="S1475" s="202">
        <v>0</v>
      </c>
      <c r="T1475" s="203">
        <f>S1475*H1475</f>
        <v>0</v>
      </c>
      <c r="AR1475" s="24" t="s">
        <v>133</v>
      </c>
      <c r="AT1475" s="24" t="s">
        <v>129</v>
      </c>
      <c r="AU1475" s="24" t="s">
        <v>134</v>
      </c>
      <c r="AY1475" s="24" t="s">
        <v>126</v>
      </c>
      <c r="BE1475" s="204">
        <f>IF(N1475="základní",J1475,0)</f>
        <v>0</v>
      </c>
      <c r="BF1475" s="204">
        <f>IF(N1475="snížená",J1475,0)</f>
        <v>0</v>
      </c>
      <c r="BG1475" s="204">
        <f>IF(N1475="zákl. přenesená",J1475,0)</f>
        <v>0</v>
      </c>
      <c r="BH1475" s="204">
        <f>IF(N1475="sníž. přenesená",J1475,0)</f>
        <v>0</v>
      </c>
      <c r="BI1475" s="204">
        <f>IF(N1475="nulová",J1475,0)</f>
        <v>0</v>
      </c>
      <c r="BJ1475" s="24" t="s">
        <v>134</v>
      </c>
      <c r="BK1475" s="204">
        <f>ROUND(I1475*H1475,2)</f>
        <v>0</v>
      </c>
      <c r="BL1475" s="24" t="s">
        <v>133</v>
      </c>
      <c r="BM1475" s="24" t="s">
        <v>1497</v>
      </c>
    </row>
    <row r="1476" spans="2:65" s="1" customFormat="1" ht="13.5">
      <c r="B1476" s="41"/>
      <c r="C1476" s="63"/>
      <c r="D1476" s="205" t="s">
        <v>135</v>
      </c>
      <c r="E1476" s="63"/>
      <c r="F1476" s="206" t="s">
        <v>1496</v>
      </c>
      <c r="G1476" s="63"/>
      <c r="H1476" s="63"/>
      <c r="I1476" s="163"/>
      <c r="J1476" s="63"/>
      <c r="K1476" s="63"/>
      <c r="L1476" s="61"/>
      <c r="M1476" s="207"/>
      <c r="N1476" s="42"/>
      <c r="O1476" s="42"/>
      <c r="P1476" s="42"/>
      <c r="Q1476" s="42"/>
      <c r="R1476" s="42"/>
      <c r="S1476" s="42"/>
      <c r="T1476" s="78"/>
      <c r="AT1476" s="24" t="s">
        <v>135</v>
      </c>
      <c r="AU1476" s="24" t="s">
        <v>134</v>
      </c>
    </row>
    <row r="1477" spans="2:65" s="1" customFormat="1" ht="22.5" customHeight="1">
      <c r="B1477" s="41"/>
      <c r="C1477" s="193" t="s">
        <v>1498</v>
      </c>
      <c r="D1477" s="193" t="s">
        <v>129</v>
      </c>
      <c r="E1477" s="194" t="s">
        <v>1499</v>
      </c>
      <c r="F1477" s="195" t="s">
        <v>1500</v>
      </c>
      <c r="G1477" s="196" t="s">
        <v>380</v>
      </c>
      <c r="H1477" s="197">
        <v>3</v>
      </c>
      <c r="I1477" s="198"/>
      <c r="J1477" s="199">
        <f>ROUND(I1477*H1477,2)</f>
        <v>0</v>
      </c>
      <c r="K1477" s="195" t="s">
        <v>21</v>
      </c>
      <c r="L1477" s="61"/>
      <c r="M1477" s="200" t="s">
        <v>21</v>
      </c>
      <c r="N1477" s="201" t="s">
        <v>42</v>
      </c>
      <c r="O1477" s="42"/>
      <c r="P1477" s="202">
        <f>O1477*H1477</f>
        <v>0</v>
      </c>
      <c r="Q1477" s="202">
        <v>0</v>
      </c>
      <c r="R1477" s="202">
        <f>Q1477*H1477</f>
        <v>0</v>
      </c>
      <c r="S1477" s="202">
        <v>0</v>
      </c>
      <c r="T1477" s="203">
        <f>S1477*H1477</f>
        <v>0</v>
      </c>
      <c r="AR1477" s="24" t="s">
        <v>133</v>
      </c>
      <c r="AT1477" s="24" t="s">
        <v>129</v>
      </c>
      <c r="AU1477" s="24" t="s">
        <v>134</v>
      </c>
      <c r="AY1477" s="24" t="s">
        <v>126</v>
      </c>
      <c r="BE1477" s="204">
        <f>IF(N1477="základní",J1477,0)</f>
        <v>0</v>
      </c>
      <c r="BF1477" s="204">
        <f>IF(N1477="snížená",J1477,0)</f>
        <v>0</v>
      </c>
      <c r="BG1477" s="204">
        <f>IF(N1477="zákl. přenesená",J1477,0)</f>
        <v>0</v>
      </c>
      <c r="BH1477" s="204">
        <f>IF(N1477="sníž. přenesená",J1477,0)</f>
        <v>0</v>
      </c>
      <c r="BI1477" s="204">
        <f>IF(N1477="nulová",J1477,0)</f>
        <v>0</v>
      </c>
      <c r="BJ1477" s="24" t="s">
        <v>134</v>
      </c>
      <c r="BK1477" s="204">
        <f>ROUND(I1477*H1477,2)</f>
        <v>0</v>
      </c>
      <c r="BL1477" s="24" t="s">
        <v>133</v>
      </c>
      <c r="BM1477" s="24" t="s">
        <v>1501</v>
      </c>
    </row>
    <row r="1478" spans="2:65" s="1" customFormat="1" ht="13.5">
      <c r="B1478" s="41"/>
      <c r="C1478" s="63"/>
      <c r="D1478" s="205" t="s">
        <v>135</v>
      </c>
      <c r="E1478" s="63"/>
      <c r="F1478" s="206" t="s">
        <v>1500</v>
      </c>
      <c r="G1478" s="63"/>
      <c r="H1478" s="63"/>
      <c r="I1478" s="163"/>
      <c r="J1478" s="63"/>
      <c r="K1478" s="63"/>
      <c r="L1478" s="61"/>
      <c r="M1478" s="207"/>
      <c r="N1478" s="42"/>
      <c r="O1478" s="42"/>
      <c r="P1478" s="42"/>
      <c r="Q1478" s="42"/>
      <c r="R1478" s="42"/>
      <c r="S1478" s="42"/>
      <c r="T1478" s="78"/>
      <c r="AT1478" s="24" t="s">
        <v>135</v>
      </c>
      <c r="AU1478" s="24" t="s">
        <v>134</v>
      </c>
    </row>
    <row r="1479" spans="2:65" s="1" customFormat="1" ht="22.5" customHeight="1">
      <c r="B1479" s="41"/>
      <c r="C1479" s="193" t="s">
        <v>884</v>
      </c>
      <c r="D1479" s="193" t="s">
        <v>129</v>
      </c>
      <c r="E1479" s="194" t="s">
        <v>1502</v>
      </c>
      <c r="F1479" s="195" t="s">
        <v>1503</v>
      </c>
      <c r="G1479" s="196" t="s">
        <v>380</v>
      </c>
      <c r="H1479" s="197">
        <v>3</v>
      </c>
      <c r="I1479" s="198"/>
      <c r="J1479" s="199">
        <f>ROUND(I1479*H1479,2)</f>
        <v>0</v>
      </c>
      <c r="K1479" s="195" t="s">
        <v>21</v>
      </c>
      <c r="L1479" s="61"/>
      <c r="M1479" s="200" t="s">
        <v>21</v>
      </c>
      <c r="N1479" s="201" t="s">
        <v>42</v>
      </c>
      <c r="O1479" s="42"/>
      <c r="P1479" s="202">
        <f>O1479*H1479</f>
        <v>0</v>
      </c>
      <c r="Q1479" s="202">
        <v>0</v>
      </c>
      <c r="R1479" s="202">
        <f>Q1479*H1479</f>
        <v>0</v>
      </c>
      <c r="S1479" s="202">
        <v>0</v>
      </c>
      <c r="T1479" s="203">
        <f>S1479*H1479</f>
        <v>0</v>
      </c>
      <c r="AR1479" s="24" t="s">
        <v>133</v>
      </c>
      <c r="AT1479" s="24" t="s">
        <v>129</v>
      </c>
      <c r="AU1479" s="24" t="s">
        <v>134</v>
      </c>
      <c r="AY1479" s="24" t="s">
        <v>126</v>
      </c>
      <c r="BE1479" s="204">
        <f>IF(N1479="základní",J1479,0)</f>
        <v>0</v>
      </c>
      <c r="BF1479" s="204">
        <f>IF(N1479="snížená",J1479,0)</f>
        <v>0</v>
      </c>
      <c r="BG1479" s="204">
        <f>IF(N1479="zákl. přenesená",J1479,0)</f>
        <v>0</v>
      </c>
      <c r="BH1479" s="204">
        <f>IF(N1479="sníž. přenesená",J1479,0)</f>
        <v>0</v>
      </c>
      <c r="BI1479" s="204">
        <f>IF(N1479="nulová",J1479,0)</f>
        <v>0</v>
      </c>
      <c r="BJ1479" s="24" t="s">
        <v>134</v>
      </c>
      <c r="BK1479" s="204">
        <f>ROUND(I1479*H1479,2)</f>
        <v>0</v>
      </c>
      <c r="BL1479" s="24" t="s">
        <v>133</v>
      </c>
      <c r="BM1479" s="24" t="s">
        <v>1504</v>
      </c>
    </row>
    <row r="1480" spans="2:65" s="1" customFormat="1" ht="13.5">
      <c r="B1480" s="41"/>
      <c r="C1480" s="63"/>
      <c r="D1480" s="208" t="s">
        <v>135</v>
      </c>
      <c r="E1480" s="63"/>
      <c r="F1480" s="209" t="s">
        <v>1503</v>
      </c>
      <c r="G1480" s="63"/>
      <c r="H1480" s="63"/>
      <c r="I1480" s="163"/>
      <c r="J1480" s="63"/>
      <c r="K1480" s="63"/>
      <c r="L1480" s="61"/>
      <c r="M1480" s="207"/>
      <c r="N1480" s="42"/>
      <c r="O1480" s="42"/>
      <c r="P1480" s="42"/>
      <c r="Q1480" s="42"/>
      <c r="R1480" s="42"/>
      <c r="S1480" s="42"/>
      <c r="T1480" s="78"/>
      <c r="AT1480" s="24" t="s">
        <v>135</v>
      </c>
      <c r="AU1480" s="24" t="s">
        <v>134</v>
      </c>
    </row>
    <row r="1481" spans="2:65" s="10" customFormat="1" ht="29.85" customHeight="1">
      <c r="B1481" s="176"/>
      <c r="C1481" s="177"/>
      <c r="D1481" s="190" t="s">
        <v>69</v>
      </c>
      <c r="E1481" s="191" t="s">
        <v>1505</v>
      </c>
      <c r="F1481" s="191" t="s">
        <v>1506</v>
      </c>
      <c r="G1481" s="177"/>
      <c r="H1481" s="177"/>
      <c r="I1481" s="180"/>
      <c r="J1481" s="192">
        <f>BK1481</f>
        <v>0</v>
      </c>
      <c r="K1481" s="177"/>
      <c r="L1481" s="182"/>
      <c r="M1481" s="183"/>
      <c r="N1481" s="184"/>
      <c r="O1481" s="184"/>
      <c r="P1481" s="185">
        <f>SUM(P1482:P1519)</f>
        <v>0</v>
      </c>
      <c r="Q1481" s="184"/>
      <c r="R1481" s="185">
        <f>SUM(R1482:R1519)</f>
        <v>0</v>
      </c>
      <c r="S1481" s="184"/>
      <c r="T1481" s="186">
        <f>SUM(T1482:T1519)</f>
        <v>0</v>
      </c>
      <c r="AR1481" s="187" t="s">
        <v>78</v>
      </c>
      <c r="AT1481" s="188" t="s">
        <v>69</v>
      </c>
      <c r="AU1481" s="188" t="s">
        <v>78</v>
      </c>
      <c r="AY1481" s="187" t="s">
        <v>126</v>
      </c>
      <c r="BK1481" s="189">
        <f>SUM(BK1482:BK1519)</f>
        <v>0</v>
      </c>
    </row>
    <row r="1482" spans="2:65" s="1" customFormat="1" ht="22.5" customHeight="1">
      <c r="B1482" s="41"/>
      <c r="C1482" s="193" t="s">
        <v>1507</v>
      </c>
      <c r="D1482" s="193" t="s">
        <v>129</v>
      </c>
      <c r="E1482" s="194" t="s">
        <v>1508</v>
      </c>
      <c r="F1482" s="195" t="s">
        <v>1509</v>
      </c>
      <c r="G1482" s="196" t="s">
        <v>169</v>
      </c>
      <c r="H1482" s="197">
        <v>40</v>
      </c>
      <c r="I1482" s="198"/>
      <c r="J1482" s="199">
        <f>ROUND(I1482*H1482,2)</f>
        <v>0</v>
      </c>
      <c r="K1482" s="195" t="s">
        <v>21</v>
      </c>
      <c r="L1482" s="61"/>
      <c r="M1482" s="200" t="s">
        <v>21</v>
      </c>
      <c r="N1482" s="201" t="s">
        <v>42</v>
      </c>
      <c r="O1482" s="42"/>
      <c r="P1482" s="202">
        <f>O1482*H1482</f>
        <v>0</v>
      </c>
      <c r="Q1482" s="202">
        <v>0</v>
      </c>
      <c r="R1482" s="202">
        <f>Q1482*H1482</f>
        <v>0</v>
      </c>
      <c r="S1482" s="202">
        <v>0</v>
      </c>
      <c r="T1482" s="203">
        <f>S1482*H1482</f>
        <v>0</v>
      </c>
      <c r="AR1482" s="24" t="s">
        <v>133</v>
      </c>
      <c r="AT1482" s="24" t="s">
        <v>129</v>
      </c>
      <c r="AU1482" s="24" t="s">
        <v>134</v>
      </c>
      <c r="AY1482" s="24" t="s">
        <v>126</v>
      </c>
      <c r="BE1482" s="204">
        <f>IF(N1482="základní",J1482,0)</f>
        <v>0</v>
      </c>
      <c r="BF1482" s="204">
        <f>IF(N1482="snížená",J1482,0)</f>
        <v>0</v>
      </c>
      <c r="BG1482" s="204">
        <f>IF(N1482="zákl. přenesená",J1482,0)</f>
        <v>0</v>
      </c>
      <c r="BH1482" s="204">
        <f>IF(N1482="sníž. přenesená",J1482,0)</f>
        <v>0</v>
      </c>
      <c r="BI1482" s="204">
        <f>IF(N1482="nulová",J1482,0)</f>
        <v>0</v>
      </c>
      <c r="BJ1482" s="24" t="s">
        <v>134</v>
      </c>
      <c r="BK1482" s="204">
        <f>ROUND(I1482*H1482,2)</f>
        <v>0</v>
      </c>
      <c r="BL1482" s="24" t="s">
        <v>133</v>
      </c>
      <c r="BM1482" s="24" t="s">
        <v>1510</v>
      </c>
    </row>
    <row r="1483" spans="2:65" s="1" customFormat="1" ht="13.5">
      <c r="B1483" s="41"/>
      <c r="C1483" s="63"/>
      <c r="D1483" s="205" t="s">
        <v>135</v>
      </c>
      <c r="E1483" s="63"/>
      <c r="F1483" s="206" t="s">
        <v>1509</v>
      </c>
      <c r="G1483" s="63"/>
      <c r="H1483" s="63"/>
      <c r="I1483" s="163"/>
      <c r="J1483" s="63"/>
      <c r="K1483" s="63"/>
      <c r="L1483" s="61"/>
      <c r="M1483" s="207"/>
      <c r="N1483" s="42"/>
      <c r="O1483" s="42"/>
      <c r="P1483" s="42"/>
      <c r="Q1483" s="42"/>
      <c r="R1483" s="42"/>
      <c r="S1483" s="42"/>
      <c r="T1483" s="78"/>
      <c r="AT1483" s="24" t="s">
        <v>135</v>
      </c>
      <c r="AU1483" s="24" t="s">
        <v>134</v>
      </c>
    </row>
    <row r="1484" spans="2:65" s="1" customFormat="1" ht="22.5" customHeight="1">
      <c r="B1484" s="41"/>
      <c r="C1484" s="193" t="s">
        <v>890</v>
      </c>
      <c r="D1484" s="193" t="s">
        <v>129</v>
      </c>
      <c r="E1484" s="194" t="s">
        <v>1511</v>
      </c>
      <c r="F1484" s="195" t="s">
        <v>1512</v>
      </c>
      <c r="G1484" s="196" t="s">
        <v>169</v>
      </c>
      <c r="H1484" s="197">
        <v>97</v>
      </c>
      <c r="I1484" s="198"/>
      <c r="J1484" s="199">
        <f>ROUND(I1484*H1484,2)</f>
        <v>0</v>
      </c>
      <c r="K1484" s="195" t="s">
        <v>21</v>
      </c>
      <c r="L1484" s="61"/>
      <c r="M1484" s="200" t="s">
        <v>21</v>
      </c>
      <c r="N1484" s="201" t="s">
        <v>42</v>
      </c>
      <c r="O1484" s="42"/>
      <c r="P1484" s="202">
        <f>O1484*H1484</f>
        <v>0</v>
      </c>
      <c r="Q1484" s="202">
        <v>0</v>
      </c>
      <c r="R1484" s="202">
        <f>Q1484*H1484</f>
        <v>0</v>
      </c>
      <c r="S1484" s="202">
        <v>0</v>
      </c>
      <c r="T1484" s="203">
        <f>S1484*H1484</f>
        <v>0</v>
      </c>
      <c r="AR1484" s="24" t="s">
        <v>133</v>
      </c>
      <c r="AT1484" s="24" t="s">
        <v>129</v>
      </c>
      <c r="AU1484" s="24" t="s">
        <v>134</v>
      </c>
      <c r="AY1484" s="24" t="s">
        <v>126</v>
      </c>
      <c r="BE1484" s="204">
        <f>IF(N1484="základní",J1484,0)</f>
        <v>0</v>
      </c>
      <c r="BF1484" s="204">
        <f>IF(N1484="snížená",J1484,0)</f>
        <v>0</v>
      </c>
      <c r="BG1484" s="204">
        <f>IF(N1484="zákl. přenesená",J1484,0)</f>
        <v>0</v>
      </c>
      <c r="BH1484" s="204">
        <f>IF(N1484="sníž. přenesená",J1484,0)</f>
        <v>0</v>
      </c>
      <c r="BI1484" s="204">
        <f>IF(N1484="nulová",J1484,0)</f>
        <v>0</v>
      </c>
      <c r="BJ1484" s="24" t="s">
        <v>134</v>
      </c>
      <c r="BK1484" s="204">
        <f>ROUND(I1484*H1484,2)</f>
        <v>0</v>
      </c>
      <c r="BL1484" s="24" t="s">
        <v>133</v>
      </c>
      <c r="BM1484" s="24" t="s">
        <v>1513</v>
      </c>
    </row>
    <row r="1485" spans="2:65" s="1" customFormat="1" ht="13.5">
      <c r="B1485" s="41"/>
      <c r="C1485" s="63"/>
      <c r="D1485" s="205" t="s">
        <v>135</v>
      </c>
      <c r="E1485" s="63"/>
      <c r="F1485" s="206" t="s">
        <v>1512</v>
      </c>
      <c r="G1485" s="63"/>
      <c r="H1485" s="63"/>
      <c r="I1485" s="163"/>
      <c r="J1485" s="63"/>
      <c r="K1485" s="63"/>
      <c r="L1485" s="61"/>
      <c r="M1485" s="207"/>
      <c r="N1485" s="42"/>
      <c r="O1485" s="42"/>
      <c r="P1485" s="42"/>
      <c r="Q1485" s="42"/>
      <c r="R1485" s="42"/>
      <c r="S1485" s="42"/>
      <c r="T1485" s="78"/>
      <c r="AT1485" s="24" t="s">
        <v>135</v>
      </c>
      <c r="AU1485" s="24" t="s">
        <v>134</v>
      </c>
    </row>
    <row r="1486" spans="2:65" s="1" customFormat="1" ht="22.5" customHeight="1">
      <c r="B1486" s="41"/>
      <c r="C1486" s="193" t="s">
        <v>1514</v>
      </c>
      <c r="D1486" s="193" t="s">
        <v>129</v>
      </c>
      <c r="E1486" s="194" t="s">
        <v>1515</v>
      </c>
      <c r="F1486" s="195" t="s">
        <v>1516</v>
      </c>
      <c r="G1486" s="196" t="s">
        <v>169</v>
      </c>
      <c r="H1486" s="197">
        <v>13</v>
      </c>
      <c r="I1486" s="198"/>
      <c r="J1486" s="199">
        <f>ROUND(I1486*H1486,2)</f>
        <v>0</v>
      </c>
      <c r="K1486" s="195" t="s">
        <v>21</v>
      </c>
      <c r="L1486" s="61"/>
      <c r="M1486" s="200" t="s">
        <v>21</v>
      </c>
      <c r="N1486" s="201" t="s">
        <v>42</v>
      </c>
      <c r="O1486" s="42"/>
      <c r="P1486" s="202">
        <f>O1486*H1486</f>
        <v>0</v>
      </c>
      <c r="Q1486" s="202">
        <v>0</v>
      </c>
      <c r="R1486" s="202">
        <f>Q1486*H1486</f>
        <v>0</v>
      </c>
      <c r="S1486" s="202">
        <v>0</v>
      </c>
      <c r="T1486" s="203">
        <f>S1486*H1486</f>
        <v>0</v>
      </c>
      <c r="AR1486" s="24" t="s">
        <v>133</v>
      </c>
      <c r="AT1486" s="24" t="s">
        <v>129</v>
      </c>
      <c r="AU1486" s="24" t="s">
        <v>134</v>
      </c>
      <c r="AY1486" s="24" t="s">
        <v>126</v>
      </c>
      <c r="BE1486" s="204">
        <f>IF(N1486="základní",J1486,0)</f>
        <v>0</v>
      </c>
      <c r="BF1486" s="204">
        <f>IF(N1486="snížená",J1486,0)</f>
        <v>0</v>
      </c>
      <c r="BG1486" s="204">
        <f>IF(N1486="zákl. přenesená",J1486,0)</f>
        <v>0</v>
      </c>
      <c r="BH1486" s="204">
        <f>IF(N1486="sníž. přenesená",J1486,0)</f>
        <v>0</v>
      </c>
      <c r="BI1486" s="204">
        <f>IF(N1486="nulová",J1486,0)</f>
        <v>0</v>
      </c>
      <c r="BJ1486" s="24" t="s">
        <v>134</v>
      </c>
      <c r="BK1486" s="204">
        <f>ROUND(I1486*H1486,2)</f>
        <v>0</v>
      </c>
      <c r="BL1486" s="24" t="s">
        <v>133</v>
      </c>
      <c r="BM1486" s="24" t="s">
        <v>1517</v>
      </c>
    </row>
    <row r="1487" spans="2:65" s="1" customFormat="1" ht="13.5">
      <c r="B1487" s="41"/>
      <c r="C1487" s="63"/>
      <c r="D1487" s="205" t="s">
        <v>135</v>
      </c>
      <c r="E1487" s="63"/>
      <c r="F1487" s="206" t="s">
        <v>1516</v>
      </c>
      <c r="G1487" s="63"/>
      <c r="H1487" s="63"/>
      <c r="I1487" s="163"/>
      <c r="J1487" s="63"/>
      <c r="K1487" s="63"/>
      <c r="L1487" s="61"/>
      <c r="M1487" s="207"/>
      <c r="N1487" s="42"/>
      <c r="O1487" s="42"/>
      <c r="P1487" s="42"/>
      <c r="Q1487" s="42"/>
      <c r="R1487" s="42"/>
      <c r="S1487" s="42"/>
      <c r="T1487" s="78"/>
      <c r="AT1487" s="24" t="s">
        <v>135</v>
      </c>
      <c r="AU1487" s="24" t="s">
        <v>134</v>
      </c>
    </row>
    <row r="1488" spans="2:65" s="1" customFormat="1" ht="22.5" customHeight="1">
      <c r="B1488" s="41"/>
      <c r="C1488" s="193" t="s">
        <v>896</v>
      </c>
      <c r="D1488" s="193" t="s">
        <v>129</v>
      </c>
      <c r="E1488" s="194" t="s">
        <v>1518</v>
      </c>
      <c r="F1488" s="195" t="s">
        <v>1519</v>
      </c>
      <c r="G1488" s="196" t="s">
        <v>169</v>
      </c>
      <c r="H1488" s="197">
        <v>35</v>
      </c>
      <c r="I1488" s="198"/>
      <c r="J1488" s="199">
        <f>ROUND(I1488*H1488,2)</f>
        <v>0</v>
      </c>
      <c r="K1488" s="195" t="s">
        <v>21</v>
      </c>
      <c r="L1488" s="61"/>
      <c r="M1488" s="200" t="s">
        <v>21</v>
      </c>
      <c r="N1488" s="201" t="s">
        <v>42</v>
      </c>
      <c r="O1488" s="42"/>
      <c r="P1488" s="202">
        <f>O1488*H1488</f>
        <v>0</v>
      </c>
      <c r="Q1488" s="202">
        <v>0</v>
      </c>
      <c r="R1488" s="202">
        <f>Q1488*H1488</f>
        <v>0</v>
      </c>
      <c r="S1488" s="202">
        <v>0</v>
      </c>
      <c r="T1488" s="203">
        <f>S1488*H1488</f>
        <v>0</v>
      </c>
      <c r="AR1488" s="24" t="s">
        <v>133</v>
      </c>
      <c r="AT1488" s="24" t="s">
        <v>129</v>
      </c>
      <c r="AU1488" s="24" t="s">
        <v>134</v>
      </c>
      <c r="AY1488" s="24" t="s">
        <v>126</v>
      </c>
      <c r="BE1488" s="204">
        <f>IF(N1488="základní",J1488,0)</f>
        <v>0</v>
      </c>
      <c r="BF1488" s="204">
        <f>IF(N1488="snížená",J1488,0)</f>
        <v>0</v>
      </c>
      <c r="BG1488" s="204">
        <f>IF(N1488="zákl. přenesená",J1488,0)</f>
        <v>0</v>
      </c>
      <c r="BH1488" s="204">
        <f>IF(N1488="sníž. přenesená",J1488,0)</f>
        <v>0</v>
      </c>
      <c r="BI1488" s="204">
        <f>IF(N1488="nulová",J1488,0)</f>
        <v>0</v>
      </c>
      <c r="BJ1488" s="24" t="s">
        <v>134</v>
      </c>
      <c r="BK1488" s="204">
        <f>ROUND(I1488*H1488,2)</f>
        <v>0</v>
      </c>
      <c r="BL1488" s="24" t="s">
        <v>133</v>
      </c>
      <c r="BM1488" s="24" t="s">
        <v>1520</v>
      </c>
    </row>
    <row r="1489" spans="2:65" s="1" customFormat="1" ht="13.5">
      <c r="B1489" s="41"/>
      <c r="C1489" s="63"/>
      <c r="D1489" s="205" t="s">
        <v>135</v>
      </c>
      <c r="E1489" s="63"/>
      <c r="F1489" s="206" t="s">
        <v>1519</v>
      </c>
      <c r="G1489" s="63"/>
      <c r="H1489" s="63"/>
      <c r="I1489" s="163"/>
      <c r="J1489" s="63"/>
      <c r="K1489" s="63"/>
      <c r="L1489" s="61"/>
      <c r="M1489" s="207"/>
      <c r="N1489" s="42"/>
      <c r="O1489" s="42"/>
      <c r="P1489" s="42"/>
      <c r="Q1489" s="42"/>
      <c r="R1489" s="42"/>
      <c r="S1489" s="42"/>
      <c r="T1489" s="78"/>
      <c r="AT1489" s="24" t="s">
        <v>135</v>
      </c>
      <c r="AU1489" s="24" t="s">
        <v>134</v>
      </c>
    </row>
    <row r="1490" spans="2:65" s="1" customFormat="1" ht="22.5" customHeight="1">
      <c r="B1490" s="41"/>
      <c r="C1490" s="193" t="s">
        <v>1521</v>
      </c>
      <c r="D1490" s="193" t="s">
        <v>129</v>
      </c>
      <c r="E1490" s="194" t="s">
        <v>1522</v>
      </c>
      <c r="F1490" s="195" t="s">
        <v>1523</v>
      </c>
      <c r="G1490" s="196" t="s">
        <v>169</v>
      </c>
      <c r="H1490" s="197">
        <v>152</v>
      </c>
      <c r="I1490" s="198"/>
      <c r="J1490" s="199">
        <f>ROUND(I1490*H1490,2)</f>
        <v>0</v>
      </c>
      <c r="K1490" s="195" t="s">
        <v>21</v>
      </c>
      <c r="L1490" s="61"/>
      <c r="M1490" s="200" t="s">
        <v>21</v>
      </c>
      <c r="N1490" s="201" t="s">
        <v>42</v>
      </c>
      <c r="O1490" s="42"/>
      <c r="P1490" s="202">
        <f>O1490*H1490</f>
        <v>0</v>
      </c>
      <c r="Q1490" s="202">
        <v>0</v>
      </c>
      <c r="R1490" s="202">
        <f>Q1490*H1490</f>
        <v>0</v>
      </c>
      <c r="S1490" s="202">
        <v>0</v>
      </c>
      <c r="T1490" s="203">
        <f>S1490*H1490</f>
        <v>0</v>
      </c>
      <c r="AR1490" s="24" t="s">
        <v>133</v>
      </c>
      <c r="AT1490" s="24" t="s">
        <v>129</v>
      </c>
      <c r="AU1490" s="24" t="s">
        <v>134</v>
      </c>
      <c r="AY1490" s="24" t="s">
        <v>126</v>
      </c>
      <c r="BE1490" s="204">
        <f>IF(N1490="základní",J1490,0)</f>
        <v>0</v>
      </c>
      <c r="BF1490" s="204">
        <f>IF(N1490="snížená",J1490,0)</f>
        <v>0</v>
      </c>
      <c r="BG1490" s="204">
        <f>IF(N1490="zákl. přenesená",J1490,0)</f>
        <v>0</v>
      </c>
      <c r="BH1490" s="204">
        <f>IF(N1490="sníž. přenesená",J1490,0)</f>
        <v>0</v>
      </c>
      <c r="BI1490" s="204">
        <f>IF(N1490="nulová",J1490,0)</f>
        <v>0</v>
      </c>
      <c r="BJ1490" s="24" t="s">
        <v>134</v>
      </c>
      <c r="BK1490" s="204">
        <f>ROUND(I1490*H1490,2)</f>
        <v>0</v>
      </c>
      <c r="BL1490" s="24" t="s">
        <v>133</v>
      </c>
      <c r="BM1490" s="24" t="s">
        <v>1524</v>
      </c>
    </row>
    <row r="1491" spans="2:65" s="1" customFormat="1" ht="13.5">
      <c r="B1491" s="41"/>
      <c r="C1491" s="63"/>
      <c r="D1491" s="205" t="s">
        <v>135</v>
      </c>
      <c r="E1491" s="63"/>
      <c r="F1491" s="206" t="s">
        <v>1523</v>
      </c>
      <c r="G1491" s="63"/>
      <c r="H1491" s="63"/>
      <c r="I1491" s="163"/>
      <c r="J1491" s="63"/>
      <c r="K1491" s="63"/>
      <c r="L1491" s="61"/>
      <c r="M1491" s="207"/>
      <c r="N1491" s="42"/>
      <c r="O1491" s="42"/>
      <c r="P1491" s="42"/>
      <c r="Q1491" s="42"/>
      <c r="R1491" s="42"/>
      <c r="S1491" s="42"/>
      <c r="T1491" s="78"/>
      <c r="AT1491" s="24" t="s">
        <v>135</v>
      </c>
      <c r="AU1491" s="24" t="s">
        <v>134</v>
      </c>
    </row>
    <row r="1492" spans="2:65" s="1" customFormat="1" ht="22.5" customHeight="1">
      <c r="B1492" s="41"/>
      <c r="C1492" s="193" t="s">
        <v>901</v>
      </c>
      <c r="D1492" s="193" t="s">
        <v>129</v>
      </c>
      <c r="E1492" s="194" t="s">
        <v>1525</v>
      </c>
      <c r="F1492" s="195" t="s">
        <v>1526</v>
      </c>
      <c r="G1492" s="196" t="s">
        <v>169</v>
      </c>
      <c r="H1492" s="197">
        <v>12</v>
      </c>
      <c r="I1492" s="198"/>
      <c r="J1492" s="199">
        <f>ROUND(I1492*H1492,2)</f>
        <v>0</v>
      </c>
      <c r="K1492" s="195" t="s">
        <v>21</v>
      </c>
      <c r="L1492" s="61"/>
      <c r="M1492" s="200" t="s">
        <v>21</v>
      </c>
      <c r="N1492" s="201" t="s">
        <v>42</v>
      </c>
      <c r="O1492" s="42"/>
      <c r="P1492" s="202">
        <f>O1492*H1492</f>
        <v>0</v>
      </c>
      <c r="Q1492" s="202">
        <v>0</v>
      </c>
      <c r="R1492" s="202">
        <f>Q1492*H1492</f>
        <v>0</v>
      </c>
      <c r="S1492" s="202">
        <v>0</v>
      </c>
      <c r="T1492" s="203">
        <f>S1492*H1492</f>
        <v>0</v>
      </c>
      <c r="AR1492" s="24" t="s">
        <v>133</v>
      </c>
      <c r="AT1492" s="24" t="s">
        <v>129</v>
      </c>
      <c r="AU1492" s="24" t="s">
        <v>134</v>
      </c>
      <c r="AY1492" s="24" t="s">
        <v>126</v>
      </c>
      <c r="BE1492" s="204">
        <f>IF(N1492="základní",J1492,0)</f>
        <v>0</v>
      </c>
      <c r="BF1492" s="204">
        <f>IF(N1492="snížená",J1492,0)</f>
        <v>0</v>
      </c>
      <c r="BG1492" s="204">
        <f>IF(N1492="zákl. přenesená",J1492,0)</f>
        <v>0</v>
      </c>
      <c r="BH1492" s="204">
        <f>IF(N1492="sníž. přenesená",J1492,0)</f>
        <v>0</v>
      </c>
      <c r="BI1492" s="204">
        <f>IF(N1492="nulová",J1492,0)</f>
        <v>0</v>
      </c>
      <c r="BJ1492" s="24" t="s">
        <v>134</v>
      </c>
      <c r="BK1492" s="204">
        <f>ROUND(I1492*H1492,2)</f>
        <v>0</v>
      </c>
      <c r="BL1492" s="24" t="s">
        <v>133</v>
      </c>
      <c r="BM1492" s="24" t="s">
        <v>1527</v>
      </c>
    </row>
    <row r="1493" spans="2:65" s="1" customFormat="1" ht="13.5">
      <c r="B1493" s="41"/>
      <c r="C1493" s="63"/>
      <c r="D1493" s="205" t="s">
        <v>135</v>
      </c>
      <c r="E1493" s="63"/>
      <c r="F1493" s="206" t="s">
        <v>1526</v>
      </c>
      <c r="G1493" s="63"/>
      <c r="H1493" s="63"/>
      <c r="I1493" s="163"/>
      <c r="J1493" s="63"/>
      <c r="K1493" s="63"/>
      <c r="L1493" s="61"/>
      <c r="M1493" s="207"/>
      <c r="N1493" s="42"/>
      <c r="O1493" s="42"/>
      <c r="P1493" s="42"/>
      <c r="Q1493" s="42"/>
      <c r="R1493" s="42"/>
      <c r="S1493" s="42"/>
      <c r="T1493" s="78"/>
      <c r="AT1493" s="24" t="s">
        <v>135</v>
      </c>
      <c r="AU1493" s="24" t="s">
        <v>134</v>
      </c>
    </row>
    <row r="1494" spans="2:65" s="1" customFormat="1" ht="22.5" customHeight="1">
      <c r="B1494" s="41"/>
      <c r="C1494" s="193" t="s">
        <v>1528</v>
      </c>
      <c r="D1494" s="193" t="s">
        <v>129</v>
      </c>
      <c r="E1494" s="194" t="s">
        <v>1529</v>
      </c>
      <c r="F1494" s="195" t="s">
        <v>1530</v>
      </c>
      <c r="G1494" s="196" t="s">
        <v>489</v>
      </c>
      <c r="H1494" s="197">
        <v>5</v>
      </c>
      <c r="I1494" s="198"/>
      <c r="J1494" s="199">
        <f>ROUND(I1494*H1494,2)</f>
        <v>0</v>
      </c>
      <c r="K1494" s="195" t="s">
        <v>21</v>
      </c>
      <c r="L1494" s="61"/>
      <c r="M1494" s="200" t="s">
        <v>21</v>
      </c>
      <c r="N1494" s="201" t="s">
        <v>42</v>
      </c>
      <c r="O1494" s="42"/>
      <c r="P1494" s="202">
        <f>O1494*H1494</f>
        <v>0</v>
      </c>
      <c r="Q1494" s="202">
        <v>0</v>
      </c>
      <c r="R1494" s="202">
        <f>Q1494*H1494</f>
        <v>0</v>
      </c>
      <c r="S1494" s="202">
        <v>0</v>
      </c>
      <c r="T1494" s="203">
        <f>S1494*H1494</f>
        <v>0</v>
      </c>
      <c r="AR1494" s="24" t="s">
        <v>133</v>
      </c>
      <c r="AT1494" s="24" t="s">
        <v>129</v>
      </c>
      <c r="AU1494" s="24" t="s">
        <v>134</v>
      </c>
      <c r="AY1494" s="24" t="s">
        <v>126</v>
      </c>
      <c r="BE1494" s="204">
        <f>IF(N1494="základní",J1494,0)</f>
        <v>0</v>
      </c>
      <c r="BF1494" s="204">
        <f>IF(N1494="snížená",J1494,0)</f>
        <v>0</v>
      </c>
      <c r="BG1494" s="204">
        <f>IF(N1494="zákl. přenesená",J1494,0)</f>
        <v>0</v>
      </c>
      <c r="BH1494" s="204">
        <f>IF(N1494="sníž. přenesená",J1494,0)</f>
        <v>0</v>
      </c>
      <c r="BI1494" s="204">
        <f>IF(N1494="nulová",J1494,0)</f>
        <v>0</v>
      </c>
      <c r="BJ1494" s="24" t="s">
        <v>134</v>
      </c>
      <c r="BK1494" s="204">
        <f>ROUND(I1494*H1494,2)</f>
        <v>0</v>
      </c>
      <c r="BL1494" s="24" t="s">
        <v>133</v>
      </c>
      <c r="BM1494" s="24" t="s">
        <v>1531</v>
      </c>
    </row>
    <row r="1495" spans="2:65" s="1" customFormat="1" ht="13.5">
      <c r="B1495" s="41"/>
      <c r="C1495" s="63"/>
      <c r="D1495" s="205" t="s">
        <v>135</v>
      </c>
      <c r="E1495" s="63"/>
      <c r="F1495" s="206" t="s">
        <v>1530</v>
      </c>
      <c r="G1495" s="63"/>
      <c r="H1495" s="63"/>
      <c r="I1495" s="163"/>
      <c r="J1495" s="63"/>
      <c r="K1495" s="63"/>
      <c r="L1495" s="61"/>
      <c r="M1495" s="207"/>
      <c r="N1495" s="42"/>
      <c r="O1495" s="42"/>
      <c r="P1495" s="42"/>
      <c r="Q1495" s="42"/>
      <c r="R1495" s="42"/>
      <c r="S1495" s="42"/>
      <c r="T1495" s="78"/>
      <c r="AT1495" s="24" t="s">
        <v>135</v>
      </c>
      <c r="AU1495" s="24" t="s">
        <v>134</v>
      </c>
    </row>
    <row r="1496" spans="2:65" s="1" customFormat="1" ht="22.5" customHeight="1">
      <c r="B1496" s="41"/>
      <c r="C1496" s="193" t="s">
        <v>912</v>
      </c>
      <c r="D1496" s="193" t="s">
        <v>129</v>
      </c>
      <c r="E1496" s="194" t="s">
        <v>1532</v>
      </c>
      <c r="F1496" s="195" t="s">
        <v>1533</v>
      </c>
      <c r="G1496" s="196" t="s">
        <v>489</v>
      </c>
      <c r="H1496" s="197">
        <v>92</v>
      </c>
      <c r="I1496" s="198"/>
      <c r="J1496" s="199">
        <f>ROUND(I1496*H1496,2)</f>
        <v>0</v>
      </c>
      <c r="K1496" s="195" t="s">
        <v>21</v>
      </c>
      <c r="L1496" s="61"/>
      <c r="M1496" s="200" t="s">
        <v>21</v>
      </c>
      <c r="N1496" s="201" t="s">
        <v>42</v>
      </c>
      <c r="O1496" s="42"/>
      <c r="P1496" s="202">
        <f>O1496*H1496</f>
        <v>0</v>
      </c>
      <c r="Q1496" s="202">
        <v>0</v>
      </c>
      <c r="R1496" s="202">
        <f>Q1496*H1496</f>
        <v>0</v>
      </c>
      <c r="S1496" s="202">
        <v>0</v>
      </c>
      <c r="T1496" s="203">
        <f>S1496*H1496</f>
        <v>0</v>
      </c>
      <c r="AR1496" s="24" t="s">
        <v>133</v>
      </c>
      <c r="AT1496" s="24" t="s">
        <v>129</v>
      </c>
      <c r="AU1496" s="24" t="s">
        <v>134</v>
      </c>
      <c r="AY1496" s="24" t="s">
        <v>126</v>
      </c>
      <c r="BE1496" s="204">
        <f>IF(N1496="základní",J1496,0)</f>
        <v>0</v>
      </c>
      <c r="BF1496" s="204">
        <f>IF(N1496="snížená",J1496,0)</f>
        <v>0</v>
      </c>
      <c r="BG1496" s="204">
        <f>IF(N1496="zákl. přenesená",J1496,0)</f>
        <v>0</v>
      </c>
      <c r="BH1496" s="204">
        <f>IF(N1496="sníž. přenesená",J1496,0)</f>
        <v>0</v>
      </c>
      <c r="BI1496" s="204">
        <f>IF(N1496="nulová",J1496,0)</f>
        <v>0</v>
      </c>
      <c r="BJ1496" s="24" t="s">
        <v>134</v>
      </c>
      <c r="BK1496" s="204">
        <f>ROUND(I1496*H1496,2)</f>
        <v>0</v>
      </c>
      <c r="BL1496" s="24" t="s">
        <v>133</v>
      </c>
      <c r="BM1496" s="24" t="s">
        <v>1534</v>
      </c>
    </row>
    <row r="1497" spans="2:65" s="1" customFormat="1" ht="13.5">
      <c r="B1497" s="41"/>
      <c r="C1497" s="63"/>
      <c r="D1497" s="205" t="s">
        <v>135</v>
      </c>
      <c r="E1497" s="63"/>
      <c r="F1497" s="206" t="s">
        <v>1533</v>
      </c>
      <c r="G1497" s="63"/>
      <c r="H1497" s="63"/>
      <c r="I1497" s="163"/>
      <c r="J1497" s="63"/>
      <c r="K1497" s="63"/>
      <c r="L1497" s="61"/>
      <c r="M1497" s="207"/>
      <c r="N1497" s="42"/>
      <c r="O1497" s="42"/>
      <c r="P1497" s="42"/>
      <c r="Q1497" s="42"/>
      <c r="R1497" s="42"/>
      <c r="S1497" s="42"/>
      <c r="T1497" s="78"/>
      <c r="AT1497" s="24" t="s">
        <v>135</v>
      </c>
      <c r="AU1497" s="24" t="s">
        <v>134</v>
      </c>
    </row>
    <row r="1498" spans="2:65" s="1" customFormat="1" ht="22.5" customHeight="1">
      <c r="B1498" s="41"/>
      <c r="C1498" s="193" t="s">
        <v>1535</v>
      </c>
      <c r="D1498" s="193" t="s">
        <v>129</v>
      </c>
      <c r="E1498" s="194" t="s">
        <v>1536</v>
      </c>
      <c r="F1498" s="195" t="s">
        <v>1537</v>
      </c>
      <c r="G1498" s="196" t="s">
        <v>489</v>
      </c>
      <c r="H1498" s="197">
        <v>5</v>
      </c>
      <c r="I1498" s="198"/>
      <c r="J1498" s="199">
        <f>ROUND(I1498*H1498,2)</f>
        <v>0</v>
      </c>
      <c r="K1498" s="195" t="s">
        <v>21</v>
      </c>
      <c r="L1498" s="61"/>
      <c r="M1498" s="200" t="s">
        <v>21</v>
      </c>
      <c r="N1498" s="201" t="s">
        <v>42</v>
      </c>
      <c r="O1498" s="42"/>
      <c r="P1498" s="202">
        <f>O1498*H1498</f>
        <v>0</v>
      </c>
      <c r="Q1498" s="202">
        <v>0</v>
      </c>
      <c r="R1498" s="202">
        <f>Q1498*H1498</f>
        <v>0</v>
      </c>
      <c r="S1498" s="202">
        <v>0</v>
      </c>
      <c r="T1498" s="203">
        <f>S1498*H1498</f>
        <v>0</v>
      </c>
      <c r="AR1498" s="24" t="s">
        <v>133</v>
      </c>
      <c r="AT1498" s="24" t="s">
        <v>129</v>
      </c>
      <c r="AU1498" s="24" t="s">
        <v>134</v>
      </c>
      <c r="AY1498" s="24" t="s">
        <v>126</v>
      </c>
      <c r="BE1498" s="204">
        <f>IF(N1498="základní",J1498,0)</f>
        <v>0</v>
      </c>
      <c r="BF1498" s="204">
        <f>IF(N1498="snížená",J1498,0)</f>
        <v>0</v>
      </c>
      <c r="BG1498" s="204">
        <f>IF(N1498="zákl. přenesená",J1498,0)</f>
        <v>0</v>
      </c>
      <c r="BH1498" s="204">
        <f>IF(N1498="sníž. přenesená",J1498,0)</f>
        <v>0</v>
      </c>
      <c r="BI1498" s="204">
        <f>IF(N1498="nulová",J1498,0)</f>
        <v>0</v>
      </c>
      <c r="BJ1498" s="24" t="s">
        <v>134</v>
      </c>
      <c r="BK1498" s="204">
        <f>ROUND(I1498*H1498,2)</f>
        <v>0</v>
      </c>
      <c r="BL1498" s="24" t="s">
        <v>133</v>
      </c>
      <c r="BM1498" s="24" t="s">
        <v>1538</v>
      </c>
    </row>
    <row r="1499" spans="2:65" s="1" customFormat="1" ht="13.5">
      <c r="B1499" s="41"/>
      <c r="C1499" s="63"/>
      <c r="D1499" s="205" t="s">
        <v>135</v>
      </c>
      <c r="E1499" s="63"/>
      <c r="F1499" s="206" t="s">
        <v>1537</v>
      </c>
      <c r="G1499" s="63"/>
      <c r="H1499" s="63"/>
      <c r="I1499" s="163"/>
      <c r="J1499" s="63"/>
      <c r="K1499" s="63"/>
      <c r="L1499" s="61"/>
      <c r="M1499" s="207"/>
      <c r="N1499" s="42"/>
      <c r="O1499" s="42"/>
      <c r="P1499" s="42"/>
      <c r="Q1499" s="42"/>
      <c r="R1499" s="42"/>
      <c r="S1499" s="42"/>
      <c r="T1499" s="78"/>
      <c r="AT1499" s="24" t="s">
        <v>135</v>
      </c>
      <c r="AU1499" s="24" t="s">
        <v>134</v>
      </c>
    </row>
    <row r="1500" spans="2:65" s="1" customFormat="1" ht="22.5" customHeight="1">
      <c r="B1500" s="41"/>
      <c r="C1500" s="193" t="s">
        <v>916</v>
      </c>
      <c r="D1500" s="193" t="s">
        <v>129</v>
      </c>
      <c r="E1500" s="194" t="s">
        <v>1539</v>
      </c>
      <c r="F1500" s="195" t="s">
        <v>1540</v>
      </c>
      <c r="G1500" s="196" t="s">
        <v>489</v>
      </c>
      <c r="H1500" s="197">
        <v>30</v>
      </c>
      <c r="I1500" s="198"/>
      <c r="J1500" s="199">
        <f>ROUND(I1500*H1500,2)</f>
        <v>0</v>
      </c>
      <c r="K1500" s="195" t="s">
        <v>21</v>
      </c>
      <c r="L1500" s="61"/>
      <c r="M1500" s="200" t="s">
        <v>21</v>
      </c>
      <c r="N1500" s="201" t="s">
        <v>42</v>
      </c>
      <c r="O1500" s="42"/>
      <c r="P1500" s="202">
        <f>O1500*H1500</f>
        <v>0</v>
      </c>
      <c r="Q1500" s="202">
        <v>0</v>
      </c>
      <c r="R1500" s="202">
        <f>Q1500*H1500</f>
        <v>0</v>
      </c>
      <c r="S1500" s="202">
        <v>0</v>
      </c>
      <c r="T1500" s="203">
        <f>S1500*H1500</f>
        <v>0</v>
      </c>
      <c r="AR1500" s="24" t="s">
        <v>133</v>
      </c>
      <c r="AT1500" s="24" t="s">
        <v>129</v>
      </c>
      <c r="AU1500" s="24" t="s">
        <v>134</v>
      </c>
      <c r="AY1500" s="24" t="s">
        <v>126</v>
      </c>
      <c r="BE1500" s="204">
        <f>IF(N1500="základní",J1500,0)</f>
        <v>0</v>
      </c>
      <c r="BF1500" s="204">
        <f>IF(N1500="snížená",J1500,0)</f>
        <v>0</v>
      </c>
      <c r="BG1500" s="204">
        <f>IF(N1500="zákl. přenesená",J1500,0)</f>
        <v>0</v>
      </c>
      <c r="BH1500" s="204">
        <f>IF(N1500="sníž. přenesená",J1500,0)</f>
        <v>0</v>
      </c>
      <c r="BI1500" s="204">
        <f>IF(N1500="nulová",J1500,0)</f>
        <v>0</v>
      </c>
      <c r="BJ1500" s="24" t="s">
        <v>134</v>
      </c>
      <c r="BK1500" s="204">
        <f>ROUND(I1500*H1500,2)</f>
        <v>0</v>
      </c>
      <c r="BL1500" s="24" t="s">
        <v>133</v>
      </c>
      <c r="BM1500" s="24" t="s">
        <v>1541</v>
      </c>
    </row>
    <row r="1501" spans="2:65" s="1" customFormat="1" ht="13.5">
      <c r="B1501" s="41"/>
      <c r="C1501" s="63"/>
      <c r="D1501" s="205" t="s">
        <v>135</v>
      </c>
      <c r="E1501" s="63"/>
      <c r="F1501" s="206" t="s">
        <v>1540</v>
      </c>
      <c r="G1501" s="63"/>
      <c r="H1501" s="63"/>
      <c r="I1501" s="163"/>
      <c r="J1501" s="63"/>
      <c r="K1501" s="63"/>
      <c r="L1501" s="61"/>
      <c r="M1501" s="207"/>
      <c r="N1501" s="42"/>
      <c r="O1501" s="42"/>
      <c r="P1501" s="42"/>
      <c r="Q1501" s="42"/>
      <c r="R1501" s="42"/>
      <c r="S1501" s="42"/>
      <c r="T1501" s="78"/>
      <c r="AT1501" s="24" t="s">
        <v>135</v>
      </c>
      <c r="AU1501" s="24" t="s">
        <v>134</v>
      </c>
    </row>
    <row r="1502" spans="2:65" s="1" customFormat="1" ht="22.5" customHeight="1">
      <c r="B1502" s="41"/>
      <c r="C1502" s="193" t="s">
        <v>1542</v>
      </c>
      <c r="D1502" s="193" t="s">
        <v>129</v>
      </c>
      <c r="E1502" s="194" t="s">
        <v>1543</v>
      </c>
      <c r="F1502" s="195" t="s">
        <v>1544</v>
      </c>
      <c r="G1502" s="196" t="s">
        <v>489</v>
      </c>
      <c r="H1502" s="197">
        <v>25</v>
      </c>
      <c r="I1502" s="198"/>
      <c r="J1502" s="199">
        <f>ROUND(I1502*H1502,2)</f>
        <v>0</v>
      </c>
      <c r="K1502" s="195" t="s">
        <v>21</v>
      </c>
      <c r="L1502" s="61"/>
      <c r="M1502" s="200" t="s">
        <v>21</v>
      </c>
      <c r="N1502" s="201" t="s">
        <v>42</v>
      </c>
      <c r="O1502" s="42"/>
      <c r="P1502" s="202">
        <f>O1502*H1502</f>
        <v>0</v>
      </c>
      <c r="Q1502" s="202">
        <v>0</v>
      </c>
      <c r="R1502" s="202">
        <f>Q1502*H1502</f>
        <v>0</v>
      </c>
      <c r="S1502" s="202">
        <v>0</v>
      </c>
      <c r="T1502" s="203">
        <f>S1502*H1502</f>
        <v>0</v>
      </c>
      <c r="AR1502" s="24" t="s">
        <v>133</v>
      </c>
      <c r="AT1502" s="24" t="s">
        <v>129</v>
      </c>
      <c r="AU1502" s="24" t="s">
        <v>134</v>
      </c>
      <c r="AY1502" s="24" t="s">
        <v>126</v>
      </c>
      <c r="BE1502" s="204">
        <f>IF(N1502="základní",J1502,0)</f>
        <v>0</v>
      </c>
      <c r="BF1502" s="204">
        <f>IF(N1502="snížená",J1502,0)</f>
        <v>0</v>
      </c>
      <c r="BG1502" s="204">
        <f>IF(N1502="zákl. přenesená",J1502,0)</f>
        <v>0</v>
      </c>
      <c r="BH1502" s="204">
        <f>IF(N1502="sníž. přenesená",J1502,0)</f>
        <v>0</v>
      </c>
      <c r="BI1502" s="204">
        <f>IF(N1502="nulová",J1502,0)</f>
        <v>0</v>
      </c>
      <c r="BJ1502" s="24" t="s">
        <v>134</v>
      </c>
      <c r="BK1502" s="204">
        <f>ROUND(I1502*H1502,2)</f>
        <v>0</v>
      </c>
      <c r="BL1502" s="24" t="s">
        <v>133</v>
      </c>
      <c r="BM1502" s="24" t="s">
        <v>1545</v>
      </c>
    </row>
    <row r="1503" spans="2:65" s="1" customFormat="1" ht="13.5">
      <c r="B1503" s="41"/>
      <c r="C1503" s="63"/>
      <c r="D1503" s="205" t="s">
        <v>135</v>
      </c>
      <c r="E1503" s="63"/>
      <c r="F1503" s="206" t="s">
        <v>1544</v>
      </c>
      <c r="G1503" s="63"/>
      <c r="H1503" s="63"/>
      <c r="I1503" s="163"/>
      <c r="J1503" s="63"/>
      <c r="K1503" s="63"/>
      <c r="L1503" s="61"/>
      <c r="M1503" s="207"/>
      <c r="N1503" s="42"/>
      <c r="O1503" s="42"/>
      <c r="P1503" s="42"/>
      <c r="Q1503" s="42"/>
      <c r="R1503" s="42"/>
      <c r="S1503" s="42"/>
      <c r="T1503" s="78"/>
      <c r="AT1503" s="24" t="s">
        <v>135</v>
      </c>
      <c r="AU1503" s="24" t="s">
        <v>134</v>
      </c>
    </row>
    <row r="1504" spans="2:65" s="1" customFormat="1" ht="22.5" customHeight="1">
      <c r="B1504" s="41"/>
      <c r="C1504" s="193" t="s">
        <v>921</v>
      </c>
      <c r="D1504" s="193" t="s">
        <v>129</v>
      </c>
      <c r="E1504" s="194" t="s">
        <v>1546</v>
      </c>
      <c r="F1504" s="195" t="s">
        <v>1547</v>
      </c>
      <c r="G1504" s="196" t="s">
        <v>489</v>
      </c>
      <c r="H1504" s="197">
        <v>5</v>
      </c>
      <c r="I1504" s="198"/>
      <c r="J1504" s="199">
        <f>ROUND(I1504*H1504,2)</f>
        <v>0</v>
      </c>
      <c r="K1504" s="195" t="s">
        <v>21</v>
      </c>
      <c r="L1504" s="61"/>
      <c r="M1504" s="200" t="s">
        <v>21</v>
      </c>
      <c r="N1504" s="201" t="s">
        <v>42</v>
      </c>
      <c r="O1504" s="42"/>
      <c r="P1504" s="202">
        <f>O1504*H1504</f>
        <v>0</v>
      </c>
      <c r="Q1504" s="202">
        <v>0</v>
      </c>
      <c r="R1504" s="202">
        <f>Q1504*H1504</f>
        <v>0</v>
      </c>
      <c r="S1504" s="202">
        <v>0</v>
      </c>
      <c r="T1504" s="203">
        <f>S1504*H1504</f>
        <v>0</v>
      </c>
      <c r="AR1504" s="24" t="s">
        <v>133</v>
      </c>
      <c r="AT1504" s="24" t="s">
        <v>129</v>
      </c>
      <c r="AU1504" s="24" t="s">
        <v>134</v>
      </c>
      <c r="AY1504" s="24" t="s">
        <v>126</v>
      </c>
      <c r="BE1504" s="204">
        <f>IF(N1504="základní",J1504,0)</f>
        <v>0</v>
      </c>
      <c r="BF1504" s="204">
        <f>IF(N1504="snížená",J1504,0)</f>
        <v>0</v>
      </c>
      <c r="BG1504" s="204">
        <f>IF(N1504="zákl. přenesená",J1504,0)</f>
        <v>0</v>
      </c>
      <c r="BH1504" s="204">
        <f>IF(N1504="sníž. přenesená",J1504,0)</f>
        <v>0</v>
      </c>
      <c r="BI1504" s="204">
        <f>IF(N1504="nulová",J1504,0)</f>
        <v>0</v>
      </c>
      <c r="BJ1504" s="24" t="s">
        <v>134</v>
      </c>
      <c r="BK1504" s="204">
        <f>ROUND(I1504*H1504,2)</f>
        <v>0</v>
      </c>
      <c r="BL1504" s="24" t="s">
        <v>133</v>
      </c>
      <c r="BM1504" s="24" t="s">
        <v>1548</v>
      </c>
    </row>
    <row r="1505" spans="2:65" s="1" customFormat="1" ht="13.5">
      <c r="B1505" s="41"/>
      <c r="C1505" s="63"/>
      <c r="D1505" s="205" t="s">
        <v>135</v>
      </c>
      <c r="E1505" s="63"/>
      <c r="F1505" s="206" t="s">
        <v>1549</v>
      </c>
      <c r="G1505" s="63"/>
      <c r="H1505" s="63"/>
      <c r="I1505" s="163"/>
      <c r="J1505" s="63"/>
      <c r="K1505" s="63"/>
      <c r="L1505" s="61"/>
      <c r="M1505" s="207"/>
      <c r="N1505" s="42"/>
      <c r="O1505" s="42"/>
      <c r="P1505" s="42"/>
      <c r="Q1505" s="42"/>
      <c r="R1505" s="42"/>
      <c r="S1505" s="42"/>
      <c r="T1505" s="78"/>
      <c r="AT1505" s="24" t="s">
        <v>135</v>
      </c>
      <c r="AU1505" s="24" t="s">
        <v>134</v>
      </c>
    </row>
    <row r="1506" spans="2:65" s="1" customFormat="1" ht="31.5" customHeight="1">
      <c r="B1506" s="41"/>
      <c r="C1506" s="193" t="s">
        <v>1550</v>
      </c>
      <c r="D1506" s="193" t="s">
        <v>129</v>
      </c>
      <c r="E1506" s="194" t="s">
        <v>1551</v>
      </c>
      <c r="F1506" s="195" t="s">
        <v>1552</v>
      </c>
      <c r="G1506" s="196" t="s">
        <v>489</v>
      </c>
      <c r="H1506" s="197">
        <v>4</v>
      </c>
      <c r="I1506" s="198"/>
      <c r="J1506" s="199">
        <f>ROUND(I1506*H1506,2)</f>
        <v>0</v>
      </c>
      <c r="K1506" s="195" t="s">
        <v>21</v>
      </c>
      <c r="L1506" s="61"/>
      <c r="M1506" s="200" t="s">
        <v>21</v>
      </c>
      <c r="N1506" s="201" t="s">
        <v>42</v>
      </c>
      <c r="O1506" s="42"/>
      <c r="P1506" s="202">
        <f>O1506*H1506</f>
        <v>0</v>
      </c>
      <c r="Q1506" s="202">
        <v>0</v>
      </c>
      <c r="R1506" s="202">
        <f>Q1506*H1506</f>
        <v>0</v>
      </c>
      <c r="S1506" s="202">
        <v>0</v>
      </c>
      <c r="T1506" s="203">
        <f>S1506*H1506</f>
        <v>0</v>
      </c>
      <c r="AR1506" s="24" t="s">
        <v>133</v>
      </c>
      <c r="AT1506" s="24" t="s">
        <v>129</v>
      </c>
      <c r="AU1506" s="24" t="s">
        <v>134</v>
      </c>
      <c r="AY1506" s="24" t="s">
        <v>126</v>
      </c>
      <c r="BE1506" s="204">
        <f>IF(N1506="základní",J1506,0)</f>
        <v>0</v>
      </c>
      <c r="BF1506" s="204">
        <f>IF(N1506="snížená",J1506,0)</f>
        <v>0</v>
      </c>
      <c r="BG1506" s="204">
        <f>IF(N1506="zákl. přenesená",J1506,0)</f>
        <v>0</v>
      </c>
      <c r="BH1506" s="204">
        <f>IF(N1506="sníž. přenesená",J1506,0)</f>
        <v>0</v>
      </c>
      <c r="BI1506" s="204">
        <f>IF(N1506="nulová",J1506,0)</f>
        <v>0</v>
      </c>
      <c r="BJ1506" s="24" t="s">
        <v>134</v>
      </c>
      <c r="BK1506" s="204">
        <f>ROUND(I1506*H1506,2)</f>
        <v>0</v>
      </c>
      <c r="BL1506" s="24" t="s">
        <v>133</v>
      </c>
      <c r="BM1506" s="24" t="s">
        <v>1553</v>
      </c>
    </row>
    <row r="1507" spans="2:65" s="1" customFormat="1" ht="27">
      <c r="B1507" s="41"/>
      <c r="C1507" s="63"/>
      <c r="D1507" s="205" t="s">
        <v>135</v>
      </c>
      <c r="E1507" s="63"/>
      <c r="F1507" s="206" t="s">
        <v>1554</v>
      </c>
      <c r="G1507" s="63"/>
      <c r="H1507" s="63"/>
      <c r="I1507" s="163"/>
      <c r="J1507" s="63"/>
      <c r="K1507" s="63"/>
      <c r="L1507" s="61"/>
      <c r="M1507" s="207"/>
      <c r="N1507" s="42"/>
      <c r="O1507" s="42"/>
      <c r="P1507" s="42"/>
      <c r="Q1507" s="42"/>
      <c r="R1507" s="42"/>
      <c r="S1507" s="42"/>
      <c r="T1507" s="78"/>
      <c r="AT1507" s="24" t="s">
        <v>135</v>
      </c>
      <c r="AU1507" s="24" t="s">
        <v>134</v>
      </c>
    </row>
    <row r="1508" spans="2:65" s="1" customFormat="1" ht="22.5" customHeight="1">
      <c r="B1508" s="41"/>
      <c r="C1508" s="193" t="s">
        <v>925</v>
      </c>
      <c r="D1508" s="193" t="s">
        <v>129</v>
      </c>
      <c r="E1508" s="194" t="s">
        <v>1555</v>
      </c>
      <c r="F1508" s="195" t="s">
        <v>1556</v>
      </c>
      <c r="G1508" s="196" t="s">
        <v>489</v>
      </c>
      <c r="H1508" s="197">
        <v>5</v>
      </c>
      <c r="I1508" s="198"/>
      <c r="J1508" s="199">
        <f>ROUND(I1508*H1508,2)</f>
        <v>0</v>
      </c>
      <c r="K1508" s="195" t="s">
        <v>21</v>
      </c>
      <c r="L1508" s="61"/>
      <c r="M1508" s="200" t="s">
        <v>21</v>
      </c>
      <c r="N1508" s="201" t="s">
        <v>42</v>
      </c>
      <c r="O1508" s="42"/>
      <c r="P1508" s="202">
        <f>O1508*H1508</f>
        <v>0</v>
      </c>
      <c r="Q1508" s="202">
        <v>0</v>
      </c>
      <c r="R1508" s="202">
        <f>Q1508*H1508</f>
        <v>0</v>
      </c>
      <c r="S1508" s="202">
        <v>0</v>
      </c>
      <c r="T1508" s="203">
        <f>S1508*H1508</f>
        <v>0</v>
      </c>
      <c r="AR1508" s="24" t="s">
        <v>133</v>
      </c>
      <c r="AT1508" s="24" t="s">
        <v>129</v>
      </c>
      <c r="AU1508" s="24" t="s">
        <v>134</v>
      </c>
      <c r="AY1508" s="24" t="s">
        <v>126</v>
      </c>
      <c r="BE1508" s="204">
        <f>IF(N1508="základní",J1508,0)</f>
        <v>0</v>
      </c>
      <c r="BF1508" s="204">
        <f>IF(N1508="snížená",J1508,0)</f>
        <v>0</v>
      </c>
      <c r="BG1508" s="204">
        <f>IF(N1508="zákl. přenesená",J1508,0)</f>
        <v>0</v>
      </c>
      <c r="BH1508" s="204">
        <f>IF(N1508="sníž. přenesená",J1508,0)</f>
        <v>0</v>
      </c>
      <c r="BI1508" s="204">
        <f>IF(N1508="nulová",J1508,0)</f>
        <v>0</v>
      </c>
      <c r="BJ1508" s="24" t="s">
        <v>134</v>
      </c>
      <c r="BK1508" s="204">
        <f>ROUND(I1508*H1508,2)</f>
        <v>0</v>
      </c>
      <c r="BL1508" s="24" t="s">
        <v>133</v>
      </c>
      <c r="BM1508" s="24" t="s">
        <v>1557</v>
      </c>
    </row>
    <row r="1509" spans="2:65" s="1" customFormat="1" ht="13.5">
      <c r="B1509" s="41"/>
      <c r="C1509" s="63"/>
      <c r="D1509" s="205" t="s">
        <v>135</v>
      </c>
      <c r="E1509" s="63"/>
      <c r="F1509" s="206" t="s">
        <v>1558</v>
      </c>
      <c r="G1509" s="63"/>
      <c r="H1509" s="63"/>
      <c r="I1509" s="163"/>
      <c r="J1509" s="63"/>
      <c r="K1509" s="63"/>
      <c r="L1509" s="61"/>
      <c r="M1509" s="207"/>
      <c r="N1509" s="42"/>
      <c r="O1509" s="42"/>
      <c r="P1509" s="42"/>
      <c r="Q1509" s="42"/>
      <c r="R1509" s="42"/>
      <c r="S1509" s="42"/>
      <c r="T1509" s="78"/>
      <c r="AT1509" s="24" t="s">
        <v>135</v>
      </c>
      <c r="AU1509" s="24" t="s">
        <v>134</v>
      </c>
    </row>
    <row r="1510" spans="2:65" s="1" customFormat="1" ht="22.5" customHeight="1">
      <c r="B1510" s="41"/>
      <c r="C1510" s="193" t="s">
        <v>1559</v>
      </c>
      <c r="D1510" s="193" t="s">
        <v>129</v>
      </c>
      <c r="E1510" s="194" t="s">
        <v>1560</v>
      </c>
      <c r="F1510" s="195" t="s">
        <v>1561</v>
      </c>
      <c r="G1510" s="196" t="s">
        <v>489</v>
      </c>
      <c r="H1510" s="197">
        <v>1</v>
      </c>
      <c r="I1510" s="198"/>
      <c r="J1510" s="199">
        <f>ROUND(I1510*H1510,2)</f>
        <v>0</v>
      </c>
      <c r="K1510" s="195" t="s">
        <v>21</v>
      </c>
      <c r="L1510" s="61"/>
      <c r="M1510" s="200" t="s">
        <v>21</v>
      </c>
      <c r="N1510" s="201" t="s">
        <v>42</v>
      </c>
      <c r="O1510" s="42"/>
      <c r="P1510" s="202">
        <f>O1510*H1510</f>
        <v>0</v>
      </c>
      <c r="Q1510" s="202">
        <v>0</v>
      </c>
      <c r="R1510" s="202">
        <f>Q1510*H1510</f>
        <v>0</v>
      </c>
      <c r="S1510" s="202">
        <v>0</v>
      </c>
      <c r="T1510" s="203">
        <f>S1510*H1510</f>
        <v>0</v>
      </c>
      <c r="AR1510" s="24" t="s">
        <v>133</v>
      </c>
      <c r="AT1510" s="24" t="s">
        <v>129</v>
      </c>
      <c r="AU1510" s="24" t="s">
        <v>134</v>
      </c>
      <c r="AY1510" s="24" t="s">
        <v>126</v>
      </c>
      <c r="BE1510" s="204">
        <f>IF(N1510="základní",J1510,0)</f>
        <v>0</v>
      </c>
      <c r="BF1510" s="204">
        <f>IF(N1510="snížená",J1510,0)</f>
        <v>0</v>
      </c>
      <c r="BG1510" s="204">
        <f>IF(N1510="zákl. přenesená",J1510,0)</f>
        <v>0</v>
      </c>
      <c r="BH1510" s="204">
        <f>IF(N1510="sníž. přenesená",J1510,0)</f>
        <v>0</v>
      </c>
      <c r="BI1510" s="204">
        <f>IF(N1510="nulová",J1510,0)</f>
        <v>0</v>
      </c>
      <c r="BJ1510" s="24" t="s">
        <v>134</v>
      </c>
      <c r="BK1510" s="204">
        <f>ROUND(I1510*H1510,2)</f>
        <v>0</v>
      </c>
      <c r="BL1510" s="24" t="s">
        <v>133</v>
      </c>
      <c r="BM1510" s="24" t="s">
        <v>1562</v>
      </c>
    </row>
    <row r="1511" spans="2:65" s="1" customFormat="1" ht="13.5">
      <c r="B1511" s="41"/>
      <c r="C1511" s="63"/>
      <c r="D1511" s="205" t="s">
        <v>135</v>
      </c>
      <c r="E1511" s="63"/>
      <c r="F1511" s="206" t="s">
        <v>1561</v>
      </c>
      <c r="G1511" s="63"/>
      <c r="H1511" s="63"/>
      <c r="I1511" s="163"/>
      <c r="J1511" s="63"/>
      <c r="K1511" s="63"/>
      <c r="L1511" s="61"/>
      <c r="M1511" s="207"/>
      <c r="N1511" s="42"/>
      <c r="O1511" s="42"/>
      <c r="P1511" s="42"/>
      <c r="Q1511" s="42"/>
      <c r="R1511" s="42"/>
      <c r="S1511" s="42"/>
      <c r="T1511" s="78"/>
      <c r="AT1511" s="24" t="s">
        <v>135</v>
      </c>
      <c r="AU1511" s="24" t="s">
        <v>134</v>
      </c>
    </row>
    <row r="1512" spans="2:65" s="1" customFormat="1" ht="22.5" customHeight="1">
      <c r="B1512" s="41"/>
      <c r="C1512" s="193" t="s">
        <v>930</v>
      </c>
      <c r="D1512" s="193" t="s">
        <v>129</v>
      </c>
      <c r="E1512" s="194" t="s">
        <v>1563</v>
      </c>
      <c r="F1512" s="195" t="s">
        <v>1564</v>
      </c>
      <c r="G1512" s="196" t="s">
        <v>489</v>
      </c>
      <c r="H1512" s="197">
        <v>11</v>
      </c>
      <c r="I1512" s="198"/>
      <c r="J1512" s="199">
        <f>ROUND(I1512*H1512,2)</f>
        <v>0</v>
      </c>
      <c r="K1512" s="195" t="s">
        <v>21</v>
      </c>
      <c r="L1512" s="61"/>
      <c r="M1512" s="200" t="s">
        <v>21</v>
      </c>
      <c r="N1512" s="201" t="s">
        <v>42</v>
      </c>
      <c r="O1512" s="42"/>
      <c r="P1512" s="202">
        <f>O1512*H1512</f>
        <v>0</v>
      </c>
      <c r="Q1512" s="202">
        <v>0</v>
      </c>
      <c r="R1512" s="202">
        <f>Q1512*H1512</f>
        <v>0</v>
      </c>
      <c r="S1512" s="202">
        <v>0</v>
      </c>
      <c r="T1512" s="203">
        <f>S1512*H1512</f>
        <v>0</v>
      </c>
      <c r="AR1512" s="24" t="s">
        <v>133</v>
      </c>
      <c r="AT1512" s="24" t="s">
        <v>129</v>
      </c>
      <c r="AU1512" s="24" t="s">
        <v>134</v>
      </c>
      <c r="AY1512" s="24" t="s">
        <v>126</v>
      </c>
      <c r="BE1512" s="204">
        <f>IF(N1512="základní",J1512,0)</f>
        <v>0</v>
      </c>
      <c r="BF1512" s="204">
        <f>IF(N1512="snížená",J1512,0)</f>
        <v>0</v>
      </c>
      <c r="BG1512" s="204">
        <f>IF(N1512="zákl. přenesená",J1512,0)</f>
        <v>0</v>
      </c>
      <c r="BH1512" s="204">
        <f>IF(N1512="sníž. přenesená",J1512,0)</f>
        <v>0</v>
      </c>
      <c r="BI1512" s="204">
        <f>IF(N1512="nulová",J1512,0)</f>
        <v>0</v>
      </c>
      <c r="BJ1512" s="24" t="s">
        <v>134</v>
      </c>
      <c r="BK1512" s="204">
        <f>ROUND(I1512*H1512,2)</f>
        <v>0</v>
      </c>
      <c r="BL1512" s="24" t="s">
        <v>133</v>
      </c>
      <c r="BM1512" s="24" t="s">
        <v>1565</v>
      </c>
    </row>
    <row r="1513" spans="2:65" s="1" customFormat="1" ht="13.5">
      <c r="B1513" s="41"/>
      <c r="C1513" s="63"/>
      <c r="D1513" s="205" t="s">
        <v>135</v>
      </c>
      <c r="E1513" s="63"/>
      <c r="F1513" s="206" t="s">
        <v>1566</v>
      </c>
      <c r="G1513" s="63"/>
      <c r="H1513" s="63"/>
      <c r="I1513" s="163"/>
      <c r="J1513" s="63"/>
      <c r="K1513" s="63"/>
      <c r="L1513" s="61"/>
      <c r="M1513" s="207"/>
      <c r="N1513" s="42"/>
      <c r="O1513" s="42"/>
      <c r="P1513" s="42"/>
      <c r="Q1513" s="42"/>
      <c r="R1513" s="42"/>
      <c r="S1513" s="42"/>
      <c r="T1513" s="78"/>
      <c r="AT1513" s="24" t="s">
        <v>135</v>
      </c>
      <c r="AU1513" s="24" t="s">
        <v>134</v>
      </c>
    </row>
    <row r="1514" spans="2:65" s="1" customFormat="1" ht="22.5" customHeight="1">
      <c r="B1514" s="41"/>
      <c r="C1514" s="193" t="s">
        <v>1567</v>
      </c>
      <c r="D1514" s="193" t="s">
        <v>129</v>
      </c>
      <c r="E1514" s="194" t="s">
        <v>1568</v>
      </c>
      <c r="F1514" s="195" t="s">
        <v>1569</v>
      </c>
      <c r="G1514" s="196" t="s">
        <v>489</v>
      </c>
      <c r="H1514" s="197">
        <v>6</v>
      </c>
      <c r="I1514" s="198"/>
      <c r="J1514" s="199">
        <f>ROUND(I1514*H1514,2)</f>
        <v>0</v>
      </c>
      <c r="K1514" s="195" t="s">
        <v>21</v>
      </c>
      <c r="L1514" s="61"/>
      <c r="M1514" s="200" t="s">
        <v>21</v>
      </c>
      <c r="N1514" s="201" t="s">
        <v>42</v>
      </c>
      <c r="O1514" s="42"/>
      <c r="P1514" s="202">
        <f>O1514*H1514</f>
        <v>0</v>
      </c>
      <c r="Q1514" s="202">
        <v>0</v>
      </c>
      <c r="R1514" s="202">
        <f>Q1514*H1514</f>
        <v>0</v>
      </c>
      <c r="S1514" s="202">
        <v>0</v>
      </c>
      <c r="T1514" s="203">
        <f>S1514*H1514</f>
        <v>0</v>
      </c>
      <c r="AR1514" s="24" t="s">
        <v>133</v>
      </c>
      <c r="AT1514" s="24" t="s">
        <v>129</v>
      </c>
      <c r="AU1514" s="24" t="s">
        <v>134</v>
      </c>
      <c r="AY1514" s="24" t="s">
        <v>126</v>
      </c>
      <c r="BE1514" s="204">
        <f>IF(N1514="základní",J1514,0)</f>
        <v>0</v>
      </c>
      <c r="BF1514" s="204">
        <f>IF(N1514="snížená",J1514,0)</f>
        <v>0</v>
      </c>
      <c r="BG1514" s="204">
        <f>IF(N1514="zákl. přenesená",J1514,0)</f>
        <v>0</v>
      </c>
      <c r="BH1514" s="204">
        <f>IF(N1514="sníž. přenesená",J1514,0)</f>
        <v>0</v>
      </c>
      <c r="BI1514" s="204">
        <f>IF(N1514="nulová",J1514,0)</f>
        <v>0</v>
      </c>
      <c r="BJ1514" s="24" t="s">
        <v>134</v>
      </c>
      <c r="BK1514" s="204">
        <f>ROUND(I1514*H1514,2)</f>
        <v>0</v>
      </c>
      <c r="BL1514" s="24" t="s">
        <v>133</v>
      </c>
      <c r="BM1514" s="24" t="s">
        <v>1570</v>
      </c>
    </row>
    <row r="1515" spans="2:65" s="1" customFormat="1" ht="13.5">
      <c r="B1515" s="41"/>
      <c r="C1515" s="63"/>
      <c r="D1515" s="205" t="s">
        <v>135</v>
      </c>
      <c r="E1515" s="63"/>
      <c r="F1515" s="206" t="s">
        <v>1571</v>
      </c>
      <c r="G1515" s="63"/>
      <c r="H1515" s="63"/>
      <c r="I1515" s="163"/>
      <c r="J1515" s="63"/>
      <c r="K1515" s="63"/>
      <c r="L1515" s="61"/>
      <c r="M1515" s="207"/>
      <c r="N1515" s="42"/>
      <c r="O1515" s="42"/>
      <c r="P1515" s="42"/>
      <c r="Q1515" s="42"/>
      <c r="R1515" s="42"/>
      <c r="S1515" s="42"/>
      <c r="T1515" s="78"/>
      <c r="AT1515" s="24" t="s">
        <v>135</v>
      </c>
      <c r="AU1515" s="24" t="s">
        <v>134</v>
      </c>
    </row>
    <row r="1516" spans="2:65" s="1" customFormat="1" ht="22.5" customHeight="1">
      <c r="B1516" s="41"/>
      <c r="C1516" s="193" t="s">
        <v>935</v>
      </c>
      <c r="D1516" s="193" t="s">
        <v>129</v>
      </c>
      <c r="E1516" s="194" t="s">
        <v>1572</v>
      </c>
      <c r="F1516" s="195" t="s">
        <v>1573</v>
      </c>
      <c r="G1516" s="196" t="s">
        <v>169</v>
      </c>
      <c r="H1516" s="197">
        <v>349</v>
      </c>
      <c r="I1516" s="198"/>
      <c r="J1516" s="199">
        <f>ROUND(I1516*H1516,2)</f>
        <v>0</v>
      </c>
      <c r="K1516" s="195" t="s">
        <v>21</v>
      </c>
      <c r="L1516" s="61"/>
      <c r="M1516" s="200" t="s">
        <v>21</v>
      </c>
      <c r="N1516" s="201" t="s">
        <v>42</v>
      </c>
      <c r="O1516" s="42"/>
      <c r="P1516" s="202">
        <f>O1516*H1516</f>
        <v>0</v>
      </c>
      <c r="Q1516" s="202">
        <v>0</v>
      </c>
      <c r="R1516" s="202">
        <f>Q1516*H1516</f>
        <v>0</v>
      </c>
      <c r="S1516" s="202">
        <v>0</v>
      </c>
      <c r="T1516" s="203">
        <f>S1516*H1516</f>
        <v>0</v>
      </c>
      <c r="AR1516" s="24" t="s">
        <v>133</v>
      </c>
      <c r="AT1516" s="24" t="s">
        <v>129</v>
      </c>
      <c r="AU1516" s="24" t="s">
        <v>134</v>
      </c>
      <c r="AY1516" s="24" t="s">
        <v>126</v>
      </c>
      <c r="BE1516" s="204">
        <f>IF(N1516="základní",J1516,0)</f>
        <v>0</v>
      </c>
      <c r="BF1516" s="204">
        <f>IF(N1516="snížená",J1516,0)</f>
        <v>0</v>
      </c>
      <c r="BG1516" s="204">
        <f>IF(N1516="zákl. přenesená",J1516,0)</f>
        <v>0</v>
      </c>
      <c r="BH1516" s="204">
        <f>IF(N1516="sníž. přenesená",J1516,0)</f>
        <v>0</v>
      </c>
      <c r="BI1516" s="204">
        <f>IF(N1516="nulová",J1516,0)</f>
        <v>0</v>
      </c>
      <c r="BJ1516" s="24" t="s">
        <v>134</v>
      </c>
      <c r="BK1516" s="204">
        <f>ROUND(I1516*H1516,2)</f>
        <v>0</v>
      </c>
      <c r="BL1516" s="24" t="s">
        <v>133</v>
      </c>
      <c r="BM1516" s="24" t="s">
        <v>1574</v>
      </c>
    </row>
    <row r="1517" spans="2:65" s="1" customFormat="1" ht="13.5">
      <c r="B1517" s="41"/>
      <c r="C1517" s="63"/>
      <c r="D1517" s="205" t="s">
        <v>135</v>
      </c>
      <c r="E1517" s="63"/>
      <c r="F1517" s="206" t="s">
        <v>1575</v>
      </c>
      <c r="G1517" s="63"/>
      <c r="H1517" s="63"/>
      <c r="I1517" s="163"/>
      <c r="J1517" s="63"/>
      <c r="K1517" s="63"/>
      <c r="L1517" s="61"/>
      <c r="M1517" s="207"/>
      <c r="N1517" s="42"/>
      <c r="O1517" s="42"/>
      <c r="P1517" s="42"/>
      <c r="Q1517" s="42"/>
      <c r="R1517" s="42"/>
      <c r="S1517" s="42"/>
      <c r="T1517" s="78"/>
      <c r="AT1517" s="24" t="s">
        <v>135</v>
      </c>
      <c r="AU1517" s="24" t="s">
        <v>134</v>
      </c>
    </row>
    <row r="1518" spans="2:65" s="1" customFormat="1" ht="22.5" customHeight="1">
      <c r="B1518" s="41"/>
      <c r="C1518" s="193" t="s">
        <v>1576</v>
      </c>
      <c r="D1518" s="193" t="s">
        <v>129</v>
      </c>
      <c r="E1518" s="194" t="s">
        <v>1577</v>
      </c>
      <c r="F1518" s="195" t="s">
        <v>1578</v>
      </c>
      <c r="G1518" s="196" t="s">
        <v>380</v>
      </c>
      <c r="H1518" s="197">
        <v>2</v>
      </c>
      <c r="I1518" s="198"/>
      <c r="J1518" s="199">
        <f>ROUND(I1518*H1518,2)</f>
        <v>0</v>
      </c>
      <c r="K1518" s="195" t="s">
        <v>21</v>
      </c>
      <c r="L1518" s="61"/>
      <c r="M1518" s="200" t="s">
        <v>21</v>
      </c>
      <c r="N1518" s="201" t="s">
        <v>42</v>
      </c>
      <c r="O1518" s="42"/>
      <c r="P1518" s="202">
        <f>O1518*H1518</f>
        <v>0</v>
      </c>
      <c r="Q1518" s="202">
        <v>0</v>
      </c>
      <c r="R1518" s="202">
        <f>Q1518*H1518</f>
        <v>0</v>
      </c>
      <c r="S1518" s="202">
        <v>0</v>
      </c>
      <c r="T1518" s="203">
        <f>S1518*H1518</f>
        <v>0</v>
      </c>
      <c r="AR1518" s="24" t="s">
        <v>133</v>
      </c>
      <c r="AT1518" s="24" t="s">
        <v>129</v>
      </c>
      <c r="AU1518" s="24" t="s">
        <v>134</v>
      </c>
      <c r="AY1518" s="24" t="s">
        <v>126</v>
      </c>
      <c r="BE1518" s="204">
        <f>IF(N1518="základní",J1518,0)</f>
        <v>0</v>
      </c>
      <c r="BF1518" s="204">
        <f>IF(N1518="snížená",J1518,0)</f>
        <v>0</v>
      </c>
      <c r="BG1518" s="204">
        <f>IF(N1518="zákl. přenesená",J1518,0)</f>
        <v>0</v>
      </c>
      <c r="BH1518" s="204">
        <f>IF(N1518="sníž. přenesená",J1518,0)</f>
        <v>0</v>
      </c>
      <c r="BI1518" s="204">
        <f>IF(N1518="nulová",J1518,0)</f>
        <v>0</v>
      </c>
      <c r="BJ1518" s="24" t="s">
        <v>134</v>
      </c>
      <c r="BK1518" s="204">
        <f>ROUND(I1518*H1518,2)</f>
        <v>0</v>
      </c>
      <c r="BL1518" s="24" t="s">
        <v>133</v>
      </c>
      <c r="BM1518" s="24" t="s">
        <v>1579</v>
      </c>
    </row>
    <row r="1519" spans="2:65" s="1" customFormat="1" ht="13.5">
      <c r="B1519" s="41"/>
      <c r="C1519" s="63"/>
      <c r="D1519" s="208" t="s">
        <v>135</v>
      </c>
      <c r="E1519" s="63"/>
      <c r="F1519" s="209" t="s">
        <v>1578</v>
      </c>
      <c r="G1519" s="63"/>
      <c r="H1519" s="63"/>
      <c r="I1519" s="163"/>
      <c r="J1519" s="63"/>
      <c r="K1519" s="63"/>
      <c r="L1519" s="61"/>
      <c r="M1519" s="207"/>
      <c r="N1519" s="42"/>
      <c r="O1519" s="42"/>
      <c r="P1519" s="42"/>
      <c r="Q1519" s="42"/>
      <c r="R1519" s="42"/>
      <c r="S1519" s="42"/>
      <c r="T1519" s="78"/>
      <c r="AT1519" s="24" t="s">
        <v>135</v>
      </c>
      <c r="AU1519" s="24" t="s">
        <v>134</v>
      </c>
    </row>
    <row r="1520" spans="2:65" s="10" customFormat="1" ht="29.85" customHeight="1">
      <c r="B1520" s="176"/>
      <c r="C1520" s="177"/>
      <c r="D1520" s="190" t="s">
        <v>69</v>
      </c>
      <c r="E1520" s="191" t="s">
        <v>163</v>
      </c>
      <c r="F1520" s="191" t="s">
        <v>1580</v>
      </c>
      <c r="G1520" s="177"/>
      <c r="H1520" s="177"/>
      <c r="I1520" s="180"/>
      <c r="J1520" s="192">
        <f>BK1520</f>
        <v>0</v>
      </c>
      <c r="K1520" s="177"/>
      <c r="L1520" s="182"/>
      <c r="M1520" s="183"/>
      <c r="N1520" s="184"/>
      <c r="O1520" s="184"/>
      <c r="P1520" s="185">
        <f>SUM(P1521:P1640)</f>
        <v>0</v>
      </c>
      <c r="Q1520" s="184"/>
      <c r="R1520" s="185">
        <f>SUM(R1521:R1640)</f>
        <v>0</v>
      </c>
      <c r="S1520" s="184"/>
      <c r="T1520" s="186">
        <f>SUM(T1521:T1640)</f>
        <v>0</v>
      </c>
      <c r="AR1520" s="187" t="s">
        <v>78</v>
      </c>
      <c r="AT1520" s="188" t="s">
        <v>69</v>
      </c>
      <c r="AU1520" s="188" t="s">
        <v>78</v>
      </c>
      <c r="AY1520" s="187" t="s">
        <v>126</v>
      </c>
      <c r="BK1520" s="189">
        <f>SUM(BK1521:BK1640)</f>
        <v>0</v>
      </c>
    </row>
    <row r="1521" spans="2:65" s="1" customFormat="1" ht="22.5" customHeight="1">
      <c r="B1521" s="41"/>
      <c r="C1521" s="193" t="s">
        <v>942</v>
      </c>
      <c r="D1521" s="193" t="s">
        <v>129</v>
      </c>
      <c r="E1521" s="194" t="s">
        <v>1581</v>
      </c>
      <c r="F1521" s="195" t="s">
        <v>1582</v>
      </c>
      <c r="G1521" s="196" t="s">
        <v>489</v>
      </c>
      <c r="H1521" s="197">
        <v>7</v>
      </c>
      <c r="I1521" s="198"/>
      <c r="J1521" s="199">
        <f>ROUND(I1521*H1521,2)</f>
        <v>0</v>
      </c>
      <c r="K1521" s="195" t="s">
        <v>21</v>
      </c>
      <c r="L1521" s="61"/>
      <c r="M1521" s="200" t="s">
        <v>21</v>
      </c>
      <c r="N1521" s="201" t="s">
        <v>42</v>
      </c>
      <c r="O1521" s="42"/>
      <c r="P1521" s="202">
        <f>O1521*H1521</f>
        <v>0</v>
      </c>
      <c r="Q1521" s="202">
        <v>0</v>
      </c>
      <c r="R1521" s="202">
        <f>Q1521*H1521</f>
        <v>0</v>
      </c>
      <c r="S1521" s="202">
        <v>0</v>
      </c>
      <c r="T1521" s="203">
        <f>S1521*H1521</f>
        <v>0</v>
      </c>
      <c r="AR1521" s="24" t="s">
        <v>133</v>
      </c>
      <c r="AT1521" s="24" t="s">
        <v>129</v>
      </c>
      <c r="AU1521" s="24" t="s">
        <v>134</v>
      </c>
      <c r="AY1521" s="24" t="s">
        <v>126</v>
      </c>
      <c r="BE1521" s="204">
        <f>IF(N1521="základní",J1521,0)</f>
        <v>0</v>
      </c>
      <c r="BF1521" s="204">
        <f>IF(N1521="snížená",J1521,0)</f>
        <v>0</v>
      </c>
      <c r="BG1521" s="204">
        <f>IF(N1521="zákl. přenesená",J1521,0)</f>
        <v>0</v>
      </c>
      <c r="BH1521" s="204">
        <f>IF(N1521="sníž. přenesená",J1521,0)</f>
        <v>0</v>
      </c>
      <c r="BI1521" s="204">
        <f>IF(N1521="nulová",J1521,0)</f>
        <v>0</v>
      </c>
      <c r="BJ1521" s="24" t="s">
        <v>134</v>
      </c>
      <c r="BK1521" s="204">
        <f>ROUND(I1521*H1521,2)</f>
        <v>0</v>
      </c>
      <c r="BL1521" s="24" t="s">
        <v>133</v>
      </c>
      <c r="BM1521" s="24" t="s">
        <v>1583</v>
      </c>
    </row>
    <row r="1522" spans="2:65" s="1" customFormat="1" ht="13.5">
      <c r="B1522" s="41"/>
      <c r="C1522" s="63"/>
      <c r="D1522" s="205" t="s">
        <v>135</v>
      </c>
      <c r="E1522" s="63"/>
      <c r="F1522" s="206" t="s">
        <v>1582</v>
      </c>
      <c r="G1522" s="63"/>
      <c r="H1522" s="63"/>
      <c r="I1522" s="163"/>
      <c r="J1522" s="63"/>
      <c r="K1522" s="63"/>
      <c r="L1522" s="61"/>
      <c r="M1522" s="207"/>
      <c r="N1522" s="42"/>
      <c r="O1522" s="42"/>
      <c r="P1522" s="42"/>
      <c r="Q1522" s="42"/>
      <c r="R1522" s="42"/>
      <c r="S1522" s="42"/>
      <c r="T1522" s="78"/>
      <c r="AT1522" s="24" t="s">
        <v>135</v>
      </c>
      <c r="AU1522" s="24" t="s">
        <v>134</v>
      </c>
    </row>
    <row r="1523" spans="2:65" s="1" customFormat="1" ht="22.5" customHeight="1">
      <c r="B1523" s="41"/>
      <c r="C1523" s="251" t="s">
        <v>1584</v>
      </c>
      <c r="D1523" s="251" t="s">
        <v>391</v>
      </c>
      <c r="E1523" s="252" t="s">
        <v>1585</v>
      </c>
      <c r="F1523" s="253" t="s">
        <v>1586</v>
      </c>
      <c r="G1523" s="254" t="s">
        <v>489</v>
      </c>
      <c r="H1523" s="255">
        <v>7</v>
      </c>
      <c r="I1523" s="256"/>
      <c r="J1523" s="257">
        <f>ROUND(I1523*H1523,2)</f>
        <v>0</v>
      </c>
      <c r="K1523" s="253" t="s">
        <v>21</v>
      </c>
      <c r="L1523" s="258"/>
      <c r="M1523" s="259" t="s">
        <v>21</v>
      </c>
      <c r="N1523" s="260" t="s">
        <v>42</v>
      </c>
      <c r="O1523" s="42"/>
      <c r="P1523" s="202">
        <f>O1523*H1523</f>
        <v>0</v>
      </c>
      <c r="Q1523" s="202">
        <v>0</v>
      </c>
      <c r="R1523" s="202">
        <f>Q1523*H1523</f>
        <v>0</v>
      </c>
      <c r="S1523" s="202">
        <v>0</v>
      </c>
      <c r="T1523" s="203">
        <f>S1523*H1523</f>
        <v>0</v>
      </c>
      <c r="AR1523" s="24" t="s">
        <v>144</v>
      </c>
      <c r="AT1523" s="24" t="s">
        <v>391</v>
      </c>
      <c r="AU1523" s="24" t="s">
        <v>134</v>
      </c>
      <c r="AY1523" s="24" t="s">
        <v>126</v>
      </c>
      <c r="BE1523" s="204">
        <f>IF(N1523="základní",J1523,0)</f>
        <v>0</v>
      </c>
      <c r="BF1523" s="204">
        <f>IF(N1523="snížená",J1523,0)</f>
        <v>0</v>
      </c>
      <c r="BG1523" s="204">
        <f>IF(N1523="zákl. přenesená",J1523,0)</f>
        <v>0</v>
      </c>
      <c r="BH1523" s="204">
        <f>IF(N1523="sníž. přenesená",J1523,0)</f>
        <v>0</v>
      </c>
      <c r="BI1523" s="204">
        <f>IF(N1523="nulová",J1523,0)</f>
        <v>0</v>
      </c>
      <c r="BJ1523" s="24" t="s">
        <v>134</v>
      </c>
      <c r="BK1523" s="204">
        <f>ROUND(I1523*H1523,2)</f>
        <v>0</v>
      </c>
      <c r="BL1523" s="24" t="s">
        <v>133</v>
      </c>
      <c r="BM1523" s="24" t="s">
        <v>1587</v>
      </c>
    </row>
    <row r="1524" spans="2:65" s="1" customFormat="1" ht="13.5">
      <c r="B1524" s="41"/>
      <c r="C1524" s="63"/>
      <c r="D1524" s="205" t="s">
        <v>135</v>
      </c>
      <c r="E1524" s="63"/>
      <c r="F1524" s="206" t="s">
        <v>1586</v>
      </c>
      <c r="G1524" s="63"/>
      <c r="H1524" s="63"/>
      <c r="I1524" s="163"/>
      <c r="J1524" s="63"/>
      <c r="K1524" s="63"/>
      <c r="L1524" s="61"/>
      <c r="M1524" s="207"/>
      <c r="N1524" s="42"/>
      <c r="O1524" s="42"/>
      <c r="P1524" s="42"/>
      <c r="Q1524" s="42"/>
      <c r="R1524" s="42"/>
      <c r="S1524" s="42"/>
      <c r="T1524" s="78"/>
      <c r="AT1524" s="24" t="s">
        <v>135</v>
      </c>
      <c r="AU1524" s="24" t="s">
        <v>134</v>
      </c>
    </row>
    <row r="1525" spans="2:65" s="1" customFormat="1" ht="22.5" customHeight="1">
      <c r="B1525" s="41"/>
      <c r="C1525" s="193" t="s">
        <v>947</v>
      </c>
      <c r="D1525" s="193" t="s">
        <v>129</v>
      </c>
      <c r="E1525" s="194" t="s">
        <v>1588</v>
      </c>
      <c r="F1525" s="195" t="s">
        <v>1589</v>
      </c>
      <c r="G1525" s="196" t="s">
        <v>400</v>
      </c>
      <c r="H1525" s="197">
        <v>1675.9</v>
      </c>
      <c r="I1525" s="198"/>
      <c r="J1525" s="199">
        <f>ROUND(I1525*H1525,2)</f>
        <v>0</v>
      </c>
      <c r="K1525" s="195" t="s">
        <v>160</v>
      </c>
      <c r="L1525" s="61"/>
      <c r="M1525" s="200" t="s">
        <v>21</v>
      </c>
      <c r="N1525" s="201" t="s">
        <v>42</v>
      </c>
      <c r="O1525" s="42"/>
      <c r="P1525" s="202">
        <f>O1525*H1525</f>
        <v>0</v>
      </c>
      <c r="Q1525" s="202">
        <v>0</v>
      </c>
      <c r="R1525" s="202">
        <f>Q1525*H1525</f>
        <v>0</v>
      </c>
      <c r="S1525" s="202">
        <v>0</v>
      </c>
      <c r="T1525" s="203">
        <f>S1525*H1525</f>
        <v>0</v>
      </c>
      <c r="AR1525" s="24" t="s">
        <v>133</v>
      </c>
      <c r="AT1525" s="24" t="s">
        <v>129</v>
      </c>
      <c r="AU1525" s="24" t="s">
        <v>134</v>
      </c>
      <c r="AY1525" s="24" t="s">
        <v>126</v>
      </c>
      <c r="BE1525" s="204">
        <f>IF(N1525="základní",J1525,0)</f>
        <v>0</v>
      </c>
      <c r="BF1525" s="204">
        <f>IF(N1525="snížená",J1525,0)</f>
        <v>0</v>
      </c>
      <c r="BG1525" s="204">
        <f>IF(N1525="zákl. přenesená",J1525,0)</f>
        <v>0</v>
      </c>
      <c r="BH1525" s="204">
        <f>IF(N1525="sníž. přenesená",J1525,0)</f>
        <v>0</v>
      </c>
      <c r="BI1525" s="204">
        <f>IF(N1525="nulová",J1525,0)</f>
        <v>0</v>
      </c>
      <c r="BJ1525" s="24" t="s">
        <v>134</v>
      </c>
      <c r="BK1525" s="204">
        <f>ROUND(I1525*H1525,2)</f>
        <v>0</v>
      </c>
      <c r="BL1525" s="24" t="s">
        <v>133</v>
      </c>
      <c r="BM1525" s="24" t="s">
        <v>1590</v>
      </c>
    </row>
    <row r="1526" spans="2:65" s="1" customFormat="1" ht="27">
      <c r="B1526" s="41"/>
      <c r="C1526" s="63"/>
      <c r="D1526" s="208" t="s">
        <v>135</v>
      </c>
      <c r="E1526" s="63"/>
      <c r="F1526" s="209" t="s">
        <v>1591</v>
      </c>
      <c r="G1526" s="63"/>
      <c r="H1526" s="63"/>
      <c r="I1526" s="163"/>
      <c r="J1526" s="63"/>
      <c r="K1526" s="63"/>
      <c r="L1526" s="61"/>
      <c r="M1526" s="207"/>
      <c r="N1526" s="42"/>
      <c r="O1526" s="42"/>
      <c r="P1526" s="42"/>
      <c r="Q1526" s="42"/>
      <c r="R1526" s="42"/>
      <c r="S1526" s="42"/>
      <c r="T1526" s="78"/>
      <c r="AT1526" s="24" t="s">
        <v>135</v>
      </c>
      <c r="AU1526" s="24" t="s">
        <v>134</v>
      </c>
    </row>
    <row r="1527" spans="2:65" s="1" customFormat="1" ht="67.5">
      <c r="B1527" s="41"/>
      <c r="C1527" s="63"/>
      <c r="D1527" s="208" t="s">
        <v>299</v>
      </c>
      <c r="E1527" s="63"/>
      <c r="F1527" s="236" t="s">
        <v>1592</v>
      </c>
      <c r="G1527" s="63"/>
      <c r="H1527" s="63"/>
      <c r="I1527" s="163"/>
      <c r="J1527" s="63"/>
      <c r="K1527" s="63"/>
      <c r="L1527" s="61"/>
      <c r="M1527" s="207"/>
      <c r="N1527" s="42"/>
      <c r="O1527" s="42"/>
      <c r="P1527" s="42"/>
      <c r="Q1527" s="42"/>
      <c r="R1527" s="42"/>
      <c r="S1527" s="42"/>
      <c r="T1527" s="78"/>
      <c r="AT1527" s="24" t="s">
        <v>299</v>
      </c>
      <c r="AU1527" s="24" t="s">
        <v>134</v>
      </c>
    </row>
    <row r="1528" spans="2:65" s="11" customFormat="1" ht="27">
      <c r="B1528" s="210"/>
      <c r="C1528" s="211"/>
      <c r="D1528" s="208" t="s">
        <v>171</v>
      </c>
      <c r="E1528" s="212" t="s">
        <v>21</v>
      </c>
      <c r="F1528" s="213" t="s">
        <v>1593</v>
      </c>
      <c r="G1528" s="211"/>
      <c r="H1528" s="214">
        <v>1675.9</v>
      </c>
      <c r="I1528" s="215"/>
      <c r="J1528" s="211"/>
      <c r="K1528" s="211"/>
      <c r="L1528" s="216"/>
      <c r="M1528" s="217"/>
      <c r="N1528" s="218"/>
      <c r="O1528" s="218"/>
      <c r="P1528" s="218"/>
      <c r="Q1528" s="218"/>
      <c r="R1528" s="218"/>
      <c r="S1528" s="218"/>
      <c r="T1528" s="219"/>
      <c r="AT1528" s="220" t="s">
        <v>171</v>
      </c>
      <c r="AU1528" s="220" t="s">
        <v>134</v>
      </c>
      <c r="AV1528" s="11" t="s">
        <v>134</v>
      </c>
      <c r="AW1528" s="11" t="s">
        <v>33</v>
      </c>
      <c r="AX1528" s="11" t="s">
        <v>70</v>
      </c>
      <c r="AY1528" s="220" t="s">
        <v>126</v>
      </c>
    </row>
    <row r="1529" spans="2:65" s="12" customFormat="1" ht="13.5">
      <c r="B1529" s="221"/>
      <c r="C1529" s="222"/>
      <c r="D1529" s="205" t="s">
        <v>171</v>
      </c>
      <c r="E1529" s="248" t="s">
        <v>21</v>
      </c>
      <c r="F1529" s="249" t="s">
        <v>174</v>
      </c>
      <c r="G1529" s="222"/>
      <c r="H1529" s="250">
        <v>1675.9</v>
      </c>
      <c r="I1529" s="226"/>
      <c r="J1529" s="222"/>
      <c r="K1529" s="222"/>
      <c r="L1529" s="227"/>
      <c r="M1529" s="228"/>
      <c r="N1529" s="229"/>
      <c r="O1529" s="229"/>
      <c r="P1529" s="229"/>
      <c r="Q1529" s="229"/>
      <c r="R1529" s="229"/>
      <c r="S1529" s="229"/>
      <c r="T1529" s="230"/>
      <c r="AT1529" s="231" t="s">
        <v>171</v>
      </c>
      <c r="AU1529" s="231" t="s">
        <v>134</v>
      </c>
      <c r="AV1529" s="12" t="s">
        <v>133</v>
      </c>
      <c r="AW1529" s="12" t="s">
        <v>33</v>
      </c>
      <c r="AX1529" s="12" t="s">
        <v>78</v>
      </c>
      <c r="AY1529" s="231" t="s">
        <v>126</v>
      </c>
    </row>
    <row r="1530" spans="2:65" s="1" customFormat="1" ht="31.5" customHeight="1">
      <c r="B1530" s="41"/>
      <c r="C1530" s="193" t="s">
        <v>1594</v>
      </c>
      <c r="D1530" s="193" t="s">
        <v>129</v>
      </c>
      <c r="E1530" s="194" t="s">
        <v>1595</v>
      </c>
      <c r="F1530" s="195" t="s">
        <v>1596</v>
      </c>
      <c r="G1530" s="196" t="s">
        <v>400</v>
      </c>
      <c r="H1530" s="197">
        <v>150831</v>
      </c>
      <c r="I1530" s="198"/>
      <c r="J1530" s="199">
        <f>ROUND(I1530*H1530,2)</f>
        <v>0</v>
      </c>
      <c r="K1530" s="195" t="s">
        <v>160</v>
      </c>
      <c r="L1530" s="61"/>
      <c r="M1530" s="200" t="s">
        <v>21</v>
      </c>
      <c r="N1530" s="201" t="s">
        <v>42</v>
      </c>
      <c r="O1530" s="42"/>
      <c r="P1530" s="202">
        <f>O1530*H1530</f>
        <v>0</v>
      </c>
      <c r="Q1530" s="202">
        <v>0</v>
      </c>
      <c r="R1530" s="202">
        <f>Q1530*H1530</f>
        <v>0</v>
      </c>
      <c r="S1530" s="202">
        <v>0</v>
      </c>
      <c r="T1530" s="203">
        <f>S1530*H1530</f>
        <v>0</v>
      </c>
      <c r="AR1530" s="24" t="s">
        <v>133</v>
      </c>
      <c r="AT1530" s="24" t="s">
        <v>129</v>
      </c>
      <c r="AU1530" s="24" t="s">
        <v>134</v>
      </c>
      <c r="AY1530" s="24" t="s">
        <v>126</v>
      </c>
      <c r="BE1530" s="204">
        <f>IF(N1530="základní",J1530,0)</f>
        <v>0</v>
      </c>
      <c r="BF1530" s="204">
        <f>IF(N1530="snížená",J1530,0)</f>
        <v>0</v>
      </c>
      <c r="BG1530" s="204">
        <f>IF(N1530="zákl. přenesená",J1530,0)</f>
        <v>0</v>
      </c>
      <c r="BH1530" s="204">
        <f>IF(N1530="sníž. přenesená",J1530,0)</f>
        <v>0</v>
      </c>
      <c r="BI1530" s="204">
        <f>IF(N1530="nulová",J1530,0)</f>
        <v>0</v>
      </c>
      <c r="BJ1530" s="24" t="s">
        <v>134</v>
      </c>
      <c r="BK1530" s="204">
        <f>ROUND(I1530*H1530,2)</f>
        <v>0</v>
      </c>
      <c r="BL1530" s="24" t="s">
        <v>133</v>
      </c>
      <c r="BM1530" s="24" t="s">
        <v>1597</v>
      </c>
    </row>
    <row r="1531" spans="2:65" s="1" customFormat="1" ht="27">
      <c r="B1531" s="41"/>
      <c r="C1531" s="63"/>
      <c r="D1531" s="208" t="s">
        <v>135</v>
      </c>
      <c r="E1531" s="63"/>
      <c r="F1531" s="209" t="s">
        <v>1598</v>
      </c>
      <c r="G1531" s="63"/>
      <c r="H1531" s="63"/>
      <c r="I1531" s="163"/>
      <c r="J1531" s="63"/>
      <c r="K1531" s="63"/>
      <c r="L1531" s="61"/>
      <c r="M1531" s="207"/>
      <c r="N1531" s="42"/>
      <c r="O1531" s="42"/>
      <c r="P1531" s="42"/>
      <c r="Q1531" s="42"/>
      <c r="R1531" s="42"/>
      <c r="S1531" s="42"/>
      <c r="T1531" s="78"/>
      <c r="AT1531" s="24" t="s">
        <v>135</v>
      </c>
      <c r="AU1531" s="24" t="s">
        <v>134</v>
      </c>
    </row>
    <row r="1532" spans="2:65" s="1" customFormat="1" ht="67.5">
      <c r="B1532" s="41"/>
      <c r="C1532" s="63"/>
      <c r="D1532" s="208" t="s">
        <v>299</v>
      </c>
      <c r="E1532" s="63"/>
      <c r="F1532" s="236" t="s">
        <v>1592</v>
      </c>
      <c r="G1532" s="63"/>
      <c r="H1532" s="63"/>
      <c r="I1532" s="163"/>
      <c r="J1532" s="63"/>
      <c r="K1532" s="63"/>
      <c r="L1532" s="61"/>
      <c r="M1532" s="207"/>
      <c r="N1532" s="42"/>
      <c r="O1532" s="42"/>
      <c r="P1532" s="42"/>
      <c r="Q1532" s="42"/>
      <c r="R1532" s="42"/>
      <c r="S1532" s="42"/>
      <c r="T1532" s="78"/>
      <c r="AT1532" s="24" t="s">
        <v>299</v>
      </c>
      <c r="AU1532" s="24" t="s">
        <v>134</v>
      </c>
    </row>
    <row r="1533" spans="2:65" s="11" customFormat="1" ht="13.5">
      <c r="B1533" s="210"/>
      <c r="C1533" s="211"/>
      <c r="D1533" s="208" t="s">
        <v>171</v>
      </c>
      <c r="E1533" s="212" t="s">
        <v>21</v>
      </c>
      <c r="F1533" s="213" t="s">
        <v>1599</v>
      </c>
      <c r="G1533" s="211"/>
      <c r="H1533" s="214">
        <v>150831</v>
      </c>
      <c r="I1533" s="215"/>
      <c r="J1533" s="211"/>
      <c r="K1533" s="211"/>
      <c r="L1533" s="216"/>
      <c r="M1533" s="217"/>
      <c r="N1533" s="218"/>
      <c r="O1533" s="218"/>
      <c r="P1533" s="218"/>
      <c r="Q1533" s="218"/>
      <c r="R1533" s="218"/>
      <c r="S1533" s="218"/>
      <c r="T1533" s="219"/>
      <c r="AT1533" s="220" t="s">
        <v>171</v>
      </c>
      <c r="AU1533" s="220" t="s">
        <v>134</v>
      </c>
      <c r="AV1533" s="11" t="s">
        <v>134</v>
      </c>
      <c r="AW1533" s="11" t="s">
        <v>33</v>
      </c>
      <c r="AX1533" s="11" t="s">
        <v>70</v>
      </c>
      <c r="AY1533" s="220" t="s">
        <v>126</v>
      </c>
    </row>
    <row r="1534" spans="2:65" s="12" customFormat="1" ht="13.5">
      <c r="B1534" s="221"/>
      <c r="C1534" s="222"/>
      <c r="D1534" s="205" t="s">
        <v>171</v>
      </c>
      <c r="E1534" s="248" t="s">
        <v>21</v>
      </c>
      <c r="F1534" s="249" t="s">
        <v>174</v>
      </c>
      <c r="G1534" s="222"/>
      <c r="H1534" s="250">
        <v>150831</v>
      </c>
      <c r="I1534" s="226"/>
      <c r="J1534" s="222"/>
      <c r="K1534" s="222"/>
      <c r="L1534" s="227"/>
      <c r="M1534" s="228"/>
      <c r="N1534" s="229"/>
      <c r="O1534" s="229"/>
      <c r="P1534" s="229"/>
      <c r="Q1534" s="229"/>
      <c r="R1534" s="229"/>
      <c r="S1534" s="229"/>
      <c r="T1534" s="230"/>
      <c r="AT1534" s="231" t="s">
        <v>171</v>
      </c>
      <c r="AU1534" s="231" t="s">
        <v>134</v>
      </c>
      <c r="AV1534" s="12" t="s">
        <v>133</v>
      </c>
      <c r="AW1534" s="12" t="s">
        <v>33</v>
      </c>
      <c r="AX1534" s="12" t="s">
        <v>78</v>
      </c>
      <c r="AY1534" s="231" t="s">
        <v>126</v>
      </c>
    </row>
    <row r="1535" spans="2:65" s="1" customFormat="1" ht="31.5" customHeight="1">
      <c r="B1535" s="41"/>
      <c r="C1535" s="193" t="s">
        <v>952</v>
      </c>
      <c r="D1535" s="193" t="s">
        <v>129</v>
      </c>
      <c r="E1535" s="194" t="s">
        <v>1600</v>
      </c>
      <c r="F1535" s="195" t="s">
        <v>1601</v>
      </c>
      <c r="G1535" s="196" t="s">
        <v>400</v>
      </c>
      <c r="H1535" s="197">
        <v>1675.9</v>
      </c>
      <c r="I1535" s="198"/>
      <c r="J1535" s="199">
        <f>ROUND(I1535*H1535,2)</f>
        <v>0</v>
      </c>
      <c r="K1535" s="195" t="s">
        <v>160</v>
      </c>
      <c r="L1535" s="61"/>
      <c r="M1535" s="200" t="s">
        <v>21</v>
      </c>
      <c r="N1535" s="201" t="s">
        <v>42</v>
      </c>
      <c r="O1535" s="42"/>
      <c r="P1535" s="202">
        <f>O1535*H1535</f>
        <v>0</v>
      </c>
      <c r="Q1535" s="202">
        <v>0</v>
      </c>
      <c r="R1535" s="202">
        <f>Q1535*H1535</f>
        <v>0</v>
      </c>
      <c r="S1535" s="202">
        <v>0</v>
      </c>
      <c r="T1535" s="203">
        <f>S1535*H1535</f>
        <v>0</v>
      </c>
      <c r="AR1535" s="24" t="s">
        <v>133</v>
      </c>
      <c r="AT1535" s="24" t="s">
        <v>129</v>
      </c>
      <c r="AU1535" s="24" t="s">
        <v>134</v>
      </c>
      <c r="AY1535" s="24" t="s">
        <v>126</v>
      </c>
      <c r="BE1535" s="204">
        <f>IF(N1535="základní",J1535,0)</f>
        <v>0</v>
      </c>
      <c r="BF1535" s="204">
        <f>IF(N1535="snížená",J1535,0)</f>
        <v>0</v>
      </c>
      <c r="BG1535" s="204">
        <f>IF(N1535="zákl. přenesená",J1535,0)</f>
        <v>0</v>
      </c>
      <c r="BH1535" s="204">
        <f>IF(N1535="sníž. přenesená",J1535,0)</f>
        <v>0</v>
      </c>
      <c r="BI1535" s="204">
        <f>IF(N1535="nulová",J1535,0)</f>
        <v>0</v>
      </c>
      <c r="BJ1535" s="24" t="s">
        <v>134</v>
      </c>
      <c r="BK1535" s="204">
        <f>ROUND(I1535*H1535,2)</f>
        <v>0</v>
      </c>
      <c r="BL1535" s="24" t="s">
        <v>133</v>
      </c>
      <c r="BM1535" s="24" t="s">
        <v>1602</v>
      </c>
    </row>
    <row r="1536" spans="2:65" s="1" customFormat="1" ht="27">
      <c r="B1536" s="41"/>
      <c r="C1536" s="63"/>
      <c r="D1536" s="208" t="s">
        <v>135</v>
      </c>
      <c r="E1536" s="63"/>
      <c r="F1536" s="209" t="s">
        <v>1603</v>
      </c>
      <c r="G1536" s="63"/>
      <c r="H1536" s="63"/>
      <c r="I1536" s="163"/>
      <c r="J1536" s="63"/>
      <c r="K1536" s="63"/>
      <c r="L1536" s="61"/>
      <c r="M1536" s="207"/>
      <c r="N1536" s="42"/>
      <c r="O1536" s="42"/>
      <c r="P1536" s="42"/>
      <c r="Q1536" s="42"/>
      <c r="R1536" s="42"/>
      <c r="S1536" s="42"/>
      <c r="T1536" s="78"/>
      <c r="AT1536" s="24" t="s">
        <v>135</v>
      </c>
      <c r="AU1536" s="24" t="s">
        <v>134</v>
      </c>
    </row>
    <row r="1537" spans="2:65" s="1" customFormat="1" ht="40.5">
      <c r="B1537" s="41"/>
      <c r="C1537" s="63"/>
      <c r="D1537" s="205" t="s">
        <v>299</v>
      </c>
      <c r="E1537" s="63"/>
      <c r="F1537" s="235" t="s">
        <v>1604</v>
      </c>
      <c r="G1537" s="63"/>
      <c r="H1537" s="63"/>
      <c r="I1537" s="163"/>
      <c r="J1537" s="63"/>
      <c r="K1537" s="63"/>
      <c r="L1537" s="61"/>
      <c r="M1537" s="207"/>
      <c r="N1537" s="42"/>
      <c r="O1537" s="42"/>
      <c r="P1537" s="42"/>
      <c r="Q1537" s="42"/>
      <c r="R1537" s="42"/>
      <c r="S1537" s="42"/>
      <c r="T1537" s="78"/>
      <c r="AT1537" s="24" t="s">
        <v>299</v>
      </c>
      <c r="AU1537" s="24" t="s">
        <v>134</v>
      </c>
    </row>
    <row r="1538" spans="2:65" s="1" customFormat="1" ht="22.5" customHeight="1">
      <c r="B1538" s="41"/>
      <c r="C1538" s="193" t="s">
        <v>1605</v>
      </c>
      <c r="D1538" s="193" t="s">
        <v>129</v>
      </c>
      <c r="E1538" s="194" t="s">
        <v>1588</v>
      </c>
      <c r="F1538" s="195" t="s">
        <v>1589</v>
      </c>
      <c r="G1538" s="196" t="s">
        <v>400</v>
      </c>
      <c r="H1538" s="197">
        <v>157.19999999999999</v>
      </c>
      <c r="I1538" s="198"/>
      <c r="J1538" s="199">
        <f>ROUND(I1538*H1538,2)</f>
        <v>0</v>
      </c>
      <c r="K1538" s="195" t="s">
        <v>160</v>
      </c>
      <c r="L1538" s="61"/>
      <c r="M1538" s="200" t="s">
        <v>21</v>
      </c>
      <c r="N1538" s="201" t="s">
        <v>42</v>
      </c>
      <c r="O1538" s="42"/>
      <c r="P1538" s="202">
        <f>O1538*H1538</f>
        <v>0</v>
      </c>
      <c r="Q1538" s="202">
        <v>0</v>
      </c>
      <c r="R1538" s="202">
        <f>Q1538*H1538</f>
        <v>0</v>
      </c>
      <c r="S1538" s="202">
        <v>0</v>
      </c>
      <c r="T1538" s="203">
        <f>S1538*H1538</f>
        <v>0</v>
      </c>
      <c r="AR1538" s="24" t="s">
        <v>133</v>
      </c>
      <c r="AT1538" s="24" t="s">
        <v>129</v>
      </c>
      <c r="AU1538" s="24" t="s">
        <v>134</v>
      </c>
      <c r="AY1538" s="24" t="s">
        <v>126</v>
      </c>
      <c r="BE1538" s="204">
        <f>IF(N1538="základní",J1538,0)</f>
        <v>0</v>
      </c>
      <c r="BF1538" s="204">
        <f>IF(N1538="snížená",J1538,0)</f>
        <v>0</v>
      </c>
      <c r="BG1538" s="204">
        <f>IF(N1538="zákl. přenesená",J1538,0)</f>
        <v>0</v>
      </c>
      <c r="BH1538" s="204">
        <f>IF(N1538="sníž. přenesená",J1538,0)</f>
        <v>0</v>
      </c>
      <c r="BI1538" s="204">
        <f>IF(N1538="nulová",J1538,0)</f>
        <v>0</v>
      </c>
      <c r="BJ1538" s="24" t="s">
        <v>134</v>
      </c>
      <c r="BK1538" s="204">
        <f>ROUND(I1538*H1538,2)</f>
        <v>0</v>
      </c>
      <c r="BL1538" s="24" t="s">
        <v>133</v>
      </c>
      <c r="BM1538" s="24" t="s">
        <v>1606</v>
      </c>
    </row>
    <row r="1539" spans="2:65" s="1" customFormat="1" ht="27">
      <c r="B1539" s="41"/>
      <c r="C1539" s="63"/>
      <c r="D1539" s="208" t="s">
        <v>135</v>
      </c>
      <c r="E1539" s="63"/>
      <c r="F1539" s="209" t="s">
        <v>1591</v>
      </c>
      <c r="G1539" s="63"/>
      <c r="H1539" s="63"/>
      <c r="I1539" s="163"/>
      <c r="J1539" s="63"/>
      <c r="K1539" s="63"/>
      <c r="L1539" s="61"/>
      <c r="M1539" s="207"/>
      <c r="N1539" s="42"/>
      <c r="O1539" s="42"/>
      <c r="P1539" s="42"/>
      <c r="Q1539" s="42"/>
      <c r="R1539" s="42"/>
      <c r="S1539" s="42"/>
      <c r="T1539" s="78"/>
      <c r="AT1539" s="24" t="s">
        <v>135</v>
      </c>
      <c r="AU1539" s="24" t="s">
        <v>134</v>
      </c>
    </row>
    <row r="1540" spans="2:65" s="1" customFormat="1" ht="67.5">
      <c r="B1540" s="41"/>
      <c r="C1540" s="63"/>
      <c r="D1540" s="205" t="s">
        <v>299</v>
      </c>
      <c r="E1540" s="63"/>
      <c r="F1540" s="235" t="s">
        <v>1592</v>
      </c>
      <c r="G1540" s="63"/>
      <c r="H1540" s="63"/>
      <c r="I1540" s="163"/>
      <c r="J1540" s="63"/>
      <c r="K1540" s="63"/>
      <c r="L1540" s="61"/>
      <c r="M1540" s="207"/>
      <c r="N1540" s="42"/>
      <c r="O1540" s="42"/>
      <c r="P1540" s="42"/>
      <c r="Q1540" s="42"/>
      <c r="R1540" s="42"/>
      <c r="S1540" s="42"/>
      <c r="T1540" s="78"/>
      <c r="AT1540" s="24" t="s">
        <v>299</v>
      </c>
      <c r="AU1540" s="24" t="s">
        <v>134</v>
      </c>
    </row>
    <row r="1541" spans="2:65" s="1" customFormat="1" ht="31.5" customHeight="1">
      <c r="B1541" s="41"/>
      <c r="C1541" s="193" t="s">
        <v>957</v>
      </c>
      <c r="D1541" s="193" t="s">
        <v>129</v>
      </c>
      <c r="E1541" s="194" t="s">
        <v>1595</v>
      </c>
      <c r="F1541" s="195" t="s">
        <v>1596</v>
      </c>
      <c r="G1541" s="196" t="s">
        <v>400</v>
      </c>
      <c r="H1541" s="197">
        <v>14148</v>
      </c>
      <c r="I1541" s="198"/>
      <c r="J1541" s="199">
        <f>ROUND(I1541*H1541,2)</f>
        <v>0</v>
      </c>
      <c r="K1541" s="195" t="s">
        <v>160</v>
      </c>
      <c r="L1541" s="61"/>
      <c r="M1541" s="200" t="s">
        <v>21</v>
      </c>
      <c r="N1541" s="201" t="s">
        <v>42</v>
      </c>
      <c r="O1541" s="42"/>
      <c r="P1541" s="202">
        <f>O1541*H1541</f>
        <v>0</v>
      </c>
      <c r="Q1541" s="202">
        <v>0</v>
      </c>
      <c r="R1541" s="202">
        <f>Q1541*H1541</f>
        <v>0</v>
      </c>
      <c r="S1541" s="202">
        <v>0</v>
      </c>
      <c r="T1541" s="203">
        <f>S1541*H1541</f>
        <v>0</v>
      </c>
      <c r="AR1541" s="24" t="s">
        <v>133</v>
      </c>
      <c r="AT1541" s="24" t="s">
        <v>129</v>
      </c>
      <c r="AU1541" s="24" t="s">
        <v>134</v>
      </c>
      <c r="AY1541" s="24" t="s">
        <v>126</v>
      </c>
      <c r="BE1541" s="204">
        <f>IF(N1541="základní",J1541,0)</f>
        <v>0</v>
      </c>
      <c r="BF1541" s="204">
        <f>IF(N1541="snížená",J1541,0)</f>
        <v>0</v>
      </c>
      <c r="BG1541" s="204">
        <f>IF(N1541="zákl. přenesená",J1541,0)</f>
        <v>0</v>
      </c>
      <c r="BH1541" s="204">
        <f>IF(N1541="sníž. přenesená",J1541,0)</f>
        <v>0</v>
      </c>
      <c r="BI1541" s="204">
        <f>IF(N1541="nulová",J1541,0)</f>
        <v>0</v>
      </c>
      <c r="BJ1541" s="24" t="s">
        <v>134</v>
      </c>
      <c r="BK1541" s="204">
        <f>ROUND(I1541*H1541,2)</f>
        <v>0</v>
      </c>
      <c r="BL1541" s="24" t="s">
        <v>133</v>
      </c>
      <c r="BM1541" s="24" t="s">
        <v>1607</v>
      </c>
    </row>
    <row r="1542" spans="2:65" s="1" customFormat="1" ht="27">
      <c r="B1542" s="41"/>
      <c r="C1542" s="63"/>
      <c r="D1542" s="208" t="s">
        <v>135</v>
      </c>
      <c r="E1542" s="63"/>
      <c r="F1542" s="209" t="s">
        <v>1598</v>
      </c>
      <c r="G1542" s="63"/>
      <c r="H1542" s="63"/>
      <c r="I1542" s="163"/>
      <c r="J1542" s="63"/>
      <c r="K1542" s="63"/>
      <c r="L1542" s="61"/>
      <c r="M1542" s="207"/>
      <c r="N1542" s="42"/>
      <c r="O1542" s="42"/>
      <c r="P1542" s="42"/>
      <c r="Q1542" s="42"/>
      <c r="R1542" s="42"/>
      <c r="S1542" s="42"/>
      <c r="T1542" s="78"/>
      <c r="AT1542" s="24" t="s">
        <v>135</v>
      </c>
      <c r="AU1542" s="24" t="s">
        <v>134</v>
      </c>
    </row>
    <row r="1543" spans="2:65" s="1" customFormat="1" ht="67.5">
      <c r="B1543" s="41"/>
      <c r="C1543" s="63"/>
      <c r="D1543" s="208" t="s">
        <v>299</v>
      </c>
      <c r="E1543" s="63"/>
      <c r="F1543" s="236" t="s">
        <v>1592</v>
      </c>
      <c r="G1543" s="63"/>
      <c r="H1543" s="63"/>
      <c r="I1543" s="163"/>
      <c r="J1543" s="63"/>
      <c r="K1543" s="63"/>
      <c r="L1543" s="61"/>
      <c r="M1543" s="207"/>
      <c r="N1543" s="42"/>
      <c r="O1543" s="42"/>
      <c r="P1543" s="42"/>
      <c r="Q1543" s="42"/>
      <c r="R1543" s="42"/>
      <c r="S1543" s="42"/>
      <c r="T1543" s="78"/>
      <c r="AT1543" s="24" t="s">
        <v>299</v>
      </c>
      <c r="AU1543" s="24" t="s">
        <v>134</v>
      </c>
    </row>
    <row r="1544" spans="2:65" s="11" customFormat="1" ht="13.5">
      <c r="B1544" s="210"/>
      <c r="C1544" s="211"/>
      <c r="D1544" s="208" t="s">
        <v>171</v>
      </c>
      <c r="E1544" s="212" t="s">
        <v>21</v>
      </c>
      <c r="F1544" s="213" t="s">
        <v>1608</v>
      </c>
      <c r="G1544" s="211"/>
      <c r="H1544" s="214">
        <v>14148</v>
      </c>
      <c r="I1544" s="215"/>
      <c r="J1544" s="211"/>
      <c r="K1544" s="211"/>
      <c r="L1544" s="216"/>
      <c r="M1544" s="217"/>
      <c r="N1544" s="218"/>
      <c r="O1544" s="218"/>
      <c r="P1544" s="218"/>
      <c r="Q1544" s="218"/>
      <c r="R1544" s="218"/>
      <c r="S1544" s="218"/>
      <c r="T1544" s="219"/>
      <c r="AT1544" s="220" t="s">
        <v>171</v>
      </c>
      <c r="AU1544" s="220" t="s">
        <v>134</v>
      </c>
      <c r="AV1544" s="11" t="s">
        <v>134</v>
      </c>
      <c r="AW1544" s="11" t="s">
        <v>33</v>
      </c>
      <c r="AX1544" s="11" t="s">
        <v>70</v>
      </c>
      <c r="AY1544" s="220" t="s">
        <v>126</v>
      </c>
    </row>
    <row r="1545" spans="2:65" s="12" customFormat="1" ht="13.5">
      <c r="B1545" s="221"/>
      <c r="C1545" s="222"/>
      <c r="D1545" s="205" t="s">
        <v>171</v>
      </c>
      <c r="E1545" s="248" t="s">
        <v>21</v>
      </c>
      <c r="F1545" s="249" t="s">
        <v>174</v>
      </c>
      <c r="G1545" s="222"/>
      <c r="H1545" s="250">
        <v>14148</v>
      </c>
      <c r="I1545" s="226"/>
      <c r="J1545" s="222"/>
      <c r="K1545" s="222"/>
      <c r="L1545" s="227"/>
      <c r="M1545" s="228"/>
      <c r="N1545" s="229"/>
      <c r="O1545" s="229"/>
      <c r="P1545" s="229"/>
      <c r="Q1545" s="229"/>
      <c r="R1545" s="229"/>
      <c r="S1545" s="229"/>
      <c r="T1545" s="230"/>
      <c r="AT1545" s="231" t="s">
        <v>171</v>
      </c>
      <c r="AU1545" s="231" t="s">
        <v>134</v>
      </c>
      <c r="AV1545" s="12" t="s">
        <v>133</v>
      </c>
      <c r="AW1545" s="12" t="s">
        <v>33</v>
      </c>
      <c r="AX1545" s="12" t="s">
        <v>78</v>
      </c>
      <c r="AY1545" s="231" t="s">
        <v>126</v>
      </c>
    </row>
    <row r="1546" spans="2:65" s="1" customFormat="1" ht="31.5" customHeight="1">
      <c r="B1546" s="41"/>
      <c r="C1546" s="193" t="s">
        <v>1609</v>
      </c>
      <c r="D1546" s="193" t="s">
        <v>129</v>
      </c>
      <c r="E1546" s="194" t="s">
        <v>1600</v>
      </c>
      <c r="F1546" s="195" t="s">
        <v>1601</v>
      </c>
      <c r="G1546" s="196" t="s">
        <v>400</v>
      </c>
      <c r="H1546" s="197">
        <v>157.19999999999999</v>
      </c>
      <c r="I1546" s="198"/>
      <c r="J1546" s="199">
        <f>ROUND(I1546*H1546,2)</f>
        <v>0</v>
      </c>
      <c r="K1546" s="195" t="s">
        <v>160</v>
      </c>
      <c r="L1546" s="61"/>
      <c r="M1546" s="200" t="s">
        <v>21</v>
      </c>
      <c r="N1546" s="201" t="s">
        <v>42</v>
      </c>
      <c r="O1546" s="42"/>
      <c r="P1546" s="202">
        <f>O1546*H1546</f>
        <v>0</v>
      </c>
      <c r="Q1546" s="202">
        <v>0</v>
      </c>
      <c r="R1546" s="202">
        <f>Q1546*H1546</f>
        <v>0</v>
      </c>
      <c r="S1546" s="202">
        <v>0</v>
      </c>
      <c r="T1546" s="203">
        <f>S1546*H1546</f>
        <v>0</v>
      </c>
      <c r="AR1546" s="24" t="s">
        <v>133</v>
      </c>
      <c r="AT1546" s="24" t="s">
        <v>129</v>
      </c>
      <c r="AU1546" s="24" t="s">
        <v>134</v>
      </c>
      <c r="AY1546" s="24" t="s">
        <v>126</v>
      </c>
      <c r="BE1546" s="204">
        <f>IF(N1546="základní",J1546,0)</f>
        <v>0</v>
      </c>
      <c r="BF1546" s="204">
        <f>IF(N1546="snížená",J1546,0)</f>
        <v>0</v>
      </c>
      <c r="BG1546" s="204">
        <f>IF(N1546="zákl. přenesená",J1546,0)</f>
        <v>0</v>
      </c>
      <c r="BH1546" s="204">
        <f>IF(N1546="sníž. přenesená",J1546,0)</f>
        <v>0</v>
      </c>
      <c r="BI1546" s="204">
        <f>IF(N1546="nulová",J1546,0)</f>
        <v>0</v>
      </c>
      <c r="BJ1546" s="24" t="s">
        <v>134</v>
      </c>
      <c r="BK1546" s="204">
        <f>ROUND(I1546*H1546,2)</f>
        <v>0</v>
      </c>
      <c r="BL1546" s="24" t="s">
        <v>133</v>
      </c>
      <c r="BM1546" s="24" t="s">
        <v>1610</v>
      </c>
    </row>
    <row r="1547" spans="2:65" s="1" customFormat="1" ht="27">
      <c r="B1547" s="41"/>
      <c r="C1547" s="63"/>
      <c r="D1547" s="208" t="s">
        <v>135</v>
      </c>
      <c r="E1547" s="63"/>
      <c r="F1547" s="209" t="s">
        <v>1603</v>
      </c>
      <c r="G1547" s="63"/>
      <c r="H1547" s="63"/>
      <c r="I1547" s="163"/>
      <c r="J1547" s="63"/>
      <c r="K1547" s="63"/>
      <c r="L1547" s="61"/>
      <c r="M1547" s="207"/>
      <c r="N1547" s="42"/>
      <c r="O1547" s="42"/>
      <c r="P1547" s="42"/>
      <c r="Q1547" s="42"/>
      <c r="R1547" s="42"/>
      <c r="S1547" s="42"/>
      <c r="T1547" s="78"/>
      <c r="AT1547" s="24" t="s">
        <v>135</v>
      </c>
      <c r="AU1547" s="24" t="s">
        <v>134</v>
      </c>
    </row>
    <row r="1548" spans="2:65" s="1" customFormat="1" ht="40.5">
      <c r="B1548" s="41"/>
      <c r="C1548" s="63"/>
      <c r="D1548" s="205" t="s">
        <v>299</v>
      </c>
      <c r="E1548" s="63"/>
      <c r="F1548" s="235" t="s">
        <v>1604</v>
      </c>
      <c r="G1548" s="63"/>
      <c r="H1548" s="63"/>
      <c r="I1548" s="163"/>
      <c r="J1548" s="63"/>
      <c r="K1548" s="63"/>
      <c r="L1548" s="61"/>
      <c r="M1548" s="207"/>
      <c r="N1548" s="42"/>
      <c r="O1548" s="42"/>
      <c r="P1548" s="42"/>
      <c r="Q1548" s="42"/>
      <c r="R1548" s="42"/>
      <c r="S1548" s="42"/>
      <c r="T1548" s="78"/>
      <c r="AT1548" s="24" t="s">
        <v>299</v>
      </c>
      <c r="AU1548" s="24" t="s">
        <v>134</v>
      </c>
    </row>
    <row r="1549" spans="2:65" s="1" customFormat="1" ht="31.5" customHeight="1">
      <c r="B1549" s="41"/>
      <c r="C1549" s="193" t="s">
        <v>964</v>
      </c>
      <c r="D1549" s="193" t="s">
        <v>129</v>
      </c>
      <c r="E1549" s="194" t="s">
        <v>1611</v>
      </c>
      <c r="F1549" s="195" t="s">
        <v>1612</v>
      </c>
      <c r="G1549" s="196" t="s">
        <v>308</v>
      </c>
      <c r="H1549" s="197">
        <v>1544.75</v>
      </c>
      <c r="I1549" s="198"/>
      <c r="J1549" s="199">
        <f>ROUND(I1549*H1549,2)</f>
        <v>0</v>
      </c>
      <c r="K1549" s="195" t="s">
        <v>160</v>
      </c>
      <c r="L1549" s="61"/>
      <c r="M1549" s="200" t="s">
        <v>21</v>
      </c>
      <c r="N1549" s="201" t="s">
        <v>42</v>
      </c>
      <c r="O1549" s="42"/>
      <c r="P1549" s="202">
        <f>O1549*H1549</f>
        <v>0</v>
      </c>
      <c r="Q1549" s="202">
        <v>0</v>
      </c>
      <c r="R1549" s="202">
        <f>Q1549*H1549</f>
        <v>0</v>
      </c>
      <c r="S1549" s="202">
        <v>0</v>
      </c>
      <c r="T1549" s="203">
        <f>S1549*H1549</f>
        <v>0</v>
      </c>
      <c r="AR1549" s="24" t="s">
        <v>133</v>
      </c>
      <c r="AT1549" s="24" t="s">
        <v>129</v>
      </c>
      <c r="AU1549" s="24" t="s">
        <v>134</v>
      </c>
      <c r="AY1549" s="24" t="s">
        <v>126</v>
      </c>
      <c r="BE1549" s="204">
        <f>IF(N1549="základní",J1549,0)</f>
        <v>0</v>
      </c>
      <c r="BF1549" s="204">
        <f>IF(N1549="snížená",J1549,0)</f>
        <v>0</v>
      </c>
      <c r="BG1549" s="204">
        <f>IF(N1549="zákl. přenesená",J1549,0)</f>
        <v>0</v>
      </c>
      <c r="BH1549" s="204">
        <f>IF(N1549="sníž. přenesená",J1549,0)</f>
        <v>0</v>
      </c>
      <c r="BI1549" s="204">
        <f>IF(N1549="nulová",J1549,0)</f>
        <v>0</v>
      </c>
      <c r="BJ1549" s="24" t="s">
        <v>134</v>
      </c>
      <c r="BK1549" s="204">
        <f>ROUND(I1549*H1549,2)</f>
        <v>0</v>
      </c>
      <c r="BL1549" s="24" t="s">
        <v>133</v>
      </c>
      <c r="BM1549" s="24" t="s">
        <v>1613</v>
      </c>
    </row>
    <row r="1550" spans="2:65" s="1" customFormat="1" ht="27">
      <c r="B1550" s="41"/>
      <c r="C1550" s="63"/>
      <c r="D1550" s="208" t="s">
        <v>135</v>
      </c>
      <c r="E1550" s="63"/>
      <c r="F1550" s="209" t="s">
        <v>1614</v>
      </c>
      <c r="G1550" s="63"/>
      <c r="H1550" s="63"/>
      <c r="I1550" s="163"/>
      <c r="J1550" s="63"/>
      <c r="K1550" s="63"/>
      <c r="L1550" s="61"/>
      <c r="M1550" s="207"/>
      <c r="N1550" s="42"/>
      <c r="O1550" s="42"/>
      <c r="P1550" s="42"/>
      <c r="Q1550" s="42"/>
      <c r="R1550" s="42"/>
      <c r="S1550" s="42"/>
      <c r="T1550" s="78"/>
      <c r="AT1550" s="24" t="s">
        <v>135</v>
      </c>
      <c r="AU1550" s="24" t="s">
        <v>134</v>
      </c>
    </row>
    <row r="1551" spans="2:65" s="1" customFormat="1" ht="40.5">
      <c r="B1551" s="41"/>
      <c r="C1551" s="63"/>
      <c r="D1551" s="205" t="s">
        <v>299</v>
      </c>
      <c r="E1551" s="63"/>
      <c r="F1551" s="235" t="s">
        <v>1615</v>
      </c>
      <c r="G1551" s="63"/>
      <c r="H1551" s="63"/>
      <c r="I1551" s="163"/>
      <c r="J1551" s="63"/>
      <c r="K1551" s="63"/>
      <c r="L1551" s="61"/>
      <c r="M1551" s="207"/>
      <c r="N1551" s="42"/>
      <c r="O1551" s="42"/>
      <c r="P1551" s="42"/>
      <c r="Q1551" s="42"/>
      <c r="R1551" s="42"/>
      <c r="S1551" s="42"/>
      <c r="T1551" s="78"/>
      <c r="AT1551" s="24" t="s">
        <v>299</v>
      </c>
      <c r="AU1551" s="24" t="s">
        <v>134</v>
      </c>
    </row>
    <row r="1552" spans="2:65" s="1" customFormat="1" ht="31.5" customHeight="1">
      <c r="B1552" s="41"/>
      <c r="C1552" s="193" t="s">
        <v>1616</v>
      </c>
      <c r="D1552" s="193" t="s">
        <v>129</v>
      </c>
      <c r="E1552" s="194" t="s">
        <v>1617</v>
      </c>
      <c r="F1552" s="195" t="s">
        <v>1618</v>
      </c>
      <c r="G1552" s="196" t="s">
        <v>308</v>
      </c>
      <c r="H1552" s="197">
        <v>92685</v>
      </c>
      <c r="I1552" s="198"/>
      <c r="J1552" s="199">
        <f>ROUND(I1552*H1552,2)</f>
        <v>0</v>
      </c>
      <c r="K1552" s="195" t="s">
        <v>160</v>
      </c>
      <c r="L1552" s="61"/>
      <c r="M1552" s="200" t="s">
        <v>21</v>
      </c>
      <c r="N1552" s="201" t="s">
        <v>42</v>
      </c>
      <c r="O1552" s="42"/>
      <c r="P1552" s="202">
        <f>O1552*H1552</f>
        <v>0</v>
      </c>
      <c r="Q1552" s="202">
        <v>0</v>
      </c>
      <c r="R1552" s="202">
        <f>Q1552*H1552</f>
        <v>0</v>
      </c>
      <c r="S1552" s="202">
        <v>0</v>
      </c>
      <c r="T1552" s="203">
        <f>S1552*H1552</f>
        <v>0</v>
      </c>
      <c r="AR1552" s="24" t="s">
        <v>133</v>
      </c>
      <c r="AT1552" s="24" t="s">
        <v>129</v>
      </c>
      <c r="AU1552" s="24" t="s">
        <v>134</v>
      </c>
      <c r="AY1552" s="24" t="s">
        <v>126</v>
      </c>
      <c r="BE1552" s="204">
        <f>IF(N1552="základní",J1552,0)</f>
        <v>0</v>
      </c>
      <c r="BF1552" s="204">
        <f>IF(N1552="snížená",J1552,0)</f>
        <v>0</v>
      </c>
      <c r="BG1552" s="204">
        <f>IF(N1552="zákl. přenesená",J1552,0)</f>
        <v>0</v>
      </c>
      <c r="BH1552" s="204">
        <f>IF(N1552="sníž. přenesená",J1552,0)</f>
        <v>0</v>
      </c>
      <c r="BI1552" s="204">
        <f>IF(N1552="nulová",J1552,0)</f>
        <v>0</v>
      </c>
      <c r="BJ1552" s="24" t="s">
        <v>134</v>
      </c>
      <c r="BK1552" s="204">
        <f>ROUND(I1552*H1552,2)</f>
        <v>0</v>
      </c>
      <c r="BL1552" s="24" t="s">
        <v>133</v>
      </c>
      <c r="BM1552" s="24" t="s">
        <v>1619</v>
      </c>
    </row>
    <row r="1553" spans="2:65" s="1" customFormat="1" ht="27">
      <c r="B1553" s="41"/>
      <c r="C1553" s="63"/>
      <c r="D1553" s="208" t="s">
        <v>135</v>
      </c>
      <c r="E1553" s="63"/>
      <c r="F1553" s="209" t="s">
        <v>1620</v>
      </c>
      <c r="G1553" s="63"/>
      <c r="H1553" s="63"/>
      <c r="I1553" s="163"/>
      <c r="J1553" s="63"/>
      <c r="K1553" s="63"/>
      <c r="L1553" s="61"/>
      <c r="M1553" s="207"/>
      <c r="N1553" s="42"/>
      <c r="O1553" s="42"/>
      <c r="P1553" s="42"/>
      <c r="Q1553" s="42"/>
      <c r="R1553" s="42"/>
      <c r="S1553" s="42"/>
      <c r="T1553" s="78"/>
      <c r="AT1553" s="24" t="s">
        <v>135</v>
      </c>
      <c r="AU1553" s="24" t="s">
        <v>134</v>
      </c>
    </row>
    <row r="1554" spans="2:65" s="1" customFormat="1" ht="40.5">
      <c r="B1554" s="41"/>
      <c r="C1554" s="63"/>
      <c r="D1554" s="208" t="s">
        <v>299</v>
      </c>
      <c r="E1554" s="63"/>
      <c r="F1554" s="236" t="s">
        <v>1615</v>
      </c>
      <c r="G1554" s="63"/>
      <c r="H1554" s="63"/>
      <c r="I1554" s="163"/>
      <c r="J1554" s="63"/>
      <c r="K1554" s="63"/>
      <c r="L1554" s="61"/>
      <c r="M1554" s="207"/>
      <c r="N1554" s="42"/>
      <c r="O1554" s="42"/>
      <c r="P1554" s="42"/>
      <c r="Q1554" s="42"/>
      <c r="R1554" s="42"/>
      <c r="S1554" s="42"/>
      <c r="T1554" s="78"/>
      <c r="AT1554" s="24" t="s">
        <v>299</v>
      </c>
      <c r="AU1554" s="24" t="s">
        <v>134</v>
      </c>
    </row>
    <row r="1555" spans="2:65" s="11" customFormat="1" ht="13.5">
      <c r="B1555" s="210"/>
      <c r="C1555" s="211"/>
      <c r="D1555" s="208" t="s">
        <v>171</v>
      </c>
      <c r="E1555" s="212" t="s">
        <v>21</v>
      </c>
      <c r="F1555" s="213" t="s">
        <v>1621</v>
      </c>
      <c r="G1555" s="211"/>
      <c r="H1555" s="214">
        <v>92685</v>
      </c>
      <c r="I1555" s="215"/>
      <c r="J1555" s="211"/>
      <c r="K1555" s="211"/>
      <c r="L1555" s="216"/>
      <c r="M1555" s="217"/>
      <c r="N1555" s="218"/>
      <c r="O1555" s="218"/>
      <c r="P1555" s="218"/>
      <c r="Q1555" s="218"/>
      <c r="R1555" s="218"/>
      <c r="S1555" s="218"/>
      <c r="T1555" s="219"/>
      <c r="AT1555" s="220" t="s">
        <v>171</v>
      </c>
      <c r="AU1555" s="220" t="s">
        <v>134</v>
      </c>
      <c r="AV1555" s="11" t="s">
        <v>134</v>
      </c>
      <c r="AW1555" s="11" t="s">
        <v>33</v>
      </c>
      <c r="AX1555" s="11" t="s">
        <v>70</v>
      </c>
      <c r="AY1555" s="220" t="s">
        <v>126</v>
      </c>
    </row>
    <row r="1556" spans="2:65" s="12" customFormat="1" ht="13.5">
      <c r="B1556" s="221"/>
      <c r="C1556" s="222"/>
      <c r="D1556" s="205" t="s">
        <v>171</v>
      </c>
      <c r="E1556" s="248" t="s">
        <v>21</v>
      </c>
      <c r="F1556" s="249" t="s">
        <v>174</v>
      </c>
      <c r="G1556" s="222"/>
      <c r="H1556" s="250">
        <v>92685</v>
      </c>
      <c r="I1556" s="226"/>
      <c r="J1556" s="222"/>
      <c r="K1556" s="222"/>
      <c r="L1556" s="227"/>
      <c r="M1556" s="228"/>
      <c r="N1556" s="229"/>
      <c r="O1556" s="229"/>
      <c r="P1556" s="229"/>
      <c r="Q1556" s="229"/>
      <c r="R1556" s="229"/>
      <c r="S1556" s="229"/>
      <c r="T1556" s="230"/>
      <c r="AT1556" s="231" t="s">
        <v>171</v>
      </c>
      <c r="AU1556" s="231" t="s">
        <v>134</v>
      </c>
      <c r="AV1556" s="12" t="s">
        <v>133</v>
      </c>
      <c r="AW1556" s="12" t="s">
        <v>33</v>
      </c>
      <c r="AX1556" s="12" t="s">
        <v>78</v>
      </c>
      <c r="AY1556" s="231" t="s">
        <v>126</v>
      </c>
    </row>
    <row r="1557" spans="2:65" s="1" customFormat="1" ht="31.5" customHeight="1">
      <c r="B1557" s="41"/>
      <c r="C1557" s="193" t="s">
        <v>970</v>
      </c>
      <c r="D1557" s="193" t="s">
        <v>129</v>
      </c>
      <c r="E1557" s="194" t="s">
        <v>1622</v>
      </c>
      <c r="F1557" s="195" t="s">
        <v>1623</v>
      </c>
      <c r="G1557" s="196" t="s">
        <v>308</v>
      </c>
      <c r="H1557" s="197">
        <v>1544.75</v>
      </c>
      <c r="I1557" s="198"/>
      <c r="J1557" s="199">
        <f>ROUND(I1557*H1557,2)</f>
        <v>0</v>
      </c>
      <c r="K1557" s="195" t="s">
        <v>160</v>
      </c>
      <c r="L1557" s="61"/>
      <c r="M1557" s="200" t="s">
        <v>21</v>
      </c>
      <c r="N1557" s="201" t="s">
        <v>42</v>
      </c>
      <c r="O1557" s="42"/>
      <c r="P1557" s="202">
        <f>O1557*H1557</f>
        <v>0</v>
      </c>
      <c r="Q1557" s="202">
        <v>0</v>
      </c>
      <c r="R1557" s="202">
        <f>Q1557*H1557</f>
        <v>0</v>
      </c>
      <c r="S1557" s="202">
        <v>0</v>
      </c>
      <c r="T1557" s="203">
        <f>S1557*H1557</f>
        <v>0</v>
      </c>
      <c r="AR1557" s="24" t="s">
        <v>133</v>
      </c>
      <c r="AT1557" s="24" t="s">
        <v>129</v>
      </c>
      <c r="AU1557" s="24" t="s">
        <v>134</v>
      </c>
      <c r="AY1557" s="24" t="s">
        <v>126</v>
      </c>
      <c r="BE1557" s="204">
        <f>IF(N1557="základní",J1557,0)</f>
        <v>0</v>
      </c>
      <c r="BF1557" s="204">
        <f>IF(N1557="snížená",J1557,0)</f>
        <v>0</v>
      </c>
      <c r="BG1557" s="204">
        <f>IF(N1557="zákl. přenesená",J1557,0)</f>
        <v>0</v>
      </c>
      <c r="BH1557" s="204">
        <f>IF(N1557="sníž. přenesená",J1557,0)</f>
        <v>0</v>
      </c>
      <c r="BI1557" s="204">
        <f>IF(N1557="nulová",J1557,0)</f>
        <v>0</v>
      </c>
      <c r="BJ1557" s="24" t="s">
        <v>134</v>
      </c>
      <c r="BK1557" s="204">
        <f>ROUND(I1557*H1557,2)</f>
        <v>0</v>
      </c>
      <c r="BL1557" s="24" t="s">
        <v>133</v>
      </c>
      <c r="BM1557" s="24" t="s">
        <v>1624</v>
      </c>
    </row>
    <row r="1558" spans="2:65" s="1" customFormat="1" ht="27">
      <c r="B1558" s="41"/>
      <c r="C1558" s="63"/>
      <c r="D1558" s="208" t="s">
        <v>135</v>
      </c>
      <c r="E1558" s="63"/>
      <c r="F1558" s="209" t="s">
        <v>1625</v>
      </c>
      <c r="G1558" s="63"/>
      <c r="H1558" s="63"/>
      <c r="I1558" s="163"/>
      <c r="J1558" s="63"/>
      <c r="K1558" s="63"/>
      <c r="L1558" s="61"/>
      <c r="M1558" s="207"/>
      <c r="N1558" s="42"/>
      <c r="O1558" s="42"/>
      <c r="P1558" s="42"/>
      <c r="Q1558" s="42"/>
      <c r="R1558" s="42"/>
      <c r="S1558" s="42"/>
      <c r="T1558" s="78"/>
      <c r="AT1558" s="24" t="s">
        <v>135</v>
      </c>
      <c r="AU1558" s="24" t="s">
        <v>134</v>
      </c>
    </row>
    <row r="1559" spans="2:65" s="1" customFormat="1" ht="40.5">
      <c r="B1559" s="41"/>
      <c r="C1559" s="63"/>
      <c r="D1559" s="205" t="s">
        <v>299</v>
      </c>
      <c r="E1559" s="63"/>
      <c r="F1559" s="235" t="s">
        <v>1626</v>
      </c>
      <c r="G1559" s="63"/>
      <c r="H1559" s="63"/>
      <c r="I1559" s="163"/>
      <c r="J1559" s="63"/>
      <c r="K1559" s="63"/>
      <c r="L1559" s="61"/>
      <c r="M1559" s="207"/>
      <c r="N1559" s="42"/>
      <c r="O1559" s="42"/>
      <c r="P1559" s="42"/>
      <c r="Q1559" s="42"/>
      <c r="R1559" s="42"/>
      <c r="S1559" s="42"/>
      <c r="T1559" s="78"/>
      <c r="AT1559" s="24" t="s">
        <v>299</v>
      </c>
      <c r="AU1559" s="24" t="s">
        <v>134</v>
      </c>
    </row>
    <row r="1560" spans="2:65" s="1" customFormat="1" ht="22.5" customHeight="1">
      <c r="B1560" s="41"/>
      <c r="C1560" s="193" t="s">
        <v>1627</v>
      </c>
      <c r="D1560" s="193" t="s">
        <v>129</v>
      </c>
      <c r="E1560" s="194" t="s">
        <v>1628</v>
      </c>
      <c r="F1560" s="195" t="s">
        <v>1629</v>
      </c>
      <c r="G1560" s="196" t="s">
        <v>400</v>
      </c>
      <c r="H1560" s="197">
        <v>1833.1</v>
      </c>
      <c r="I1560" s="198"/>
      <c r="J1560" s="199">
        <f>ROUND(I1560*H1560,2)</f>
        <v>0</v>
      </c>
      <c r="K1560" s="195" t="s">
        <v>160</v>
      </c>
      <c r="L1560" s="61"/>
      <c r="M1560" s="200" t="s">
        <v>21</v>
      </c>
      <c r="N1560" s="201" t="s">
        <v>42</v>
      </c>
      <c r="O1560" s="42"/>
      <c r="P1560" s="202">
        <f>O1560*H1560</f>
        <v>0</v>
      </c>
      <c r="Q1560" s="202">
        <v>0</v>
      </c>
      <c r="R1560" s="202">
        <f>Q1560*H1560</f>
        <v>0</v>
      </c>
      <c r="S1560" s="202">
        <v>0</v>
      </c>
      <c r="T1560" s="203">
        <f>S1560*H1560</f>
        <v>0</v>
      </c>
      <c r="AR1560" s="24" t="s">
        <v>133</v>
      </c>
      <c r="AT1560" s="24" t="s">
        <v>129</v>
      </c>
      <c r="AU1560" s="24" t="s">
        <v>134</v>
      </c>
      <c r="AY1560" s="24" t="s">
        <v>126</v>
      </c>
      <c r="BE1560" s="204">
        <f>IF(N1560="základní",J1560,0)</f>
        <v>0</v>
      </c>
      <c r="BF1560" s="204">
        <f>IF(N1560="snížená",J1560,0)</f>
        <v>0</v>
      </c>
      <c r="BG1560" s="204">
        <f>IF(N1560="zákl. přenesená",J1560,0)</f>
        <v>0</v>
      </c>
      <c r="BH1560" s="204">
        <f>IF(N1560="sníž. přenesená",J1560,0)</f>
        <v>0</v>
      </c>
      <c r="BI1560" s="204">
        <f>IF(N1560="nulová",J1560,0)</f>
        <v>0</v>
      </c>
      <c r="BJ1560" s="24" t="s">
        <v>134</v>
      </c>
      <c r="BK1560" s="204">
        <f>ROUND(I1560*H1560,2)</f>
        <v>0</v>
      </c>
      <c r="BL1560" s="24" t="s">
        <v>133</v>
      </c>
      <c r="BM1560" s="24" t="s">
        <v>1630</v>
      </c>
    </row>
    <row r="1561" spans="2:65" s="1" customFormat="1" ht="13.5">
      <c r="B1561" s="41"/>
      <c r="C1561" s="63"/>
      <c r="D1561" s="208" t="s">
        <v>135</v>
      </c>
      <c r="E1561" s="63"/>
      <c r="F1561" s="209" t="s">
        <v>1631</v>
      </c>
      <c r="G1561" s="63"/>
      <c r="H1561" s="63"/>
      <c r="I1561" s="163"/>
      <c r="J1561" s="63"/>
      <c r="K1561" s="63"/>
      <c r="L1561" s="61"/>
      <c r="M1561" s="207"/>
      <c r="N1561" s="42"/>
      <c r="O1561" s="42"/>
      <c r="P1561" s="42"/>
      <c r="Q1561" s="42"/>
      <c r="R1561" s="42"/>
      <c r="S1561" s="42"/>
      <c r="T1561" s="78"/>
      <c r="AT1561" s="24" t="s">
        <v>135</v>
      </c>
      <c r="AU1561" s="24" t="s">
        <v>134</v>
      </c>
    </row>
    <row r="1562" spans="2:65" s="1" customFormat="1" ht="40.5">
      <c r="B1562" s="41"/>
      <c r="C1562" s="63"/>
      <c r="D1562" s="205" t="s">
        <v>299</v>
      </c>
      <c r="E1562" s="63"/>
      <c r="F1562" s="235" t="s">
        <v>1632</v>
      </c>
      <c r="G1562" s="63"/>
      <c r="H1562" s="63"/>
      <c r="I1562" s="163"/>
      <c r="J1562" s="63"/>
      <c r="K1562" s="63"/>
      <c r="L1562" s="61"/>
      <c r="M1562" s="207"/>
      <c r="N1562" s="42"/>
      <c r="O1562" s="42"/>
      <c r="P1562" s="42"/>
      <c r="Q1562" s="42"/>
      <c r="R1562" s="42"/>
      <c r="S1562" s="42"/>
      <c r="T1562" s="78"/>
      <c r="AT1562" s="24" t="s">
        <v>299</v>
      </c>
      <c r="AU1562" s="24" t="s">
        <v>134</v>
      </c>
    </row>
    <row r="1563" spans="2:65" s="1" customFormat="1" ht="22.5" customHeight="1">
      <c r="B1563" s="41"/>
      <c r="C1563" s="193" t="s">
        <v>978</v>
      </c>
      <c r="D1563" s="193" t="s">
        <v>129</v>
      </c>
      <c r="E1563" s="194" t="s">
        <v>1633</v>
      </c>
      <c r="F1563" s="195" t="s">
        <v>1634</v>
      </c>
      <c r="G1563" s="196" t="s">
        <v>400</v>
      </c>
      <c r="H1563" s="197">
        <v>164979</v>
      </c>
      <c r="I1563" s="198"/>
      <c r="J1563" s="199">
        <f>ROUND(I1563*H1563,2)</f>
        <v>0</v>
      </c>
      <c r="K1563" s="195" t="s">
        <v>160</v>
      </c>
      <c r="L1563" s="61"/>
      <c r="M1563" s="200" t="s">
        <v>21</v>
      </c>
      <c r="N1563" s="201" t="s">
        <v>42</v>
      </c>
      <c r="O1563" s="42"/>
      <c r="P1563" s="202">
        <f>O1563*H1563</f>
        <v>0</v>
      </c>
      <c r="Q1563" s="202">
        <v>0</v>
      </c>
      <c r="R1563" s="202">
        <f>Q1563*H1563</f>
        <v>0</v>
      </c>
      <c r="S1563" s="202">
        <v>0</v>
      </c>
      <c r="T1563" s="203">
        <f>S1563*H1563</f>
        <v>0</v>
      </c>
      <c r="AR1563" s="24" t="s">
        <v>133</v>
      </c>
      <c r="AT1563" s="24" t="s">
        <v>129</v>
      </c>
      <c r="AU1563" s="24" t="s">
        <v>134</v>
      </c>
      <c r="AY1563" s="24" t="s">
        <v>126</v>
      </c>
      <c r="BE1563" s="204">
        <f>IF(N1563="základní",J1563,0)</f>
        <v>0</v>
      </c>
      <c r="BF1563" s="204">
        <f>IF(N1563="snížená",J1563,0)</f>
        <v>0</v>
      </c>
      <c r="BG1563" s="204">
        <f>IF(N1563="zákl. přenesená",J1563,0)</f>
        <v>0</v>
      </c>
      <c r="BH1563" s="204">
        <f>IF(N1563="sníž. přenesená",J1563,0)</f>
        <v>0</v>
      </c>
      <c r="BI1563" s="204">
        <f>IF(N1563="nulová",J1563,0)</f>
        <v>0</v>
      </c>
      <c r="BJ1563" s="24" t="s">
        <v>134</v>
      </c>
      <c r="BK1563" s="204">
        <f>ROUND(I1563*H1563,2)</f>
        <v>0</v>
      </c>
      <c r="BL1563" s="24" t="s">
        <v>133</v>
      </c>
      <c r="BM1563" s="24" t="s">
        <v>1635</v>
      </c>
    </row>
    <row r="1564" spans="2:65" s="1" customFormat="1" ht="13.5">
      <c r="B1564" s="41"/>
      <c r="C1564" s="63"/>
      <c r="D1564" s="208" t="s">
        <v>135</v>
      </c>
      <c r="E1564" s="63"/>
      <c r="F1564" s="209" t="s">
        <v>1636</v>
      </c>
      <c r="G1564" s="63"/>
      <c r="H1564" s="63"/>
      <c r="I1564" s="163"/>
      <c r="J1564" s="63"/>
      <c r="K1564" s="63"/>
      <c r="L1564" s="61"/>
      <c r="M1564" s="207"/>
      <c r="N1564" s="42"/>
      <c r="O1564" s="42"/>
      <c r="P1564" s="42"/>
      <c r="Q1564" s="42"/>
      <c r="R1564" s="42"/>
      <c r="S1564" s="42"/>
      <c r="T1564" s="78"/>
      <c r="AT1564" s="24" t="s">
        <v>135</v>
      </c>
      <c r="AU1564" s="24" t="s">
        <v>134</v>
      </c>
    </row>
    <row r="1565" spans="2:65" s="1" customFormat="1" ht="40.5">
      <c r="B1565" s="41"/>
      <c r="C1565" s="63"/>
      <c r="D1565" s="205" t="s">
        <v>299</v>
      </c>
      <c r="E1565" s="63"/>
      <c r="F1565" s="235" t="s">
        <v>1632</v>
      </c>
      <c r="G1565" s="63"/>
      <c r="H1565" s="63"/>
      <c r="I1565" s="163"/>
      <c r="J1565" s="63"/>
      <c r="K1565" s="63"/>
      <c r="L1565" s="61"/>
      <c r="M1565" s="207"/>
      <c r="N1565" s="42"/>
      <c r="O1565" s="42"/>
      <c r="P1565" s="42"/>
      <c r="Q1565" s="42"/>
      <c r="R1565" s="42"/>
      <c r="S1565" s="42"/>
      <c r="T1565" s="78"/>
      <c r="AT1565" s="24" t="s">
        <v>299</v>
      </c>
      <c r="AU1565" s="24" t="s">
        <v>134</v>
      </c>
    </row>
    <row r="1566" spans="2:65" s="1" customFormat="1" ht="22.5" customHeight="1">
      <c r="B1566" s="41"/>
      <c r="C1566" s="193" t="s">
        <v>1637</v>
      </c>
      <c r="D1566" s="193" t="s">
        <v>129</v>
      </c>
      <c r="E1566" s="194" t="s">
        <v>1638</v>
      </c>
      <c r="F1566" s="195" t="s">
        <v>1639</v>
      </c>
      <c r="G1566" s="196" t="s">
        <v>400</v>
      </c>
      <c r="H1566" s="197">
        <v>1833.1</v>
      </c>
      <c r="I1566" s="198"/>
      <c r="J1566" s="199">
        <f>ROUND(I1566*H1566,2)</f>
        <v>0</v>
      </c>
      <c r="K1566" s="195" t="s">
        <v>160</v>
      </c>
      <c r="L1566" s="61"/>
      <c r="M1566" s="200" t="s">
        <v>21</v>
      </c>
      <c r="N1566" s="201" t="s">
        <v>42</v>
      </c>
      <c r="O1566" s="42"/>
      <c r="P1566" s="202">
        <f>O1566*H1566</f>
        <v>0</v>
      </c>
      <c r="Q1566" s="202">
        <v>0</v>
      </c>
      <c r="R1566" s="202">
        <f>Q1566*H1566</f>
        <v>0</v>
      </c>
      <c r="S1566" s="202">
        <v>0</v>
      </c>
      <c r="T1566" s="203">
        <f>S1566*H1566</f>
        <v>0</v>
      </c>
      <c r="AR1566" s="24" t="s">
        <v>133</v>
      </c>
      <c r="AT1566" s="24" t="s">
        <v>129</v>
      </c>
      <c r="AU1566" s="24" t="s">
        <v>134</v>
      </c>
      <c r="AY1566" s="24" t="s">
        <v>126</v>
      </c>
      <c r="BE1566" s="204">
        <f>IF(N1566="základní",J1566,0)</f>
        <v>0</v>
      </c>
      <c r="BF1566" s="204">
        <f>IF(N1566="snížená",J1566,0)</f>
        <v>0</v>
      </c>
      <c r="BG1566" s="204">
        <f>IF(N1566="zákl. přenesená",J1566,0)</f>
        <v>0</v>
      </c>
      <c r="BH1566" s="204">
        <f>IF(N1566="sníž. přenesená",J1566,0)</f>
        <v>0</v>
      </c>
      <c r="BI1566" s="204">
        <f>IF(N1566="nulová",J1566,0)</f>
        <v>0</v>
      </c>
      <c r="BJ1566" s="24" t="s">
        <v>134</v>
      </c>
      <c r="BK1566" s="204">
        <f>ROUND(I1566*H1566,2)</f>
        <v>0</v>
      </c>
      <c r="BL1566" s="24" t="s">
        <v>133</v>
      </c>
      <c r="BM1566" s="24" t="s">
        <v>1640</v>
      </c>
    </row>
    <row r="1567" spans="2:65" s="1" customFormat="1" ht="13.5">
      <c r="B1567" s="41"/>
      <c r="C1567" s="63"/>
      <c r="D1567" s="205" t="s">
        <v>135</v>
      </c>
      <c r="E1567" s="63"/>
      <c r="F1567" s="206" t="s">
        <v>1641</v>
      </c>
      <c r="G1567" s="63"/>
      <c r="H1567" s="63"/>
      <c r="I1567" s="163"/>
      <c r="J1567" s="63"/>
      <c r="K1567" s="63"/>
      <c r="L1567" s="61"/>
      <c r="M1567" s="207"/>
      <c r="N1567" s="42"/>
      <c r="O1567" s="42"/>
      <c r="P1567" s="42"/>
      <c r="Q1567" s="42"/>
      <c r="R1567" s="42"/>
      <c r="S1567" s="42"/>
      <c r="T1567" s="78"/>
      <c r="AT1567" s="24" t="s">
        <v>135</v>
      </c>
      <c r="AU1567" s="24" t="s">
        <v>134</v>
      </c>
    </row>
    <row r="1568" spans="2:65" s="1" customFormat="1" ht="22.5" customHeight="1">
      <c r="B1568" s="41"/>
      <c r="C1568" s="193" t="s">
        <v>982</v>
      </c>
      <c r="D1568" s="193" t="s">
        <v>129</v>
      </c>
      <c r="E1568" s="194" t="s">
        <v>1642</v>
      </c>
      <c r="F1568" s="195" t="s">
        <v>1643</v>
      </c>
      <c r="G1568" s="196" t="s">
        <v>400</v>
      </c>
      <c r="H1568" s="197">
        <v>1607.43</v>
      </c>
      <c r="I1568" s="198"/>
      <c r="J1568" s="199">
        <f>ROUND(I1568*H1568,2)</f>
        <v>0</v>
      </c>
      <c r="K1568" s="195" t="s">
        <v>21</v>
      </c>
      <c r="L1568" s="61"/>
      <c r="M1568" s="200" t="s">
        <v>21</v>
      </c>
      <c r="N1568" s="201" t="s">
        <v>42</v>
      </c>
      <c r="O1568" s="42"/>
      <c r="P1568" s="202">
        <f>O1568*H1568</f>
        <v>0</v>
      </c>
      <c r="Q1568" s="202">
        <v>0</v>
      </c>
      <c r="R1568" s="202">
        <f>Q1568*H1568</f>
        <v>0</v>
      </c>
      <c r="S1568" s="202">
        <v>0</v>
      </c>
      <c r="T1568" s="203">
        <f>S1568*H1568</f>
        <v>0</v>
      </c>
      <c r="AR1568" s="24" t="s">
        <v>133</v>
      </c>
      <c r="AT1568" s="24" t="s">
        <v>129</v>
      </c>
      <c r="AU1568" s="24" t="s">
        <v>134</v>
      </c>
      <c r="AY1568" s="24" t="s">
        <v>126</v>
      </c>
      <c r="BE1568" s="204">
        <f>IF(N1568="základní",J1568,0)</f>
        <v>0</v>
      </c>
      <c r="BF1568" s="204">
        <f>IF(N1568="snížená",J1568,0)</f>
        <v>0</v>
      </c>
      <c r="BG1568" s="204">
        <f>IF(N1568="zákl. přenesená",J1568,0)</f>
        <v>0</v>
      </c>
      <c r="BH1568" s="204">
        <f>IF(N1568="sníž. přenesená",J1568,0)</f>
        <v>0</v>
      </c>
      <c r="BI1568" s="204">
        <f>IF(N1568="nulová",J1568,0)</f>
        <v>0</v>
      </c>
      <c r="BJ1568" s="24" t="s">
        <v>134</v>
      </c>
      <c r="BK1568" s="204">
        <f>ROUND(I1568*H1568,2)</f>
        <v>0</v>
      </c>
      <c r="BL1568" s="24" t="s">
        <v>133</v>
      </c>
      <c r="BM1568" s="24" t="s">
        <v>1644</v>
      </c>
    </row>
    <row r="1569" spans="2:65" s="1" customFormat="1" ht="13.5">
      <c r="B1569" s="41"/>
      <c r="C1569" s="63"/>
      <c r="D1569" s="205" t="s">
        <v>135</v>
      </c>
      <c r="E1569" s="63"/>
      <c r="F1569" s="206" t="s">
        <v>1643</v>
      </c>
      <c r="G1569" s="63"/>
      <c r="H1569" s="63"/>
      <c r="I1569" s="163"/>
      <c r="J1569" s="63"/>
      <c r="K1569" s="63"/>
      <c r="L1569" s="61"/>
      <c r="M1569" s="207"/>
      <c r="N1569" s="42"/>
      <c r="O1569" s="42"/>
      <c r="P1569" s="42"/>
      <c r="Q1569" s="42"/>
      <c r="R1569" s="42"/>
      <c r="S1569" s="42"/>
      <c r="T1569" s="78"/>
      <c r="AT1569" s="24" t="s">
        <v>135</v>
      </c>
      <c r="AU1569" s="24" t="s">
        <v>134</v>
      </c>
    </row>
    <row r="1570" spans="2:65" s="1" customFormat="1" ht="22.5" customHeight="1">
      <c r="B1570" s="41"/>
      <c r="C1570" s="193" t="s">
        <v>1645</v>
      </c>
      <c r="D1570" s="193" t="s">
        <v>129</v>
      </c>
      <c r="E1570" s="194" t="s">
        <v>1646</v>
      </c>
      <c r="F1570" s="195" t="s">
        <v>1647</v>
      </c>
      <c r="G1570" s="196" t="s">
        <v>400</v>
      </c>
      <c r="H1570" s="197">
        <v>100.13</v>
      </c>
      <c r="I1570" s="198"/>
      <c r="J1570" s="199">
        <f>ROUND(I1570*H1570,2)</f>
        <v>0</v>
      </c>
      <c r="K1570" s="195" t="s">
        <v>21</v>
      </c>
      <c r="L1570" s="61"/>
      <c r="M1570" s="200" t="s">
        <v>21</v>
      </c>
      <c r="N1570" s="201" t="s">
        <v>42</v>
      </c>
      <c r="O1570" s="42"/>
      <c r="P1570" s="202">
        <f>O1570*H1570</f>
        <v>0</v>
      </c>
      <c r="Q1570" s="202">
        <v>0</v>
      </c>
      <c r="R1570" s="202">
        <f>Q1570*H1570</f>
        <v>0</v>
      </c>
      <c r="S1570" s="202">
        <v>0</v>
      </c>
      <c r="T1570" s="203">
        <f>S1570*H1570</f>
        <v>0</v>
      </c>
      <c r="AR1570" s="24" t="s">
        <v>133</v>
      </c>
      <c r="AT1570" s="24" t="s">
        <v>129</v>
      </c>
      <c r="AU1570" s="24" t="s">
        <v>134</v>
      </c>
      <c r="AY1570" s="24" t="s">
        <v>126</v>
      </c>
      <c r="BE1570" s="204">
        <f>IF(N1570="základní",J1570,0)</f>
        <v>0</v>
      </c>
      <c r="BF1570" s="204">
        <f>IF(N1570="snížená",J1570,0)</f>
        <v>0</v>
      </c>
      <c r="BG1570" s="204">
        <f>IF(N1570="zákl. přenesená",J1570,0)</f>
        <v>0</v>
      </c>
      <c r="BH1570" s="204">
        <f>IF(N1570="sníž. přenesená",J1570,0)</f>
        <v>0</v>
      </c>
      <c r="BI1570" s="204">
        <f>IF(N1570="nulová",J1570,0)</f>
        <v>0</v>
      </c>
      <c r="BJ1570" s="24" t="s">
        <v>134</v>
      </c>
      <c r="BK1570" s="204">
        <f>ROUND(I1570*H1570,2)</f>
        <v>0</v>
      </c>
      <c r="BL1570" s="24" t="s">
        <v>133</v>
      </c>
      <c r="BM1570" s="24" t="s">
        <v>1648</v>
      </c>
    </row>
    <row r="1571" spans="2:65" s="1" customFormat="1" ht="13.5">
      <c r="B1571" s="41"/>
      <c r="C1571" s="63"/>
      <c r="D1571" s="208" t="s">
        <v>135</v>
      </c>
      <c r="E1571" s="63"/>
      <c r="F1571" s="209" t="s">
        <v>1647</v>
      </c>
      <c r="G1571" s="63"/>
      <c r="H1571" s="63"/>
      <c r="I1571" s="163"/>
      <c r="J1571" s="63"/>
      <c r="K1571" s="63"/>
      <c r="L1571" s="61"/>
      <c r="M1571" s="207"/>
      <c r="N1571" s="42"/>
      <c r="O1571" s="42"/>
      <c r="P1571" s="42"/>
      <c r="Q1571" s="42"/>
      <c r="R1571" s="42"/>
      <c r="S1571" s="42"/>
      <c r="T1571" s="78"/>
      <c r="AT1571" s="24" t="s">
        <v>135</v>
      </c>
      <c r="AU1571" s="24" t="s">
        <v>134</v>
      </c>
    </row>
    <row r="1572" spans="2:65" s="13" customFormat="1" ht="13.5">
      <c r="B1572" s="237"/>
      <c r="C1572" s="238"/>
      <c r="D1572" s="208" t="s">
        <v>171</v>
      </c>
      <c r="E1572" s="239" t="s">
        <v>21</v>
      </c>
      <c r="F1572" s="240" t="s">
        <v>411</v>
      </c>
      <c r="G1572" s="238"/>
      <c r="H1572" s="241" t="s">
        <v>21</v>
      </c>
      <c r="I1572" s="242"/>
      <c r="J1572" s="238"/>
      <c r="K1572" s="238"/>
      <c r="L1572" s="243"/>
      <c r="M1572" s="244"/>
      <c r="N1572" s="245"/>
      <c r="O1572" s="245"/>
      <c r="P1572" s="245"/>
      <c r="Q1572" s="245"/>
      <c r="R1572" s="245"/>
      <c r="S1572" s="245"/>
      <c r="T1572" s="246"/>
      <c r="AT1572" s="247" t="s">
        <v>171</v>
      </c>
      <c r="AU1572" s="247" t="s">
        <v>134</v>
      </c>
      <c r="AV1572" s="13" t="s">
        <v>78</v>
      </c>
      <c r="AW1572" s="13" t="s">
        <v>33</v>
      </c>
      <c r="AX1572" s="13" t="s">
        <v>70</v>
      </c>
      <c r="AY1572" s="247" t="s">
        <v>126</v>
      </c>
    </row>
    <row r="1573" spans="2:65" s="11" customFormat="1" ht="13.5">
      <c r="B1573" s="210"/>
      <c r="C1573" s="211"/>
      <c r="D1573" s="208" t="s">
        <v>171</v>
      </c>
      <c r="E1573" s="212" t="s">
        <v>21</v>
      </c>
      <c r="F1573" s="213" t="s">
        <v>1649</v>
      </c>
      <c r="G1573" s="211"/>
      <c r="H1573" s="214">
        <v>24.83</v>
      </c>
      <c r="I1573" s="215"/>
      <c r="J1573" s="211"/>
      <c r="K1573" s="211"/>
      <c r="L1573" s="216"/>
      <c r="M1573" s="217"/>
      <c r="N1573" s="218"/>
      <c r="O1573" s="218"/>
      <c r="P1573" s="218"/>
      <c r="Q1573" s="218"/>
      <c r="R1573" s="218"/>
      <c r="S1573" s="218"/>
      <c r="T1573" s="219"/>
      <c r="AT1573" s="220" t="s">
        <v>171</v>
      </c>
      <c r="AU1573" s="220" t="s">
        <v>134</v>
      </c>
      <c r="AV1573" s="11" t="s">
        <v>134</v>
      </c>
      <c r="AW1573" s="11" t="s">
        <v>33</v>
      </c>
      <c r="AX1573" s="11" t="s">
        <v>70</v>
      </c>
      <c r="AY1573" s="220" t="s">
        <v>126</v>
      </c>
    </row>
    <row r="1574" spans="2:65" s="13" customFormat="1" ht="13.5">
      <c r="B1574" s="237"/>
      <c r="C1574" s="238"/>
      <c r="D1574" s="208" t="s">
        <v>171</v>
      </c>
      <c r="E1574" s="239" t="s">
        <v>21</v>
      </c>
      <c r="F1574" s="240" t="s">
        <v>771</v>
      </c>
      <c r="G1574" s="238"/>
      <c r="H1574" s="241" t="s">
        <v>21</v>
      </c>
      <c r="I1574" s="242"/>
      <c r="J1574" s="238"/>
      <c r="K1574" s="238"/>
      <c r="L1574" s="243"/>
      <c r="M1574" s="244"/>
      <c r="N1574" s="245"/>
      <c r="O1574" s="245"/>
      <c r="P1574" s="245"/>
      <c r="Q1574" s="245"/>
      <c r="R1574" s="245"/>
      <c r="S1574" s="245"/>
      <c r="T1574" s="246"/>
      <c r="AT1574" s="247" t="s">
        <v>171</v>
      </c>
      <c r="AU1574" s="247" t="s">
        <v>134</v>
      </c>
      <c r="AV1574" s="13" t="s">
        <v>78</v>
      </c>
      <c r="AW1574" s="13" t="s">
        <v>33</v>
      </c>
      <c r="AX1574" s="13" t="s">
        <v>70</v>
      </c>
      <c r="AY1574" s="247" t="s">
        <v>126</v>
      </c>
    </row>
    <row r="1575" spans="2:65" s="11" customFormat="1" ht="13.5">
      <c r="B1575" s="210"/>
      <c r="C1575" s="211"/>
      <c r="D1575" s="208" t="s">
        <v>171</v>
      </c>
      <c r="E1575" s="212" t="s">
        <v>21</v>
      </c>
      <c r="F1575" s="213" t="s">
        <v>1650</v>
      </c>
      <c r="G1575" s="211"/>
      <c r="H1575" s="214">
        <v>25.1</v>
      </c>
      <c r="I1575" s="215"/>
      <c r="J1575" s="211"/>
      <c r="K1575" s="211"/>
      <c r="L1575" s="216"/>
      <c r="M1575" s="217"/>
      <c r="N1575" s="218"/>
      <c r="O1575" s="218"/>
      <c r="P1575" s="218"/>
      <c r="Q1575" s="218"/>
      <c r="R1575" s="218"/>
      <c r="S1575" s="218"/>
      <c r="T1575" s="219"/>
      <c r="AT1575" s="220" t="s">
        <v>171</v>
      </c>
      <c r="AU1575" s="220" t="s">
        <v>134</v>
      </c>
      <c r="AV1575" s="11" t="s">
        <v>134</v>
      </c>
      <c r="AW1575" s="11" t="s">
        <v>33</v>
      </c>
      <c r="AX1575" s="11" t="s">
        <v>70</v>
      </c>
      <c r="AY1575" s="220" t="s">
        <v>126</v>
      </c>
    </row>
    <row r="1576" spans="2:65" s="13" customFormat="1" ht="13.5">
      <c r="B1576" s="237"/>
      <c r="C1576" s="238"/>
      <c r="D1576" s="208" t="s">
        <v>171</v>
      </c>
      <c r="E1576" s="239" t="s">
        <v>21</v>
      </c>
      <c r="F1576" s="240" t="s">
        <v>829</v>
      </c>
      <c r="G1576" s="238"/>
      <c r="H1576" s="241" t="s">
        <v>21</v>
      </c>
      <c r="I1576" s="242"/>
      <c r="J1576" s="238"/>
      <c r="K1576" s="238"/>
      <c r="L1576" s="243"/>
      <c r="M1576" s="244"/>
      <c r="N1576" s="245"/>
      <c r="O1576" s="245"/>
      <c r="P1576" s="245"/>
      <c r="Q1576" s="245"/>
      <c r="R1576" s="245"/>
      <c r="S1576" s="245"/>
      <c r="T1576" s="246"/>
      <c r="AT1576" s="247" t="s">
        <v>171</v>
      </c>
      <c r="AU1576" s="247" t="s">
        <v>134</v>
      </c>
      <c r="AV1576" s="13" t="s">
        <v>78</v>
      </c>
      <c r="AW1576" s="13" t="s">
        <v>33</v>
      </c>
      <c r="AX1576" s="13" t="s">
        <v>70</v>
      </c>
      <c r="AY1576" s="247" t="s">
        <v>126</v>
      </c>
    </row>
    <row r="1577" spans="2:65" s="11" customFormat="1" ht="13.5">
      <c r="B1577" s="210"/>
      <c r="C1577" s="211"/>
      <c r="D1577" s="208" t="s">
        <v>171</v>
      </c>
      <c r="E1577" s="212" t="s">
        <v>21</v>
      </c>
      <c r="F1577" s="213" t="s">
        <v>1650</v>
      </c>
      <c r="G1577" s="211"/>
      <c r="H1577" s="214">
        <v>25.1</v>
      </c>
      <c r="I1577" s="215"/>
      <c r="J1577" s="211"/>
      <c r="K1577" s="211"/>
      <c r="L1577" s="216"/>
      <c r="M1577" s="217"/>
      <c r="N1577" s="218"/>
      <c r="O1577" s="218"/>
      <c r="P1577" s="218"/>
      <c r="Q1577" s="218"/>
      <c r="R1577" s="218"/>
      <c r="S1577" s="218"/>
      <c r="T1577" s="219"/>
      <c r="AT1577" s="220" t="s">
        <v>171</v>
      </c>
      <c r="AU1577" s="220" t="s">
        <v>134</v>
      </c>
      <c r="AV1577" s="11" t="s">
        <v>134</v>
      </c>
      <c r="AW1577" s="11" t="s">
        <v>33</v>
      </c>
      <c r="AX1577" s="11" t="s">
        <v>70</v>
      </c>
      <c r="AY1577" s="220" t="s">
        <v>126</v>
      </c>
    </row>
    <row r="1578" spans="2:65" s="13" customFormat="1" ht="13.5">
      <c r="B1578" s="237"/>
      <c r="C1578" s="238"/>
      <c r="D1578" s="208" t="s">
        <v>171</v>
      </c>
      <c r="E1578" s="239" t="s">
        <v>21</v>
      </c>
      <c r="F1578" s="240" t="s">
        <v>835</v>
      </c>
      <c r="G1578" s="238"/>
      <c r="H1578" s="241" t="s">
        <v>21</v>
      </c>
      <c r="I1578" s="242"/>
      <c r="J1578" s="238"/>
      <c r="K1578" s="238"/>
      <c r="L1578" s="243"/>
      <c r="M1578" s="244"/>
      <c r="N1578" s="245"/>
      <c r="O1578" s="245"/>
      <c r="P1578" s="245"/>
      <c r="Q1578" s="245"/>
      <c r="R1578" s="245"/>
      <c r="S1578" s="245"/>
      <c r="T1578" s="246"/>
      <c r="AT1578" s="247" t="s">
        <v>171</v>
      </c>
      <c r="AU1578" s="247" t="s">
        <v>134</v>
      </c>
      <c r="AV1578" s="13" t="s">
        <v>78</v>
      </c>
      <c r="AW1578" s="13" t="s">
        <v>33</v>
      </c>
      <c r="AX1578" s="13" t="s">
        <v>70</v>
      </c>
      <c r="AY1578" s="247" t="s">
        <v>126</v>
      </c>
    </row>
    <row r="1579" spans="2:65" s="11" customFormat="1" ht="13.5">
      <c r="B1579" s="210"/>
      <c r="C1579" s="211"/>
      <c r="D1579" s="208" t="s">
        <v>171</v>
      </c>
      <c r="E1579" s="212" t="s">
        <v>21</v>
      </c>
      <c r="F1579" s="213" t="s">
        <v>1650</v>
      </c>
      <c r="G1579" s="211"/>
      <c r="H1579" s="214">
        <v>25.1</v>
      </c>
      <c r="I1579" s="215"/>
      <c r="J1579" s="211"/>
      <c r="K1579" s="211"/>
      <c r="L1579" s="216"/>
      <c r="M1579" s="217"/>
      <c r="N1579" s="218"/>
      <c r="O1579" s="218"/>
      <c r="P1579" s="218"/>
      <c r="Q1579" s="218"/>
      <c r="R1579" s="218"/>
      <c r="S1579" s="218"/>
      <c r="T1579" s="219"/>
      <c r="AT1579" s="220" t="s">
        <v>171</v>
      </c>
      <c r="AU1579" s="220" t="s">
        <v>134</v>
      </c>
      <c r="AV1579" s="11" t="s">
        <v>134</v>
      </c>
      <c r="AW1579" s="11" t="s">
        <v>33</v>
      </c>
      <c r="AX1579" s="11" t="s">
        <v>70</v>
      </c>
      <c r="AY1579" s="220" t="s">
        <v>126</v>
      </c>
    </row>
    <row r="1580" spans="2:65" s="12" customFormat="1" ht="13.5">
      <c r="B1580" s="221"/>
      <c r="C1580" s="222"/>
      <c r="D1580" s="205" t="s">
        <v>171</v>
      </c>
      <c r="E1580" s="248" t="s">
        <v>21</v>
      </c>
      <c r="F1580" s="249" t="s">
        <v>174</v>
      </c>
      <c r="G1580" s="222"/>
      <c r="H1580" s="250">
        <v>100.13</v>
      </c>
      <c r="I1580" s="226"/>
      <c r="J1580" s="222"/>
      <c r="K1580" s="222"/>
      <c r="L1580" s="227"/>
      <c r="M1580" s="228"/>
      <c r="N1580" s="229"/>
      <c r="O1580" s="229"/>
      <c r="P1580" s="229"/>
      <c r="Q1580" s="229"/>
      <c r="R1580" s="229"/>
      <c r="S1580" s="229"/>
      <c r="T1580" s="230"/>
      <c r="AT1580" s="231" t="s">
        <v>171</v>
      </c>
      <c r="AU1580" s="231" t="s">
        <v>134</v>
      </c>
      <c r="AV1580" s="12" t="s">
        <v>133</v>
      </c>
      <c r="AW1580" s="12" t="s">
        <v>33</v>
      </c>
      <c r="AX1580" s="12" t="s">
        <v>78</v>
      </c>
      <c r="AY1580" s="231" t="s">
        <v>126</v>
      </c>
    </row>
    <row r="1581" spans="2:65" s="1" customFormat="1" ht="22.5" customHeight="1">
      <c r="B1581" s="41"/>
      <c r="C1581" s="193" t="s">
        <v>988</v>
      </c>
      <c r="D1581" s="193" t="s">
        <v>129</v>
      </c>
      <c r="E1581" s="194" t="s">
        <v>1651</v>
      </c>
      <c r="F1581" s="195" t="s">
        <v>1652</v>
      </c>
      <c r="G1581" s="196" t="s">
        <v>169</v>
      </c>
      <c r="H1581" s="197">
        <v>19.125</v>
      </c>
      <c r="I1581" s="198"/>
      <c r="J1581" s="199">
        <f>ROUND(I1581*H1581,2)</f>
        <v>0</v>
      </c>
      <c r="K1581" s="195" t="s">
        <v>160</v>
      </c>
      <c r="L1581" s="61"/>
      <c r="M1581" s="200" t="s">
        <v>21</v>
      </c>
      <c r="N1581" s="201" t="s">
        <v>42</v>
      </c>
      <c r="O1581" s="42"/>
      <c r="P1581" s="202">
        <f>O1581*H1581</f>
        <v>0</v>
      </c>
      <c r="Q1581" s="202">
        <v>0</v>
      </c>
      <c r="R1581" s="202">
        <f>Q1581*H1581</f>
        <v>0</v>
      </c>
      <c r="S1581" s="202">
        <v>0</v>
      </c>
      <c r="T1581" s="203">
        <f>S1581*H1581</f>
        <v>0</v>
      </c>
      <c r="AR1581" s="24" t="s">
        <v>133</v>
      </c>
      <c r="AT1581" s="24" t="s">
        <v>129</v>
      </c>
      <c r="AU1581" s="24" t="s">
        <v>134</v>
      </c>
      <c r="AY1581" s="24" t="s">
        <v>126</v>
      </c>
      <c r="BE1581" s="204">
        <f>IF(N1581="základní",J1581,0)</f>
        <v>0</v>
      </c>
      <c r="BF1581" s="204">
        <f>IF(N1581="snížená",J1581,0)</f>
        <v>0</v>
      </c>
      <c r="BG1581" s="204">
        <f>IF(N1581="zákl. přenesená",J1581,0)</f>
        <v>0</v>
      </c>
      <c r="BH1581" s="204">
        <f>IF(N1581="sníž. přenesená",J1581,0)</f>
        <v>0</v>
      </c>
      <c r="BI1581" s="204">
        <f>IF(N1581="nulová",J1581,0)</f>
        <v>0</v>
      </c>
      <c r="BJ1581" s="24" t="s">
        <v>134</v>
      </c>
      <c r="BK1581" s="204">
        <f>ROUND(I1581*H1581,2)</f>
        <v>0</v>
      </c>
      <c r="BL1581" s="24" t="s">
        <v>133</v>
      </c>
      <c r="BM1581" s="24" t="s">
        <v>1653</v>
      </c>
    </row>
    <row r="1582" spans="2:65" s="1" customFormat="1" ht="27">
      <c r="B1582" s="41"/>
      <c r="C1582" s="63"/>
      <c r="D1582" s="208" t="s">
        <v>135</v>
      </c>
      <c r="E1582" s="63"/>
      <c r="F1582" s="209" t="s">
        <v>1654</v>
      </c>
      <c r="G1582" s="63"/>
      <c r="H1582" s="63"/>
      <c r="I1582" s="163"/>
      <c r="J1582" s="63"/>
      <c r="K1582" s="63"/>
      <c r="L1582" s="61"/>
      <c r="M1582" s="207"/>
      <c r="N1582" s="42"/>
      <c r="O1582" s="42"/>
      <c r="P1582" s="42"/>
      <c r="Q1582" s="42"/>
      <c r="R1582" s="42"/>
      <c r="S1582" s="42"/>
      <c r="T1582" s="78"/>
      <c r="AT1582" s="24" t="s">
        <v>135</v>
      </c>
      <c r="AU1582" s="24" t="s">
        <v>134</v>
      </c>
    </row>
    <row r="1583" spans="2:65" s="1" customFormat="1" ht="67.5">
      <c r="B1583" s="41"/>
      <c r="C1583" s="63"/>
      <c r="D1583" s="208" t="s">
        <v>299</v>
      </c>
      <c r="E1583" s="63"/>
      <c r="F1583" s="236" t="s">
        <v>1655</v>
      </c>
      <c r="G1583" s="63"/>
      <c r="H1583" s="63"/>
      <c r="I1583" s="163"/>
      <c r="J1583" s="63"/>
      <c r="K1583" s="63"/>
      <c r="L1583" s="61"/>
      <c r="M1583" s="207"/>
      <c r="N1583" s="42"/>
      <c r="O1583" s="42"/>
      <c r="P1583" s="42"/>
      <c r="Q1583" s="42"/>
      <c r="R1583" s="42"/>
      <c r="S1583" s="42"/>
      <c r="T1583" s="78"/>
      <c r="AT1583" s="24" t="s">
        <v>299</v>
      </c>
      <c r="AU1583" s="24" t="s">
        <v>134</v>
      </c>
    </row>
    <row r="1584" spans="2:65" s="11" customFormat="1" ht="13.5">
      <c r="B1584" s="210"/>
      <c r="C1584" s="211"/>
      <c r="D1584" s="208" t="s">
        <v>171</v>
      </c>
      <c r="E1584" s="212" t="s">
        <v>21</v>
      </c>
      <c r="F1584" s="213" t="s">
        <v>1656</v>
      </c>
      <c r="G1584" s="211"/>
      <c r="H1584" s="214">
        <v>19.125</v>
      </c>
      <c r="I1584" s="215"/>
      <c r="J1584" s="211"/>
      <c r="K1584" s="211"/>
      <c r="L1584" s="216"/>
      <c r="M1584" s="217"/>
      <c r="N1584" s="218"/>
      <c r="O1584" s="218"/>
      <c r="P1584" s="218"/>
      <c r="Q1584" s="218"/>
      <c r="R1584" s="218"/>
      <c r="S1584" s="218"/>
      <c r="T1584" s="219"/>
      <c r="AT1584" s="220" t="s">
        <v>171</v>
      </c>
      <c r="AU1584" s="220" t="s">
        <v>134</v>
      </c>
      <c r="AV1584" s="11" t="s">
        <v>134</v>
      </c>
      <c r="AW1584" s="11" t="s">
        <v>33</v>
      </c>
      <c r="AX1584" s="11" t="s">
        <v>70</v>
      </c>
      <c r="AY1584" s="220" t="s">
        <v>126</v>
      </c>
    </row>
    <row r="1585" spans="2:65" s="12" customFormat="1" ht="13.5">
      <c r="B1585" s="221"/>
      <c r="C1585" s="222"/>
      <c r="D1585" s="205" t="s">
        <v>171</v>
      </c>
      <c r="E1585" s="248" t="s">
        <v>21</v>
      </c>
      <c r="F1585" s="249" t="s">
        <v>174</v>
      </c>
      <c r="G1585" s="222"/>
      <c r="H1585" s="250">
        <v>19.125</v>
      </c>
      <c r="I1585" s="226"/>
      <c r="J1585" s="222"/>
      <c r="K1585" s="222"/>
      <c r="L1585" s="227"/>
      <c r="M1585" s="228"/>
      <c r="N1585" s="229"/>
      <c r="O1585" s="229"/>
      <c r="P1585" s="229"/>
      <c r="Q1585" s="229"/>
      <c r="R1585" s="229"/>
      <c r="S1585" s="229"/>
      <c r="T1585" s="230"/>
      <c r="AT1585" s="231" t="s">
        <v>171</v>
      </c>
      <c r="AU1585" s="231" t="s">
        <v>134</v>
      </c>
      <c r="AV1585" s="12" t="s">
        <v>133</v>
      </c>
      <c r="AW1585" s="12" t="s">
        <v>33</v>
      </c>
      <c r="AX1585" s="12" t="s">
        <v>78</v>
      </c>
      <c r="AY1585" s="231" t="s">
        <v>126</v>
      </c>
    </row>
    <row r="1586" spans="2:65" s="1" customFormat="1" ht="22.5" customHeight="1">
      <c r="B1586" s="41"/>
      <c r="C1586" s="193" t="s">
        <v>1657</v>
      </c>
      <c r="D1586" s="193" t="s">
        <v>129</v>
      </c>
      <c r="E1586" s="194" t="s">
        <v>1658</v>
      </c>
      <c r="F1586" s="195" t="s">
        <v>1659</v>
      </c>
      <c r="G1586" s="196" t="s">
        <v>169</v>
      </c>
      <c r="H1586" s="197">
        <v>573.75</v>
      </c>
      <c r="I1586" s="198"/>
      <c r="J1586" s="199">
        <f>ROUND(I1586*H1586,2)</f>
        <v>0</v>
      </c>
      <c r="K1586" s="195" t="s">
        <v>160</v>
      </c>
      <c r="L1586" s="61"/>
      <c r="M1586" s="200" t="s">
        <v>21</v>
      </c>
      <c r="N1586" s="201" t="s">
        <v>42</v>
      </c>
      <c r="O1586" s="42"/>
      <c r="P1586" s="202">
        <f>O1586*H1586</f>
        <v>0</v>
      </c>
      <c r="Q1586" s="202">
        <v>0</v>
      </c>
      <c r="R1586" s="202">
        <f>Q1586*H1586</f>
        <v>0</v>
      </c>
      <c r="S1586" s="202">
        <v>0</v>
      </c>
      <c r="T1586" s="203">
        <f>S1586*H1586</f>
        <v>0</v>
      </c>
      <c r="AR1586" s="24" t="s">
        <v>133</v>
      </c>
      <c r="AT1586" s="24" t="s">
        <v>129</v>
      </c>
      <c r="AU1586" s="24" t="s">
        <v>134</v>
      </c>
      <c r="AY1586" s="24" t="s">
        <v>126</v>
      </c>
      <c r="BE1586" s="204">
        <f>IF(N1586="základní",J1586,0)</f>
        <v>0</v>
      </c>
      <c r="BF1586" s="204">
        <f>IF(N1586="snížená",J1586,0)</f>
        <v>0</v>
      </c>
      <c r="BG1586" s="204">
        <f>IF(N1586="zákl. přenesená",J1586,0)</f>
        <v>0</v>
      </c>
      <c r="BH1586" s="204">
        <f>IF(N1586="sníž. přenesená",J1586,0)</f>
        <v>0</v>
      </c>
      <c r="BI1586" s="204">
        <f>IF(N1586="nulová",J1586,0)</f>
        <v>0</v>
      </c>
      <c r="BJ1586" s="24" t="s">
        <v>134</v>
      </c>
      <c r="BK1586" s="204">
        <f>ROUND(I1586*H1586,2)</f>
        <v>0</v>
      </c>
      <c r="BL1586" s="24" t="s">
        <v>133</v>
      </c>
      <c r="BM1586" s="24" t="s">
        <v>1660</v>
      </c>
    </row>
    <row r="1587" spans="2:65" s="1" customFormat="1" ht="27">
      <c r="B1587" s="41"/>
      <c r="C1587" s="63"/>
      <c r="D1587" s="208" t="s">
        <v>135</v>
      </c>
      <c r="E1587" s="63"/>
      <c r="F1587" s="209" t="s">
        <v>1661</v>
      </c>
      <c r="G1587" s="63"/>
      <c r="H1587" s="63"/>
      <c r="I1587" s="163"/>
      <c r="J1587" s="63"/>
      <c r="K1587" s="63"/>
      <c r="L1587" s="61"/>
      <c r="M1587" s="207"/>
      <c r="N1587" s="42"/>
      <c r="O1587" s="42"/>
      <c r="P1587" s="42"/>
      <c r="Q1587" s="42"/>
      <c r="R1587" s="42"/>
      <c r="S1587" s="42"/>
      <c r="T1587" s="78"/>
      <c r="AT1587" s="24" t="s">
        <v>135</v>
      </c>
      <c r="AU1587" s="24" t="s">
        <v>134</v>
      </c>
    </row>
    <row r="1588" spans="2:65" s="1" customFormat="1" ht="67.5">
      <c r="B1588" s="41"/>
      <c r="C1588" s="63"/>
      <c r="D1588" s="208" t="s">
        <v>299</v>
      </c>
      <c r="E1588" s="63"/>
      <c r="F1588" s="236" t="s">
        <v>1655</v>
      </c>
      <c r="G1588" s="63"/>
      <c r="H1588" s="63"/>
      <c r="I1588" s="163"/>
      <c r="J1588" s="63"/>
      <c r="K1588" s="63"/>
      <c r="L1588" s="61"/>
      <c r="M1588" s="207"/>
      <c r="N1588" s="42"/>
      <c r="O1588" s="42"/>
      <c r="P1588" s="42"/>
      <c r="Q1588" s="42"/>
      <c r="R1588" s="42"/>
      <c r="S1588" s="42"/>
      <c r="T1588" s="78"/>
      <c r="AT1588" s="24" t="s">
        <v>299</v>
      </c>
      <c r="AU1588" s="24" t="s">
        <v>134</v>
      </c>
    </row>
    <row r="1589" spans="2:65" s="11" customFormat="1" ht="13.5">
      <c r="B1589" s="210"/>
      <c r="C1589" s="211"/>
      <c r="D1589" s="208" t="s">
        <v>171</v>
      </c>
      <c r="E1589" s="212" t="s">
        <v>21</v>
      </c>
      <c r="F1589" s="213" t="s">
        <v>1662</v>
      </c>
      <c r="G1589" s="211"/>
      <c r="H1589" s="214">
        <v>573.75</v>
      </c>
      <c r="I1589" s="215"/>
      <c r="J1589" s="211"/>
      <c r="K1589" s="211"/>
      <c r="L1589" s="216"/>
      <c r="M1589" s="217"/>
      <c r="N1589" s="218"/>
      <c r="O1589" s="218"/>
      <c r="P1589" s="218"/>
      <c r="Q1589" s="218"/>
      <c r="R1589" s="218"/>
      <c r="S1589" s="218"/>
      <c r="T1589" s="219"/>
      <c r="AT1589" s="220" t="s">
        <v>171</v>
      </c>
      <c r="AU1589" s="220" t="s">
        <v>134</v>
      </c>
      <c r="AV1589" s="11" t="s">
        <v>134</v>
      </c>
      <c r="AW1589" s="11" t="s">
        <v>33</v>
      </c>
      <c r="AX1589" s="11" t="s">
        <v>70</v>
      </c>
      <c r="AY1589" s="220" t="s">
        <v>126</v>
      </c>
    </row>
    <row r="1590" spans="2:65" s="12" customFormat="1" ht="13.5">
      <c r="B1590" s="221"/>
      <c r="C1590" s="222"/>
      <c r="D1590" s="205" t="s">
        <v>171</v>
      </c>
      <c r="E1590" s="248" t="s">
        <v>21</v>
      </c>
      <c r="F1590" s="249" t="s">
        <v>174</v>
      </c>
      <c r="G1590" s="222"/>
      <c r="H1590" s="250">
        <v>573.75</v>
      </c>
      <c r="I1590" s="226"/>
      <c r="J1590" s="222"/>
      <c r="K1590" s="222"/>
      <c r="L1590" s="227"/>
      <c r="M1590" s="228"/>
      <c r="N1590" s="229"/>
      <c r="O1590" s="229"/>
      <c r="P1590" s="229"/>
      <c r="Q1590" s="229"/>
      <c r="R1590" s="229"/>
      <c r="S1590" s="229"/>
      <c r="T1590" s="230"/>
      <c r="AT1590" s="231" t="s">
        <v>171</v>
      </c>
      <c r="AU1590" s="231" t="s">
        <v>134</v>
      </c>
      <c r="AV1590" s="12" t="s">
        <v>133</v>
      </c>
      <c r="AW1590" s="12" t="s">
        <v>33</v>
      </c>
      <c r="AX1590" s="12" t="s">
        <v>78</v>
      </c>
      <c r="AY1590" s="231" t="s">
        <v>126</v>
      </c>
    </row>
    <row r="1591" spans="2:65" s="1" customFormat="1" ht="22.5" customHeight="1">
      <c r="B1591" s="41"/>
      <c r="C1591" s="193" t="s">
        <v>991</v>
      </c>
      <c r="D1591" s="193" t="s">
        <v>129</v>
      </c>
      <c r="E1591" s="194" t="s">
        <v>1663</v>
      </c>
      <c r="F1591" s="195" t="s">
        <v>1664</v>
      </c>
      <c r="G1591" s="196" t="s">
        <v>169</v>
      </c>
      <c r="H1591" s="197">
        <v>19.125</v>
      </c>
      <c r="I1591" s="198"/>
      <c r="J1591" s="199">
        <f>ROUND(I1591*H1591,2)</f>
        <v>0</v>
      </c>
      <c r="K1591" s="195" t="s">
        <v>160</v>
      </c>
      <c r="L1591" s="61"/>
      <c r="M1591" s="200" t="s">
        <v>21</v>
      </c>
      <c r="N1591" s="201" t="s">
        <v>42</v>
      </c>
      <c r="O1591" s="42"/>
      <c r="P1591" s="202">
        <f>O1591*H1591</f>
        <v>0</v>
      </c>
      <c r="Q1591" s="202">
        <v>0</v>
      </c>
      <c r="R1591" s="202">
        <f>Q1591*H1591</f>
        <v>0</v>
      </c>
      <c r="S1591" s="202">
        <v>0</v>
      </c>
      <c r="T1591" s="203">
        <f>S1591*H1591</f>
        <v>0</v>
      </c>
      <c r="AR1591" s="24" t="s">
        <v>133</v>
      </c>
      <c r="AT1591" s="24" t="s">
        <v>129</v>
      </c>
      <c r="AU1591" s="24" t="s">
        <v>134</v>
      </c>
      <c r="AY1591" s="24" t="s">
        <v>126</v>
      </c>
      <c r="BE1591" s="204">
        <f>IF(N1591="základní",J1591,0)</f>
        <v>0</v>
      </c>
      <c r="BF1591" s="204">
        <f>IF(N1591="snížená",J1591,0)</f>
        <v>0</v>
      </c>
      <c r="BG1591" s="204">
        <f>IF(N1591="zákl. přenesená",J1591,0)</f>
        <v>0</v>
      </c>
      <c r="BH1591" s="204">
        <f>IF(N1591="sníž. přenesená",J1591,0)</f>
        <v>0</v>
      </c>
      <c r="BI1591" s="204">
        <f>IF(N1591="nulová",J1591,0)</f>
        <v>0</v>
      </c>
      <c r="BJ1591" s="24" t="s">
        <v>134</v>
      </c>
      <c r="BK1591" s="204">
        <f>ROUND(I1591*H1591,2)</f>
        <v>0</v>
      </c>
      <c r="BL1591" s="24" t="s">
        <v>133</v>
      </c>
      <c r="BM1591" s="24" t="s">
        <v>1665</v>
      </c>
    </row>
    <row r="1592" spans="2:65" s="1" customFormat="1" ht="27">
      <c r="B1592" s="41"/>
      <c r="C1592" s="63"/>
      <c r="D1592" s="208" t="s">
        <v>135</v>
      </c>
      <c r="E1592" s="63"/>
      <c r="F1592" s="209" t="s">
        <v>1666</v>
      </c>
      <c r="G1592" s="63"/>
      <c r="H1592" s="63"/>
      <c r="I1592" s="163"/>
      <c r="J1592" s="63"/>
      <c r="K1592" s="63"/>
      <c r="L1592" s="61"/>
      <c r="M1592" s="207"/>
      <c r="N1592" s="42"/>
      <c r="O1592" s="42"/>
      <c r="P1592" s="42"/>
      <c r="Q1592" s="42"/>
      <c r="R1592" s="42"/>
      <c r="S1592" s="42"/>
      <c r="T1592" s="78"/>
      <c r="AT1592" s="24" t="s">
        <v>135</v>
      </c>
      <c r="AU1592" s="24" t="s">
        <v>134</v>
      </c>
    </row>
    <row r="1593" spans="2:65" s="1" customFormat="1" ht="40.5">
      <c r="B1593" s="41"/>
      <c r="C1593" s="63"/>
      <c r="D1593" s="205" t="s">
        <v>299</v>
      </c>
      <c r="E1593" s="63"/>
      <c r="F1593" s="235" t="s">
        <v>1667</v>
      </c>
      <c r="G1593" s="63"/>
      <c r="H1593" s="63"/>
      <c r="I1593" s="163"/>
      <c r="J1593" s="63"/>
      <c r="K1593" s="63"/>
      <c r="L1593" s="61"/>
      <c r="M1593" s="207"/>
      <c r="N1593" s="42"/>
      <c r="O1593" s="42"/>
      <c r="P1593" s="42"/>
      <c r="Q1593" s="42"/>
      <c r="R1593" s="42"/>
      <c r="S1593" s="42"/>
      <c r="T1593" s="78"/>
      <c r="AT1593" s="24" t="s">
        <v>299</v>
      </c>
      <c r="AU1593" s="24" t="s">
        <v>134</v>
      </c>
    </row>
    <row r="1594" spans="2:65" s="1" customFormat="1" ht="22.5" customHeight="1">
      <c r="B1594" s="41"/>
      <c r="C1594" s="193" t="s">
        <v>1668</v>
      </c>
      <c r="D1594" s="193" t="s">
        <v>129</v>
      </c>
      <c r="E1594" s="194" t="s">
        <v>1669</v>
      </c>
      <c r="F1594" s="195" t="s">
        <v>1670</v>
      </c>
      <c r="G1594" s="196" t="s">
        <v>400</v>
      </c>
      <c r="H1594" s="197">
        <v>1707.56</v>
      </c>
      <c r="I1594" s="198"/>
      <c r="J1594" s="199">
        <f>ROUND(I1594*H1594,2)</f>
        <v>0</v>
      </c>
      <c r="K1594" s="195" t="s">
        <v>160</v>
      </c>
      <c r="L1594" s="61"/>
      <c r="M1594" s="200" t="s">
        <v>21</v>
      </c>
      <c r="N1594" s="201" t="s">
        <v>42</v>
      </c>
      <c r="O1594" s="42"/>
      <c r="P1594" s="202">
        <f>O1594*H1594</f>
        <v>0</v>
      </c>
      <c r="Q1594" s="202">
        <v>0</v>
      </c>
      <c r="R1594" s="202">
        <f>Q1594*H1594</f>
        <v>0</v>
      </c>
      <c r="S1594" s="202">
        <v>0</v>
      </c>
      <c r="T1594" s="203">
        <f>S1594*H1594</f>
        <v>0</v>
      </c>
      <c r="AR1594" s="24" t="s">
        <v>133</v>
      </c>
      <c r="AT1594" s="24" t="s">
        <v>129</v>
      </c>
      <c r="AU1594" s="24" t="s">
        <v>134</v>
      </c>
      <c r="AY1594" s="24" t="s">
        <v>126</v>
      </c>
      <c r="BE1594" s="204">
        <f>IF(N1594="základní",J1594,0)</f>
        <v>0</v>
      </c>
      <c r="BF1594" s="204">
        <f>IF(N1594="snížená",J1594,0)</f>
        <v>0</v>
      </c>
      <c r="BG1594" s="204">
        <f>IF(N1594="zákl. přenesená",J1594,0)</f>
        <v>0</v>
      </c>
      <c r="BH1594" s="204">
        <f>IF(N1594="sníž. přenesená",J1594,0)</f>
        <v>0</v>
      </c>
      <c r="BI1594" s="204">
        <f>IF(N1594="nulová",J1594,0)</f>
        <v>0</v>
      </c>
      <c r="BJ1594" s="24" t="s">
        <v>134</v>
      </c>
      <c r="BK1594" s="204">
        <f>ROUND(I1594*H1594,2)</f>
        <v>0</v>
      </c>
      <c r="BL1594" s="24" t="s">
        <v>133</v>
      </c>
      <c r="BM1594" s="24" t="s">
        <v>1671</v>
      </c>
    </row>
    <row r="1595" spans="2:65" s="1" customFormat="1" ht="54">
      <c r="B1595" s="41"/>
      <c r="C1595" s="63"/>
      <c r="D1595" s="208" t="s">
        <v>135</v>
      </c>
      <c r="E1595" s="63"/>
      <c r="F1595" s="209" t="s">
        <v>1672</v>
      </c>
      <c r="G1595" s="63"/>
      <c r="H1595" s="63"/>
      <c r="I1595" s="163"/>
      <c r="J1595" s="63"/>
      <c r="K1595" s="63"/>
      <c r="L1595" s="61"/>
      <c r="M1595" s="207"/>
      <c r="N1595" s="42"/>
      <c r="O1595" s="42"/>
      <c r="P1595" s="42"/>
      <c r="Q1595" s="42"/>
      <c r="R1595" s="42"/>
      <c r="S1595" s="42"/>
      <c r="T1595" s="78"/>
      <c r="AT1595" s="24" t="s">
        <v>135</v>
      </c>
      <c r="AU1595" s="24" t="s">
        <v>134</v>
      </c>
    </row>
    <row r="1596" spans="2:65" s="1" customFormat="1" ht="94.5">
      <c r="B1596" s="41"/>
      <c r="C1596" s="63"/>
      <c r="D1596" s="205" t="s">
        <v>299</v>
      </c>
      <c r="E1596" s="63"/>
      <c r="F1596" s="235" t="s">
        <v>1673</v>
      </c>
      <c r="G1596" s="63"/>
      <c r="H1596" s="63"/>
      <c r="I1596" s="163"/>
      <c r="J1596" s="63"/>
      <c r="K1596" s="63"/>
      <c r="L1596" s="61"/>
      <c r="M1596" s="207"/>
      <c r="N1596" s="42"/>
      <c r="O1596" s="42"/>
      <c r="P1596" s="42"/>
      <c r="Q1596" s="42"/>
      <c r="R1596" s="42"/>
      <c r="S1596" s="42"/>
      <c r="T1596" s="78"/>
      <c r="AT1596" s="24" t="s">
        <v>299</v>
      </c>
      <c r="AU1596" s="24" t="s">
        <v>134</v>
      </c>
    </row>
    <row r="1597" spans="2:65" s="1" customFormat="1" ht="22.5" customHeight="1">
      <c r="B1597" s="41"/>
      <c r="C1597" s="193" t="s">
        <v>1001</v>
      </c>
      <c r="D1597" s="193" t="s">
        <v>129</v>
      </c>
      <c r="E1597" s="194" t="s">
        <v>1674</v>
      </c>
      <c r="F1597" s="195" t="s">
        <v>1675</v>
      </c>
      <c r="G1597" s="196" t="s">
        <v>400</v>
      </c>
      <c r="H1597" s="197">
        <v>29.596</v>
      </c>
      <c r="I1597" s="198"/>
      <c r="J1597" s="199">
        <f>ROUND(I1597*H1597,2)</f>
        <v>0</v>
      </c>
      <c r="K1597" s="195" t="s">
        <v>160</v>
      </c>
      <c r="L1597" s="61"/>
      <c r="M1597" s="200" t="s">
        <v>21</v>
      </c>
      <c r="N1597" s="201" t="s">
        <v>42</v>
      </c>
      <c r="O1597" s="42"/>
      <c r="P1597" s="202">
        <f>O1597*H1597</f>
        <v>0</v>
      </c>
      <c r="Q1597" s="202">
        <v>0</v>
      </c>
      <c r="R1597" s="202">
        <f>Q1597*H1597</f>
        <v>0</v>
      </c>
      <c r="S1597" s="202">
        <v>0</v>
      </c>
      <c r="T1597" s="203">
        <f>S1597*H1597</f>
        <v>0</v>
      </c>
      <c r="AR1597" s="24" t="s">
        <v>133</v>
      </c>
      <c r="AT1597" s="24" t="s">
        <v>129</v>
      </c>
      <c r="AU1597" s="24" t="s">
        <v>134</v>
      </c>
      <c r="AY1597" s="24" t="s">
        <v>126</v>
      </c>
      <c r="BE1597" s="204">
        <f>IF(N1597="základní",J1597,0)</f>
        <v>0</v>
      </c>
      <c r="BF1597" s="204">
        <f>IF(N1597="snížená",J1597,0)</f>
        <v>0</v>
      </c>
      <c r="BG1597" s="204">
        <f>IF(N1597="zákl. přenesená",J1597,0)</f>
        <v>0</v>
      </c>
      <c r="BH1597" s="204">
        <f>IF(N1597="sníž. přenesená",J1597,0)</f>
        <v>0</v>
      </c>
      <c r="BI1597" s="204">
        <f>IF(N1597="nulová",J1597,0)</f>
        <v>0</v>
      </c>
      <c r="BJ1597" s="24" t="s">
        <v>134</v>
      </c>
      <c r="BK1597" s="204">
        <f>ROUND(I1597*H1597,2)</f>
        <v>0</v>
      </c>
      <c r="BL1597" s="24" t="s">
        <v>133</v>
      </c>
      <c r="BM1597" s="24" t="s">
        <v>1676</v>
      </c>
    </row>
    <row r="1598" spans="2:65" s="1" customFormat="1" ht="27">
      <c r="B1598" s="41"/>
      <c r="C1598" s="63"/>
      <c r="D1598" s="205" t="s">
        <v>135</v>
      </c>
      <c r="E1598" s="63"/>
      <c r="F1598" s="206" t="s">
        <v>1677</v>
      </c>
      <c r="G1598" s="63"/>
      <c r="H1598" s="63"/>
      <c r="I1598" s="163"/>
      <c r="J1598" s="63"/>
      <c r="K1598" s="63"/>
      <c r="L1598" s="61"/>
      <c r="M1598" s="207"/>
      <c r="N1598" s="42"/>
      <c r="O1598" s="42"/>
      <c r="P1598" s="42"/>
      <c r="Q1598" s="42"/>
      <c r="R1598" s="42"/>
      <c r="S1598" s="42"/>
      <c r="T1598" s="78"/>
      <c r="AT1598" s="24" t="s">
        <v>135</v>
      </c>
      <c r="AU1598" s="24" t="s">
        <v>134</v>
      </c>
    </row>
    <row r="1599" spans="2:65" s="1" customFormat="1" ht="22.5" customHeight="1">
      <c r="B1599" s="41"/>
      <c r="C1599" s="193" t="s">
        <v>1678</v>
      </c>
      <c r="D1599" s="193" t="s">
        <v>129</v>
      </c>
      <c r="E1599" s="194" t="s">
        <v>1679</v>
      </c>
      <c r="F1599" s="195" t="s">
        <v>1680</v>
      </c>
      <c r="G1599" s="196" t="s">
        <v>400</v>
      </c>
      <c r="H1599" s="197">
        <v>32</v>
      </c>
      <c r="I1599" s="198"/>
      <c r="J1599" s="199">
        <f>ROUND(I1599*H1599,2)</f>
        <v>0</v>
      </c>
      <c r="K1599" s="195" t="s">
        <v>160</v>
      </c>
      <c r="L1599" s="61"/>
      <c r="M1599" s="200" t="s">
        <v>21</v>
      </c>
      <c r="N1599" s="201" t="s">
        <v>42</v>
      </c>
      <c r="O1599" s="42"/>
      <c r="P1599" s="202">
        <f>O1599*H1599</f>
        <v>0</v>
      </c>
      <c r="Q1599" s="202">
        <v>0</v>
      </c>
      <c r="R1599" s="202">
        <f>Q1599*H1599</f>
        <v>0</v>
      </c>
      <c r="S1599" s="202">
        <v>0</v>
      </c>
      <c r="T1599" s="203">
        <f>S1599*H1599</f>
        <v>0</v>
      </c>
      <c r="AR1599" s="24" t="s">
        <v>133</v>
      </c>
      <c r="AT1599" s="24" t="s">
        <v>129</v>
      </c>
      <c r="AU1599" s="24" t="s">
        <v>134</v>
      </c>
      <c r="AY1599" s="24" t="s">
        <v>126</v>
      </c>
      <c r="BE1599" s="204">
        <f>IF(N1599="základní",J1599,0)</f>
        <v>0</v>
      </c>
      <c r="BF1599" s="204">
        <f>IF(N1599="snížená",J1599,0)</f>
        <v>0</v>
      </c>
      <c r="BG1599" s="204">
        <f>IF(N1599="zákl. přenesená",J1599,0)</f>
        <v>0</v>
      </c>
      <c r="BH1599" s="204">
        <f>IF(N1599="sníž. přenesená",J1599,0)</f>
        <v>0</v>
      </c>
      <c r="BI1599" s="204">
        <f>IF(N1599="nulová",J1599,0)</f>
        <v>0</v>
      </c>
      <c r="BJ1599" s="24" t="s">
        <v>134</v>
      </c>
      <c r="BK1599" s="204">
        <f>ROUND(I1599*H1599,2)</f>
        <v>0</v>
      </c>
      <c r="BL1599" s="24" t="s">
        <v>133</v>
      </c>
      <c r="BM1599" s="24" t="s">
        <v>1681</v>
      </c>
    </row>
    <row r="1600" spans="2:65" s="1" customFormat="1" ht="27">
      <c r="B1600" s="41"/>
      <c r="C1600" s="63"/>
      <c r="D1600" s="208" t="s">
        <v>135</v>
      </c>
      <c r="E1600" s="63"/>
      <c r="F1600" s="209" t="s">
        <v>1682</v>
      </c>
      <c r="G1600" s="63"/>
      <c r="H1600" s="63"/>
      <c r="I1600" s="163"/>
      <c r="J1600" s="63"/>
      <c r="K1600" s="63"/>
      <c r="L1600" s="61"/>
      <c r="M1600" s="207"/>
      <c r="N1600" s="42"/>
      <c r="O1600" s="42"/>
      <c r="P1600" s="42"/>
      <c r="Q1600" s="42"/>
      <c r="R1600" s="42"/>
      <c r="S1600" s="42"/>
      <c r="T1600" s="78"/>
      <c r="AT1600" s="24" t="s">
        <v>135</v>
      </c>
      <c r="AU1600" s="24" t="s">
        <v>134</v>
      </c>
    </row>
    <row r="1601" spans="2:65" s="11" customFormat="1" ht="13.5">
      <c r="B1601" s="210"/>
      <c r="C1601" s="211"/>
      <c r="D1601" s="208" t="s">
        <v>171</v>
      </c>
      <c r="E1601" s="212" t="s">
        <v>21</v>
      </c>
      <c r="F1601" s="213" t="s">
        <v>1683</v>
      </c>
      <c r="G1601" s="211"/>
      <c r="H1601" s="214">
        <v>32</v>
      </c>
      <c r="I1601" s="215"/>
      <c r="J1601" s="211"/>
      <c r="K1601" s="211"/>
      <c r="L1601" s="216"/>
      <c r="M1601" s="217"/>
      <c r="N1601" s="218"/>
      <c r="O1601" s="218"/>
      <c r="P1601" s="218"/>
      <c r="Q1601" s="218"/>
      <c r="R1601" s="218"/>
      <c r="S1601" s="218"/>
      <c r="T1601" s="219"/>
      <c r="AT1601" s="220" t="s">
        <v>171</v>
      </c>
      <c r="AU1601" s="220" t="s">
        <v>134</v>
      </c>
      <c r="AV1601" s="11" t="s">
        <v>134</v>
      </c>
      <c r="AW1601" s="11" t="s">
        <v>33</v>
      </c>
      <c r="AX1601" s="11" t="s">
        <v>70</v>
      </c>
      <c r="AY1601" s="220" t="s">
        <v>126</v>
      </c>
    </row>
    <row r="1602" spans="2:65" s="12" customFormat="1" ht="13.5">
      <c r="B1602" s="221"/>
      <c r="C1602" s="222"/>
      <c r="D1602" s="205" t="s">
        <v>171</v>
      </c>
      <c r="E1602" s="248" t="s">
        <v>21</v>
      </c>
      <c r="F1602" s="249" t="s">
        <v>174</v>
      </c>
      <c r="G1602" s="222"/>
      <c r="H1602" s="250">
        <v>32</v>
      </c>
      <c r="I1602" s="226"/>
      <c r="J1602" s="222"/>
      <c r="K1602" s="222"/>
      <c r="L1602" s="227"/>
      <c r="M1602" s="228"/>
      <c r="N1602" s="229"/>
      <c r="O1602" s="229"/>
      <c r="P1602" s="229"/>
      <c r="Q1602" s="229"/>
      <c r="R1602" s="229"/>
      <c r="S1602" s="229"/>
      <c r="T1602" s="230"/>
      <c r="AT1602" s="231" t="s">
        <v>171</v>
      </c>
      <c r="AU1602" s="231" t="s">
        <v>134</v>
      </c>
      <c r="AV1602" s="12" t="s">
        <v>133</v>
      </c>
      <c r="AW1602" s="12" t="s">
        <v>33</v>
      </c>
      <c r="AX1602" s="12" t="s">
        <v>78</v>
      </c>
      <c r="AY1602" s="231" t="s">
        <v>126</v>
      </c>
    </row>
    <row r="1603" spans="2:65" s="1" customFormat="1" ht="31.5" customHeight="1">
      <c r="B1603" s="41"/>
      <c r="C1603" s="193" t="s">
        <v>1004</v>
      </c>
      <c r="D1603" s="193" t="s">
        <v>129</v>
      </c>
      <c r="E1603" s="194" t="s">
        <v>1684</v>
      </c>
      <c r="F1603" s="195" t="s">
        <v>1685</v>
      </c>
      <c r="G1603" s="196" t="s">
        <v>489</v>
      </c>
      <c r="H1603" s="197">
        <v>11</v>
      </c>
      <c r="I1603" s="198"/>
      <c r="J1603" s="199">
        <f>ROUND(I1603*H1603,2)</f>
        <v>0</v>
      </c>
      <c r="K1603" s="195" t="s">
        <v>160</v>
      </c>
      <c r="L1603" s="61"/>
      <c r="M1603" s="200" t="s">
        <v>21</v>
      </c>
      <c r="N1603" s="201" t="s">
        <v>42</v>
      </c>
      <c r="O1603" s="42"/>
      <c r="P1603" s="202">
        <f>O1603*H1603</f>
        <v>0</v>
      </c>
      <c r="Q1603" s="202">
        <v>0</v>
      </c>
      <c r="R1603" s="202">
        <f>Q1603*H1603</f>
        <v>0</v>
      </c>
      <c r="S1603" s="202">
        <v>0</v>
      </c>
      <c r="T1603" s="203">
        <f>S1603*H1603</f>
        <v>0</v>
      </c>
      <c r="AR1603" s="24" t="s">
        <v>133</v>
      </c>
      <c r="AT1603" s="24" t="s">
        <v>129</v>
      </c>
      <c r="AU1603" s="24" t="s">
        <v>134</v>
      </c>
      <c r="AY1603" s="24" t="s">
        <v>126</v>
      </c>
      <c r="BE1603" s="204">
        <f>IF(N1603="základní",J1603,0)</f>
        <v>0</v>
      </c>
      <c r="BF1603" s="204">
        <f>IF(N1603="snížená",J1603,0)</f>
        <v>0</v>
      </c>
      <c r="BG1603" s="204">
        <f>IF(N1603="zákl. přenesená",J1603,0)</f>
        <v>0</v>
      </c>
      <c r="BH1603" s="204">
        <f>IF(N1603="sníž. přenesená",J1603,0)</f>
        <v>0</v>
      </c>
      <c r="BI1603" s="204">
        <f>IF(N1603="nulová",J1603,0)</f>
        <v>0</v>
      </c>
      <c r="BJ1603" s="24" t="s">
        <v>134</v>
      </c>
      <c r="BK1603" s="204">
        <f>ROUND(I1603*H1603,2)</f>
        <v>0</v>
      </c>
      <c r="BL1603" s="24" t="s">
        <v>133</v>
      </c>
      <c r="BM1603" s="24" t="s">
        <v>1686</v>
      </c>
    </row>
    <row r="1604" spans="2:65" s="1" customFormat="1" ht="27">
      <c r="B1604" s="41"/>
      <c r="C1604" s="63"/>
      <c r="D1604" s="208" t="s">
        <v>135</v>
      </c>
      <c r="E1604" s="63"/>
      <c r="F1604" s="209" t="s">
        <v>1687</v>
      </c>
      <c r="G1604" s="63"/>
      <c r="H1604" s="63"/>
      <c r="I1604" s="163"/>
      <c r="J1604" s="63"/>
      <c r="K1604" s="63"/>
      <c r="L1604" s="61"/>
      <c r="M1604" s="207"/>
      <c r="N1604" s="42"/>
      <c r="O1604" s="42"/>
      <c r="P1604" s="42"/>
      <c r="Q1604" s="42"/>
      <c r="R1604" s="42"/>
      <c r="S1604" s="42"/>
      <c r="T1604" s="78"/>
      <c r="AT1604" s="24" t="s">
        <v>135</v>
      </c>
      <c r="AU1604" s="24" t="s">
        <v>134</v>
      </c>
    </row>
    <row r="1605" spans="2:65" s="1" customFormat="1" ht="40.5">
      <c r="B1605" s="41"/>
      <c r="C1605" s="63"/>
      <c r="D1605" s="205" t="s">
        <v>299</v>
      </c>
      <c r="E1605" s="63"/>
      <c r="F1605" s="235" t="s">
        <v>1688</v>
      </c>
      <c r="G1605" s="63"/>
      <c r="H1605" s="63"/>
      <c r="I1605" s="163"/>
      <c r="J1605" s="63"/>
      <c r="K1605" s="63"/>
      <c r="L1605" s="61"/>
      <c r="M1605" s="207"/>
      <c r="N1605" s="42"/>
      <c r="O1605" s="42"/>
      <c r="P1605" s="42"/>
      <c r="Q1605" s="42"/>
      <c r="R1605" s="42"/>
      <c r="S1605" s="42"/>
      <c r="T1605" s="78"/>
      <c r="AT1605" s="24" t="s">
        <v>299</v>
      </c>
      <c r="AU1605" s="24" t="s">
        <v>134</v>
      </c>
    </row>
    <row r="1606" spans="2:65" s="1" customFormat="1" ht="31.5" customHeight="1">
      <c r="B1606" s="41"/>
      <c r="C1606" s="193" t="s">
        <v>1689</v>
      </c>
      <c r="D1606" s="193" t="s">
        <v>129</v>
      </c>
      <c r="E1606" s="194" t="s">
        <v>1690</v>
      </c>
      <c r="F1606" s="195" t="s">
        <v>1691</v>
      </c>
      <c r="G1606" s="196" t="s">
        <v>489</v>
      </c>
      <c r="H1606" s="197">
        <v>1</v>
      </c>
      <c r="I1606" s="198"/>
      <c r="J1606" s="199">
        <f>ROUND(I1606*H1606,2)</f>
        <v>0</v>
      </c>
      <c r="K1606" s="195" t="s">
        <v>160</v>
      </c>
      <c r="L1606" s="61"/>
      <c r="M1606" s="200" t="s">
        <v>21</v>
      </c>
      <c r="N1606" s="201" t="s">
        <v>42</v>
      </c>
      <c r="O1606" s="42"/>
      <c r="P1606" s="202">
        <f>O1606*H1606</f>
        <v>0</v>
      </c>
      <c r="Q1606" s="202">
        <v>0</v>
      </c>
      <c r="R1606" s="202">
        <f>Q1606*H1606</f>
        <v>0</v>
      </c>
      <c r="S1606" s="202">
        <v>0</v>
      </c>
      <c r="T1606" s="203">
        <f>S1606*H1606</f>
        <v>0</v>
      </c>
      <c r="AR1606" s="24" t="s">
        <v>133</v>
      </c>
      <c r="AT1606" s="24" t="s">
        <v>129</v>
      </c>
      <c r="AU1606" s="24" t="s">
        <v>134</v>
      </c>
      <c r="AY1606" s="24" t="s">
        <v>126</v>
      </c>
      <c r="BE1606" s="204">
        <f>IF(N1606="základní",J1606,0)</f>
        <v>0</v>
      </c>
      <c r="BF1606" s="204">
        <f>IF(N1606="snížená",J1606,0)</f>
        <v>0</v>
      </c>
      <c r="BG1606" s="204">
        <f>IF(N1606="zákl. přenesená",J1606,0)</f>
        <v>0</v>
      </c>
      <c r="BH1606" s="204">
        <f>IF(N1606="sníž. přenesená",J1606,0)</f>
        <v>0</v>
      </c>
      <c r="BI1606" s="204">
        <f>IF(N1606="nulová",J1606,0)</f>
        <v>0</v>
      </c>
      <c r="BJ1606" s="24" t="s">
        <v>134</v>
      </c>
      <c r="BK1606" s="204">
        <f>ROUND(I1606*H1606,2)</f>
        <v>0</v>
      </c>
      <c r="BL1606" s="24" t="s">
        <v>133</v>
      </c>
      <c r="BM1606" s="24" t="s">
        <v>1692</v>
      </c>
    </row>
    <row r="1607" spans="2:65" s="1" customFormat="1" ht="27">
      <c r="B1607" s="41"/>
      <c r="C1607" s="63"/>
      <c r="D1607" s="208" t="s">
        <v>135</v>
      </c>
      <c r="E1607" s="63"/>
      <c r="F1607" s="209" t="s">
        <v>1693</v>
      </c>
      <c r="G1607" s="63"/>
      <c r="H1607" s="63"/>
      <c r="I1607" s="163"/>
      <c r="J1607" s="63"/>
      <c r="K1607" s="63"/>
      <c r="L1607" s="61"/>
      <c r="M1607" s="207"/>
      <c r="N1607" s="42"/>
      <c r="O1607" s="42"/>
      <c r="P1607" s="42"/>
      <c r="Q1607" s="42"/>
      <c r="R1607" s="42"/>
      <c r="S1607" s="42"/>
      <c r="T1607" s="78"/>
      <c r="AT1607" s="24" t="s">
        <v>135</v>
      </c>
      <c r="AU1607" s="24" t="s">
        <v>134</v>
      </c>
    </row>
    <row r="1608" spans="2:65" s="1" customFormat="1" ht="40.5">
      <c r="B1608" s="41"/>
      <c r="C1608" s="63"/>
      <c r="D1608" s="205" t="s">
        <v>299</v>
      </c>
      <c r="E1608" s="63"/>
      <c r="F1608" s="235" t="s">
        <v>1688</v>
      </c>
      <c r="G1608" s="63"/>
      <c r="H1608" s="63"/>
      <c r="I1608" s="163"/>
      <c r="J1608" s="63"/>
      <c r="K1608" s="63"/>
      <c r="L1608" s="61"/>
      <c r="M1608" s="207"/>
      <c r="N1608" s="42"/>
      <c r="O1608" s="42"/>
      <c r="P1608" s="42"/>
      <c r="Q1608" s="42"/>
      <c r="R1608" s="42"/>
      <c r="S1608" s="42"/>
      <c r="T1608" s="78"/>
      <c r="AT1608" s="24" t="s">
        <v>299</v>
      </c>
      <c r="AU1608" s="24" t="s">
        <v>134</v>
      </c>
    </row>
    <row r="1609" spans="2:65" s="1" customFormat="1" ht="31.5" customHeight="1">
      <c r="B1609" s="41"/>
      <c r="C1609" s="193" t="s">
        <v>1008</v>
      </c>
      <c r="D1609" s="193" t="s">
        <v>129</v>
      </c>
      <c r="E1609" s="194" t="s">
        <v>1694</v>
      </c>
      <c r="F1609" s="195" t="s">
        <v>1695</v>
      </c>
      <c r="G1609" s="196" t="s">
        <v>489</v>
      </c>
      <c r="H1609" s="197">
        <v>25</v>
      </c>
      <c r="I1609" s="198"/>
      <c r="J1609" s="199">
        <f>ROUND(I1609*H1609,2)</f>
        <v>0</v>
      </c>
      <c r="K1609" s="195" t="s">
        <v>160</v>
      </c>
      <c r="L1609" s="61"/>
      <c r="M1609" s="200" t="s">
        <v>21</v>
      </c>
      <c r="N1609" s="201" t="s">
        <v>42</v>
      </c>
      <c r="O1609" s="42"/>
      <c r="P1609" s="202">
        <f>O1609*H1609</f>
        <v>0</v>
      </c>
      <c r="Q1609" s="202">
        <v>0</v>
      </c>
      <c r="R1609" s="202">
        <f>Q1609*H1609</f>
        <v>0</v>
      </c>
      <c r="S1609" s="202">
        <v>0</v>
      </c>
      <c r="T1609" s="203">
        <f>S1609*H1609</f>
        <v>0</v>
      </c>
      <c r="AR1609" s="24" t="s">
        <v>133</v>
      </c>
      <c r="AT1609" s="24" t="s">
        <v>129</v>
      </c>
      <c r="AU1609" s="24" t="s">
        <v>134</v>
      </c>
      <c r="AY1609" s="24" t="s">
        <v>126</v>
      </c>
      <c r="BE1609" s="204">
        <f>IF(N1609="základní",J1609,0)</f>
        <v>0</v>
      </c>
      <c r="BF1609" s="204">
        <f>IF(N1609="snížená",J1609,0)</f>
        <v>0</v>
      </c>
      <c r="BG1609" s="204">
        <f>IF(N1609="zákl. přenesená",J1609,0)</f>
        <v>0</v>
      </c>
      <c r="BH1609" s="204">
        <f>IF(N1609="sníž. přenesená",J1609,0)</f>
        <v>0</v>
      </c>
      <c r="BI1609" s="204">
        <f>IF(N1609="nulová",J1609,0)</f>
        <v>0</v>
      </c>
      <c r="BJ1609" s="24" t="s">
        <v>134</v>
      </c>
      <c r="BK1609" s="204">
        <f>ROUND(I1609*H1609,2)</f>
        <v>0</v>
      </c>
      <c r="BL1609" s="24" t="s">
        <v>133</v>
      </c>
      <c r="BM1609" s="24" t="s">
        <v>1696</v>
      </c>
    </row>
    <row r="1610" spans="2:65" s="1" customFormat="1" ht="27">
      <c r="B1610" s="41"/>
      <c r="C1610" s="63"/>
      <c r="D1610" s="208" t="s">
        <v>135</v>
      </c>
      <c r="E1610" s="63"/>
      <c r="F1610" s="209" t="s">
        <v>1697</v>
      </c>
      <c r="G1610" s="63"/>
      <c r="H1610" s="63"/>
      <c r="I1610" s="163"/>
      <c r="J1610" s="63"/>
      <c r="K1610" s="63"/>
      <c r="L1610" s="61"/>
      <c r="M1610" s="207"/>
      <c r="N1610" s="42"/>
      <c r="O1610" s="42"/>
      <c r="P1610" s="42"/>
      <c r="Q1610" s="42"/>
      <c r="R1610" s="42"/>
      <c r="S1610" s="42"/>
      <c r="T1610" s="78"/>
      <c r="AT1610" s="24" t="s">
        <v>135</v>
      </c>
      <c r="AU1610" s="24" t="s">
        <v>134</v>
      </c>
    </row>
    <row r="1611" spans="2:65" s="1" customFormat="1" ht="40.5">
      <c r="B1611" s="41"/>
      <c r="C1611" s="63"/>
      <c r="D1611" s="205" t="s">
        <v>299</v>
      </c>
      <c r="E1611" s="63"/>
      <c r="F1611" s="235" t="s">
        <v>1688</v>
      </c>
      <c r="G1611" s="63"/>
      <c r="H1611" s="63"/>
      <c r="I1611" s="163"/>
      <c r="J1611" s="63"/>
      <c r="K1611" s="63"/>
      <c r="L1611" s="61"/>
      <c r="M1611" s="207"/>
      <c r="N1611" s="42"/>
      <c r="O1611" s="42"/>
      <c r="P1611" s="42"/>
      <c r="Q1611" s="42"/>
      <c r="R1611" s="42"/>
      <c r="S1611" s="42"/>
      <c r="T1611" s="78"/>
      <c r="AT1611" s="24" t="s">
        <v>299</v>
      </c>
      <c r="AU1611" s="24" t="s">
        <v>134</v>
      </c>
    </row>
    <row r="1612" spans="2:65" s="1" customFormat="1" ht="22.5" customHeight="1">
      <c r="B1612" s="41"/>
      <c r="C1612" s="193" t="s">
        <v>1698</v>
      </c>
      <c r="D1612" s="193" t="s">
        <v>129</v>
      </c>
      <c r="E1612" s="194" t="s">
        <v>1699</v>
      </c>
      <c r="F1612" s="195" t="s">
        <v>1700</v>
      </c>
      <c r="G1612" s="196" t="s">
        <v>169</v>
      </c>
      <c r="H1612" s="197">
        <v>9.6</v>
      </c>
      <c r="I1612" s="198"/>
      <c r="J1612" s="199">
        <f>ROUND(I1612*H1612,2)</f>
        <v>0</v>
      </c>
      <c r="K1612" s="195" t="s">
        <v>160</v>
      </c>
      <c r="L1612" s="61"/>
      <c r="M1612" s="200" t="s">
        <v>21</v>
      </c>
      <c r="N1612" s="201" t="s">
        <v>42</v>
      </c>
      <c r="O1612" s="42"/>
      <c r="P1612" s="202">
        <f>O1612*H1612</f>
        <v>0</v>
      </c>
      <c r="Q1612" s="202">
        <v>0</v>
      </c>
      <c r="R1612" s="202">
        <f>Q1612*H1612</f>
        <v>0</v>
      </c>
      <c r="S1612" s="202">
        <v>0</v>
      </c>
      <c r="T1612" s="203">
        <f>S1612*H1612</f>
        <v>0</v>
      </c>
      <c r="AR1612" s="24" t="s">
        <v>133</v>
      </c>
      <c r="AT1612" s="24" t="s">
        <v>129</v>
      </c>
      <c r="AU1612" s="24" t="s">
        <v>134</v>
      </c>
      <c r="AY1612" s="24" t="s">
        <v>126</v>
      </c>
      <c r="BE1612" s="204">
        <f>IF(N1612="základní",J1612,0)</f>
        <v>0</v>
      </c>
      <c r="BF1612" s="204">
        <f>IF(N1612="snížená",J1612,0)</f>
        <v>0</v>
      </c>
      <c r="BG1612" s="204">
        <f>IF(N1612="zákl. přenesená",J1612,0)</f>
        <v>0</v>
      </c>
      <c r="BH1612" s="204">
        <f>IF(N1612="sníž. přenesená",J1612,0)</f>
        <v>0</v>
      </c>
      <c r="BI1612" s="204">
        <f>IF(N1612="nulová",J1612,0)</f>
        <v>0</v>
      </c>
      <c r="BJ1612" s="24" t="s">
        <v>134</v>
      </c>
      <c r="BK1612" s="204">
        <f>ROUND(I1612*H1612,2)</f>
        <v>0</v>
      </c>
      <c r="BL1612" s="24" t="s">
        <v>133</v>
      </c>
      <c r="BM1612" s="24" t="s">
        <v>1701</v>
      </c>
    </row>
    <row r="1613" spans="2:65" s="1" customFormat="1" ht="27">
      <c r="B1613" s="41"/>
      <c r="C1613" s="63"/>
      <c r="D1613" s="208" t="s">
        <v>135</v>
      </c>
      <c r="E1613" s="63"/>
      <c r="F1613" s="209" t="s">
        <v>1702</v>
      </c>
      <c r="G1613" s="63"/>
      <c r="H1613" s="63"/>
      <c r="I1613" s="163"/>
      <c r="J1613" s="63"/>
      <c r="K1613" s="63"/>
      <c r="L1613" s="61"/>
      <c r="M1613" s="207"/>
      <c r="N1613" s="42"/>
      <c r="O1613" s="42"/>
      <c r="P1613" s="42"/>
      <c r="Q1613" s="42"/>
      <c r="R1613" s="42"/>
      <c r="S1613" s="42"/>
      <c r="T1613" s="78"/>
      <c r="AT1613" s="24" t="s">
        <v>135</v>
      </c>
      <c r="AU1613" s="24" t="s">
        <v>134</v>
      </c>
    </row>
    <row r="1614" spans="2:65" s="13" customFormat="1" ht="13.5">
      <c r="B1614" s="237"/>
      <c r="C1614" s="238"/>
      <c r="D1614" s="208" t="s">
        <v>171</v>
      </c>
      <c r="E1614" s="239" t="s">
        <v>21</v>
      </c>
      <c r="F1614" s="240" t="s">
        <v>771</v>
      </c>
      <c r="G1614" s="238"/>
      <c r="H1614" s="241" t="s">
        <v>21</v>
      </c>
      <c r="I1614" s="242"/>
      <c r="J1614" s="238"/>
      <c r="K1614" s="238"/>
      <c r="L1614" s="243"/>
      <c r="M1614" s="244"/>
      <c r="N1614" s="245"/>
      <c r="O1614" s="245"/>
      <c r="P1614" s="245"/>
      <c r="Q1614" s="245"/>
      <c r="R1614" s="245"/>
      <c r="S1614" s="245"/>
      <c r="T1614" s="246"/>
      <c r="AT1614" s="247" t="s">
        <v>171</v>
      </c>
      <c r="AU1614" s="247" t="s">
        <v>134</v>
      </c>
      <c r="AV1614" s="13" t="s">
        <v>78</v>
      </c>
      <c r="AW1614" s="13" t="s">
        <v>33</v>
      </c>
      <c r="AX1614" s="13" t="s">
        <v>70</v>
      </c>
      <c r="AY1614" s="247" t="s">
        <v>126</v>
      </c>
    </row>
    <row r="1615" spans="2:65" s="13" customFormat="1" ht="13.5">
      <c r="B1615" s="237"/>
      <c r="C1615" s="238"/>
      <c r="D1615" s="208" t="s">
        <v>171</v>
      </c>
      <c r="E1615" s="239" t="s">
        <v>21</v>
      </c>
      <c r="F1615" s="240" t="s">
        <v>772</v>
      </c>
      <c r="G1615" s="238"/>
      <c r="H1615" s="241" t="s">
        <v>21</v>
      </c>
      <c r="I1615" s="242"/>
      <c r="J1615" s="238"/>
      <c r="K1615" s="238"/>
      <c r="L1615" s="243"/>
      <c r="M1615" s="244"/>
      <c r="N1615" s="245"/>
      <c r="O1615" s="245"/>
      <c r="P1615" s="245"/>
      <c r="Q1615" s="245"/>
      <c r="R1615" s="245"/>
      <c r="S1615" s="245"/>
      <c r="T1615" s="246"/>
      <c r="AT1615" s="247" t="s">
        <v>171</v>
      </c>
      <c r="AU1615" s="247" t="s">
        <v>134</v>
      </c>
      <c r="AV1615" s="13" t="s">
        <v>78</v>
      </c>
      <c r="AW1615" s="13" t="s">
        <v>33</v>
      </c>
      <c r="AX1615" s="13" t="s">
        <v>70</v>
      </c>
      <c r="AY1615" s="247" t="s">
        <v>126</v>
      </c>
    </row>
    <row r="1616" spans="2:65" s="11" customFormat="1" ht="13.5">
      <c r="B1616" s="210"/>
      <c r="C1616" s="211"/>
      <c r="D1616" s="208" t="s">
        <v>171</v>
      </c>
      <c r="E1616" s="212" t="s">
        <v>21</v>
      </c>
      <c r="F1616" s="213" t="s">
        <v>1703</v>
      </c>
      <c r="G1616" s="211"/>
      <c r="H1616" s="214">
        <v>3.2</v>
      </c>
      <c r="I1616" s="215"/>
      <c r="J1616" s="211"/>
      <c r="K1616" s="211"/>
      <c r="L1616" s="216"/>
      <c r="M1616" s="217"/>
      <c r="N1616" s="218"/>
      <c r="O1616" s="218"/>
      <c r="P1616" s="218"/>
      <c r="Q1616" s="218"/>
      <c r="R1616" s="218"/>
      <c r="S1616" s="218"/>
      <c r="T1616" s="219"/>
      <c r="AT1616" s="220" t="s">
        <v>171</v>
      </c>
      <c r="AU1616" s="220" t="s">
        <v>134</v>
      </c>
      <c r="AV1616" s="11" t="s">
        <v>134</v>
      </c>
      <c r="AW1616" s="11" t="s">
        <v>33</v>
      </c>
      <c r="AX1616" s="11" t="s">
        <v>70</v>
      </c>
      <c r="AY1616" s="220" t="s">
        <v>126</v>
      </c>
    </row>
    <row r="1617" spans="2:65" s="11" customFormat="1" ht="13.5">
      <c r="B1617" s="210"/>
      <c r="C1617" s="211"/>
      <c r="D1617" s="208" t="s">
        <v>171</v>
      </c>
      <c r="E1617" s="212" t="s">
        <v>21</v>
      </c>
      <c r="F1617" s="213" t="s">
        <v>1704</v>
      </c>
      <c r="G1617" s="211"/>
      <c r="H1617" s="214">
        <v>3.2</v>
      </c>
      <c r="I1617" s="215"/>
      <c r="J1617" s="211"/>
      <c r="K1617" s="211"/>
      <c r="L1617" s="216"/>
      <c r="M1617" s="217"/>
      <c r="N1617" s="218"/>
      <c r="O1617" s="218"/>
      <c r="P1617" s="218"/>
      <c r="Q1617" s="218"/>
      <c r="R1617" s="218"/>
      <c r="S1617" s="218"/>
      <c r="T1617" s="219"/>
      <c r="AT1617" s="220" t="s">
        <v>171</v>
      </c>
      <c r="AU1617" s="220" t="s">
        <v>134</v>
      </c>
      <c r="AV1617" s="11" t="s">
        <v>134</v>
      </c>
      <c r="AW1617" s="11" t="s">
        <v>33</v>
      </c>
      <c r="AX1617" s="11" t="s">
        <v>70</v>
      </c>
      <c r="AY1617" s="220" t="s">
        <v>126</v>
      </c>
    </row>
    <row r="1618" spans="2:65" s="11" customFormat="1" ht="13.5">
      <c r="B1618" s="210"/>
      <c r="C1618" s="211"/>
      <c r="D1618" s="208" t="s">
        <v>171</v>
      </c>
      <c r="E1618" s="212" t="s">
        <v>21</v>
      </c>
      <c r="F1618" s="213" t="s">
        <v>1705</v>
      </c>
      <c r="G1618" s="211"/>
      <c r="H1618" s="214">
        <v>3.2</v>
      </c>
      <c r="I1618" s="215"/>
      <c r="J1618" s="211"/>
      <c r="K1618" s="211"/>
      <c r="L1618" s="216"/>
      <c r="M1618" s="217"/>
      <c r="N1618" s="218"/>
      <c r="O1618" s="218"/>
      <c r="P1618" s="218"/>
      <c r="Q1618" s="218"/>
      <c r="R1618" s="218"/>
      <c r="S1618" s="218"/>
      <c r="T1618" s="219"/>
      <c r="AT1618" s="220" t="s">
        <v>171</v>
      </c>
      <c r="AU1618" s="220" t="s">
        <v>134</v>
      </c>
      <c r="AV1618" s="11" t="s">
        <v>134</v>
      </c>
      <c r="AW1618" s="11" t="s">
        <v>33</v>
      </c>
      <c r="AX1618" s="11" t="s">
        <v>70</v>
      </c>
      <c r="AY1618" s="220" t="s">
        <v>126</v>
      </c>
    </row>
    <row r="1619" spans="2:65" s="12" customFormat="1" ht="13.5">
      <c r="B1619" s="221"/>
      <c r="C1619" s="222"/>
      <c r="D1619" s="205" t="s">
        <v>171</v>
      </c>
      <c r="E1619" s="248" t="s">
        <v>21</v>
      </c>
      <c r="F1619" s="249" t="s">
        <v>174</v>
      </c>
      <c r="G1619" s="222"/>
      <c r="H1619" s="250">
        <v>9.6</v>
      </c>
      <c r="I1619" s="226"/>
      <c r="J1619" s="222"/>
      <c r="K1619" s="222"/>
      <c r="L1619" s="227"/>
      <c r="M1619" s="228"/>
      <c r="N1619" s="229"/>
      <c r="O1619" s="229"/>
      <c r="P1619" s="229"/>
      <c r="Q1619" s="229"/>
      <c r="R1619" s="229"/>
      <c r="S1619" s="229"/>
      <c r="T1619" s="230"/>
      <c r="AT1619" s="231" t="s">
        <v>171</v>
      </c>
      <c r="AU1619" s="231" t="s">
        <v>134</v>
      </c>
      <c r="AV1619" s="12" t="s">
        <v>133</v>
      </c>
      <c r="AW1619" s="12" t="s">
        <v>33</v>
      </c>
      <c r="AX1619" s="12" t="s">
        <v>78</v>
      </c>
      <c r="AY1619" s="231" t="s">
        <v>126</v>
      </c>
    </row>
    <row r="1620" spans="2:65" s="1" customFormat="1" ht="22.5" customHeight="1">
      <c r="B1620" s="41"/>
      <c r="C1620" s="193" t="s">
        <v>1011</v>
      </c>
      <c r="D1620" s="193" t="s">
        <v>129</v>
      </c>
      <c r="E1620" s="194" t="s">
        <v>1706</v>
      </c>
      <c r="F1620" s="195" t="s">
        <v>1707</v>
      </c>
      <c r="G1620" s="196" t="s">
        <v>169</v>
      </c>
      <c r="H1620" s="197">
        <v>0.3</v>
      </c>
      <c r="I1620" s="198"/>
      <c r="J1620" s="199">
        <f>ROUND(I1620*H1620,2)</f>
        <v>0</v>
      </c>
      <c r="K1620" s="195" t="s">
        <v>160</v>
      </c>
      <c r="L1620" s="61"/>
      <c r="M1620" s="200" t="s">
        <v>21</v>
      </c>
      <c r="N1620" s="201" t="s">
        <v>42</v>
      </c>
      <c r="O1620" s="42"/>
      <c r="P1620" s="202">
        <f>O1620*H1620</f>
        <v>0</v>
      </c>
      <c r="Q1620" s="202">
        <v>0</v>
      </c>
      <c r="R1620" s="202">
        <f>Q1620*H1620</f>
        <v>0</v>
      </c>
      <c r="S1620" s="202">
        <v>0</v>
      </c>
      <c r="T1620" s="203">
        <f>S1620*H1620</f>
        <v>0</v>
      </c>
      <c r="AR1620" s="24" t="s">
        <v>133</v>
      </c>
      <c r="AT1620" s="24" t="s">
        <v>129</v>
      </c>
      <c r="AU1620" s="24" t="s">
        <v>134</v>
      </c>
      <c r="AY1620" s="24" t="s">
        <v>126</v>
      </c>
      <c r="BE1620" s="204">
        <f>IF(N1620="základní",J1620,0)</f>
        <v>0</v>
      </c>
      <c r="BF1620" s="204">
        <f>IF(N1620="snížená",J1620,0)</f>
        <v>0</v>
      </c>
      <c r="BG1620" s="204">
        <f>IF(N1620="zákl. přenesená",J1620,0)</f>
        <v>0</v>
      </c>
      <c r="BH1620" s="204">
        <f>IF(N1620="sníž. přenesená",J1620,0)</f>
        <v>0</v>
      </c>
      <c r="BI1620" s="204">
        <f>IF(N1620="nulová",J1620,0)</f>
        <v>0</v>
      </c>
      <c r="BJ1620" s="24" t="s">
        <v>134</v>
      </c>
      <c r="BK1620" s="204">
        <f>ROUND(I1620*H1620,2)</f>
        <v>0</v>
      </c>
      <c r="BL1620" s="24" t="s">
        <v>133</v>
      </c>
      <c r="BM1620" s="24" t="s">
        <v>1708</v>
      </c>
    </row>
    <row r="1621" spans="2:65" s="1" customFormat="1" ht="27">
      <c r="B1621" s="41"/>
      <c r="C1621" s="63"/>
      <c r="D1621" s="208" t="s">
        <v>135</v>
      </c>
      <c r="E1621" s="63"/>
      <c r="F1621" s="209" t="s">
        <v>1709</v>
      </c>
      <c r="G1621" s="63"/>
      <c r="H1621" s="63"/>
      <c r="I1621" s="163"/>
      <c r="J1621" s="63"/>
      <c r="K1621" s="63"/>
      <c r="L1621" s="61"/>
      <c r="M1621" s="207"/>
      <c r="N1621" s="42"/>
      <c r="O1621" s="42"/>
      <c r="P1621" s="42"/>
      <c r="Q1621" s="42"/>
      <c r="R1621" s="42"/>
      <c r="S1621" s="42"/>
      <c r="T1621" s="78"/>
      <c r="AT1621" s="24" t="s">
        <v>135</v>
      </c>
      <c r="AU1621" s="24" t="s">
        <v>134</v>
      </c>
    </row>
    <row r="1622" spans="2:65" s="1" customFormat="1" ht="54">
      <c r="B1622" s="41"/>
      <c r="C1622" s="63"/>
      <c r="D1622" s="208" t="s">
        <v>299</v>
      </c>
      <c r="E1622" s="63"/>
      <c r="F1622" s="236" t="s">
        <v>1710</v>
      </c>
      <c r="G1622" s="63"/>
      <c r="H1622" s="63"/>
      <c r="I1622" s="163"/>
      <c r="J1622" s="63"/>
      <c r="K1622" s="63"/>
      <c r="L1622" s="61"/>
      <c r="M1622" s="207"/>
      <c r="N1622" s="42"/>
      <c r="O1622" s="42"/>
      <c r="P1622" s="42"/>
      <c r="Q1622" s="42"/>
      <c r="R1622" s="42"/>
      <c r="S1622" s="42"/>
      <c r="T1622" s="78"/>
      <c r="AT1622" s="24" t="s">
        <v>299</v>
      </c>
      <c r="AU1622" s="24" t="s">
        <v>134</v>
      </c>
    </row>
    <row r="1623" spans="2:65" s="11" customFormat="1" ht="13.5">
      <c r="B1623" s="210"/>
      <c r="C1623" s="211"/>
      <c r="D1623" s="208" t="s">
        <v>171</v>
      </c>
      <c r="E1623" s="212" t="s">
        <v>21</v>
      </c>
      <c r="F1623" s="213" t="s">
        <v>1711</v>
      </c>
      <c r="G1623" s="211"/>
      <c r="H1623" s="214">
        <v>0.3</v>
      </c>
      <c r="I1623" s="215"/>
      <c r="J1623" s="211"/>
      <c r="K1623" s="211"/>
      <c r="L1623" s="216"/>
      <c r="M1623" s="217"/>
      <c r="N1623" s="218"/>
      <c r="O1623" s="218"/>
      <c r="P1623" s="218"/>
      <c r="Q1623" s="218"/>
      <c r="R1623" s="218"/>
      <c r="S1623" s="218"/>
      <c r="T1623" s="219"/>
      <c r="AT1623" s="220" t="s">
        <v>171</v>
      </c>
      <c r="AU1623" s="220" t="s">
        <v>134</v>
      </c>
      <c r="AV1623" s="11" t="s">
        <v>134</v>
      </c>
      <c r="AW1623" s="11" t="s">
        <v>33</v>
      </c>
      <c r="AX1623" s="11" t="s">
        <v>70</v>
      </c>
      <c r="AY1623" s="220" t="s">
        <v>126</v>
      </c>
    </row>
    <row r="1624" spans="2:65" s="12" customFormat="1" ht="13.5">
      <c r="B1624" s="221"/>
      <c r="C1624" s="222"/>
      <c r="D1624" s="205" t="s">
        <v>171</v>
      </c>
      <c r="E1624" s="248" t="s">
        <v>21</v>
      </c>
      <c r="F1624" s="249" t="s">
        <v>174</v>
      </c>
      <c r="G1624" s="222"/>
      <c r="H1624" s="250">
        <v>0.3</v>
      </c>
      <c r="I1624" s="226"/>
      <c r="J1624" s="222"/>
      <c r="K1624" s="222"/>
      <c r="L1624" s="227"/>
      <c r="M1624" s="228"/>
      <c r="N1624" s="229"/>
      <c r="O1624" s="229"/>
      <c r="P1624" s="229"/>
      <c r="Q1624" s="229"/>
      <c r="R1624" s="229"/>
      <c r="S1624" s="229"/>
      <c r="T1624" s="230"/>
      <c r="AT1624" s="231" t="s">
        <v>171</v>
      </c>
      <c r="AU1624" s="231" t="s">
        <v>134</v>
      </c>
      <c r="AV1624" s="12" t="s">
        <v>133</v>
      </c>
      <c r="AW1624" s="12" t="s">
        <v>33</v>
      </c>
      <c r="AX1624" s="12" t="s">
        <v>78</v>
      </c>
      <c r="AY1624" s="231" t="s">
        <v>126</v>
      </c>
    </row>
    <row r="1625" spans="2:65" s="1" customFormat="1" ht="22.5" customHeight="1">
      <c r="B1625" s="41"/>
      <c r="C1625" s="193" t="s">
        <v>1712</v>
      </c>
      <c r="D1625" s="193" t="s">
        <v>129</v>
      </c>
      <c r="E1625" s="194" t="s">
        <v>1713</v>
      </c>
      <c r="F1625" s="195" t="s">
        <v>1714</v>
      </c>
      <c r="G1625" s="196" t="s">
        <v>169</v>
      </c>
      <c r="H1625" s="197">
        <v>0.55000000000000004</v>
      </c>
      <c r="I1625" s="198"/>
      <c r="J1625" s="199">
        <f>ROUND(I1625*H1625,2)</f>
        <v>0</v>
      </c>
      <c r="K1625" s="195" t="s">
        <v>160</v>
      </c>
      <c r="L1625" s="61"/>
      <c r="M1625" s="200" t="s">
        <v>21</v>
      </c>
      <c r="N1625" s="201" t="s">
        <v>42</v>
      </c>
      <c r="O1625" s="42"/>
      <c r="P1625" s="202">
        <f>O1625*H1625</f>
        <v>0</v>
      </c>
      <c r="Q1625" s="202">
        <v>0</v>
      </c>
      <c r="R1625" s="202">
        <f>Q1625*H1625</f>
        <v>0</v>
      </c>
      <c r="S1625" s="202">
        <v>0</v>
      </c>
      <c r="T1625" s="203">
        <f>S1625*H1625</f>
        <v>0</v>
      </c>
      <c r="AR1625" s="24" t="s">
        <v>133</v>
      </c>
      <c r="AT1625" s="24" t="s">
        <v>129</v>
      </c>
      <c r="AU1625" s="24" t="s">
        <v>134</v>
      </c>
      <c r="AY1625" s="24" t="s">
        <v>126</v>
      </c>
      <c r="BE1625" s="204">
        <f>IF(N1625="základní",J1625,0)</f>
        <v>0</v>
      </c>
      <c r="BF1625" s="204">
        <f>IF(N1625="snížená",J1625,0)</f>
        <v>0</v>
      </c>
      <c r="BG1625" s="204">
        <f>IF(N1625="zákl. přenesená",J1625,0)</f>
        <v>0</v>
      </c>
      <c r="BH1625" s="204">
        <f>IF(N1625="sníž. přenesená",J1625,0)</f>
        <v>0</v>
      </c>
      <c r="BI1625" s="204">
        <f>IF(N1625="nulová",J1625,0)</f>
        <v>0</v>
      </c>
      <c r="BJ1625" s="24" t="s">
        <v>134</v>
      </c>
      <c r="BK1625" s="204">
        <f>ROUND(I1625*H1625,2)</f>
        <v>0</v>
      </c>
      <c r="BL1625" s="24" t="s">
        <v>133</v>
      </c>
      <c r="BM1625" s="24" t="s">
        <v>1715</v>
      </c>
    </row>
    <row r="1626" spans="2:65" s="1" customFormat="1" ht="27">
      <c r="B1626" s="41"/>
      <c r="C1626" s="63"/>
      <c r="D1626" s="208" t="s">
        <v>135</v>
      </c>
      <c r="E1626" s="63"/>
      <c r="F1626" s="209" t="s">
        <v>1716</v>
      </c>
      <c r="G1626" s="63"/>
      <c r="H1626" s="63"/>
      <c r="I1626" s="163"/>
      <c r="J1626" s="63"/>
      <c r="K1626" s="63"/>
      <c r="L1626" s="61"/>
      <c r="M1626" s="207"/>
      <c r="N1626" s="42"/>
      <c r="O1626" s="42"/>
      <c r="P1626" s="42"/>
      <c r="Q1626" s="42"/>
      <c r="R1626" s="42"/>
      <c r="S1626" s="42"/>
      <c r="T1626" s="78"/>
      <c r="AT1626" s="24" t="s">
        <v>135</v>
      </c>
      <c r="AU1626" s="24" t="s">
        <v>134</v>
      </c>
    </row>
    <row r="1627" spans="2:65" s="1" customFormat="1" ht="54">
      <c r="B1627" s="41"/>
      <c r="C1627" s="63"/>
      <c r="D1627" s="208" t="s">
        <v>299</v>
      </c>
      <c r="E1627" s="63"/>
      <c r="F1627" s="236" t="s">
        <v>1710</v>
      </c>
      <c r="G1627" s="63"/>
      <c r="H1627" s="63"/>
      <c r="I1627" s="163"/>
      <c r="J1627" s="63"/>
      <c r="K1627" s="63"/>
      <c r="L1627" s="61"/>
      <c r="M1627" s="207"/>
      <c r="N1627" s="42"/>
      <c r="O1627" s="42"/>
      <c r="P1627" s="42"/>
      <c r="Q1627" s="42"/>
      <c r="R1627" s="42"/>
      <c r="S1627" s="42"/>
      <c r="T1627" s="78"/>
      <c r="AT1627" s="24" t="s">
        <v>299</v>
      </c>
      <c r="AU1627" s="24" t="s">
        <v>134</v>
      </c>
    </row>
    <row r="1628" spans="2:65" s="11" customFormat="1" ht="13.5">
      <c r="B1628" s="210"/>
      <c r="C1628" s="211"/>
      <c r="D1628" s="208" t="s">
        <v>171</v>
      </c>
      <c r="E1628" s="212" t="s">
        <v>21</v>
      </c>
      <c r="F1628" s="213" t="s">
        <v>1711</v>
      </c>
      <c r="G1628" s="211"/>
      <c r="H1628" s="214">
        <v>0.3</v>
      </c>
      <c r="I1628" s="215"/>
      <c r="J1628" s="211"/>
      <c r="K1628" s="211"/>
      <c r="L1628" s="216"/>
      <c r="M1628" s="217"/>
      <c r="N1628" s="218"/>
      <c r="O1628" s="218"/>
      <c r="P1628" s="218"/>
      <c r="Q1628" s="218"/>
      <c r="R1628" s="218"/>
      <c r="S1628" s="218"/>
      <c r="T1628" s="219"/>
      <c r="AT1628" s="220" t="s">
        <v>171</v>
      </c>
      <c r="AU1628" s="220" t="s">
        <v>134</v>
      </c>
      <c r="AV1628" s="11" t="s">
        <v>134</v>
      </c>
      <c r="AW1628" s="11" t="s">
        <v>33</v>
      </c>
      <c r="AX1628" s="11" t="s">
        <v>70</v>
      </c>
      <c r="AY1628" s="220" t="s">
        <v>126</v>
      </c>
    </row>
    <row r="1629" spans="2:65" s="11" customFormat="1" ht="13.5">
      <c r="B1629" s="210"/>
      <c r="C1629" s="211"/>
      <c r="D1629" s="208" t="s">
        <v>171</v>
      </c>
      <c r="E1629" s="212" t="s">
        <v>21</v>
      </c>
      <c r="F1629" s="213" t="s">
        <v>1717</v>
      </c>
      <c r="G1629" s="211"/>
      <c r="H1629" s="214">
        <v>0.25</v>
      </c>
      <c r="I1629" s="215"/>
      <c r="J1629" s="211"/>
      <c r="K1629" s="211"/>
      <c r="L1629" s="216"/>
      <c r="M1629" s="217"/>
      <c r="N1629" s="218"/>
      <c r="O1629" s="218"/>
      <c r="P1629" s="218"/>
      <c r="Q1629" s="218"/>
      <c r="R1629" s="218"/>
      <c r="S1629" s="218"/>
      <c r="T1629" s="219"/>
      <c r="AT1629" s="220" t="s">
        <v>171</v>
      </c>
      <c r="AU1629" s="220" t="s">
        <v>134</v>
      </c>
      <c r="AV1629" s="11" t="s">
        <v>134</v>
      </c>
      <c r="AW1629" s="11" t="s">
        <v>33</v>
      </c>
      <c r="AX1629" s="11" t="s">
        <v>70</v>
      </c>
      <c r="AY1629" s="220" t="s">
        <v>126</v>
      </c>
    </row>
    <row r="1630" spans="2:65" s="12" customFormat="1" ht="13.5">
      <c r="B1630" s="221"/>
      <c r="C1630" s="222"/>
      <c r="D1630" s="205" t="s">
        <v>171</v>
      </c>
      <c r="E1630" s="248" t="s">
        <v>21</v>
      </c>
      <c r="F1630" s="249" t="s">
        <v>174</v>
      </c>
      <c r="G1630" s="222"/>
      <c r="H1630" s="250">
        <v>0.55000000000000004</v>
      </c>
      <c r="I1630" s="226"/>
      <c r="J1630" s="222"/>
      <c r="K1630" s="222"/>
      <c r="L1630" s="227"/>
      <c r="M1630" s="228"/>
      <c r="N1630" s="229"/>
      <c r="O1630" s="229"/>
      <c r="P1630" s="229"/>
      <c r="Q1630" s="229"/>
      <c r="R1630" s="229"/>
      <c r="S1630" s="229"/>
      <c r="T1630" s="230"/>
      <c r="AT1630" s="231" t="s">
        <v>171</v>
      </c>
      <c r="AU1630" s="231" t="s">
        <v>134</v>
      </c>
      <c r="AV1630" s="12" t="s">
        <v>133</v>
      </c>
      <c r="AW1630" s="12" t="s">
        <v>33</v>
      </c>
      <c r="AX1630" s="12" t="s">
        <v>78</v>
      </c>
      <c r="AY1630" s="231" t="s">
        <v>126</v>
      </c>
    </row>
    <row r="1631" spans="2:65" s="1" customFormat="1" ht="22.5" customHeight="1">
      <c r="B1631" s="41"/>
      <c r="C1631" s="193" t="s">
        <v>1015</v>
      </c>
      <c r="D1631" s="193" t="s">
        <v>129</v>
      </c>
      <c r="E1631" s="194" t="s">
        <v>1718</v>
      </c>
      <c r="F1631" s="195" t="s">
        <v>1719</v>
      </c>
      <c r="G1631" s="196" t="s">
        <v>169</v>
      </c>
      <c r="H1631" s="197">
        <v>0.22</v>
      </c>
      <c r="I1631" s="198"/>
      <c r="J1631" s="199">
        <f>ROUND(I1631*H1631,2)</f>
        <v>0</v>
      </c>
      <c r="K1631" s="195" t="s">
        <v>160</v>
      </c>
      <c r="L1631" s="61"/>
      <c r="M1631" s="200" t="s">
        <v>21</v>
      </c>
      <c r="N1631" s="201" t="s">
        <v>42</v>
      </c>
      <c r="O1631" s="42"/>
      <c r="P1631" s="202">
        <f>O1631*H1631</f>
        <v>0</v>
      </c>
      <c r="Q1631" s="202">
        <v>0</v>
      </c>
      <c r="R1631" s="202">
        <f>Q1631*H1631</f>
        <v>0</v>
      </c>
      <c r="S1631" s="202">
        <v>0</v>
      </c>
      <c r="T1631" s="203">
        <f>S1631*H1631</f>
        <v>0</v>
      </c>
      <c r="AR1631" s="24" t="s">
        <v>133</v>
      </c>
      <c r="AT1631" s="24" t="s">
        <v>129</v>
      </c>
      <c r="AU1631" s="24" t="s">
        <v>134</v>
      </c>
      <c r="AY1631" s="24" t="s">
        <v>126</v>
      </c>
      <c r="BE1631" s="204">
        <f>IF(N1631="základní",J1631,0)</f>
        <v>0</v>
      </c>
      <c r="BF1631" s="204">
        <f>IF(N1631="snížená",J1631,0)</f>
        <v>0</v>
      </c>
      <c r="BG1631" s="204">
        <f>IF(N1631="zákl. přenesená",J1631,0)</f>
        <v>0</v>
      </c>
      <c r="BH1631" s="204">
        <f>IF(N1631="sníž. přenesená",J1631,0)</f>
        <v>0</v>
      </c>
      <c r="BI1631" s="204">
        <f>IF(N1631="nulová",J1631,0)</f>
        <v>0</v>
      </c>
      <c r="BJ1631" s="24" t="s">
        <v>134</v>
      </c>
      <c r="BK1631" s="204">
        <f>ROUND(I1631*H1631,2)</f>
        <v>0</v>
      </c>
      <c r="BL1631" s="24" t="s">
        <v>133</v>
      </c>
      <c r="BM1631" s="24" t="s">
        <v>1720</v>
      </c>
    </row>
    <row r="1632" spans="2:65" s="1" customFormat="1" ht="27">
      <c r="B1632" s="41"/>
      <c r="C1632" s="63"/>
      <c r="D1632" s="208" t="s">
        <v>135</v>
      </c>
      <c r="E1632" s="63"/>
      <c r="F1632" s="209" t="s">
        <v>1721</v>
      </c>
      <c r="G1632" s="63"/>
      <c r="H1632" s="63"/>
      <c r="I1632" s="163"/>
      <c r="J1632" s="63"/>
      <c r="K1632" s="63"/>
      <c r="L1632" s="61"/>
      <c r="M1632" s="207"/>
      <c r="N1632" s="42"/>
      <c r="O1632" s="42"/>
      <c r="P1632" s="42"/>
      <c r="Q1632" s="42"/>
      <c r="R1632" s="42"/>
      <c r="S1632" s="42"/>
      <c r="T1632" s="78"/>
      <c r="AT1632" s="24" t="s">
        <v>135</v>
      </c>
      <c r="AU1632" s="24" t="s">
        <v>134</v>
      </c>
    </row>
    <row r="1633" spans="2:65" s="1" customFormat="1" ht="54">
      <c r="B1633" s="41"/>
      <c r="C1633" s="63"/>
      <c r="D1633" s="208" t="s">
        <v>299</v>
      </c>
      <c r="E1633" s="63"/>
      <c r="F1633" s="236" t="s">
        <v>1710</v>
      </c>
      <c r="G1633" s="63"/>
      <c r="H1633" s="63"/>
      <c r="I1633" s="163"/>
      <c r="J1633" s="63"/>
      <c r="K1633" s="63"/>
      <c r="L1633" s="61"/>
      <c r="M1633" s="207"/>
      <c r="N1633" s="42"/>
      <c r="O1633" s="42"/>
      <c r="P1633" s="42"/>
      <c r="Q1633" s="42"/>
      <c r="R1633" s="42"/>
      <c r="S1633" s="42"/>
      <c r="T1633" s="78"/>
      <c r="AT1633" s="24" t="s">
        <v>299</v>
      </c>
      <c r="AU1633" s="24" t="s">
        <v>134</v>
      </c>
    </row>
    <row r="1634" spans="2:65" s="11" customFormat="1" ht="13.5">
      <c r="B1634" s="210"/>
      <c r="C1634" s="211"/>
      <c r="D1634" s="208" t="s">
        <v>171</v>
      </c>
      <c r="E1634" s="212" t="s">
        <v>21</v>
      </c>
      <c r="F1634" s="213" t="s">
        <v>1722</v>
      </c>
      <c r="G1634" s="211"/>
      <c r="H1634" s="214">
        <v>0.22</v>
      </c>
      <c r="I1634" s="215"/>
      <c r="J1634" s="211"/>
      <c r="K1634" s="211"/>
      <c r="L1634" s="216"/>
      <c r="M1634" s="217"/>
      <c r="N1634" s="218"/>
      <c r="O1634" s="218"/>
      <c r="P1634" s="218"/>
      <c r="Q1634" s="218"/>
      <c r="R1634" s="218"/>
      <c r="S1634" s="218"/>
      <c r="T1634" s="219"/>
      <c r="AT1634" s="220" t="s">
        <v>171</v>
      </c>
      <c r="AU1634" s="220" t="s">
        <v>134</v>
      </c>
      <c r="AV1634" s="11" t="s">
        <v>134</v>
      </c>
      <c r="AW1634" s="11" t="s">
        <v>33</v>
      </c>
      <c r="AX1634" s="11" t="s">
        <v>70</v>
      </c>
      <c r="AY1634" s="220" t="s">
        <v>126</v>
      </c>
    </row>
    <row r="1635" spans="2:65" s="12" customFormat="1" ht="13.5">
      <c r="B1635" s="221"/>
      <c r="C1635" s="222"/>
      <c r="D1635" s="205" t="s">
        <v>171</v>
      </c>
      <c r="E1635" s="248" t="s">
        <v>21</v>
      </c>
      <c r="F1635" s="249" t="s">
        <v>174</v>
      </c>
      <c r="G1635" s="222"/>
      <c r="H1635" s="250">
        <v>0.22</v>
      </c>
      <c r="I1635" s="226"/>
      <c r="J1635" s="222"/>
      <c r="K1635" s="222"/>
      <c r="L1635" s="227"/>
      <c r="M1635" s="228"/>
      <c r="N1635" s="229"/>
      <c r="O1635" s="229"/>
      <c r="P1635" s="229"/>
      <c r="Q1635" s="229"/>
      <c r="R1635" s="229"/>
      <c r="S1635" s="229"/>
      <c r="T1635" s="230"/>
      <c r="AT1635" s="231" t="s">
        <v>171</v>
      </c>
      <c r="AU1635" s="231" t="s">
        <v>134</v>
      </c>
      <c r="AV1635" s="12" t="s">
        <v>133</v>
      </c>
      <c r="AW1635" s="12" t="s">
        <v>33</v>
      </c>
      <c r="AX1635" s="12" t="s">
        <v>78</v>
      </c>
      <c r="AY1635" s="231" t="s">
        <v>126</v>
      </c>
    </row>
    <row r="1636" spans="2:65" s="1" customFormat="1" ht="22.5" customHeight="1">
      <c r="B1636" s="41"/>
      <c r="C1636" s="193" t="s">
        <v>1723</v>
      </c>
      <c r="D1636" s="193" t="s">
        <v>129</v>
      </c>
      <c r="E1636" s="194" t="s">
        <v>1724</v>
      </c>
      <c r="F1636" s="195" t="s">
        <v>1725</v>
      </c>
      <c r="G1636" s="196" t="s">
        <v>169</v>
      </c>
      <c r="H1636" s="197">
        <v>1.75</v>
      </c>
      <c r="I1636" s="198"/>
      <c r="J1636" s="199">
        <f>ROUND(I1636*H1636,2)</f>
        <v>0</v>
      </c>
      <c r="K1636" s="195" t="s">
        <v>160</v>
      </c>
      <c r="L1636" s="61"/>
      <c r="M1636" s="200" t="s">
        <v>21</v>
      </c>
      <c r="N1636" s="201" t="s">
        <v>42</v>
      </c>
      <c r="O1636" s="42"/>
      <c r="P1636" s="202">
        <f>O1636*H1636</f>
        <v>0</v>
      </c>
      <c r="Q1636" s="202">
        <v>0</v>
      </c>
      <c r="R1636" s="202">
        <f>Q1636*H1636</f>
        <v>0</v>
      </c>
      <c r="S1636" s="202">
        <v>0</v>
      </c>
      <c r="T1636" s="203">
        <f>S1636*H1636</f>
        <v>0</v>
      </c>
      <c r="AR1636" s="24" t="s">
        <v>133</v>
      </c>
      <c r="AT1636" s="24" t="s">
        <v>129</v>
      </c>
      <c r="AU1636" s="24" t="s">
        <v>134</v>
      </c>
      <c r="AY1636" s="24" t="s">
        <v>126</v>
      </c>
      <c r="BE1636" s="204">
        <f>IF(N1636="základní",J1636,0)</f>
        <v>0</v>
      </c>
      <c r="BF1636" s="204">
        <f>IF(N1636="snížená",J1636,0)</f>
        <v>0</v>
      </c>
      <c r="BG1636" s="204">
        <f>IF(N1636="zákl. přenesená",J1636,0)</f>
        <v>0</v>
      </c>
      <c r="BH1636" s="204">
        <f>IF(N1636="sníž. přenesená",J1636,0)</f>
        <v>0</v>
      </c>
      <c r="BI1636" s="204">
        <f>IF(N1636="nulová",J1636,0)</f>
        <v>0</v>
      </c>
      <c r="BJ1636" s="24" t="s">
        <v>134</v>
      </c>
      <c r="BK1636" s="204">
        <f>ROUND(I1636*H1636,2)</f>
        <v>0</v>
      </c>
      <c r="BL1636" s="24" t="s">
        <v>133</v>
      </c>
      <c r="BM1636" s="24" t="s">
        <v>1726</v>
      </c>
    </row>
    <row r="1637" spans="2:65" s="1" customFormat="1" ht="27">
      <c r="B1637" s="41"/>
      <c r="C1637" s="63"/>
      <c r="D1637" s="208" t="s">
        <v>135</v>
      </c>
      <c r="E1637" s="63"/>
      <c r="F1637" s="209" t="s">
        <v>1727</v>
      </c>
      <c r="G1637" s="63"/>
      <c r="H1637" s="63"/>
      <c r="I1637" s="163"/>
      <c r="J1637" s="63"/>
      <c r="K1637" s="63"/>
      <c r="L1637" s="61"/>
      <c r="M1637" s="207"/>
      <c r="N1637" s="42"/>
      <c r="O1637" s="42"/>
      <c r="P1637" s="42"/>
      <c r="Q1637" s="42"/>
      <c r="R1637" s="42"/>
      <c r="S1637" s="42"/>
      <c r="T1637" s="78"/>
      <c r="AT1637" s="24" t="s">
        <v>135</v>
      </c>
      <c r="AU1637" s="24" t="s">
        <v>134</v>
      </c>
    </row>
    <row r="1638" spans="2:65" s="1" customFormat="1" ht="54">
      <c r="B1638" s="41"/>
      <c r="C1638" s="63"/>
      <c r="D1638" s="208" t="s">
        <v>299</v>
      </c>
      <c r="E1638" s="63"/>
      <c r="F1638" s="236" t="s">
        <v>1710</v>
      </c>
      <c r="G1638" s="63"/>
      <c r="H1638" s="63"/>
      <c r="I1638" s="163"/>
      <c r="J1638" s="63"/>
      <c r="K1638" s="63"/>
      <c r="L1638" s="61"/>
      <c r="M1638" s="207"/>
      <c r="N1638" s="42"/>
      <c r="O1638" s="42"/>
      <c r="P1638" s="42"/>
      <c r="Q1638" s="42"/>
      <c r="R1638" s="42"/>
      <c r="S1638" s="42"/>
      <c r="T1638" s="78"/>
      <c r="AT1638" s="24" t="s">
        <v>299</v>
      </c>
      <c r="AU1638" s="24" t="s">
        <v>134</v>
      </c>
    </row>
    <row r="1639" spans="2:65" s="11" customFormat="1" ht="13.5">
      <c r="B1639" s="210"/>
      <c r="C1639" s="211"/>
      <c r="D1639" s="208" t="s">
        <v>171</v>
      </c>
      <c r="E1639" s="212" t="s">
        <v>21</v>
      </c>
      <c r="F1639" s="213" t="s">
        <v>1728</v>
      </c>
      <c r="G1639" s="211"/>
      <c r="H1639" s="214">
        <v>1.75</v>
      </c>
      <c r="I1639" s="215"/>
      <c r="J1639" s="211"/>
      <c r="K1639" s="211"/>
      <c r="L1639" s="216"/>
      <c r="M1639" s="217"/>
      <c r="N1639" s="218"/>
      <c r="O1639" s="218"/>
      <c r="P1639" s="218"/>
      <c r="Q1639" s="218"/>
      <c r="R1639" s="218"/>
      <c r="S1639" s="218"/>
      <c r="T1639" s="219"/>
      <c r="AT1639" s="220" t="s">
        <v>171</v>
      </c>
      <c r="AU1639" s="220" t="s">
        <v>134</v>
      </c>
      <c r="AV1639" s="11" t="s">
        <v>134</v>
      </c>
      <c r="AW1639" s="11" t="s">
        <v>33</v>
      </c>
      <c r="AX1639" s="11" t="s">
        <v>70</v>
      </c>
      <c r="AY1639" s="220" t="s">
        <v>126</v>
      </c>
    </row>
    <row r="1640" spans="2:65" s="12" customFormat="1" ht="13.5">
      <c r="B1640" s="221"/>
      <c r="C1640" s="222"/>
      <c r="D1640" s="208" t="s">
        <v>171</v>
      </c>
      <c r="E1640" s="223" t="s">
        <v>21</v>
      </c>
      <c r="F1640" s="224" t="s">
        <v>174</v>
      </c>
      <c r="G1640" s="222"/>
      <c r="H1640" s="225">
        <v>1.75</v>
      </c>
      <c r="I1640" s="226"/>
      <c r="J1640" s="222"/>
      <c r="K1640" s="222"/>
      <c r="L1640" s="227"/>
      <c r="M1640" s="228"/>
      <c r="N1640" s="229"/>
      <c r="O1640" s="229"/>
      <c r="P1640" s="229"/>
      <c r="Q1640" s="229"/>
      <c r="R1640" s="229"/>
      <c r="S1640" s="229"/>
      <c r="T1640" s="230"/>
      <c r="AT1640" s="231" t="s">
        <v>171</v>
      </c>
      <c r="AU1640" s="231" t="s">
        <v>134</v>
      </c>
      <c r="AV1640" s="12" t="s">
        <v>133</v>
      </c>
      <c r="AW1640" s="12" t="s">
        <v>33</v>
      </c>
      <c r="AX1640" s="12" t="s">
        <v>78</v>
      </c>
      <c r="AY1640" s="231" t="s">
        <v>126</v>
      </c>
    </row>
    <row r="1641" spans="2:65" s="10" customFormat="1" ht="29.85" customHeight="1">
      <c r="B1641" s="176"/>
      <c r="C1641" s="177"/>
      <c r="D1641" s="190" t="s">
        <v>69</v>
      </c>
      <c r="E1641" s="191" t="s">
        <v>1729</v>
      </c>
      <c r="F1641" s="191" t="s">
        <v>1730</v>
      </c>
      <c r="G1641" s="177"/>
      <c r="H1641" s="177"/>
      <c r="I1641" s="180"/>
      <c r="J1641" s="192">
        <f>BK1641</f>
        <v>0</v>
      </c>
      <c r="K1641" s="177"/>
      <c r="L1641" s="182"/>
      <c r="M1641" s="183"/>
      <c r="N1641" s="184"/>
      <c r="O1641" s="184"/>
      <c r="P1641" s="185">
        <f>SUM(P1642:P1659)</f>
        <v>0</v>
      </c>
      <c r="Q1641" s="184"/>
      <c r="R1641" s="185">
        <f>SUM(R1642:R1659)</f>
        <v>0</v>
      </c>
      <c r="S1641" s="184"/>
      <c r="T1641" s="186">
        <f>SUM(T1642:T1659)</f>
        <v>0</v>
      </c>
      <c r="AR1641" s="187" t="s">
        <v>78</v>
      </c>
      <c r="AT1641" s="188" t="s">
        <v>69</v>
      </c>
      <c r="AU1641" s="188" t="s">
        <v>78</v>
      </c>
      <c r="AY1641" s="187" t="s">
        <v>126</v>
      </c>
      <c r="BK1641" s="189">
        <f>SUM(BK1642:BK1659)</f>
        <v>0</v>
      </c>
    </row>
    <row r="1642" spans="2:65" s="1" customFormat="1" ht="22.5" customHeight="1">
      <c r="B1642" s="41"/>
      <c r="C1642" s="193" t="s">
        <v>1019</v>
      </c>
      <c r="D1642" s="193" t="s">
        <v>129</v>
      </c>
      <c r="E1642" s="194" t="s">
        <v>1731</v>
      </c>
      <c r="F1642" s="195" t="s">
        <v>1732</v>
      </c>
      <c r="G1642" s="196" t="s">
        <v>380</v>
      </c>
      <c r="H1642" s="197">
        <v>9.5370000000000008</v>
      </c>
      <c r="I1642" s="198"/>
      <c r="J1642" s="199">
        <f>ROUND(I1642*H1642,2)</f>
        <v>0</v>
      </c>
      <c r="K1642" s="195" t="s">
        <v>21</v>
      </c>
      <c r="L1642" s="61"/>
      <c r="M1642" s="200" t="s">
        <v>21</v>
      </c>
      <c r="N1642" s="201" t="s">
        <v>42</v>
      </c>
      <c r="O1642" s="42"/>
      <c r="P1642" s="202">
        <f>O1642*H1642</f>
        <v>0</v>
      </c>
      <c r="Q1642" s="202">
        <v>0</v>
      </c>
      <c r="R1642" s="202">
        <f>Q1642*H1642</f>
        <v>0</v>
      </c>
      <c r="S1642" s="202">
        <v>0</v>
      </c>
      <c r="T1642" s="203">
        <f>S1642*H1642</f>
        <v>0</v>
      </c>
      <c r="AR1642" s="24" t="s">
        <v>133</v>
      </c>
      <c r="AT1642" s="24" t="s">
        <v>129</v>
      </c>
      <c r="AU1642" s="24" t="s">
        <v>134</v>
      </c>
      <c r="AY1642" s="24" t="s">
        <v>126</v>
      </c>
      <c r="BE1642" s="204">
        <f>IF(N1642="základní",J1642,0)</f>
        <v>0</v>
      </c>
      <c r="BF1642" s="204">
        <f>IF(N1642="snížená",J1642,0)</f>
        <v>0</v>
      </c>
      <c r="BG1642" s="204">
        <f>IF(N1642="zákl. přenesená",J1642,0)</f>
        <v>0</v>
      </c>
      <c r="BH1642" s="204">
        <f>IF(N1642="sníž. přenesená",J1642,0)</f>
        <v>0</v>
      </c>
      <c r="BI1642" s="204">
        <f>IF(N1642="nulová",J1642,0)</f>
        <v>0</v>
      </c>
      <c r="BJ1642" s="24" t="s">
        <v>134</v>
      </c>
      <c r="BK1642" s="204">
        <f>ROUND(I1642*H1642,2)</f>
        <v>0</v>
      </c>
      <c r="BL1642" s="24" t="s">
        <v>133</v>
      </c>
      <c r="BM1642" s="24" t="s">
        <v>1733</v>
      </c>
    </row>
    <row r="1643" spans="2:65" s="1" customFormat="1" ht="13.5">
      <c r="B1643" s="41"/>
      <c r="C1643" s="63"/>
      <c r="D1643" s="205" t="s">
        <v>135</v>
      </c>
      <c r="E1643" s="63"/>
      <c r="F1643" s="206" t="s">
        <v>1732</v>
      </c>
      <c r="G1643" s="63"/>
      <c r="H1643" s="63"/>
      <c r="I1643" s="163"/>
      <c r="J1643" s="63"/>
      <c r="K1643" s="63"/>
      <c r="L1643" s="61"/>
      <c r="M1643" s="207"/>
      <c r="N1643" s="42"/>
      <c r="O1643" s="42"/>
      <c r="P1643" s="42"/>
      <c r="Q1643" s="42"/>
      <c r="R1643" s="42"/>
      <c r="S1643" s="42"/>
      <c r="T1643" s="78"/>
      <c r="AT1643" s="24" t="s">
        <v>135</v>
      </c>
      <c r="AU1643" s="24" t="s">
        <v>134</v>
      </c>
    </row>
    <row r="1644" spans="2:65" s="1" customFormat="1" ht="22.5" customHeight="1">
      <c r="B1644" s="41"/>
      <c r="C1644" s="193" t="s">
        <v>1734</v>
      </c>
      <c r="D1644" s="193" t="s">
        <v>129</v>
      </c>
      <c r="E1644" s="194" t="s">
        <v>1735</v>
      </c>
      <c r="F1644" s="195" t="s">
        <v>1736</v>
      </c>
      <c r="G1644" s="196" t="s">
        <v>380</v>
      </c>
      <c r="H1644" s="197">
        <v>19.074000000000002</v>
      </c>
      <c r="I1644" s="198"/>
      <c r="J1644" s="199">
        <f>ROUND(I1644*H1644,2)</f>
        <v>0</v>
      </c>
      <c r="K1644" s="195" t="s">
        <v>21</v>
      </c>
      <c r="L1644" s="61"/>
      <c r="M1644" s="200" t="s">
        <v>21</v>
      </c>
      <c r="N1644" s="201" t="s">
        <v>42</v>
      </c>
      <c r="O1644" s="42"/>
      <c r="P1644" s="202">
        <f>O1644*H1644</f>
        <v>0</v>
      </c>
      <c r="Q1644" s="202">
        <v>0</v>
      </c>
      <c r="R1644" s="202">
        <f>Q1644*H1644</f>
        <v>0</v>
      </c>
      <c r="S1644" s="202">
        <v>0</v>
      </c>
      <c r="T1644" s="203">
        <f>S1644*H1644</f>
        <v>0</v>
      </c>
      <c r="AR1644" s="24" t="s">
        <v>133</v>
      </c>
      <c r="AT1644" s="24" t="s">
        <v>129</v>
      </c>
      <c r="AU1644" s="24" t="s">
        <v>134</v>
      </c>
      <c r="AY1644" s="24" t="s">
        <v>126</v>
      </c>
      <c r="BE1644" s="204">
        <f>IF(N1644="základní",J1644,0)</f>
        <v>0</v>
      </c>
      <c r="BF1644" s="204">
        <f>IF(N1644="snížená",J1644,0)</f>
        <v>0</v>
      </c>
      <c r="BG1644" s="204">
        <f>IF(N1644="zákl. přenesená",J1644,0)</f>
        <v>0</v>
      </c>
      <c r="BH1644" s="204">
        <f>IF(N1644="sníž. přenesená",J1644,0)</f>
        <v>0</v>
      </c>
      <c r="BI1644" s="204">
        <f>IF(N1644="nulová",J1644,0)</f>
        <v>0</v>
      </c>
      <c r="BJ1644" s="24" t="s">
        <v>134</v>
      </c>
      <c r="BK1644" s="204">
        <f>ROUND(I1644*H1644,2)</f>
        <v>0</v>
      </c>
      <c r="BL1644" s="24" t="s">
        <v>133</v>
      </c>
      <c r="BM1644" s="24" t="s">
        <v>1737</v>
      </c>
    </row>
    <row r="1645" spans="2:65" s="1" customFormat="1" ht="13.5">
      <c r="B1645" s="41"/>
      <c r="C1645" s="63"/>
      <c r="D1645" s="208" t="s">
        <v>135</v>
      </c>
      <c r="E1645" s="63"/>
      <c r="F1645" s="209" t="s">
        <v>1736</v>
      </c>
      <c r="G1645" s="63"/>
      <c r="H1645" s="63"/>
      <c r="I1645" s="163"/>
      <c r="J1645" s="63"/>
      <c r="K1645" s="63"/>
      <c r="L1645" s="61"/>
      <c r="M1645" s="207"/>
      <c r="N1645" s="42"/>
      <c r="O1645" s="42"/>
      <c r="P1645" s="42"/>
      <c r="Q1645" s="42"/>
      <c r="R1645" s="42"/>
      <c r="S1645" s="42"/>
      <c r="T1645" s="78"/>
      <c r="AT1645" s="24" t="s">
        <v>135</v>
      </c>
      <c r="AU1645" s="24" t="s">
        <v>134</v>
      </c>
    </row>
    <row r="1646" spans="2:65" s="11" customFormat="1" ht="13.5">
      <c r="B1646" s="210"/>
      <c r="C1646" s="211"/>
      <c r="D1646" s="208" t="s">
        <v>171</v>
      </c>
      <c r="E1646" s="212" t="s">
        <v>21</v>
      </c>
      <c r="F1646" s="213" t="s">
        <v>1738</v>
      </c>
      <c r="G1646" s="211"/>
      <c r="H1646" s="214">
        <v>19.074000000000002</v>
      </c>
      <c r="I1646" s="215"/>
      <c r="J1646" s="211"/>
      <c r="K1646" s="211"/>
      <c r="L1646" s="216"/>
      <c r="M1646" s="217"/>
      <c r="N1646" s="218"/>
      <c r="O1646" s="218"/>
      <c r="P1646" s="218"/>
      <c r="Q1646" s="218"/>
      <c r="R1646" s="218"/>
      <c r="S1646" s="218"/>
      <c r="T1646" s="219"/>
      <c r="AT1646" s="220" t="s">
        <v>171</v>
      </c>
      <c r="AU1646" s="220" t="s">
        <v>134</v>
      </c>
      <c r="AV1646" s="11" t="s">
        <v>134</v>
      </c>
      <c r="AW1646" s="11" t="s">
        <v>33</v>
      </c>
      <c r="AX1646" s="11" t="s">
        <v>70</v>
      </c>
      <c r="AY1646" s="220" t="s">
        <v>126</v>
      </c>
    </row>
    <row r="1647" spans="2:65" s="12" customFormat="1" ht="13.5">
      <c r="B1647" s="221"/>
      <c r="C1647" s="222"/>
      <c r="D1647" s="205" t="s">
        <v>171</v>
      </c>
      <c r="E1647" s="248" t="s">
        <v>21</v>
      </c>
      <c r="F1647" s="249" t="s">
        <v>174</v>
      </c>
      <c r="G1647" s="222"/>
      <c r="H1647" s="250">
        <v>19.074000000000002</v>
      </c>
      <c r="I1647" s="226"/>
      <c r="J1647" s="222"/>
      <c r="K1647" s="222"/>
      <c r="L1647" s="227"/>
      <c r="M1647" s="228"/>
      <c r="N1647" s="229"/>
      <c r="O1647" s="229"/>
      <c r="P1647" s="229"/>
      <c r="Q1647" s="229"/>
      <c r="R1647" s="229"/>
      <c r="S1647" s="229"/>
      <c r="T1647" s="230"/>
      <c r="AT1647" s="231" t="s">
        <v>171</v>
      </c>
      <c r="AU1647" s="231" t="s">
        <v>134</v>
      </c>
      <c r="AV1647" s="12" t="s">
        <v>133</v>
      </c>
      <c r="AW1647" s="12" t="s">
        <v>33</v>
      </c>
      <c r="AX1647" s="12" t="s">
        <v>78</v>
      </c>
      <c r="AY1647" s="231" t="s">
        <v>126</v>
      </c>
    </row>
    <row r="1648" spans="2:65" s="1" customFormat="1" ht="22.5" customHeight="1">
      <c r="B1648" s="41"/>
      <c r="C1648" s="193" t="s">
        <v>1025</v>
      </c>
      <c r="D1648" s="193" t="s">
        <v>129</v>
      </c>
      <c r="E1648" s="194" t="s">
        <v>1739</v>
      </c>
      <c r="F1648" s="195" t="s">
        <v>1740</v>
      </c>
      <c r="G1648" s="196" t="s">
        <v>380</v>
      </c>
      <c r="H1648" s="197">
        <v>9.5370000000000008</v>
      </c>
      <c r="I1648" s="198"/>
      <c r="J1648" s="199">
        <f>ROUND(I1648*H1648,2)</f>
        <v>0</v>
      </c>
      <c r="K1648" s="195" t="s">
        <v>21</v>
      </c>
      <c r="L1648" s="61"/>
      <c r="M1648" s="200" t="s">
        <v>21</v>
      </c>
      <c r="N1648" s="201" t="s">
        <v>42</v>
      </c>
      <c r="O1648" s="42"/>
      <c r="P1648" s="202">
        <f>O1648*H1648</f>
        <v>0</v>
      </c>
      <c r="Q1648" s="202">
        <v>0</v>
      </c>
      <c r="R1648" s="202">
        <f>Q1648*H1648</f>
        <v>0</v>
      </c>
      <c r="S1648" s="202">
        <v>0</v>
      </c>
      <c r="T1648" s="203">
        <f>S1648*H1648</f>
        <v>0</v>
      </c>
      <c r="AR1648" s="24" t="s">
        <v>133</v>
      </c>
      <c r="AT1648" s="24" t="s">
        <v>129</v>
      </c>
      <c r="AU1648" s="24" t="s">
        <v>134</v>
      </c>
      <c r="AY1648" s="24" t="s">
        <v>126</v>
      </c>
      <c r="BE1648" s="204">
        <f>IF(N1648="základní",J1648,0)</f>
        <v>0</v>
      </c>
      <c r="BF1648" s="204">
        <f>IF(N1648="snížená",J1648,0)</f>
        <v>0</v>
      </c>
      <c r="BG1648" s="204">
        <f>IF(N1648="zákl. přenesená",J1648,0)</f>
        <v>0</v>
      </c>
      <c r="BH1648" s="204">
        <f>IF(N1648="sníž. přenesená",J1648,0)</f>
        <v>0</v>
      </c>
      <c r="BI1648" s="204">
        <f>IF(N1648="nulová",J1648,0)</f>
        <v>0</v>
      </c>
      <c r="BJ1648" s="24" t="s">
        <v>134</v>
      </c>
      <c r="BK1648" s="204">
        <f>ROUND(I1648*H1648,2)</f>
        <v>0</v>
      </c>
      <c r="BL1648" s="24" t="s">
        <v>133</v>
      </c>
      <c r="BM1648" s="24" t="s">
        <v>1741</v>
      </c>
    </row>
    <row r="1649" spans="2:65" s="1" customFormat="1" ht="13.5">
      <c r="B1649" s="41"/>
      <c r="C1649" s="63"/>
      <c r="D1649" s="205" t="s">
        <v>135</v>
      </c>
      <c r="E1649" s="63"/>
      <c r="F1649" s="206" t="s">
        <v>1740</v>
      </c>
      <c r="G1649" s="63"/>
      <c r="H1649" s="63"/>
      <c r="I1649" s="163"/>
      <c r="J1649" s="63"/>
      <c r="K1649" s="63"/>
      <c r="L1649" s="61"/>
      <c r="M1649" s="207"/>
      <c r="N1649" s="42"/>
      <c r="O1649" s="42"/>
      <c r="P1649" s="42"/>
      <c r="Q1649" s="42"/>
      <c r="R1649" s="42"/>
      <c r="S1649" s="42"/>
      <c r="T1649" s="78"/>
      <c r="AT1649" s="24" t="s">
        <v>135</v>
      </c>
      <c r="AU1649" s="24" t="s">
        <v>134</v>
      </c>
    </row>
    <row r="1650" spans="2:65" s="1" customFormat="1" ht="22.5" customHeight="1">
      <c r="B1650" s="41"/>
      <c r="C1650" s="193" t="s">
        <v>1742</v>
      </c>
      <c r="D1650" s="193" t="s">
        <v>129</v>
      </c>
      <c r="E1650" s="194" t="s">
        <v>1743</v>
      </c>
      <c r="F1650" s="195" t="s">
        <v>1744</v>
      </c>
      <c r="G1650" s="196" t="s">
        <v>380</v>
      </c>
      <c r="H1650" s="197">
        <v>228.88800000000001</v>
      </c>
      <c r="I1650" s="198"/>
      <c r="J1650" s="199">
        <f>ROUND(I1650*H1650,2)</f>
        <v>0</v>
      </c>
      <c r="K1650" s="195" t="s">
        <v>21</v>
      </c>
      <c r="L1650" s="61"/>
      <c r="M1650" s="200" t="s">
        <v>21</v>
      </c>
      <c r="N1650" s="201" t="s">
        <v>42</v>
      </c>
      <c r="O1650" s="42"/>
      <c r="P1650" s="202">
        <f>O1650*H1650</f>
        <v>0</v>
      </c>
      <c r="Q1650" s="202">
        <v>0</v>
      </c>
      <c r="R1650" s="202">
        <f>Q1650*H1650</f>
        <v>0</v>
      </c>
      <c r="S1650" s="202">
        <v>0</v>
      </c>
      <c r="T1650" s="203">
        <f>S1650*H1650</f>
        <v>0</v>
      </c>
      <c r="AR1650" s="24" t="s">
        <v>133</v>
      </c>
      <c r="AT1650" s="24" t="s">
        <v>129</v>
      </c>
      <c r="AU1650" s="24" t="s">
        <v>134</v>
      </c>
      <c r="AY1650" s="24" t="s">
        <v>126</v>
      </c>
      <c r="BE1650" s="204">
        <f>IF(N1650="základní",J1650,0)</f>
        <v>0</v>
      </c>
      <c r="BF1650" s="204">
        <f>IF(N1650="snížená",J1650,0)</f>
        <v>0</v>
      </c>
      <c r="BG1650" s="204">
        <f>IF(N1650="zákl. přenesená",J1650,0)</f>
        <v>0</v>
      </c>
      <c r="BH1650" s="204">
        <f>IF(N1650="sníž. přenesená",J1650,0)</f>
        <v>0</v>
      </c>
      <c r="BI1650" s="204">
        <f>IF(N1650="nulová",J1650,0)</f>
        <v>0</v>
      </c>
      <c r="BJ1650" s="24" t="s">
        <v>134</v>
      </c>
      <c r="BK1650" s="204">
        <f>ROUND(I1650*H1650,2)</f>
        <v>0</v>
      </c>
      <c r="BL1650" s="24" t="s">
        <v>133</v>
      </c>
      <c r="BM1650" s="24" t="s">
        <v>1745</v>
      </c>
    </row>
    <row r="1651" spans="2:65" s="1" customFormat="1" ht="13.5">
      <c r="B1651" s="41"/>
      <c r="C1651" s="63"/>
      <c r="D1651" s="205" t="s">
        <v>135</v>
      </c>
      <c r="E1651" s="63"/>
      <c r="F1651" s="206" t="s">
        <v>1744</v>
      </c>
      <c r="G1651" s="63"/>
      <c r="H1651" s="63"/>
      <c r="I1651" s="163"/>
      <c r="J1651" s="63"/>
      <c r="K1651" s="63"/>
      <c r="L1651" s="61"/>
      <c r="M1651" s="207"/>
      <c r="N1651" s="42"/>
      <c r="O1651" s="42"/>
      <c r="P1651" s="42"/>
      <c r="Q1651" s="42"/>
      <c r="R1651" s="42"/>
      <c r="S1651" s="42"/>
      <c r="T1651" s="78"/>
      <c r="AT1651" s="24" t="s">
        <v>135</v>
      </c>
      <c r="AU1651" s="24" t="s">
        <v>134</v>
      </c>
    </row>
    <row r="1652" spans="2:65" s="1" customFormat="1" ht="22.5" customHeight="1">
      <c r="B1652" s="41"/>
      <c r="C1652" s="193" t="s">
        <v>1029</v>
      </c>
      <c r="D1652" s="193" t="s">
        <v>129</v>
      </c>
      <c r="E1652" s="194" t="s">
        <v>1746</v>
      </c>
      <c r="F1652" s="195" t="s">
        <v>1747</v>
      </c>
      <c r="G1652" s="196" t="s">
        <v>380</v>
      </c>
      <c r="H1652" s="197">
        <v>9.5370000000000008</v>
      </c>
      <c r="I1652" s="198"/>
      <c r="J1652" s="199">
        <f>ROUND(I1652*H1652,2)</f>
        <v>0</v>
      </c>
      <c r="K1652" s="195" t="s">
        <v>21</v>
      </c>
      <c r="L1652" s="61"/>
      <c r="M1652" s="200" t="s">
        <v>21</v>
      </c>
      <c r="N1652" s="201" t="s">
        <v>42</v>
      </c>
      <c r="O1652" s="42"/>
      <c r="P1652" s="202">
        <f>O1652*H1652</f>
        <v>0</v>
      </c>
      <c r="Q1652" s="202">
        <v>0</v>
      </c>
      <c r="R1652" s="202">
        <f>Q1652*H1652</f>
        <v>0</v>
      </c>
      <c r="S1652" s="202">
        <v>0</v>
      </c>
      <c r="T1652" s="203">
        <f>S1652*H1652</f>
        <v>0</v>
      </c>
      <c r="AR1652" s="24" t="s">
        <v>133</v>
      </c>
      <c r="AT1652" s="24" t="s">
        <v>129</v>
      </c>
      <c r="AU1652" s="24" t="s">
        <v>134</v>
      </c>
      <c r="AY1652" s="24" t="s">
        <v>126</v>
      </c>
      <c r="BE1652" s="204">
        <f>IF(N1652="základní",J1652,0)</f>
        <v>0</v>
      </c>
      <c r="BF1652" s="204">
        <f>IF(N1652="snížená",J1652,0)</f>
        <v>0</v>
      </c>
      <c r="BG1652" s="204">
        <f>IF(N1652="zákl. přenesená",J1652,0)</f>
        <v>0</v>
      </c>
      <c r="BH1652" s="204">
        <f>IF(N1652="sníž. přenesená",J1652,0)</f>
        <v>0</v>
      </c>
      <c r="BI1652" s="204">
        <f>IF(N1652="nulová",J1652,0)</f>
        <v>0</v>
      </c>
      <c r="BJ1652" s="24" t="s">
        <v>134</v>
      </c>
      <c r="BK1652" s="204">
        <f>ROUND(I1652*H1652,2)</f>
        <v>0</v>
      </c>
      <c r="BL1652" s="24" t="s">
        <v>133</v>
      </c>
      <c r="BM1652" s="24" t="s">
        <v>1748</v>
      </c>
    </row>
    <row r="1653" spans="2:65" s="1" customFormat="1" ht="13.5">
      <c r="B1653" s="41"/>
      <c r="C1653" s="63"/>
      <c r="D1653" s="205" t="s">
        <v>135</v>
      </c>
      <c r="E1653" s="63"/>
      <c r="F1653" s="206" t="s">
        <v>1747</v>
      </c>
      <c r="G1653" s="63"/>
      <c r="H1653" s="63"/>
      <c r="I1653" s="163"/>
      <c r="J1653" s="63"/>
      <c r="K1653" s="63"/>
      <c r="L1653" s="61"/>
      <c r="M1653" s="207"/>
      <c r="N1653" s="42"/>
      <c r="O1653" s="42"/>
      <c r="P1653" s="42"/>
      <c r="Q1653" s="42"/>
      <c r="R1653" s="42"/>
      <c r="S1653" s="42"/>
      <c r="T1653" s="78"/>
      <c r="AT1653" s="24" t="s">
        <v>135</v>
      </c>
      <c r="AU1653" s="24" t="s">
        <v>134</v>
      </c>
    </row>
    <row r="1654" spans="2:65" s="1" customFormat="1" ht="22.5" customHeight="1">
      <c r="B1654" s="41"/>
      <c r="C1654" s="193" t="s">
        <v>1749</v>
      </c>
      <c r="D1654" s="193" t="s">
        <v>129</v>
      </c>
      <c r="E1654" s="194" t="s">
        <v>1750</v>
      </c>
      <c r="F1654" s="195" t="s">
        <v>1751</v>
      </c>
      <c r="G1654" s="196" t="s">
        <v>380</v>
      </c>
      <c r="H1654" s="197">
        <v>57.222000000000001</v>
      </c>
      <c r="I1654" s="198"/>
      <c r="J1654" s="199">
        <f>ROUND(I1654*H1654,2)</f>
        <v>0</v>
      </c>
      <c r="K1654" s="195" t="s">
        <v>21</v>
      </c>
      <c r="L1654" s="61"/>
      <c r="M1654" s="200" t="s">
        <v>21</v>
      </c>
      <c r="N1654" s="201" t="s">
        <v>42</v>
      </c>
      <c r="O1654" s="42"/>
      <c r="P1654" s="202">
        <f>O1654*H1654</f>
        <v>0</v>
      </c>
      <c r="Q1654" s="202">
        <v>0</v>
      </c>
      <c r="R1654" s="202">
        <f>Q1654*H1654</f>
        <v>0</v>
      </c>
      <c r="S1654" s="202">
        <v>0</v>
      </c>
      <c r="T1654" s="203">
        <f>S1654*H1654</f>
        <v>0</v>
      </c>
      <c r="AR1654" s="24" t="s">
        <v>133</v>
      </c>
      <c r="AT1654" s="24" t="s">
        <v>129</v>
      </c>
      <c r="AU1654" s="24" t="s">
        <v>134</v>
      </c>
      <c r="AY1654" s="24" t="s">
        <v>126</v>
      </c>
      <c r="BE1654" s="204">
        <f>IF(N1654="základní",J1654,0)</f>
        <v>0</v>
      </c>
      <c r="BF1654" s="204">
        <f>IF(N1654="snížená",J1654,0)</f>
        <v>0</v>
      </c>
      <c r="BG1654" s="204">
        <f>IF(N1654="zákl. přenesená",J1654,0)</f>
        <v>0</v>
      </c>
      <c r="BH1654" s="204">
        <f>IF(N1654="sníž. přenesená",J1654,0)</f>
        <v>0</v>
      </c>
      <c r="BI1654" s="204">
        <f>IF(N1654="nulová",J1654,0)</f>
        <v>0</v>
      </c>
      <c r="BJ1654" s="24" t="s">
        <v>134</v>
      </c>
      <c r="BK1654" s="204">
        <f>ROUND(I1654*H1654,2)</f>
        <v>0</v>
      </c>
      <c r="BL1654" s="24" t="s">
        <v>133</v>
      </c>
      <c r="BM1654" s="24" t="s">
        <v>1752</v>
      </c>
    </row>
    <row r="1655" spans="2:65" s="1" customFormat="1" ht="13.5">
      <c r="B1655" s="41"/>
      <c r="C1655" s="63"/>
      <c r="D1655" s="208" t="s">
        <v>135</v>
      </c>
      <c r="E1655" s="63"/>
      <c r="F1655" s="209" t="s">
        <v>1751</v>
      </c>
      <c r="G1655" s="63"/>
      <c r="H1655" s="63"/>
      <c r="I1655" s="163"/>
      <c r="J1655" s="63"/>
      <c r="K1655" s="63"/>
      <c r="L1655" s="61"/>
      <c r="M1655" s="207"/>
      <c r="N1655" s="42"/>
      <c r="O1655" s="42"/>
      <c r="P1655" s="42"/>
      <c r="Q1655" s="42"/>
      <c r="R1655" s="42"/>
      <c r="S1655" s="42"/>
      <c r="T1655" s="78"/>
      <c r="AT1655" s="24" t="s">
        <v>135</v>
      </c>
      <c r="AU1655" s="24" t="s">
        <v>134</v>
      </c>
    </row>
    <row r="1656" spans="2:65" s="11" customFormat="1" ht="13.5">
      <c r="B1656" s="210"/>
      <c r="C1656" s="211"/>
      <c r="D1656" s="208" t="s">
        <v>171</v>
      </c>
      <c r="E1656" s="212" t="s">
        <v>21</v>
      </c>
      <c r="F1656" s="213" t="s">
        <v>1753</v>
      </c>
      <c r="G1656" s="211"/>
      <c r="H1656" s="214">
        <v>57.222000000000001</v>
      </c>
      <c r="I1656" s="215"/>
      <c r="J1656" s="211"/>
      <c r="K1656" s="211"/>
      <c r="L1656" s="216"/>
      <c r="M1656" s="217"/>
      <c r="N1656" s="218"/>
      <c r="O1656" s="218"/>
      <c r="P1656" s="218"/>
      <c r="Q1656" s="218"/>
      <c r="R1656" s="218"/>
      <c r="S1656" s="218"/>
      <c r="T1656" s="219"/>
      <c r="AT1656" s="220" t="s">
        <v>171</v>
      </c>
      <c r="AU1656" s="220" t="s">
        <v>134</v>
      </c>
      <c r="AV1656" s="11" t="s">
        <v>134</v>
      </c>
      <c r="AW1656" s="11" t="s">
        <v>33</v>
      </c>
      <c r="AX1656" s="11" t="s">
        <v>70</v>
      </c>
      <c r="AY1656" s="220" t="s">
        <v>126</v>
      </c>
    </row>
    <row r="1657" spans="2:65" s="12" customFormat="1" ht="13.5">
      <c r="B1657" s="221"/>
      <c r="C1657" s="222"/>
      <c r="D1657" s="205" t="s">
        <v>171</v>
      </c>
      <c r="E1657" s="248" t="s">
        <v>21</v>
      </c>
      <c r="F1657" s="249" t="s">
        <v>174</v>
      </c>
      <c r="G1657" s="222"/>
      <c r="H1657" s="250">
        <v>57.222000000000001</v>
      </c>
      <c r="I1657" s="226"/>
      <c r="J1657" s="222"/>
      <c r="K1657" s="222"/>
      <c r="L1657" s="227"/>
      <c r="M1657" s="228"/>
      <c r="N1657" s="229"/>
      <c r="O1657" s="229"/>
      <c r="P1657" s="229"/>
      <c r="Q1657" s="229"/>
      <c r="R1657" s="229"/>
      <c r="S1657" s="229"/>
      <c r="T1657" s="230"/>
      <c r="AT1657" s="231" t="s">
        <v>171</v>
      </c>
      <c r="AU1657" s="231" t="s">
        <v>134</v>
      </c>
      <c r="AV1657" s="12" t="s">
        <v>133</v>
      </c>
      <c r="AW1657" s="12" t="s">
        <v>33</v>
      </c>
      <c r="AX1657" s="12" t="s">
        <v>78</v>
      </c>
      <c r="AY1657" s="231" t="s">
        <v>126</v>
      </c>
    </row>
    <row r="1658" spans="2:65" s="1" customFormat="1" ht="22.5" customHeight="1">
      <c r="B1658" s="41"/>
      <c r="C1658" s="193" t="s">
        <v>1035</v>
      </c>
      <c r="D1658" s="193" t="s">
        <v>129</v>
      </c>
      <c r="E1658" s="194" t="s">
        <v>1754</v>
      </c>
      <c r="F1658" s="195" t="s">
        <v>1755</v>
      </c>
      <c r="G1658" s="196" t="s">
        <v>380</v>
      </c>
      <c r="H1658" s="197">
        <v>9.5370000000000008</v>
      </c>
      <c r="I1658" s="198"/>
      <c r="J1658" s="199">
        <f>ROUND(I1658*H1658,2)</f>
        <v>0</v>
      </c>
      <c r="K1658" s="195" t="s">
        <v>21</v>
      </c>
      <c r="L1658" s="61"/>
      <c r="M1658" s="200" t="s">
        <v>21</v>
      </c>
      <c r="N1658" s="201" t="s">
        <v>42</v>
      </c>
      <c r="O1658" s="42"/>
      <c r="P1658" s="202">
        <f>O1658*H1658</f>
        <v>0</v>
      </c>
      <c r="Q1658" s="202">
        <v>0</v>
      </c>
      <c r="R1658" s="202">
        <f>Q1658*H1658</f>
        <v>0</v>
      </c>
      <c r="S1658" s="202">
        <v>0</v>
      </c>
      <c r="T1658" s="203">
        <f>S1658*H1658</f>
        <v>0</v>
      </c>
      <c r="AR1658" s="24" t="s">
        <v>133</v>
      </c>
      <c r="AT1658" s="24" t="s">
        <v>129</v>
      </c>
      <c r="AU1658" s="24" t="s">
        <v>134</v>
      </c>
      <c r="AY1658" s="24" t="s">
        <v>126</v>
      </c>
      <c r="BE1658" s="204">
        <f>IF(N1658="základní",J1658,0)</f>
        <v>0</v>
      </c>
      <c r="BF1658" s="204">
        <f>IF(N1658="snížená",J1658,0)</f>
        <v>0</v>
      </c>
      <c r="BG1658" s="204">
        <f>IF(N1658="zákl. přenesená",J1658,0)</f>
        <v>0</v>
      </c>
      <c r="BH1658" s="204">
        <f>IF(N1658="sníž. přenesená",J1658,0)</f>
        <v>0</v>
      </c>
      <c r="BI1658" s="204">
        <f>IF(N1658="nulová",J1658,0)</f>
        <v>0</v>
      </c>
      <c r="BJ1658" s="24" t="s">
        <v>134</v>
      </c>
      <c r="BK1658" s="204">
        <f>ROUND(I1658*H1658,2)</f>
        <v>0</v>
      </c>
      <c r="BL1658" s="24" t="s">
        <v>133</v>
      </c>
      <c r="BM1658" s="24" t="s">
        <v>1756</v>
      </c>
    </row>
    <row r="1659" spans="2:65" s="1" customFormat="1" ht="13.5">
      <c r="B1659" s="41"/>
      <c r="C1659" s="63"/>
      <c r="D1659" s="208" t="s">
        <v>135</v>
      </c>
      <c r="E1659" s="63"/>
      <c r="F1659" s="209" t="s">
        <v>1755</v>
      </c>
      <c r="G1659" s="63"/>
      <c r="H1659" s="63"/>
      <c r="I1659" s="163"/>
      <c r="J1659" s="63"/>
      <c r="K1659" s="63"/>
      <c r="L1659" s="61"/>
      <c r="M1659" s="207"/>
      <c r="N1659" s="42"/>
      <c r="O1659" s="42"/>
      <c r="P1659" s="42"/>
      <c r="Q1659" s="42"/>
      <c r="R1659" s="42"/>
      <c r="S1659" s="42"/>
      <c r="T1659" s="78"/>
      <c r="AT1659" s="24" t="s">
        <v>135</v>
      </c>
      <c r="AU1659" s="24" t="s">
        <v>134</v>
      </c>
    </row>
    <row r="1660" spans="2:65" s="10" customFormat="1" ht="29.85" customHeight="1">
      <c r="B1660" s="176"/>
      <c r="C1660" s="177"/>
      <c r="D1660" s="190" t="s">
        <v>69</v>
      </c>
      <c r="E1660" s="191" t="s">
        <v>949</v>
      </c>
      <c r="F1660" s="191" t="s">
        <v>1757</v>
      </c>
      <c r="G1660" s="177"/>
      <c r="H1660" s="177"/>
      <c r="I1660" s="180"/>
      <c r="J1660" s="192">
        <f>BK1660</f>
        <v>0</v>
      </c>
      <c r="K1660" s="177"/>
      <c r="L1660" s="182"/>
      <c r="M1660" s="183"/>
      <c r="N1660" s="184"/>
      <c r="O1660" s="184"/>
      <c r="P1660" s="185">
        <f>SUM(P1661:P1663)</f>
        <v>0</v>
      </c>
      <c r="Q1660" s="184"/>
      <c r="R1660" s="185">
        <f>SUM(R1661:R1663)</f>
        <v>0</v>
      </c>
      <c r="S1660" s="184"/>
      <c r="T1660" s="186">
        <f>SUM(T1661:T1663)</f>
        <v>0</v>
      </c>
      <c r="AR1660" s="187" t="s">
        <v>78</v>
      </c>
      <c r="AT1660" s="188" t="s">
        <v>69</v>
      </c>
      <c r="AU1660" s="188" t="s">
        <v>78</v>
      </c>
      <c r="AY1660" s="187" t="s">
        <v>126</v>
      </c>
      <c r="BK1660" s="189">
        <f>SUM(BK1661:BK1663)</f>
        <v>0</v>
      </c>
    </row>
    <row r="1661" spans="2:65" s="1" customFormat="1" ht="22.5" customHeight="1">
      <c r="B1661" s="41"/>
      <c r="C1661" s="193" t="s">
        <v>1758</v>
      </c>
      <c r="D1661" s="193" t="s">
        <v>129</v>
      </c>
      <c r="E1661" s="194" t="s">
        <v>1759</v>
      </c>
      <c r="F1661" s="195" t="s">
        <v>1760</v>
      </c>
      <c r="G1661" s="196" t="s">
        <v>380</v>
      </c>
      <c r="H1661" s="197">
        <v>6000.02</v>
      </c>
      <c r="I1661" s="198"/>
      <c r="J1661" s="199">
        <f>ROUND(I1661*H1661,2)</f>
        <v>0</v>
      </c>
      <c r="K1661" s="195" t="s">
        <v>160</v>
      </c>
      <c r="L1661" s="61"/>
      <c r="M1661" s="200" t="s">
        <v>21</v>
      </c>
      <c r="N1661" s="201" t="s">
        <v>42</v>
      </c>
      <c r="O1661" s="42"/>
      <c r="P1661" s="202">
        <f>O1661*H1661</f>
        <v>0</v>
      </c>
      <c r="Q1661" s="202">
        <v>0</v>
      </c>
      <c r="R1661" s="202">
        <f>Q1661*H1661</f>
        <v>0</v>
      </c>
      <c r="S1661" s="202">
        <v>0</v>
      </c>
      <c r="T1661" s="203">
        <f>S1661*H1661</f>
        <v>0</v>
      </c>
      <c r="AR1661" s="24" t="s">
        <v>133</v>
      </c>
      <c r="AT1661" s="24" t="s">
        <v>129</v>
      </c>
      <c r="AU1661" s="24" t="s">
        <v>134</v>
      </c>
      <c r="AY1661" s="24" t="s">
        <v>126</v>
      </c>
      <c r="BE1661" s="204">
        <f>IF(N1661="základní",J1661,0)</f>
        <v>0</v>
      </c>
      <c r="BF1661" s="204">
        <f>IF(N1661="snížená",J1661,0)</f>
        <v>0</v>
      </c>
      <c r="BG1661" s="204">
        <f>IF(N1661="zákl. přenesená",J1661,0)</f>
        <v>0</v>
      </c>
      <c r="BH1661" s="204">
        <f>IF(N1661="sníž. přenesená",J1661,0)</f>
        <v>0</v>
      </c>
      <c r="BI1661" s="204">
        <f>IF(N1661="nulová",J1661,0)</f>
        <v>0</v>
      </c>
      <c r="BJ1661" s="24" t="s">
        <v>134</v>
      </c>
      <c r="BK1661" s="204">
        <f>ROUND(I1661*H1661,2)</f>
        <v>0</v>
      </c>
      <c r="BL1661" s="24" t="s">
        <v>133</v>
      </c>
      <c r="BM1661" s="24" t="s">
        <v>1761</v>
      </c>
    </row>
    <row r="1662" spans="2:65" s="1" customFormat="1" ht="40.5">
      <c r="B1662" s="41"/>
      <c r="C1662" s="63"/>
      <c r="D1662" s="208" t="s">
        <v>135</v>
      </c>
      <c r="E1662" s="63"/>
      <c r="F1662" s="209" t="s">
        <v>1762</v>
      </c>
      <c r="G1662" s="63"/>
      <c r="H1662" s="63"/>
      <c r="I1662" s="163"/>
      <c r="J1662" s="63"/>
      <c r="K1662" s="63"/>
      <c r="L1662" s="61"/>
      <c r="M1662" s="207"/>
      <c r="N1662" s="42"/>
      <c r="O1662" s="42"/>
      <c r="P1662" s="42"/>
      <c r="Q1662" s="42"/>
      <c r="R1662" s="42"/>
      <c r="S1662" s="42"/>
      <c r="T1662" s="78"/>
      <c r="AT1662" s="24" t="s">
        <v>135</v>
      </c>
      <c r="AU1662" s="24" t="s">
        <v>134</v>
      </c>
    </row>
    <row r="1663" spans="2:65" s="1" customFormat="1" ht="81">
      <c r="B1663" s="41"/>
      <c r="C1663" s="63"/>
      <c r="D1663" s="208" t="s">
        <v>299</v>
      </c>
      <c r="E1663" s="63"/>
      <c r="F1663" s="236" t="s">
        <v>1763</v>
      </c>
      <c r="G1663" s="63"/>
      <c r="H1663" s="63"/>
      <c r="I1663" s="163"/>
      <c r="J1663" s="63"/>
      <c r="K1663" s="63"/>
      <c r="L1663" s="61"/>
      <c r="M1663" s="207"/>
      <c r="N1663" s="42"/>
      <c r="O1663" s="42"/>
      <c r="P1663" s="42"/>
      <c r="Q1663" s="42"/>
      <c r="R1663" s="42"/>
      <c r="S1663" s="42"/>
      <c r="T1663" s="78"/>
      <c r="AT1663" s="24" t="s">
        <v>299</v>
      </c>
      <c r="AU1663" s="24" t="s">
        <v>134</v>
      </c>
    </row>
    <row r="1664" spans="2:65" s="10" customFormat="1" ht="37.35" customHeight="1">
      <c r="B1664" s="176"/>
      <c r="C1664" s="177"/>
      <c r="D1664" s="178" t="s">
        <v>69</v>
      </c>
      <c r="E1664" s="179" t="s">
        <v>1764</v>
      </c>
      <c r="F1664" s="179" t="s">
        <v>1765</v>
      </c>
      <c r="G1664" s="177"/>
      <c r="H1664" s="177"/>
      <c r="I1664" s="180"/>
      <c r="J1664" s="181">
        <f>BK1664</f>
        <v>0</v>
      </c>
      <c r="K1664" s="177"/>
      <c r="L1664" s="182"/>
      <c r="M1664" s="183"/>
      <c r="N1664" s="184"/>
      <c r="O1664" s="184"/>
      <c r="P1664" s="185">
        <f>P1665+P1713+P1768+P1846+P1854+P1919+P1989+P2004+P2005+P2125+P2169+P2203+P2223+P2298+P2303+P2306+P2317+P2386+P3051+P3208+P3214+P3249+P3326+P3384+P3574+P3667+P3676+P3829+P3864+P3994+P3999+P4002</f>
        <v>0</v>
      </c>
      <c r="Q1664" s="184"/>
      <c r="R1664" s="185">
        <f>R1665+R1713+R1768+R1846+R1854+R1919+R1989+R2004+R2005+R2125+R2169+R2203+R2223+R2298+R2303+R2306+R2317+R2386+R3051+R3208+R3214+R3249+R3326+R3384+R3574+R3667+R3676+R3829+R3864+R3994+R3999+R4002</f>
        <v>0</v>
      </c>
      <c r="S1664" s="184"/>
      <c r="T1664" s="186">
        <f>T1665+T1713+T1768+T1846+T1854+T1919+T1989+T2004+T2005+T2125+T2169+T2203+T2223+T2298+T2303+T2306+T2317+T2386+T3051+T3208+T3214+T3249+T3326+T3384+T3574+T3667+T3676+T3829+T3864+T3994+T3999+T4002</f>
        <v>0</v>
      </c>
      <c r="AR1664" s="187" t="s">
        <v>134</v>
      </c>
      <c r="AT1664" s="188" t="s">
        <v>69</v>
      </c>
      <c r="AU1664" s="188" t="s">
        <v>70</v>
      </c>
      <c r="AY1664" s="187" t="s">
        <v>126</v>
      </c>
      <c r="BK1664" s="189">
        <f>BK1665+BK1713+BK1768+BK1846+BK1854+BK1919+BK1989+BK2004+BK2005+BK2125+BK2169+BK2203+BK2223+BK2298+BK2303+BK2306+BK2317+BK2386+BK3051+BK3208+BK3214+BK3249+BK3326+BK3384+BK3574+BK3667+BK3676+BK3829+BK3864+BK3994+BK3999+BK4002</f>
        <v>0</v>
      </c>
    </row>
    <row r="1665" spans="2:65" s="10" customFormat="1" ht="19.899999999999999" customHeight="1">
      <c r="B1665" s="176"/>
      <c r="C1665" s="177"/>
      <c r="D1665" s="190" t="s">
        <v>69</v>
      </c>
      <c r="E1665" s="191" t="s">
        <v>1766</v>
      </c>
      <c r="F1665" s="191" t="s">
        <v>1767</v>
      </c>
      <c r="G1665" s="177"/>
      <c r="H1665" s="177"/>
      <c r="I1665" s="180"/>
      <c r="J1665" s="192">
        <f>BK1665</f>
        <v>0</v>
      </c>
      <c r="K1665" s="177"/>
      <c r="L1665" s="182"/>
      <c r="M1665" s="183"/>
      <c r="N1665" s="184"/>
      <c r="O1665" s="184"/>
      <c r="P1665" s="185">
        <f>SUM(P1666:P1712)</f>
        <v>0</v>
      </c>
      <c r="Q1665" s="184"/>
      <c r="R1665" s="185">
        <f>SUM(R1666:R1712)</f>
        <v>0</v>
      </c>
      <c r="S1665" s="184"/>
      <c r="T1665" s="186">
        <f>SUM(T1666:T1712)</f>
        <v>0</v>
      </c>
      <c r="AR1665" s="187" t="s">
        <v>134</v>
      </c>
      <c r="AT1665" s="188" t="s">
        <v>69</v>
      </c>
      <c r="AU1665" s="188" t="s">
        <v>78</v>
      </c>
      <c r="AY1665" s="187" t="s">
        <v>126</v>
      </c>
      <c r="BK1665" s="189">
        <f>SUM(BK1666:BK1712)</f>
        <v>0</v>
      </c>
    </row>
    <row r="1666" spans="2:65" s="1" customFormat="1" ht="31.5" customHeight="1">
      <c r="B1666" s="41"/>
      <c r="C1666" s="193" t="s">
        <v>1040</v>
      </c>
      <c r="D1666" s="193" t="s">
        <v>129</v>
      </c>
      <c r="E1666" s="194" t="s">
        <v>1768</v>
      </c>
      <c r="F1666" s="195" t="s">
        <v>1769</v>
      </c>
      <c r="G1666" s="196" t="s">
        <v>400</v>
      </c>
      <c r="H1666" s="197">
        <v>18.603000000000002</v>
      </c>
      <c r="I1666" s="198"/>
      <c r="J1666" s="199">
        <f>ROUND(I1666*H1666,2)</f>
        <v>0</v>
      </c>
      <c r="K1666" s="195" t="s">
        <v>21</v>
      </c>
      <c r="L1666" s="61"/>
      <c r="M1666" s="200" t="s">
        <v>21</v>
      </c>
      <c r="N1666" s="201" t="s">
        <v>42</v>
      </c>
      <c r="O1666" s="42"/>
      <c r="P1666" s="202">
        <f>O1666*H1666</f>
        <v>0</v>
      </c>
      <c r="Q1666" s="202">
        <v>0</v>
      </c>
      <c r="R1666" s="202">
        <f>Q1666*H1666</f>
        <v>0</v>
      </c>
      <c r="S1666" s="202">
        <v>0</v>
      </c>
      <c r="T1666" s="203">
        <f>S1666*H1666</f>
        <v>0</v>
      </c>
      <c r="AR1666" s="24" t="s">
        <v>161</v>
      </c>
      <c r="AT1666" s="24" t="s">
        <v>129</v>
      </c>
      <c r="AU1666" s="24" t="s">
        <v>134</v>
      </c>
      <c r="AY1666" s="24" t="s">
        <v>126</v>
      </c>
      <c r="BE1666" s="204">
        <f>IF(N1666="základní",J1666,0)</f>
        <v>0</v>
      </c>
      <c r="BF1666" s="204">
        <f>IF(N1666="snížená",J1666,0)</f>
        <v>0</v>
      </c>
      <c r="BG1666" s="204">
        <f>IF(N1666="zákl. přenesená",J1666,0)</f>
        <v>0</v>
      </c>
      <c r="BH1666" s="204">
        <f>IF(N1666="sníž. přenesená",J1666,0)</f>
        <v>0</v>
      </c>
      <c r="BI1666" s="204">
        <f>IF(N1666="nulová",J1666,0)</f>
        <v>0</v>
      </c>
      <c r="BJ1666" s="24" t="s">
        <v>134</v>
      </c>
      <c r="BK1666" s="204">
        <f>ROUND(I1666*H1666,2)</f>
        <v>0</v>
      </c>
      <c r="BL1666" s="24" t="s">
        <v>161</v>
      </c>
      <c r="BM1666" s="24" t="s">
        <v>1770</v>
      </c>
    </row>
    <row r="1667" spans="2:65" s="1" customFormat="1" ht="13.5">
      <c r="B1667" s="41"/>
      <c r="C1667" s="63"/>
      <c r="D1667" s="205" t="s">
        <v>135</v>
      </c>
      <c r="E1667" s="63"/>
      <c r="F1667" s="206" t="s">
        <v>1769</v>
      </c>
      <c r="G1667" s="63"/>
      <c r="H1667" s="63"/>
      <c r="I1667" s="163"/>
      <c r="J1667" s="63"/>
      <c r="K1667" s="63"/>
      <c r="L1667" s="61"/>
      <c r="M1667" s="207"/>
      <c r="N1667" s="42"/>
      <c r="O1667" s="42"/>
      <c r="P1667" s="42"/>
      <c r="Q1667" s="42"/>
      <c r="R1667" s="42"/>
      <c r="S1667" s="42"/>
      <c r="T1667" s="78"/>
      <c r="AT1667" s="24" t="s">
        <v>135</v>
      </c>
      <c r="AU1667" s="24" t="s">
        <v>134</v>
      </c>
    </row>
    <row r="1668" spans="2:65" s="1" customFormat="1" ht="22.5" customHeight="1">
      <c r="B1668" s="41"/>
      <c r="C1668" s="193" t="s">
        <v>1771</v>
      </c>
      <c r="D1668" s="193" t="s">
        <v>129</v>
      </c>
      <c r="E1668" s="194" t="s">
        <v>1772</v>
      </c>
      <c r="F1668" s="195" t="s">
        <v>1773</v>
      </c>
      <c r="G1668" s="196" t="s">
        <v>400</v>
      </c>
      <c r="H1668" s="197">
        <v>230.69900000000001</v>
      </c>
      <c r="I1668" s="198"/>
      <c r="J1668" s="199">
        <f>ROUND(I1668*H1668,2)</f>
        <v>0</v>
      </c>
      <c r="K1668" s="195" t="s">
        <v>160</v>
      </c>
      <c r="L1668" s="61"/>
      <c r="M1668" s="200" t="s">
        <v>21</v>
      </c>
      <c r="N1668" s="201" t="s">
        <v>42</v>
      </c>
      <c r="O1668" s="42"/>
      <c r="P1668" s="202">
        <f>O1668*H1668</f>
        <v>0</v>
      </c>
      <c r="Q1668" s="202">
        <v>0</v>
      </c>
      <c r="R1668" s="202">
        <f>Q1668*H1668</f>
        <v>0</v>
      </c>
      <c r="S1668" s="202">
        <v>0</v>
      </c>
      <c r="T1668" s="203">
        <f>S1668*H1668</f>
        <v>0</v>
      </c>
      <c r="AR1668" s="24" t="s">
        <v>161</v>
      </c>
      <c r="AT1668" s="24" t="s">
        <v>129</v>
      </c>
      <c r="AU1668" s="24" t="s">
        <v>134</v>
      </c>
      <c r="AY1668" s="24" t="s">
        <v>126</v>
      </c>
      <c r="BE1668" s="204">
        <f>IF(N1668="základní",J1668,0)</f>
        <v>0</v>
      </c>
      <c r="BF1668" s="204">
        <f>IF(N1668="snížená",J1668,0)</f>
        <v>0</v>
      </c>
      <c r="BG1668" s="204">
        <f>IF(N1668="zákl. přenesená",J1668,0)</f>
        <v>0</v>
      </c>
      <c r="BH1668" s="204">
        <f>IF(N1668="sníž. přenesená",J1668,0)</f>
        <v>0</v>
      </c>
      <c r="BI1668" s="204">
        <f>IF(N1668="nulová",J1668,0)</f>
        <v>0</v>
      </c>
      <c r="BJ1668" s="24" t="s">
        <v>134</v>
      </c>
      <c r="BK1668" s="204">
        <f>ROUND(I1668*H1668,2)</f>
        <v>0</v>
      </c>
      <c r="BL1668" s="24" t="s">
        <v>161</v>
      </c>
      <c r="BM1668" s="24" t="s">
        <v>1774</v>
      </c>
    </row>
    <row r="1669" spans="2:65" s="1" customFormat="1" ht="27">
      <c r="B1669" s="41"/>
      <c r="C1669" s="63"/>
      <c r="D1669" s="208" t="s">
        <v>135</v>
      </c>
      <c r="E1669" s="63"/>
      <c r="F1669" s="209" t="s">
        <v>1775</v>
      </c>
      <c r="G1669" s="63"/>
      <c r="H1669" s="63"/>
      <c r="I1669" s="163"/>
      <c r="J1669" s="63"/>
      <c r="K1669" s="63"/>
      <c r="L1669" s="61"/>
      <c r="M1669" s="207"/>
      <c r="N1669" s="42"/>
      <c r="O1669" s="42"/>
      <c r="P1669" s="42"/>
      <c r="Q1669" s="42"/>
      <c r="R1669" s="42"/>
      <c r="S1669" s="42"/>
      <c r="T1669" s="78"/>
      <c r="AT1669" s="24" t="s">
        <v>135</v>
      </c>
      <c r="AU1669" s="24" t="s">
        <v>134</v>
      </c>
    </row>
    <row r="1670" spans="2:65" s="1" customFormat="1" ht="40.5">
      <c r="B1670" s="41"/>
      <c r="C1670" s="63"/>
      <c r="D1670" s="208" t="s">
        <v>299</v>
      </c>
      <c r="E1670" s="63"/>
      <c r="F1670" s="236" t="s">
        <v>1776</v>
      </c>
      <c r="G1670" s="63"/>
      <c r="H1670" s="63"/>
      <c r="I1670" s="163"/>
      <c r="J1670" s="63"/>
      <c r="K1670" s="63"/>
      <c r="L1670" s="61"/>
      <c r="M1670" s="207"/>
      <c r="N1670" s="42"/>
      <c r="O1670" s="42"/>
      <c r="P1670" s="42"/>
      <c r="Q1670" s="42"/>
      <c r="R1670" s="42"/>
      <c r="S1670" s="42"/>
      <c r="T1670" s="78"/>
      <c r="AT1670" s="24" t="s">
        <v>299</v>
      </c>
      <c r="AU1670" s="24" t="s">
        <v>134</v>
      </c>
    </row>
    <row r="1671" spans="2:65" s="11" customFormat="1" ht="13.5">
      <c r="B1671" s="210"/>
      <c r="C1671" s="211"/>
      <c r="D1671" s="208" t="s">
        <v>171</v>
      </c>
      <c r="E1671" s="212" t="s">
        <v>21</v>
      </c>
      <c r="F1671" s="213" t="s">
        <v>1021</v>
      </c>
      <c r="G1671" s="211"/>
      <c r="H1671" s="214">
        <v>5.0510000000000002</v>
      </c>
      <c r="I1671" s="215"/>
      <c r="J1671" s="211"/>
      <c r="K1671" s="211"/>
      <c r="L1671" s="216"/>
      <c r="M1671" s="217"/>
      <c r="N1671" s="218"/>
      <c r="O1671" s="218"/>
      <c r="P1671" s="218"/>
      <c r="Q1671" s="218"/>
      <c r="R1671" s="218"/>
      <c r="S1671" s="218"/>
      <c r="T1671" s="219"/>
      <c r="AT1671" s="220" t="s">
        <v>171</v>
      </c>
      <c r="AU1671" s="220" t="s">
        <v>134</v>
      </c>
      <c r="AV1671" s="11" t="s">
        <v>134</v>
      </c>
      <c r="AW1671" s="11" t="s">
        <v>33</v>
      </c>
      <c r="AX1671" s="11" t="s">
        <v>70</v>
      </c>
      <c r="AY1671" s="220" t="s">
        <v>126</v>
      </c>
    </row>
    <row r="1672" spans="2:65" s="11" customFormat="1" ht="13.5">
      <c r="B1672" s="210"/>
      <c r="C1672" s="211"/>
      <c r="D1672" s="208" t="s">
        <v>171</v>
      </c>
      <c r="E1672" s="212" t="s">
        <v>21</v>
      </c>
      <c r="F1672" s="213" t="s">
        <v>1310</v>
      </c>
      <c r="G1672" s="211"/>
      <c r="H1672" s="214">
        <v>10.06</v>
      </c>
      <c r="I1672" s="215"/>
      <c r="J1672" s="211"/>
      <c r="K1672" s="211"/>
      <c r="L1672" s="216"/>
      <c r="M1672" s="217"/>
      <c r="N1672" s="218"/>
      <c r="O1672" s="218"/>
      <c r="P1672" s="218"/>
      <c r="Q1672" s="218"/>
      <c r="R1672" s="218"/>
      <c r="S1672" s="218"/>
      <c r="T1672" s="219"/>
      <c r="AT1672" s="220" t="s">
        <v>171</v>
      </c>
      <c r="AU1672" s="220" t="s">
        <v>134</v>
      </c>
      <c r="AV1672" s="11" t="s">
        <v>134</v>
      </c>
      <c r="AW1672" s="11" t="s">
        <v>33</v>
      </c>
      <c r="AX1672" s="11" t="s">
        <v>70</v>
      </c>
      <c r="AY1672" s="220" t="s">
        <v>126</v>
      </c>
    </row>
    <row r="1673" spans="2:65" s="11" customFormat="1" ht="13.5">
      <c r="B1673" s="210"/>
      <c r="C1673" s="211"/>
      <c r="D1673" s="208" t="s">
        <v>171</v>
      </c>
      <c r="E1673" s="212" t="s">
        <v>21</v>
      </c>
      <c r="F1673" s="213" t="s">
        <v>1311</v>
      </c>
      <c r="G1673" s="211"/>
      <c r="H1673" s="214">
        <v>9.36</v>
      </c>
      <c r="I1673" s="215"/>
      <c r="J1673" s="211"/>
      <c r="K1673" s="211"/>
      <c r="L1673" s="216"/>
      <c r="M1673" s="217"/>
      <c r="N1673" s="218"/>
      <c r="O1673" s="218"/>
      <c r="P1673" s="218"/>
      <c r="Q1673" s="218"/>
      <c r="R1673" s="218"/>
      <c r="S1673" s="218"/>
      <c r="T1673" s="219"/>
      <c r="AT1673" s="220" t="s">
        <v>171</v>
      </c>
      <c r="AU1673" s="220" t="s">
        <v>134</v>
      </c>
      <c r="AV1673" s="11" t="s">
        <v>134</v>
      </c>
      <c r="AW1673" s="11" t="s">
        <v>33</v>
      </c>
      <c r="AX1673" s="11" t="s">
        <v>70</v>
      </c>
      <c r="AY1673" s="220" t="s">
        <v>126</v>
      </c>
    </row>
    <row r="1674" spans="2:65" s="11" customFormat="1" ht="13.5">
      <c r="B1674" s="210"/>
      <c r="C1674" s="211"/>
      <c r="D1674" s="208" t="s">
        <v>171</v>
      </c>
      <c r="E1674" s="212" t="s">
        <v>21</v>
      </c>
      <c r="F1674" s="213" t="s">
        <v>1312</v>
      </c>
      <c r="G1674" s="211"/>
      <c r="H1674" s="214">
        <v>7.77</v>
      </c>
      <c r="I1674" s="215"/>
      <c r="J1674" s="211"/>
      <c r="K1674" s="211"/>
      <c r="L1674" s="216"/>
      <c r="M1674" s="217"/>
      <c r="N1674" s="218"/>
      <c r="O1674" s="218"/>
      <c r="P1674" s="218"/>
      <c r="Q1674" s="218"/>
      <c r="R1674" s="218"/>
      <c r="S1674" s="218"/>
      <c r="T1674" s="219"/>
      <c r="AT1674" s="220" t="s">
        <v>171</v>
      </c>
      <c r="AU1674" s="220" t="s">
        <v>134</v>
      </c>
      <c r="AV1674" s="11" t="s">
        <v>134</v>
      </c>
      <c r="AW1674" s="11" t="s">
        <v>33</v>
      </c>
      <c r="AX1674" s="11" t="s">
        <v>70</v>
      </c>
      <c r="AY1674" s="220" t="s">
        <v>126</v>
      </c>
    </row>
    <row r="1675" spans="2:65" s="11" customFormat="1" ht="13.5">
      <c r="B1675" s="210"/>
      <c r="C1675" s="211"/>
      <c r="D1675" s="208" t="s">
        <v>171</v>
      </c>
      <c r="E1675" s="212" t="s">
        <v>21</v>
      </c>
      <c r="F1675" s="213" t="s">
        <v>1313</v>
      </c>
      <c r="G1675" s="211"/>
      <c r="H1675" s="214">
        <v>12.55</v>
      </c>
      <c r="I1675" s="215"/>
      <c r="J1675" s="211"/>
      <c r="K1675" s="211"/>
      <c r="L1675" s="216"/>
      <c r="M1675" s="217"/>
      <c r="N1675" s="218"/>
      <c r="O1675" s="218"/>
      <c r="P1675" s="218"/>
      <c r="Q1675" s="218"/>
      <c r="R1675" s="218"/>
      <c r="S1675" s="218"/>
      <c r="T1675" s="219"/>
      <c r="AT1675" s="220" t="s">
        <v>171</v>
      </c>
      <c r="AU1675" s="220" t="s">
        <v>134</v>
      </c>
      <c r="AV1675" s="11" t="s">
        <v>134</v>
      </c>
      <c r="AW1675" s="11" t="s">
        <v>33</v>
      </c>
      <c r="AX1675" s="11" t="s">
        <v>70</v>
      </c>
      <c r="AY1675" s="220" t="s">
        <v>126</v>
      </c>
    </row>
    <row r="1676" spans="2:65" s="11" customFormat="1" ht="13.5">
      <c r="B1676" s="210"/>
      <c r="C1676" s="211"/>
      <c r="D1676" s="208" t="s">
        <v>171</v>
      </c>
      <c r="E1676" s="212" t="s">
        <v>21</v>
      </c>
      <c r="F1676" s="213" t="s">
        <v>1314</v>
      </c>
      <c r="G1676" s="211"/>
      <c r="H1676" s="214">
        <v>14.36</v>
      </c>
      <c r="I1676" s="215"/>
      <c r="J1676" s="211"/>
      <c r="K1676" s="211"/>
      <c r="L1676" s="216"/>
      <c r="M1676" s="217"/>
      <c r="N1676" s="218"/>
      <c r="O1676" s="218"/>
      <c r="P1676" s="218"/>
      <c r="Q1676" s="218"/>
      <c r="R1676" s="218"/>
      <c r="S1676" s="218"/>
      <c r="T1676" s="219"/>
      <c r="AT1676" s="220" t="s">
        <v>171</v>
      </c>
      <c r="AU1676" s="220" t="s">
        <v>134</v>
      </c>
      <c r="AV1676" s="11" t="s">
        <v>134</v>
      </c>
      <c r="AW1676" s="11" t="s">
        <v>33</v>
      </c>
      <c r="AX1676" s="11" t="s">
        <v>70</v>
      </c>
      <c r="AY1676" s="220" t="s">
        <v>126</v>
      </c>
    </row>
    <row r="1677" spans="2:65" s="11" customFormat="1" ht="13.5">
      <c r="B1677" s="210"/>
      <c r="C1677" s="211"/>
      <c r="D1677" s="208" t="s">
        <v>171</v>
      </c>
      <c r="E1677" s="212" t="s">
        <v>21</v>
      </c>
      <c r="F1677" s="213" t="s">
        <v>1315</v>
      </c>
      <c r="G1677" s="211"/>
      <c r="H1677" s="214">
        <v>11.45</v>
      </c>
      <c r="I1677" s="215"/>
      <c r="J1677" s="211"/>
      <c r="K1677" s="211"/>
      <c r="L1677" s="216"/>
      <c r="M1677" s="217"/>
      <c r="N1677" s="218"/>
      <c r="O1677" s="218"/>
      <c r="P1677" s="218"/>
      <c r="Q1677" s="218"/>
      <c r="R1677" s="218"/>
      <c r="S1677" s="218"/>
      <c r="T1677" s="219"/>
      <c r="AT1677" s="220" t="s">
        <v>171</v>
      </c>
      <c r="AU1677" s="220" t="s">
        <v>134</v>
      </c>
      <c r="AV1677" s="11" t="s">
        <v>134</v>
      </c>
      <c r="AW1677" s="11" t="s">
        <v>33</v>
      </c>
      <c r="AX1677" s="11" t="s">
        <v>70</v>
      </c>
      <c r="AY1677" s="220" t="s">
        <v>126</v>
      </c>
    </row>
    <row r="1678" spans="2:65" s="11" customFormat="1" ht="13.5">
      <c r="B1678" s="210"/>
      <c r="C1678" s="211"/>
      <c r="D1678" s="208" t="s">
        <v>171</v>
      </c>
      <c r="E1678" s="212" t="s">
        <v>21</v>
      </c>
      <c r="F1678" s="213" t="s">
        <v>1316</v>
      </c>
      <c r="G1678" s="211"/>
      <c r="H1678" s="214">
        <v>8.67</v>
      </c>
      <c r="I1678" s="215"/>
      <c r="J1678" s="211"/>
      <c r="K1678" s="211"/>
      <c r="L1678" s="216"/>
      <c r="M1678" s="217"/>
      <c r="N1678" s="218"/>
      <c r="O1678" s="218"/>
      <c r="P1678" s="218"/>
      <c r="Q1678" s="218"/>
      <c r="R1678" s="218"/>
      <c r="S1678" s="218"/>
      <c r="T1678" s="219"/>
      <c r="AT1678" s="220" t="s">
        <v>171</v>
      </c>
      <c r="AU1678" s="220" t="s">
        <v>134</v>
      </c>
      <c r="AV1678" s="11" t="s">
        <v>134</v>
      </c>
      <c r="AW1678" s="11" t="s">
        <v>33</v>
      </c>
      <c r="AX1678" s="11" t="s">
        <v>70</v>
      </c>
      <c r="AY1678" s="220" t="s">
        <v>126</v>
      </c>
    </row>
    <row r="1679" spans="2:65" s="11" customFormat="1" ht="13.5">
      <c r="B1679" s="210"/>
      <c r="C1679" s="211"/>
      <c r="D1679" s="208" t="s">
        <v>171</v>
      </c>
      <c r="E1679" s="212" t="s">
        <v>21</v>
      </c>
      <c r="F1679" s="213" t="s">
        <v>1317</v>
      </c>
      <c r="G1679" s="211"/>
      <c r="H1679" s="214">
        <v>21.55</v>
      </c>
      <c r="I1679" s="215"/>
      <c r="J1679" s="211"/>
      <c r="K1679" s="211"/>
      <c r="L1679" s="216"/>
      <c r="M1679" s="217"/>
      <c r="N1679" s="218"/>
      <c r="O1679" s="218"/>
      <c r="P1679" s="218"/>
      <c r="Q1679" s="218"/>
      <c r="R1679" s="218"/>
      <c r="S1679" s="218"/>
      <c r="T1679" s="219"/>
      <c r="AT1679" s="220" t="s">
        <v>171</v>
      </c>
      <c r="AU1679" s="220" t="s">
        <v>134</v>
      </c>
      <c r="AV1679" s="11" t="s">
        <v>134</v>
      </c>
      <c r="AW1679" s="11" t="s">
        <v>33</v>
      </c>
      <c r="AX1679" s="11" t="s">
        <v>70</v>
      </c>
      <c r="AY1679" s="220" t="s">
        <v>126</v>
      </c>
    </row>
    <row r="1680" spans="2:65" s="11" customFormat="1" ht="13.5">
      <c r="B1680" s="210"/>
      <c r="C1680" s="211"/>
      <c r="D1680" s="208" t="s">
        <v>171</v>
      </c>
      <c r="E1680" s="212" t="s">
        <v>21</v>
      </c>
      <c r="F1680" s="213" t="s">
        <v>1318</v>
      </c>
      <c r="G1680" s="211"/>
      <c r="H1680" s="214">
        <v>6.13</v>
      </c>
      <c r="I1680" s="215"/>
      <c r="J1680" s="211"/>
      <c r="K1680" s="211"/>
      <c r="L1680" s="216"/>
      <c r="M1680" s="217"/>
      <c r="N1680" s="218"/>
      <c r="O1680" s="218"/>
      <c r="P1680" s="218"/>
      <c r="Q1680" s="218"/>
      <c r="R1680" s="218"/>
      <c r="S1680" s="218"/>
      <c r="T1680" s="219"/>
      <c r="AT1680" s="220" t="s">
        <v>171</v>
      </c>
      <c r="AU1680" s="220" t="s">
        <v>134</v>
      </c>
      <c r="AV1680" s="11" t="s">
        <v>134</v>
      </c>
      <c r="AW1680" s="11" t="s">
        <v>33</v>
      </c>
      <c r="AX1680" s="11" t="s">
        <v>70</v>
      </c>
      <c r="AY1680" s="220" t="s">
        <v>126</v>
      </c>
    </row>
    <row r="1681" spans="2:65" s="11" customFormat="1" ht="13.5">
      <c r="B1681" s="210"/>
      <c r="C1681" s="211"/>
      <c r="D1681" s="208" t="s">
        <v>171</v>
      </c>
      <c r="E1681" s="212" t="s">
        <v>21</v>
      </c>
      <c r="F1681" s="213" t="s">
        <v>1319</v>
      </c>
      <c r="G1681" s="211"/>
      <c r="H1681" s="214">
        <v>53.84</v>
      </c>
      <c r="I1681" s="215"/>
      <c r="J1681" s="211"/>
      <c r="K1681" s="211"/>
      <c r="L1681" s="216"/>
      <c r="M1681" s="217"/>
      <c r="N1681" s="218"/>
      <c r="O1681" s="218"/>
      <c r="P1681" s="218"/>
      <c r="Q1681" s="218"/>
      <c r="R1681" s="218"/>
      <c r="S1681" s="218"/>
      <c r="T1681" s="219"/>
      <c r="AT1681" s="220" t="s">
        <v>171</v>
      </c>
      <c r="AU1681" s="220" t="s">
        <v>134</v>
      </c>
      <c r="AV1681" s="11" t="s">
        <v>134</v>
      </c>
      <c r="AW1681" s="11" t="s">
        <v>33</v>
      </c>
      <c r="AX1681" s="11" t="s">
        <v>70</v>
      </c>
      <c r="AY1681" s="220" t="s">
        <v>126</v>
      </c>
    </row>
    <row r="1682" spans="2:65" s="11" customFormat="1" ht="13.5">
      <c r="B1682" s="210"/>
      <c r="C1682" s="211"/>
      <c r="D1682" s="208" t="s">
        <v>171</v>
      </c>
      <c r="E1682" s="212" t="s">
        <v>21</v>
      </c>
      <c r="F1682" s="213" t="s">
        <v>1320</v>
      </c>
      <c r="G1682" s="211"/>
      <c r="H1682" s="214">
        <v>23.2</v>
      </c>
      <c r="I1682" s="215"/>
      <c r="J1682" s="211"/>
      <c r="K1682" s="211"/>
      <c r="L1682" s="216"/>
      <c r="M1682" s="217"/>
      <c r="N1682" s="218"/>
      <c r="O1682" s="218"/>
      <c r="P1682" s="218"/>
      <c r="Q1682" s="218"/>
      <c r="R1682" s="218"/>
      <c r="S1682" s="218"/>
      <c r="T1682" s="219"/>
      <c r="AT1682" s="220" t="s">
        <v>171</v>
      </c>
      <c r="AU1682" s="220" t="s">
        <v>134</v>
      </c>
      <c r="AV1682" s="11" t="s">
        <v>134</v>
      </c>
      <c r="AW1682" s="11" t="s">
        <v>33</v>
      </c>
      <c r="AX1682" s="11" t="s">
        <v>70</v>
      </c>
      <c r="AY1682" s="220" t="s">
        <v>126</v>
      </c>
    </row>
    <row r="1683" spans="2:65" s="11" customFormat="1" ht="13.5">
      <c r="B1683" s="210"/>
      <c r="C1683" s="211"/>
      <c r="D1683" s="208" t="s">
        <v>171</v>
      </c>
      <c r="E1683" s="212" t="s">
        <v>21</v>
      </c>
      <c r="F1683" s="213" t="s">
        <v>1321</v>
      </c>
      <c r="G1683" s="211"/>
      <c r="H1683" s="214">
        <v>23.01</v>
      </c>
      <c r="I1683" s="215"/>
      <c r="J1683" s="211"/>
      <c r="K1683" s="211"/>
      <c r="L1683" s="216"/>
      <c r="M1683" s="217"/>
      <c r="N1683" s="218"/>
      <c r="O1683" s="218"/>
      <c r="P1683" s="218"/>
      <c r="Q1683" s="218"/>
      <c r="R1683" s="218"/>
      <c r="S1683" s="218"/>
      <c r="T1683" s="219"/>
      <c r="AT1683" s="220" t="s">
        <v>171</v>
      </c>
      <c r="AU1683" s="220" t="s">
        <v>134</v>
      </c>
      <c r="AV1683" s="11" t="s">
        <v>134</v>
      </c>
      <c r="AW1683" s="11" t="s">
        <v>33</v>
      </c>
      <c r="AX1683" s="11" t="s">
        <v>70</v>
      </c>
      <c r="AY1683" s="220" t="s">
        <v>126</v>
      </c>
    </row>
    <row r="1684" spans="2:65" s="11" customFormat="1" ht="13.5">
      <c r="B1684" s="210"/>
      <c r="C1684" s="211"/>
      <c r="D1684" s="208" t="s">
        <v>171</v>
      </c>
      <c r="E1684" s="212" t="s">
        <v>21</v>
      </c>
      <c r="F1684" s="213" t="s">
        <v>1322</v>
      </c>
      <c r="G1684" s="211"/>
      <c r="H1684" s="214">
        <v>19.52</v>
      </c>
      <c r="I1684" s="215"/>
      <c r="J1684" s="211"/>
      <c r="K1684" s="211"/>
      <c r="L1684" s="216"/>
      <c r="M1684" s="217"/>
      <c r="N1684" s="218"/>
      <c r="O1684" s="218"/>
      <c r="P1684" s="218"/>
      <c r="Q1684" s="218"/>
      <c r="R1684" s="218"/>
      <c r="S1684" s="218"/>
      <c r="T1684" s="219"/>
      <c r="AT1684" s="220" t="s">
        <v>171</v>
      </c>
      <c r="AU1684" s="220" t="s">
        <v>134</v>
      </c>
      <c r="AV1684" s="11" t="s">
        <v>134</v>
      </c>
      <c r="AW1684" s="11" t="s">
        <v>33</v>
      </c>
      <c r="AX1684" s="11" t="s">
        <v>70</v>
      </c>
      <c r="AY1684" s="220" t="s">
        <v>126</v>
      </c>
    </row>
    <row r="1685" spans="2:65" s="13" customFormat="1" ht="13.5">
      <c r="B1685" s="237"/>
      <c r="C1685" s="238"/>
      <c r="D1685" s="208" t="s">
        <v>171</v>
      </c>
      <c r="E1685" s="239" t="s">
        <v>21</v>
      </c>
      <c r="F1685" s="240" t="s">
        <v>1777</v>
      </c>
      <c r="G1685" s="238"/>
      <c r="H1685" s="241" t="s">
        <v>21</v>
      </c>
      <c r="I1685" s="242"/>
      <c r="J1685" s="238"/>
      <c r="K1685" s="238"/>
      <c r="L1685" s="243"/>
      <c r="M1685" s="244"/>
      <c r="N1685" s="245"/>
      <c r="O1685" s="245"/>
      <c r="P1685" s="245"/>
      <c r="Q1685" s="245"/>
      <c r="R1685" s="245"/>
      <c r="S1685" s="245"/>
      <c r="T1685" s="246"/>
      <c r="AT1685" s="247" t="s">
        <v>171</v>
      </c>
      <c r="AU1685" s="247" t="s">
        <v>134</v>
      </c>
      <c r="AV1685" s="13" t="s">
        <v>78</v>
      </c>
      <c r="AW1685" s="13" t="s">
        <v>33</v>
      </c>
      <c r="AX1685" s="13" t="s">
        <v>70</v>
      </c>
      <c r="AY1685" s="247" t="s">
        <v>126</v>
      </c>
    </row>
    <row r="1686" spans="2:65" s="11" customFormat="1" ht="13.5">
      <c r="B1686" s="210"/>
      <c r="C1686" s="211"/>
      <c r="D1686" s="208" t="s">
        <v>171</v>
      </c>
      <c r="E1686" s="212" t="s">
        <v>21</v>
      </c>
      <c r="F1686" s="213" t="s">
        <v>1778</v>
      </c>
      <c r="G1686" s="211"/>
      <c r="H1686" s="214">
        <v>1.31</v>
      </c>
      <c r="I1686" s="215"/>
      <c r="J1686" s="211"/>
      <c r="K1686" s="211"/>
      <c r="L1686" s="216"/>
      <c r="M1686" s="217"/>
      <c r="N1686" s="218"/>
      <c r="O1686" s="218"/>
      <c r="P1686" s="218"/>
      <c r="Q1686" s="218"/>
      <c r="R1686" s="218"/>
      <c r="S1686" s="218"/>
      <c r="T1686" s="219"/>
      <c r="AT1686" s="220" t="s">
        <v>171</v>
      </c>
      <c r="AU1686" s="220" t="s">
        <v>134</v>
      </c>
      <c r="AV1686" s="11" t="s">
        <v>134</v>
      </c>
      <c r="AW1686" s="11" t="s">
        <v>33</v>
      </c>
      <c r="AX1686" s="11" t="s">
        <v>70</v>
      </c>
      <c r="AY1686" s="220" t="s">
        <v>126</v>
      </c>
    </row>
    <row r="1687" spans="2:65" s="11" customFormat="1" ht="13.5">
      <c r="B1687" s="210"/>
      <c r="C1687" s="211"/>
      <c r="D1687" s="208" t="s">
        <v>171</v>
      </c>
      <c r="E1687" s="212" t="s">
        <v>21</v>
      </c>
      <c r="F1687" s="213" t="s">
        <v>1779</v>
      </c>
      <c r="G1687" s="211"/>
      <c r="H1687" s="214">
        <v>2.8679999999999999</v>
      </c>
      <c r="I1687" s="215"/>
      <c r="J1687" s="211"/>
      <c r="K1687" s="211"/>
      <c r="L1687" s="216"/>
      <c r="M1687" s="217"/>
      <c r="N1687" s="218"/>
      <c r="O1687" s="218"/>
      <c r="P1687" s="218"/>
      <c r="Q1687" s="218"/>
      <c r="R1687" s="218"/>
      <c r="S1687" s="218"/>
      <c r="T1687" s="219"/>
      <c r="AT1687" s="220" t="s">
        <v>171</v>
      </c>
      <c r="AU1687" s="220" t="s">
        <v>134</v>
      </c>
      <c r="AV1687" s="11" t="s">
        <v>134</v>
      </c>
      <c r="AW1687" s="11" t="s">
        <v>33</v>
      </c>
      <c r="AX1687" s="11" t="s">
        <v>70</v>
      </c>
      <c r="AY1687" s="220" t="s">
        <v>126</v>
      </c>
    </row>
    <row r="1688" spans="2:65" s="12" customFormat="1" ht="13.5">
      <c r="B1688" s="221"/>
      <c r="C1688" s="222"/>
      <c r="D1688" s="205" t="s">
        <v>171</v>
      </c>
      <c r="E1688" s="248" t="s">
        <v>21</v>
      </c>
      <c r="F1688" s="249" t="s">
        <v>174</v>
      </c>
      <c r="G1688" s="222"/>
      <c r="H1688" s="250">
        <v>230.69900000000001</v>
      </c>
      <c r="I1688" s="226"/>
      <c r="J1688" s="222"/>
      <c r="K1688" s="222"/>
      <c r="L1688" s="227"/>
      <c r="M1688" s="228"/>
      <c r="N1688" s="229"/>
      <c r="O1688" s="229"/>
      <c r="P1688" s="229"/>
      <c r="Q1688" s="229"/>
      <c r="R1688" s="229"/>
      <c r="S1688" s="229"/>
      <c r="T1688" s="230"/>
      <c r="AT1688" s="231" t="s">
        <v>171</v>
      </c>
      <c r="AU1688" s="231" t="s">
        <v>134</v>
      </c>
      <c r="AV1688" s="12" t="s">
        <v>133</v>
      </c>
      <c r="AW1688" s="12" t="s">
        <v>33</v>
      </c>
      <c r="AX1688" s="12" t="s">
        <v>78</v>
      </c>
      <c r="AY1688" s="231" t="s">
        <v>126</v>
      </c>
    </row>
    <row r="1689" spans="2:65" s="1" customFormat="1" ht="22.5" customHeight="1">
      <c r="B1689" s="41"/>
      <c r="C1689" s="251" t="s">
        <v>1046</v>
      </c>
      <c r="D1689" s="251" t="s">
        <v>391</v>
      </c>
      <c r="E1689" s="252" t="s">
        <v>1780</v>
      </c>
      <c r="F1689" s="253" t="s">
        <v>1781</v>
      </c>
      <c r="G1689" s="254" t="s">
        <v>380</v>
      </c>
      <c r="H1689" s="255">
        <v>6.9000000000000006E-2</v>
      </c>
      <c r="I1689" s="256"/>
      <c r="J1689" s="257">
        <f>ROUND(I1689*H1689,2)</f>
        <v>0</v>
      </c>
      <c r="K1689" s="253" t="s">
        <v>160</v>
      </c>
      <c r="L1689" s="258"/>
      <c r="M1689" s="259" t="s">
        <v>21</v>
      </c>
      <c r="N1689" s="260" t="s">
        <v>42</v>
      </c>
      <c r="O1689" s="42"/>
      <c r="P1689" s="202">
        <f>O1689*H1689</f>
        <v>0</v>
      </c>
      <c r="Q1689" s="202">
        <v>0</v>
      </c>
      <c r="R1689" s="202">
        <f>Q1689*H1689</f>
        <v>0</v>
      </c>
      <c r="S1689" s="202">
        <v>0</v>
      </c>
      <c r="T1689" s="203">
        <f>S1689*H1689</f>
        <v>0</v>
      </c>
      <c r="AR1689" s="24" t="s">
        <v>361</v>
      </c>
      <c r="AT1689" s="24" t="s">
        <v>391</v>
      </c>
      <c r="AU1689" s="24" t="s">
        <v>134</v>
      </c>
      <c r="AY1689" s="24" t="s">
        <v>126</v>
      </c>
      <c r="BE1689" s="204">
        <f>IF(N1689="základní",J1689,0)</f>
        <v>0</v>
      </c>
      <c r="BF1689" s="204">
        <f>IF(N1689="snížená",J1689,0)</f>
        <v>0</v>
      </c>
      <c r="BG1689" s="204">
        <f>IF(N1689="zákl. přenesená",J1689,0)</f>
        <v>0</v>
      </c>
      <c r="BH1689" s="204">
        <f>IF(N1689="sníž. přenesená",J1689,0)</f>
        <v>0</v>
      </c>
      <c r="BI1689" s="204">
        <f>IF(N1689="nulová",J1689,0)</f>
        <v>0</v>
      </c>
      <c r="BJ1689" s="24" t="s">
        <v>134</v>
      </c>
      <c r="BK1689" s="204">
        <f>ROUND(I1689*H1689,2)</f>
        <v>0</v>
      </c>
      <c r="BL1689" s="24" t="s">
        <v>161</v>
      </c>
      <c r="BM1689" s="24" t="s">
        <v>1782</v>
      </c>
    </row>
    <row r="1690" spans="2:65" s="1" customFormat="1" ht="27">
      <c r="B1690" s="41"/>
      <c r="C1690" s="63"/>
      <c r="D1690" s="208" t="s">
        <v>135</v>
      </c>
      <c r="E1690" s="63"/>
      <c r="F1690" s="209" t="s">
        <v>1783</v>
      </c>
      <c r="G1690" s="63"/>
      <c r="H1690" s="63"/>
      <c r="I1690" s="163"/>
      <c r="J1690" s="63"/>
      <c r="K1690" s="63"/>
      <c r="L1690" s="61"/>
      <c r="M1690" s="207"/>
      <c r="N1690" s="42"/>
      <c r="O1690" s="42"/>
      <c r="P1690" s="42"/>
      <c r="Q1690" s="42"/>
      <c r="R1690" s="42"/>
      <c r="S1690" s="42"/>
      <c r="T1690" s="78"/>
      <c r="AT1690" s="24" t="s">
        <v>135</v>
      </c>
      <c r="AU1690" s="24" t="s">
        <v>134</v>
      </c>
    </row>
    <row r="1691" spans="2:65" s="11" customFormat="1" ht="13.5">
      <c r="B1691" s="210"/>
      <c r="C1691" s="211"/>
      <c r="D1691" s="208" t="s">
        <v>171</v>
      </c>
      <c r="E1691" s="212" t="s">
        <v>21</v>
      </c>
      <c r="F1691" s="213" t="s">
        <v>1784</v>
      </c>
      <c r="G1691" s="211"/>
      <c r="H1691" s="214">
        <v>6.9000000000000006E-2</v>
      </c>
      <c r="I1691" s="215"/>
      <c r="J1691" s="211"/>
      <c r="K1691" s="211"/>
      <c r="L1691" s="216"/>
      <c r="M1691" s="217"/>
      <c r="N1691" s="218"/>
      <c r="O1691" s="218"/>
      <c r="P1691" s="218"/>
      <c r="Q1691" s="218"/>
      <c r="R1691" s="218"/>
      <c r="S1691" s="218"/>
      <c r="T1691" s="219"/>
      <c r="AT1691" s="220" t="s">
        <v>171</v>
      </c>
      <c r="AU1691" s="220" t="s">
        <v>134</v>
      </c>
      <c r="AV1691" s="11" t="s">
        <v>134</v>
      </c>
      <c r="AW1691" s="11" t="s">
        <v>33</v>
      </c>
      <c r="AX1691" s="11" t="s">
        <v>70</v>
      </c>
      <c r="AY1691" s="220" t="s">
        <v>126</v>
      </c>
    </row>
    <row r="1692" spans="2:65" s="12" customFormat="1" ht="13.5">
      <c r="B1692" s="221"/>
      <c r="C1692" s="222"/>
      <c r="D1692" s="205" t="s">
        <v>171</v>
      </c>
      <c r="E1692" s="248" t="s">
        <v>21</v>
      </c>
      <c r="F1692" s="249" t="s">
        <v>174</v>
      </c>
      <c r="G1692" s="222"/>
      <c r="H1692" s="250">
        <v>6.9000000000000006E-2</v>
      </c>
      <c r="I1692" s="226"/>
      <c r="J1692" s="222"/>
      <c r="K1692" s="222"/>
      <c r="L1692" s="227"/>
      <c r="M1692" s="228"/>
      <c r="N1692" s="229"/>
      <c r="O1692" s="229"/>
      <c r="P1692" s="229"/>
      <c r="Q1692" s="229"/>
      <c r="R1692" s="229"/>
      <c r="S1692" s="229"/>
      <c r="T1692" s="230"/>
      <c r="AT1692" s="231" t="s">
        <v>171</v>
      </c>
      <c r="AU1692" s="231" t="s">
        <v>134</v>
      </c>
      <c r="AV1692" s="12" t="s">
        <v>133</v>
      </c>
      <c r="AW1692" s="12" t="s">
        <v>33</v>
      </c>
      <c r="AX1692" s="12" t="s">
        <v>78</v>
      </c>
      <c r="AY1692" s="231" t="s">
        <v>126</v>
      </c>
    </row>
    <row r="1693" spans="2:65" s="1" customFormat="1" ht="22.5" customHeight="1">
      <c r="B1693" s="41"/>
      <c r="C1693" s="193" t="s">
        <v>1785</v>
      </c>
      <c r="D1693" s="193" t="s">
        <v>129</v>
      </c>
      <c r="E1693" s="194" t="s">
        <v>1786</v>
      </c>
      <c r="F1693" s="195" t="s">
        <v>1787</v>
      </c>
      <c r="G1693" s="196" t="s">
        <v>400</v>
      </c>
      <c r="H1693" s="197">
        <v>14.298999999999999</v>
      </c>
      <c r="I1693" s="198"/>
      <c r="J1693" s="199">
        <f>ROUND(I1693*H1693,2)</f>
        <v>0</v>
      </c>
      <c r="K1693" s="195" t="s">
        <v>160</v>
      </c>
      <c r="L1693" s="61"/>
      <c r="M1693" s="200" t="s">
        <v>21</v>
      </c>
      <c r="N1693" s="201" t="s">
        <v>42</v>
      </c>
      <c r="O1693" s="42"/>
      <c r="P1693" s="202">
        <f>O1693*H1693</f>
        <v>0</v>
      </c>
      <c r="Q1693" s="202">
        <v>0</v>
      </c>
      <c r="R1693" s="202">
        <f>Q1693*H1693</f>
        <v>0</v>
      </c>
      <c r="S1693" s="202">
        <v>0</v>
      </c>
      <c r="T1693" s="203">
        <f>S1693*H1693</f>
        <v>0</v>
      </c>
      <c r="AR1693" s="24" t="s">
        <v>161</v>
      </c>
      <c r="AT1693" s="24" t="s">
        <v>129</v>
      </c>
      <c r="AU1693" s="24" t="s">
        <v>134</v>
      </c>
      <c r="AY1693" s="24" t="s">
        <v>126</v>
      </c>
      <c r="BE1693" s="204">
        <f>IF(N1693="základní",J1693,0)</f>
        <v>0</v>
      </c>
      <c r="BF1693" s="204">
        <f>IF(N1693="snížená",J1693,0)</f>
        <v>0</v>
      </c>
      <c r="BG1693" s="204">
        <f>IF(N1693="zákl. přenesená",J1693,0)</f>
        <v>0</v>
      </c>
      <c r="BH1693" s="204">
        <f>IF(N1693="sníž. přenesená",J1693,0)</f>
        <v>0</v>
      </c>
      <c r="BI1693" s="204">
        <f>IF(N1693="nulová",J1693,0)</f>
        <v>0</v>
      </c>
      <c r="BJ1693" s="24" t="s">
        <v>134</v>
      </c>
      <c r="BK1693" s="204">
        <f>ROUND(I1693*H1693,2)</f>
        <v>0</v>
      </c>
      <c r="BL1693" s="24" t="s">
        <v>161</v>
      </c>
      <c r="BM1693" s="24" t="s">
        <v>1788</v>
      </c>
    </row>
    <row r="1694" spans="2:65" s="1" customFormat="1" ht="27">
      <c r="B1694" s="41"/>
      <c r="C1694" s="63"/>
      <c r="D1694" s="208" t="s">
        <v>135</v>
      </c>
      <c r="E1694" s="63"/>
      <c r="F1694" s="209" t="s">
        <v>1789</v>
      </c>
      <c r="G1694" s="63"/>
      <c r="H1694" s="63"/>
      <c r="I1694" s="163"/>
      <c r="J1694" s="63"/>
      <c r="K1694" s="63"/>
      <c r="L1694" s="61"/>
      <c r="M1694" s="207"/>
      <c r="N1694" s="42"/>
      <c r="O1694" s="42"/>
      <c r="P1694" s="42"/>
      <c r="Q1694" s="42"/>
      <c r="R1694" s="42"/>
      <c r="S1694" s="42"/>
      <c r="T1694" s="78"/>
      <c r="AT1694" s="24" t="s">
        <v>135</v>
      </c>
      <c r="AU1694" s="24" t="s">
        <v>134</v>
      </c>
    </row>
    <row r="1695" spans="2:65" s="1" customFormat="1" ht="40.5">
      <c r="B1695" s="41"/>
      <c r="C1695" s="63"/>
      <c r="D1695" s="205" t="s">
        <v>299</v>
      </c>
      <c r="E1695" s="63"/>
      <c r="F1695" s="235" t="s">
        <v>1776</v>
      </c>
      <c r="G1695" s="63"/>
      <c r="H1695" s="63"/>
      <c r="I1695" s="163"/>
      <c r="J1695" s="63"/>
      <c r="K1695" s="63"/>
      <c r="L1695" s="61"/>
      <c r="M1695" s="207"/>
      <c r="N1695" s="42"/>
      <c r="O1695" s="42"/>
      <c r="P1695" s="42"/>
      <c r="Q1695" s="42"/>
      <c r="R1695" s="42"/>
      <c r="S1695" s="42"/>
      <c r="T1695" s="78"/>
      <c r="AT1695" s="24" t="s">
        <v>299</v>
      </c>
      <c r="AU1695" s="24" t="s">
        <v>134</v>
      </c>
    </row>
    <row r="1696" spans="2:65" s="1" customFormat="1" ht="22.5" customHeight="1">
      <c r="B1696" s="41"/>
      <c r="C1696" s="251" t="s">
        <v>1049</v>
      </c>
      <c r="D1696" s="251" t="s">
        <v>391</v>
      </c>
      <c r="E1696" s="252" t="s">
        <v>1780</v>
      </c>
      <c r="F1696" s="253" t="s">
        <v>1781</v>
      </c>
      <c r="G1696" s="254" t="s">
        <v>380</v>
      </c>
      <c r="H1696" s="255">
        <v>5.0000000000000001E-3</v>
      </c>
      <c r="I1696" s="256"/>
      <c r="J1696" s="257">
        <f>ROUND(I1696*H1696,2)</f>
        <v>0</v>
      </c>
      <c r="K1696" s="253" t="s">
        <v>160</v>
      </c>
      <c r="L1696" s="258"/>
      <c r="M1696" s="259" t="s">
        <v>21</v>
      </c>
      <c r="N1696" s="260" t="s">
        <v>42</v>
      </c>
      <c r="O1696" s="42"/>
      <c r="P1696" s="202">
        <f>O1696*H1696</f>
        <v>0</v>
      </c>
      <c r="Q1696" s="202">
        <v>0</v>
      </c>
      <c r="R1696" s="202">
        <f>Q1696*H1696</f>
        <v>0</v>
      </c>
      <c r="S1696" s="202">
        <v>0</v>
      </c>
      <c r="T1696" s="203">
        <f>S1696*H1696</f>
        <v>0</v>
      </c>
      <c r="AR1696" s="24" t="s">
        <v>361</v>
      </c>
      <c r="AT1696" s="24" t="s">
        <v>391</v>
      </c>
      <c r="AU1696" s="24" t="s">
        <v>134</v>
      </c>
      <c r="AY1696" s="24" t="s">
        <v>126</v>
      </c>
      <c r="BE1696" s="204">
        <f>IF(N1696="základní",J1696,0)</f>
        <v>0</v>
      </c>
      <c r="BF1696" s="204">
        <f>IF(N1696="snížená",J1696,0)</f>
        <v>0</v>
      </c>
      <c r="BG1696" s="204">
        <f>IF(N1696="zákl. přenesená",J1696,0)</f>
        <v>0</v>
      </c>
      <c r="BH1696" s="204">
        <f>IF(N1696="sníž. přenesená",J1696,0)</f>
        <v>0</v>
      </c>
      <c r="BI1696" s="204">
        <f>IF(N1696="nulová",J1696,0)</f>
        <v>0</v>
      </c>
      <c r="BJ1696" s="24" t="s">
        <v>134</v>
      </c>
      <c r="BK1696" s="204">
        <f>ROUND(I1696*H1696,2)</f>
        <v>0</v>
      </c>
      <c r="BL1696" s="24" t="s">
        <v>161</v>
      </c>
      <c r="BM1696" s="24" t="s">
        <v>1790</v>
      </c>
    </row>
    <row r="1697" spans="2:65" s="1" customFormat="1" ht="27">
      <c r="B1697" s="41"/>
      <c r="C1697" s="63"/>
      <c r="D1697" s="208" t="s">
        <v>135</v>
      </c>
      <c r="E1697" s="63"/>
      <c r="F1697" s="209" t="s">
        <v>1783</v>
      </c>
      <c r="G1697" s="63"/>
      <c r="H1697" s="63"/>
      <c r="I1697" s="163"/>
      <c r="J1697" s="63"/>
      <c r="K1697" s="63"/>
      <c r="L1697" s="61"/>
      <c r="M1697" s="207"/>
      <c r="N1697" s="42"/>
      <c r="O1697" s="42"/>
      <c r="P1697" s="42"/>
      <c r="Q1697" s="42"/>
      <c r="R1697" s="42"/>
      <c r="S1697" s="42"/>
      <c r="T1697" s="78"/>
      <c r="AT1697" s="24" t="s">
        <v>135</v>
      </c>
      <c r="AU1697" s="24" t="s">
        <v>134</v>
      </c>
    </row>
    <row r="1698" spans="2:65" s="11" customFormat="1" ht="13.5">
      <c r="B1698" s="210"/>
      <c r="C1698" s="211"/>
      <c r="D1698" s="208" t="s">
        <v>171</v>
      </c>
      <c r="E1698" s="212" t="s">
        <v>21</v>
      </c>
      <c r="F1698" s="213" t="s">
        <v>1791</v>
      </c>
      <c r="G1698" s="211"/>
      <c r="H1698" s="214">
        <v>5.0000000000000001E-3</v>
      </c>
      <c r="I1698" s="215"/>
      <c r="J1698" s="211"/>
      <c r="K1698" s="211"/>
      <c r="L1698" s="216"/>
      <c r="M1698" s="217"/>
      <c r="N1698" s="218"/>
      <c r="O1698" s="218"/>
      <c r="P1698" s="218"/>
      <c r="Q1698" s="218"/>
      <c r="R1698" s="218"/>
      <c r="S1698" s="218"/>
      <c r="T1698" s="219"/>
      <c r="AT1698" s="220" t="s">
        <v>171</v>
      </c>
      <c r="AU1698" s="220" t="s">
        <v>134</v>
      </c>
      <c r="AV1698" s="11" t="s">
        <v>134</v>
      </c>
      <c r="AW1698" s="11" t="s">
        <v>33</v>
      </c>
      <c r="AX1698" s="11" t="s">
        <v>70</v>
      </c>
      <c r="AY1698" s="220" t="s">
        <v>126</v>
      </c>
    </row>
    <row r="1699" spans="2:65" s="12" customFormat="1" ht="13.5">
      <c r="B1699" s="221"/>
      <c r="C1699" s="222"/>
      <c r="D1699" s="205" t="s">
        <v>171</v>
      </c>
      <c r="E1699" s="248" t="s">
        <v>21</v>
      </c>
      <c r="F1699" s="249" t="s">
        <v>174</v>
      </c>
      <c r="G1699" s="222"/>
      <c r="H1699" s="250">
        <v>5.0000000000000001E-3</v>
      </c>
      <c r="I1699" s="226"/>
      <c r="J1699" s="222"/>
      <c r="K1699" s="222"/>
      <c r="L1699" s="227"/>
      <c r="M1699" s="228"/>
      <c r="N1699" s="229"/>
      <c r="O1699" s="229"/>
      <c r="P1699" s="229"/>
      <c r="Q1699" s="229"/>
      <c r="R1699" s="229"/>
      <c r="S1699" s="229"/>
      <c r="T1699" s="230"/>
      <c r="AT1699" s="231" t="s">
        <v>171</v>
      </c>
      <c r="AU1699" s="231" t="s">
        <v>134</v>
      </c>
      <c r="AV1699" s="12" t="s">
        <v>133</v>
      </c>
      <c r="AW1699" s="12" t="s">
        <v>33</v>
      </c>
      <c r="AX1699" s="12" t="s">
        <v>78</v>
      </c>
      <c r="AY1699" s="231" t="s">
        <v>126</v>
      </c>
    </row>
    <row r="1700" spans="2:65" s="1" customFormat="1" ht="22.5" customHeight="1">
      <c r="B1700" s="41"/>
      <c r="C1700" s="193" t="s">
        <v>1792</v>
      </c>
      <c r="D1700" s="193" t="s">
        <v>129</v>
      </c>
      <c r="E1700" s="194" t="s">
        <v>1793</v>
      </c>
      <c r="F1700" s="195" t="s">
        <v>1794</v>
      </c>
      <c r="G1700" s="196" t="s">
        <v>400</v>
      </c>
      <c r="H1700" s="197">
        <v>230.69900000000001</v>
      </c>
      <c r="I1700" s="198"/>
      <c r="J1700" s="199">
        <f>ROUND(I1700*H1700,2)</f>
        <v>0</v>
      </c>
      <c r="K1700" s="195" t="s">
        <v>160</v>
      </c>
      <c r="L1700" s="61"/>
      <c r="M1700" s="200" t="s">
        <v>21</v>
      </c>
      <c r="N1700" s="201" t="s">
        <v>42</v>
      </c>
      <c r="O1700" s="42"/>
      <c r="P1700" s="202">
        <f>O1700*H1700</f>
        <v>0</v>
      </c>
      <c r="Q1700" s="202">
        <v>0</v>
      </c>
      <c r="R1700" s="202">
        <f>Q1700*H1700</f>
        <v>0</v>
      </c>
      <c r="S1700" s="202">
        <v>0</v>
      </c>
      <c r="T1700" s="203">
        <f>S1700*H1700</f>
        <v>0</v>
      </c>
      <c r="AR1700" s="24" t="s">
        <v>161</v>
      </c>
      <c r="AT1700" s="24" t="s">
        <v>129</v>
      </c>
      <c r="AU1700" s="24" t="s">
        <v>134</v>
      </c>
      <c r="AY1700" s="24" t="s">
        <v>126</v>
      </c>
      <c r="BE1700" s="204">
        <f>IF(N1700="základní",J1700,0)</f>
        <v>0</v>
      </c>
      <c r="BF1700" s="204">
        <f>IF(N1700="snížená",J1700,0)</f>
        <v>0</v>
      </c>
      <c r="BG1700" s="204">
        <f>IF(N1700="zákl. přenesená",J1700,0)</f>
        <v>0</v>
      </c>
      <c r="BH1700" s="204">
        <f>IF(N1700="sníž. přenesená",J1700,0)</f>
        <v>0</v>
      </c>
      <c r="BI1700" s="204">
        <f>IF(N1700="nulová",J1700,0)</f>
        <v>0</v>
      </c>
      <c r="BJ1700" s="24" t="s">
        <v>134</v>
      </c>
      <c r="BK1700" s="204">
        <f>ROUND(I1700*H1700,2)</f>
        <v>0</v>
      </c>
      <c r="BL1700" s="24" t="s">
        <v>161</v>
      </c>
      <c r="BM1700" s="24" t="s">
        <v>1795</v>
      </c>
    </row>
    <row r="1701" spans="2:65" s="1" customFormat="1" ht="27">
      <c r="B1701" s="41"/>
      <c r="C1701" s="63"/>
      <c r="D1701" s="208" t="s">
        <v>135</v>
      </c>
      <c r="E1701" s="63"/>
      <c r="F1701" s="209" t="s">
        <v>1796</v>
      </c>
      <c r="G1701" s="63"/>
      <c r="H1701" s="63"/>
      <c r="I1701" s="163"/>
      <c r="J1701" s="63"/>
      <c r="K1701" s="63"/>
      <c r="L1701" s="61"/>
      <c r="M1701" s="207"/>
      <c r="N1701" s="42"/>
      <c r="O1701" s="42"/>
      <c r="P1701" s="42"/>
      <c r="Q1701" s="42"/>
      <c r="R1701" s="42"/>
      <c r="S1701" s="42"/>
      <c r="T1701" s="78"/>
      <c r="AT1701" s="24" t="s">
        <v>135</v>
      </c>
      <c r="AU1701" s="24" t="s">
        <v>134</v>
      </c>
    </row>
    <row r="1702" spans="2:65" s="1" customFormat="1" ht="40.5">
      <c r="B1702" s="41"/>
      <c r="C1702" s="63"/>
      <c r="D1702" s="205" t="s">
        <v>299</v>
      </c>
      <c r="E1702" s="63"/>
      <c r="F1702" s="235" t="s">
        <v>1797</v>
      </c>
      <c r="G1702" s="63"/>
      <c r="H1702" s="63"/>
      <c r="I1702" s="163"/>
      <c r="J1702" s="63"/>
      <c r="K1702" s="63"/>
      <c r="L1702" s="61"/>
      <c r="M1702" s="207"/>
      <c r="N1702" s="42"/>
      <c r="O1702" s="42"/>
      <c r="P1702" s="42"/>
      <c r="Q1702" s="42"/>
      <c r="R1702" s="42"/>
      <c r="S1702" s="42"/>
      <c r="T1702" s="78"/>
      <c r="AT1702" s="24" t="s">
        <v>299</v>
      </c>
      <c r="AU1702" s="24" t="s">
        <v>134</v>
      </c>
    </row>
    <row r="1703" spans="2:65" s="1" customFormat="1" ht="22.5" customHeight="1">
      <c r="B1703" s="41"/>
      <c r="C1703" s="251" t="s">
        <v>1053</v>
      </c>
      <c r="D1703" s="251" t="s">
        <v>391</v>
      </c>
      <c r="E1703" s="252" t="s">
        <v>1798</v>
      </c>
      <c r="F1703" s="253" t="s">
        <v>1799</v>
      </c>
      <c r="G1703" s="254" t="s">
        <v>400</v>
      </c>
      <c r="H1703" s="255">
        <v>230.69900000000001</v>
      </c>
      <c r="I1703" s="256"/>
      <c r="J1703" s="257">
        <f>ROUND(I1703*H1703,2)</f>
        <v>0</v>
      </c>
      <c r="K1703" s="253" t="s">
        <v>160</v>
      </c>
      <c r="L1703" s="258"/>
      <c r="M1703" s="259" t="s">
        <v>21</v>
      </c>
      <c r="N1703" s="260" t="s">
        <v>42</v>
      </c>
      <c r="O1703" s="42"/>
      <c r="P1703" s="202">
        <f>O1703*H1703</f>
        <v>0</v>
      </c>
      <c r="Q1703" s="202">
        <v>0</v>
      </c>
      <c r="R1703" s="202">
        <f>Q1703*H1703</f>
        <v>0</v>
      </c>
      <c r="S1703" s="202">
        <v>0</v>
      </c>
      <c r="T1703" s="203">
        <f>S1703*H1703</f>
        <v>0</v>
      </c>
      <c r="AR1703" s="24" t="s">
        <v>361</v>
      </c>
      <c r="AT1703" s="24" t="s">
        <v>391</v>
      </c>
      <c r="AU1703" s="24" t="s">
        <v>134</v>
      </c>
      <c r="AY1703" s="24" t="s">
        <v>126</v>
      </c>
      <c r="BE1703" s="204">
        <f>IF(N1703="základní",J1703,0)</f>
        <v>0</v>
      </c>
      <c r="BF1703" s="204">
        <f>IF(N1703="snížená",J1703,0)</f>
        <v>0</v>
      </c>
      <c r="BG1703" s="204">
        <f>IF(N1703="zákl. přenesená",J1703,0)</f>
        <v>0</v>
      </c>
      <c r="BH1703" s="204">
        <f>IF(N1703="sníž. přenesená",J1703,0)</f>
        <v>0</v>
      </c>
      <c r="BI1703" s="204">
        <f>IF(N1703="nulová",J1703,0)</f>
        <v>0</v>
      </c>
      <c r="BJ1703" s="24" t="s">
        <v>134</v>
      </c>
      <c r="BK1703" s="204">
        <f>ROUND(I1703*H1703,2)</f>
        <v>0</v>
      </c>
      <c r="BL1703" s="24" t="s">
        <v>161</v>
      </c>
      <c r="BM1703" s="24" t="s">
        <v>1800</v>
      </c>
    </row>
    <row r="1704" spans="2:65" s="1" customFormat="1" ht="40.5">
      <c r="B1704" s="41"/>
      <c r="C1704" s="63"/>
      <c r="D1704" s="205" t="s">
        <v>135</v>
      </c>
      <c r="E1704" s="63"/>
      <c r="F1704" s="206" t="s">
        <v>1801</v>
      </c>
      <c r="G1704" s="63"/>
      <c r="H1704" s="63"/>
      <c r="I1704" s="163"/>
      <c r="J1704" s="63"/>
      <c r="K1704" s="63"/>
      <c r="L1704" s="61"/>
      <c r="M1704" s="207"/>
      <c r="N1704" s="42"/>
      <c r="O1704" s="42"/>
      <c r="P1704" s="42"/>
      <c r="Q1704" s="42"/>
      <c r="R1704" s="42"/>
      <c r="S1704" s="42"/>
      <c r="T1704" s="78"/>
      <c r="AT1704" s="24" t="s">
        <v>135</v>
      </c>
      <c r="AU1704" s="24" t="s">
        <v>134</v>
      </c>
    </row>
    <row r="1705" spans="2:65" s="1" customFormat="1" ht="22.5" customHeight="1">
      <c r="B1705" s="41"/>
      <c r="C1705" s="193" t="s">
        <v>1802</v>
      </c>
      <c r="D1705" s="193" t="s">
        <v>129</v>
      </c>
      <c r="E1705" s="194" t="s">
        <v>1803</v>
      </c>
      <c r="F1705" s="195" t="s">
        <v>1804</v>
      </c>
      <c r="G1705" s="196" t="s">
        <v>400</v>
      </c>
      <c r="H1705" s="197">
        <v>14.298999999999999</v>
      </c>
      <c r="I1705" s="198"/>
      <c r="J1705" s="199">
        <f>ROUND(I1705*H1705,2)</f>
        <v>0</v>
      </c>
      <c r="K1705" s="195" t="s">
        <v>160</v>
      </c>
      <c r="L1705" s="61"/>
      <c r="M1705" s="200" t="s">
        <v>21</v>
      </c>
      <c r="N1705" s="201" t="s">
        <v>42</v>
      </c>
      <c r="O1705" s="42"/>
      <c r="P1705" s="202">
        <f>O1705*H1705</f>
        <v>0</v>
      </c>
      <c r="Q1705" s="202">
        <v>0</v>
      </c>
      <c r="R1705" s="202">
        <f>Q1705*H1705</f>
        <v>0</v>
      </c>
      <c r="S1705" s="202">
        <v>0</v>
      </c>
      <c r="T1705" s="203">
        <f>S1705*H1705</f>
        <v>0</v>
      </c>
      <c r="AR1705" s="24" t="s">
        <v>161</v>
      </c>
      <c r="AT1705" s="24" t="s">
        <v>129</v>
      </c>
      <c r="AU1705" s="24" t="s">
        <v>134</v>
      </c>
      <c r="AY1705" s="24" t="s">
        <v>126</v>
      </c>
      <c r="BE1705" s="204">
        <f>IF(N1705="základní",J1705,0)</f>
        <v>0</v>
      </c>
      <c r="BF1705" s="204">
        <f>IF(N1705="snížená",J1705,0)</f>
        <v>0</v>
      </c>
      <c r="BG1705" s="204">
        <f>IF(N1705="zákl. přenesená",J1705,0)</f>
        <v>0</v>
      </c>
      <c r="BH1705" s="204">
        <f>IF(N1705="sníž. přenesená",J1705,0)</f>
        <v>0</v>
      </c>
      <c r="BI1705" s="204">
        <f>IF(N1705="nulová",J1705,0)</f>
        <v>0</v>
      </c>
      <c r="BJ1705" s="24" t="s">
        <v>134</v>
      </c>
      <c r="BK1705" s="204">
        <f>ROUND(I1705*H1705,2)</f>
        <v>0</v>
      </c>
      <c r="BL1705" s="24" t="s">
        <v>161</v>
      </c>
      <c r="BM1705" s="24" t="s">
        <v>1805</v>
      </c>
    </row>
    <row r="1706" spans="2:65" s="1" customFormat="1" ht="27">
      <c r="B1706" s="41"/>
      <c r="C1706" s="63"/>
      <c r="D1706" s="208" t="s">
        <v>135</v>
      </c>
      <c r="E1706" s="63"/>
      <c r="F1706" s="209" t="s">
        <v>1806</v>
      </c>
      <c r="G1706" s="63"/>
      <c r="H1706" s="63"/>
      <c r="I1706" s="163"/>
      <c r="J1706" s="63"/>
      <c r="K1706" s="63"/>
      <c r="L1706" s="61"/>
      <c r="M1706" s="207"/>
      <c r="N1706" s="42"/>
      <c r="O1706" s="42"/>
      <c r="P1706" s="42"/>
      <c r="Q1706" s="42"/>
      <c r="R1706" s="42"/>
      <c r="S1706" s="42"/>
      <c r="T1706" s="78"/>
      <c r="AT1706" s="24" t="s">
        <v>135</v>
      </c>
      <c r="AU1706" s="24" t="s">
        <v>134</v>
      </c>
    </row>
    <row r="1707" spans="2:65" s="1" customFormat="1" ht="40.5">
      <c r="B1707" s="41"/>
      <c r="C1707" s="63"/>
      <c r="D1707" s="205" t="s">
        <v>299</v>
      </c>
      <c r="E1707" s="63"/>
      <c r="F1707" s="235" t="s">
        <v>1797</v>
      </c>
      <c r="G1707" s="63"/>
      <c r="H1707" s="63"/>
      <c r="I1707" s="163"/>
      <c r="J1707" s="63"/>
      <c r="K1707" s="63"/>
      <c r="L1707" s="61"/>
      <c r="M1707" s="207"/>
      <c r="N1707" s="42"/>
      <c r="O1707" s="42"/>
      <c r="P1707" s="42"/>
      <c r="Q1707" s="42"/>
      <c r="R1707" s="42"/>
      <c r="S1707" s="42"/>
      <c r="T1707" s="78"/>
      <c r="AT1707" s="24" t="s">
        <v>299</v>
      </c>
      <c r="AU1707" s="24" t="s">
        <v>134</v>
      </c>
    </row>
    <row r="1708" spans="2:65" s="1" customFormat="1" ht="22.5" customHeight="1">
      <c r="B1708" s="41"/>
      <c r="C1708" s="251" t="s">
        <v>1070</v>
      </c>
      <c r="D1708" s="251" t="s">
        <v>391</v>
      </c>
      <c r="E1708" s="252" t="s">
        <v>1798</v>
      </c>
      <c r="F1708" s="253" t="s">
        <v>1799</v>
      </c>
      <c r="G1708" s="254" t="s">
        <v>400</v>
      </c>
      <c r="H1708" s="255">
        <v>14.298999999999999</v>
      </c>
      <c r="I1708" s="256"/>
      <c r="J1708" s="257">
        <f>ROUND(I1708*H1708,2)</f>
        <v>0</v>
      </c>
      <c r="K1708" s="253" t="s">
        <v>160</v>
      </c>
      <c r="L1708" s="258"/>
      <c r="M1708" s="259" t="s">
        <v>21</v>
      </c>
      <c r="N1708" s="260" t="s">
        <v>42</v>
      </c>
      <c r="O1708" s="42"/>
      <c r="P1708" s="202">
        <f>O1708*H1708</f>
        <v>0</v>
      </c>
      <c r="Q1708" s="202">
        <v>0</v>
      </c>
      <c r="R1708" s="202">
        <f>Q1708*H1708</f>
        <v>0</v>
      </c>
      <c r="S1708" s="202">
        <v>0</v>
      </c>
      <c r="T1708" s="203">
        <f>S1708*H1708</f>
        <v>0</v>
      </c>
      <c r="AR1708" s="24" t="s">
        <v>361</v>
      </c>
      <c r="AT1708" s="24" t="s">
        <v>391</v>
      </c>
      <c r="AU1708" s="24" t="s">
        <v>134</v>
      </c>
      <c r="AY1708" s="24" t="s">
        <v>126</v>
      </c>
      <c r="BE1708" s="204">
        <f>IF(N1708="základní",J1708,0)</f>
        <v>0</v>
      </c>
      <c r="BF1708" s="204">
        <f>IF(N1708="snížená",J1708,0)</f>
        <v>0</v>
      </c>
      <c r="BG1708" s="204">
        <f>IF(N1708="zákl. přenesená",J1708,0)</f>
        <v>0</v>
      </c>
      <c r="BH1708" s="204">
        <f>IF(N1708="sníž. přenesená",J1708,0)</f>
        <v>0</v>
      </c>
      <c r="BI1708" s="204">
        <f>IF(N1708="nulová",J1708,0)</f>
        <v>0</v>
      </c>
      <c r="BJ1708" s="24" t="s">
        <v>134</v>
      </c>
      <c r="BK1708" s="204">
        <f>ROUND(I1708*H1708,2)</f>
        <v>0</v>
      </c>
      <c r="BL1708" s="24" t="s">
        <v>161</v>
      </c>
      <c r="BM1708" s="24" t="s">
        <v>1807</v>
      </c>
    </row>
    <row r="1709" spans="2:65" s="1" customFormat="1" ht="40.5">
      <c r="B1709" s="41"/>
      <c r="C1709" s="63"/>
      <c r="D1709" s="205" t="s">
        <v>135</v>
      </c>
      <c r="E1709" s="63"/>
      <c r="F1709" s="206" t="s">
        <v>1801</v>
      </c>
      <c r="G1709" s="63"/>
      <c r="H1709" s="63"/>
      <c r="I1709" s="163"/>
      <c r="J1709" s="63"/>
      <c r="K1709" s="63"/>
      <c r="L1709" s="61"/>
      <c r="M1709" s="207"/>
      <c r="N1709" s="42"/>
      <c r="O1709" s="42"/>
      <c r="P1709" s="42"/>
      <c r="Q1709" s="42"/>
      <c r="R1709" s="42"/>
      <c r="S1709" s="42"/>
      <c r="T1709" s="78"/>
      <c r="AT1709" s="24" t="s">
        <v>135</v>
      </c>
      <c r="AU1709" s="24" t="s">
        <v>134</v>
      </c>
    </row>
    <row r="1710" spans="2:65" s="1" customFormat="1" ht="22.5" customHeight="1">
      <c r="B1710" s="41"/>
      <c r="C1710" s="193" t="s">
        <v>1808</v>
      </c>
      <c r="D1710" s="193" t="s">
        <v>129</v>
      </c>
      <c r="E1710" s="194" t="s">
        <v>1809</v>
      </c>
      <c r="F1710" s="195" t="s">
        <v>1810</v>
      </c>
      <c r="G1710" s="196" t="s">
        <v>380</v>
      </c>
      <c r="H1710" s="197">
        <v>1.391</v>
      </c>
      <c r="I1710" s="198"/>
      <c r="J1710" s="199">
        <f>ROUND(I1710*H1710,2)</f>
        <v>0</v>
      </c>
      <c r="K1710" s="195" t="s">
        <v>160</v>
      </c>
      <c r="L1710" s="61"/>
      <c r="M1710" s="200" t="s">
        <v>21</v>
      </c>
      <c r="N1710" s="201" t="s">
        <v>42</v>
      </c>
      <c r="O1710" s="42"/>
      <c r="P1710" s="202">
        <f>O1710*H1710</f>
        <v>0</v>
      </c>
      <c r="Q1710" s="202">
        <v>0</v>
      </c>
      <c r="R1710" s="202">
        <f>Q1710*H1710</f>
        <v>0</v>
      </c>
      <c r="S1710" s="202">
        <v>0</v>
      </c>
      <c r="T1710" s="203">
        <f>S1710*H1710</f>
        <v>0</v>
      </c>
      <c r="AR1710" s="24" t="s">
        <v>161</v>
      </c>
      <c r="AT1710" s="24" t="s">
        <v>129</v>
      </c>
      <c r="AU1710" s="24" t="s">
        <v>134</v>
      </c>
      <c r="AY1710" s="24" t="s">
        <v>126</v>
      </c>
      <c r="BE1710" s="204">
        <f>IF(N1710="základní",J1710,0)</f>
        <v>0</v>
      </c>
      <c r="BF1710" s="204">
        <f>IF(N1710="snížená",J1710,0)</f>
        <v>0</v>
      </c>
      <c r="BG1710" s="204">
        <f>IF(N1710="zákl. přenesená",J1710,0)</f>
        <v>0</v>
      </c>
      <c r="BH1710" s="204">
        <f>IF(N1710="sníž. přenesená",J1710,0)</f>
        <v>0</v>
      </c>
      <c r="BI1710" s="204">
        <f>IF(N1710="nulová",J1710,0)</f>
        <v>0</v>
      </c>
      <c r="BJ1710" s="24" t="s">
        <v>134</v>
      </c>
      <c r="BK1710" s="204">
        <f>ROUND(I1710*H1710,2)</f>
        <v>0</v>
      </c>
      <c r="BL1710" s="24" t="s">
        <v>161</v>
      </c>
      <c r="BM1710" s="24" t="s">
        <v>1811</v>
      </c>
    </row>
    <row r="1711" spans="2:65" s="1" customFormat="1" ht="27">
      <c r="B1711" s="41"/>
      <c r="C1711" s="63"/>
      <c r="D1711" s="208" t="s">
        <v>135</v>
      </c>
      <c r="E1711" s="63"/>
      <c r="F1711" s="209" t="s">
        <v>1812</v>
      </c>
      <c r="G1711" s="63"/>
      <c r="H1711" s="63"/>
      <c r="I1711" s="163"/>
      <c r="J1711" s="63"/>
      <c r="K1711" s="63"/>
      <c r="L1711" s="61"/>
      <c r="M1711" s="207"/>
      <c r="N1711" s="42"/>
      <c r="O1711" s="42"/>
      <c r="P1711" s="42"/>
      <c r="Q1711" s="42"/>
      <c r="R1711" s="42"/>
      <c r="S1711" s="42"/>
      <c r="T1711" s="78"/>
      <c r="AT1711" s="24" t="s">
        <v>135</v>
      </c>
      <c r="AU1711" s="24" t="s">
        <v>134</v>
      </c>
    </row>
    <row r="1712" spans="2:65" s="1" customFormat="1" ht="121.5">
      <c r="B1712" s="41"/>
      <c r="C1712" s="63"/>
      <c r="D1712" s="208" t="s">
        <v>299</v>
      </c>
      <c r="E1712" s="63"/>
      <c r="F1712" s="236" t="s">
        <v>1813</v>
      </c>
      <c r="G1712" s="63"/>
      <c r="H1712" s="63"/>
      <c r="I1712" s="163"/>
      <c r="J1712" s="63"/>
      <c r="K1712" s="63"/>
      <c r="L1712" s="61"/>
      <c r="M1712" s="207"/>
      <c r="N1712" s="42"/>
      <c r="O1712" s="42"/>
      <c r="P1712" s="42"/>
      <c r="Q1712" s="42"/>
      <c r="R1712" s="42"/>
      <c r="S1712" s="42"/>
      <c r="T1712" s="78"/>
      <c r="AT1712" s="24" t="s">
        <v>299</v>
      </c>
      <c r="AU1712" s="24" t="s">
        <v>134</v>
      </c>
    </row>
    <row r="1713" spans="2:65" s="10" customFormat="1" ht="29.85" customHeight="1">
      <c r="B1713" s="176"/>
      <c r="C1713" s="177"/>
      <c r="D1713" s="190" t="s">
        <v>69</v>
      </c>
      <c r="E1713" s="191" t="s">
        <v>1814</v>
      </c>
      <c r="F1713" s="191" t="s">
        <v>1815</v>
      </c>
      <c r="G1713" s="177"/>
      <c r="H1713" s="177"/>
      <c r="I1713" s="180"/>
      <c r="J1713" s="192">
        <f>BK1713</f>
        <v>0</v>
      </c>
      <c r="K1713" s="177"/>
      <c r="L1713" s="182"/>
      <c r="M1713" s="183"/>
      <c r="N1713" s="184"/>
      <c r="O1713" s="184"/>
      <c r="P1713" s="185">
        <f>SUM(P1714:P1767)</f>
        <v>0</v>
      </c>
      <c r="Q1713" s="184"/>
      <c r="R1713" s="185">
        <f>SUM(R1714:R1767)</f>
        <v>0</v>
      </c>
      <c r="S1713" s="184"/>
      <c r="T1713" s="186">
        <f>SUM(T1714:T1767)</f>
        <v>0</v>
      </c>
      <c r="AR1713" s="187" t="s">
        <v>134</v>
      </c>
      <c r="AT1713" s="188" t="s">
        <v>69</v>
      </c>
      <c r="AU1713" s="188" t="s">
        <v>78</v>
      </c>
      <c r="AY1713" s="187" t="s">
        <v>126</v>
      </c>
      <c r="BK1713" s="189">
        <f>SUM(BK1714:BK1767)</f>
        <v>0</v>
      </c>
    </row>
    <row r="1714" spans="2:65" s="1" customFormat="1" ht="31.5" customHeight="1">
      <c r="B1714" s="41"/>
      <c r="C1714" s="193" t="s">
        <v>1074</v>
      </c>
      <c r="D1714" s="193" t="s">
        <v>129</v>
      </c>
      <c r="E1714" s="194" t="s">
        <v>1816</v>
      </c>
      <c r="F1714" s="195" t="s">
        <v>1817</v>
      </c>
      <c r="G1714" s="196" t="s">
        <v>400</v>
      </c>
      <c r="H1714" s="197">
        <v>737.95799999999997</v>
      </c>
      <c r="I1714" s="198"/>
      <c r="J1714" s="199">
        <f>ROUND(I1714*H1714,2)</f>
        <v>0</v>
      </c>
      <c r="K1714" s="195" t="s">
        <v>160</v>
      </c>
      <c r="L1714" s="61"/>
      <c r="M1714" s="200" t="s">
        <v>21</v>
      </c>
      <c r="N1714" s="201" t="s">
        <v>42</v>
      </c>
      <c r="O1714" s="42"/>
      <c r="P1714" s="202">
        <f>O1714*H1714</f>
        <v>0</v>
      </c>
      <c r="Q1714" s="202">
        <v>0</v>
      </c>
      <c r="R1714" s="202">
        <f>Q1714*H1714</f>
        <v>0</v>
      </c>
      <c r="S1714" s="202">
        <v>0</v>
      </c>
      <c r="T1714" s="203">
        <f>S1714*H1714</f>
        <v>0</v>
      </c>
      <c r="AR1714" s="24" t="s">
        <v>161</v>
      </c>
      <c r="AT1714" s="24" t="s">
        <v>129</v>
      </c>
      <c r="AU1714" s="24" t="s">
        <v>134</v>
      </c>
      <c r="AY1714" s="24" t="s">
        <v>126</v>
      </c>
      <c r="BE1714" s="204">
        <f>IF(N1714="základní",J1714,0)</f>
        <v>0</v>
      </c>
      <c r="BF1714" s="204">
        <f>IF(N1714="snížená",J1714,0)</f>
        <v>0</v>
      </c>
      <c r="BG1714" s="204">
        <f>IF(N1714="zákl. přenesená",J1714,0)</f>
        <v>0</v>
      </c>
      <c r="BH1714" s="204">
        <f>IF(N1714="sníž. přenesená",J1714,0)</f>
        <v>0</v>
      </c>
      <c r="BI1714" s="204">
        <f>IF(N1714="nulová",J1714,0)</f>
        <v>0</v>
      </c>
      <c r="BJ1714" s="24" t="s">
        <v>134</v>
      </c>
      <c r="BK1714" s="204">
        <f>ROUND(I1714*H1714,2)</f>
        <v>0</v>
      </c>
      <c r="BL1714" s="24" t="s">
        <v>161</v>
      </c>
      <c r="BM1714" s="24" t="s">
        <v>1818</v>
      </c>
    </row>
    <row r="1715" spans="2:65" s="1" customFormat="1" ht="27">
      <c r="B1715" s="41"/>
      <c r="C1715" s="63"/>
      <c r="D1715" s="208" t="s">
        <v>135</v>
      </c>
      <c r="E1715" s="63"/>
      <c r="F1715" s="209" t="s">
        <v>1819</v>
      </c>
      <c r="G1715" s="63"/>
      <c r="H1715" s="63"/>
      <c r="I1715" s="163"/>
      <c r="J1715" s="63"/>
      <c r="K1715" s="63"/>
      <c r="L1715" s="61"/>
      <c r="M1715" s="207"/>
      <c r="N1715" s="42"/>
      <c r="O1715" s="42"/>
      <c r="P1715" s="42"/>
      <c r="Q1715" s="42"/>
      <c r="R1715" s="42"/>
      <c r="S1715" s="42"/>
      <c r="T1715" s="78"/>
      <c r="AT1715" s="24" t="s">
        <v>135</v>
      </c>
      <c r="AU1715" s="24" t="s">
        <v>134</v>
      </c>
    </row>
    <row r="1716" spans="2:65" s="1" customFormat="1" ht="40.5">
      <c r="B1716" s="41"/>
      <c r="C1716" s="63"/>
      <c r="D1716" s="205" t="s">
        <v>299</v>
      </c>
      <c r="E1716" s="63"/>
      <c r="F1716" s="235" t="s">
        <v>1820</v>
      </c>
      <c r="G1716" s="63"/>
      <c r="H1716" s="63"/>
      <c r="I1716" s="163"/>
      <c r="J1716" s="63"/>
      <c r="K1716" s="63"/>
      <c r="L1716" s="61"/>
      <c r="M1716" s="207"/>
      <c r="N1716" s="42"/>
      <c r="O1716" s="42"/>
      <c r="P1716" s="42"/>
      <c r="Q1716" s="42"/>
      <c r="R1716" s="42"/>
      <c r="S1716" s="42"/>
      <c r="T1716" s="78"/>
      <c r="AT1716" s="24" t="s">
        <v>299</v>
      </c>
      <c r="AU1716" s="24" t="s">
        <v>134</v>
      </c>
    </row>
    <row r="1717" spans="2:65" s="1" customFormat="1" ht="22.5" customHeight="1">
      <c r="B1717" s="41"/>
      <c r="C1717" s="251" t="s">
        <v>1821</v>
      </c>
      <c r="D1717" s="251" t="s">
        <v>391</v>
      </c>
      <c r="E1717" s="252" t="s">
        <v>1780</v>
      </c>
      <c r="F1717" s="253" t="s">
        <v>1781</v>
      </c>
      <c r="G1717" s="254" t="s">
        <v>380</v>
      </c>
      <c r="H1717" s="255">
        <v>0.221</v>
      </c>
      <c r="I1717" s="256"/>
      <c r="J1717" s="257">
        <f>ROUND(I1717*H1717,2)</f>
        <v>0</v>
      </c>
      <c r="K1717" s="253" t="s">
        <v>160</v>
      </c>
      <c r="L1717" s="258"/>
      <c r="M1717" s="259" t="s">
        <v>21</v>
      </c>
      <c r="N1717" s="260" t="s">
        <v>42</v>
      </c>
      <c r="O1717" s="42"/>
      <c r="P1717" s="202">
        <f>O1717*H1717</f>
        <v>0</v>
      </c>
      <c r="Q1717" s="202">
        <v>0</v>
      </c>
      <c r="R1717" s="202">
        <f>Q1717*H1717</f>
        <v>0</v>
      </c>
      <c r="S1717" s="202">
        <v>0</v>
      </c>
      <c r="T1717" s="203">
        <f>S1717*H1717</f>
        <v>0</v>
      </c>
      <c r="AR1717" s="24" t="s">
        <v>361</v>
      </c>
      <c r="AT1717" s="24" t="s">
        <v>391</v>
      </c>
      <c r="AU1717" s="24" t="s">
        <v>134</v>
      </c>
      <c r="AY1717" s="24" t="s">
        <v>126</v>
      </c>
      <c r="BE1717" s="204">
        <f>IF(N1717="základní",J1717,0)</f>
        <v>0</v>
      </c>
      <c r="BF1717" s="204">
        <f>IF(N1717="snížená",J1717,0)</f>
        <v>0</v>
      </c>
      <c r="BG1717" s="204">
        <f>IF(N1717="zákl. přenesená",J1717,0)</f>
        <v>0</v>
      </c>
      <c r="BH1717" s="204">
        <f>IF(N1717="sníž. přenesená",J1717,0)</f>
        <v>0</v>
      </c>
      <c r="BI1717" s="204">
        <f>IF(N1717="nulová",J1717,0)</f>
        <v>0</v>
      </c>
      <c r="BJ1717" s="24" t="s">
        <v>134</v>
      </c>
      <c r="BK1717" s="204">
        <f>ROUND(I1717*H1717,2)</f>
        <v>0</v>
      </c>
      <c r="BL1717" s="24" t="s">
        <v>161</v>
      </c>
      <c r="BM1717" s="24" t="s">
        <v>1822</v>
      </c>
    </row>
    <row r="1718" spans="2:65" s="1" customFormat="1" ht="27">
      <c r="B1718" s="41"/>
      <c r="C1718" s="63"/>
      <c r="D1718" s="208" t="s">
        <v>135</v>
      </c>
      <c r="E1718" s="63"/>
      <c r="F1718" s="209" t="s">
        <v>1783</v>
      </c>
      <c r="G1718" s="63"/>
      <c r="H1718" s="63"/>
      <c r="I1718" s="163"/>
      <c r="J1718" s="63"/>
      <c r="K1718" s="63"/>
      <c r="L1718" s="61"/>
      <c r="M1718" s="207"/>
      <c r="N1718" s="42"/>
      <c r="O1718" s="42"/>
      <c r="P1718" s="42"/>
      <c r="Q1718" s="42"/>
      <c r="R1718" s="42"/>
      <c r="S1718" s="42"/>
      <c r="T1718" s="78"/>
      <c r="AT1718" s="24" t="s">
        <v>135</v>
      </c>
      <c r="AU1718" s="24" t="s">
        <v>134</v>
      </c>
    </row>
    <row r="1719" spans="2:65" s="11" customFormat="1" ht="13.5">
      <c r="B1719" s="210"/>
      <c r="C1719" s="211"/>
      <c r="D1719" s="208" t="s">
        <v>171</v>
      </c>
      <c r="E1719" s="212" t="s">
        <v>21</v>
      </c>
      <c r="F1719" s="213" t="s">
        <v>1823</v>
      </c>
      <c r="G1719" s="211"/>
      <c r="H1719" s="214">
        <v>0.221</v>
      </c>
      <c r="I1719" s="215"/>
      <c r="J1719" s="211"/>
      <c r="K1719" s="211"/>
      <c r="L1719" s="216"/>
      <c r="M1719" s="217"/>
      <c r="N1719" s="218"/>
      <c r="O1719" s="218"/>
      <c r="P1719" s="218"/>
      <c r="Q1719" s="218"/>
      <c r="R1719" s="218"/>
      <c r="S1719" s="218"/>
      <c r="T1719" s="219"/>
      <c r="AT1719" s="220" t="s">
        <v>171</v>
      </c>
      <c r="AU1719" s="220" t="s">
        <v>134</v>
      </c>
      <c r="AV1719" s="11" t="s">
        <v>134</v>
      </c>
      <c r="AW1719" s="11" t="s">
        <v>33</v>
      </c>
      <c r="AX1719" s="11" t="s">
        <v>70</v>
      </c>
      <c r="AY1719" s="220" t="s">
        <v>126</v>
      </c>
    </row>
    <row r="1720" spans="2:65" s="12" customFormat="1" ht="13.5">
      <c r="B1720" s="221"/>
      <c r="C1720" s="222"/>
      <c r="D1720" s="205" t="s">
        <v>171</v>
      </c>
      <c r="E1720" s="248" t="s">
        <v>21</v>
      </c>
      <c r="F1720" s="249" t="s">
        <v>174</v>
      </c>
      <c r="G1720" s="222"/>
      <c r="H1720" s="250">
        <v>0.221</v>
      </c>
      <c r="I1720" s="226"/>
      <c r="J1720" s="222"/>
      <c r="K1720" s="222"/>
      <c r="L1720" s="227"/>
      <c r="M1720" s="228"/>
      <c r="N1720" s="229"/>
      <c r="O1720" s="229"/>
      <c r="P1720" s="229"/>
      <c r="Q1720" s="229"/>
      <c r="R1720" s="229"/>
      <c r="S1720" s="229"/>
      <c r="T1720" s="230"/>
      <c r="AT1720" s="231" t="s">
        <v>171</v>
      </c>
      <c r="AU1720" s="231" t="s">
        <v>134</v>
      </c>
      <c r="AV1720" s="12" t="s">
        <v>133</v>
      </c>
      <c r="AW1720" s="12" t="s">
        <v>33</v>
      </c>
      <c r="AX1720" s="12" t="s">
        <v>78</v>
      </c>
      <c r="AY1720" s="231" t="s">
        <v>126</v>
      </c>
    </row>
    <row r="1721" spans="2:65" s="1" customFormat="1" ht="22.5" customHeight="1">
      <c r="B1721" s="41"/>
      <c r="C1721" s="193" t="s">
        <v>1142</v>
      </c>
      <c r="D1721" s="193" t="s">
        <v>129</v>
      </c>
      <c r="E1721" s="194" t="s">
        <v>1824</v>
      </c>
      <c r="F1721" s="195" t="s">
        <v>1825</v>
      </c>
      <c r="G1721" s="196" t="s">
        <v>400</v>
      </c>
      <c r="H1721" s="197">
        <v>737.95799999999997</v>
      </c>
      <c r="I1721" s="198"/>
      <c r="J1721" s="199">
        <f>ROUND(I1721*H1721,2)</f>
        <v>0</v>
      </c>
      <c r="K1721" s="195" t="s">
        <v>160</v>
      </c>
      <c r="L1721" s="61"/>
      <c r="M1721" s="200" t="s">
        <v>21</v>
      </c>
      <c r="N1721" s="201" t="s">
        <v>42</v>
      </c>
      <c r="O1721" s="42"/>
      <c r="P1721" s="202">
        <f>O1721*H1721</f>
        <v>0</v>
      </c>
      <c r="Q1721" s="202">
        <v>0</v>
      </c>
      <c r="R1721" s="202">
        <f>Q1721*H1721</f>
        <v>0</v>
      </c>
      <c r="S1721" s="202">
        <v>0</v>
      </c>
      <c r="T1721" s="203">
        <f>S1721*H1721</f>
        <v>0</v>
      </c>
      <c r="AR1721" s="24" t="s">
        <v>161</v>
      </c>
      <c r="AT1721" s="24" t="s">
        <v>129</v>
      </c>
      <c r="AU1721" s="24" t="s">
        <v>134</v>
      </c>
      <c r="AY1721" s="24" t="s">
        <v>126</v>
      </c>
      <c r="BE1721" s="204">
        <f>IF(N1721="základní",J1721,0)</f>
        <v>0</v>
      </c>
      <c r="BF1721" s="204">
        <f>IF(N1721="snížená",J1721,0)</f>
        <v>0</v>
      </c>
      <c r="BG1721" s="204">
        <f>IF(N1721="zákl. přenesená",J1721,0)</f>
        <v>0</v>
      </c>
      <c r="BH1721" s="204">
        <f>IF(N1721="sníž. přenesená",J1721,0)</f>
        <v>0</v>
      </c>
      <c r="BI1721" s="204">
        <f>IF(N1721="nulová",J1721,0)</f>
        <v>0</v>
      </c>
      <c r="BJ1721" s="24" t="s">
        <v>134</v>
      </c>
      <c r="BK1721" s="204">
        <f>ROUND(I1721*H1721,2)</f>
        <v>0</v>
      </c>
      <c r="BL1721" s="24" t="s">
        <v>161</v>
      </c>
      <c r="BM1721" s="24" t="s">
        <v>1826</v>
      </c>
    </row>
    <row r="1722" spans="2:65" s="1" customFormat="1" ht="13.5">
      <c r="B1722" s="41"/>
      <c r="C1722" s="63"/>
      <c r="D1722" s="208" t="s">
        <v>135</v>
      </c>
      <c r="E1722" s="63"/>
      <c r="F1722" s="209" t="s">
        <v>1827</v>
      </c>
      <c r="G1722" s="63"/>
      <c r="H1722" s="63"/>
      <c r="I1722" s="163"/>
      <c r="J1722" s="63"/>
      <c r="K1722" s="63"/>
      <c r="L1722" s="61"/>
      <c r="M1722" s="207"/>
      <c r="N1722" s="42"/>
      <c r="O1722" s="42"/>
      <c r="P1722" s="42"/>
      <c r="Q1722" s="42"/>
      <c r="R1722" s="42"/>
      <c r="S1722" s="42"/>
      <c r="T1722" s="78"/>
      <c r="AT1722" s="24" t="s">
        <v>135</v>
      </c>
      <c r="AU1722" s="24" t="s">
        <v>134</v>
      </c>
    </row>
    <row r="1723" spans="2:65" s="1" customFormat="1" ht="40.5">
      <c r="B1723" s="41"/>
      <c r="C1723" s="63"/>
      <c r="D1723" s="205" t="s">
        <v>299</v>
      </c>
      <c r="E1723" s="63"/>
      <c r="F1723" s="235" t="s">
        <v>1828</v>
      </c>
      <c r="G1723" s="63"/>
      <c r="H1723" s="63"/>
      <c r="I1723" s="163"/>
      <c r="J1723" s="63"/>
      <c r="K1723" s="63"/>
      <c r="L1723" s="61"/>
      <c r="M1723" s="207"/>
      <c r="N1723" s="42"/>
      <c r="O1723" s="42"/>
      <c r="P1723" s="42"/>
      <c r="Q1723" s="42"/>
      <c r="R1723" s="42"/>
      <c r="S1723" s="42"/>
      <c r="T1723" s="78"/>
      <c r="AT1723" s="24" t="s">
        <v>299</v>
      </c>
      <c r="AU1723" s="24" t="s">
        <v>134</v>
      </c>
    </row>
    <row r="1724" spans="2:65" s="1" customFormat="1" ht="22.5" customHeight="1">
      <c r="B1724" s="41"/>
      <c r="C1724" s="251" t="s">
        <v>1829</v>
      </c>
      <c r="D1724" s="251" t="s">
        <v>391</v>
      </c>
      <c r="E1724" s="252" t="s">
        <v>1798</v>
      </c>
      <c r="F1724" s="253" t="s">
        <v>1799</v>
      </c>
      <c r="G1724" s="254" t="s">
        <v>400</v>
      </c>
      <c r="H1724" s="255">
        <v>848.65200000000004</v>
      </c>
      <c r="I1724" s="256"/>
      <c r="J1724" s="257">
        <f>ROUND(I1724*H1724,2)</f>
        <v>0</v>
      </c>
      <c r="K1724" s="253" t="s">
        <v>160</v>
      </c>
      <c r="L1724" s="258"/>
      <c r="M1724" s="259" t="s">
        <v>21</v>
      </c>
      <c r="N1724" s="260" t="s">
        <v>42</v>
      </c>
      <c r="O1724" s="42"/>
      <c r="P1724" s="202">
        <f>O1724*H1724</f>
        <v>0</v>
      </c>
      <c r="Q1724" s="202">
        <v>0</v>
      </c>
      <c r="R1724" s="202">
        <f>Q1724*H1724</f>
        <v>0</v>
      </c>
      <c r="S1724" s="202">
        <v>0</v>
      </c>
      <c r="T1724" s="203">
        <f>S1724*H1724</f>
        <v>0</v>
      </c>
      <c r="AR1724" s="24" t="s">
        <v>361</v>
      </c>
      <c r="AT1724" s="24" t="s">
        <v>391</v>
      </c>
      <c r="AU1724" s="24" t="s">
        <v>134</v>
      </c>
      <c r="AY1724" s="24" t="s">
        <v>126</v>
      </c>
      <c r="BE1724" s="204">
        <f>IF(N1724="základní",J1724,0)</f>
        <v>0</v>
      </c>
      <c r="BF1724" s="204">
        <f>IF(N1724="snížená",J1724,0)</f>
        <v>0</v>
      </c>
      <c r="BG1724" s="204">
        <f>IF(N1724="zákl. přenesená",J1724,0)</f>
        <v>0</v>
      </c>
      <c r="BH1724" s="204">
        <f>IF(N1724="sníž. přenesená",J1724,0)</f>
        <v>0</v>
      </c>
      <c r="BI1724" s="204">
        <f>IF(N1724="nulová",J1724,0)</f>
        <v>0</v>
      </c>
      <c r="BJ1724" s="24" t="s">
        <v>134</v>
      </c>
      <c r="BK1724" s="204">
        <f>ROUND(I1724*H1724,2)</f>
        <v>0</v>
      </c>
      <c r="BL1724" s="24" t="s">
        <v>161</v>
      </c>
      <c r="BM1724" s="24" t="s">
        <v>1830</v>
      </c>
    </row>
    <row r="1725" spans="2:65" s="1" customFormat="1" ht="40.5">
      <c r="B1725" s="41"/>
      <c r="C1725" s="63"/>
      <c r="D1725" s="205" t="s">
        <v>135</v>
      </c>
      <c r="E1725" s="63"/>
      <c r="F1725" s="206" t="s">
        <v>1801</v>
      </c>
      <c r="G1725" s="63"/>
      <c r="H1725" s="63"/>
      <c r="I1725" s="163"/>
      <c r="J1725" s="63"/>
      <c r="K1725" s="63"/>
      <c r="L1725" s="61"/>
      <c r="M1725" s="207"/>
      <c r="N1725" s="42"/>
      <c r="O1725" s="42"/>
      <c r="P1725" s="42"/>
      <c r="Q1725" s="42"/>
      <c r="R1725" s="42"/>
      <c r="S1725" s="42"/>
      <c r="T1725" s="78"/>
      <c r="AT1725" s="24" t="s">
        <v>135</v>
      </c>
      <c r="AU1725" s="24" t="s">
        <v>134</v>
      </c>
    </row>
    <row r="1726" spans="2:65" s="1" customFormat="1" ht="31.5" customHeight="1">
      <c r="B1726" s="41"/>
      <c r="C1726" s="193" t="s">
        <v>1146</v>
      </c>
      <c r="D1726" s="193" t="s">
        <v>129</v>
      </c>
      <c r="E1726" s="194" t="s">
        <v>1831</v>
      </c>
      <c r="F1726" s="195" t="s">
        <v>1832</v>
      </c>
      <c r="G1726" s="196" t="s">
        <v>400</v>
      </c>
      <c r="H1726" s="197">
        <v>737.95799999999997</v>
      </c>
      <c r="I1726" s="198"/>
      <c r="J1726" s="199">
        <f>ROUND(I1726*H1726,2)</f>
        <v>0</v>
      </c>
      <c r="K1726" s="195" t="s">
        <v>160</v>
      </c>
      <c r="L1726" s="61"/>
      <c r="M1726" s="200" t="s">
        <v>21</v>
      </c>
      <c r="N1726" s="201" t="s">
        <v>42</v>
      </c>
      <c r="O1726" s="42"/>
      <c r="P1726" s="202">
        <f>O1726*H1726</f>
        <v>0</v>
      </c>
      <c r="Q1726" s="202">
        <v>0</v>
      </c>
      <c r="R1726" s="202">
        <f>Q1726*H1726</f>
        <v>0</v>
      </c>
      <c r="S1726" s="202">
        <v>0</v>
      </c>
      <c r="T1726" s="203">
        <f>S1726*H1726</f>
        <v>0</v>
      </c>
      <c r="AR1726" s="24" t="s">
        <v>161</v>
      </c>
      <c r="AT1726" s="24" t="s">
        <v>129</v>
      </c>
      <c r="AU1726" s="24" t="s">
        <v>134</v>
      </c>
      <c r="AY1726" s="24" t="s">
        <v>126</v>
      </c>
      <c r="BE1726" s="204">
        <f>IF(N1726="základní",J1726,0)</f>
        <v>0</v>
      </c>
      <c r="BF1726" s="204">
        <f>IF(N1726="snížená",J1726,0)</f>
        <v>0</v>
      </c>
      <c r="BG1726" s="204">
        <f>IF(N1726="zákl. přenesená",J1726,0)</f>
        <v>0</v>
      </c>
      <c r="BH1726" s="204">
        <f>IF(N1726="sníž. přenesená",J1726,0)</f>
        <v>0</v>
      </c>
      <c r="BI1726" s="204">
        <f>IF(N1726="nulová",J1726,0)</f>
        <v>0</v>
      </c>
      <c r="BJ1726" s="24" t="s">
        <v>134</v>
      </c>
      <c r="BK1726" s="204">
        <f>ROUND(I1726*H1726,2)</f>
        <v>0</v>
      </c>
      <c r="BL1726" s="24" t="s">
        <v>161</v>
      </c>
      <c r="BM1726" s="24" t="s">
        <v>1833</v>
      </c>
    </row>
    <row r="1727" spans="2:65" s="1" customFormat="1" ht="27">
      <c r="B1727" s="41"/>
      <c r="C1727" s="63"/>
      <c r="D1727" s="208" t="s">
        <v>135</v>
      </c>
      <c r="E1727" s="63"/>
      <c r="F1727" s="209" t="s">
        <v>1834</v>
      </c>
      <c r="G1727" s="63"/>
      <c r="H1727" s="63"/>
      <c r="I1727" s="163"/>
      <c r="J1727" s="63"/>
      <c r="K1727" s="63"/>
      <c r="L1727" s="61"/>
      <c r="M1727" s="207"/>
      <c r="N1727" s="42"/>
      <c r="O1727" s="42"/>
      <c r="P1727" s="42"/>
      <c r="Q1727" s="42"/>
      <c r="R1727" s="42"/>
      <c r="S1727" s="42"/>
      <c r="T1727" s="78"/>
      <c r="AT1727" s="24" t="s">
        <v>135</v>
      </c>
      <c r="AU1727" s="24" t="s">
        <v>134</v>
      </c>
    </row>
    <row r="1728" spans="2:65" s="1" customFormat="1" ht="40.5">
      <c r="B1728" s="41"/>
      <c r="C1728" s="63"/>
      <c r="D1728" s="205" t="s">
        <v>299</v>
      </c>
      <c r="E1728" s="63"/>
      <c r="F1728" s="235" t="s">
        <v>1828</v>
      </c>
      <c r="G1728" s="63"/>
      <c r="H1728" s="63"/>
      <c r="I1728" s="163"/>
      <c r="J1728" s="63"/>
      <c r="K1728" s="63"/>
      <c r="L1728" s="61"/>
      <c r="M1728" s="207"/>
      <c r="N1728" s="42"/>
      <c r="O1728" s="42"/>
      <c r="P1728" s="42"/>
      <c r="Q1728" s="42"/>
      <c r="R1728" s="42"/>
      <c r="S1728" s="42"/>
      <c r="T1728" s="78"/>
      <c r="AT1728" s="24" t="s">
        <v>299</v>
      </c>
      <c r="AU1728" s="24" t="s">
        <v>134</v>
      </c>
    </row>
    <row r="1729" spans="2:65" s="1" customFormat="1" ht="22.5" customHeight="1">
      <c r="B1729" s="41"/>
      <c r="C1729" s="251" t="s">
        <v>1835</v>
      </c>
      <c r="D1729" s="251" t="s">
        <v>391</v>
      </c>
      <c r="E1729" s="252" t="s">
        <v>1836</v>
      </c>
      <c r="F1729" s="253" t="s">
        <v>1837</v>
      </c>
      <c r="G1729" s="254" t="s">
        <v>400</v>
      </c>
      <c r="H1729" s="255">
        <v>848.65200000000004</v>
      </c>
      <c r="I1729" s="256"/>
      <c r="J1729" s="257">
        <f>ROUND(I1729*H1729,2)</f>
        <v>0</v>
      </c>
      <c r="K1729" s="253" t="s">
        <v>160</v>
      </c>
      <c r="L1729" s="258"/>
      <c r="M1729" s="259" t="s">
        <v>21</v>
      </c>
      <c r="N1729" s="260" t="s">
        <v>42</v>
      </c>
      <c r="O1729" s="42"/>
      <c r="P1729" s="202">
        <f>O1729*H1729</f>
        <v>0</v>
      </c>
      <c r="Q1729" s="202">
        <v>0</v>
      </c>
      <c r="R1729" s="202">
        <f>Q1729*H1729</f>
        <v>0</v>
      </c>
      <c r="S1729" s="202">
        <v>0</v>
      </c>
      <c r="T1729" s="203">
        <f>S1729*H1729</f>
        <v>0</v>
      </c>
      <c r="AR1729" s="24" t="s">
        <v>361</v>
      </c>
      <c r="AT1729" s="24" t="s">
        <v>391</v>
      </c>
      <c r="AU1729" s="24" t="s">
        <v>134</v>
      </c>
      <c r="AY1729" s="24" t="s">
        <v>126</v>
      </c>
      <c r="BE1729" s="204">
        <f>IF(N1729="základní",J1729,0)</f>
        <v>0</v>
      </c>
      <c r="BF1729" s="204">
        <f>IF(N1729="snížená",J1729,0)</f>
        <v>0</v>
      </c>
      <c r="BG1729" s="204">
        <f>IF(N1729="zákl. přenesená",J1729,0)</f>
        <v>0</v>
      </c>
      <c r="BH1729" s="204">
        <f>IF(N1729="sníž. přenesená",J1729,0)</f>
        <v>0</v>
      </c>
      <c r="BI1729" s="204">
        <f>IF(N1729="nulová",J1729,0)</f>
        <v>0</v>
      </c>
      <c r="BJ1729" s="24" t="s">
        <v>134</v>
      </c>
      <c r="BK1729" s="204">
        <f>ROUND(I1729*H1729,2)</f>
        <v>0</v>
      </c>
      <c r="BL1729" s="24" t="s">
        <v>161</v>
      </c>
      <c r="BM1729" s="24" t="s">
        <v>1838</v>
      </c>
    </row>
    <row r="1730" spans="2:65" s="1" customFormat="1" ht="40.5">
      <c r="B1730" s="41"/>
      <c r="C1730" s="63"/>
      <c r="D1730" s="208" t="s">
        <v>135</v>
      </c>
      <c r="E1730" s="63"/>
      <c r="F1730" s="209" t="s">
        <v>1839</v>
      </c>
      <c r="G1730" s="63"/>
      <c r="H1730" s="63"/>
      <c r="I1730" s="163"/>
      <c r="J1730" s="63"/>
      <c r="K1730" s="63"/>
      <c r="L1730" s="61"/>
      <c r="M1730" s="207"/>
      <c r="N1730" s="42"/>
      <c r="O1730" s="42"/>
      <c r="P1730" s="42"/>
      <c r="Q1730" s="42"/>
      <c r="R1730" s="42"/>
      <c r="S1730" s="42"/>
      <c r="T1730" s="78"/>
      <c r="AT1730" s="24" t="s">
        <v>135</v>
      </c>
      <c r="AU1730" s="24" t="s">
        <v>134</v>
      </c>
    </row>
    <row r="1731" spans="2:65" s="11" customFormat="1" ht="13.5">
      <c r="B1731" s="210"/>
      <c r="C1731" s="211"/>
      <c r="D1731" s="208" t="s">
        <v>171</v>
      </c>
      <c r="E1731" s="212" t="s">
        <v>21</v>
      </c>
      <c r="F1731" s="213" t="s">
        <v>1840</v>
      </c>
      <c r="G1731" s="211"/>
      <c r="H1731" s="214">
        <v>848.65200000000004</v>
      </c>
      <c r="I1731" s="215"/>
      <c r="J1731" s="211"/>
      <c r="K1731" s="211"/>
      <c r="L1731" s="216"/>
      <c r="M1731" s="217"/>
      <c r="N1731" s="218"/>
      <c r="O1731" s="218"/>
      <c r="P1731" s="218"/>
      <c r="Q1731" s="218"/>
      <c r="R1731" s="218"/>
      <c r="S1731" s="218"/>
      <c r="T1731" s="219"/>
      <c r="AT1731" s="220" t="s">
        <v>171</v>
      </c>
      <c r="AU1731" s="220" t="s">
        <v>134</v>
      </c>
      <c r="AV1731" s="11" t="s">
        <v>134</v>
      </c>
      <c r="AW1731" s="11" t="s">
        <v>33</v>
      </c>
      <c r="AX1731" s="11" t="s">
        <v>70</v>
      </c>
      <c r="AY1731" s="220" t="s">
        <v>126</v>
      </c>
    </row>
    <row r="1732" spans="2:65" s="12" customFormat="1" ht="13.5">
      <c r="B1732" s="221"/>
      <c r="C1732" s="222"/>
      <c r="D1732" s="205" t="s">
        <v>171</v>
      </c>
      <c r="E1732" s="248" t="s">
        <v>21</v>
      </c>
      <c r="F1732" s="249" t="s">
        <v>174</v>
      </c>
      <c r="G1732" s="222"/>
      <c r="H1732" s="250">
        <v>848.65200000000004</v>
      </c>
      <c r="I1732" s="226"/>
      <c r="J1732" s="222"/>
      <c r="K1732" s="222"/>
      <c r="L1732" s="227"/>
      <c r="M1732" s="228"/>
      <c r="N1732" s="229"/>
      <c r="O1732" s="229"/>
      <c r="P1732" s="229"/>
      <c r="Q1732" s="229"/>
      <c r="R1732" s="229"/>
      <c r="S1732" s="229"/>
      <c r="T1732" s="230"/>
      <c r="AT1732" s="231" t="s">
        <v>171</v>
      </c>
      <c r="AU1732" s="231" t="s">
        <v>134</v>
      </c>
      <c r="AV1732" s="12" t="s">
        <v>133</v>
      </c>
      <c r="AW1732" s="12" t="s">
        <v>33</v>
      </c>
      <c r="AX1732" s="12" t="s">
        <v>78</v>
      </c>
      <c r="AY1732" s="231" t="s">
        <v>126</v>
      </c>
    </row>
    <row r="1733" spans="2:65" s="1" customFormat="1" ht="31.5" customHeight="1">
      <c r="B1733" s="41"/>
      <c r="C1733" s="193" t="s">
        <v>1149</v>
      </c>
      <c r="D1733" s="193" t="s">
        <v>129</v>
      </c>
      <c r="E1733" s="194" t="s">
        <v>1841</v>
      </c>
      <c r="F1733" s="195" t="s">
        <v>1842</v>
      </c>
      <c r="G1733" s="196" t="s">
        <v>169</v>
      </c>
      <c r="H1733" s="197">
        <v>370.81900000000002</v>
      </c>
      <c r="I1733" s="198"/>
      <c r="J1733" s="199">
        <f>ROUND(I1733*H1733,2)</f>
        <v>0</v>
      </c>
      <c r="K1733" s="195" t="s">
        <v>160</v>
      </c>
      <c r="L1733" s="61"/>
      <c r="M1733" s="200" t="s">
        <v>21</v>
      </c>
      <c r="N1733" s="201" t="s">
        <v>42</v>
      </c>
      <c r="O1733" s="42"/>
      <c r="P1733" s="202">
        <f>O1733*H1733</f>
        <v>0</v>
      </c>
      <c r="Q1733" s="202">
        <v>0</v>
      </c>
      <c r="R1733" s="202">
        <f>Q1733*H1733</f>
        <v>0</v>
      </c>
      <c r="S1733" s="202">
        <v>0</v>
      </c>
      <c r="T1733" s="203">
        <f>S1733*H1733</f>
        <v>0</v>
      </c>
      <c r="AR1733" s="24" t="s">
        <v>161</v>
      </c>
      <c r="AT1733" s="24" t="s">
        <v>129</v>
      </c>
      <c r="AU1733" s="24" t="s">
        <v>134</v>
      </c>
      <c r="AY1733" s="24" t="s">
        <v>126</v>
      </c>
      <c r="BE1733" s="204">
        <f>IF(N1733="základní",J1733,0)</f>
        <v>0</v>
      </c>
      <c r="BF1733" s="204">
        <f>IF(N1733="snížená",J1733,0)</f>
        <v>0</v>
      </c>
      <c r="BG1733" s="204">
        <f>IF(N1733="zákl. přenesená",J1733,0)</f>
        <v>0</v>
      </c>
      <c r="BH1733" s="204">
        <f>IF(N1733="sníž. přenesená",J1733,0)</f>
        <v>0</v>
      </c>
      <c r="BI1733" s="204">
        <f>IF(N1733="nulová",J1733,0)</f>
        <v>0</v>
      </c>
      <c r="BJ1733" s="24" t="s">
        <v>134</v>
      </c>
      <c r="BK1733" s="204">
        <f>ROUND(I1733*H1733,2)</f>
        <v>0</v>
      </c>
      <c r="BL1733" s="24" t="s">
        <v>161</v>
      </c>
      <c r="BM1733" s="24" t="s">
        <v>1843</v>
      </c>
    </row>
    <row r="1734" spans="2:65" s="1" customFormat="1" ht="27">
      <c r="B1734" s="41"/>
      <c r="C1734" s="63"/>
      <c r="D1734" s="208" t="s">
        <v>135</v>
      </c>
      <c r="E1734" s="63"/>
      <c r="F1734" s="209" t="s">
        <v>1844</v>
      </c>
      <c r="G1734" s="63"/>
      <c r="H1734" s="63"/>
      <c r="I1734" s="163"/>
      <c r="J1734" s="63"/>
      <c r="K1734" s="63"/>
      <c r="L1734" s="61"/>
      <c r="M1734" s="207"/>
      <c r="N1734" s="42"/>
      <c r="O1734" s="42"/>
      <c r="P1734" s="42"/>
      <c r="Q1734" s="42"/>
      <c r="R1734" s="42"/>
      <c r="S1734" s="42"/>
      <c r="T1734" s="78"/>
      <c r="AT1734" s="24" t="s">
        <v>135</v>
      </c>
      <c r="AU1734" s="24" t="s">
        <v>134</v>
      </c>
    </row>
    <row r="1735" spans="2:65" s="1" customFormat="1" ht="40.5">
      <c r="B1735" s="41"/>
      <c r="C1735" s="63"/>
      <c r="D1735" s="205" t="s">
        <v>299</v>
      </c>
      <c r="E1735" s="63"/>
      <c r="F1735" s="235" t="s">
        <v>1828</v>
      </c>
      <c r="G1735" s="63"/>
      <c r="H1735" s="63"/>
      <c r="I1735" s="163"/>
      <c r="J1735" s="63"/>
      <c r="K1735" s="63"/>
      <c r="L1735" s="61"/>
      <c r="M1735" s="207"/>
      <c r="N1735" s="42"/>
      <c r="O1735" s="42"/>
      <c r="P1735" s="42"/>
      <c r="Q1735" s="42"/>
      <c r="R1735" s="42"/>
      <c r="S1735" s="42"/>
      <c r="T1735" s="78"/>
      <c r="AT1735" s="24" t="s">
        <v>299</v>
      </c>
      <c r="AU1735" s="24" t="s">
        <v>134</v>
      </c>
    </row>
    <row r="1736" spans="2:65" s="1" customFormat="1" ht="22.5" customHeight="1">
      <c r="B1736" s="41"/>
      <c r="C1736" s="251" t="s">
        <v>1845</v>
      </c>
      <c r="D1736" s="251" t="s">
        <v>391</v>
      </c>
      <c r="E1736" s="252" t="s">
        <v>1846</v>
      </c>
      <c r="F1736" s="253" t="s">
        <v>1847</v>
      </c>
      <c r="G1736" s="254" t="s">
        <v>400</v>
      </c>
      <c r="H1736" s="255">
        <v>18.541</v>
      </c>
      <c r="I1736" s="256"/>
      <c r="J1736" s="257">
        <f>ROUND(I1736*H1736,2)</f>
        <v>0</v>
      </c>
      <c r="K1736" s="253" t="s">
        <v>160</v>
      </c>
      <c r="L1736" s="258"/>
      <c r="M1736" s="259" t="s">
        <v>21</v>
      </c>
      <c r="N1736" s="260" t="s">
        <v>42</v>
      </c>
      <c r="O1736" s="42"/>
      <c r="P1736" s="202">
        <f>O1736*H1736</f>
        <v>0</v>
      </c>
      <c r="Q1736" s="202">
        <v>0</v>
      </c>
      <c r="R1736" s="202">
        <f>Q1736*H1736</f>
        <v>0</v>
      </c>
      <c r="S1736" s="202">
        <v>0</v>
      </c>
      <c r="T1736" s="203">
        <f>S1736*H1736</f>
        <v>0</v>
      </c>
      <c r="AR1736" s="24" t="s">
        <v>361</v>
      </c>
      <c r="AT1736" s="24" t="s">
        <v>391</v>
      </c>
      <c r="AU1736" s="24" t="s">
        <v>134</v>
      </c>
      <c r="AY1736" s="24" t="s">
        <v>126</v>
      </c>
      <c r="BE1736" s="204">
        <f>IF(N1736="základní",J1736,0)</f>
        <v>0</v>
      </c>
      <c r="BF1736" s="204">
        <f>IF(N1736="snížená",J1736,0)</f>
        <v>0</v>
      </c>
      <c r="BG1736" s="204">
        <f>IF(N1736="zákl. přenesená",J1736,0)</f>
        <v>0</v>
      </c>
      <c r="BH1736" s="204">
        <f>IF(N1736="sníž. přenesená",J1736,0)</f>
        <v>0</v>
      </c>
      <c r="BI1736" s="204">
        <f>IF(N1736="nulová",J1736,0)</f>
        <v>0</v>
      </c>
      <c r="BJ1736" s="24" t="s">
        <v>134</v>
      </c>
      <c r="BK1736" s="204">
        <f>ROUND(I1736*H1736,2)</f>
        <v>0</v>
      </c>
      <c r="BL1736" s="24" t="s">
        <v>161</v>
      </c>
      <c r="BM1736" s="24" t="s">
        <v>1848</v>
      </c>
    </row>
    <row r="1737" spans="2:65" s="1" customFormat="1" ht="27">
      <c r="B1737" s="41"/>
      <c r="C1737" s="63"/>
      <c r="D1737" s="208" t="s">
        <v>135</v>
      </c>
      <c r="E1737" s="63"/>
      <c r="F1737" s="209" t="s">
        <v>1849</v>
      </c>
      <c r="G1737" s="63"/>
      <c r="H1737" s="63"/>
      <c r="I1737" s="163"/>
      <c r="J1737" s="63"/>
      <c r="K1737" s="63"/>
      <c r="L1737" s="61"/>
      <c r="M1737" s="207"/>
      <c r="N1737" s="42"/>
      <c r="O1737" s="42"/>
      <c r="P1737" s="42"/>
      <c r="Q1737" s="42"/>
      <c r="R1737" s="42"/>
      <c r="S1737" s="42"/>
      <c r="T1737" s="78"/>
      <c r="AT1737" s="24" t="s">
        <v>135</v>
      </c>
      <c r="AU1737" s="24" t="s">
        <v>134</v>
      </c>
    </row>
    <row r="1738" spans="2:65" s="11" customFormat="1" ht="13.5">
      <c r="B1738" s="210"/>
      <c r="C1738" s="211"/>
      <c r="D1738" s="208" t="s">
        <v>171</v>
      </c>
      <c r="E1738" s="212" t="s">
        <v>21</v>
      </c>
      <c r="F1738" s="213" t="s">
        <v>1850</v>
      </c>
      <c r="G1738" s="211"/>
      <c r="H1738" s="214">
        <v>18.541</v>
      </c>
      <c r="I1738" s="215"/>
      <c r="J1738" s="211"/>
      <c r="K1738" s="211"/>
      <c r="L1738" s="216"/>
      <c r="M1738" s="217"/>
      <c r="N1738" s="218"/>
      <c r="O1738" s="218"/>
      <c r="P1738" s="218"/>
      <c r="Q1738" s="218"/>
      <c r="R1738" s="218"/>
      <c r="S1738" s="218"/>
      <c r="T1738" s="219"/>
      <c r="AT1738" s="220" t="s">
        <v>171</v>
      </c>
      <c r="AU1738" s="220" t="s">
        <v>134</v>
      </c>
      <c r="AV1738" s="11" t="s">
        <v>134</v>
      </c>
      <c r="AW1738" s="11" t="s">
        <v>33</v>
      </c>
      <c r="AX1738" s="11" t="s">
        <v>70</v>
      </c>
      <c r="AY1738" s="220" t="s">
        <v>126</v>
      </c>
    </row>
    <row r="1739" spans="2:65" s="12" customFormat="1" ht="13.5">
      <c r="B1739" s="221"/>
      <c r="C1739" s="222"/>
      <c r="D1739" s="205" t="s">
        <v>171</v>
      </c>
      <c r="E1739" s="248" t="s">
        <v>21</v>
      </c>
      <c r="F1739" s="249" t="s">
        <v>174</v>
      </c>
      <c r="G1739" s="222"/>
      <c r="H1739" s="250">
        <v>18.541</v>
      </c>
      <c r="I1739" s="226"/>
      <c r="J1739" s="222"/>
      <c r="K1739" s="222"/>
      <c r="L1739" s="227"/>
      <c r="M1739" s="228"/>
      <c r="N1739" s="229"/>
      <c r="O1739" s="229"/>
      <c r="P1739" s="229"/>
      <c r="Q1739" s="229"/>
      <c r="R1739" s="229"/>
      <c r="S1739" s="229"/>
      <c r="T1739" s="230"/>
      <c r="AT1739" s="231" t="s">
        <v>171</v>
      </c>
      <c r="AU1739" s="231" t="s">
        <v>134</v>
      </c>
      <c r="AV1739" s="12" t="s">
        <v>133</v>
      </c>
      <c r="AW1739" s="12" t="s">
        <v>33</v>
      </c>
      <c r="AX1739" s="12" t="s">
        <v>78</v>
      </c>
      <c r="AY1739" s="231" t="s">
        <v>126</v>
      </c>
    </row>
    <row r="1740" spans="2:65" s="1" customFormat="1" ht="31.5" customHeight="1">
      <c r="B1740" s="41"/>
      <c r="C1740" s="193" t="s">
        <v>1156</v>
      </c>
      <c r="D1740" s="193" t="s">
        <v>129</v>
      </c>
      <c r="E1740" s="194" t="s">
        <v>1851</v>
      </c>
      <c r="F1740" s="195" t="s">
        <v>1852</v>
      </c>
      <c r="G1740" s="196" t="s">
        <v>489</v>
      </c>
      <c r="H1740" s="197">
        <v>25</v>
      </c>
      <c r="I1740" s="198"/>
      <c r="J1740" s="199">
        <f>ROUND(I1740*H1740,2)</f>
        <v>0</v>
      </c>
      <c r="K1740" s="195" t="s">
        <v>160</v>
      </c>
      <c r="L1740" s="61"/>
      <c r="M1740" s="200" t="s">
        <v>21</v>
      </c>
      <c r="N1740" s="201" t="s">
        <v>42</v>
      </c>
      <c r="O1740" s="42"/>
      <c r="P1740" s="202">
        <f>O1740*H1740</f>
        <v>0</v>
      </c>
      <c r="Q1740" s="202">
        <v>0</v>
      </c>
      <c r="R1740" s="202">
        <f>Q1740*H1740</f>
        <v>0</v>
      </c>
      <c r="S1740" s="202">
        <v>0</v>
      </c>
      <c r="T1740" s="203">
        <f>S1740*H1740</f>
        <v>0</v>
      </c>
      <c r="AR1740" s="24" t="s">
        <v>161</v>
      </c>
      <c r="AT1740" s="24" t="s">
        <v>129</v>
      </c>
      <c r="AU1740" s="24" t="s">
        <v>134</v>
      </c>
      <c r="AY1740" s="24" t="s">
        <v>126</v>
      </c>
      <c r="BE1740" s="204">
        <f>IF(N1740="základní",J1740,0)</f>
        <v>0</v>
      </c>
      <c r="BF1740" s="204">
        <f>IF(N1740="snížená",J1740,0)</f>
        <v>0</v>
      </c>
      <c r="BG1740" s="204">
        <f>IF(N1740="zákl. přenesená",J1740,0)</f>
        <v>0</v>
      </c>
      <c r="BH1740" s="204">
        <f>IF(N1740="sníž. přenesená",J1740,0)</f>
        <v>0</v>
      </c>
      <c r="BI1740" s="204">
        <f>IF(N1740="nulová",J1740,0)</f>
        <v>0</v>
      </c>
      <c r="BJ1740" s="24" t="s">
        <v>134</v>
      </c>
      <c r="BK1740" s="204">
        <f>ROUND(I1740*H1740,2)</f>
        <v>0</v>
      </c>
      <c r="BL1740" s="24" t="s">
        <v>161</v>
      </c>
      <c r="BM1740" s="24" t="s">
        <v>1853</v>
      </c>
    </row>
    <row r="1741" spans="2:65" s="1" customFormat="1" ht="40.5">
      <c r="B1741" s="41"/>
      <c r="C1741" s="63"/>
      <c r="D1741" s="208" t="s">
        <v>135</v>
      </c>
      <c r="E1741" s="63"/>
      <c r="F1741" s="209" t="s">
        <v>1854</v>
      </c>
      <c r="G1741" s="63"/>
      <c r="H1741" s="63"/>
      <c r="I1741" s="163"/>
      <c r="J1741" s="63"/>
      <c r="K1741" s="63"/>
      <c r="L1741" s="61"/>
      <c r="M1741" s="207"/>
      <c r="N1741" s="42"/>
      <c r="O1741" s="42"/>
      <c r="P1741" s="42"/>
      <c r="Q1741" s="42"/>
      <c r="R1741" s="42"/>
      <c r="S1741" s="42"/>
      <c r="T1741" s="78"/>
      <c r="AT1741" s="24" t="s">
        <v>135</v>
      </c>
      <c r="AU1741" s="24" t="s">
        <v>134</v>
      </c>
    </row>
    <row r="1742" spans="2:65" s="1" customFormat="1" ht="40.5">
      <c r="B1742" s="41"/>
      <c r="C1742" s="63"/>
      <c r="D1742" s="205" t="s">
        <v>299</v>
      </c>
      <c r="E1742" s="63"/>
      <c r="F1742" s="235" t="s">
        <v>1828</v>
      </c>
      <c r="G1742" s="63"/>
      <c r="H1742" s="63"/>
      <c r="I1742" s="163"/>
      <c r="J1742" s="63"/>
      <c r="K1742" s="63"/>
      <c r="L1742" s="61"/>
      <c r="M1742" s="207"/>
      <c r="N1742" s="42"/>
      <c r="O1742" s="42"/>
      <c r="P1742" s="42"/>
      <c r="Q1742" s="42"/>
      <c r="R1742" s="42"/>
      <c r="S1742" s="42"/>
      <c r="T1742" s="78"/>
      <c r="AT1742" s="24" t="s">
        <v>299</v>
      </c>
      <c r="AU1742" s="24" t="s">
        <v>134</v>
      </c>
    </row>
    <row r="1743" spans="2:65" s="1" customFormat="1" ht="22.5" customHeight="1">
      <c r="B1743" s="41"/>
      <c r="C1743" s="251" t="s">
        <v>1855</v>
      </c>
      <c r="D1743" s="251" t="s">
        <v>391</v>
      </c>
      <c r="E1743" s="252" t="s">
        <v>1856</v>
      </c>
      <c r="F1743" s="253" t="s">
        <v>1857</v>
      </c>
      <c r="G1743" s="254" t="s">
        <v>489</v>
      </c>
      <c r="H1743" s="255">
        <v>25</v>
      </c>
      <c r="I1743" s="256"/>
      <c r="J1743" s="257">
        <f>ROUND(I1743*H1743,2)</f>
        <v>0</v>
      </c>
      <c r="K1743" s="253" t="s">
        <v>160</v>
      </c>
      <c r="L1743" s="258"/>
      <c r="M1743" s="259" t="s">
        <v>21</v>
      </c>
      <c r="N1743" s="260" t="s">
        <v>42</v>
      </c>
      <c r="O1743" s="42"/>
      <c r="P1743" s="202">
        <f>O1743*H1743</f>
        <v>0</v>
      </c>
      <c r="Q1743" s="202">
        <v>0</v>
      </c>
      <c r="R1743" s="202">
        <f>Q1743*H1743</f>
        <v>0</v>
      </c>
      <c r="S1743" s="202">
        <v>0</v>
      </c>
      <c r="T1743" s="203">
        <f>S1743*H1743</f>
        <v>0</v>
      </c>
      <c r="AR1743" s="24" t="s">
        <v>361</v>
      </c>
      <c r="AT1743" s="24" t="s">
        <v>391</v>
      </c>
      <c r="AU1743" s="24" t="s">
        <v>134</v>
      </c>
      <c r="AY1743" s="24" t="s">
        <v>126</v>
      </c>
      <c r="BE1743" s="204">
        <f>IF(N1743="základní",J1743,0)</f>
        <v>0</v>
      </c>
      <c r="BF1743" s="204">
        <f>IF(N1743="snížená",J1743,0)</f>
        <v>0</v>
      </c>
      <c r="BG1743" s="204">
        <f>IF(N1743="zákl. přenesená",J1743,0)</f>
        <v>0</v>
      </c>
      <c r="BH1743" s="204">
        <f>IF(N1743="sníž. přenesená",J1743,0)</f>
        <v>0</v>
      </c>
      <c r="BI1743" s="204">
        <f>IF(N1743="nulová",J1743,0)</f>
        <v>0</v>
      </c>
      <c r="BJ1743" s="24" t="s">
        <v>134</v>
      </c>
      <c r="BK1743" s="204">
        <f>ROUND(I1743*H1743,2)</f>
        <v>0</v>
      </c>
      <c r="BL1743" s="24" t="s">
        <v>161</v>
      </c>
      <c r="BM1743" s="24" t="s">
        <v>1858</v>
      </c>
    </row>
    <row r="1744" spans="2:65" s="1" customFormat="1" ht="27">
      <c r="B1744" s="41"/>
      <c r="C1744" s="63"/>
      <c r="D1744" s="205" t="s">
        <v>135</v>
      </c>
      <c r="E1744" s="63"/>
      <c r="F1744" s="206" t="s">
        <v>1859</v>
      </c>
      <c r="G1744" s="63"/>
      <c r="H1744" s="63"/>
      <c r="I1744" s="163"/>
      <c r="J1744" s="63"/>
      <c r="K1744" s="63"/>
      <c r="L1744" s="61"/>
      <c r="M1744" s="207"/>
      <c r="N1744" s="42"/>
      <c r="O1744" s="42"/>
      <c r="P1744" s="42"/>
      <c r="Q1744" s="42"/>
      <c r="R1744" s="42"/>
      <c r="S1744" s="42"/>
      <c r="T1744" s="78"/>
      <c r="AT1744" s="24" t="s">
        <v>135</v>
      </c>
      <c r="AU1744" s="24" t="s">
        <v>134</v>
      </c>
    </row>
    <row r="1745" spans="2:65" s="1" customFormat="1" ht="31.5" customHeight="1">
      <c r="B1745" s="41"/>
      <c r="C1745" s="193" t="s">
        <v>1159</v>
      </c>
      <c r="D1745" s="193" t="s">
        <v>129</v>
      </c>
      <c r="E1745" s="194" t="s">
        <v>1860</v>
      </c>
      <c r="F1745" s="195" t="s">
        <v>1861</v>
      </c>
      <c r="G1745" s="196" t="s">
        <v>489</v>
      </c>
      <c r="H1745" s="197">
        <v>43</v>
      </c>
      <c r="I1745" s="198"/>
      <c r="J1745" s="199">
        <f>ROUND(I1745*H1745,2)</f>
        <v>0</v>
      </c>
      <c r="K1745" s="195" t="s">
        <v>160</v>
      </c>
      <c r="L1745" s="61"/>
      <c r="M1745" s="200" t="s">
        <v>21</v>
      </c>
      <c r="N1745" s="201" t="s">
        <v>42</v>
      </c>
      <c r="O1745" s="42"/>
      <c r="P1745" s="202">
        <f>O1745*H1745</f>
        <v>0</v>
      </c>
      <c r="Q1745" s="202">
        <v>0</v>
      </c>
      <c r="R1745" s="202">
        <f>Q1745*H1745</f>
        <v>0</v>
      </c>
      <c r="S1745" s="202">
        <v>0</v>
      </c>
      <c r="T1745" s="203">
        <f>S1745*H1745</f>
        <v>0</v>
      </c>
      <c r="AR1745" s="24" t="s">
        <v>161</v>
      </c>
      <c r="AT1745" s="24" t="s">
        <v>129</v>
      </c>
      <c r="AU1745" s="24" t="s">
        <v>134</v>
      </c>
      <c r="AY1745" s="24" t="s">
        <v>126</v>
      </c>
      <c r="BE1745" s="204">
        <f>IF(N1745="základní",J1745,0)</f>
        <v>0</v>
      </c>
      <c r="BF1745" s="204">
        <f>IF(N1745="snížená",J1745,0)</f>
        <v>0</v>
      </c>
      <c r="BG1745" s="204">
        <f>IF(N1745="zákl. přenesená",J1745,0)</f>
        <v>0</v>
      </c>
      <c r="BH1745" s="204">
        <f>IF(N1745="sníž. přenesená",J1745,0)</f>
        <v>0</v>
      </c>
      <c r="BI1745" s="204">
        <f>IF(N1745="nulová",J1745,0)</f>
        <v>0</v>
      </c>
      <c r="BJ1745" s="24" t="s">
        <v>134</v>
      </c>
      <c r="BK1745" s="204">
        <f>ROUND(I1745*H1745,2)</f>
        <v>0</v>
      </c>
      <c r="BL1745" s="24" t="s">
        <v>161</v>
      </c>
      <c r="BM1745" s="24" t="s">
        <v>1862</v>
      </c>
    </row>
    <row r="1746" spans="2:65" s="1" customFormat="1" ht="40.5">
      <c r="B1746" s="41"/>
      <c r="C1746" s="63"/>
      <c r="D1746" s="208" t="s">
        <v>135</v>
      </c>
      <c r="E1746" s="63"/>
      <c r="F1746" s="209" t="s">
        <v>1863</v>
      </c>
      <c r="G1746" s="63"/>
      <c r="H1746" s="63"/>
      <c r="I1746" s="163"/>
      <c r="J1746" s="63"/>
      <c r="K1746" s="63"/>
      <c r="L1746" s="61"/>
      <c r="M1746" s="207"/>
      <c r="N1746" s="42"/>
      <c r="O1746" s="42"/>
      <c r="P1746" s="42"/>
      <c r="Q1746" s="42"/>
      <c r="R1746" s="42"/>
      <c r="S1746" s="42"/>
      <c r="T1746" s="78"/>
      <c r="AT1746" s="24" t="s">
        <v>135</v>
      </c>
      <c r="AU1746" s="24" t="s">
        <v>134</v>
      </c>
    </row>
    <row r="1747" spans="2:65" s="1" customFormat="1" ht="40.5">
      <c r="B1747" s="41"/>
      <c r="C1747" s="63"/>
      <c r="D1747" s="205" t="s">
        <v>299</v>
      </c>
      <c r="E1747" s="63"/>
      <c r="F1747" s="235" t="s">
        <v>1828</v>
      </c>
      <c r="G1747" s="63"/>
      <c r="H1747" s="63"/>
      <c r="I1747" s="163"/>
      <c r="J1747" s="63"/>
      <c r="K1747" s="63"/>
      <c r="L1747" s="61"/>
      <c r="M1747" s="207"/>
      <c r="N1747" s="42"/>
      <c r="O1747" s="42"/>
      <c r="P1747" s="42"/>
      <c r="Q1747" s="42"/>
      <c r="R1747" s="42"/>
      <c r="S1747" s="42"/>
      <c r="T1747" s="78"/>
      <c r="AT1747" s="24" t="s">
        <v>299</v>
      </c>
      <c r="AU1747" s="24" t="s">
        <v>134</v>
      </c>
    </row>
    <row r="1748" spans="2:65" s="1" customFormat="1" ht="22.5" customHeight="1">
      <c r="B1748" s="41"/>
      <c r="C1748" s="251" t="s">
        <v>1864</v>
      </c>
      <c r="D1748" s="251" t="s">
        <v>391</v>
      </c>
      <c r="E1748" s="252" t="s">
        <v>1865</v>
      </c>
      <c r="F1748" s="253" t="s">
        <v>1866</v>
      </c>
      <c r="G1748" s="254" t="s">
        <v>489</v>
      </c>
      <c r="H1748" s="255">
        <v>8</v>
      </c>
      <c r="I1748" s="256"/>
      <c r="J1748" s="257">
        <f>ROUND(I1748*H1748,2)</f>
        <v>0</v>
      </c>
      <c r="K1748" s="253" t="s">
        <v>160</v>
      </c>
      <c r="L1748" s="258"/>
      <c r="M1748" s="259" t="s">
        <v>21</v>
      </c>
      <c r="N1748" s="260" t="s">
        <v>42</v>
      </c>
      <c r="O1748" s="42"/>
      <c r="P1748" s="202">
        <f>O1748*H1748</f>
        <v>0</v>
      </c>
      <c r="Q1748" s="202">
        <v>0</v>
      </c>
      <c r="R1748" s="202">
        <f>Q1748*H1748</f>
        <v>0</v>
      </c>
      <c r="S1748" s="202">
        <v>0</v>
      </c>
      <c r="T1748" s="203">
        <f>S1748*H1748</f>
        <v>0</v>
      </c>
      <c r="AR1748" s="24" t="s">
        <v>361</v>
      </c>
      <c r="AT1748" s="24" t="s">
        <v>391</v>
      </c>
      <c r="AU1748" s="24" t="s">
        <v>134</v>
      </c>
      <c r="AY1748" s="24" t="s">
        <v>126</v>
      </c>
      <c r="BE1748" s="204">
        <f>IF(N1748="základní",J1748,0)</f>
        <v>0</v>
      </c>
      <c r="BF1748" s="204">
        <f>IF(N1748="snížená",J1748,0)</f>
        <v>0</v>
      </c>
      <c r="BG1748" s="204">
        <f>IF(N1748="zákl. přenesená",J1748,0)</f>
        <v>0</v>
      </c>
      <c r="BH1748" s="204">
        <f>IF(N1748="sníž. přenesená",J1748,0)</f>
        <v>0</v>
      </c>
      <c r="BI1748" s="204">
        <f>IF(N1748="nulová",J1748,0)</f>
        <v>0</v>
      </c>
      <c r="BJ1748" s="24" t="s">
        <v>134</v>
      </c>
      <c r="BK1748" s="204">
        <f>ROUND(I1748*H1748,2)</f>
        <v>0</v>
      </c>
      <c r="BL1748" s="24" t="s">
        <v>161</v>
      </c>
      <c r="BM1748" s="24" t="s">
        <v>1867</v>
      </c>
    </row>
    <row r="1749" spans="2:65" s="1" customFormat="1" ht="27">
      <c r="B1749" s="41"/>
      <c r="C1749" s="63"/>
      <c r="D1749" s="205" t="s">
        <v>135</v>
      </c>
      <c r="E1749" s="63"/>
      <c r="F1749" s="206" t="s">
        <v>1868</v>
      </c>
      <c r="G1749" s="63"/>
      <c r="H1749" s="63"/>
      <c r="I1749" s="163"/>
      <c r="J1749" s="63"/>
      <c r="K1749" s="63"/>
      <c r="L1749" s="61"/>
      <c r="M1749" s="207"/>
      <c r="N1749" s="42"/>
      <c r="O1749" s="42"/>
      <c r="P1749" s="42"/>
      <c r="Q1749" s="42"/>
      <c r="R1749" s="42"/>
      <c r="S1749" s="42"/>
      <c r="T1749" s="78"/>
      <c r="AT1749" s="24" t="s">
        <v>135</v>
      </c>
      <c r="AU1749" s="24" t="s">
        <v>134</v>
      </c>
    </row>
    <row r="1750" spans="2:65" s="1" customFormat="1" ht="22.5" customHeight="1">
      <c r="B1750" s="41"/>
      <c r="C1750" s="251" t="s">
        <v>1163</v>
      </c>
      <c r="D1750" s="251" t="s">
        <v>391</v>
      </c>
      <c r="E1750" s="252" t="s">
        <v>1869</v>
      </c>
      <c r="F1750" s="253" t="s">
        <v>1870</v>
      </c>
      <c r="G1750" s="254" t="s">
        <v>489</v>
      </c>
      <c r="H1750" s="255">
        <v>35</v>
      </c>
      <c r="I1750" s="256"/>
      <c r="J1750" s="257">
        <f>ROUND(I1750*H1750,2)</f>
        <v>0</v>
      </c>
      <c r="K1750" s="253" t="s">
        <v>160</v>
      </c>
      <c r="L1750" s="258"/>
      <c r="M1750" s="259" t="s">
        <v>21</v>
      </c>
      <c r="N1750" s="260" t="s">
        <v>42</v>
      </c>
      <c r="O1750" s="42"/>
      <c r="P1750" s="202">
        <f>O1750*H1750</f>
        <v>0</v>
      </c>
      <c r="Q1750" s="202">
        <v>0</v>
      </c>
      <c r="R1750" s="202">
        <f>Q1750*H1750</f>
        <v>0</v>
      </c>
      <c r="S1750" s="202">
        <v>0</v>
      </c>
      <c r="T1750" s="203">
        <f>S1750*H1750</f>
        <v>0</v>
      </c>
      <c r="AR1750" s="24" t="s">
        <v>361</v>
      </c>
      <c r="AT1750" s="24" t="s">
        <v>391</v>
      </c>
      <c r="AU1750" s="24" t="s">
        <v>134</v>
      </c>
      <c r="AY1750" s="24" t="s">
        <v>126</v>
      </c>
      <c r="BE1750" s="204">
        <f>IF(N1750="základní",J1750,0)</f>
        <v>0</v>
      </c>
      <c r="BF1750" s="204">
        <f>IF(N1750="snížená",J1750,0)</f>
        <v>0</v>
      </c>
      <c r="BG1750" s="204">
        <f>IF(N1750="zákl. přenesená",J1750,0)</f>
        <v>0</v>
      </c>
      <c r="BH1750" s="204">
        <f>IF(N1750="sníž. přenesená",J1750,0)</f>
        <v>0</v>
      </c>
      <c r="BI1750" s="204">
        <f>IF(N1750="nulová",J1750,0)</f>
        <v>0</v>
      </c>
      <c r="BJ1750" s="24" t="s">
        <v>134</v>
      </c>
      <c r="BK1750" s="204">
        <f>ROUND(I1750*H1750,2)</f>
        <v>0</v>
      </c>
      <c r="BL1750" s="24" t="s">
        <v>161</v>
      </c>
      <c r="BM1750" s="24" t="s">
        <v>1871</v>
      </c>
    </row>
    <row r="1751" spans="2:65" s="1" customFormat="1" ht="27">
      <c r="B1751" s="41"/>
      <c r="C1751" s="63"/>
      <c r="D1751" s="205" t="s">
        <v>135</v>
      </c>
      <c r="E1751" s="63"/>
      <c r="F1751" s="206" t="s">
        <v>1872</v>
      </c>
      <c r="G1751" s="63"/>
      <c r="H1751" s="63"/>
      <c r="I1751" s="163"/>
      <c r="J1751" s="63"/>
      <c r="K1751" s="63"/>
      <c r="L1751" s="61"/>
      <c r="M1751" s="207"/>
      <c r="N1751" s="42"/>
      <c r="O1751" s="42"/>
      <c r="P1751" s="42"/>
      <c r="Q1751" s="42"/>
      <c r="R1751" s="42"/>
      <c r="S1751" s="42"/>
      <c r="T1751" s="78"/>
      <c r="AT1751" s="24" t="s">
        <v>135</v>
      </c>
      <c r="AU1751" s="24" t="s">
        <v>134</v>
      </c>
    </row>
    <row r="1752" spans="2:65" s="1" customFormat="1" ht="22.5" customHeight="1">
      <c r="B1752" s="41"/>
      <c r="C1752" s="193" t="s">
        <v>1873</v>
      </c>
      <c r="D1752" s="193" t="s">
        <v>129</v>
      </c>
      <c r="E1752" s="194" t="s">
        <v>1874</v>
      </c>
      <c r="F1752" s="195" t="s">
        <v>1875</v>
      </c>
      <c r="G1752" s="196" t="s">
        <v>489</v>
      </c>
      <c r="H1752" s="197">
        <v>160.44499999999999</v>
      </c>
      <c r="I1752" s="198"/>
      <c r="J1752" s="199">
        <f>ROUND(I1752*H1752,2)</f>
        <v>0</v>
      </c>
      <c r="K1752" s="195" t="s">
        <v>21</v>
      </c>
      <c r="L1752" s="61"/>
      <c r="M1752" s="200" t="s">
        <v>21</v>
      </c>
      <c r="N1752" s="201" t="s">
        <v>42</v>
      </c>
      <c r="O1752" s="42"/>
      <c r="P1752" s="202">
        <f>O1752*H1752</f>
        <v>0</v>
      </c>
      <c r="Q1752" s="202">
        <v>0</v>
      </c>
      <c r="R1752" s="202">
        <f>Q1752*H1752</f>
        <v>0</v>
      </c>
      <c r="S1752" s="202">
        <v>0</v>
      </c>
      <c r="T1752" s="203">
        <f>S1752*H1752</f>
        <v>0</v>
      </c>
      <c r="AR1752" s="24" t="s">
        <v>161</v>
      </c>
      <c r="AT1752" s="24" t="s">
        <v>129</v>
      </c>
      <c r="AU1752" s="24" t="s">
        <v>134</v>
      </c>
      <c r="AY1752" s="24" t="s">
        <v>126</v>
      </c>
      <c r="BE1752" s="204">
        <f>IF(N1752="základní",J1752,0)</f>
        <v>0</v>
      </c>
      <c r="BF1752" s="204">
        <f>IF(N1752="snížená",J1752,0)</f>
        <v>0</v>
      </c>
      <c r="BG1752" s="204">
        <f>IF(N1752="zákl. přenesená",J1752,0)</f>
        <v>0</v>
      </c>
      <c r="BH1752" s="204">
        <f>IF(N1752="sníž. přenesená",J1752,0)</f>
        <v>0</v>
      </c>
      <c r="BI1752" s="204">
        <f>IF(N1752="nulová",J1752,0)</f>
        <v>0</v>
      </c>
      <c r="BJ1752" s="24" t="s">
        <v>134</v>
      </c>
      <c r="BK1752" s="204">
        <f>ROUND(I1752*H1752,2)</f>
        <v>0</v>
      </c>
      <c r="BL1752" s="24" t="s">
        <v>161</v>
      </c>
      <c r="BM1752" s="24" t="s">
        <v>1876</v>
      </c>
    </row>
    <row r="1753" spans="2:65" s="1" customFormat="1" ht="13.5">
      <c r="B1753" s="41"/>
      <c r="C1753" s="63"/>
      <c r="D1753" s="205" t="s">
        <v>135</v>
      </c>
      <c r="E1753" s="63"/>
      <c r="F1753" s="206" t="s">
        <v>1875</v>
      </c>
      <c r="G1753" s="63"/>
      <c r="H1753" s="63"/>
      <c r="I1753" s="163"/>
      <c r="J1753" s="63"/>
      <c r="K1753" s="63"/>
      <c r="L1753" s="61"/>
      <c r="M1753" s="207"/>
      <c r="N1753" s="42"/>
      <c r="O1753" s="42"/>
      <c r="P1753" s="42"/>
      <c r="Q1753" s="42"/>
      <c r="R1753" s="42"/>
      <c r="S1753" s="42"/>
      <c r="T1753" s="78"/>
      <c r="AT1753" s="24" t="s">
        <v>135</v>
      </c>
      <c r="AU1753" s="24" t="s">
        <v>134</v>
      </c>
    </row>
    <row r="1754" spans="2:65" s="1" customFormat="1" ht="22.5" customHeight="1">
      <c r="B1754" s="41"/>
      <c r="C1754" s="193" t="s">
        <v>1169</v>
      </c>
      <c r="D1754" s="193" t="s">
        <v>129</v>
      </c>
      <c r="E1754" s="194" t="s">
        <v>1877</v>
      </c>
      <c r="F1754" s="195" t="s">
        <v>1878</v>
      </c>
      <c r="G1754" s="196" t="s">
        <v>489</v>
      </c>
      <c r="H1754" s="197">
        <v>111.825</v>
      </c>
      <c r="I1754" s="198"/>
      <c r="J1754" s="199">
        <f>ROUND(I1754*H1754,2)</f>
        <v>0</v>
      </c>
      <c r="K1754" s="195" t="s">
        <v>21</v>
      </c>
      <c r="L1754" s="61"/>
      <c r="M1754" s="200" t="s">
        <v>21</v>
      </c>
      <c r="N1754" s="201" t="s">
        <v>42</v>
      </c>
      <c r="O1754" s="42"/>
      <c r="P1754" s="202">
        <f>O1754*H1754</f>
        <v>0</v>
      </c>
      <c r="Q1754" s="202">
        <v>0</v>
      </c>
      <c r="R1754" s="202">
        <f>Q1754*H1754</f>
        <v>0</v>
      </c>
      <c r="S1754" s="202">
        <v>0</v>
      </c>
      <c r="T1754" s="203">
        <f>S1754*H1754</f>
        <v>0</v>
      </c>
      <c r="AR1754" s="24" t="s">
        <v>161</v>
      </c>
      <c r="AT1754" s="24" t="s">
        <v>129</v>
      </c>
      <c r="AU1754" s="24" t="s">
        <v>134</v>
      </c>
      <c r="AY1754" s="24" t="s">
        <v>126</v>
      </c>
      <c r="BE1754" s="204">
        <f>IF(N1754="základní",J1754,0)</f>
        <v>0</v>
      </c>
      <c r="BF1754" s="204">
        <f>IF(N1754="snížená",J1754,0)</f>
        <v>0</v>
      </c>
      <c r="BG1754" s="204">
        <f>IF(N1754="zákl. přenesená",J1754,0)</f>
        <v>0</v>
      </c>
      <c r="BH1754" s="204">
        <f>IF(N1754="sníž. přenesená",J1754,0)</f>
        <v>0</v>
      </c>
      <c r="BI1754" s="204">
        <f>IF(N1754="nulová",J1754,0)</f>
        <v>0</v>
      </c>
      <c r="BJ1754" s="24" t="s">
        <v>134</v>
      </c>
      <c r="BK1754" s="204">
        <f>ROUND(I1754*H1754,2)</f>
        <v>0</v>
      </c>
      <c r="BL1754" s="24" t="s">
        <v>161</v>
      </c>
      <c r="BM1754" s="24" t="s">
        <v>1879</v>
      </c>
    </row>
    <row r="1755" spans="2:65" s="1" customFormat="1" ht="13.5">
      <c r="B1755" s="41"/>
      <c r="C1755" s="63"/>
      <c r="D1755" s="208" t="s">
        <v>135</v>
      </c>
      <c r="E1755" s="63"/>
      <c r="F1755" s="209" t="s">
        <v>1878</v>
      </c>
      <c r="G1755" s="63"/>
      <c r="H1755" s="63"/>
      <c r="I1755" s="163"/>
      <c r="J1755" s="63"/>
      <c r="K1755" s="63"/>
      <c r="L1755" s="61"/>
      <c r="M1755" s="207"/>
      <c r="N1755" s="42"/>
      <c r="O1755" s="42"/>
      <c r="P1755" s="42"/>
      <c r="Q1755" s="42"/>
      <c r="R1755" s="42"/>
      <c r="S1755" s="42"/>
      <c r="T1755" s="78"/>
      <c r="AT1755" s="24" t="s">
        <v>135</v>
      </c>
      <c r="AU1755" s="24" t="s">
        <v>134</v>
      </c>
    </row>
    <row r="1756" spans="2:65" s="11" customFormat="1" ht="13.5">
      <c r="B1756" s="210"/>
      <c r="C1756" s="211"/>
      <c r="D1756" s="208" t="s">
        <v>171</v>
      </c>
      <c r="E1756" s="212" t="s">
        <v>21</v>
      </c>
      <c r="F1756" s="213" t="s">
        <v>1880</v>
      </c>
      <c r="G1756" s="211"/>
      <c r="H1756" s="214">
        <v>111.825</v>
      </c>
      <c r="I1756" s="215"/>
      <c r="J1756" s="211"/>
      <c r="K1756" s="211"/>
      <c r="L1756" s="216"/>
      <c r="M1756" s="217"/>
      <c r="N1756" s="218"/>
      <c r="O1756" s="218"/>
      <c r="P1756" s="218"/>
      <c r="Q1756" s="218"/>
      <c r="R1756" s="218"/>
      <c r="S1756" s="218"/>
      <c r="T1756" s="219"/>
      <c r="AT1756" s="220" t="s">
        <v>171</v>
      </c>
      <c r="AU1756" s="220" t="s">
        <v>134</v>
      </c>
      <c r="AV1756" s="11" t="s">
        <v>134</v>
      </c>
      <c r="AW1756" s="11" t="s">
        <v>33</v>
      </c>
      <c r="AX1756" s="11" t="s">
        <v>70</v>
      </c>
      <c r="AY1756" s="220" t="s">
        <v>126</v>
      </c>
    </row>
    <row r="1757" spans="2:65" s="12" customFormat="1" ht="13.5">
      <c r="B1757" s="221"/>
      <c r="C1757" s="222"/>
      <c r="D1757" s="205" t="s">
        <v>171</v>
      </c>
      <c r="E1757" s="248" t="s">
        <v>21</v>
      </c>
      <c r="F1757" s="249" t="s">
        <v>174</v>
      </c>
      <c r="G1757" s="222"/>
      <c r="H1757" s="250">
        <v>111.825</v>
      </c>
      <c r="I1757" s="226"/>
      <c r="J1757" s="222"/>
      <c r="K1757" s="222"/>
      <c r="L1757" s="227"/>
      <c r="M1757" s="228"/>
      <c r="N1757" s="229"/>
      <c r="O1757" s="229"/>
      <c r="P1757" s="229"/>
      <c r="Q1757" s="229"/>
      <c r="R1757" s="229"/>
      <c r="S1757" s="229"/>
      <c r="T1757" s="230"/>
      <c r="AT1757" s="231" t="s">
        <v>171</v>
      </c>
      <c r="AU1757" s="231" t="s">
        <v>134</v>
      </c>
      <c r="AV1757" s="12" t="s">
        <v>133</v>
      </c>
      <c r="AW1757" s="12" t="s">
        <v>33</v>
      </c>
      <c r="AX1757" s="12" t="s">
        <v>78</v>
      </c>
      <c r="AY1757" s="231" t="s">
        <v>126</v>
      </c>
    </row>
    <row r="1758" spans="2:65" s="1" customFormat="1" ht="22.5" customHeight="1">
      <c r="B1758" s="41"/>
      <c r="C1758" s="193" t="s">
        <v>1881</v>
      </c>
      <c r="D1758" s="193" t="s">
        <v>129</v>
      </c>
      <c r="E1758" s="194" t="s">
        <v>1882</v>
      </c>
      <c r="F1758" s="195" t="s">
        <v>1883</v>
      </c>
      <c r="G1758" s="196" t="s">
        <v>400</v>
      </c>
      <c r="H1758" s="197">
        <v>737.95799999999997</v>
      </c>
      <c r="I1758" s="198"/>
      <c r="J1758" s="199">
        <f>ROUND(I1758*H1758,2)</f>
        <v>0</v>
      </c>
      <c r="K1758" s="195" t="s">
        <v>160</v>
      </c>
      <c r="L1758" s="61"/>
      <c r="M1758" s="200" t="s">
        <v>21</v>
      </c>
      <c r="N1758" s="201" t="s">
        <v>42</v>
      </c>
      <c r="O1758" s="42"/>
      <c r="P1758" s="202">
        <f>O1758*H1758</f>
        <v>0</v>
      </c>
      <c r="Q1758" s="202">
        <v>0</v>
      </c>
      <c r="R1758" s="202">
        <f>Q1758*H1758</f>
        <v>0</v>
      </c>
      <c r="S1758" s="202">
        <v>0</v>
      </c>
      <c r="T1758" s="203">
        <f>S1758*H1758</f>
        <v>0</v>
      </c>
      <c r="AR1758" s="24" t="s">
        <v>161</v>
      </c>
      <c r="AT1758" s="24" t="s">
        <v>129</v>
      </c>
      <c r="AU1758" s="24" t="s">
        <v>134</v>
      </c>
      <c r="AY1758" s="24" t="s">
        <v>126</v>
      </c>
      <c r="BE1758" s="204">
        <f>IF(N1758="základní",J1758,0)</f>
        <v>0</v>
      </c>
      <c r="BF1758" s="204">
        <f>IF(N1758="snížená",J1758,0)</f>
        <v>0</v>
      </c>
      <c r="BG1758" s="204">
        <f>IF(N1758="zákl. přenesená",J1758,0)</f>
        <v>0</v>
      </c>
      <c r="BH1758" s="204">
        <f>IF(N1758="sníž. přenesená",J1758,0)</f>
        <v>0</v>
      </c>
      <c r="BI1758" s="204">
        <f>IF(N1758="nulová",J1758,0)</f>
        <v>0</v>
      </c>
      <c r="BJ1758" s="24" t="s">
        <v>134</v>
      </c>
      <c r="BK1758" s="204">
        <f>ROUND(I1758*H1758,2)</f>
        <v>0</v>
      </c>
      <c r="BL1758" s="24" t="s">
        <v>161</v>
      </c>
      <c r="BM1758" s="24" t="s">
        <v>1884</v>
      </c>
    </row>
    <row r="1759" spans="2:65" s="1" customFormat="1" ht="27">
      <c r="B1759" s="41"/>
      <c r="C1759" s="63"/>
      <c r="D1759" s="208" t="s">
        <v>135</v>
      </c>
      <c r="E1759" s="63"/>
      <c r="F1759" s="209" t="s">
        <v>1885</v>
      </c>
      <c r="G1759" s="63"/>
      <c r="H1759" s="63"/>
      <c r="I1759" s="163"/>
      <c r="J1759" s="63"/>
      <c r="K1759" s="63"/>
      <c r="L1759" s="61"/>
      <c r="M1759" s="207"/>
      <c r="N1759" s="42"/>
      <c r="O1759" s="42"/>
      <c r="P1759" s="42"/>
      <c r="Q1759" s="42"/>
      <c r="R1759" s="42"/>
      <c r="S1759" s="42"/>
      <c r="T1759" s="78"/>
      <c r="AT1759" s="24" t="s">
        <v>135</v>
      </c>
      <c r="AU1759" s="24" t="s">
        <v>134</v>
      </c>
    </row>
    <row r="1760" spans="2:65" s="1" customFormat="1" ht="54">
      <c r="B1760" s="41"/>
      <c r="C1760" s="63"/>
      <c r="D1760" s="205" t="s">
        <v>299</v>
      </c>
      <c r="E1760" s="63"/>
      <c r="F1760" s="235" t="s">
        <v>1886</v>
      </c>
      <c r="G1760" s="63"/>
      <c r="H1760" s="63"/>
      <c r="I1760" s="163"/>
      <c r="J1760" s="63"/>
      <c r="K1760" s="63"/>
      <c r="L1760" s="61"/>
      <c r="M1760" s="207"/>
      <c r="N1760" s="42"/>
      <c r="O1760" s="42"/>
      <c r="P1760" s="42"/>
      <c r="Q1760" s="42"/>
      <c r="R1760" s="42"/>
      <c r="S1760" s="42"/>
      <c r="T1760" s="78"/>
      <c r="AT1760" s="24" t="s">
        <v>299</v>
      </c>
      <c r="AU1760" s="24" t="s">
        <v>134</v>
      </c>
    </row>
    <row r="1761" spans="2:65" s="1" customFormat="1" ht="22.5" customHeight="1">
      <c r="B1761" s="41"/>
      <c r="C1761" s="251" t="s">
        <v>1173</v>
      </c>
      <c r="D1761" s="251" t="s">
        <v>391</v>
      </c>
      <c r="E1761" s="252" t="s">
        <v>704</v>
      </c>
      <c r="F1761" s="253" t="s">
        <v>705</v>
      </c>
      <c r="G1761" s="254" t="s">
        <v>400</v>
      </c>
      <c r="H1761" s="255">
        <v>811.75400000000002</v>
      </c>
      <c r="I1761" s="256"/>
      <c r="J1761" s="257">
        <f>ROUND(I1761*H1761,2)</f>
        <v>0</v>
      </c>
      <c r="K1761" s="253" t="s">
        <v>21</v>
      </c>
      <c r="L1761" s="258"/>
      <c r="M1761" s="259" t="s">
        <v>21</v>
      </c>
      <c r="N1761" s="260" t="s">
        <v>42</v>
      </c>
      <c r="O1761" s="42"/>
      <c r="P1761" s="202">
        <f>O1761*H1761</f>
        <v>0</v>
      </c>
      <c r="Q1761" s="202">
        <v>0</v>
      </c>
      <c r="R1761" s="202">
        <f>Q1761*H1761</f>
        <v>0</v>
      </c>
      <c r="S1761" s="202">
        <v>0</v>
      </c>
      <c r="T1761" s="203">
        <f>S1761*H1761</f>
        <v>0</v>
      </c>
      <c r="AR1761" s="24" t="s">
        <v>361</v>
      </c>
      <c r="AT1761" s="24" t="s">
        <v>391</v>
      </c>
      <c r="AU1761" s="24" t="s">
        <v>134</v>
      </c>
      <c r="AY1761" s="24" t="s">
        <v>126</v>
      </c>
      <c r="BE1761" s="204">
        <f>IF(N1761="základní",J1761,0)</f>
        <v>0</v>
      </c>
      <c r="BF1761" s="204">
        <f>IF(N1761="snížená",J1761,0)</f>
        <v>0</v>
      </c>
      <c r="BG1761" s="204">
        <f>IF(N1761="zákl. přenesená",J1761,0)</f>
        <v>0</v>
      </c>
      <c r="BH1761" s="204">
        <f>IF(N1761="sníž. přenesená",J1761,0)</f>
        <v>0</v>
      </c>
      <c r="BI1761" s="204">
        <f>IF(N1761="nulová",J1761,0)</f>
        <v>0</v>
      </c>
      <c r="BJ1761" s="24" t="s">
        <v>134</v>
      </c>
      <c r="BK1761" s="204">
        <f>ROUND(I1761*H1761,2)</f>
        <v>0</v>
      </c>
      <c r="BL1761" s="24" t="s">
        <v>161</v>
      </c>
      <c r="BM1761" s="24" t="s">
        <v>1887</v>
      </c>
    </row>
    <row r="1762" spans="2:65" s="1" customFormat="1" ht="13.5">
      <c r="B1762" s="41"/>
      <c r="C1762" s="63"/>
      <c r="D1762" s="208" t="s">
        <v>135</v>
      </c>
      <c r="E1762" s="63"/>
      <c r="F1762" s="209" t="s">
        <v>705</v>
      </c>
      <c r="G1762" s="63"/>
      <c r="H1762" s="63"/>
      <c r="I1762" s="163"/>
      <c r="J1762" s="63"/>
      <c r="K1762" s="63"/>
      <c r="L1762" s="61"/>
      <c r="M1762" s="207"/>
      <c r="N1762" s="42"/>
      <c r="O1762" s="42"/>
      <c r="P1762" s="42"/>
      <c r="Q1762" s="42"/>
      <c r="R1762" s="42"/>
      <c r="S1762" s="42"/>
      <c r="T1762" s="78"/>
      <c r="AT1762" s="24" t="s">
        <v>135</v>
      </c>
      <c r="AU1762" s="24" t="s">
        <v>134</v>
      </c>
    </row>
    <row r="1763" spans="2:65" s="11" customFormat="1" ht="13.5">
      <c r="B1763" s="210"/>
      <c r="C1763" s="211"/>
      <c r="D1763" s="208" t="s">
        <v>171</v>
      </c>
      <c r="E1763" s="212" t="s">
        <v>21</v>
      </c>
      <c r="F1763" s="213" t="s">
        <v>1888</v>
      </c>
      <c r="G1763" s="211"/>
      <c r="H1763" s="214">
        <v>811.75400000000002</v>
      </c>
      <c r="I1763" s="215"/>
      <c r="J1763" s="211"/>
      <c r="K1763" s="211"/>
      <c r="L1763" s="216"/>
      <c r="M1763" s="217"/>
      <c r="N1763" s="218"/>
      <c r="O1763" s="218"/>
      <c r="P1763" s="218"/>
      <c r="Q1763" s="218"/>
      <c r="R1763" s="218"/>
      <c r="S1763" s="218"/>
      <c r="T1763" s="219"/>
      <c r="AT1763" s="220" t="s">
        <v>171</v>
      </c>
      <c r="AU1763" s="220" t="s">
        <v>134</v>
      </c>
      <c r="AV1763" s="11" t="s">
        <v>134</v>
      </c>
      <c r="AW1763" s="11" t="s">
        <v>33</v>
      </c>
      <c r="AX1763" s="11" t="s">
        <v>70</v>
      </c>
      <c r="AY1763" s="220" t="s">
        <v>126</v>
      </c>
    </row>
    <row r="1764" spans="2:65" s="12" customFormat="1" ht="13.5">
      <c r="B1764" s="221"/>
      <c r="C1764" s="222"/>
      <c r="D1764" s="205" t="s">
        <v>171</v>
      </c>
      <c r="E1764" s="248" t="s">
        <v>21</v>
      </c>
      <c r="F1764" s="249" t="s">
        <v>174</v>
      </c>
      <c r="G1764" s="222"/>
      <c r="H1764" s="250">
        <v>811.75400000000002</v>
      </c>
      <c r="I1764" s="226"/>
      <c r="J1764" s="222"/>
      <c r="K1764" s="222"/>
      <c r="L1764" s="227"/>
      <c r="M1764" s="228"/>
      <c r="N1764" s="229"/>
      <c r="O1764" s="229"/>
      <c r="P1764" s="229"/>
      <c r="Q1764" s="229"/>
      <c r="R1764" s="229"/>
      <c r="S1764" s="229"/>
      <c r="T1764" s="230"/>
      <c r="AT1764" s="231" t="s">
        <v>171</v>
      </c>
      <c r="AU1764" s="231" t="s">
        <v>134</v>
      </c>
      <c r="AV1764" s="12" t="s">
        <v>133</v>
      </c>
      <c r="AW1764" s="12" t="s">
        <v>33</v>
      </c>
      <c r="AX1764" s="12" t="s">
        <v>78</v>
      </c>
      <c r="AY1764" s="231" t="s">
        <v>126</v>
      </c>
    </row>
    <row r="1765" spans="2:65" s="1" customFormat="1" ht="22.5" customHeight="1">
      <c r="B1765" s="41"/>
      <c r="C1765" s="193" t="s">
        <v>1889</v>
      </c>
      <c r="D1765" s="193" t="s">
        <v>129</v>
      </c>
      <c r="E1765" s="194" t="s">
        <v>1890</v>
      </c>
      <c r="F1765" s="195" t="s">
        <v>1891</v>
      </c>
      <c r="G1765" s="196" t="s">
        <v>380</v>
      </c>
      <c r="H1765" s="197">
        <v>7.4320000000000004</v>
      </c>
      <c r="I1765" s="198"/>
      <c r="J1765" s="199">
        <f>ROUND(I1765*H1765,2)</f>
        <v>0</v>
      </c>
      <c r="K1765" s="195" t="s">
        <v>160</v>
      </c>
      <c r="L1765" s="61"/>
      <c r="M1765" s="200" t="s">
        <v>21</v>
      </c>
      <c r="N1765" s="201" t="s">
        <v>42</v>
      </c>
      <c r="O1765" s="42"/>
      <c r="P1765" s="202">
        <f>O1765*H1765</f>
        <v>0</v>
      </c>
      <c r="Q1765" s="202">
        <v>0</v>
      </c>
      <c r="R1765" s="202">
        <f>Q1765*H1765</f>
        <v>0</v>
      </c>
      <c r="S1765" s="202">
        <v>0</v>
      </c>
      <c r="T1765" s="203">
        <f>S1765*H1765</f>
        <v>0</v>
      </c>
      <c r="AR1765" s="24" t="s">
        <v>161</v>
      </c>
      <c r="AT1765" s="24" t="s">
        <v>129</v>
      </c>
      <c r="AU1765" s="24" t="s">
        <v>134</v>
      </c>
      <c r="AY1765" s="24" t="s">
        <v>126</v>
      </c>
      <c r="BE1765" s="204">
        <f>IF(N1765="základní",J1765,0)</f>
        <v>0</v>
      </c>
      <c r="BF1765" s="204">
        <f>IF(N1765="snížená",J1765,0)</f>
        <v>0</v>
      </c>
      <c r="BG1765" s="204">
        <f>IF(N1765="zákl. přenesená",J1765,0)</f>
        <v>0</v>
      </c>
      <c r="BH1765" s="204">
        <f>IF(N1765="sníž. přenesená",J1765,0)</f>
        <v>0</v>
      </c>
      <c r="BI1765" s="204">
        <f>IF(N1765="nulová",J1765,0)</f>
        <v>0</v>
      </c>
      <c r="BJ1765" s="24" t="s">
        <v>134</v>
      </c>
      <c r="BK1765" s="204">
        <f>ROUND(I1765*H1765,2)</f>
        <v>0</v>
      </c>
      <c r="BL1765" s="24" t="s">
        <v>161</v>
      </c>
      <c r="BM1765" s="24" t="s">
        <v>1892</v>
      </c>
    </row>
    <row r="1766" spans="2:65" s="1" customFormat="1" ht="27">
      <c r="B1766" s="41"/>
      <c r="C1766" s="63"/>
      <c r="D1766" s="208" t="s">
        <v>135</v>
      </c>
      <c r="E1766" s="63"/>
      <c r="F1766" s="209" t="s">
        <v>1893</v>
      </c>
      <c r="G1766" s="63"/>
      <c r="H1766" s="63"/>
      <c r="I1766" s="163"/>
      <c r="J1766" s="63"/>
      <c r="K1766" s="63"/>
      <c r="L1766" s="61"/>
      <c r="M1766" s="207"/>
      <c r="N1766" s="42"/>
      <c r="O1766" s="42"/>
      <c r="P1766" s="42"/>
      <c r="Q1766" s="42"/>
      <c r="R1766" s="42"/>
      <c r="S1766" s="42"/>
      <c r="T1766" s="78"/>
      <c r="AT1766" s="24" t="s">
        <v>135</v>
      </c>
      <c r="AU1766" s="24" t="s">
        <v>134</v>
      </c>
    </row>
    <row r="1767" spans="2:65" s="1" customFormat="1" ht="121.5">
      <c r="B1767" s="41"/>
      <c r="C1767" s="63"/>
      <c r="D1767" s="208" t="s">
        <v>299</v>
      </c>
      <c r="E1767" s="63"/>
      <c r="F1767" s="236" t="s">
        <v>1894</v>
      </c>
      <c r="G1767" s="63"/>
      <c r="H1767" s="63"/>
      <c r="I1767" s="163"/>
      <c r="J1767" s="63"/>
      <c r="K1767" s="63"/>
      <c r="L1767" s="61"/>
      <c r="M1767" s="207"/>
      <c r="N1767" s="42"/>
      <c r="O1767" s="42"/>
      <c r="P1767" s="42"/>
      <c r="Q1767" s="42"/>
      <c r="R1767" s="42"/>
      <c r="S1767" s="42"/>
      <c r="T1767" s="78"/>
      <c r="AT1767" s="24" t="s">
        <v>299</v>
      </c>
      <c r="AU1767" s="24" t="s">
        <v>134</v>
      </c>
    </row>
    <row r="1768" spans="2:65" s="10" customFormat="1" ht="29.85" customHeight="1">
      <c r="B1768" s="176"/>
      <c r="C1768" s="177"/>
      <c r="D1768" s="190" t="s">
        <v>69</v>
      </c>
      <c r="E1768" s="191" t="s">
        <v>1895</v>
      </c>
      <c r="F1768" s="191" t="s">
        <v>1896</v>
      </c>
      <c r="G1768" s="177"/>
      <c r="H1768" s="177"/>
      <c r="I1768" s="180"/>
      <c r="J1768" s="192">
        <f>BK1768</f>
        <v>0</v>
      </c>
      <c r="K1768" s="177"/>
      <c r="L1768" s="182"/>
      <c r="M1768" s="183"/>
      <c r="N1768" s="184"/>
      <c r="O1768" s="184"/>
      <c r="P1768" s="185">
        <f>SUM(P1769:P1845)</f>
        <v>0</v>
      </c>
      <c r="Q1768" s="184"/>
      <c r="R1768" s="185">
        <f>SUM(R1769:R1845)</f>
        <v>0</v>
      </c>
      <c r="S1768" s="184"/>
      <c r="T1768" s="186">
        <f>SUM(T1769:T1845)</f>
        <v>0</v>
      </c>
      <c r="AR1768" s="187" t="s">
        <v>134</v>
      </c>
      <c r="AT1768" s="188" t="s">
        <v>69</v>
      </c>
      <c r="AU1768" s="188" t="s">
        <v>78</v>
      </c>
      <c r="AY1768" s="187" t="s">
        <v>126</v>
      </c>
      <c r="BK1768" s="189">
        <f>SUM(BK1769:BK1845)</f>
        <v>0</v>
      </c>
    </row>
    <row r="1769" spans="2:65" s="1" customFormat="1" ht="22.5" customHeight="1">
      <c r="B1769" s="41"/>
      <c r="C1769" s="193" t="s">
        <v>1176</v>
      </c>
      <c r="D1769" s="193" t="s">
        <v>129</v>
      </c>
      <c r="E1769" s="194" t="s">
        <v>1897</v>
      </c>
      <c r="F1769" s="195" t="s">
        <v>1898</v>
      </c>
      <c r="G1769" s="196" t="s">
        <v>400</v>
      </c>
      <c r="H1769" s="197">
        <v>1496.46</v>
      </c>
      <c r="I1769" s="198"/>
      <c r="J1769" s="199">
        <f>ROUND(I1769*H1769,2)</f>
        <v>0</v>
      </c>
      <c r="K1769" s="195" t="s">
        <v>160</v>
      </c>
      <c r="L1769" s="61"/>
      <c r="M1769" s="200" t="s">
        <v>21</v>
      </c>
      <c r="N1769" s="201" t="s">
        <v>42</v>
      </c>
      <c r="O1769" s="42"/>
      <c r="P1769" s="202">
        <f>O1769*H1769</f>
        <v>0</v>
      </c>
      <c r="Q1769" s="202">
        <v>0</v>
      </c>
      <c r="R1769" s="202">
        <f>Q1769*H1769</f>
        <v>0</v>
      </c>
      <c r="S1769" s="202">
        <v>0</v>
      </c>
      <c r="T1769" s="203">
        <f>S1769*H1769</f>
        <v>0</v>
      </c>
      <c r="AR1769" s="24" t="s">
        <v>161</v>
      </c>
      <c r="AT1769" s="24" t="s">
        <v>129</v>
      </c>
      <c r="AU1769" s="24" t="s">
        <v>134</v>
      </c>
      <c r="AY1769" s="24" t="s">
        <v>126</v>
      </c>
      <c r="BE1769" s="204">
        <f>IF(N1769="základní",J1769,0)</f>
        <v>0</v>
      </c>
      <c r="BF1769" s="204">
        <f>IF(N1769="snížená",J1769,0)</f>
        <v>0</v>
      </c>
      <c r="BG1769" s="204">
        <f>IF(N1769="zákl. přenesená",J1769,0)</f>
        <v>0</v>
      </c>
      <c r="BH1769" s="204">
        <f>IF(N1769="sníž. přenesená",J1769,0)</f>
        <v>0</v>
      </c>
      <c r="BI1769" s="204">
        <f>IF(N1769="nulová",J1769,0)</f>
        <v>0</v>
      </c>
      <c r="BJ1769" s="24" t="s">
        <v>134</v>
      </c>
      <c r="BK1769" s="204">
        <f>ROUND(I1769*H1769,2)</f>
        <v>0</v>
      </c>
      <c r="BL1769" s="24" t="s">
        <v>161</v>
      </c>
      <c r="BM1769" s="24" t="s">
        <v>1899</v>
      </c>
    </row>
    <row r="1770" spans="2:65" s="1" customFormat="1" ht="27">
      <c r="B1770" s="41"/>
      <c r="C1770" s="63"/>
      <c r="D1770" s="208" t="s">
        <v>135</v>
      </c>
      <c r="E1770" s="63"/>
      <c r="F1770" s="209" t="s">
        <v>1900</v>
      </c>
      <c r="G1770" s="63"/>
      <c r="H1770" s="63"/>
      <c r="I1770" s="163"/>
      <c r="J1770" s="63"/>
      <c r="K1770" s="63"/>
      <c r="L1770" s="61"/>
      <c r="M1770" s="207"/>
      <c r="N1770" s="42"/>
      <c r="O1770" s="42"/>
      <c r="P1770" s="42"/>
      <c r="Q1770" s="42"/>
      <c r="R1770" s="42"/>
      <c r="S1770" s="42"/>
      <c r="T1770" s="78"/>
      <c r="AT1770" s="24" t="s">
        <v>135</v>
      </c>
      <c r="AU1770" s="24" t="s">
        <v>134</v>
      </c>
    </row>
    <row r="1771" spans="2:65" s="1" customFormat="1" ht="40.5">
      <c r="B1771" s="41"/>
      <c r="C1771" s="63"/>
      <c r="D1771" s="205" t="s">
        <v>299</v>
      </c>
      <c r="E1771" s="63"/>
      <c r="F1771" s="235" t="s">
        <v>1901</v>
      </c>
      <c r="G1771" s="63"/>
      <c r="H1771" s="63"/>
      <c r="I1771" s="163"/>
      <c r="J1771" s="63"/>
      <c r="K1771" s="63"/>
      <c r="L1771" s="61"/>
      <c r="M1771" s="207"/>
      <c r="N1771" s="42"/>
      <c r="O1771" s="42"/>
      <c r="P1771" s="42"/>
      <c r="Q1771" s="42"/>
      <c r="R1771" s="42"/>
      <c r="S1771" s="42"/>
      <c r="T1771" s="78"/>
      <c r="AT1771" s="24" t="s">
        <v>299</v>
      </c>
      <c r="AU1771" s="24" t="s">
        <v>134</v>
      </c>
    </row>
    <row r="1772" spans="2:65" s="1" customFormat="1" ht="22.5" customHeight="1">
      <c r="B1772" s="41"/>
      <c r="C1772" s="251" t="s">
        <v>1902</v>
      </c>
      <c r="D1772" s="251" t="s">
        <v>391</v>
      </c>
      <c r="E1772" s="252" t="s">
        <v>1903</v>
      </c>
      <c r="F1772" s="253" t="s">
        <v>1904</v>
      </c>
      <c r="G1772" s="254" t="s">
        <v>400</v>
      </c>
      <c r="H1772" s="255">
        <v>322.00400000000002</v>
      </c>
      <c r="I1772" s="256"/>
      <c r="J1772" s="257">
        <f>ROUND(I1772*H1772,2)</f>
        <v>0</v>
      </c>
      <c r="K1772" s="253" t="s">
        <v>21</v>
      </c>
      <c r="L1772" s="258"/>
      <c r="M1772" s="259" t="s">
        <v>21</v>
      </c>
      <c r="N1772" s="260" t="s">
        <v>42</v>
      </c>
      <c r="O1772" s="42"/>
      <c r="P1772" s="202">
        <f>O1772*H1772</f>
        <v>0</v>
      </c>
      <c r="Q1772" s="202">
        <v>0</v>
      </c>
      <c r="R1772" s="202">
        <f>Q1772*H1772</f>
        <v>0</v>
      </c>
      <c r="S1772" s="202">
        <v>0</v>
      </c>
      <c r="T1772" s="203">
        <f>S1772*H1772</f>
        <v>0</v>
      </c>
      <c r="AR1772" s="24" t="s">
        <v>361</v>
      </c>
      <c r="AT1772" s="24" t="s">
        <v>391</v>
      </c>
      <c r="AU1772" s="24" t="s">
        <v>134</v>
      </c>
      <c r="AY1772" s="24" t="s">
        <v>126</v>
      </c>
      <c r="BE1772" s="204">
        <f>IF(N1772="základní",J1772,0)</f>
        <v>0</v>
      </c>
      <c r="BF1772" s="204">
        <f>IF(N1772="snížená",J1772,0)</f>
        <v>0</v>
      </c>
      <c r="BG1772" s="204">
        <f>IF(N1772="zákl. přenesená",J1772,0)</f>
        <v>0</v>
      </c>
      <c r="BH1772" s="204">
        <f>IF(N1772="sníž. přenesená",J1772,0)</f>
        <v>0</v>
      </c>
      <c r="BI1772" s="204">
        <f>IF(N1772="nulová",J1772,0)</f>
        <v>0</v>
      </c>
      <c r="BJ1772" s="24" t="s">
        <v>134</v>
      </c>
      <c r="BK1772" s="204">
        <f>ROUND(I1772*H1772,2)</f>
        <v>0</v>
      </c>
      <c r="BL1772" s="24" t="s">
        <v>161</v>
      </c>
      <c r="BM1772" s="24" t="s">
        <v>1905</v>
      </c>
    </row>
    <row r="1773" spans="2:65" s="1" customFormat="1" ht="13.5">
      <c r="B1773" s="41"/>
      <c r="C1773" s="63"/>
      <c r="D1773" s="205" t="s">
        <v>135</v>
      </c>
      <c r="E1773" s="63"/>
      <c r="F1773" s="206" t="s">
        <v>1904</v>
      </c>
      <c r="G1773" s="63"/>
      <c r="H1773" s="63"/>
      <c r="I1773" s="163"/>
      <c r="J1773" s="63"/>
      <c r="K1773" s="63"/>
      <c r="L1773" s="61"/>
      <c r="M1773" s="207"/>
      <c r="N1773" s="42"/>
      <c r="O1773" s="42"/>
      <c r="P1773" s="42"/>
      <c r="Q1773" s="42"/>
      <c r="R1773" s="42"/>
      <c r="S1773" s="42"/>
      <c r="T1773" s="78"/>
      <c r="AT1773" s="24" t="s">
        <v>135</v>
      </c>
      <c r="AU1773" s="24" t="s">
        <v>134</v>
      </c>
    </row>
    <row r="1774" spans="2:65" s="1" customFormat="1" ht="22.5" customHeight="1">
      <c r="B1774" s="41"/>
      <c r="C1774" s="251" t="s">
        <v>1195</v>
      </c>
      <c r="D1774" s="251" t="s">
        <v>391</v>
      </c>
      <c r="E1774" s="252" t="s">
        <v>1906</v>
      </c>
      <c r="F1774" s="253" t="s">
        <v>1907</v>
      </c>
      <c r="G1774" s="254" t="s">
        <v>400</v>
      </c>
      <c r="H1774" s="255">
        <v>831.47299999999996</v>
      </c>
      <c r="I1774" s="256"/>
      <c r="J1774" s="257">
        <f>ROUND(I1774*H1774,2)</f>
        <v>0</v>
      </c>
      <c r="K1774" s="253" t="s">
        <v>21</v>
      </c>
      <c r="L1774" s="258"/>
      <c r="M1774" s="259" t="s">
        <v>21</v>
      </c>
      <c r="N1774" s="260" t="s">
        <v>42</v>
      </c>
      <c r="O1774" s="42"/>
      <c r="P1774" s="202">
        <f>O1774*H1774</f>
        <v>0</v>
      </c>
      <c r="Q1774" s="202">
        <v>0</v>
      </c>
      <c r="R1774" s="202">
        <f>Q1774*H1774</f>
        <v>0</v>
      </c>
      <c r="S1774" s="202">
        <v>0</v>
      </c>
      <c r="T1774" s="203">
        <f>S1774*H1774</f>
        <v>0</v>
      </c>
      <c r="AR1774" s="24" t="s">
        <v>361</v>
      </c>
      <c r="AT1774" s="24" t="s">
        <v>391</v>
      </c>
      <c r="AU1774" s="24" t="s">
        <v>134</v>
      </c>
      <c r="AY1774" s="24" t="s">
        <v>126</v>
      </c>
      <c r="BE1774" s="204">
        <f>IF(N1774="základní",J1774,0)</f>
        <v>0</v>
      </c>
      <c r="BF1774" s="204">
        <f>IF(N1774="snížená",J1774,0)</f>
        <v>0</v>
      </c>
      <c r="BG1774" s="204">
        <f>IF(N1774="zákl. přenesená",J1774,0)</f>
        <v>0</v>
      </c>
      <c r="BH1774" s="204">
        <f>IF(N1774="sníž. přenesená",J1774,0)</f>
        <v>0</v>
      </c>
      <c r="BI1774" s="204">
        <f>IF(N1774="nulová",J1774,0)</f>
        <v>0</v>
      </c>
      <c r="BJ1774" s="24" t="s">
        <v>134</v>
      </c>
      <c r="BK1774" s="204">
        <f>ROUND(I1774*H1774,2)</f>
        <v>0</v>
      </c>
      <c r="BL1774" s="24" t="s">
        <v>161</v>
      </c>
      <c r="BM1774" s="24" t="s">
        <v>1908</v>
      </c>
    </row>
    <row r="1775" spans="2:65" s="1" customFormat="1" ht="13.5">
      <c r="B1775" s="41"/>
      <c r="C1775" s="63"/>
      <c r="D1775" s="208" t="s">
        <v>135</v>
      </c>
      <c r="E1775" s="63"/>
      <c r="F1775" s="209" t="s">
        <v>1907</v>
      </c>
      <c r="G1775" s="63"/>
      <c r="H1775" s="63"/>
      <c r="I1775" s="163"/>
      <c r="J1775" s="63"/>
      <c r="K1775" s="63"/>
      <c r="L1775" s="61"/>
      <c r="M1775" s="207"/>
      <c r="N1775" s="42"/>
      <c r="O1775" s="42"/>
      <c r="P1775" s="42"/>
      <c r="Q1775" s="42"/>
      <c r="R1775" s="42"/>
      <c r="S1775" s="42"/>
      <c r="T1775" s="78"/>
      <c r="AT1775" s="24" t="s">
        <v>135</v>
      </c>
      <c r="AU1775" s="24" t="s">
        <v>134</v>
      </c>
    </row>
    <row r="1776" spans="2:65" s="11" customFormat="1" ht="13.5">
      <c r="B1776" s="210"/>
      <c r="C1776" s="211"/>
      <c r="D1776" s="208" t="s">
        <v>171</v>
      </c>
      <c r="E1776" s="212" t="s">
        <v>21</v>
      </c>
      <c r="F1776" s="213" t="s">
        <v>1257</v>
      </c>
      <c r="G1776" s="211"/>
      <c r="H1776" s="214">
        <v>162.12</v>
      </c>
      <c r="I1776" s="215"/>
      <c r="J1776" s="211"/>
      <c r="K1776" s="211"/>
      <c r="L1776" s="216"/>
      <c r="M1776" s="217"/>
      <c r="N1776" s="218"/>
      <c r="O1776" s="218"/>
      <c r="P1776" s="218"/>
      <c r="Q1776" s="218"/>
      <c r="R1776" s="218"/>
      <c r="S1776" s="218"/>
      <c r="T1776" s="219"/>
      <c r="AT1776" s="220" t="s">
        <v>171</v>
      </c>
      <c r="AU1776" s="220" t="s">
        <v>134</v>
      </c>
      <c r="AV1776" s="11" t="s">
        <v>134</v>
      </c>
      <c r="AW1776" s="11" t="s">
        <v>33</v>
      </c>
      <c r="AX1776" s="11" t="s">
        <v>70</v>
      </c>
      <c r="AY1776" s="220" t="s">
        <v>126</v>
      </c>
    </row>
    <row r="1777" spans="2:51" s="11" customFormat="1" ht="13.5">
      <c r="B1777" s="210"/>
      <c r="C1777" s="211"/>
      <c r="D1777" s="208" t="s">
        <v>171</v>
      </c>
      <c r="E1777" s="212" t="s">
        <v>21</v>
      </c>
      <c r="F1777" s="213" t="s">
        <v>1259</v>
      </c>
      <c r="G1777" s="211"/>
      <c r="H1777" s="214">
        <v>22.59</v>
      </c>
      <c r="I1777" s="215"/>
      <c r="J1777" s="211"/>
      <c r="K1777" s="211"/>
      <c r="L1777" s="216"/>
      <c r="M1777" s="217"/>
      <c r="N1777" s="218"/>
      <c r="O1777" s="218"/>
      <c r="P1777" s="218"/>
      <c r="Q1777" s="218"/>
      <c r="R1777" s="218"/>
      <c r="S1777" s="218"/>
      <c r="T1777" s="219"/>
      <c r="AT1777" s="220" t="s">
        <v>171</v>
      </c>
      <c r="AU1777" s="220" t="s">
        <v>134</v>
      </c>
      <c r="AV1777" s="11" t="s">
        <v>134</v>
      </c>
      <c r="AW1777" s="11" t="s">
        <v>33</v>
      </c>
      <c r="AX1777" s="11" t="s">
        <v>70</v>
      </c>
      <c r="AY1777" s="220" t="s">
        <v>126</v>
      </c>
    </row>
    <row r="1778" spans="2:51" s="11" customFormat="1" ht="13.5">
      <c r="B1778" s="210"/>
      <c r="C1778" s="211"/>
      <c r="D1778" s="208" t="s">
        <v>171</v>
      </c>
      <c r="E1778" s="212" t="s">
        <v>21</v>
      </c>
      <c r="F1778" s="213" t="s">
        <v>1260</v>
      </c>
      <c r="G1778" s="211"/>
      <c r="H1778" s="214">
        <v>29.1</v>
      </c>
      <c r="I1778" s="215"/>
      <c r="J1778" s="211"/>
      <c r="K1778" s="211"/>
      <c r="L1778" s="216"/>
      <c r="M1778" s="217"/>
      <c r="N1778" s="218"/>
      <c r="O1778" s="218"/>
      <c r="P1778" s="218"/>
      <c r="Q1778" s="218"/>
      <c r="R1778" s="218"/>
      <c r="S1778" s="218"/>
      <c r="T1778" s="219"/>
      <c r="AT1778" s="220" t="s">
        <v>171</v>
      </c>
      <c r="AU1778" s="220" t="s">
        <v>134</v>
      </c>
      <c r="AV1778" s="11" t="s">
        <v>134</v>
      </c>
      <c r="AW1778" s="11" t="s">
        <v>33</v>
      </c>
      <c r="AX1778" s="11" t="s">
        <v>70</v>
      </c>
      <c r="AY1778" s="220" t="s">
        <v>126</v>
      </c>
    </row>
    <row r="1779" spans="2:51" s="11" customFormat="1" ht="13.5">
      <c r="B1779" s="210"/>
      <c r="C1779" s="211"/>
      <c r="D1779" s="208" t="s">
        <v>171</v>
      </c>
      <c r="E1779" s="212" t="s">
        <v>21</v>
      </c>
      <c r="F1779" s="213" t="s">
        <v>1261</v>
      </c>
      <c r="G1779" s="211"/>
      <c r="H1779" s="214">
        <v>27.57</v>
      </c>
      <c r="I1779" s="215"/>
      <c r="J1779" s="211"/>
      <c r="K1779" s="211"/>
      <c r="L1779" s="216"/>
      <c r="M1779" s="217"/>
      <c r="N1779" s="218"/>
      <c r="O1779" s="218"/>
      <c r="P1779" s="218"/>
      <c r="Q1779" s="218"/>
      <c r="R1779" s="218"/>
      <c r="S1779" s="218"/>
      <c r="T1779" s="219"/>
      <c r="AT1779" s="220" t="s">
        <v>171</v>
      </c>
      <c r="AU1779" s="220" t="s">
        <v>134</v>
      </c>
      <c r="AV1779" s="11" t="s">
        <v>134</v>
      </c>
      <c r="AW1779" s="11" t="s">
        <v>33</v>
      </c>
      <c r="AX1779" s="11" t="s">
        <v>70</v>
      </c>
      <c r="AY1779" s="220" t="s">
        <v>126</v>
      </c>
    </row>
    <row r="1780" spans="2:51" s="11" customFormat="1" ht="13.5">
      <c r="B1780" s="210"/>
      <c r="C1780" s="211"/>
      <c r="D1780" s="208" t="s">
        <v>171</v>
      </c>
      <c r="E1780" s="212" t="s">
        <v>21</v>
      </c>
      <c r="F1780" s="213" t="s">
        <v>1262</v>
      </c>
      <c r="G1780" s="211"/>
      <c r="H1780" s="214">
        <v>1.42</v>
      </c>
      <c r="I1780" s="215"/>
      <c r="J1780" s="211"/>
      <c r="K1780" s="211"/>
      <c r="L1780" s="216"/>
      <c r="M1780" s="217"/>
      <c r="N1780" s="218"/>
      <c r="O1780" s="218"/>
      <c r="P1780" s="218"/>
      <c r="Q1780" s="218"/>
      <c r="R1780" s="218"/>
      <c r="S1780" s="218"/>
      <c r="T1780" s="219"/>
      <c r="AT1780" s="220" t="s">
        <v>171</v>
      </c>
      <c r="AU1780" s="220" t="s">
        <v>134</v>
      </c>
      <c r="AV1780" s="11" t="s">
        <v>134</v>
      </c>
      <c r="AW1780" s="11" t="s">
        <v>33</v>
      </c>
      <c r="AX1780" s="11" t="s">
        <v>70</v>
      </c>
      <c r="AY1780" s="220" t="s">
        <v>126</v>
      </c>
    </row>
    <row r="1781" spans="2:51" s="11" customFormat="1" ht="13.5">
      <c r="B1781" s="210"/>
      <c r="C1781" s="211"/>
      <c r="D1781" s="208" t="s">
        <v>171</v>
      </c>
      <c r="E1781" s="212" t="s">
        <v>21</v>
      </c>
      <c r="F1781" s="213" t="s">
        <v>1263</v>
      </c>
      <c r="G1781" s="211"/>
      <c r="H1781" s="214">
        <v>20.32</v>
      </c>
      <c r="I1781" s="215"/>
      <c r="J1781" s="211"/>
      <c r="K1781" s="211"/>
      <c r="L1781" s="216"/>
      <c r="M1781" s="217"/>
      <c r="N1781" s="218"/>
      <c r="O1781" s="218"/>
      <c r="P1781" s="218"/>
      <c r="Q1781" s="218"/>
      <c r="R1781" s="218"/>
      <c r="S1781" s="218"/>
      <c r="T1781" s="219"/>
      <c r="AT1781" s="220" t="s">
        <v>171</v>
      </c>
      <c r="AU1781" s="220" t="s">
        <v>134</v>
      </c>
      <c r="AV1781" s="11" t="s">
        <v>134</v>
      </c>
      <c r="AW1781" s="11" t="s">
        <v>33</v>
      </c>
      <c r="AX1781" s="11" t="s">
        <v>70</v>
      </c>
      <c r="AY1781" s="220" t="s">
        <v>126</v>
      </c>
    </row>
    <row r="1782" spans="2:51" s="11" customFormat="1" ht="13.5">
      <c r="B1782" s="210"/>
      <c r="C1782" s="211"/>
      <c r="D1782" s="208" t="s">
        <v>171</v>
      </c>
      <c r="E1782" s="212" t="s">
        <v>21</v>
      </c>
      <c r="F1782" s="213" t="s">
        <v>1264</v>
      </c>
      <c r="G1782" s="211"/>
      <c r="H1782" s="214">
        <v>20.309999999999999</v>
      </c>
      <c r="I1782" s="215"/>
      <c r="J1782" s="211"/>
      <c r="K1782" s="211"/>
      <c r="L1782" s="216"/>
      <c r="M1782" s="217"/>
      <c r="N1782" s="218"/>
      <c r="O1782" s="218"/>
      <c r="P1782" s="218"/>
      <c r="Q1782" s="218"/>
      <c r="R1782" s="218"/>
      <c r="S1782" s="218"/>
      <c r="T1782" s="219"/>
      <c r="AT1782" s="220" t="s">
        <v>171</v>
      </c>
      <c r="AU1782" s="220" t="s">
        <v>134</v>
      </c>
      <c r="AV1782" s="11" t="s">
        <v>134</v>
      </c>
      <c r="AW1782" s="11" t="s">
        <v>33</v>
      </c>
      <c r="AX1782" s="11" t="s">
        <v>70</v>
      </c>
      <c r="AY1782" s="220" t="s">
        <v>126</v>
      </c>
    </row>
    <row r="1783" spans="2:51" s="11" customFormat="1" ht="13.5">
      <c r="B1783" s="210"/>
      <c r="C1783" s="211"/>
      <c r="D1783" s="208" t="s">
        <v>171</v>
      </c>
      <c r="E1783" s="212" t="s">
        <v>21</v>
      </c>
      <c r="F1783" s="213" t="s">
        <v>1265</v>
      </c>
      <c r="G1783" s="211"/>
      <c r="H1783" s="214">
        <v>20.32</v>
      </c>
      <c r="I1783" s="215"/>
      <c r="J1783" s="211"/>
      <c r="K1783" s="211"/>
      <c r="L1783" s="216"/>
      <c r="M1783" s="217"/>
      <c r="N1783" s="218"/>
      <c r="O1783" s="218"/>
      <c r="P1783" s="218"/>
      <c r="Q1783" s="218"/>
      <c r="R1783" s="218"/>
      <c r="S1783" s="218"/>
      <c r="T1783" s="219"/>
      <c r="AT1783" s="220" t="s">
        <v>171</v>
      </c>
      <c r="AU1783" s="220" t="s">
        <v>134</v>
      </c>
      <c r="AV1783" s="11" t="s">
        <v>134</v>
      </c>
      <c r="AW1783" s="11" t="s">
        <v>33</v>
      </c>
      <c r="AX1783" s="11" t="s">
        <v>70</v>
      </c>
      <c r="AY1783" s="220" t="s">
        <v>126</v>
      </c>
    </row>
    <row r="1784" spans="2:51" s="11" customFormat="1" ht="13.5">
      <c r="B1784" s="210"/>
      <c r="C1784" s="211"/>
      <c r="D1784" s="208" t="s">
        <v>171</v>
      </c>
      <c r="E1784" s="212" t="s">
        <v>21</v>
      </c>
      <c r="F1784" s="213" t="s">
        <v>1266</v>
      </c>
      <c r="G1784" s="211"/>
      <c r="H1784" s="214">
        <v>20.3</v>
      </c>
      <c r="I1784" s="215"/>
      <c r="J1784" s="211"/>
      <c r="K1784" s="211"/>
      <c r="L1784" s="216"/>
      <c r="M1784" s="217"/>
      <c r="N1784" s="218"/>
      <c r="O1784" s="218"/>
      <c r="P1784" s="218"/>
      <c r="Q1784" s="218"/>
      <c r="R1784" s="218"/>
      <c r="S1784" s="218"/>
      <c r="T1784" s="219"/>
      <c r="AT1784" s="220" t="s">
        <v>171</v>
      </c>
      <c r="AU1784" s="220" t="s">
        <v>134</v>
      </c>
      <c r="AV1784" s="11" t="s">
        <v>134</v>
      </c>
      <c r="AW1784" s="11" t="s">
        <v>33</v>
      </c>
      <c r="AX1784" s="11" t="s">
        <v>70</v>
      </c>
      <c r="AY1784" s="220" t="s">
        <v>126</v>
      </c>
    </row>
    <row r="1785" spans="2:51" s="11" customFormat="1" ht="13.5">
      <c r="B1785" s="210"/>
      <c r="C1785" s="211"/>
      <c r="D1785" s="208" t="s">
        <v>171</v>
      </c>
      <c r="E1785" s="212" t="s">
        <v>21</v>
      </c>
      <c r="F1785" s="213" t="s">
        <v>1267</v>
      </c>
      <c r="G1785" s="211"/>
      <c r="H1785" s="214">
        <v>20.41</v>
      </c>
      <c r="I1785" s="215"/>
      <c r="J1785" s="211"/>
      <c r="K1785" s="211"/>
      <c r="L1785" s="216"/>
      <c r="M1785" s="217"/>
      <c r="N1785" s="218"/>
      <c r="O1785" s="218"/>
      <c r="P1785" s="218"/>
      <c r="Q1785" s="218"/>
      <c r="R1785" s="218"/>
      <c r="S1785" s="218"/>
      <c r="T1785" s="219"/>
      <c r="AT1785" s="220" t="s">
        <v>171</v>
      </c>
      <c r="AU1785" s="220" t="s">
        <v>134</v>
      </c>
      <c r="AV1785" s="11" t="s">
        <v>134</v>
      </c>
      <c r="AW1785" s="11" t="s">
        <v>33</v>
      </c>
      <c r="AX1785" s="11" t="s">
        <v>70</v>
      </c>
      <c r="AY1785" s="220" t="s">
        <v>126</v>
      </c>
    </row>
    <row r="1786" spans="2:51" s="11" customFormat="1" ht="13.5">
      <c r="B1786" s="210"/>
      <c r="C1786" s="211"/>
      <c r="D1786" s="208" t="s">
        <v>171</v>
      </c>
      <c r="E1786" s="212" t="s">
        <v>21</v>
      </c>
      <c r="F1786" s="213" t="s">
        <v>1268</v>
      </c>
      <c r="G1786" s="211"/>
      <c r="H1786" s="214">
        <v>20.53</v>
      </c>
      <c r="I1786" s="215"/>
      <c r="J1786" s="211"/>
      <c r="K1786" s="211"/>
      <c r="L1786" s="216"/>
      <c r="M1786" s="217"/>
      <c r="N1786" s="218"/>
      <c r="O1786" s="218"/>
      <c r="P1786" s="218"/>
      <c r="Q1786" s="218"/>
      <c r="R1786" s="218"/>
      <c r="S1786" s="218"/>
      <c r="T1786" s="219"/>
      <c r="AT1786" s="220" t="s">
        <v>171</v>
      </c>
      <c r="AU1786" s="220" t="s">
        <v>134</v>
      </c>
      <c r="AV1786" s="11" t="s">
        <v>134</v>
      </c>
      <c r="AW1786" s="11" t="s">
        <v>33</v>
      </c>
      <c r="AX1786" s="11" t="s">
        <v>70</v>
      </c>
      <c r="AY1786" s="220" t="s">
        <v>126</v>
      </c>
    </row>
    <row r="1787" spans="2:51" s="11" customFormat="1" ht="13.5">
      <c r="B1787" s="210"/>
      <c r="C1787" s="211"/>
      <c r="D1787" s="208" t="s">
        <v>171</v>
      </c>
      <c r="E1787" s="212" t="s">
        <v>21</v>
      </c>
      <c r="F1787" s="213" t="s">
        <v>1269</v>
      </c>
      <c r="G1787" s="211"/>
      <c r="H1787" s="214">
        <v>23.07</v>
      </c>
      <c r="I1787" s="215"/>
      <c r="J1787" s="211"/>
      <c r="K1787" s="211"/>
      <c r="L1787" s="216"/>
      <c r="M1787" s="217"/>
      <c r="N1787" s="218"/>
      <c r="O1787" s="218"/>
      <c r="P1787" s="218"/>
      <c r="Q1787" s="218"/>
      <c r="R1787" s="218"/>
      <c r="S1787" s="218"/>
      <c r="T1787" s="219"/>
      <c r="AT1787" s="220" t="s">
        <v>171</v>
      </c>
      <c r="AU1787" s="220" t="s">
        <v>134</v>
      </c>
      <c r="AV1787" s="11" t="s">
        <v>134</v>
      </c>
      <c r="AW1787" s="11" t="s">
        <v>33</v>
      </c>
      <c r="AX1787" s="11" t="s">
        <v>70</v>
      </c>
      <c r="AY1787" s="220" t="s">
        <v>126</v>
      </c>
    </row>
    <row r="1788" spans="2:51" s="11" customFormat="1" ht="13.5">
      <c r="B1788" s="210"/>
      <c r="C1788" s="211"/>
      <c r="D1788" s="208" t="s">
        <v>171</v>
      </c>
      <c r="E1788" s="212" t="s">
        <v>21</v>
      </c>
      <c r="F1788" s="213" t="s">
        <v>1270</v>
      </c>
      <c r="G1788" s="211"/>
      <c r="H1788" s="214">
        <v>19.53</v>
      </c>
      <c r="I1788" s="215"/>
      <c r="J1788" s="211"/>
      <c r="K1788" s="211"/>
      <c r="L1788" s="216"/>
      <c r="M1788" s="217"/>
      <c r="N1788" s="218"/>
      <c r="O1788" s="218"/>
      <c r="P1788" s="218"/>
      <c r="Q1788" s="218"/>
      <c r="R1788" s="218"/>
      <c r="S1788" s="218"/>
      <c r="T1788" s="219"/>
      <c r="AT1788" s="220" t="s">
        <v>171</v>
      </c>
      <c r="AU1788" s="220" t="s">
        <v>134</v>
      </c>
      <c r="AV1788" s="11" t="s">
        <v>134</v>
      </c>
      <c r="AW1788" s="11" t="s">
        <v>33</v>
      </c>
      <c r="AX1788" s="11" t="s">
        <v>70</v>
      </c>
      <c r="AY1788" s="220" t="s">
        <v>126</v>
      </c>
    </row>
    <row r="1789" spans="2:51" s="11" customFormat="1" ht="13.5">
      <c r="B1789" s="210"/>
      <c r="C1789" s="211"/>
      <c r="D1789" s="208" t="s">
        <v>171</v>
      </c>
      <c r="E1789" s="212" t="s">
        <v>21</v>
      </c>
      <c r="F1789" s="213" t="s">
        <v>1293</v>
      </c>
      <c r="G1789" s="211"/>
      <c r="H1789" s="214">
        <v>162.12</v>
      </c>
      <c r="I1789" s="215"/>
      <c r="J1789" s="211"/>
      <c r="K1789" s="211"/>
      <c r="L1789" s="216"/>
      <c r="M1789" s="217"/>
      <c r="N1789" s="218"/>
      <c r="O1789" s="218"/>
      <c r="P1789" s="218"/>
      <c r="Q1789" s="218"/>
      <c r="R1789" s="218"/>
      <c r="S1789" s="218"/>
      <c r="T1789" s="219"/>
      <c r="AT1789" s="220" t="s">
        <v>171</v>
      </c>
      <c r="AU1789" s="220" t="s">
        <v>134</v>
      </c>
      <c r="AV1789" s="11" t="s">
        <v>134</v>
      </c>
      <c r="AW1789" s="11" t="s">
        <v>33</v>
      </c>
      <c r="AX1789" s="11" t="s">
        <v>70</v>
      </c>
      <c r="AY1789" s="220" t="s">
        <v>126</v>
      </c>
    </row>
    <row r="1790" spans="2:51" s="11" customFormat="1" ht="13.5">
      <c r="B1790" s="210"/>
      <c r="C1790" s="211"/>
      <c r="D1790" s="208" t="s">
        <v>171</v>
      </c>
      <c r="E1790" s="212" t="s">
        <v>21</v>
      </c>
      <c r="F1790" s="213" t="s">
        <v>1295</v>
      </c>
      <c r="G1790" s="211"/>
      <c r="H1790" s="214">
        <v>22.59</v>
      </c>
      <c r="I1790" s="215"/>
      <c r="J1790" s="211"/>
      <c r="K1790" s="211"/>
      <c r="L1790" s="216"/>
      <c r="M1790" s="217"/>
      <c r="N1790" s="218"/>
      <c r="O1790" s="218"/>
      <c r="P1790" s="218"/>
      <c r="Q1790" s="218"/>
      <c r="R1790" s="218"/>
      <c r="S1790" s="218"/>
      <c r="T1790" s="219"/>
      <c r="AT1790" s="220" t="s">
        <v>171</v>
      </c>
      <c r="AU1790" s="220" t="s">
        <v>134</v>
      </c>
      <c r="AV1790" s="11" t="s">
        <v>134</v>
      </c>
      <c r="AW1790" s="11" t="s">
        <v>33</v>
      </c>
      <c r="AX1790" s="11" t="s">
        <v>70</v>
      </c>
      <c r="AY1790" s="220" t="s">
        <v>126</v>
      </c>
    </row>
    <row r="1791" spans="2:51" s="11" customFormat="1" ht="13.5">
      <c r="B1791" s="210"/>
      <c r="C1791" s="211"/>
      <c r="D1791" s="208" t="s">
        <v>171</v>
      </c>
      <c r="E1791" s="212" t="s">
        <v>21</v>
      </c>
      <c r="F1791" s="213" t="s">
        <v>1296</v>
      </c>
      <c r="G1791" s="211"/>
      <c r="H1791" s="214">
        <v>29.1</v>
      </c>
      <c r="I1791" s="215"/>
      <c r="J1791" s="211"/>
      <c r="K1791" s="211"/>
      <c r="L1791" s="216"/>
      <c r="M1791" s="217"/>
      <c r="N1791" s="218"/>
      <c r="O1791" s="218"/>
      <c r="P1791" s="218"/>
      <c r="Q1791" s="218"/>
      <c r="R1791" s="218"/>
      <c r="S1791" s="218"/>
      <c r="T1791" s="219"/>
      <c r="AT1791" s="220" t="s">
        <v>171</v>
      </c>
      <c r="AU1791" s="220" t="s">
        <v>134</v>
      </c>
      <c r="AV1791" s="11" t="s">
        <v>134</v>
      </c>
      <c r="AW1791" s="11" t="s">
        <v>33</v>
      </c>
      <c r="AX1791" s="11" t="s">
        <v>70</v>
      </c>
      <c r="AY1791" s="220" t="s">
        <v>126</v>
      </c>
    </row>
    <row r="1792" spans="2:51" s="11" customFormat="1" ht="13.5">
      <c r="B1792" s="210"/>
      <c r="C1792" s="211"/>
      <c r="D1792" s="208" t="s">
        <v>171</v>
      </c>
      <c r="E1792" s="212" t="s">
        <v>21</v>
      </c>
      <c r="F1792" s="213" t="s">
        <v>1297</v>
      </c>
      <c r="G1792" s="211"/>
      <c r="H1792" s="214">
        <v>27.61</v>
      </c>
      <c r="I1792" s="215"/>
      <c r="J1792" s="211"/>
      <c r="K1792" s="211"/>
      <c r="L1792" s="216"/>
      <c r="M1792" s="217"/>
      <c r="N1792" s="218"/>
      <c r="O1792" s="218"/>
      <c r="P1792" s="218"/>
      <c r="Q1792" s="218"/>
      <c r="R1792" s="218"/>
      <c r="S1792" s="218"/>
      <c r="T1792" s="219"/>
      <c r="AT1792" s="220" t="s">
        <v>171</v>
      </c>
      <c r="AU1792" s="220" t="s">
        <v>134</v>
      </c>
      <c r="AV1792" s="11" t="s">
        <v>134</v>
      </c>
      <c r="AW1792" s="11" t="s">
        <v>33</v>
      </c>
      <c r="AX1792" s="11" t="s">
        <v>70</v>
      </c>
      <c r="AY1792" s="220" t="s">
        <v>126</v>
      </c>
    </row>
    <row r="1793" spans="2:65" s="11" customFormat="1" ht="13.5">
      <c r="B1793" s="210"/>
      <c r="C1793" s="211"/>
      <c r="D1793" s="208" t="s">
        <v>171</v>
      </c>
      <c r="E1793" s="212" t="s">
        <v>21</v>
      </c>
      <c r="F1793" s="213" t="s">
        <v>1298</v>
      </c>
      <c r="G1793" s="211"/>
      <c r="H1793" s="214">
        <v>1.42</v>
      </c>
      <c r="I1793" s="215"/>
      <c r="J1793" s="211"/>
      <c r="K1793" s="211"/>
      <c r="L1793" s="216"/>
      <c r="M1793" s="217"/>
      <c r="N1793" s="218"/>
      <c r="O1793" s="218"/>
      <c r="P1793" s="218"/>
      <c r="Q1793" s="218"/>
      <c r="R1793" s="218"/>
      <c r="S1793" s="218"/>
      <c r="T1793" s="219"/>
      <c r="AT1793" s="220" t="s">
        <v>171</v>
      </c>
      <c r="AU1793" s="220" t="s">
        <v>134</v>
      </c>
      <c r="AV1793" s="11" t="s">
        <v>134</v>
      </c>
      <c r="AW1793" s="11" t="s">
        <v>33</v>
      </c>
      <c r="AX1793" s="11" t="s">
        <v>70</v>
      </c>
      <c r="AY1793" s="220" t="s">
        <v>126</v>
      </c>
    </row>
    <row r="1794" spans="2:65" s="11" customFormat="1" ht="13.5">
      <c r="B1794" s="210"/>
      <c r="C1794" s="211"/>
      <c r="D1794" s="208" t="s">
        <v>171</v>
      </c>
      <c r="E1794" s="212" t="s">
        <v>21</v>
      </c>
      <c r="F1794" s="213" t="s">
        <v>1299</v>
      </c>
      <c r="G1794" s="211"/>
      <c r="H1794" s="214">
        <v>20.32</v>
      </c>
      <c r="I1794" s="215"/>
      <c r="J1794" s="211"/>
      <c r="K1794" s="211"/>
      <c r="L1794" s="216"/>
      <c r="M1794" s="217"/>
      <c r="N1794" s="218"/>
      <c r="O1794" s="218"/>
      <c r="P1794" s="218"/>
      <c r="Q1794" s="218"/>
      <c r="R1794" s="218"/>
      <c r="S1794" s="218"/>
      <c r="T1794" s="219"/>
      <c r="AT1794" s="220" t="s">
        <v>171</v>
      </c>
      <c r="AU1794" s="220" t="s">
        <v>134</v>
      </c>
      <c r="AV1794" s="11" t="s">
        <v>134</v>
      </c>
      <c r="AW1794" s="11" t="s">
        <v>33</v>
      </c>
      <c r="AX1794" s="11" t="s">
        <v>70</v>
      </c>
      <c r="AY1794" s="220" t="s">
        <v>126</v>
      </c>
    </row>
    <row r="1795" spans="2:65" s="11" customFormat="1" ht="13.5">
      <c r="B1795" s="210"/>
      <c r="C1795" s="211"/>
      <c r="D1795" s="208" t="s">
        <v>171</v>
      </c>
      <c r="E1795" s="212" t="s">
        <v>21</v>
      </c>
      <c r="F1795" s="213" t="s">
        <v>1300</v>
      </c>
      <c r="G1795" s="211"/>
      <c r="H1795" s="214">
        <v>20.309999999999999</v>
      </c>
      <c r="I1795" s="215"/>
      <c r="J1795" s="211"/>
      <c r="K1795" s="211"/>
      <c r="L1795" s="216"/>
      <c r="M1795" s="217"/>
      <c r="N1795" s="218"/>
      <c r="O1795" s="218"/>
      <c r="P1795" s="218"/>
      <c r="Q1795" s="218"/>
      <c r="R1795" s="218"/>
      <c r="S1795" s="218"/>
      <c r="T1795" s="219"/>
      <c r="AT1795" s="220" t="s">
        <v>171</v>
      </c>
      <c r="AU1795" s="220" t="s">
        <v>134</v>
      </c>
      <c r="AV1795" s="11" t="s">
        <v>134</v>
      </c>
      <c r="AW1795" s="11" t="s">
        <v>33</v>
      </c>
      <c r="AX1795" s="11" t="s">
        <v>70</v>
      </c>
      <c r="AY1795" s="220" t="s">
        <v>126</v>
      </c>
    </row>
    <row r="1796" spans="2:65" s="11" customFormat="1" ht="13.5">
      <c r="B1796" s="210"/>
      <c r="C1796" s="211"/>
      <c r="D1796" s="208" t="s">
        <v>171</v>
      </c>
      <c r="E1796" s="212" t="s">
        <v>21</v>
      </c>
      <c r="F1796" s="213" t="s">
        <v>1301</v>
      </c>
      <c r="G1796" s="211"/>
      <c r="H1796" s="214">
        <v>20.32</v>
      </c>
      <c r="I1796" s="215"/>
      <c r="J1796" s="211"/>
      <c r="K1796" s="211"/>
      <c r="L1796" s="216"/>
      <c r="M1796" s="217"/>
      <c r="N1796" s="218"/>
      <c r="O1796" s="218"/>
      <c r="P1796" s="218"/>
      <c r="Q1796" s="218"/>
      <c r="R1796" s="218"/>
      <c r="S1796" s="218"/>
      <c r="T1796" s="219"/>
      <c r="AT1796" s="220" t="s">
        <v>171</v>
      </c>
      <c r="AU1796" s="220" t="s">
        <v>134</v>
      </c>
      <c r="AV1796" s="11" t="s">
        <v>134</v>
      </c>
      <c r="AW1796" s="11" t="s">
        <v>33</v>
      </c>
      <c r="AX1796" s="11" t="s">
        <v>70</v>
      </c>
      <c r="AY1796" s="220" t="s">
        <v>126</v>
      </c>
    </row>
    <row r="1797" spans="2:65" s="11" customFormat="1" ht="13.5">
      <c r="B1797" s="210"/>
      <c r="C1797" s="211"/>
      <c r="D1797" s="208" t="s">
        <v>171</v>
      </c>
      <c r="E1797" s="212" t="s">
        <v>21</v>
      </c>
      <c r="F1797" s="213" t="s">
        <v>1302</v>
      </c>
      <c r="G1797" s="211"/>
      <c r="H1797" s="214">
        <v>20.3</v>
      </c>
      <c r="I1797" s="215"/>
      <c r="J1797" s="211"/>
      <c r="K1797" s="211"/>
      <c r="L1797" s="216"/>
      <c r="M1797" s="217"/>
      <c r="N1797" s="218"/>
      <c r="O1797" s="218"/>
      <c r="P1797" s="218"/>
      <c r="Q1797" s="218"/>
      <c r="R1797" s="218"/>
      <c r="S1797" s="218"/>
      <c r="T1797" s="219"/>
      <c r="AT1797" s="220" t="s">
        <v>171</v>
      </c>
      <c r="AU1797" s="220" t="s">
        <v>134</v>
      </c>
      <c r="AV1797" s="11" t="s">
        <v>134</v>
      </c>
      <c r="AW1797" s="11" t="s">
        <v>33</v>
      </c>
      <c r="AX1797" s="11" t="s">
        <v>70</v>
      </c>
      <c r="AY1797" s="220" t="s">
        <v>126</v>
      </c>
    </row>
    <row r="1798" spans="2:65" s="11" customFormat="1" ht="13.5">
      <c r="B1798" s="210"/>
      <c r="C1798" s="211"/>
      <c r="D1798" s="208" t="s">
        <v>171</v>
      </c>
      <c r="E1798" s="212" t="s">
        <v>21</v>
      </c>
      <c r="F1798" s="213" t="s">
        <v>1303</v>
      </c>
      <c r="G1798" s="211"/>
      <c r="H1798" s="214">
        <v>20.41</v>
      </c>
      <c r="I1798" s="215"/>
      <c r="J1798" s="211"/>
      <c r="K1798" s="211"/>
      <c r="L1798" s="216"/>
      <c r="M1798" s="217"/>
      <c r="N1798" s="218"/>
      <c r="O1798" s="218"/>
      <c r="P1798" s="218"/>
      <c r="Q1798" s="218"/>
      <c r="R1798" s="218"/>
      <c r="S1798" s="218"/>
      <c r="T1798" s="219"/>
      <c r="AT1798" s="220" t="s">
        <v>171</v>
      </c>
      <c r="AU1798" s="220" t="s">
        <v>134</v>
      </c>
      <c r="AV1798" s="11" t="s">
        <v>134</v>
      </c>
      <c r="AW1798" s="11" t="s">
        <v>33</v>
      </c>
      <c r="AX1798" s="11" t="s">
        <v>70</v>
      </c>
      <c r="AY1798" s="220" t="s">
        <v>126</v>
      </c>
    </row>
    <row r="1799" spans="2:65" s="11" customFormat="1" ht="13.5">
      <c r="B1799" s="210"/>
      <c r="C1799" s="211"/>
      <c r="D1799" s="208" t="s">
        <v>171</v>
      </c>
      <c r="E1799" s="212" t="s">
        <v>21</v>
      </c>
      <c r="F1799" s="213" t="s">
        <v>1304</v>
      </c>
      <c r="G1799" s="211"/>
      <c r="H1799" s="214">
        <v>20.53</v>
      </c>
      <c r="I1799" s="215"/>
      <c r="J1799" s="211"/>
      <c r="K1799" s="211"/>
      <c r="L1799" s="216"/>
      <c r="M1799" s="217"/>
      <c r="N1799" s="218"/>
      <c r="O1799" s="218"/>
      <c r="P1799" s="218"/>
      <c r="Q1799" s="218"/>
      <c r="R1799" s="218"/>
      <c r="S1799" s="218"/>
      <c r="T1799" s="219"/>
      <c r="AT1799" s="220" t="s">
        <v>171</v>
      </c>
      <c r="AU1799" s="220" t="s">
        <v>134</v>
      </c>
      <c r="AV1799" s="11" t="s">
        <v>134</v>
      </c>
      <c r="AW1799" s="11" t="s">
        <v>33</v>
      </c>
      <c r="AX1799" s="11" t="s">
        <v>70</v>
      </c>
      <c r="AY1799" s="220" t="s">
        <v>126</v>
      </c>
    </row>
    <row r="1800" spans="2:65" s="11" customFormat="1" ht="13.5">
      <c r="B1800" s="210"/>
      <c r="C1800" s="211"/>
      <c r="D1800" s="208" t="s">
        <v>171</v>
      </c>
      <c r="E1800" s="212" t="s">
        <v>21</v>
      </c>
      <c r="F1800" s="213" t="s">
        <v>1305</v>
      </c>
      <c r="G1800" s="211"/>
      <c r="H1800" s="214">
        <v>23.02</v>
      </c>
      <c r="I1800" s="215"/>
      <c r="J1800" s="211"/>
      <c r="K1800" s="211"/>
      <c r="L1800" s="216"/>
      <c r="M1800" s="217"/>
      <c r="N1800" s="218"/>
      <c r="O1800" s="218"/>
      <c r="P1800" s="218"/>
      <c r="Q1800" s="218"/>
      <c r="R1800" s="218"/>
      <c r="S1800" s="218"/>
      <c r="T1800" s="219"/>
      <c r="AT1800" s="220" t="s">
        <v>171</v>
      </c>
      <c r="AU1800" s="220" t="s">
        <v>134</v>
      </c>
      <c r="AV1800" s="11" t="s">
        <v>134</v>
      </c>
      <c r="AW1800" s="11" t="s">
        <v>33</v>
      </c>
      <c r="AX1800" s="11" t="s">
        <v>70</v>
      </c>
      <c r="AY1800" s="220" t="s">
        <v>126</v>
      </c>
    </row>
    <row r="1801" spans="2:65" s="11" customFormat="1" ht="13.5">
      <c r="B1801" s="210"/>
      <c r="C1801" s="211"/>
      <c r="D1801" s="208" t="s">
        <v>171</v>
      </c>
      <c r="E1801" s="212" t="s">
        <v>21</v>
      </c>
      <c r="F1801" s="213" t="s">
        <v>1306</v>
      </c>
      <c r="G1801" s="211"/>
      <c r="H1801" s="214">
        <v>19.53</v>
      </c>
      <c r="I1801" s="215"/>
      <c r="J1801" s="211"/>
      <c r="K1801" s="211"/>
      <c r="L1801" s="216"/>
      <c r="M1801" s="217"/>
      <c r="N1801" s="218"/>
      <c r="O1801" s="218"/>
      <c r="P1801" s="218"/>
      <c r="Q1801" s="218"/>
      <c r="R1801" s="218"/>
      <c r="S1801" s="218"/>
      <c r="T1801" s="219"/>
      <c r="AT1801" s="220" t="s">
        <v>171</v>
      </c>
      <c r="AU1801" s="220" t="s">
        <v>134</v>
      </c>
      <c r="AV1801" s="11" t="s">
        <v>134</v>
      </c>
      <c r="AW1801" s="11" t="s">
        <v>33</v>
      </c>
      <c r="AX1801" s="11" t="s">
        <v>70</v>
      </c>
      <c r="AY1801" s="220" t="s">
        <v>126</v>
      </c>
    </row>
    <row r="1802" spans="2:65" s="12" customFormat="1" ht="13.5">
      <c r="B1802" s="221"/>
      <c r="C1802" s="222"/>
      <c r="D1802" s="208" t="s">
        <v>171</v>
      </c>
      <c r="E1802" s="223" t="s">
        <v>21</v>
      </c>
      <c r="F1802" s="224" t="s">
        <v>174</v>
      </c>
      <c r="G1802" s="222"/>
      <c r="H1802" s="225">
        <v>815.17</v>
      </c>
      <c r="I1802" s="226"/>
      <c r="J1802" s="222"/>
      <c r="K1802" s="222"/>
      <c r="L1802" s="227"/>
      <c r="M1802" s="228"/>
      <c r="N1802" s="229"/>
      <c r="O1802" s="229"/>
      <c r="P1802" s="229"/>
      <c r="Q1802" s="229"/>
      <c r="R1802" s="229"/>
      <c r="S1802" s="229"/>
      <c r="T1802" s="230"/>
      <c r="AT1802" s="231" t="s">
        <v>171</v>
      </c>
      <c r="AU1802" s="231" t="s">
        <v>134</v>
      </c>
      <c r="AV1802" s="12" t="s">
        <v>133</v>
      </c>
      <c r="AW1802" s="12" t="s">
        <v>33</v>
      </c>
      <c r="AX1802" s="12" t="s">
        <v>70</v>
      </c>
      <c r="AY1802" s="231" t="s">
        <v>126</v>
      </c>
    </row>
    <row r="1803" spans="2:65" s="11" customFormat="1" ht="13.5">
      <c r="B1803" s="210"/>
      <c r="C1803" s="211"/>
      <c r="D1803" s="208" t="s">
        <v>171</v>
      </c>
      <c r="E1803" s="212" t="s">
        <v>21</v>
      </c>
      <c r="F1803" s="213" t="s">
        <v>1909</v>
      </c>
      <c r="G1803" s="211"/>
      <c r="H1803" s="214">
        <v>831.47299999999996</v>
      </c>
      <c r="I1803" s="215"/>
      <c r="J1803" s="211"/>
      <c r="K1803" s="211"/>
      <c r="L1803" s="216"/>
      <c r="M1803" s="217"/>
      <c r="N1803" s="218"/>
      <c r="O1803" s="218"/>
      <c r="P1803" s="218"/>
      <c r="Q1803" s="218"/>
      <c r="R1803" s="218"/>
      <c r="S1803" s="218"/>
      <c r="T1803" s="219"/>
      <c r="AT1803" s="220" t="s">
        <v>171</v>
      </c>
      <c r="AU1803" s="220" t="s">
        <v>134</v>
      </c>
      <c r="AV1803" s="11" t="s">
        <v>134</v>
      </c>
      <c r="AW1803" s="11" t="s">
        <v>33</v>
      </c>
      <c r="AX1803" s="11" t="s">
        <v>70</v>
      </c>
      <c r="AY1803" s="220" t="s">
        <v>126</v>
      </c>
    </row>
    <row r="1804" spans="2:65" s="12" customFormat="1" ht="13.5">
      <c r="B1804" s="221"/>
      <c r="C1804" s="222"/>
      <c r="D1804" s="205" t="s">
        <v>171</v>
      </c>
      <c r="E1804" s="248" t="s">
        <v>21</v>
      </c>
      <c r="F1804" s="249" t="s">
        <v>174</v>
      </c>
      <c r="G1804" s="222"/>
      <c r="H1804" s="250">
        <v>831.47299999999996</v>
      </c>
      <c r="I1804" s="226"/>
      <c r="J1804" s="222"/>
      <c r="K1804" s="222"/>
      <c r="L1804" s="227"/>
      <c r="M1804" s="228"/>
      <c r="N1804" s="229"/>
      <c r="O1804" s="229"/>
      <c r="P1804" s="229"/>
      <c r="Q1804" s="229"/>
      <c r="R1804" s="229"/>
      <c r="S1804" s="229"/>
      <c r="T1804" s="230"/>
      <c r="AT1804" s="231" t="s">
        <v>171</v>
      </c>
      <c r="AU1804" s="231" t="s">
        <v>134</v>
      </c>
      <c r="AV1804" s="12" t="s">
        <v>133</v>
      </c>
      <c r="AW1804" s="12" t="s">
        <v>33</v>
      </c>
      <c r="AX1804" s="12" t="s">
        <v>78</v>
      </c>
      <c r="AY1804" s="231" t="s">
        <v>126</v>
      </c>
    </row>
    <row r="1805" spans="2:65" s="1" customFormat="1" ht="22.5" customHeight="1">
      <c r="B1805" s="41"/>
      <c r="C1805" s="251" t="s">
        <v>1910</v>
      </c>
      <c r="D1805" s="251" t="s">
        <v>391</v>
      </c>
      <c r="E1805" s="252" t="s">
        <v>1911</v>
      </c>
      <c r="F1805" s="253" t="s">
        <v>1912</v>
      </c>
      <c r="G1805" s="254" t="s">
        <v>400</v>
      </c>
      <c r="H1805" s="255">
        <v>372.91199999999998</v>
      </c>
      <c r="I1805" s="256"/>
      <c r="J1805" s="257">
        <f>ROUND(I1805*H1805,2)</f>
        <v>0</v>
      </c>
      <c r="K1805" s="253" t="s">
        <v>160</v>
      </c>
      <c r="L1805" s="258"/>
      <c r="M1805" s="259" t="s">
        <v>21</v>
      </c>
      <c r="N1805" s="260" t="s">
        <v>42</v>
      </c>
      <c r="O1805" s="42"/>
      <c r="P1805" s="202">
        <f>O1805*H1805</f>
        <v>0</v>
      </c>
      <c r="Q1805" s="202">
        <v>0</v>
      </c>
      <c r="R1805" s="202">
        <f>Q1805*H1805</f>
        <v>0</v>
      </c>
      <c r="S1805" s="202">
        <v>0</v>
      </c>
      <c r="T1805" s="203">
        <f>S1805*H1805</f>
        <v>0</v>
      </c>
      <c r="AR1805" s="24" t="s">
        <v>361</v>
      </c>
      <c r="AT1805" s="24" t="s">
        <v>391</v>
      </c>
      <c r="AU1805" s="24" t="s">
        <v>134</v>
      </c>
      <c r="AY1805" s="24" t="s">
        <v>126</v>
      </c>
      <c r="BE1805" s="204">
        <f>IF(N1805="základní",J1805,0)</f>
        <v>0</v>
      </c>
      <c r="BF1805" s="204">
        <f>IF(N1805="snížená",J1805,0)</f>
        <v>0</v>
      </c>
      <c r="BG1805" s="204">
        <f>IF(N1805="zákl. přenesená",J1805,0)</f>
        <v>0</v>
      </c>
      <c r="BH1805" s="204">
        <f>IF(N1805="sníž. přenesená",J1805,0)</f>
        <v>0</v>
      </c>
      <c r="BI1805" s="204">
        <f>IF(N1805="nulová",J1805,0)</f>
        <v>0</v>
      </c>
      <c r="BJ1805" s="24" t="s">
        <v>134</v>
      </c>
      <c r="BK1805" s="204">
        <f>ROUND(I1805*H1805,2)</f>
        <v>0</v>
      </c>
      <c r="BL1805" s="24" t="s">
        <v>161</v>
      </c>
      <c r="BM1805" s="24" t="s">
        <v>1913</v>
      </c>
    </row>
    <row r="1806" spans="2:65" s="1" customFormat="1" ht="54">
      <c r="B1806" s="41"/>
      <c r="C1806" s="63"/>
      <c r="D1806" s="205" t="s">
        <v>135</v>
      </c>
      <c r="E1806" s="63"/>
      <c r="F1806" s="206" t="s">
        <v>1914</v>
      </c>
      <c r="G1806" s="63"/>
      <c r="H1806" s="63"/>
      <c r="I1806" s="163"/>
      <c r="J1806" s="63"/>
      <c r="K1806" s="63"/>
      <c r="L1806" s="61"/>
      <c r="M1806" s="207"/>
      <c r="N1806" s="42"/>
      <c r="O1806" s="42"/>
      <c r="P1806" s="42"/>
      <c r="Q1806" s="42"/>
      <c r="R1806" s="42"/>
      <c r="S1806" s="42"/>
      <c r="T1806" s="78"/>
      <c r="AT1806" s="24" t="s">
        <v>135</v>
      </c>
      <c r="AU1806" s="24" t="s">
        <v>134</v>
      </c>
    </row>
    <row r="1807" spans="2:65" s="1" customFormat="1" ht="22.5" customHeight="1">
      <c r="B1807" s="41"/>
      <c r="C1807" s="193" t="s">
        <v>1212</v>
      </c>
      <c r="D1807" s="193" t="s">
        <v>129</v>
      </c>
      <c r="E1807" s="194" t="s">
        <v>1915</v>
      </c>
      <c r="F1807" s="195" t="s">
        <v>1916</v>
      </c>
      <c r="G1807" s="196" t="s">
        <v>400</v>
      </c>
      <c r="H1807" s="197">
        <v>45.816000000000003</v>
      </c>
      <c r="I1807" s="198"/>
      <c r="J1807" s="199">
        <f>ROUND(I1807*H1807,2)</f>
        <v>0</v>
      </c>
      <c r="K1807" s="195" t="s">
        <v>160</v>
      </c>
      <c r="L1807" s="61"/>
      <c r="M1807" s="200" t="s">
        <v>21</v>
      </c>
      <c r="N1807" s="201" t="s">
        <v>42</v>
      </c>
      <c r="O1807" s="42"/>
      <c r="P1807" s="202">
        <f>O1807*H1807</f>
        <v>0</v>
      </c>
      <c r="Q1807" s="202">
        <v>0</v>
      </c>
      <c r="R1807" s="202">
        <f>Q1807*H1807</f>
        <v>0</v>
      </c>
      <c r="S1807" s="202">
        <v>0</v>
      </c>
      <c r="T1807" s="203">
        <f>S1807*H1807</f>
        <v>0</v>
      </c>
      <c r="AR1807" s="24" t="s">
        <v>161</v>
      </c>
      <c r="AT1807" s="24" t="s">
        <v>129</v>
      </c>
      <c r="AU1807" s="24" t="s">
        <v>134</v>
      </c>
      <c r="AY1807" s="24" t="s">
        <v>126</v>
      </c>
      <c r="BE1807" s="204">
        <f>IF(N1807="základní",J1807,0)</f>
        <v>0</v>
      </c>
      <c r="BF1807" s="204">
        <f>IF(N1807="snížená",J1807,0)</f>
        <v>0</v>
      </c>
      <c r="BG1807" s="204">
        <f>IF(N1807="zákl. přenesená",J1807,0)</f>
        <v>0</v>
      </c>
      <c r="BH1807" s="204">
        <f>IF(N1807="sníž. přenesená",J1807,0)</f>
        <v>0</v>
      </c>
      <c r="BI1807" s="204">
        <f>IF(N1807="nulová",J1807,0)</f>
        <v>0</v>
      </c>
      <c r="BJ1807" s="24" t="s">
        <v>134</v>
      </c>
      <c r="BK1807" s="204">
        <f>ROUND(I1807*H1807,2)</f>
        <v>0</v>
      </c>
      <c r="BL1807" s="24" t="s">
        <v>161</v>
      </c>
      <c r="BM1807" s="24" t="s">
        <v>1917</v>
      </c>
    </row>
    <row r="1808" spans="2:65" s="1" customFormat="1" ht="27">
      <c r="B1808" s="41"/>
      <c r="C1808" s="63"/>
      <c r="D1808" s="208" t="s">
        <v>135</v>
      </c>
      <c r="E1808" s="63"/>
      <c r="F1808" s="209" t="s">
        <v>1918</v>
      </c>
      <c r="G1808" s="63"/>
      <c r="H1808" s="63"/>
      <c r="I1808" s="163"/>
      <c r="J1808" s="63"/>
      <c r="K1808" s="63"/>
      <c r="L1808" s="61"/>
      <c r="M1808" s="207"/>
      <c r="N1808" s="42"/>
      <c r="O1808" s="42"/>
      <c r="P1808" s="42"/>
      <c r="Q1808" s="42"/>
      <c r="R1808" s="42"/>
      <c r="S1808" s="42"/>
      <c r="T1808" s="78"/>
      <c r="AT1808" s="24" t="s">
        <v>135</v>
      </c>
      <c r="AU1808" s="24" t="s">
        <v>134</v>
      </c>
    </row>
    <row r="1809" spans="2:65" s="1" customFormat="1" ht="81">
      <c r="B1809" s="41"/>
      <c r="C1809" s="63"/>
      <c r="D1809" s="205" t="s">
        <v>299</v>
      </c>
      <c r="E1809" s="63"/>
      <c r="F1809" s="235" t="s">
        <v>1919</v>
      </c>
      <c r="G1809" s="63"/>
      <c r="H1809" s="63"/>
      <c r="I1809" s="163"/>
      <c r="J1809" s="63"/>
      <c r="K1809" s="63"/>
      <c r="L1809" s="61"/>
      <c r="M1809" s="207"/>
      <c r="N1809" s="42"/>
      <c r="O1809" s="42"/>
      <c r="P1809" s="42"/>
      <c r="Q1809" s="42"/>
      <c r="R1809" s="42"/>
      <c r="S1809" s="42"/>
      <c r="T1809" s="78"/>
      <c r="AT1809" s="24" t="s">
        <v>299</v>
      </c>
      <c r="AU1809" s="24" t="s">
        <v>134</v>
      </c>
    </row>
    <row r="1810" spans="2:65" s="1" customFormat="1" ht="22.5" customHeight="1">
      <c r="B1810" s="41"/>
      <c r="C1810" s="251" t="s">
        <v>1920</v>
      </c>
      <c r="D1810" s="251" t="s">
        <v>391</v>
      </c>
      <c r="E1810" s="252" t="s">
        <v>1921</v>
      </c>
      <c r="F1810" s="253" t="s">
        <v>1922</v>
      </c>
      <c r="G1810" s="254" t="s">
        <v>400</v>
      </c>
      <c r="H1810" s="255">
        <v>10.93</v>
      </c>
      <c r="I1810" s="256"/>
      <c r="J1810" s="257">
        <f>ROUND(I1810*H1810,2)</f>
        <v>0</v>
      </c>
      <c r="K1810" s="253" t="s">
        <v>160</v>
      </c>
      <c r="L1810" s="258"/>
      <c r="M1810" s="259" t="s">
        <v>21</v>
      </c>
      <c r="N1810" s="260" t="s">
        <v>42</v>
      </c>
      <c r="O1810" s="42"/>
      <c r="P1810" s="202">
        <f>O1810*H1810</f>
        <v>0</v>
      </c>
      <c r="Q1810" s="202">
        <v>0</v>
      </c>
      <c r="R1810" s="202">
        <f>Q1810*H1810</f>
        <v>0</v>
      </c>
      <c r="S1810" s="202">
        <v>0</v>
      </c>
      <c r="T1810" s="203">
        <f>S1810*H1810</f>
        <v>0</v>
      </c>
      <c r="AR1810" s="24" t="s">
        <v>361</v>
      </c>
      <c r="AT1810" s="24" t="s">
        <v>391</v>
      </c>
      <c r="AU1810" s="24" t="s">
        <v>134</v>
      </c>
      <c r="AY1810" s="24" t="s">
        <v>126</v>
      </c>
      <c r="BE1810" s="204">
        <f>IF(N1810="základní",J1810,0)</f>
        <v>0</v>
      </c>
      <c r="BF1810" s="204">
        <f>IF(N1810="snížená",J1810,0)</f>
        <v>0</v>
      </c>
      <c r="BG1810" s="204">
        <f>IF(N1810="zákl. přenesená",J1810,0)</f>
        <v>0</v>
      </c>
      <c r="BH1810" s="204">
        <f>IF(N1810="sníž. přenesená",J1810,0)</f>
        <v>0</v>
      </c>
      <c r="BI1810" s="204">
        <f>IF(N1810="nulová",J1810,0)</f>
        <v>0</v>
      </c>
      <c r="BJ1810" s="24" t="s">
        <v>134</v>
      </c>
      <c r="BK1810" s="204">
        <f>ROUND(I1810*H1810,2)</f>
        <v>0</v>
      </c>
      <c r="BL1810" s="24" t="s">
        <v>161</v>
      </c>
      <c r="BM1810" s="24" t="s">
        <v>1923</v>
      </c>
    </row>
    <row r="1811" spans="2:65" s="1" customFormat="1" ht="54">
      <c r="B1811" s="41"/>
      <c r="C1811" s="63"/>
      <c r="D1811" s="208" t="s">
        <v>135</v>
      </c>
      <c r="E1811" s="63"/>
      <c r="F1811" s="209" t="s">
        <v>1924</v>
      </c>
      <c r="G1811" s="63"/>
      <c r="H1811" s="63"/>
      <c r="I1811" s="163"/>
      <c r="J1811" s="63"/>
      <c r="K1811" s="63"/>
      <c r="L1811" s="61"/>
      <c r="M1811" s="207"/>
      <c r="N1811" s="42"/>
      <c r="O1811" s="42"/>
      <c r="P1811" s="42"/>
      <c r="Q1811" s="42"/>
      <c r="R1811" s="42"/>
      <c r="S1811" s="42"/>
      <c r="T1811" s="78"/>
      <c r="AT1811" s="24" t="s">
        <v>135</v>
      </c>
      <c r="AU1811" s="24" t="s">
        <v>134</v>
      </c>
    </row>
    <row r="1812" spans="2:65" s="13" customFormat="1" ht="13.5">
      <c r="B1812" s="237"/>
      <c r="C1812" s="238"/>
      <c r="D1812" s="208" t="s">
        <v>171</v>
      </c>
      <c r="E1812" s="239" t="s">
        <v>21</v>
      </c>
      <c r="F1812" s="240" t="s">
        <v>1925</v>
      </c>
      <c r="G1812" s="238"/>
      <c r="H1812" s="241" t="s">
        <v>21</v>
      </c>
      <c r="I1812" s="242"/>
      <c r="J1812" s="238"/>
      <c r="K1812" s="238"/>
      <c r="L1812" s="243"/>
      <c r="M1812" s="244"/>
      <c r="N1812" s="245"/>
      <c r="O1812" s="245"/>
      <c r="P1812" s="245"/>
      <c r="Q1812" s="245"/>
      <c r="R1812" s="245"/>
      <c r="S1812" s="245"/>
      <c r="T1812" s="246"/>
      <c r="AT1812" s="247" t="s">
        <v>171</v>
      </c>
      <c r="AU1812" s="247" t="s">
        <v>134</v>
      </c>
      <c r="AV1812" s="13" t="s">
        <v>78</v>
      </c>
      <c r="AW1812" s="13" t="s">
        <v>33</v>
      </c>
      <c r="AX1812" s="13" t="s">
        <v>70</v>
      </c>
      <c r="AY1812" s="247" t="s">
        <v>126</v>
      </c>
    </row>
    <row r="1813" spans="2:65" s="11" customFormat="1" ht="13.5">
      <c r="B1813" s="210"/>
      <c r="C1813" s="211"/>
      <c r="D1813" s="208" t="s">
        <v>171</v>
      </c>
      <c r="E1813" s="212" t="s">
        <v>21</v>
      </c>
      <c r="F1813" s="213" t="s">
        <v>1926</v>
      </c>
      <c r="G1813" s="211"/>
      <c r="H1813" s="214">
        <v>3.395</v>
      </c>
      <c r="I1813" s="215"/>
      <c r="J1813" s="211"/>
      <c r="K1813" s="211"/>
      <c r="L1813" s="216"/>
      <c r="M1813" s="217"/>
      <c r="N1813" s="218"/>
      <c r="O1813" s="218"/>
      <c r="P1813" s="218"/>
      <c r="Q1813" s="218"/>
      <c r="R1813" s="218"/>
      <c r="S1813" s="218"/>
      <c r="T1813" s="219"/>
      <c r="AT1813" s="220" t="s">
        <v>171</v>
      </c>
      <c r="AU1813" s="220" t="s">
        <v>134</v>
      </c>
      <c r="AV1813" s="11" t="s">
        <v>134</v>
      </c>
      <c r="AW1813" s="11" t="s">
        <v>33</v>
      </c>
      <c r="AX1813" s="11" t="s">
        <v>70</v>
      </c>
      <c r="AY1813" s="220" t="s">
        <v>126</v>
      </c>
    </row>
    <row r="1814" spans="2:65" s="13" customFormat="1" ht="13.5">
      <c r="B1814" s="237"/>
      <c r="C1814" s="238"/>
      <c r="D1814" s="208" t="s">
        <v>171</v>
      </c>
      <c r="E1814" s="239" t="s">
        <v>21</v>
      </c>
      <c r="F1814" s="240" t="s">
        <v>1927</v>
      </c>
      <c r="G1814" s="238"/>
      <c r="H1814" s="241" t="s">
        <v>21</v>
      </c>
      <c r="I1814" s="242"/>
      <c r="J1814" s="238"/>
      <c r="K1814" s="238"/>
      <c r="L1814" s="243"/>
      <c r="M1814" s="244"/>
      <c r="N1814" s="245"/>
      <c r="O1814" s="245"/>
      <c r="P1814" s="245"/>
      <c r="Q1814" s="245"/>
      <c r="R1814" s="245"/>
      <c r="S1814" s="245"/>
      <c r="T1814" s="246"/>
      <c r="AT1814" s="247" t="s">
        <v>171</v>
      </c>
      <c r="AU1814" s="247" t="s">
        <v>134</v>
      </c>
      <c r="AV1814" s="13" t="s">
        <v>78</v>
      </c>
      <c r="AW1814" s="13" t="s">
        <v>33</v>
      </c>
      <c r="AX1814" s="13" t="s">
        <v>70</v>
      </c>
      <c r="AY1814" s="247" t="s">
        <v>126</v>
      </c>
    </row>
    <row r="1815" spans="2:65" s="11" customFormat="1" ht="13.5">
      <c r="B1815" s="210"/>
      <c r="C1815" s="211"/>
      <c r="D1815" s="208" t="s">
        <v>171</v>
      </c>
      <c r="E1815" s="212" t="s">
        <v>21</v>
      </c>
      <c r="F1815" s="213" t="s">
        <v>1928</v>
      </c>
      <c r="G1815" s="211"/>
      <c r="H1815" s="214">
        <v>0.21099999999999999</v>
      </c>
      <c r="I1815" s="215"/>
      <c r="J1815" s="211"/>
      <c r="K1815" s="211"/>
      <c r="L1815" s="216"/>
      <c r="M1815" s="217"/>
      <c r="N1815" s="218"/>
      <c r="O1815" s="218"/>
      <c r="P1815" s="218"/>
      <c r="Q1815" s="218"/>
      <c r="R1815" s="218"/>
      <c r="S1815" s="218"/>
      <c r="T1815" s="219"/>
      <c r="AT1815" s="220" t="s">
        <v>171</v>
      </c>
      <c r="AU1815" s="220" t="s">
        <v>134</v>
      </c>
      <c r="AV1815" s="11" t="s">
        <v>134</v>
      </c>
      <c r="AW1815" s="11" t="s">
        <v>33</v>
      </c>
      <c r="AX1815" s="11" t="s">
        <v>70</v>
      </c>
      <c r="AY1815" s="220" t="s">
        <v>126</v>
      </c>
    </row>
    <row r="1816" spans="2:65" s="11" customFormat="1" ht="13.5">
      <c r="B1816" s="210"/>
      <c r="C1816" s="211"/>
      <c r="D1816" s="208" t="s">
        <v>171</v>
      </c>
      <c r="E1816" s="212" t="s">
        <v>21</v>
      </c>
      <c r="F1816" s="213" t="s">
        <v>1929</v>
      </c>
      <c r="G1816" s="211"/>
      <c r="H1816" s="214">
        <v>7.11</v>
      </c>
      <c r="I1816" s="215"/>
      <c r="J1816" s="211"/>
      <c r="K1816" s="211"/>
      <c r="L1816" s="216"/>
      <c r="M1816" s="217"/>
      <c r="N1816" s="218"/>
      <c r="O1816" s="218"/>
      <c r="P1816" s="218"/>
      <c r="Q1816" s="218"/>
      <c r="R1816" s="218"/>
      <c r="S1816" s="218"/>
      <c r="T1816" s="219"/>
      <c r="AT1816" s="220" t="s">
        <v>171</v>
      </c>
      <c r="AU1816" s="220" t="s">
        <v>134</v>
      </c>
      <c r="AV1816" s="11" t="s">
        <v>134</v>
      </c>
      <c r="AW1816" s="11" t="s">
        <v>33</v>
      </c>
      <c r="AX1816" s="11" t="s">
        <v>70</v>
      </c>
      <c r="AY1816" s="220" t="s">
        <v>126</v>
      </c>
    </row>
    <row r="1817" spans="2:65" s="12" customFormat="1" ht="13.5">
      <c r="B1817" s="221"/>
      <c r="C1817" s="222"/>
      <c r="D1817" s="208" t="s">
        <v>171</v>
      </c>
      <c r="E1817" s="223" t="s">
        <v>21</v>
      </c>
      <c r="F1817" s="224" t="s">
        <v>174</v>
      </c>
      <c r="G1817" s="222"/>
      <c r="H1817" s="225">
        <v>10.715999999999999</v>
      </c>
      <c r="I1817" s="226"/>
      <c r="J1817" s="222"/>
      <c r="K1817" s="222"/>
      <c r="L1817" s="227"/>
      <c r="M1817" s="228"/>
      <c r="N1817" s="229"/>
      <c r="O1817" s="229"/>
      <c r="P1817" s="229"/>
      <c r="Q1817" s="229"/>
      <c r="R1817" s="229"/>
      <c r="S1817" s="229"/>
      <c r="T1817" s="230"/>
      <c r="AT1817" s="231" t="s">
        <v>171</v>
      </c>
      <c r="AU1817" s="231" t="s">
        <v>134</v>
      </c>
      <c r="AV1817" s="12" t="s">
        <v>133</v>
      </c>
      <c r="AW1817" s="12" t="s">
        <v>33</v>
      </c>
      <c r="AX1817" s="12" t="s">
        <v>70</v>
      </c>
      <c r="AY1817" s="231" t="s">
        <v>126</v>
      </c>
    </row>
    <row r="1818" spans="2:65" s="11" customFormat="1" ht="13.5">
      <c r="B1818" s="210"/>
      <c r="C1818" s="211"/>
      <c r="D1818" s="208" t="s">
        <v>171</v>
      </c>
      <c r="E1818" s="212" t="s">
        <v>21</v>
      </c>
      <c r="F1818" s="213" t="s">
        <v>1930</v>
      </c>
      <c r="G1818" s="211"/>
      <c r="H1818" s="214">
        <v>10.93</v>
      </c>
      <c r="I1818" s="215"/>
      <c r="J1818" s="211"/>
      <c r="K1818" s="211"/>
      <c r="L1818" s="216"/>
      <c r="M1818" s="217"/>
      <c r="N1818" s="218"/>
      <c r="O1818" s="218"/>
      <c r="P1818" s="218"/>
      <c r="Q1818" s="218"/>
      <c r="R1818" s="218"/>
      <c r="S1818" s="218"/>
      <c r="T1818" s="219"/>
      <c r="AT1818" s="220" t="s">
        <v>171</v>
      </c>
      <c r="AU1818" s="220" t="s">
        <v>134</v>
      </c>
      <c r="AV1818" s="11" t="s">
        <v>134</v>
      </c>
      <c r="AW1818" s="11" t="s">
        <v>33</v>
      </c>
      <c r="AX1818" s="11" t="s">
        <v>70</v>
      </c>
      <c r="AY1818" s="220" t="s">
        <v>126</v>
      </c>
    </row>
    <row r="1819" spans="2:65" s="12" customFormat="1" ht="13.5">
      <c r="B1819" s="221"/>
      <c r="C1819" s="222"/>
      <c r="D1819" s="205" t="s">
        <v>171</v>
      </c>
      <c r="E1819" s="248" t="s">
        <v>21</v>
      </c>
      <c r="F1819" s="249" t="s">
        <v>174</v>
      </c>
      <c r="G1819" s="222"/>
      <c r="H1819" s="250">
        <v>10.93</v>
      </c>
      <c r="I1819" s="226"/>
      <c r="J1819" s="222"/>
      <c r="K1819" s="222"/>
      <c r="L1819" s="227"/>
      <c r="M1819" s="228"/>
      <c r="N1819" s="229"/>
      <c r="O1819" s="229"/>
      <c r="P1819" s="229"/>
      <c r="Q1819" s="229"/>
      <c r="R1819" s="229"/>
      <c r="S1819" s="229"/>
      <c r="T1819" s="230"/>
      <c r="AT1819" s="231" t="s">
        <v>171</v>
      </c>
      <c r="AU1819" s="231" t="s">
        <v>134</v>
      </c>
      <c r="AV1819" s="12" t="s">
        <v>133</v>
      </c>
      <c r="AW1819" s="12" t="s">
        <v>33</v>
      </c>
      <c r="AX1819" s="12" t="s">
        <v>78</v>
      </c>
      <c r="AY1819" s="231" t="s">
        <v>126</v>
      </c>
    </row>
    <row r="1820" spans="2:65" s="1" customFormat="1" ht="22.5" customHeight="1">
      <c r="B1820" s="41"/>
      <c r="C1820" s="251" t="s">
        <v>1216</v>
      </c>
      <c r="D1820" s="251" t="s">
        <v>391</v>
      </c>
      <c r="E1820" s="252" t="s">
        <v>1931</v>
      </c>
      <c r="F1820" s="253" t="s">
        <v>1932</v>
      </c>
      <c r="G1820" s="254" t="s">
        <v>400</v>
      </c>
      <c r="H1820" s="255">
        <v>35.802</v>
      </c>
      <c r="I1820" s="256"/>
      <c r="J1820" s="257">
        <f>ROUND(I1820*H1820,2)</f>
        <v>0</v>
      </c>
      <c r="K1820" s="253" t="s">
        <v>160</v>
      </c>
      <c r="L1820" s="258"/>
      <c r="M1820" s="259" t="s">
        <v>21</v>
      </c>
      <c r="N1820" s="260" t="s">
        <v>42</v>
      </c>
      <c r="O1820" s="42"/>
      <c r="P1820" s="202">
        <f>O1820*H1820</f>
        <v>0</v>
      </c>
      <c r="Q1820" s="202">
        <v>0</v>
      </c>
      <c r="R1820" s="202">
        <f>Q1820*H1820</f>
        <v>0</v>
      </c>
      <c r="S1820" s="202">
        <v>0</v>
      </c>
      <c r="T1820" s="203">
        <f>S1820*H1820</f>
        <v>0</v>
      </c>
      <c r="AR1820" s="24" t="s">
        <v>361</v>
      </c>
      <c r="AT1820" s="24" t="s">
        <v>391</v>
      </c>
      <c r="AU1820" s="24" t="s">
        <v>134</v>
      </c>
      <c r="AY1820" s="24" t="s">
        <v>126</v>
      </c>
      <c r="BE1820" s="204">
        <f>IF(N1820="základní",J1820,0)</f>
        <v>0</v>
      </c>
      <c r="BF1820" s="204">
        <f>IF(N1820="snížená",J1820,0)</f>
        <v>0</v>
      </c>
      <c r="BG1820" s="204">
        <f>IF(N1820="zákl. přenesená",J1820,0)</f>
        <v>0</v>
      </c>
      <c r="BH1820" s="204">
        <f>IF(N1820="sníž. přenesená",J1820,0)</f>
        <v>0</v>
      </c>
      <c r="BI1820" s="204">
        <f>IF(N1820="nulová",J1820,0)</f>
        <v>0</v>
      </c>
      <c r="BJ1820" s="24" t="s">
        <v>134</v>
      </c>
      <c r="BK1820" s="204">
        <f>ROUND(I1820*H1820,2)</f>
        <v>0</v>
      </c>
      <c r="BL1820" s="24" t="s">
        <v>161</v>
      </c>
      <c r="BM1820" s="24" t="s">
        <v>1933</v>
      </c>
    </row>
    <row r="1821" spans="2:65" s="1" customFormat="1" ht="40.5">
      <c r="B1821" s="41"/>
      <c r="C1821" s="63"/>
      <c r="D1821" s="205" t="s">
        <v>135</v>
      </c>
      <c r="E1821" s="63"/>
      <c r="F1821" s="206" t="s">
        <v>1934</v>
      </c>
      <c r="G1821" s="63"/>
      <c r="H1821" s="63"/>
      <c r="I1821" s="163"/>
      <c r="J1821" s="63"/>
      <c r="K1821" s="63"/>
      <c r="L1821" s="61"/>
      <c r="M1821" s="207"/>
      <c r="N1821" s="42"/>
      <c r="O1821" s="42"/>
      <c r="P1821" s="42"/>
      <c r="Q1821" s="42"/>
      <c r="R1821" s="42"/>
      <c r="S1821" s="42"/>
      <c r="T1821" s="78"/>
      <c r="AT1821" s="24" t="s">
        <v>135</v>
      </c>
      <c r="AU1821" s="24" t="s">
        <v>134</v>
      </c>
    </row>
    <row r="1822" spans="2:65" s="1" customFormat="1" ht="31.5" customHeight="1">
      <c r="B1822" s="41"/>
      <c r="C1822" s="193" t="s">
        <v>1935</v>
      </c>
      <c r="D1822" s="193" t="s">
        <v>129</v>
      </c>
      <c r="E1822" s="194" t="s">
        <v>1936</v>
      </c>
      <c r="F1822" s="195" t="s">
        <v>1937</v>
      </c>
      <c r="G1822" s="196" t="s">
        <v>400</v>
      </c>
      <c r="H1822" s="197">
        <v>1475.9159999999999</v>
      </c>
      <c r="I1822" s="198"/>
      <c r="J1822" s="199">
        <f>ROUND(I1822*H1822,2)</f>
        <v>0</v>
      </c>
      <c r="K1822" s="195" t="s">
        <v>160</v>
      </c>
      <c r="L1822" s="61"/>
      <c r="M1822" s="200" t="s">
        <v>21</v>
      </c>
      <c r="N1822" s="201" t="s">
        <v>42</v>
      </c>
      <c r="O1822" s="42"/>
      <c r="P1822" s="202">
        <f>O1822*H1822</f>
        <v>0</v>
      </c>
      <c r="Q1822" s="202">
        <v>0</v>
      </c>
      <c r="R1822" s="202">
        <f>Q1822*H1822</f>
        <v>0</v>
      </c>
      <c r="S1822" s="202">
        <v>0</v>
      </c>
      <c r="T1822" s="203">
        <f>S1822*H1822</f>
        <v>0</v>
      </c>
      <c r="AR1822" s="24" t="s">
        <v>161</v>
      </c>
      <c r="AT1822" s="24" t="s">
        <v>129</v>
      </c>
      <c r="AU1822" s="24" t="s">
        <v>134</v>
      </c>
      <c r="AY1822" s="24" t="s">
        <v>126</v>
      </c>
      <c r="BE1822" s="204">
        <f>IF(N1822="základní",J1822,0)</f>
        <v>0</v>
      </c>
      <c r="BF1822" s="204">
        <f>IF(N1822="snížená",J1822,0)</f>
        <v>0</v>
      </c>
      <c r="BG1822" s="204">
        <f>IF(N1822="zákl. přenesená",J1822,0)</f>
        <v>0</v>
      </c>
      <c r="BH1822" s="204">
        <f>IF(N1822="sníž. přenesená",J1822,0)</f>
        <v>0</v>
      </c>
      <c r="BI1822" s="204">
        <f>IF(N1822="nulová",J1822,0)</f>
        <v>0</v>
      </c>
      <c r="BJ1822" s="24" t="s">
        <v>134</v>
      </c>
      <c r="BK1822" s="204">
        <f>ROUND(I1822*H1822,2)</f>
        <v>0</v>
      </c>
      <c r="BL1822" s="24" t="s">
        <v>161</v>
      </c>
      <c r="BM1822" s="24" t="s">
        <v>1938</v>
      </c>
    </row>
    <row r="1823" spans="2:65" s="1" customFormat="1" ht="27">
      <c r="B1823" s="41"/>
      <c r="C1823" s="63"/>
      <c r="D1823" s="208" t="s">
        <v>135</v>
      </c>
      <c r="E1823" s="63"/>
      <c r="F1823" s="209" t="s">
        <v>1939</v>
      </c>
      <c r="G1823" s="63"/>
      <c r="H1823" s="63"/>
      <c r="I1823" s="163"/>
      <c r="J1823" s="63"/>
      <c r="K1823" s="63"/>
      <c r="L1823" s="61"/>
      <c r="M1823" s="207"/>
      <c r="N1823" s="42"/>
      <c r="O1823" s="42"/>
      <c r="P1823" s="42"/>
      <c r="Q1823" s="42"/>
      <c r="R1823" s="42"/>
      <c r="S1823" s="42"/>
      <c r="T1823" s="78"/>
      <c r="AT1823" s="24" t="s">
        <v>135</v>
      </c>
      <c r="AU1823" s="24" t="s">
        <v>134</v>
      </c>
    </row>
    <row r="1824" spans="2:65" s="1" customFormat="1" ht="40.5">
      <c r="B1824" s="41"/>
      <c r="C1824" s="63"/>
      <c r="D1824" s="208" t="s">
        <v>299</v>
      </c>
      <c r="E1824" s="63"/>
      <c r="F1824" s="236" t="s">
        <v>1940</v>
      </c>
      <c r="G1824" s="63"/>
      <c r="H1824" s="63"/>
      <c r="I1824" s="163"/>
      <c r="J1824" s="63"/>
      <c r="K1824" s="63"/>
      <c r="L1824" s="61"/>
      <c r="M1824" s="207"/>
      <c r="N1824" s="42"/>
      <c r="O1824" s="42"/>
      <c r="P1824" s="42"/>
      <c r="Q1824" s="42"/>
      <c r="R1824" s="42"/>
      <c r="S1824" s="42"/>
      <c r="T1824" s="78"/>
      <c r="AT1824" s="24" t="s">
        <v>299</v>
      </c>
      <c r="AU1824" s="24" t="s">
        <v>134</v>
      </c>
    </row>
    <row r="1825" spans="2:65" s="11" customFormat="1" ht="13.5">
      <c r="B1825" s="210"/>
      <c r="C1825" s="211"/>
      <c r="D1825" s="208" t="s">
        <v>171</v>
      </c>
      <c r="E1825" s="212" t="s">
        <v>21</v>
      </c>
      <c r="F1825" s="213" t="s">
        <v>1941</v>
      </c>
      <c r="G1825" s="211"/>
      <c r="H1825" s="214">
        <v>1475.9159999999999</v>
      </c>
      <c r="I1825" s="215"/>
      <c r="J1825" s="211"/>
      <c r="K1825" s="211"/>
      <c r="L1825" s="216"/>
      <c r="M1825" s="217"/>
      <c r="N1825" s="218"/>
      <c r="O1825" s="218"/>
      <c r="P1825" s="218"/>
      <c r="Q1825" s="218"/>
      <c r="R1825" s="218"/>
      <c r="S1825" s="218"/>
      <c r="T1825" s="219"/>
      <c r="AT1825" s="220" t="s">
        <v>171</v>
      </c>
      <c r="AU1825" s="220" t="s">
        <v>134</v>
      </c>
      <c r="AV1825" s="11" t="s">
        <v>134</v>
      </c>
      <c r="AW1825" s="11" t="s">
        <v>33</v>
      </c>
      <c r="AX1825" s="11" t="s">
        <v>70</v>
      </c>
      <c r="AY1825" s="220" t="s">
        <v>126</v>
      </c>
    </row>
    <row r="1826" spans="2:65" s="12" customFormat="1" ht="13.5">
      <c r="B1826" s="221"/>
      <c r="C1826" s="222"/>
      <c r="D1826" s="205" t="s">
        <v>171</v>
      </c>
      <c r="E1826" s="248" t="s">
        <v>21</v>
      </c>
      <c r="F1826" s="249" t="s">
        <v>174</v>
      </c>
      <c r="G1826" s="222"/>
      <c r="H1826" s="250">
        <v>1475.9159999999999</v>
      </c>
      <c r="I1826" s="226"/>
      <c r="J1826" s="222"/>
      <c r="K1826" s="222"/>
      <c r="L1826" s="227"/>
      <c r="M1826" s="228"/>
      <c r="N1826" s="229"/>
      <c r="O1826" s="229"/>
      <c r="P1826" s="229"/>
      <c r="Q1826" s="229"/>
      <c r="R1826" s="229"/>
      <c r="S1826" s="229"/>
      <c r="T1826" s="230"/>
      <c r="AT1826" s="231" t="s">
        <v>171</v>
      </c>
      <c r="AU1826" s="231" t="s">
        <v>134</v>
      </c>
      <c r="AV1826" s="12" t="s">
        <v>133</v>
      </c>
      <c r="AW1826" s="12" t="s">
        <v>33</v>
      </c>
      <c r="AX1826" s="12" t="s">
        <v>78</v>
      </c>
      <c r="AY1826" s="231" t="s">
        <v>126</v>
      </c>
    </row>
    <row r="1827" spans="2:65" s="1" customFormat="1" ht="22.5" customHeight="1">
      <c r="B1827" s="41"/>
      <c r="C1827" s="251" t="s">
        <v>1219</v>
      </c>
      <c r="D1827" s="251" t="s">
        <v>391</v>
      </c>
      <c r="E1827" s="252" t="s">
        <v>1942</v>
      </c>
      <c r="F1827" s="253" t="s">
        <v>1943</v>
      </c>
      <c r="G1827" s="254" t="s">
        <v>400</v>
      </c>
      <c r="H1827" s="255">
        <v>1505.434</v>
      </c>
      <c r="I1827" s="256"/>
      <c r="J1827" s="257">
        <f>ROUND(I1827*H1827,2)</f>
        <v>0</v>
      </c>
      <c r="K1827" s="253" t="s">
        <v>160</v>
      </c>
      <c r="L1827" s="258"/>
      <c r="M1827" s="259" t="s">
        <v>21</v>
      </c>
      <c r="N1827" s="260" t="s">
        <v>42</v>
      </c>
      <c r="O1827" s="42"/>
      <c r="P1827" s="202">
        <f>O1827*H1827</f>
        <v>0</v>
      </c>
      <c r="Q1827" s="202">
        <v>0</v>
      </c>
      <c r="R1827" s="202">
        <f>Q1827*H1827</f>
        <v>0</v>
      </c>
      <c r="S1827" s="202">
        <v>0</v>
      </c>
      <c r="T1827" s="203">
        <f>S1827*H1827</f>
        <v>0</v>
      </c>
      <c r="AR1827" s="24" t="s">
        <v>361</v>
      </c>
      <c r="AT1827" s="24" t="s">
        <v>391</v>
      </c>
      <c r="AU1827" s="24" t="s">
        <v>134</v>
      </c>
      <c r="AY1827" s="24" t="s">
        <v>126</v>
      </c>
      <c r="BE1827" s="204">
        <f>IF(N1827="základní",J1827,0)</f>
        <v>0</v>
      </c>
      <c r="BF1827" s="204">
        <f>IF(N1827="snížená",J1827,0)</f>
        <v>0</v>
      </c>
      <c r="BG1827" s="204">
        <f>IF(N1827="zákl. přenesená",J1827,0)</f>
        <v>0</v>
      </c>
      <c r="BH1827" s="204">
        <f>IF(N1827="sníž. přenesená",J1827,0)</f>
        <v>0</v>
      </c>
      <c r="BI1827" s="204">
        <f>IF(N1827="nulová",J1827,0)</f>
        <v>0</v>
      </c>
      <c r="BJ1827" s="24" t="s">
        <v>134</v>
      </c>
      <c r="BK1827" s="204">
        <f>ROUND(I1827*H1827,2)</f>
        <v>0</v>
      </c>
      <c r="BL1827" s="24" t="s">
        <v>161</v>
      </c>
      <c r="BM1827" s="24" t="s">
        <v>1944</v>
      </c>
    </row>
    <row r="1828" spans="2:65" s="1" customFormat="1" ht="54">
      <c r="B1828" s="41"/>
      <c r="C1828" s="63"/>
      <c r="D1828" s="205" t="s">
        <v>135</v>
      </c>
      <c r="E1828" s="63"/>
      <c r="F1828" s="206" t="s">
        <v>1945</v>
      </c>
      <c r="G1828" s="63"/>
      <c r="H1828" s="63"/>
      <c r="I1828" s="163"/>
      <c r="J1828" s="63"/>
      <c r="K1828" s="63"/>
      <c r="L1828" s="61"/>
      <c r="M1828" s="207"/>
      <c r="N1828" s="42"/>
      <c r="O1828" s="42"/>
      <c r="P1828" s="42"/>
      <c r="Q1828" s="42"/>
      <c r="R1828" s="42"/>
      <c r="S1828" s="42"/>
      <c r="T1828" s="78"/>
      <c r="AT1828" s="24" t="s">
        <v>135</v>
      </c>
      <c r="AU1828" s="24" t="s">
        <v>134</v>
      </c>
    </row>
    <row r="1829" spans="2:65" s="1" customFormat="1" ht="22.5" customHeight="1">
      <c r="B1829" s="41"/>
      <c r="C1829" s="193" t="s">
        <v>1946</v>
      </c>
      <c r="D1829" s="193" t="s">
        <v>129</v>
      </c>
      <c r="E1829" s="194" t="s">
        <v>1947</v>
      </c>
      <c r="F1829" s="195" t="s">
        <v>1948</v>
      </c>
      <c r="G1829" s="196" t="s">
        <v>400</v>
      </c>
      <c r="H1829" s="197">
        <v>737.95799999999997</v>
      </c>
      <c r="I1829" s="198"/>
      <c r="J1829" s="199">
        <f>ROUND(I1829*H1829,2)</f>
        <v>0</v>
      </c>
      <c r="K1829" s="195" t="s">
        <v>160</v>
      </c>
      <c r="L1829" s="61"/>
      <c r="M1829" s="200" t="s">
        <v>21</v>
      </c>
      <c r="N1829" s="201" t="s">
        <v>42</v>
      </c>
      <c r="O1829" s="42"/>
      <c r="P1829" s="202">
        <f>O1829*H1829</f>
        <v>0</v>
      </c>
      <c r="Q1829" s="202">
        <v>0</v>
      </c>
      <c r="R1829" s="202">
        <f>Q1829*H1829</f>
        <v>0</v>
      </c>
      <c r="S1829" s="202">
        <v>0</v>
      </c>
      <c r="T1829" s="203">
        <f>S1829*H1829</f>
        <v>0</v>
      </c>
      <c r="AR1829" s="24" t="s">
        <v>161</v>
      </c>
      <c r="AT1829" s="24" t="s">
        <v>129</v>
      </c>
      <c r="AU1829" s="24" t="s">
        <v>134</v>
      </c>
      <c r="AY1829" s="24" t="s">
        <v>126</v>
      </c>
      <c r="BE1829" s="204">
        <f>IF(N1829="základní",J1829,0)</f>
        <v>0</v>
      </c>
      <c r="BF1829" s="204">
        <f>IF(N1829="snížená",J1829,0)</f>
        <v>0</v>
      </c>
      <c r="BG1829" s="204">
        <f>IF(N1829="zákl. přenesená",J1829,0)</f>
        <v>0</v>
      </c>
      <c r="BH1829" s="204">
        <f>IF(N1829="sníž. přenesená",J1829,0)</f>
        <v>0</v>
      </c>
      <c r="BI1829" s="204">
        <f>IF(N1829="nulová",J1829,0)</f>
        <v>0</v>
      </c>
      <c r="BJ1829" s="24" t="s">
        <v>134</v>
      </c>
      <c r="BK1829" s="204">
        <f>ROUND(I1829*H1829,2)</f>
        <v>0</v>
      </c>
      <c r="BL1829" s="24" t="s">
        <v>161</v>
      </c>
      <c r="BM1829" s="24" t="s">
        <v>1949</v>
      </c>
    </row>
    <row r="1830" spans="2:65" s="1" customFormat="1" ht="27">
      <c r="B1830" s="41"/>
      <c r="C1830" s="63"/>
      <c r="D1830" s="208" t="s">
        <v>135</v>
      </c>
      <c r="E1830" s="63"/>
      <c r="F1830" s="209" t="s">
        <v>1950</v>
      </c>
      <c r="G1830" s="63"/>
      <c r="H1830" s="63"/>
      <c r="I1830" s="163"/>
      <c r="J1830" s="63"/>
      <c r="K1830" s="63"/>
      <c r="L1830" s="61"/>
      <c r="M1830" s="207"/>
      <c r="N1830" s="42"/>
      <c r="O1830" s="42"/>
      <c r="P1830" s="42"/>
      <c r="Q1830" s="42"/>
      <c r="R1830" s="42"/>
      <c r="S1830" s="42"/>
      <c r="T1830" s="78"/>
      <c r="AT1830" s="24" t="s">
        <v>135</v>
      </c>
      <c r="AU1830" s="24" t="s">
        <v>134</v>
      </c>
    </row>
    <row r="1831" spans="2:65" s="1" customFormat="1" ht="40.5">
      <c r="B1831" s="41"/>
      <c r="C1831" s="63"/>
      <c r="D1831" s="205" t="s">
        <v>299</v>
      </c>
      <c r="E1831" s="63"/>
      <c r="F1831" s="235" t="s">
        <v>1940</v>
      </c>
      <c r="G1831" s="63"/>
      <c r="H1831" s="63"/>
      <c r="I1831" s="163"/>
      <c r="J1831" s="63"/>
      <c r="K1831" s="63"/>
      <c r="L1831" s="61"/>
      <c r="M1831" s="207"/>
      <c r="N1831" s="42"/>
      <c r="O1831" s="42"/>
      <c r="P1831" s="42"/>
      <c r="Q1831" s="42"/>
      <c r="R1831" s="42"/>
      <c r="S1831" s="42"/>
      <c r="T1831" s="78"/>
      <c r="AT1831" s="24" t="s">
        <v>299</v>
      </c>
      <c r="AU1831" s="24" t="s">
        <v>134</v>
      </c>
    </row>
    <row r="1832" spans="2:65" s="1" customFormat="1" ht="22.5" customHeight="1">
      <c r="B1832" s="41"/>
      <c r="C1832" s="251" t="s">
        <v>1224</v>
      </c>
      <c r="D1832" s="251" t="s">
        <v>391</v>
      </c>
      <c r="E1832" s="252" t="s">
        <v>1951</v>
      </c>
      <c r="F1832" s="253" t="s">
        <v>1952</v>
      </c>
      <c r="G1832" s="254" t="s">
        <v>308</v>
      </c>
      <c r="H1832" s="255">
        <v>295.18299999999999</v>
      </c>
      <c r="I1832" s="256"/>
      <c r="J1832" s="257">
        <f>ROUND(I1832*H1832,2)</f>
        <v>0</v>
      </c>
      <c r="K1832" s="253" t="s">
        <v>160</v>
      </c>
      <c r="L1832" s="258"/>
      <c r="M1832" s="259" t="s">
        <v>21</v>
      </c>
      <c r="N1832" s="260" t="s">
        <v>42</v>
      </c>
      <c r="O1832" s="42"/>
      <c r="P1832" s="202">
        <f>O1832*H1832</f>
        <v>0</v>
      </c>
      <c r="Q1832" s="202">
        <v>0</v>
      </c>
      <c r="R1832" s="202">
        <f>Q1832*H1832</f>
        <v>0</v>
      </c>
      <c r="S1832" s="202">
        <v>0</v>
      </c>
      <c r="T1832" s="203">
        <f>S1832*H1832</f>
        <v>0</v>
      </c>
      <c r="AR1832" s="24" t="s">
        <v>361</v>
      </c>
      <c r="AT1832" s="24" t="s">
        <v>391</v>
      </c>
      <c r="AU1832" s="24" t="s">
        <v>134</v>
      </c>
      <c r="AY1832" s="24" t="s">
        <v>126</v>
      </c>
      <c r="BE1832" s="204">
        <f>IF(N1832="základní",J1832,0)</f>
        <v>0</v>
      </c>
      <c r="BF1832" s="204">
        <f>IF(N1832="snížená",J1832,0)</f>
        <v>0</v>
      </c>
      <c r="BG1832" s="204">
        <f>IF(N1832="zákl. přenesená",J1832,0)</f>
        <v>0</v>
      </c>
      <c r="BH1832" s="204">
        <f>IF(N1832="sníž. přenesená",J1832,0)</f>
        <v>0</v>
      </c>
      <c r="BI1832" s="204">
        <f>IF(N1832="nulová",J1832,0)</f>
        <v>0</v>
      </c>
      <c r="BJ1832" s="24" t="s">
        <v>134</v>
      </c>
      <c r="BK1832" s="204">
        <f>ROUND(I1832*H1832,2)</f>
        <v>0</v>
      </c>
      <c r="BL1832" s="24" t="s">
        <v>161</v>
      </c>
      <c r="BM1832" s="24" t="s">
        <v>1953</v>
      </c>
    </row>
    <row r="1833" spans="2:65" s="1" customFormat="1" ht="54">
      <c r="B1833" s="41"/>
      <c r="C1833" s="63"/>
      <c r="D1833" s="208" t="s">
        <v>135</v>
      </c>
      <c r="E1833" s="63"/>
      <c r="F1833" s="209" t="s">
        <v>1954</v>
      </c>
      <c r="G1833" s="63"/>
      <c r="H1833" s="63"/>
      <c r="I1833" s="163"/>
      <c r="J1833" s="63"/>
      <c r="K1833" s="63"/>
      <c r="L1833" s="61"/>
      <c r="M1833" s="207"/>
      <c r="N1833" s="42"/>
      <c r="O1833" s="42"/>
      <c r="P1833" s="42"/>
      <c r="Q1833" s="42"/>
      <c r="R1833" s="42"/>
      <c r="S1833" s="42"/>
      <c r="T1833" s="78"/>
      <c r="AT1833" s="24" t="s">
        <v>135</v>
      </c>
      <c r="AU1833" s="24" t="s">
        <v>134</v>
      </c>
    </row>
    <row r="1834" spans="2:65" s="11" customFormat="1" ht="13.5">
      <c r="B1834" s="210"/>
      <c r="C1834" s="211"/>
      <c r="D1834" s="208" t="s">
        <v>171</v>
      </c>
      <c r="E1834" s="212" t="s">
        <v>21</v>
      </c>
      <c r="F1834" s="213" t="s">
        <v>1955</v>
      </c>
      <c r="G1834" s="211"/>
      <c r="H1834" s="214">
        <v>295.18299999999999</v>
      </c>
      <c r="I1834" s="215"/>
      <c r="J1834" s="211"/>
      <c r="K1834" s="211"/>
      <c r="L1834" s="216"/>
      <c r="M1834" s="217"/>
      <c r="N1834" s="218"/>
      <c r="O1834" s="218"/>
      <c r="P1834" s="218"/>
      <c r="Q1834" s="218"/>
      <c r="R1834" s="218"/>
      <c r="S1834" s="218"/>
      <c r="T1834" s="219"/>
      <c r="AT1834" s="220" t="s">
        <v>171</v>
      </c>
      <c r="AU1834" s="220" t="s">
        <v>134</v>
      </c>
      <c r="AV1834" s="11" t="s">
        <v>134</v>
      </c>
      <c r="AW1834" s="11" t="s">
        <v>33</v>
      </c>
      <c r="AX1834" s="11" t="s">
        <v>70</v>
      </c>
      <c r="AY1834" s="220" t="s">
        <v>126</v>
      </c>
    </row>
    <row r="1835" spans="2:65" s="12" customFormat="1" ht="13.5">
      <c r="B1835" s="221"/>
      <c r="C1835" s="222"/>
      <c r="D1835" s="205" t="s">
        <v>171</v>
      </c>
      <c r="E1835" s="248" t="s">
        <v>21</v>
      </c>
      <c r="F1835" s="249" t="s">
        <v>174</v>
      </c>
      <c r="G1835" s="222"/>
      <c r="H1835" s="250">
        <v>295.18299999999999</v>
      </c>
      <c r="I1835" s="226"/>
      <c r="J1835" s="222"/>
      <c r="K1835" s="222"/>
      <c r="L1835" s="227"/>
      <c r="M1835" s="228"/>
      <c r="N1835" s="229"/>
      <c r="O1835" s="229"/>
      <c r="P1835" s="229"/>
      <c r="Q1835" s="229"/>
      <c r="R1835" s="229"/>
      <c r="S1835" s="229"/>
      <c r="T1835" s="230"/>
      <c r="AT1835" s="231" t="s">
        <v>171</v>
      </c>
      <c r="AU1835" s="231" t="s">
        <v>134</v>
      </c>
      <c r="AV1835" s="12" t="s">
        <v>133</v>
      </c>
      <c r="AW1835" s="12" t="s">
        <v>33</v>
      </c>
      <c r="AX1835" s="12" t="s">
        <v>78</v>
      </c>
      <c r="AY1835" s="231" t="s">
        <v>126</v>
      </c>
    </row>
    <row r="1836" spans="2:65" s="1" customFormat="1" ht="22.5" customHeight="1">
      <c r="B1836" s="41"/>
      <c r="C1836" s="193" t="s">
        <v>1956</v>
      </c>
      <c r="D1836" s="193" t="s">
        <v>129</v>
      </c>
      <c r="E1836" s="194" t="s">
        <v>1957</v>
      </c>
      <c r="F1836" s="195" t="s">
        <v>1958</v>
      </c>
      <c r="G1836" s="196" t="s">
        <v>169</v>
      </c>
      <c r="H1836" s="197">
        <v>117.855</v>
      </c>
      <c r="I1836" s="198"/>
      <c r="J1836" s="199">
        <f>ROUND(I1836*H1836,2)</f>
        <v>0</v>
      </c>
      <c r="K1836" s="195" t="s">
        <v>160</v>
      </c>
      <c r="L1836" s="61"/>
      <c r="M1836" s="200" t="s">
        <v>21</v>
      </c>
      <c r="N1836" s="201" t="s">
        <v>42</v>
      </c>
      <c r="O1836" s="42"/>
      <c r="P1836" s="202">
        <f>O1836*H1836</f>
        <v>0</v>
      </c>
      <c r="Q1836" s="202">
        <v>0</v>
      </c>
      <c r="R1836" s="202">
        <f>Q1836*H1836</f>
        <v>0</v>
      </c>
      <c r="S1836" s="202">
        <v>0</v>
      </c>
      <c r="T1836" s="203">
        <f>S1836*H1836</f>
        <v>0</v>
      </c>
      <c r="AR1836" s="24" t="s">
        <v>161</v>
      </c>
      <c r="AT1836" s="24" t="s">
        <v>129</v>
      </c>
      <c r="AU1836" s="24" t="s">
        <v>134</v>
      </c>
      <c r="AY1836" s="24" t="s">
        <v>126</v>
      </c>
      <c r="BE1836" s="204">
        <f>IF(N1836="základní",J1836,0)</f>
        <v>0</v>
      </c>
      <c r="BF1836" s="204">
        <f>IF(N1836="snížená",J1836,0)</f>
        <v>0</v>
      </c>
      <c r="BG1836" s="204">
        <f>IF(N1836="zákl. přenesená",J1836,0)</f>
        <v>0</v>
      </c>
      <c r="BH1836" s="204">
        <f>IF(N1836="sníž. přenesená",J1836,0)</f>
        <v>0</v>
      </c>
      <c r="BI1836" s="204">
        <f>IF(N1836="nulová",J1836,0)</f>
        <v>0</v>
      </c>
      <c r="BJ1836" s="24" t="s">
        <v>134</v>
      </c>
      <c r="BK1836" s="204">
        <f>ROUND(I1836*H1836,2)</f>
        <v>0</v>
      </c>
      <c r="BL1836" s="24" t="s">
        <v>161</v>
      </c>
      <c r="BM1836" s="24" t="s">
        <v>1959</v>
      </c>
    </row>
    <row r="1837" spans="2:65" s="1" customFormat="1" ht="13.5">
      <c r="B1837" s="41"/>
      <c r="C1837" s="63"/>
      <c r="D1837" s="208" t="s">
        <v>135</v>
      </c>
      <c r="E1837" s="63"/>
      <c r="F1837" s="209" t="s">
        <v>1960</v>
      </c>
      <c r="G1837" s="63"/>
      <c r="H1837" s="63"/>
      <c r="I1837" s="163"/>
      <c r="J1837" s="63"/>
      <c r="K1837" s="63"/>
      <c r="L1837" s="61"/>
      <c r="M1837" s="207"/>
      <c r="N1837" s="42"/>
      <c r="O1837" s="42"/>
      <c r="P1837" s="42"/>
      <c r="Q1837" s="42"/>
      <c r="R1837" s="42"/>
      <c r="S1837" s="42"/>
      <c r="T1837" s="78"/>
      <c r="AT1837" s="24" t="s">
        <v>135</v>
      </c>
      <c r="AU1837" s="24" t="s">
        <v>134</v>
      </c>
    </row>
    <row r="1838" spans="2:65" s="1" customFormat="1" ht="40.5">
      <c r="B1838" s="41"/>
      <c r="C1838" s="63"/>
      <c r="D1838" s="205" t="s">
        <v>299</v>
      </c>
      <c r="E1838" s="63"/>
      <c r="F1838" s="235" t="s">
        <v>1940</v>
      </c>
      <c r="G1838" s="63"/>
      <c r="H1838" s="63"/>
      <c r="I1838" s="163"/>
      <c r="J1838" s="63"/>
      <c r="K1838" s="63"/>
      <c r="L1838" s="61"/>
      <c r="M1838" s="207"/>
      <c r="N1838" s="42"/>
      <c r="O1838" s="42"/>
      <c r="P1838" s="42"/>
      <c r="Q1838" s="42"/>
      <c r="R1838" s="42"/>
      <c r="S1838" s="42"/>
      <c r="T1838" s="78"/>
      <c r="AT1838" s="24" t="s">
        <v>299</v>
      </c>
      <c r="AU1838" s="24" t="s">
        <v>134</v>
      </c>
    </row>
    <row r="1839" spans="2:65" s="1" customFormat="1" ht="22.5" customHeight="1">
      <c r="B1839" s="41"/>
      <c r="C1839" s="251" t="s">
        <v>1230</v>
      </c>
      <c r="D1839" s="251" t="s">
        <v>391</v>
      </c>
      <c r="E1839" s="252" t="s">
        <v>1961</v>
      </c>
      <c r="F1839" s="253" t="s">
        <v>1962</v>
      </c>
      <c r="G1839" s="254" t="s">
        <v>169</v>
      </c>
      <c r="H1839" s="255">
        <v>127.283</v>
      </c>
      <c r="I1839" s="256"/>
      <c r="J1839" s="257">
        <f>ROUND(I1839*H1839,2)</f>
        <v>0</v>
      </c>
      <c r="K1839" s="253" t="s">
        <v>21</v>
      </c>
      <c r="L1839" s="258"/>
      <c r="M1839" s="259" t="s">
        <v>21</v>
      </c>
      <c r="N1839" s="260" t="s">
        <v>42</v>
      </c>
      <c r="O1839" s="42"/>
      <c r="P1839" s="202">
        <f>O1839*H1839</f>
        <v>0</v>
      </c>
      <c r="Q1839" s="202">
        <v>0</v>
      </c>
      <c r="R1839" s="202">
        <f>Q1839*H1839</f>
        <v>0</v>
      </c>
      <c r="S1839" s="202">
        <v>0</v>
      </c>
      <c r="T1839" s="203">
        <f>S1839*H1839</f>
        <v>0</v>
      </c>
      <c r="AR1839" s="24" t="s">
        <v>361</v>
      </c>
      <c r="AT1839" s="24" t="s">
        <v>391</v>
      </c>
      <c r="AU1839" s="24" t="s">
        <v>134</v>
      </c>
      <c r="AY1839" s="24" t="s">
        <v>126</v>
      </c>
      <c r="BE1839" s="204">
        <f>IF(N1839="základní",J1839,0)</f>
        <v>0</v>
      </c>
      <c r="BF1839" s="204">
        <f>IF(N1839="snížená",J1839,0)</f>
        <v>0</v>
      </c>
      <c r="BG1839" s="204">
        <f>IF(N1839="zákl. přenesená",J1839,0)</f>
        <v>0</v>
      </c>
      <c r="BH1839" s="204">
        <f>IF(N1839="sníž. přenesená",J1839,0)</f>
        <v>0</v>
      </c>
      <c r="BI1839" s="204">
        <f>IF(N1839="nulová",J1839,0)</f>
        <v>0</v>
      </c>
      <c r="BJ1839" s="24" t="s">
        <v>134</v>
      </c>
      <c r="BK1839" s="204">
        <f>ROUND(I1839*H1839,2)</f>
        <v>0</v>
      </c>
      <c r="BL1839" s="24" t="s">
        <v>161</v>
      </c>
      <c r="BM1839" s="24" t="s">
        <v>1963</v>
      </c>
    </row>
    <row r="1840" spans="2:65" s="1" customFormat="1" ht="13.5">
      <c r="B1840" s="41"/>
      <c r="C1840" s="63"/>
      <c r="D1840" s="208" t="s">
        <v>135</v>
      </c>
      <c r="E1840" s="63"/>
      <c r="F1840" s="209" t="s">
        <v>1962</v>
      </c>
      <c r="G1840" s="63"/>
      <c r="H1840" s="63"/>
      <c r="I1840" s="163"/>
      <c r="J1840" s="63"/>
      <c r="K1840" s="63"/>
      <c r="L1840" s="61"/>
      <c r="M1840" s="207"/>
      <c r="N1840" s="42"/>
      <c r="O1840" s="42"/>
      <c r="P1840" s="42"/>
      <c r="Q1840" s="42"/>
      <c r="R1840" s="42"/>
      <c r="S1840" s="42"/>
      <c r="T1840" s="78"/>
      <c r="AT1840" s="24" t="s">
        <v>135</v>
      </c>
      <c r="AU1840" s="24" t="s">
        <v>134</v>
      </c>
    </row>
    <row r="1841" spans="2:65" s="11" customFormat="1" ht="13.5">
      <c r="B1841" s="210"/>
      <c r="C1841" s="211"/>
      <c r="D1841" s="208" t="s">
        <v>171</v>
      </c>
      <c r="E1841" s="212" t="s">
        <v>21</v>
      </c>
      <c r="F1841" s="213" t="s">
        <v>1964</v>
      </c>
      <c r="G1841" s="211"/>
      <c r="H1841" s="214">
        <v>127.283</v>
      </c>
      <c r="I1841" s="215"/>
      <c r="J1841" s="211"/>
      <c r="K1841" s="211"/>
      <c r="L1841" s="216"/>
      <c r="M1841" s="217"/>
      <c r="N1841" s="218"/>
      <c r="O1841" s="218"/>
      <c r="P1841" s="218"/>
      <c r="Q1841" s="218"/>
      <c r="R1841" s="218"/>
      <c r="S1841" s="218"/>
      <c r="T1841" s="219"/>
      <c r="AT1841" s="220" t="s">
        <v>171</v>
      </c>
      <c r="AU1841" s="220" t="s">
        <v>134</v>
      </c>
      <c r="AV1841" s="11" t="s">
        <v>134</v>
      </c>
      <c r="AW1841" s="11" t="s">
        <v>33</v>
      </c>
      <c r="AX1841" s="11" t="s">
        <v>70</v>
      </c>
      <c r="AY1841" s="220" t="s">
        <v>126</v>
      </c>
    </row>
    <row r="1842" spans="2:65" s="12" customFormat="1" ht="13.5">
      <c r="B1842" s="221"/>
      <c r="C1842" s="222"/>
      <c r="D1842" s="205" t="s">
        <v>171</v>
      </c>
      <c r="E1842" s="248" t="s">
        <v>21</v>
      </c>
      <c r="F1842" s="249" t="s">
        <v>174</v>
      </c>
      <c r="G1842" s="222"/>
      <c r="H1842" s="250">
        <v>127.283</v>
      </c>
      <c r="I1842" s="226"/>
      <c r="J1842" s="222"/>
      <c r="K1842" s="222"/>
      <c r="L1842" s="227"/>
      <c r="M1842" s="228"/>
      <c r="N1842" s="229"/>
      <c r="O1842" s="229"/>
      <c r="P1842" s="229"/>
      <c r="Q1842" s="229"/>
      <c r="R1842" s="229"/>
      <c r="S1842" s="229"/>
      <c r="T1842" s="230"/>
      <c r="AT1842" s="231" t="s">
        <v>171</v>
      </c>
      <c r="AU1842" s="231" t="s">
        <v>134</v>
      </c>
      <c r="AV1842" s="12" t="s">
        <v>133</v>
      </c>
      <c r="AW1842" s="12" t="s">
        <v>33</v>
      </c>
      <c r="AX1842" s="12" t="s">
        <v>78</v>
      </c>
      <c r="AY1842" s="231" t="s">
        <v>126</v>
      </c>
    </row>
    <row r="1843" spans="2:65" s="1" customFormat="1" ht="22.5" customHeight="1">
      <c r="B1843" s="41"/>
      <c r="C1843" s="193" t="s">
        <v>1965</v>
      </c>
      <c r="D1843" s="193" t="s">
        <v>129</v>
      </c>
      <c r="E1843" s="194" t="s">
        <v>1966</v>
      </c>
      <c r="F1843" s="195" t="s">
        <v>1967</v>
      </c>
      <c r="G1843" s="196" t="s">
        <v>380</v>
      </c>
      <c r="H1843" s="197">
        <v>18.010999999999999</v>
      </c>
      <c r="I1843" s="198"/>
      <c r="J1843" s="199">
        <f>ROUND(I1843*H1843,2)</f>
        <v>0</v>
      </c>
      <c r="K1843" s="195" t="s">
        <v>160</v>
      </c>
      <c r="L1843" s="61"/>
      <c r="M1843" s="200" t="s">
        <v>21</v>
      </c>
      <c r="N1843" s="201" t="s">
        <v>42</v>
      </c>
      <c r="O1843" s="42"/>
      <c r="P1843" s="202">
        <f>O1843*H1843</f>
        <v>0</v>
      </c>
      <c r="Q1843" s="202">
        <v>0</v>
      </c>
      <c r="R1843" s="202">
        <f>Q1843*H1843</f>
        <v>0</v>
      </c>
      <c r="S1843" s="202">
        <v>0</v>
      </c>
      <c r="T1843" s="203">
        <f>S1843*H1843</f>
        <v>0</v>
      </c>
      <c r="AR1843" s="24" t="s">
        <v>161</v>
      </c>
      <c r="AT1843" s="24" t="s">
        <v>129</v>
      </c>
      <c r="AU1843" s="24" t="s">
        <v>134</v>
      </c>
      <c r="AY1843" s="24" t="s">
        <v>126</v>
      </c>
      <c r="BE1843" s="204">
        <f>IF(N1843="základní",J1843,0)</f>
        <v>0</v>
      </c>
      <c r="BF1843" s="204">
        <f>IF(N1843="snížená",J1843,0)</f>
        <v>0</v>
      </c>
      <c r="BG1843" s="204">
        <f>IF(N1843="zákl. přenesená",J1843,0)</f>
        <v>0</v>
      </c>
      <c r="BH1843" s="204">
        <f>IF(N1843="sníž. přenesená",J1843,0)</f>
        <v>0</v>
      </c>
      <c r="BI1843" s="204">
        <f>IF(N1843="nulová",J1843,0)</f>
        <v>0</v>
      </c>
      <c r="BJ1843" s="24" t="s">
        <v>134</v>
      </c>
      <c r="BK1843" s="204">
        <f>ROUND(I1843*H1843,2)</f>
        <v>0</v>
      </c>
      <c r="BL1843" s="24" t="s">
        <v>161</v>
      </c>
      <c r="BM1843" s="24" t="s">
        <v>1968</v>
      </c>
    </row>
    <row r="1844" spans="2:65" s="1" customFormat="1" ht="27">
      <c r="B1844" s="41"/>
      <c r="C1844" s="63"/>
      <c r="D1844" s="208" t="s">
        <v>135</v>
      </c>
      <c r="E1844" s="63"/>
      <c r="F1844" s="209" t="s">
        <v>1969</v>
      </c>
      <c r="G1844" s="63"/>
      <c r="H1844" s="63"/>
      <c r="I1844" s="163"/>
      <c r="J1844" s="63"/>
      <c r="K1844" s="63"/>
      <c r="L1844" s="61"/>
      <c r="M1844" s="207"/>
      <c r="N1844" s="42"/>
      <c r="O1844" s="42"/>
      <c r="P1844" s="42"/>
      <c r="Q1844" s="42"/>
      <c r="R1844" s="42"/>
      <c r="S1844" s="42"/>
      <c r="T1844" s="78"/>
      <c r="AT1844" s="24" t="s">
        <v>135</v>
      </c>
      <c r="AU1844" s="24" t="s">
        <v>134</v>
      </c>
    </row>
    <row r="1845" spans="2:65" s="1" customFormat="1" ht="121.5">
      <c r="B1845" s="41"/>
      <c r="C1845" s="63"/>
      <c r="D1845" s="208" t="s">
        <v>299</v>
      </c>
      <c r="E1845" s="63"/>
      <c r="F1845" s="236" t="s">
        <v>1970</v>
      </c>
      <c r="G1845" s="63"/>
      <c r="H1845" s="63"/>
      <c r="I1845" s="163"/>
      <c r="J1845" s="63"/>
      <c r="K1845" s="63"/>
      <c r="L1845" s="61"/>
      <c r="M1845" s="207"/>
      <c r="N1845" s="42"/>
      <c r="O1845" s="42"/>
      <c r="P1845" s="42"/>
      <c r="Q1845" s="42"/>
      <c r="R1845" s="42"/>
      <c r="S1845" s="42"/>
      <c r="T1845" s="78"/>
      <c r="AT1845" s="24" t="s">
        <v>299</v>
      </c>
      <c r="AU1845" s="24" t="s">
        <v>134</v>
      </c>
    </row>
    <row r="1846" spans="2:65" s="10" customFormat="1" ht="29.85" customHeight="1">
      <c r="B1846" s="176"/>
      <c r="C1846" s="177"/>
      <c r="D1846" s="190" t="s">
        <v>69</v>
      </c>
      <c r="E1846" s="191" t="s">
        <v>1971</v>
      </c>
      <c r="F1846" s="191" t="s">
        <v>1972</v>
      </c>
      <c r="G1846" s="177"/>
      <c r="H1846" s="177"/>
      <c r="I1846" s="180"/>
      <c r="J1846" s="192">
        <f>BK1846</f>
        <v>0</v>
      </c>
      <c r="K1846" s="177"/>
      <c r="L1846" s="182"/>
      <c r="M1846" s="183"/>
      <c r="N1846" s="184"/>
      <c r="O1846" s="184"/>
      <c r="P1846" s="185">
        <f>SUM(P1847:P1853)</f>
        <v>0</v>
      </c>
      <c r="Q1846" s="184"/>
      <c r="R1846" s="185">
        <f>SUM(R1847:R1853)</f>
        <v>0</v>
      </c>
      <c r="S1846" s="184"/>
      <c r="T1846" s="186">
        <f>SUM(T1847:T1853)</f>
        <v>0</v>
      </c>
      <c r="AR1846" s="187" t="s">
        <v>134</v>
      </c>
      <c r="AT1846" s="188" t="s">
        <v>69</v>
      </c>
      <c r="AU1846" s="188" t="s">
        <v>78</v>
      </c>
      <c r="AY1846" s="187" t="s">
        <v>126</v>
      </c>
      <c r="BK1846" s="189">
        <f>SUM(BK1847:BK1853)</f>
        <v>0</v>
      </c>
    </row>
    <row r="1847" spans="2:65" s="1" customFormat="1" ht="22.5" customHeight="1">
      <c r="B1847" s="41"/>
      <c r="C1847" s="193" t="s">
        <v>1235</v>
      </c>
      <c r="D1847" s="193" t="s">
        <v>129</v>
      </c>
      <c r="E1847" s="194" t="s">
        <v>1973</v>
      </c>
      <c r="F1847" s="195" t="s">
        <v>1974</v>
      </c>
      <c r="G1847" s="196" t="s">
        <v>489</v>
      </c>
      <c r="H1847" s="197">
        <v>4</v>
      </c>
      <c r="I1847" s="198"/>
      <c r="J1847" s="199">
        <f>ROUND(I1847*H1847,2)</f>
        <v>0</v>
      </c>
      <c r="K1847" s="195" t="s">
        <v>160</v>
      </c>
      <c r="L1847" s="61"/>
      <c r="M1847" s="200" t="s">
        <v>21</v>
      </c>
      <c r="N1847" s="201" t="s">
        <v>42</v>
      </c>
      <c r="O1847" s="42"/>
      <c r="P1847" s="202">
        <f>O1847*H1847</f>
        <v>0</v>
      </c>
      <c r="Q1847" s="202">
        <v>0</v>
      </c>
      <c r="R1847" s="202">
        <f>Q1847*H1847</f>
        <v>0</v>
      </c>
      <c r="S1847" s="202">
        <v>0</v>
      </c>
      <c r="T1847" s="203">
        <f>S1847*H1847</f>
        <v>0</v>
      </c>
      <c r="AR1847" s="24" t="s">
        <v>161</v>
      </c>
      <c r="AT1847" s="24" t="s">
        <v>129</v>
      </c>
      <c r="AU1847" s="24" t="s">
        <v>134</v>
      </c>
      <c r="AY1847" s="24" t="s">
        <v>126</v>
      </c>
      <c r="BE1847" s="204">
        <f>IF(N1847="základní",J1847,0)</f>
        <v>0</v>
      </c>
      <c r="BF1847" s="204">
        <f>IF(N1847="snížená",J1847,0)</f>
        <v>0</v>
      </c>
      <c r="BG1847" s="204">
        <f>IF(N1847="zákl. přenesená",J1847,0)</f>
        <v>0</v>
      </c>
      <c r="BH1847" s="204">
        <f>IF(N1847="sníž. přenesená",J1847,0)</f>
        <v>0</v>
      </c>
      <c r="BI1847" s="204">
        <f>IF(N1847="nulová",J1847,0)</f>
        <v>0</v>
      </c>
      <c r="BJ1847" s="24" t="s">
        <v>134</v>
      </c>
      <c r="BK1847" s="204">
        <f>ROUND(I1847*H1847,2)</f>
        <v>0</v>
      </c>
      <c r="BL1847" s="24" t="s">
        <v>161</v>
      </c>
      <c r="BM1847" s="24" t="s">
        <v>1975</v>
      </c>
    </row>
    <row r="1848" spans="2:65" s="1" customFormat="1" ht="27">
      <c r="B1848" s="41"/>
      <c r="C1848" s="63"/>
      <c r="D1848" s="205" t="s">
        <v>135</v>
      </c>
      <c r="E1848" s="63"/>
      <c r="F1848" s="206" t="s">
        <v>1976</v>
      </c>
      <c r="G1848" s="63"/>
      <c r="H1848" s="63"/>
      <c r="I1848" s="163"/>
      <c r="J1848" s="63"/>
      <c r="K1848" s="63"/>
      <c r="L1848" s="61"/>
      <c r="M1848" s="207"/>
      <c r="N1848" s="42"/>
      <c r="O1848" s="42"/>
      <c r="P1848" s="42"/>
      <c r="Q1848" s="42"/>
      <c r="R1848" s="42"/>
      <c r="S1848" s="42"/>
      <c r="T1848" s="78"/>
      <c r="AT1848" s="24" t="s">
        <v>135</v>
      </c>
      <c r="AU1848" s="24" t="s">
        <v>134</v>
      </c>
    </row>
    <row r="1849" spans="2:65" s="1" customFormat="1" ht="22.5" customHeight="1">
      <c r="B1849" s="41"/>
      <c r="C1849" s="193" t="s">
        <v>1977</v>
      </c>
      <c r="D1849" s="193" t="s">
        <v>129</v>
      </c>
      <c r="E1849" s="194" t="s">
        <v>1978</v>
      </c>
      <c r="F1849" s="195" t="s">
        <v>1979</v>
      </c>
      <c r="G1849" s="196" t="s">
        <v>489</v>
      </c>
      <c r="H1849" s="197">
        <v>8</v>
      </c>
      <c r="I1849" s="198"/>
      <c r="J1849" s="199">
        <f>ROUND(I1849*H1849,2)</f>
        <v>0</v>
      </c>
      <c r="K1849" s="195" t="s">
        <v>160</v>
      </c>
      <c r="L1849" s="61"/>
      <c r="M1849" s="200" t="s">
        <v>21</v>
      </c>
      <c r="N1849" s="201" t="s">
        <v>42</v>
      </c>
      <c r="O1849" s="42"/>
      <c r="P1849" s="202">
        <f>O1849*H1849</f>
        <v>0</v>
      </c>
      <c r="Q1849" s="202">
        <v>0</v>
      </c>
      <c r="R1849" s="202">
        <f>Q1849*H1849</f>
        <v>0</v>
      </c>
      <c r="S1849" s="202">
        <v>0</v>
      </c>
      <c r="T1849" s="203">
        <f>S1849*H1849</f>
        <v>0</v>
      </c>
      <c r="AR1849" s="24" t="s">
        <v>161</v>
      </c>
      <c r="AT1849" s="24" t="s">
        <v>129</v>
      </c>
      <c r="AU1849" s="24" t="s">
        <v>134</v>
      </c>
      <c r="AY1849" s="24" t="s">
        <v>126</v>
      </c>
      <c r="BE1849" s="204">
        <f>IF(N1849="základní",J1849,0)</f>
        <v>0</v>
      </c>
      <c r="BF1849" s="204">
        <f>IF(N1849="snížená",J1849,0)</f>
        <v>0</v>
      </c>
      <c r="BG1849" s="204">
        <f>IF(N1849="zákl. přenesená",J1849,0)</f>
        <v>0</v>
      </c>
      <c r="BH1849" s="204">
        <f>IF(N1849="sníž. přenesená",J1849,0)</f>
        <v>0</v>
      </c>
      <c r="BI1849" s="204">
        <f>IF(N1849="nulová",J1849,0)</f>
        <v>0</v>
      </c>
      <c r="BJ1849" s="24" t="s">
        <v>134</v>
      </c>
      <c r="BK1849" s="204">
        <f>ROUND(I1849*H1849,2)</f>
        <v>0</v>
      </c>
      <c r="BL1849" s="24" t="s">
        <v>161</v>
      </c>
      <c r="BM1849" s="24" t="s">
        <v>1980</v>
      </c>
    </row>
    <row r="1850" spans="2:65" s="1" customFormat="1" ht="13.5">
      <c r="B1850" s="41"/>
      <c r="C1850" s="63"/>
      <c r="D1850" s="205" t="s">
        <v>135</v>
      </c>
      <c r="E1850" s="63"/>
      <c r="F1850" s="206" t="s">
        <v>1981</v>
      </c>
      <c r="G1850" s="63"/>
      <c r="H1850" s="63"/>
      <c r="I1850" s="163"/>
      <c r="J1850" s="63"/>
      <c r="K1850" s="63"/>
      <c r="L1850" s="61"/>
      <c r="M1850" s="207"/>
      <c r="N1850" s="42"/>
      <c r="O1850" s="42"/>
      <c r="P1850" s="42"/>
      <c r="Q1850" s="42"/>
      <c r="R1850" s="42"/>
      <c r="S1850" s="42"/>
      <c r="T1850" s="78"/>
      <c r="AT1850" s="24" t="s">
        <v>135</v>
      </c>
      <c r="AU1850" s="24" t="s">
        <v>134</v>
      </c>
    </row>
    <row r="1851" spans="2:65" s="1" customFormat="1" ht="22.5" customHeight="1">
      <c r="B1851" s="41"/>
      <c r="C1851" s="193" t="s">
        <v>1309</v>
      </c>
      <c r="D1851" s="193" t="s">
        <v>129</v>
      </c>
      <c r="E1851" s="194" t="s">
        <v>1982</v>
      </c>
      <c r="F1851" s="195" t="s">
        <v>1983</v>
      </c>
      <c r="G1851" s="196" t="s">
        <v>1984</v>
      </c>
      <c r="H1851" s="261"/>
      <c r="I1851" s="198"/>
      <c r="J1851" s="199">
        <f>ROUND(I1851*H1851,2)</f>
        <v>0</v>
      </c>
      <c r="K1851" s="195" t="s">
        <v>160</v>
      </c>
      <c r="L1851" s="61"/>
      <c r="M1851" s="200" t="s">
        <v>21</v>
      </c>
      <c r="N1851" s="201" t="s">
        <v>42</v>
      </c>
      <c r="O1851" s="42"/>
      <c r="P1851" s="202">
        <f>O1851*H1851</f>
        <v>0</v>
      </c>
      <c r="Q1851" s="202">
        <v>0</v>
      </c>
      <c r="R1851" s="202">
        <f>Q1851*H1851</f>
        <v>0</v>
      </c>
      <c r="S1851" s="202">
        <v>0</v>
      </c>
      <c r="T1851" s="203">
        <f>S1851*H1851</f>
        <v>0</v>
      </c>
      <c r="AR1851" s="24" t="s">
        <v>161</v>
      </c>
      <c r="AT1851" s="24" t="s">
        <v>129</v>
      </c>
      <c r="AU1851" s="24" t="s">
        <v>134</v>
      </c>
      <c r="AY1851" s="24" t="s">
        <v>126</v>
      </c>
      <c r="BE1851" s="204">
        <f>IF(N1851="základní",J1851,0)</f>
        <v>0</v>
      </c>
      <c r="BF1851" s="204">
        <f>IF(N1851="snížená",J1851,0)</f>
        <v>0</v>
      </c>
      <c r="BG1851" s="204">
        <f>IF(N1851="zákl. přenesená",J1851,0)</f>
        <v>0</v>
      </c>
      <c r="BH1851" s="204">
        <f>IF(N1851="sníž. přenesená",J1851,0)</f>
        <v>0</v>
      </c>
      <c r="BI1851" s="204">
        <f>IF(N1851="nulová",J1851,0)</f>
        <v>0</v>
      </c>
      <c r="BJ1851" s="24" t="s">
        <v>134</v>
      </c>
      <c r="BK1851" s="204">
        <f>ROUND(I1851*H1851,2)</f>
        <v>0</v>
      </c>
      <c r="BL1851" s="24" t="s">
        <v>161</v>
      </c>
      <c r="BM1851" s="24" t="s">
        <v>1985</v>
      </c>
    </row>
    <row r="1852" spans="2:65" s="1" customFormat="1" ht="27">
      <c r="B1852" s="41"/>
      <c r="C1852" s="63"/>
      <c r="D1852" s="208" t="s">
        <v>135</v>
      </c>
      <c r="E1852" s="63"/>
      <c r="F1852" s="209" t="s">
        <v>1986</v>
      </c>
      <c r="G1852" s="63"/>
      <c r="H1852" s="63"/>
      <c r="I1852" s="163"/>
      <c r="J1852" s="63"/>
      <c r="K1852" s="63"/>
      <c r="L1852" s="61"/>
      <c r="M1852" s="207"/>
      <c r="N1852" s="42"/>
      <c r="O1852" s="42"/>
      <c r="P1852" s="42"/>
      <c r="Q1852" s="42"/>
      <c r="R1852" s="42"/>
      <c r="S1852" s="42"/>
      <c r="T1852" s="78"/>
      <c r="AT1852" s="24" t="s">
        <v>135</v>
      </c>
      <c r="AU1852" s="24" t="s">
        <v>134</v>
      </c>
    </row>
    <row r="1853" spans="2:65" s="1" customFormat="1" ht="121.5">
      <c r="B1853" s="41"/>
      <c r="C1853" s="63"/>
      <c r="D1853" s="208" t="s">
        <v>299</v>
      </c>
      <c r="E1853" s="63"/>
      <c r="F1853" s="236" t="s">
        <v>1813</v>
      </c>
      <c r="G1853" s="63"/>
      <c r="H1853" s="63"/>
      <c r="I1853" s="163"/>
      <c r="J1853" s="63"/>
      <c r="K1853" s="63"/>
      <c r="L1853" s="61"/>
      <c r="M1853" s="207"/>
      <c r="N1853" s="42"/>
      <c r="O1853" s="42"/>
      <c r="P1853" s="42"/>
      <c r="Q1853" s="42"/>
      <c r="R1853" s="42"/>
      <c r="S1853" s="42"/>
      <c r="T1853" s="78"/>
      <c r="AT1853" s="24" t="s">
        <v>299</v>
      </c>
      <c r="AU1853" s="24" t="s">
        <v>134</v>
      </c>
    </row>
    <row r="1854" spans="2:65" s="10" customFormat="1" ht="29.85" customHeight="1">
      <c r="B1854" s="176"/>
      <c r="C1854" s="177"/>
      <c r="D1854" s="190" t="s">
        <v>69</v>
      </c>
      <c r="E1854" s="191" t="s">
        <v>1987</v>
      </c>
      <c r="F1854" s="191" t="s">
        <v>1988</v>
      </c>
      <c r="G1854" s="177"/>
      <c r="H1854" s="177"/>
      <c r="I1854" s="180"/>
      <c r="J1854" s="192">
        <f>BK1854</f>
        <v>0</v>
      </c>
      <c r="K1854" s="177"/>
      <c r="L1854" s="182"/>
      <c r="M1854" s="183"/>
      <c r="N1854" s="184"/>
      <c r="O1854" s="184"/>
      <c r="P1854" s="185">
        <f>SUM(P1855:P1918)</f>
        <v>0</v>
      </c>
      <c r="Q1854" s="184"/>
      <c r="R1854" s="185">
        <f>SUM(R1855:R1918)</f>
        <v>0</v>
      </c>
      <c r="S1854" s="184"/>
      <c r="T1854" s="186">
        <f>SUM(T1855:T1918)</f>
        <v>0</v>
      </c>
      <c r="AR1854" s="187" t="s">
        <v>134</v>
      </c>
      <c r="AT1854" s="188" t="s">
        <v>69</v>
      </c>
      <c r="AU1854" s="188" t="s">
        <v>78</v>
      </c>
      <c r="AY1854" s="187" t="s">
        <v>126</v>
      </c>
      <c r="BK1854" s="189">
        <f>SUM(BK1855:BK1918)</f>
        <v>0</v>
      </c>
    </row>
    <row r="1855" spans="2:65" s="1" customFormat="1" ht="22.5" customHeight="1">
      <c r="B1855" s="41"/>
      <c r="C1855" s="193" t="s">
        <v>1989</v>
      </c>
      <c r="D1855" s="193" t="s">
        <v>129</v>
      </c>
      <c r="E1855" s="194" t="s">
        <v>1990</v>
      </c>
      <c r="F1855" s="195" t="s">
        <v>1991</v>
      </c>
      <c r="G1855" s="196" t="s">
        <v>169</v>
      </c>
      <c r="H1855" s="197">
        <v>9</v>
      </c>
      <c r="I1855" s="198"/>
      <c r="J1855" s="199">
        <f>ROUND(I1855*H1855,2)</f>
        <v>0</v>
      </c>
      <c r="K1855" s="195" t="s">
        <v>21</v>
      </c>
      <c r="L1855" s="61"/>
      <c r="M1855" s="200" t="s">
        <v>21</v>
      </c>
      <c r="N1855" s="201" t="s">
        <v>42</v>
      </c>
      <c r="O1855" s="42"/>
      <c r="P1855" s="202">
        <f>O1855*H1855</f>
        <v>0</v>
      </c>
      <c r="Q1855" s="202">
        <v>0</v>
      </c>
      <c r="R1855" s="202">
        <f>Q1855*H1855</f>
        <v>0</v>
      </c>
      <c r="S1855" s="202">
        <v>0</v>
      </c>
      <c r="T1855" s="203">
        <f>S1855*H1855</f>
        <v>0</v>
      </c>
      <c r="AR1855" s="24" t="s">
        <v>161</v>
      </c>
      <c r="AT1855" s="24" t="s">
        <v>129</v>
      </c>
      <c r="AU1855" s="24" t="s">
        <v>134</v>
      </c>
      <c r="AY1855" s="24" t="s">
        <v>126</v>
      </c>
      <c r="BE1855" s="204">
        <f>IF(N1855="základní",J1855,0)</f>
        <v>0</v>
      </c>
      <c r="BF1855" s="204">
        <f>IF(N1855="snížená",J1855,0)</f>
        <v>0</v>
      </c>
      <c r="BG1855" s="204">
        <f>IF(N1855="zákl. přenesená",J1855,0)</f>
        <v>0</v>
      </c>
      <c r="BH1855" s="204">
        <f>IF(N1855="sníž. přenesená",J1855,0)</f>
        <v>0</v>
      </c>
      <c r="BI1855" s="204">
        <f>IF(N1855="nulová",J1855,0)</f>
        <v>0</v>
      </c>
      <c r="BJ1855" s="24" t="s">
        <v>134</v>
      </c>
      <c r="BK1855" s="204">
        <f>ROUND(I1855*H1855,2)</f>
        <v>0</v>
      </c>
      <c r="BL1855" s="24" t="s">
        <v>161</v>
      </c>
      <c r="BM1855" s="24" t="s">
        <v>1992</v>
      </c>
    </row>
    <row r="1856" spans="2:65" s="1" customFormat="1" ht="13.5">
      <c r="B1856" s="41"/>
      <c r="C1856" s="63"/>
      <c r="D1856" s="205" t="s">
        <v>135</v>
      </c>
      <c r="E1856" s="63"/>
      <c r="F1856" s="206" t="s">
        <v>1991</v>
      </c>
      <c r="G1856" s="63"/>
      <c r="H1856" s="63"/>
      <c r="I1856" s="163"/>
      <c r="J1856" s="63"/>
      <c r="K1856" s="63"/>
      <c r="L1856" s="61"/>
      <c r="M1856" s="207"/>
      <c r="N1856" s="42"/>
      <c r="O1856" s="42"/>
      <c r="P1856" s="42"/>
      <c r="Q1856" s="42"/>
      <c r="R1856" s="42"/>
      <c r="S1856" s="42"/>
      <c r="T1856" s="78"/>
      <c r="AT1856" s="24" t="s">
        <v>135</v>
      </c>
      <c r="AU1856" s="24" t="s">
        <v>134</v>
      </c>
    </row>
    <row r="1857" spans="2:65" s="1" customFormat="1" ht="22.5" customHeight="1">
      <c r="B1857" s="41"/>
      <c r="C1857" s="193" t="s">
        <v>1329</v>
      </c>
      <c r="D1857" s="193" t="s">
        <v>129</v>
      </c>
      <c r="E1857" s="194" t="s">
        <v>1993</v>
      </c>
      <c r="F1857" s="195" t="s">
        <v>1994</v>
      </c>
      <c r="G1857" s="196" t="s">
        <v>169</v>
      </c>
      <c r="H1857" s="197">
        <v>16</v>
      </c>
      <c r="I1857" s="198"/>
      <c r="J1857" s="199">
        <f>ROUND(I1857*H1857,2)</f>
        <v>0</v>
      </c>
      <c r="K1857" s="195" t="s">
        <v>21</v>
      </c>
      <c r="L1857" s="61"/>
      <c r="M1857" s="200" t="s">
        <v>21</v>
      </c>
      <c r="N1857" s="201" t="s">
        <v>42</v>
      </c>
      <c r="O1857" s="42"/>
      <c r="P1857" s="202">
        <f>O1857*H1857</f>
        <v>0</v>
      </c>
      <c r="Q1857" s="202">
        <v>0</v>
      </c>
      <c r="R1857" s="202">
        <f>Q1857*H1857</f>
        <v>0</v>
      </c>
      <c r="S1857" s="202">
        <v>0</v>
      </c>
      <c r="T1857" s="203">
        <f>S1857*H1857</f>
        <v>0</v>
      </c>
      <c r="AR1857" s="24" t="s">
        <v>161</v>
      </c>
      <c r="AT1857" s="24" t="s">
        <v>129</v>
      </c>
      <c r="AU1857" s="24" t="s">
        <v>134</v>
      </c>
      <c r="AY1857" s="24" t="s">
        <v>126</v>
      </c>
      <c r="BE1857" s="204">
        <f>IF(N1857="základní",J1857,0)</f>
        <v>0</v>
      </c>
      <c r="BF1857" s="204">
        <f>IF(N1857="snížená",J1857,0)</f>
        <v>0</v>
      </c>
      <c r="BG1857" s="204">
        <f>IF(N1857="zákl. přenesená",J1857,0)</f>
        <v>0</v>
      </c>
      <c r="BH1857" s="204">
        <f>IF(N1857="sníž. přenesená",J1857,0)</f>
        <v>0</v>
      </c>
      <c r="BI1857" s="204">
        <f>IF(N1857="nulová",J1857,0)</f>
        <v>0</v>
      </c>
      <c r="BJ1857" s="24" t="s">
        <v>134</v>
      </c>
      <c r="BK1857" s="204">
        <f>ROUND(I1857*H1857,2)</f>
        <v>0</v>
      </c>
      <c r="BL1857" s="24" t="s">
        <v>161</v>
      </c>
      <c r="BM1857" s="24" t="s">
        <v>1995</v>
      </c>
    </row>
    <row r="1858" spans="2:65" s="1" customFormat="1" ht="13.5">
      <c r="B1858" s="41"/>
      <c r="C1858" s="63"/>
      <c r="D1858" s="205" t="s">
        <v>135</v>
      </c>
      <c r="E1858" s="63"/>
      <c r="F1858" s="206" t="s">
        <v>1994</v>
      </c>
      <c r="G1858" s="63"/>
      <c r="H1858" s="63"/>
      <c r="I1858" s="163"/>
      <c r="J1858" s="63"/>
      <c r="K1858" s="63"/>
      <c r="L1858" s="61"/>
      <c r="M1858" s="207"/>
      <c r="N1858" s="42"/>
      <c r="O1858" s="42"/>
      <c r="P1858" s="42"/>
      <c r="Q1858" s="42"/>
      <c r="R1858" s="42"/>
      <c r="S1858" s="42"/>
      <c r="T1858" s="78"/>
      <c r="AT1858" s="24" t="s">
        <v>135</v>
      </c>
      <c r="AU1858" s="24" t="s">
        <v>134</v>
      </c>
    </row>
    <row r="1859" spans="2:65" s="1" customFormat="1" ht="22.5" customHeight="1">
      <c r="B1859" s="41"/>
      <c r="C1859" s="193" t="s">
        <v>1996</v>
      </c>
      <c r="D1859" s="193" t="s">
        <v>129</v>
      </c>
      <c r="E1859" s="194" t="s">
        <v>1997</v>
      </c>
      <c r="F1859" s="195" t="s">
        <v>1998</v>
      </c>
      <c r="G1859" s="196" t="s">
        <v>169</v>
      </c>
      <c r="H1859" s="197">
        <v>20</v>
      </c>
      <c r="I1859" s="198"/>
      <c r="J1859" s="199">
        <f>ROUND(I1859*H1859,2)</f>
        <v>0</v>
      </c>
      <c r="K1859" s="195" t="s">
        <v>21</v>
      </c>
      <c r="L1859" s="61"/>
      <c r="M1859" s="200" t="s">
        <v>21</v>
      </c>
      <c r="N1859" s="201" t="s">
        <v>42</v>
      </c>
      <c r="O1859" s="42"/>
      <c r="P1859" s="202">
        <f>O1859*H1859</f>
        <v>0</v>
      </c>
      <c r="Q1859" s="202">
        <v>0</v>
      </c>
      <c r="R1859" s="202">
        <f>Q1859*H1859</f>
        <v>0</v>
      </c>
      <c r="S1859" s="202">
        <v>0</v>
      </c>
      <c r="T1859" s="203">
        <f>S1859*H1859</f>
        <v>0</v>
      </c>
      <c r="AR1859" s="24" t="s">
        <v>161</v>
      </c>
      <c r="AT1859" s="24" t="s">
        <v>129</v>
      </c>
      <c r="AU1859" s="24" t="s">
        <v>134</v>
      </c>
      <c r="AY1859" s="24" t="s">
        <v>126</v>
      </c>
      <c r="BE1859" s="204">
        <f>IF(N1859="základní",J1859,0)</f>
        <v>0</v>
      </c>
      <c r="BF1859" s="204">
        <f>IF(N1859="snížená",J1859,0)</f>
        <v>0</v>
      </c>
      <c r="BG1859" s="204">
        <f>IF(N1859="zákl. přenesená",J1859,0)</f>
        <v>0</v>
      </c>
      <c r="BH1859" s="204">
        <f>IF(N1859="sníž. přenesená",J1859,0)</f>
        <v>0</v>
      </c>
      <c r="BI1859" s="204">
        <f>IF(N1859="nulová",J1859,0)</f>
        <v>0</v>
      </c>
      <c r="BJ1859" s="24" t="s">
        <v>134</v>
      </c>
      <c r="BK1859" s="204">
        <f>ROUND(I1859*H1859,2)</f>
        <v>0</v>
      </c>
      <c r="BL1859" s="24" t="s">
        <v>161</v>
      </c>
      <c r="BM1859" s="24" t="s">
        <v>1999</v>
      </c>
    </row>
    <row r="1860" spans="2:65" s="1" customFormat="1" ht="13.5">
      <c r="B1860" s="41"/>
      <c r="C1860" s="63"/>
      <c r="D1860" s="205" t="s">
        <v>135</v>
      </c>
      <c r="E1860" s="63"/>
      <c r="F1860" s="206" t="s">
        <v>1998</v>
      </c>
      <c r="G1860" s="63"/>
      <c r="H1860" s="63"/>
      <c r="I1860" s="163"/>
      <c r="J1860" s="63"/>
      <c r="K1860" s="63"/>
      <c r="L1860" s="61"/>
      <c r="M1860" s="207"/>
      <c r="N1860" s="42"/>
      <c r="O1860" s="42"/>
      <c r="P1860" s="42"/>
      <c r="Q1860" s="42"/>
      <c r="R1860" s="42"/>
      <c r="S1860" s="42"/>
      <c r="T1860" s="78"/>
      <c r="AT1860" s="24" t="s">
        <v>135</v>
      </c>
      <c r="AU1860" s="24" t="s">
        <v>134</v>
      </c>
    </row>
    <row r="1861" spans="2:65" s="1" customFormat="1" ht="22.5" customHeight="1">
      <c r="B1861" s="41"/>
      <c r="C1861" s="193" t="s">
        <v>1333</v>
      </c>
      <c r="D1861" s="193" t="s">
        <v>129</v>
      </c>
      <c r="E1861" s="194" t="s">
        <v>2000</v>
      </c>
      <c r="F1861" s="195" t="s">
        <v>2001</v>
      </c>
      <c r="G1861" s="196" t="s">
        <v>169</v>
      </c>
      <c r="H1861" s="197">
        <v>493</v>
      </c>
      <c r="I1861" s="198"/>
      <c r="J1861" s="199">
        <f>ROUND(I1861*H1861,2)</f>
        <v>0</v>
      </c>
      <c r="K1861" s="195" t="s">
        <v>21</v>
      </c>
      <c r="L1861" s="61"/>
      <c r="M1861" s="200" t="s">
        <v>21</v>
      </c>
      <c r="N1861" s="201" t="s">
        <v>42</v>
      </c>
      <c r="O1861" s="42"/>
      <c r="P1861" s="202">
        <f>O1861*H1861</f>
        <v>0</v>
      </c>
      <c r="Q1861" s="202">
        <v>0</v>
      </c>
      <c r="R1861" s="202">
        <f>Q1861*H1861</f>
        <v>0</v>
      </c>
      <c r="S1861" s="202">
        <v>0</v>
      </c>
      <c r="T1861" s="203">
        <f>S1861*H1861</f>
        <v>0</v>
      </c>
      <c r="AR1861" s="24" t="s">
        <v>161</v>
      </c>
      <c r="AT1861" s="24" t="s">
        <v>129</v>
      </c>
      <c r="AU1861" s="24" t="s">
        <v>134</v>
      </c>
      <c r="AY1861" s="24" t="s">
        <v>126</v>
      </c>
      <c r="BE1861" s="204">
        <f>IF(N1861="základní",J1861,0)</f>
        <v>0</v>
      </c>
      <c r="BF1861" s="204">
        <f>IF(N1861="snížená",J1861,0)</f>
        <v>0</v>
      </c>
      <c r="BG1861" s="204">
        <f>IF(N1861="zákl. přenesená",J1861,0)</f>
        <v>0</v>
      </c>
      <c r="BH1861" s="204">
        <f>IF(N1861="sníž. přenesená",J1861,0)</f>
        <v>0</v>
      </c>
      <c r="BI1861" s="204">
        <f>IF(N1861="nulová",J1861,0)</f>
        <v>0</v>
      </c>
      <c r="BJ1861" s="24" t="s">
        <v>134</v>
      </c>
      <c r="BK1861" s="204">
        <f>ROUND(I1861*H1861,2)</f>
        <v>0</v>
      </c>
      <c r="BL1861" s="24" t="s">
        <v>161</v>
      </c>
      <c r="BM1861" s="24" t="s">
        <v>2002</v>
      </c>
    </row>
    <row r="1862" spans="2:65" s="1" customFormat="1" ht="13.5">
      <c r="B1862" s="41"/>
      <c r="C1862" s="63"/>
      <c r="D1862" s="205" t="s">
        <v>135</v>
      </c>
      <c r="E1862" s="63"/>
      <c r="F1862" s="206" t="s">
        <v>2001</v>
      </c>
      <c r="G1862" s="63"/>
      <c r="H1862" s="63"/>
      <c r="I1862" s="163"/>
      <c r="J1862" s="63"/>
      <c r="K1862" s="63"/>
      <c r="L1862" s="61"/>
      <c r="M1862" s="207"/>
      <c r="N1862" s="42"/>
      <c r="O1862" s="42"/>
      <c r="P1862" s="42"/>
      <c r="Q1862" s="42"/>
      <c r="R1862" s="42"/>
      <c r="S1862" s="42"/>
      <c r="T1862" s="78"/>
      <c r="AT1862" s="24" t="s">
        <v>135</v>
      </c>
      <c r="AU1862" s="24" t="s">
        <v>134</v>
      </c>
    </row>
    <row r="1863" spans="2:65" s="1" customFormat="1" ht="22.5" customHeight="1">
      <c r="B1863" s="41"/>
      <c r="C1863" s="193" t="s">
        <v>2003</v>
      </c>
      <c r="D1863" s="193" t="s">
        <v>129</v>
      </c>
      <c r="E1863" s="194" t="s">
        <v>2004</v>
      </c>
      <c r="F1863" s="195" t="s">
        <v>2005</v>
      </c>
      <c r="G1863" s="196" t="s">
        <v>169</v>
      </c>
      <c r="H1863" s="197">
        <v>238</v>
      </c>
      <c r="I1863" s="198"/>
      <c r="J1863" s="199">
        <f>ROUND(I1863*H1863,2)</f>
        <v>0</v>
      </c>
      <c r="K1863" s="195" t="s">
        <v>21</v>
      </c>
      <c r="L1863" s="61"/>
      <c r="M1863" s="200" t="s">
        <v>21</v>
      </c>
      <c r="N1863" s="201" t="s">
        <v>42</v>
      </c>
      <c r="O1863" s="42"/>
      <c r="P1863" s="202">
        <f>O1863*H1863</f>
        <v>0</v>
      </c>
      <c r="Q1863" s="202">
        <v>0</v>
      </c>
      <c r="R1863" s="202">
        <f>Q1863*H1863</f>
        <v>0</v>
      </c>
      <c r="S1863" s="202">
        <v>0</v>
      </c>
      <c r="T1863" s="203">
        <f>S1863*H1863</f>
        <v>0</v>
      </c>
      <c r="AR1863" s="24" t="s">
        <v>161</v>
      </c>
      <c r="AT1863" s="24" t="s">
        <v>129</v>
      </c>
      <c r="AU1863" s="24" t="s">
        <v>134</v>
      </c>
      <c r="AY1863" s="24" t="s">
        <v>126</v>
      </c>
      <c r="BE1863" s="204">
        <f>IF(N1863="základní",J1863,0)</f>
        <v>0</v>
      </c>
      <c r="BF1863" s="204">
        <f>IF(N1863="snížená",J1863,0)</f>
        <v>0</v>
      </c>
      <c r="BG1863" s="204">
        <f>IF(N1863="zákl. přenesená",J1863,0)</f>
        <v>0</v>
      </c>
      <c r="BH1863" s="204">
        <f>IF(N1863="sníž. přenesená",J1863,0)</f>
        <v>0</v>
      </c>
      <c r="BI1863" s="204">
        <f>IF(N1863="nulová",J1863,0)</f>
        <v>0</v>
      </c>
      <c r="BJ1863" s="24" t="s">
        <v>134</v>
      </c>
      <c r="BK1863" s="204">
        <f>ROUND(I1863*H1863,2)</f>
        <v>0</v>
      </c>
      <c r="BL1863" s="24" t="s">
        <v>161</v>
      </c>
      <c r="BM1863" s="24" t="s">
        <v>2006</v>
      </c>
    </row>
    <row r="1864" spans="2:65" s="1" customFormat="1" ht="13.5">
      <c r="B1864" s="41"/>
      <c r="C1864" s="63"/>
      <c r="D1864" s="205" t="s">
        <v>135</v>
      </c>
      <c r="E1864" s="63"/>
      <c r="F1864" s="206" t="s">
        <v>2005</v>
      </c>
      <c r="G1864" s="63"/>
      <c r="H1864" s="63"/>
      <c r="I1864" s="163"/>
      <c r="J1864" s="63"/>
      <c r="K1864" s="63"/>
      <c r="L1864" s="61"/>
      <c r="M1864" s="207"/>
      <c r="N1864" s="42"/>
      <c r="O1864" s="42"/>
      <c r="P1864" s="42"/>
      <c r="Q1864" s="42"/>
      <c r="R1864" s="42"/>
      <c r="S1864" s="42"/>
      <c r="T1864" s="78"/>
      <c r="AT1864" s="24" t="s">
        <v>135</v>
      </c>
      <c r="AU1864" s="24" t="s">
        <v>134</v>
      </c>
    </row>
    <row r="1865" spans="2:65" s="1" customFormat="1" ht="22.5" customHeight="1">
      <c r="B1865" s="41"/>
      <c r="C1865" s="193" t="s">
        <v>1340</v>
      </c>
      <c r="D1865" s="193" t="s">
        <v>129</v>
      </c>
      <c r="E1865" s="194" t="s">
        <v>2007</v>
      </c>
      <c r="F1865" s="195" t="s">
        <v>2008</v>
      </c>
      <c r="G1865" s="196" t="s">
        <v>169</v>
      </c>
      <c r="H1865" s="197">
        <v>178.5</v>
      </c>
      <c r="I1865" s="198"/>
      <c r="J1865" s="199">
        <f>ROUND(I1865*H1865,2)</f>
        <v>0</v>
      </c>
      <c r="K1865" s="195" t="s">
        <v>21</v>
      </c>
      <c r="L1865" s="61"/>
      <c r="M1865" s="200" t="s">
        <v>21</v>
      </c>
      <c r="N1865" s="201" t="s">
        <v>42</v>
      </c>
      <c r="O1865" s="42"/>
      <c r="P1865" s="202">
        <f>O1865*H1865</f>
        <v>0</v>
      </c>
      <c r="Q1865" s="202">
        <v>0</v>
      </c>
      <c r="R1865" s="202">
        <f>Q1865*H1865</f>
        <v>0</v>
      </c>
      <c r="S1865" s="202">
        <v>0</v>
      </c>
      <c r="T1865" s="203">
        <f>S1865*H1865</f>
        <v>0</v>
      </c>
      <c r="AR1865" s="24" t="s">
        <v>161</v>
      </c>
      <c r="AT1865" s="24" t="s">
        <v>129</v>
      </c>
      <c r="AU1865" s="24" t="s">
        <v>134</v>
      </c>
      <c r="AY1865" s="24" t="s">
        <v>126</v>
      </c>
      <c r="BE1865" s="204">
        <f>IF(N1865="základní",J1865,0)</f>
        <v>0</v>
      </c>
      <c r="BF1865" s="204">
        <f>IF(N1865="snížená",J1865,0)</f>
        <v>0</v>
      </c>
      <c r="BG1865" s="204">
        <f>IF(N1865="zákl. přenesená",J1865,0)</f>
        <v>0</v>
      </c>
      <c r="BH1865" s="204">
        <f>IF(N1865="sníž. přenesená",J1865,0)</f>
        <v>0</v>
      </c>
      <c r="BI1865" s="204">
        <f>IF(N1865="nulová",J1865,0)</f>
        <v>0</v>
      </c>
      <c r="BJ1865" s="24" t="s">
        <v>134</v>
      </c>
      <c r="BK1865" s="204">
        <f>ROUND(I1865*H1865,2)</f>
        <v>0</v>
      </c>
      <c r="BL1865" s="24" t="s">
        <v>161</v>
      </c>
      <c r="BM1865" s="24" t="s">
        <v>2009</v>
      </c>
    </row>
    <row r="1866" spans="2:65" s="1" customFormat="1" ht="13.5">
      <c r="B1866" s="41"/>
      <c r="C1866" s="63"/>
      <c r="D1866" s="205" t="s">
        <v>135</v>
      </c>
      <c r="E1866" s="63"/>
      <c r="F1866" s="206" t="s">
        <v>2008</v>
      </c>
      <c r="G1866" s="63"/>
      <c r="H1866" s="63"/>
      <c r="I1866" s="163"/>
      <c r="J1866" s="63"/>
      <c r="K1866" s="63"/>
      <c r="L1866" s="61"/>
      <c r="M1866" s="207"/>
      <c r="N1866" s="42"/>
      <c r="O1866" s="42"/>
      <c r="P1866" s="42"/>
      <c r="Q1866" s="42"/>
      <c r="R1866" s="42"/>
      <c r="S1866" s="42"/>
      <c r="T1866" s="78"/>
      <c r="AT1866" s="24" t="s">
        <v>135</v>
      </c>
      <c r="AU1866" s="24" t="s">
        <v>134</v>
      </c>
    </row>
    <row r="1867" spans="2:65" s="1" customFormat="1" ht="22.5" customHeight="1">
      <c r="B1867" s="41"/>
      <c r="C1867" s="193" t="s">
        <v>2010</v>
      </c>
      <c r="D1867" s="193" t="s">
        <v>129</v>
      </c>
      <c r="E1867" s="194" t="s">
        <v>2011</v>
      </c>
      <c r="F1867" s="195" t="s">
        <v>2012</v>
      </c>
      <c r="G1867" s="196" t="s">
        <v>169</v>
      </c>
      <c r="H1867" s="197">
        <v>120</v>
      </c>
      <c r="I1867" s="198"/>
      <c r="J1867" s="199">
        <f>ROUND(I1867*H1867,2)</f>
        <v>0</v>
      </c>
      <c r="K1867" s="195" t="s">
        <v>21</v>
      </c>
      <c r="L1867" s="61"/>
      <c r="M1867" s="200" t="s">
        <v>21</v>
      </c>
      <c r="N1867" s="201" t="s">
        <v>42</v>
      </c>
      <c r="O1867" s="42"/>
      <c r="P1867" s="202">
        <f>O1867*H1867</f>
        <v>0</v>
      </c>
      <c r="Q1867" s="202">
        <v>0</v>
      </c>
      <c r="R1867" s="202">
        <f>Q1867*H1867</f>
        <v>0</v>
      </c>
      <c r="S1867" s="202">
        <v>0</v>
      </c>
      <c r="T1867" s="203">
        <f>S1867*H1867</f>
        <v>0</v>
      </c>
      <c r="AR1867" s="24" t="s">
        <v>161</v>
      </c>
      <c r="AT1867" s="24" t="s">
        <v>129</v>
      </c>
      <c r="AU1867" s="24" t="s">
        <v>134</v>
      </c>
      <c r="AY1867" s="24" t="s">
        <v>126</v>
      </c>
      <c r="BE1867" s="204">
        <f>IF(N1867="základní",J1867,0)</f>
        <v>0</v>
      </c>
      <c r="BF1867" s="204">
        <f>IF(N1867="snížená",J1867,0)</f>
        <v>0</v>
      </c>
      <c r="BG1867" s="204">
        <f>IF(N1867="zákl. přenesená",J1867,0)</f>
        <v>0</v>
      </c>
      <c r="BH1867" s="204">
        <f>IF(N1867="sníž. přenesená",J1867,0)</f>
        <v>0</v>
      </c>
      <c r="BI1867" s="204">
        <f>IF(N1867="nulová",J1867,0)</f>
        <v>0</v>
      </c>
      <c r="BJ1867" s="24" t="s">
        <v>134</v>
      </c>
      <c r="BK1867" s="204">
        <f>ROUND(I1867*H1867,2)</f>
        <v>0</v>
      </c>
      <c r="BL1867" s="24" t="s">
        <v>161</v>
      </c>
      <c r="BM1867" s="24" t="s">
        <v>2013</v>
      </c>
    </row>
    <row r="1868" spans="2:65" s="1" customFormat="1" ht="13.5">
      <c r="B1868" s="41"/>
      <c r="C1868" s="63"/>
      <c r="D1868" s="205" t="s">
        <v>135</v>
      </c>
      <c r="E1868" s="63"/>
      <c r="F1868" s="206" t="s">
        <v>2012</v>
      </c>
      <c r="G1868" s="63"/>
      <c r="H1868" s="63"/>
      <c r="I1868" s="163"/>
      <c r="J1868" s="63"/>
      <c r="K1868" s="63"/>
      <c r="L1868" s="61"/>
      <c r="M1868" s="207"/>
      <c r="N1868" s="42"/>
      <c r="O1868" s="42"/>
      <c r="P1868" s="42"/>
      <c r="Q1868" s="42"/>
      <c r="R1868" s="42"/>
      <c r="S1868" s="42"/>
      <c r="T1868" s="78"/>
      <c r="AT1868" s="24" t="s">
        <v>135</v>
      </c>
      <c r="AU1868" s="24" t="s">
        <v>134</v>
      </c>
    </row>
    <row r="1869" spans="2:65" s="1" customFormat="1" ht="22.5" customHeight="1">
      <c r="B1869" s="41"/>
      <c r="C1869" s="193" t="s">
        <v>1366</v>
      </c>
      <c r="D1869" s="193" t="s">
        <v>129</v>
      </c>
      <c r="E1869" s="194" t="s">
        <v>2014</v>
      </c>
      <c r="F1869" s="195" t="s">
        <v>2015</v>
      </c>
      <c r="G1869" s="196" t="s">
        <v>169</v>
      </c>
      <c r="H1869" s="197">
        <v>493</v>
      </c>
      <c r="I1869" s="198"/>
      <c r="J1869" s="199">
        <f>ROUND(I1869*H1869,2)</f>
        <v>0</v>
      </c>
      <c r="K1869" s="195" t="s">
        <v>21</v>
      </c>
      <c r="L1869" s="61"/>
      <c r="M1869" s="200" t="s">
        <v>21</v>
      </c>
      <c r="N1869" s="201" t="s">
        <v>42</v>
      </c>
      <c r="O1869" s="42"/>
      <c r="P1869" s="202">
        <f>O1869*H1869</f>
        <v>0</v>
      </c>
      <c r="Q1869" s="202">
        <v>0</v>
      </c>
      <c r="R1869" s="202">
        <f>Q1869*H1869</f>
        <v>0</v>
      </c>
      <c r="S1869" s="202">
        <v>0</v>
      </c>
      <c r="T1869" s="203">
        <f>S1869*H1869</f>
        <v>0</v>
      </c>
      <c r="AR1869" s="24" t="s">
        <v>161</v>
      </c>
      <c r="AT1869" s="24" t="s">
        <v>129</v>
      </c>
      <c r="AU1869" s="24" t="s">
        <v>134</v>
      </c>
      <c r="AY1869" s="24" t="s">
        <v>126</v>
      </c>
      <c r="BE1869" s="204">
        <f>IF(N1869="základní",J1869,0)</f>
        <v>0</v>
      </c>
      <c r="BF1869" s="204">
        <f>IF(N1869="snížená",J1869,0)</f>
        <v>0</v>
      </c>
      <c r="BG1869" s="204">
        <f>IF(N1869="zákl. přenesená",J1869,0)</f>
        <v>0</v>
      </c>
      <c r="BH1869" s="204">
        <f>IF(N1869="sníž. přenesená",J1869,0)</f>
        <v>0</v>
      </c>
      <c r="BI1869" s="204">
        <f>IF(N1869="nulová",J1869,0)</f>
        <v>0</v>
      </c>
      <c r="BJ1869" s="24" t="s">
        <v>134</v>
      </c>
      <c r="BK1869" s="204">
        <f>ROUND(I1869*H1869,2)</f>
        <v>0</v>
      </c>
      <c r="BL1869" s="24" t="s">
        <v>161</v>
      </c>
      <c r="BM1869" s="24" t="s">
        <v>2016</v>
      </c>
    </row>
    <row r="1870" spans="2:65" s="1" customFormat="1" ht="13.5">
      <c r="B1870" s="41"/>
      <c r="C1870" s="63"/>
      <c r="D1870" s="205" t="s">
        <v>135</v>
      </c>
      <c r="E1870" s="63"/>
      <c r="F1870" s="206" t="s">
        <v>2015</v>
      </c>
      <c r="G1870" s="63"/>
      <c r="H1870" s="63"/>
      <c r="I1870" s="163"/>
      <c r="J1870" s="63"/>
      <c r="K1870" s="63"/>
      <c r="L1870" s="61"/>
      <c r="M1870" s="207"/>
      <c r="N1870" s="42"/>
      <c r="O1870" s="42"/>
      <c r="P1870" s="42"/>
      <c r="Q1870" s="42"/>
      <c r="R1870" s="42"/>
      <c r="S1870" s="42"/>
      <c r="T1870" s="78"/>
      <c r="AT1870" s="24" t="s">
        <v>135</v>
      </c>
      <c r="AU1870" s="24" t="s">
        <v>134</v>
      </c>
    </row>
    <row r="1871" spans="2:65" s="1" customFormat="1" ht="22.5" customHeight="1">
      <c r="B1871" s="41"/>
      <c r="C1871" s="193" t="s">
        <v>2017</v>
      </c>
      <c r="D1871" s="193" t="s">
        <v>129</v>
      </c>
      <c r="E1871" s="194" t="s">
        <v>2018</v>
      </c>
      <c r="F1871" s="195" t="s">
        <v>2019</v>
      </c>
      <c r="G1871" s="196" t="s">
        <v>169</v>
      </c>
      <c r="H1871" s="197">
        <v>238</v>
      </c>
      <c r="I1871" s="198"/>
      <c r="J1871" s="199">
        <f>ROUND(I1871*H1871,2)</f>
        <v>0</v>
      </c>
      <c r="K1871" s="195" t="s">
        <v>21</v>
      </c>
      <c r="L1871" s="61"/>
      <c r="M1871" s="200" t="s">
        <v>21</v>
      </c>
      <c r="N1871" s="201" t="s">
        <v>42</v>
      </c>
      <c r="O1871" s="42"/>
      <c r="P1871" s="202">
        <f>O1871*H1871</f>
        <v>0</v>
      </c>
      <c r="Q1871" s="202">
        <v>0</v>
      </c>
      <c r="R1871" s="202">
        <f>Q1871*H1871</f>
        <v>0</v>
      </c>
      <c r="S1871" s="202">
        <v>0</v>
      </c>
      <c r="T1871" s="203">
        <f>S1871*H1871</f>
        <v>0</v>
      </c>
      <c r="AR1871" s="24" t="s">
        <v>161</v>
      </c>
      <c r="AT1871" s="24" t="s">
        <v>129</v>
      </c>
      <c r="AU1871" s="24" t="s">
        <v>134</v>
      </c>
      <c r="AY1871" s="24" t="s">
        <v>126</v>
      </c>
      <c r="BE1871" s="204">
        <f>IF(N1871="základní",J1871,0)</f>
        <v>0</v>
      </c>
      <c r="BF1871" s="204">
        <f>IF(N1871="snížená",J1871,0)</f>
        <v>0</v>
      </c>
      <c r="BG1871" s="204">
        <f>IF(N1871="zákl. přenesená",J1871,0)</f>
        <v>0</v>
      </c>
      <c r="BH1871" s="204">
        <f>IF(N1871="sníž. přenesená",J1871,0)</f>
        <v>0</v>
      </c>
      <c r="BI1871" s="204">
        <f>IF(N1871="nulová",J1871,0)</f>
        <v>0</v>
      </c>
      <c r="BJ1871" s="24" t="s">
        <v>134</v>
      </c>
      <c r="BK1871" s="204">
        <f>ROUND(I1871*H1871,2)</f>
        <v>0</v>
      </c>
      <c r="BL1871" s="24" t="s">
        <v>161</v>
      </c>
      <c r="BM1871" s="24" t="s">
        <v>2020</v>
      </c>
    </row>
    <row r="1872" spans="2:65" s="1" customFormat="1" ht="13.5">
      <c r="B1872" s="41"/>
      <c r="C1872" s="63"/>
      <c r="D1872" s="205" t="s">
        <v>135</v>
      </c>
      <c r="E1872" s="63"/>
      <c r="F1872" s="206" t="s">
        <v>2019</v>
      </c>
      <c r="G1872" s="63"/>
      <c r="H1872" s="63"/>
      <c r="I1872" s="163"/>
      <c r="J1872" s="63"/>
      <c r="K1872" s="63"/>
      <c r="L1872" s="61"/>
      <c r="M1872" s="207"/>
      <c r="N1872" s="42"/>
      <c r="O1872" s="42"/>
      <c r="P1872" s="42"/>
      <c r="Q1872" s="42"/>
      <c r="R1872" s="42"/>
      <c r="S1872" s="42"/>
      <c r="T1872" s="78"/>
      <c r="AT1872" s="24" t="s">
        <v>135</v>
      </c>
      <c r="AU1872" s="24" t="s">
        <v>134</v>
      </c>
    </row>
    <row r="1873" spans="2:65" s="1" customFormat="1" ht="22.5" customHeight="1">
      <c r="B1873" s="41"/>
      <c r="C1873" s="193" t="s">
        <v>1371</v>
      </c>
      <c r="D1873" s="193" t="s">
        <v>129</v>
      </c>
      <c r="E1873" s="194" t="s">
        <v>2021</v>
      </c>
      <c r="F1873" s="195" t="s">
        <v>2022</v>
      </c>
      <c r="G1873" s="196" t="s">
        <v>169</v>
      </c>
      <c r="H1873" s="197">
        <v>194</v>
      </c>
      <c r="I1873" s="198"/>
      <c r="J1873" s="199">
        <f>ROUND(I1873*H1873,2)</f>
        <v>0</v>
      </c>
      <c r="K1873" s="195" t="s">
        <v>21</v>
      </c>
      <c r="L1873" s="61"/>
      <c r="M1873" s="200" t="s">
        <v>21</v>
      </c>
      <c r="N1873" s="201" t="s">
        <v>42</v>
      </c>
      <c r="O1873" s="42"/>
      <c r="P1873" s="202">
        <f>O1873*H1873</f>
        <v>0</v>
      </c>
      <c r="Q1873" s="202">
        <v>0</v>
      </c>
      <c r="R1873" s="202">
        <f>Q1873*H1873</f>
        <v>0</v>
      </c>
      <c r="S1873" s="202">
        <v>0</v>
      </c>
      <c r="T1873" s="203">
        <f>S1873*H1873</f>
        <v>0</v>
      </c>
      <c r="AR1873" s="24" t="s">
        <v>161</v>
      </c>
      <c r="AT1873" s="24" t="s">
        <v>129</v>
      </c>
      <c r="AU1873" s="24" t="s">
        <v>134</v>
      </c>
      <c r="AY1873" s="24" t="s">
        <v>126</v>
      </c>
      <c r="BE1873" s="204">
        <f>IF(N1873="základní",J1873,0)</f>
        <v>0</v>
      </c>
      <c r="BF1873" s="204">
        <f>IF(N1873="snížená",J1873,0)</f>
        <v>0</v>
      </c>
      <c r="BG1873" s="204">
        <f>IF(N1873="zákl. přenesená",J1873,0)</f>
        <v>0</v>
      </c>
      <c r="BH1873" s="204">
        <f>IF(N1873="sníž. přenesená",J1873,0)</f>
        <v>0</v>
      </c>
      <c r="BI1873" s="204">
        <f>IF(N1873="nulová",J1873,0)</f>
        <v>0</v>
      </c>
      <c r="BJ1873" s="24" t="s">
        <v>134</v>
      </c>
      <c r="BK1873" s="204">
        <f>ROUND(I1873*H1873,2)</f>
        <v>0</v>
      </c>
      <c r="BL1873" s="24" t="s">
        <v>161</v>
      </c>
      <c r="BM1873" s="24" t="s">
        <v>2023</v>
      </c>
    </row>
    <row r="1874" spans="2:65" s="1" customFormat="1" ht="13.5">
      <c r="B1874" s="41"/>
      <c r="C1874" s="63"/>
      <c r="D1874" s="205" t="s">
        <v>135</v>
      </c>
      <c r="E1874" s="63"/>
      <c r="F1874" s="206" t="s">
        <v>2022</v>
      </c>
      <c r="G1874" s="63"/>
      <c r="H1874" s="63"/>
      <c r="I1874" s="163"/>
      <c r="J1874" s="63"/>
      <c r="K1874" s="63"/>
      <c r="L1874" s="61"/>
      <c r="M1874" s="207"/>
      <c r="N1874" s="42"/>
      <c r="O1874" s="42"/>
      <c r="P1874" s="42"/>
      <c r="Q1874" s="42"/>
      <c r="R1874" s="42"/>
      <c r="S1874" s="42"/>
      <c r="T1874" s="78"/>
      <c r="AT1874" s="24" t="s">
        <v>135</v>
      </c>
      <c r="AU1874" s="24" t="s">
        <v>134</v>
      </c>
    </row>
    <row r="1875" spans="2:65" s="1" customFormat="1" ht="22.5" customHeight="1">
      <c r="B1875" s="41"/>
      <c r="C1875" s="193" t="s">
        <v>2024</v>
      </c>
      <c r="D1875" s="193" t="s">
        <v>129</v>
      </c>
      <c r="E1875" s="194" t="s">
        <v>2025</v>
      </c>
      <c r="F1875" s="195" t="s">
        <v>2026</v>
      </c>
      <c r="G1875" s="196" t="s">
        <v>169</v>
      </c>
      <c r="H1875" s="197">
        <v>120</v>
      </c>
      <c r="I1875" s="198"/>
      <c r="J1875" s="199">
        <f>ROUND(I1875*H1875,2)</f>
        <v>0</v>
      </c>
      <c r="K1875" s="195" t="s">
        <v>21</v>
      </c>
      <c r="L1875" s="61"/>
      <c r="M1875" s="200" t="s">
        <v>21</v>
      </c>
      <c r="N1875" s="201" t="s">
        <v>42</v>
      </c>
      <c r="O1875" s="42"/>
      <c r="P1875" s="202">
        <f>O1875*H1875</f>
        <v>0</v>
      </c>
      <c r="Q1875" s="202">
        <v>0</v>
      </c>
      <c r="R1875" s="202">
        <f>Q1875*H1875</f>
        <v>0</v>
      </c>
      <c r="S1875" s="202">
        <v>0</v>
      </c>
      <c r="T1875" s="203">
        <f>S1875*H1875</f>
        <v>0</v>
      </c>
      <c r="AR1875" s="24" t="s">
        <v>161</v>
      </c>
      <c r="AT1875" s="24" t="s">
        <v>129</v>
      </c>
      <c r="AU1875" s="24" t="s">
        <v>134</v>
      </c>
      <c r="AY1875" s="24" t="s">
        <v>126</v>
      </c>
      <c r="BE1875" s="204">
        <f>IF(N1875="základní",J1875,0)</f>
        <v>0</v>
      </c>
      <c r="BF1875" s="204">
        <f>IF(N1875="snížená",J1875,0)</f>
        <v>0</v>
      </c>
      <c r="BG1875" s="204">
        <f>IF(N1875="zákl. přenesená",J1875,0)</f>
        <v>0</v>
      </c>
      <c r="BH1875" s="204">
        <f>IF(N1875="sníž. přenesená",J1875,0)</f>
        <v>0</v>
      </c>
      <c r="BI1875" s="204">
        <f>IF(N1875="nulová",J1875,0)</f>
        <v>0</v>
      </c>
      <c r="BJ1875" s="24" t="s">
        <v>134</v>
      </c>
      <c r="BK1875" s="204">
        <f>ROUND(I1875*H1875,2)</f>
        <v>0</v>
      </c>
      <c r="BL1875" s="24" t="s">
        <v>161</v>
      </c>
      <c r="BM1875" s="24" t="s">
        <v>2027</v>
      </c>
    </row>
    <row r="1876" spans="2:65" s="1" customFormat="1" ht="13.5">
      <c r="B1876" s="41"/>
      <c r="C1876" s="63"/>
      <c r="D1876" s="205" t="s">
        <v>135</v>
      </c>
      <c r="E1876" s="63"/>
      <c r="F1876" s="206" t="s">
        <v>2026</v>
      </c>
      <c r="G1876" s="63"/>
      <c r="H1876" s="63"/>
      <c r="I1876" s="163"/>
      <c r="J1876" s="63"/>
      <c r="K1876" s="63"/>
      <c r="L1876" s="61"/>
      <c r="M1876" s="207"/>
      <c r="N1876" s="42"/>
      <c r="O1876" s="42"/>
      <c r="P1876" s="42"/>
      <c r="Q1876" s="42"/>
      <c r="R1876" s="42"/>
      <c r="S1876" s="42"/>
      <c r="T1876" s="78"/>
      <c r="AT1876" s="24" t="s">
        <v>135</v>
      </c>
      <c r="AU1876" s="24" t="s">
        <v>134</v>
      </c>
    </row>
    <row r="1877" spans="2:65" s="1" customFormat="1" ht="22.5" customHeight="1">
      <c r="B1877" s="41"/>
      <c r="C1877" s="193" t="s">
        <v>1375</v>
      </c>
      <c r="D1877" s="193" t="s">
        <v>129</v>
      </c>
      <c r="E1877" s="194" t="s">
        <v>2028</v>
      </c>
      <c r="F1877" s="195" t="s">
        <v>2029</v>
      </c>
      <c r="G1877" s="196" t="s">
        <v>489</v>
      </c>
      <c r="H1877" s="197">
        <v>121</v>
      </c>
      <c r="I1877" s="198"/>
      <c r="J1877" s="199">
        <f>ROUND(I1877*H1877,2)</f>
        <v>0</v>
      </c>
      <c r="K1877" s="195" t="s">
        <v>160</v>
      </c>
      <c r="L1877" s="61"/>
      <c r="M1877" s="200" t="s">
        <v>21</v>
      </c>
      <c r="N1877" s="201" t="s">
        <v>42</v>
      </c>
      <c r="O1877" s="42"/>
      <c r="P1877" s="202">
        <f>O1877*H1877</f>
        <v>0</v>
      </c>
      <c r="Q1877" s="202">
        <v>0</v>
      </c>
      <c r="R1877" s="202">
        <f>Q1877*H1877</f>
        <v>0</v>
      </c>
      <c r="S1877" s="202">
        <v>0</v>
      </c>
      <c r="T1877" s="203">
        <f>S1877*H1877</f>
        <v>0</v>
      </c>
      <c r="AR1877" s="24" t="s">
        <v>161</v>
      </c>
      <c r="AT1877" s="24" t="s">
        <v>129</v>
      </c>
      <c r="AU1877" s="24" t="s">
        <v>134</v>
      </c>
      <c r="AY1877" s="24" t="s">
        <v>126</v>
      </c>
      <c r="BE1877" s="204">
        <f>IF(N1877="základní",J1877,0)</f>
        <v>0</v>
      </c>
      <c r="BF1877" s="204">
        <f>IF(N1877="snížená",J1877,0)</f>
        <v>0</v>
      </c>
      <c r="BG1877" s="204">
        <f>IF(N1877="zákl. přenesená",J1877,0)</f>
        <v>0</v>
      </c>
      <c r="BH1877" s="204">
        <f>IF(N1877="sníž. přenesená",J1877,0)</f>
        <v>0</v>
      </c>
      <c r="BI1877" s="204">
        <f>IF(N1877="nulová",J1877,0)</f>
        <v>0</v>
      </c>
      <c r="BJ1877" s="24" t="s">
        <v>134</v>
      </c>
      <c r="BK1877" s="204">
        <f>ROUND(I1877*H1877,2)</f>
        <v>0</v>
      </c>
      <c r="BL1877" s="24" t="s">
        <v>161</v>
      </c>
      <c r="BM1877" s="24" t="s">
        <v>2030</v>
      </c>
    </row>
    <row r="1878" spans="2:65" s="1" customFormat="1" ht="13.5">
      <c r="B1878" s="41"/>
      <c r="C1878" s="63"/>
      <c r="D1878" s="208" t="s">
        <v>135</v>
      </c>
      <c r="E1878" s="63"/>
      <c r="F1878" s="209" t="s">
        <v>2031</v>
      </c>
      <c r="G1878" s="63"/>
      <c r="H1878" s="63"/>
      <c r="I1878" s="163"/>
      <c r="J1878" s="63"/>
      <c r="K1878" s="63"/>
      <c r="L1878" s="61"/>
      <c r="M1878" s="207"/>
      <c r="N1878" s="42"/>
      <c r="O1878" s="42"/>
      <c r="P1878" s="42"/>
      <c r="Q1878" s="42"/>
      <c r="R1878" s="42"/>
      <c r="S1878" s="42"/>
      <c r="T1878" s="78"/>
      <c r="AT1878" s="24" t="s">
        <v>135</v>
      </c>
      <c r="AU1878" s="24" t="s">
        <v>134</v>
      </c>
    </row>
    <row r="1879" spans="2:65" s="1" customFormat="1" ht="67.5">
      <c r="B1879" s="41"/>
      <c r="C1879" s="63"/>
      <c r="D1879" s="205" t="s">
        <v>299</v>
      </c>
      <c r="E1879" s="63"/>
      <c r="F1879" s="235" t="s">
        <v>2032</v>
      </c>
      <c r="G1879" s="63"/>
      <c r="H1879" s="63"/>
      <c r="I1879" s="163"/>
      <c r="J1879" s="63"/>
      <c r="K1879" s="63"/>
      <c r="L1879" s="61"/>
      <c r="M1879" s="207"/>
      <c r="N1879" s="42"/>
      <c r="O1879" s="42"/>
      <c r="P1879" s="42"/>
      <c r="Q1879" s="42"/>
      <c r="R1879" s="42"/>
      <c r="S1879" s="42"/>
      <c r="T1879" s="78"/>
      <c r="AT1879" s="24" t="s">
        <v>299</v>
      </c>
      <c r="AU1879" s="24" t="s">
        <v>134</v>
      </c>
    </row>
    <row r="1880" spans="2:65" s="1" customFormat="1" ht="22.5" customHeight="1">
      <c r="B1880" s="41"/>
      <c r="C1880" s="193" t="s">
        <v>2033</v>
      </c>
      <c r="D1880" s="193" t="s">
        <v>129</v>
      </c>
      <c r="E1880" s="194" t="s">
        <v>2034</v>
      </c>
      <c r="F1880" s="195" t="s">
        <v>2035</v>
      </c>
      <c r="G1880" s="196" t="s">
        <v>489</v>
      </c>
      <c r="H1880" s="197">
        <v>7</v>
      </c>
      <c r="I1880" s="198"/>
      <c r="J1880" s="199">
        <f>ROUND(I1880*H1880,2)</f>
        <v>0</v>
      </c>
      <c r="K1880" s="195" t="s">
        <v>160</v>
      </c>
      <c r="L1880" s="61"/>
      <c r="M1880" s="200" t="s">
        <v>21</v>
      </c>
      <c r="N1880" s="201" t="s">
        <v>42</v>
      </c>
      <c r="O1880" s="42"/>
      <c r="P1880" s="202">
        <f>O1880*H1880</f>
        <v>0</v>
      </c>
      <c r="Q1880" s="202">
        <v>0</v>
      </c>
      <c r="R1880" s="202">
        <f>Q1880*H1880</f>
        <v>0</v>
      </c>
      <c r="S1880" s="202">
        <v>0</v>
      </c>
      <c r="T1880" s="203">
        <f>S1880*H1880</f>
        <v>0</v>
      </c>
      <c r="AR1880" s="24" t="s">
        <v>161</v>
      </c>
      <c r="AT1880" s="24" t="s">
        <v>129</v>
      </c>
      <c r="AU1880" s="24" t="s">
        <v>134</v>
      </c>
      <c r="AY1880" s="24" t="s">
        <v>126</v>
      </c>
      <c r="BE1880" s="204">
        <f>IF(N1880="základní",J1880,0)</f>
        <v>0</v>
      </c>
      <c r="BF1880" s="204">
        <f>IF(N1880="snížená",J1880,0)</f>
        <v>0</v>
      </c>
      <c r="BG1880" s="204">
        <f>IF(N1880="zákl. přenesená",J1880,0)</f>
        <v>0</v>
      </c>
      <c r="BH1880" s="204">
        <f>IF(N1880="sníž. přenesená",J1880,0)</f>
        <v>0</v>
      </c>
      <c r="BI1880" s="204">
        <f>IF(N1880="nulová",J1880,0)</f>
        <v>0</v>
      </c>
      <c r="BJ1880" s="24" t="s">
        <v>134</v>
      </c>
      <c r="BK1880" s="204">
        <f>ROUND(I1880*H1880,2)</f>
        <v>0</v>
      </c>
      <c r="BL1880" s="24" t="s">
        <v>161</v>
      </c>
      <c r="BM1880" s="24" t="s">
        <v>2036</v>
      </c>
    </row>
    <row r="1881" spans="2:65" s="1" customFormat="1" ht="13.5">
      <c r="B1881" s="41"/>
      <c r="C1881" s="63"/>
      <c r="D1881" s="208" t="s">
        <v>135</v>
      </c>
      <c r="E1881" s="63"/>
      <c r="F1881" s="209" t="s">
        <v>2037</v>
      </c>
      <c r="G1881" s="63"/>
      <c r="H1881" s="63"/>
      <c r="I1881" s="163"/>
      <c r="J1881" s="63"/>
      <c r="K1881" s="63"/>
      <c r="L1881" s="61"/>
      <c r="M1881" s="207"/>
      <c r="N1881" s="42"/>
      <c r="O1881" s="42"/>
      <c r="P1881" s="42"/>
      <c r="Q1881" s="42"/>
      <c r="R1881" s="42"/>
      <c r="S1881" s="42"/>
      <c r="T1881" s="78"/>
      <c r="AT1881" s="24" t="s">
        <v>135</v>
      </c>
      <c r="AU1881" s="24" t="s">
        <v>134</v>
      </c>
    </row>
    <row r="1882" spans="2:65" s="1" customFormat="1" ht="67.5">
      <c r="B1882" s="41"/>
      <c r="C1882" s="63"/>
      <c r="D1882" s="205" t="s">
        <v>299</v>
      </c>
      <c r="E1882" s="63"/>
      <c r="F1882" s="235" t="s">
        <v>2032</v>
      </c>
      <c r="G1882" s="63"/>
      <c r="H1882" s="63"/>
      <c r="I1882" s="163"/>
      <c r="J1882" s="63"/>
      <c r="K1882" s="63"/>
      <c r="L1882" s="61"/>
      <c r="M1882" s="207"/>
      <c r="N1882" s="42"/>
      <c r="O1882" s="42"/>
      <c r="P1882" s="42"/>
      <c r="Q1882" s="42"/>
      <c r="R1882" s="42"/>
      <c r="S1882" s="42"/>
      <c r="T1882" s="78"/>
      <c r="AT1882" s="24" t="s">
        <v>299</v>
      </c>
      <c r="AU1882" s="24" t="s">
        <v>134</v>
      </c>
    </row>
    <row r="1883" spans="2:65" s="1" customFormat="1" ht="22.5" customHeight="1">
      <c r="B1883" s="41"/>
      <c r="C1883" s="193" t="s">
        <v>1378</v>
      </c>
      <c r="D1883" s="193" t="s">
        <v>129</v>
      </c>
      <c r="E1883" s="194" t="s">
        <v>2038</v>
      </c>
      <c r="F1883" s="195" t="s">
        <v>2039</v>
      </c>
      <c r="G1883" s="196" t="s">
        <v>489</v>
      </c>
      <c r="H1883" s="197">
        <v>121</v>
      </c>
      <c r="I1883" s="198"/>
      <c r="J1883" s="199">
        <f>ROUND(I1883*H1883,2)</f>
        <v>0</v>
      </c>
      <c r="K1883" s="195" t="s">
        <v>21</v>
      </c>
      <c r="L1883" s="61"/>
      <c r="M1883" s="200" t="s">
        <v>21</v>
      </c>
      <c r="N1883" s="201" t="s">
        <v>42</v>
      </c>
      <c r="O1883" s="42"/>
      <c r="P1883" s="202">
        <f>O1883*H1883</f>
        <v>0</v>
      </c>
      <c r="Q1883" s="202">
        <v>0</v>
      </c>
      <c r="R1883" s="202">
        <f>Q1883*H1883</f>
        <v>0</v>
      </c>
      <c r="S1883" s="202">
        <v>0</v>
      </c>
      <c r="T1883" s="203">
        <f>S1883*H1883</f>
        <v>0</v>
      </c>
      <c r="AR1883" s="24" t="s">
        <v>161</v>
      </c>
      <c r="AT1883" s="24" t="s">
        <v>129</v>
      </c>
      <c r="AU1883" s="24" t="s">
        <v>134</v>
      </c>
      <c r="AY1883" s="24" t="s">
        <v>126</v>
      </c>
      <c r="BE1883" s="204">
        <f>IF(N1883="základní",J1883,0)</f>
        <v>0</v>
      </c>
      <c r="BF1883" s="204">
        <f>IF(N1883="snížená",J1883,0)</f>
        <v>0</v>
      </c>
      <c r="BG1883" s="204">
        <f>IF(N1883="zákl. přenesená",J1883,0)</f>
        <v>0</v>
      </c>
      <c r="BH1883" s="204">
        <f>IF(N1883="sníž. přenesená",J1883,0)</f>
        <v>0</v>
      </c>
      <c r="BI1883" s="204">
        <f>IF(N1883="nulová",J1883,0)</f>
        <v>0</v>
      </c>
      <c r="BJ1883" s="24" t="s">
        <v>134</v>
      </c>
      <c r="BK1883" s="204">
        <f>ROUND(I1883*H1883,2)</f>
        <v>0</v>
      </c>
      <c r="BL1883" s="24" t="s">
        <v>161</v>
      </c>
      <c r="BM1883" s="24" t="s">
        <v>2040</v>
      </c>
    </row>
    <row r="1884" spans="2:65" s="1" customFormat="1" ht="13.5">
      <c r="B1884" s="41"/>
      <c r="C1884" s="63"/>
      <c r="D1884" s="205" t="s">
        <v>135</v>
      </c>
      <c r="E1884" s="63"/>
      <c r="F1884" s="206" t="s">
        <v>2039</v>
      </c>
      <c r="G1884" s="63"/>
      <c r="H1884" s="63"/>
      <c r="I1884" s="163"/>
      <c r="J1884" s="63"/>
      <c r="K1884" s="63"/>
      <c r="L1884" s="61"/>
      <c r="M1884" s="207"/>
      <c r="N1884" s="42"/>
      <c r="O1884" s="42"/>
      <c r="P1884" s="42"/>
      <c r="Q1884" s="42"/>
      <c r="R1884" s="42"/>
      <c r="S1884" s="42"/>
      <c r="T1884" s="78"/>
      <c r="AT1884" s="24" t="s">
        <v>135</v>
      </c>
      <c r="AU1884" s="24" t="s">
        <v>134</v>
      </c>
    </row>
    <row r="1885" spans="2:65" s="1" customFormat="1" ht="22.5" customHeight="1">
      <c r="B1885" s="41"/>
      <c r="C1885" s="193" t="s">
        <v>2041</v>
      </c>
      <c r="D1885" s="193" t="s">
        <v>129</v>
      </c>
      <c r="E1885" s="194" t="s">
        <v>2042</v>
      </c>
      <c r="F1885" s="195" t="s">
        <v>2043</v>
      </c>
      <c r="G1885" s="196" t="s">
        <v>489</v>
      </c>
      <c r="H1885" s="197">
        <v>1</v>
      </c>
      <c r="I1885" s="198"/>
      <c r="J1885" s="199">
        <f>ROUND(I1885*H1885,2)</f>
        <v>0</v>
      </c>
      <c r="K1885" s="195" t="s">
        <v>21</v>
      </c>
      <c r="L1885" s="61"/>
      <c r="M1885" s="200" t="s">
        <v>21</v>
      </c>
      <c r="N1885" s="201" t="s">
        <v>42</v>
      </c>
      <c r="O1885" s="42"/>
      <c r="P1885" s="202">
        <f>O1885*H1885</f>
        <v>0</v>
      </c>
      <c r="Q1885" s="202">
        <v>0</v>
      </c>
      <c r="R1885" s="202">
        <f>Q1885*H1885</f>
        <v>0</v>
      </c>
      <c r="S1885" s="202">
        <v>0</v>
      </c>
      <c r="T1885" s="203">
        <f>S1885*H1885</f>
        <v>0</v>
      </c>
      <c r="AR1885" s="24" t="s">
        <v>161</v>
      </c>
      <c r="AT1885" s="24" t="s">
        <v>129</v>
      </c>
      <c r="AU1885" s="24" t="s">
        <v>134</v>
      </c>
      <c r="AY1885" s="24" t="s">
        <v>126</v>
      </c>
      <c r="BE1885" s="204">
        <f>IF(N1885="základní",J1885,0)</f>
        <v>0</v>
      </c>
      <c r="BF1885" s="204">
        <f>IF(N1885="snížená",J1885,0)</f>
        <v>0</v>
      </c>
      <c r="BG1885" s="204">
        <f>IF(N1885="zákl. přenesená",J1885,0)</f>
        <v>0</v>
      </c>
      <c r="BH1885" s="204">
        <f>IF(N1885="sníž. přenesená",J1885,0)</f>
        <v>0</v>
      </c>
      <c r="BI1885" s="204">
        <f>IF(N1885="nulová",J1885,0)</f>
        <v>0</v>
      </c>
      <c r="BJ1885" s="24" t="s">
        <v>134</v>
      </c>
      <c r="BK1885" s="204">
        <f>ROUND(I1885*H1885,2)</f>
        <v>0</v>
      </c>
      <c r="BL1885" s="24" t="s">
        <v>161</v>
      </c>
      <c r="BM1885" s="24" t="s">
        <v>2044</v>
      </c>
    </row>
    <row r="1886" spans="2:65" s="1" customFormat="1" ht="13.5">
      <c r="B1886" s="41"/>
      <c r="C1886" s="63"/>
      <c r="D1886" s="205" t="s">
        <v>135</v>
      </c>
      <c r="E1886" s="63"/>
      <c r="F1886" s="206" t="s">
        <v>2043</v>
      </c>
      <c r="G1886" s="63"/>
      <c r="H1886" s="63"/>
      <c r="I1886" s="163"/>
      <c r="J1886" s="63"/>
      <c r="K1886" s="63"/>
      <c r="L1886" s="61"/>
      <c r="M1886" s="207"/>
      <c r="N1886" s="42"/>
      <c r="O1886" s="42"/>
      <c r="P1886" s="42"/>
      <c r="Q1886" s="42"/>
      <c r="R1886" s="42"/>
      <c r="S1886" s="42"/>
      <c r="T1886" s="78"/>
      <c r="AT1886" s="24" t="s">
        <v>135</v>
      </c>
      <c r="AU1886" s="24" t="s">
        <v>134</v>
      </c>
    </row>
    <row r="1887" spans="2:65" s="1" customFormat="1" ht="22.5" customHeight="1">
      <c r="B1887" s="41"/>
      <c r="C1887" s="193" t="s">
        <v>1381</v>
      </c>
      <c r="D1887" s="193" t="s">
        <v>129</v>
      </c>
      <c r="E1887" s="194" t="s">
        <v>2045</v>
      </c>
      <c r="F1887" s="195" t="s">
        <v>2046</v>
      </c>
      <c r="G1887" s="196" t="s">
        <v>489</v>
      </c>
      <c r="H1887" s="197">
        <v>1</v>
      </c>
      <c r="I1887" s="198"/>
      <c r="J1887" s="199">
        <f>ROUND(I1887*H1887,2)</f>
        <v>0</v>
      </c>
      <c r="K1887" s="195" t="s">
        <v>160</v>
      </c>
      <c r="L1887" s="61"/>
      <c r="M1887" s="200" t="s">
        <v>21</v>
      </c>
      <c r="N1887" s="201" t="s">
        <v>42</v>
      </c>
      <c r="O1887" s="42"/>
      <c r="P1887" s="202">
        <f>O1887*H1887</f>
        <v>0</v>
      </c>
      <c r="Q1887" s="202">
        <v>0</v>
      </c>
      <c r="R1887" s="202">
        <f>Q1887*H1887</f>
        <v>0</v>
      </c>
      <c r="S1887" s="202">
        <v>0</v>
      </c>
      <c r="T1887" s="203">
        <f>S1887*H1887</f>
        <v>0</v>
      </c>
      <c r="AR1887" s="24" t="s">
        <v>161</v>
      </c>
      <c r="AT1887" s="24" t="s">
        <v>129</v>
      </c>
      <c r="AU1887" s="24" t="s">
        <v>134</v>
      </c>
      <c r="AY1887" s="24" t="s">
        <v>126</v>
      </c>
      <c r="BE1887" s="204">
        <f>IF(N1887="základní",J1887,0)</f>
        <v>0</v>
      </c>
      <c r="BF1887" s="204">
        <f>IF(N1887="snížená",J1887,0)</f>
        <v>0</v>
      </c>
      <c r="BG1887" s="204">
        <f>IF(N1887="zákl. přenesená",J1887,0)</f>
        <v>0</v>
      </c>
      <c r="BH1887" s="204">
        <f>IF(N1887="sníž. přenesená",J1887,0)</f>
        <v>0</v>
      </c>
      <c r="BI1887" s="204">
        <f>IF(N1887="nulová",J1887,0)</f>
        <v>0</v>
      </c>
      <c r="BJ1887" s="24" t="s">
        <v>134</v>
      </c>
      <c r="BK1887" s="204">
        <f>ROUND(I1887*H1887,2)</f>
        <v>0</v>
      </c>
      <c r="BL1887" s="24" t="s">
        <v>161</v>
      </c>
      <c r="BM1887" s="24" t="s">
        <v>2047</v>
      </c>
    </row>
    <row r="1888" spans="2:65" s="1" customFormat="1" ht="13.5">
      <c r="B1888" s="41"/>
      <c r="C1888" s="63"/>
      <c r="D1888" s="205" t="s">
        <v>135</v>
      </c>
      <c r="E1888" s="63"/>
      <c r="F1888" s="206" t="s">
        <v>2048</v>
      </c>
      <c r="G1888" s="63"/>
      <c r="H1888" s="63"/>
      <c r="I1888" s="163"/>
      <c r="J1888" s="63"/>
      <c r="K1888" s="63"/>
      <c r="L1888" s="61"/>
      <c r="M1888" s="207"/>
      <c r="N1888" s="42"/>
      <c r="O1888" s="42"/>
      <c r="P1888" s="42"/>
      <c r="Q1888" s="42"/>
      <c r="R1888" s="42"/>
      <c r="S1888" s="42"/>
      <c r="T1888" s="78"/>
      <c r="AT1888" s="24" t="s">
        <v>135</v>
      </c>
      <c r="AU1888" s="24" t="s">
        <v>134</v>
      </c>
    </row>
    <row r="1889" spans="2:65" s="1" customFormat="1" ht="22.5" customHeight="1">
      <c r="B1889" s="41"/>
      <c r="C1889" s="193" t="s">
        <v>2049</v>
      </c>
      <c r="D1889" s="193" t="s">
        <v>129</v>
      </c>
      <c r="E1889" s="194" t="s">
        <v>2050</v>
      </c>
      <c r="F1889" s="195" t="s">
        <v>2051</v>
      </c>
      <c r="G1889" s="196" t="s">
        <v>489</v>
      </c>
      <c r="H1889" s="197">
        <v>11</v>
      </c>
      <c r="I1889" s="198"/>
      <c r="J1889" s="199">
        <f>ROUND(I1889*H1889,2)</f>
        <v>0</v>
      </c>
      <c r="K1889" s="195" t="s">
        <v>21</v>
      </c>
      <c r="L1889" s="61"/>
      <c r="M1889" s="200" t="s">
        <v>21</v>
      </c>
      <c r="N1889" s="201" t="s">
        <v>42</v>
      </c>
      <c r="O1889" s="42"/>
      <c r="P1889" s="202">
        <f>O1889*H1889</f>
        <v>0</v>
      </c>
      <c r="Q1889" s="202">
        <v>0</v>
      </c>
      <c r="R1889" s="202">
        <f>Q1889*H1889</f>
        <v>0</v>
      </c>
      <c r="S1889" s="202">
        <v>0</v>
      </c>
      <c r="T1889" s="203">
        <f>S1889*H1889</f>
        <v>0</v>
      </c>
      <c r="AR1889" s="24" t="s">
        <v>161</v>
      </c>
      <c r="AT1889" s="24" t="s">
        <v>129</v>
      </c>
      <c r="AU1889" s="24" t="s">
        <v>134</v>
      </c>
      <c r="AY1889" s="24" t="s">
        <v>126</v>
      </c>
      <c r="BE1889" s="204">
        <f>IF(N1889="základní",J1889,0)</f>
        <v>0</v>
      </c>
      <c r="BF1889" s="204">
        <f>IF(N1889="snížená",J1889,0)</f>
        <v>0</v>
      </c>
      <c r="BG1889" s="204">
        <f>IF(N1889="zákl. přenesená",J1889,0)</f>
        <v>0</v>
      </c>
      <c r="BH1889" s="204">
        <f>IF(N1889="sníž. přenesená",J1889,0)</f>
        <v>0</v>
      </c>
      <c r="BI1889" s="204">
        <f>IF(N1889="nulová",J1889,0)</f>
        <v>0</v>
      </c>
      <c r="BJ1889" s="24" t="s">
        <v>134</v>
      </c>
      <c r="BK1889" s="204">
        <f>ROUND(I1889*H1889,2)</f>
        <v>0</v>
      </c>
      <c r="BL1889" s="24" t="s">
        <v>161</v>
      </c>
      <c r="BM1889" s="24" t="s">
        <v>2052</v>
      </c>
    </row>
    <row r="1890" spans="2:65" s="1" customFormat="1" ht="13.5">
      <c r="B1890" s="41"/>
      <c r="C1890" s="63"/>
      <c r="D1890" s="205" t="s">
        <v>135</v>
      </c>
      <c r="E1890" s="63"/>
      <c r="F1890" s="206" t="s">
        <v>2051</v>
      </c>
      <c r="G1890" s="63"/>
      <c r="H1890" s="63"/>
      <c r="I1890" s="163"/>
      <c r="J1890" s="63"/>
      <c r="K1890" s="63"/>
      <c r="L1890" s="61"/>
      <c r="M1890" s="207"/>
      <c r="N1890" s="42"/>
      <c r="O1890" s="42"/>
      <c r="P1890" s="42"/>
      <c r="Q1890" s="42"/>
      <c r="R1890" s="42"/>
      <c r="S1890" s="42"/>
      <c r="T1890" s="78"/>
      <c r="AT1890" s="24" t="s">
        <v>135</v>
      </c>
      <c r="AU1890" s="24" t="s">
        <v>134</v>
      </c>
    </row>
    <row r="1891" spans="2:65" s="1" customFormat="1" ht="22.5" customHeight="1">
      <c r="B1891" s="41"/>
      <c r="C1891" s="193" t="s">
        <v>1386</v>
      </c>
      <c r="D1891" s="193" t="s">
        <v>129</v>
      </c>
      <c r="E1891" s="194" t="s">
        <v>2053</v>
      </c>
      <c r="F1891" s="195" t="s">
        <v>2054</v>
      </c>
      <c r="G1891" s="196" t="s">
        <v>489</v>
      </c>
      <c r="H1891" s="197">
        <v>43</v>
      </c>
      <c r="I1891" s="198"/>
      <c r="J1891" s="199">
        <f>ROUND(I1891*H1891,2)</f>
        <v>0</v>
      </c>
      <c r="K1891" s="195" t="s">
        <v>21</v>
      </c>
      <c r="L1891" s="61"/>
      <c r="M1891" s="200" t="s">
        <v>21</v>
      </c>
      <c r="N1891" s="201" t="s">
        <v>42</v>
      </c>
      <c r="O1891" s="42"/>
      <c r="P1891" s="202">
        <f>O1891*H1891</f>
        <v>0</v>
      </c>
      <c r="Q1891" s="202">
        <v>0</v>
      </c>
      <c r="R1891" s="202">
        <f>Q1891*H1891</f>
        <v>0</v>
      </c>
      <c r="S1891" s="202">
        <v>0</v>
      </c>
      <c r="T1891" s="203">
        <f>S1891*H1891</f>
        <v>0</v>
      </c>
      <c r="AR1891" s="24" t="s">
        <v>161</v>
      </c>
      <c r="AT1891" s="24" t="s">
        <v>129</v>
      </c>
      <c r="AU1891" s="24" t="s">
        <v>134</v>
      </c>
      <c r="AY1891" s="24" t="s">
        <v>126</v>
      </c>
      <c r="BE1891" s="204">
        <f>IF(N1891="základní",J1891,0)</f>
        <v>0</v>
      </c>
      <c r="BF1891" s="204">
        <f>IF(N1891="snížená",J1891,0)</f>
        <v>0</v>
      </c>
      <c r="BG1891" s="204">
        <f>IF(N1891="zákl. přenesená",J1891,0)</f>
        <v>0</v>
      </c>
      <c r="BH1891" s="204">
        <f>IF(N1891="sníž. přenesená",J1891,0)</f>
        <v>0</v>
      </c>
      <c r="BI1891" s="204">
        <f>IF(N1891="nulová",J1891,0)</f>
        <v>0</v>
      </c>
      <c r="BJ1891" s="24" t="s">
        <v>134</v>
      </c>
      <c r="BK1891" s="204">
        <f>ROUND(I1891*H1891,2)</f>
        <v>0</v>
      </c>
      <c r="BL1891" s="24" t="s">
        <v>161</v>
      </c>
      <c r="BM1891" s="24" t="s">
        <v>2055</v>
      </c>
    </row>
    <row r="1892" spans="2:65" s="1" customFormat="1" ht="13.5">
      <c r="B1892" s="41"/>
      <c r="C1892" s="63"/>
      <c r="D1892" s="205" t="s">
        <v>135</v>
      </c>
      <c r="E1892" s="63"/>
      <c r="F1892" s="206" t="s">
        <v>2054</v>
      </c>
      <c r="G1892" s="63"/>
      <c r="H1892" s="63"/>
      <c r="I1892" s="163"/>
      <c r="J1892" s="63"/>
      <c r="K1892" s="63"/>
      <c r="L1892" s="61"/>
      <c r="M1892" s="207"/>
      <c r="N1892" s="42"/>
      <c r="O1892" s="42"/>
      <c r="P1892" s="42"/>
      <c r="Q1892" s="42"/>
      <c r="R1892" s="42"/>
      <c r="S1892" s="42"/>
      <c r="T1892" s="78"/>
      <c r="AT1892" s="24" t="s">
        <v>135</v>
      </c>
      <c r="AU1892" s="24" t="s">
        <v>134</v>
      </c>
    </row>
    <row r="1893" spans="2:65" s="1" customFormat="1" ht="22.5" customHeight="1">
      <c r="B1893" s="41"/>
      <c r="C1893" s="193" t="s">
        <v>2056</v>
      </c>
      <c r="D1893" s="193" t="s">
        <v>129</v>
      </c>
      <c r="E1893" s="194" t="s">
        <v>2057</v>
      </c>
      <c r="F1893" s="195" t="s">
        <v>2058</v>
      </c>
      <c r="G1893" s="196" t="s">
        <v>489</v>
      </c>
      <c r="H1893" s="197">
        <v>26</v>
      </c>
      <c r="I1893" s="198"/>
      <c r="J1893" s="199">
        <f>ROUND(I1893*H1893,2)</f>
        <v>0</v>
      </c>
      <c r="K1893" s="195" t="s">
        <v>21</v>
      </c>
      <c r="L1893" s="61"/>
      <c r="M1893" s="200" t="s">
        <v>21</v>
      </c>
      <c r="N1893" s="201" t="s">
        <v>42</v>
      </c>
      <c r="O1893" s="42"/>
      <c r="P1893" s="202">
        <f>O1893*H1893</f>
        <v>0</v>
      </c>
      <c r="Q1893" s="202">
        <v>0</v>
      </c>
      <c r="R1893" s="202">
        <f>Q1893*H1893</f>
        <v>0</v>
      </c>
      <c r="S1893" s="202">
        <v>0</v>
      </c>
      <c r="T1893" s="203">
        <f>S1893*H1893</f>
        <v>0</v>
      </c>
      <c r="AR1893" s="24" t="s">
        <v>161</v>
      </c>
      <c r="AT1893" s="24" t="s">
        <v>129</v>
      </c>
      <c r="AU1893" s="24" t="s">
        <v>134</v>
      </c>
      <c r="AY1893" s="24" t="s">
        <v>126</v>
      </c>
      <c r="BE1893" s="204">
        <f>IF(N1893="základní",J1893,0)</f>
        <v>0</v>
      </c>
      <c r="BF1893" s="204">
        <f>IF(N1893="snížená",J1893,0)</f>
        <v>0</v>
      </c>
      <c r="BG1893" s="204">
        <f>IF(N1893="zákl. přenesená",J1893,0)</f>
        <v>0</v>
      </c>
      <c r="BH1893" s="204">
        <f>IF(N1893="sníž. přenesená",J1893,0)</f>
        <v>0</v>
      </c>
      <c r="BI1893" s="204">
        <f>IF(N1893="nulová",J1893,0)</f>
        <v>0</v>
      </c>
      <c r="BJ1893" s="24" t="s">
        <v>134</v>
      </c>
      <c r="BK1893" s="204">
        <f>ROUND(I1893*H1893,2)</f>
        <v>0</v>
      </c>
      <c r="BL1893" s="24" t="s">
        <v>161</v>
      </c>
      <c r="BM1893" s="24" t="s">
        <v>2059</v>
      </c>
    </row>
    <row r="1894" spans="2:65" s="1" customFormat="1" ht="13.5">
      <c r="B1894" s="41"/>
      <c r="C1894" s="63"/>
      <c r="D1894" s="205" t="s">
        <v>135</v>
      </c>
      <c r="E1894" s="63"/>
      <c r="F1894" s="206" t="s">
        <v>2058</v>
      </c>
      <c r="G1894" s="63"/>
      <c r="H1894" s="63"/>
      <c r="I1894" s="163"/>
      <c r="J1894" s="63"/>
      <c r="K1894" s="63"/>
      <c r="L1894" s="61"/>
      <c r="M1894" s="207"/>
      <c r="N1894" s="42"/>
      <c r="O1894" s="42"/>
      <c r="P1894" s="42"/>
      <c r="Q1894" s="42"/>
      <c r="R1894" s="42"/>
      <c r="S1894" s="42"/>
      <c r="T1894" s="78"/>
      <c r="AT1894" s="24" t="s">
        <v>135</v>
      </c>
      <c r="AU1894" s="24" t="s">
        <v>134</v>
      </c>
    </row>
    <row r="1895" spans="2:65" s="1" customFormat="1" ht="22.5" customHeight="1">
      <c r="B1895" s="41"/>
      <c r="C1895" s="193" t="s">
        <v>1394</v>
      </c>
      <c r="D1895" s="193" t="s">
        <v>129</v>
      </c>
      <c r="E1895" s="194" t="s">
        <v>2060</v>
      </c>
      <c r="F1895" s="195" t="s">
        <v>2061</v>
      </c>
      <c r="G1895" s="196" t="s">
        <v>489</v>
      </c>
      <c r="H1895" s="197">
        <v>9</v>
      </c>
      <c r="I1895" s="198"/>
      <c r="J1895" s="199">
        <f>ROUND(I1895*H1895,2)</f>
        <v>0</v>
      </c>
      <c r="K1895" s="195" t="s">
        <v>21</v>
      </c>
      <c r="L1895" s="61"/>
      <c r="M1895" s="200" t="s">
        <v>21</v>
      </c>
      <c r="N1895" s="201" t="s">
        <v>42</v>
      </c>
      <c r="O1895" s="42"/>
      <c r="P1895" s="202">
        <f>O1895*H1895</f>
        <v>0</v>
      </c>
      <c r="Q1895" s="202">
        <v>0</v>
      </c>
      <c r="R1895" s="202">
        <f>Q1895*H1895</f>
        <v>0</v>
      </c>
      <c r="S1895" s="202">
        <v>0</v>
      </c>
      <c r="T1895" s="203">
        <f>S1895*H1895</f>
        <v>0</v>
      </c>
      <c r="AR1895" s="24" t="s">
        <v>161</v>
      </c>
      <c r="AT1895" s="24" t="s">
        <v>129</v>
      </c>
      <c r="AU1895" s="24" t="s">
        <v>134</v>
      </c>
      <c r="AY1895" s="24" t="s">
        <v>126</v>
      </c>
      <c r="BE1895" s="204">
        <f>IF(N1895="základní",J1895,0)</f>
        <v>0</v>
      </c>
      <c r="BF1895" s="204">
        <f>IF(N1895="snížená",J1895,0)</f>
        <v>0</v>
      </c>
      <c r="BG1895" s="204">
        <f>IF(N1895="zákl. přenesená",J1895,0)</f>
        <v>0</v>
      </c>
      <c r="BH1895" s="204">
        <f>IF(N1895="sníž. přenesená",J1895,0)</f>
        <v>0</v>
      </c>
      <c r="BI1895" s="204">
        <f>IF(N1895="nulová",J1895,0)</f>
        <v>0</v>
      </c>
      <c r="BJ1895" s="24" t="s">
        <v>134</v>
      </c>
      <c r="BK1895" s="204">
        <f>ROUND(I1895*H1895,2)</f>
        <v>0</v>
      </c>
      <c r="BL1895" s="24" t="s">
        <v>161</v>
      </c>
      <c r="BM1895" s="24" t="s">
        <v>2062</v>
      </c>
    </row>
    <row r="1896" spans="2:65" s="1" customFormat="1" ht="13.5">
      <c r="B1896" s="41"/>
      <c r="C1896" s="63"/>
      <c r="D1896" s="205" t="s">
        <v>135</v>
      </c>
      <c r="E1896" s="63"/>
      <c r="F1896" s="206" t="s">
        <v>2061</v>
      </c>
      <c r="G1896" s="63"/>
      <c r="H1896" s="63"/>
      <c r="I1896" s="163"/>
      <c r="J1896" s="63"/>
      <c r="K1896" s="63"/>
      <c r="L1896" s="61"/>
      <c r="M1896" s="207"/>
      <c r="N1896" s="42"/>
      <c r="O1896" s="42"/>
      <c r="P1896" s="42"/>
      <c r="Q1896" s="42"/>
      <c r="R1896" s="42"/>
      <c r="S1896" s="42"/>
      <c r="T1896" s="78"/>
      <c r="AT1896" s="24" t="s">
        <v>135</v>
      </c>
      <c r="AU1896" s="24" t="s">
        <v>134</v>
      </c>
    </row>
    <row r="1897" spans="2:65" s="1" customFormat="1" ht="22.5" customHeight="1">
      <c r="B1897" s="41"/>
      <c r="C1897" s="193" t="s">
        <v>2063</v>
      </c>
      <c r="D1897" s="193" t="s">
        <v>129</v>
      </c>
      <c r="E1897" s="194" t="s">
        <v>2064</v>
      </c>
      <c r="F1897" s="195" t="s">
        <v>2065</v>
      </c>
      <c r="G1897" s="196" t="s">
        <v>489</v>
      </c>
      <c r="H1897" s="197">
        <v>1</v>
      </c>
      <c r="I1897" s="198"/>
      <c r="J1897" s="199">
        <f>ROUND(I1897*H1897,2)</f>
        <v>0</v>
      </c>
      <c r="K1897" s="195" t="s">
        <v>21</v>
      </c>
      <c r="L1897" s="61"/>
      <c r="M1897" s="200" t="s">
        <v>21</v>
      </c>
      <c r="N1897" s="201" t="s">
        <v>42</v>
      </c>
      <c r="O1897" s="42"/>
      <c r="P1897" s="202">
        <f>O1897*H1897</f>
        <v>0</v>
      </c>
      <c r="Q1897" s="202">
        <v>0</v>
      </c>
      <c r="R1897" s="202">
        <f>Q1897*H1897</f>
        <v>0</v>
      </c>
      <c r="S1897" s="202">
        <v>0</v>
      </c>
      <c r="T1897" s="203">
        <f>S1897*H1897</f>
        <v>0</v>
      </c>
      <c r="AR1897" s="24" t="s">
        <v>161</v>
      </c>
      <c r="AT1897" s="24" t="s">
        <v>129</v>
      </c>
      <c r="AU1897" s="24" t="s">
        <v>134</v>
      </c>
      <c r="AY1897" s="24" t="s">
        <v>126</v>
      </c>
      <c r="BE1897" s="204">
        <f>IF(N1897="základní",J1897,0)</f>
        <v>0</v>
      </c>
      <c r="BF1897" s="204">
        <f>IF(N1897="snížená",J1897,0)</f>
        <v>0</v>
      </c>
      <c r="BG1897" s="204">
        <f>IF(N1897="zákl. přenesená",J1897,0)</f>
        <v>0</v>
      </c>
      <c r="BH1897" s="204">
        <f>IF(N1897="sníž. přenesená",J1897,0)</f>
        <v>0</v>
      </c>
      <c r="BI1897" s="204">
        <f>IF(N1897="nulová",J1897,0)</f>
        <v>0</v>
      </c>
      <c r="BJ1897" s="24" t="s">
        <v>134</v>
      </c>
      <c r="BK1897" s="204">
        <f>ROUND(I1897*H1897,2)</f>
        <v>0</v>
      </c>
      <c r="BL1897" s="24" t="s">
        <v>161</v>
      </c>
      <c r="BM1897" s="24" t="s">
        <v>2066</v>
      </c>
    </row>
    <row r="1898" spans="2:65" s="1" customFormat="1" ht="13.5">
      <c r="B1898" s="41"/>
      <c r="C1898" s="63"/>
      <c r="D1898" s="205" t="s">
        <v>135</v>
      </c>
      <c r="E1898" s="63"/>
      <c r="F1898" s="206" t="s">
        <v>2065</v>
      </c>
      <c r="G1898" s="63"/>
      <c r="H1898" s="63"/>
      <c r="I1898" s="163"/>
      <c r="J1898" s="63"/>
      <c r="K1898" s="63"/>
      <c r="L1898" s="61"/>
      <c r="M1898" s="207"/>
      <c r="N1898" s="42"/>
      <c r="O1898" s="42"/>
      <c r="P1898" s="42"/>
      <c r="Q1898" s="42"/>
      <c r="R1898" s="42"/>
      <c r="S1898" s="42"/>
      <c r="T1898" s="78"/>
      <c r="AT1898" s="24" t="s">
        <v>135</v>
      </c>
      <c r="AU1898" s="24" t="s">
        <v>134</v>
      </c>
    </row>
    <row r="1899" spans="2:65" s="1" customFormat="1" ht="22.5" customHeight="1">
      <c r="B1899" s="41"/>
      <c r="C1899" s="193" t="s">
        <v>1400</v>
      </c>
      <c r="D1899" s="193" t="s">
        <v>129</v>
      </c>
      <c r="E1899" s="194" t="s">
        <v>2067</v>
      </c>
      <c r="F1899" s="195" t="s">
        <v>2068</v>
      </c>
      <c r="G1899" s="196" t="s">
        <v>1489</v>
      </c>
      <c r="H1899" s="197">
        <v>3</v>
      </c>
      <c r="I1899" s="198"/>
      <c r="J1899" s="199">
        <f>ROUND(I1899*H1899,2)</f>
        <v>0</v>
      </c>
      <c r="K1899" s="195" t="s">
        <v>21</v>
      </c>
      <c r="L1899" s="61"/>
      <c r="M1899" s="200" t="s">
        <v>21</v>
      </c>
      <c r="N1899" s="201" t="s">
        <v>42</v>
      </c>
      <c r="O1899" s="42"/>
      <c r="P1899" s="202">
        <f>O1899*H1899</f>
        <v>0</v>
      </c>
      <c r="Q1899" s="202">
        <v>0</v>
      </c>
      <c r="R1899" s="202">
        <f>Q1899*H1899</f>
        <v>0</v>
      </c>
      <c r="S1899" s="202">
        <v>0</v>
      </c>
      <c r="T1899" s="203">
        <f>S1899*H1899</f>
        <v>0</v>
      </c>
      <c r="AR1899" s="24" t="s">
        <v>161</v>
      </c>
      <c r="AT1899" s="24" t="s">
        <v>129</v>
      </c>
      <c r="AU1899" s="24" t="s">
        <v>134</v>
      </c>
      <c r="AY1899" s="24" t="s">
        <v>126</v>
      </c>
      <c r="BE1899" s="204">
        <f>IF(N1899="základní",J1899,0)</f>
        <v>0</v>
      </c>
      <c r="BF1899" s="204">
        <f>IF(N1899="snížená",J1899,0)</f>
        <v>0</v>
      </c>
      <c r="BG1899" s="204">
        <f>IF(N1899="zákl. přenesená",J1899,0)</f>
        <v>0</v>
      </c>
      <c r="BH1899" s="204">
        <f>IF(N1899="sníž. přenesená",J1899,0)</f>
        <v>0</v>
      </c>
      <c r="BI1899" s="204">
        <f>IF(N1899="nulová",J1899,0)</f>
        <v>0</v>
      </c>
      <c r="BJ1899" s="24" t="s">
        <v>134</v>
      </c>
      <c r="BK1899" s="204">
        <f>ROUND(I1899*H1899,2)</f>
        <v>0</v>
      </c>
      <c r="BL1899" s="24" t="s">
        <v>161</v>
      </c>
      <c r="BM1899" s="24" t="s">
        <v>2069</v>
      </c>
    </row>
    <row r="1900" spans="2:65" s="1" customFormat="1" ht="13.5">
      <c r="B1900" s="41"/>
      <c r="C1900" s="63"/>
      <c r="D1900" s="205" t="s">
        <v>135</v>
      </c>
      <c r="E1900" s="63"/>
      <c r="F1900" s="206" t="s">
        <v>2068</v>
      </c>
      <c r="G1900" s="63"/>
      <c r="H1900" s="63"/>
      <c r="I1900" s="163"/>
      <c r="J1900" s="63"/>
      <c r="K1900" s="63"/>
      <c r="L1900" s="61"/>
      <c r="M1900" s="207"/>
      <c r="N1900" s="42"/>
      <c r="O1900" s="42"/>
      <c r="P1900" s="42"/>
      <c r="Q1900" s="42"/>
      <c r="R1900" s="42"/>
      <c r="S1900" s="42"/>
      <c r="T1900" s="78"/>
      <c r="AT1900" s="24" t="s">
        <v>135</v>
      </c>
      <c r="AU1900" s="24" t="s">
        <v>134</v>
      </c>
    </row>
    <row r="1901" spans="2:65" s="1" customFormat="1" ht="22.5" customHeight="1">
      <c r="B1901" s="41"/>
      <c r="C1901" s="193" t="s">
        <v>2070</v>
      </c>
      <c r="D1901" s="193" t="s">
        <v>129</v>
      </c>
      <c r="E1901" s="194" t="s">
        <v>2071</v>
      </c>
      <c r="F1901" s="195" t="s">
        <v>2072</v>
      </c>
      <c r="G1901" s="196" t="s">
        <v>489</v>
      </c>
      <c r="H1901" s="197">
        <v>3</v>
      </c>
      <c r="I1901" s="198"/>
      <c r="J1901" s="199">
        <f>ROUND(I1901*H1901,2)</f>
        <v>0</v>
      </c>
      <c r="K1901" s="195" t="s">
        <v>21</v>
      </c>
      <c r="L1901" s="61"/>
      <c r="M1901" s="200" t="s">
        <v>21</v>
      </c>
      <c r="N1901" s="201" t="s">
        <v>42</v>
      </c>
      <c r="O1901" s="42"/>
      <c r="P1901" s="202">
        <f>O1901*H1901</f>
        <v>0</v>
      </c>
      <c r="Q1901" s="202">
        <v>0</v>
      </c>
      <c r="R1901" s="202">
        <f>Q1901*H1901</f>
        <v>0</v>
      </c>
      <c r="S1901" s="202">
        <v>0</v>
      </c>
      <c r="T1901" s="203">
        <f>S1901*H1901</f>
        <v>0</v>
      </c>
      <c r="AR1901" s="24" t="s">
        <v>161</v>
      </c>
      <c r="AT1901" s="24" t="s">
        <v>129</v>
      </c>
      <c r="AU1901" s="24" t="s">
        <v>134</v>
      </c>
      <c r="AY1901" s="24" t="s">
        <v>126</v>
      </c>
      <c r="BE1901" s="204">
        <f>IF(N1901="základní",J1901,0)</f>
        <v>0</v>
      </c>
      <c r="BF1901" s="204">
        <f>IF(N1901="snížená",J1901,0)</f>
        <v>0</v>
      </c>
      <c r="BG1901" s="204">
        <f>IF(N1901="zákl. přenesená",J1901,0)</f>
        <v>0</v>
      </c>
      <c r="BH1901" s="204">
        <f>IF(N1901="sníž. přenesená",J1901,0)</f>
        <v>0</v>
      </c>
      <c r="BI1901" s="204">
        <f>IF(N1901="nulová",J1901,0)</f>
        <v>0</v>
      </c>
      <c r="BJ1901" s="24" t="s">
        <v>134</v>
      </c>
      <c r="BK1901" s="204">
        <f>ROUND(I1901*H1901,2)</f>
        <v>0</v>
      </c>
      <c r="BL1901" s="24" t="s">
        <v>161</v>
      </c>
      <c r="BM1901" s="24" t="s">
        <v>2073</v>
      </c>
    </row>
    <row r="1902" spans="2:65" s="1" customFormat="1" ht="13.5">
      <c r="B1902" s="41"/>
      <c r="C1902" s="63"/>
      <c r="D1902" s="205" t="s">
        <v>135</v>
      </c>
      <c r="E1902" s="63"/>
      <c r="F1902" s="206" t="s">
        <v>2072</v>
      </c>
      <c r="G1902" s="63"/>
      <c r="H1902" s="63"/>
      <c r="I1902" s="163"/>
      <c r="J1902" s="63"/>
      <c r="K1902" s="63"/>
      <c r="L1902" s="61"/>
      <c r="M1902" s="207"/>
      <c r="N1902" s="42"/>
      <c r="O1902" s="42"/>
      <c r="P1902" s="42"/>
      <c r="Q1902" s="42"/>
      <c r="R1902" s="42"/>
      <c r="S1902" s="42"/>
      <c r="T1902" s="78"/>
      <c r="AT1902" s="24" t="s">
        <v>135</v>
      </c>
      <c r="AU1902" s="24" t="s">
        <v>134</v>
      </c>
    </row>
    <row r="1903" spans="2:65" s="1" customFormat="1" ht="22.5" customHeight="1">
      <c r="B1903" s="41"/>
      <c r="C1903" s="193" t="s">
        <v>1405</v>
      </c>
      <c r="D1903" s="193" t="s">
        <v>129</v>
      </c>
      <c r="E1903" s="194" t="s">
        <v>2074</v>
      </c>
      <c r="F1903" s="195" t="s">
        <v>2075</v>
      </c>
      <c r="G1903" s="196" t="s">
        <v>1489</v>
      </c>
      <c r="H1903" s="197">
        <v>3</v>
      </c>
      <c r="I1903" s="198"/>
      <c r="J1903" s="199">
        <f>ROUND(I1903*H1903,2)</f>
        <v>0</v>
      </c>
      <c r="K1903" s="195" t="s">
        <v>21</v>
      </c>
      <c r="L1903" s="61"/>
      <c r="M1903" s="200" t="s">
        <v>21</v>
      </c>
      <c r="N1903" s="201" t="s">
        <v>42</v>
      </c>
      <c r="O1903" s="42"/>
      <c r="P1903" s="202">
        <f>O1903*H1903</f>
        <v>0</v>
      </c>
      <c r="Q1903" s="202">
        <v>0</v>
      </c>
      <c r="R1903" s="202">
        <f>Q1903*H1903</f>
        <v>0</v>
      </c>
      <c r="S1903" s="202">
        <v>0</v>
      </c>
      <c r="T1903" s="203">
        <f>S1903*H1903</f>
        <v>0</v>
      </c>
      <c r="AR1903" s="24" t="s">
        <v>161</v>
      </c>
      <c r="AT1903" s="24" t="s">
        <v>129</v>
      </c>
      <c r="AU1903" s="24" t="s">
        <v>134</v>
      </c>
      <c r="AY1903" s="24" t="s">
        <v>126</v>
      </c>
      <c r="BE1903" s="204">
        <f>IF(N1903="základní",J1903,0)</f>
        <v>0</v>
      </c>
      <c r="BF1903" s="204">
        <f>IF(N1903="snížená",J1903,0)</f>
        <v>0</v>
      </c>
      <c r="BG1903" s="204">
        <f>IF(N1903="zákl. přenesená",J1903,0)</f>
        <v>0</v>
      </c>
      <c r="BH1903" s="204">
        <f>IF(N1903="sníž. přenesená",J1903,0)</f>
        <v>0</v>
      </c>
      <c r="BI1903" s="204">
        <f>IF(N1903="nulová",J1903,0)</f>
        <v>0</v>
      </c>
      <c r="BJ1903" s="24" t="s">
        <v>134</v>
      </c>
      <c r="BK1903" s="204">
        <f>ROUND(I1903*H1903,2)</f>
        <v>0</v>
      </c>
      <c r="BL1903" s="24" t="s">
        <v>161</v>
      </c>
      <c r="BM1903" s="24" t="s">
        <v>2076</v>
      </c>
    </row>
    <row r="1904" spans="2:65" s="1" customFormat="1" ht="13.5">
      <c r="B1904" s="41"/>
      <c r="C1904" s="63"/>
      <c r="D1904" s="205" t="s">
        <v>135</v>
      </c>
      <c r="E1904" s="63"/>
      <c r="F1904" s="206" t="s">
        <v>2075</v>
      </c>
      <c r="G1904" s="63"/>
      <c r="H1904" s="63"/>
      <c r="I1904" s="163"/>
      <c r="J1904" s="63"/>
      <c r="K1904" s="63"/>
      <c r="L1904" s="61"/>
      <c r="M1904" s="207"/>
      <c r="N1904" s="42"/>
      <c r="O1904" s="42"/>
      <c r="P1904" s="42"/>
      <c r="Q1904" s="42"/>
      <c r="R1904" s="42"/>
      <c r="S1904" s="42"/>
      <c r="T1904" s="78"/>
      <c r="AT1904" s="24" t="s">
        <v>135</v>
      </c>
      <c r="AU1904" s="24" t="s">
        <v>134</v>
      </c>
    </row>
    <row r="1905" spans="2:65" s="1" customFormat="1" ht="22.5" customHeight="1">
      <c r="B1905" s="41"/>
      <c r="C1905" s="193" t="s">
        <v>2077</v>
      </c>
      <c r="D1905" s="193" t="s">
        <v>129</v>
      </c>
      <c r="E1905" s="194" t="s">
        <v>2078</v>
      </c>
      <c r="F1905" s="195" t="s">
        <v>2079</v>
      </c>
      <c r="G1905" s="196" t="s">
        <v>169</v>
      </c>
      <c r="H1905" s="197">
        <v>1049.5</v>
      </c>
      <c r="I1905" s="198"/>
      <c r="J1905" s="199">
        <f>ROUND(I1905*H1905,2)</f>
        <v>0</v>
      </c>
      <c r="K1905" s="195" t="s">
        <v>21</v>
      </c>
      <c r="L1905" s="61"/>
      <c r="M1905" s="200" t="s">
        <v>21</v>
      </c>
      <c r="N1905" s="201" t="s">
        <v>42</v>
      </c>
      <c r="O1905" s="42"/>
      <c r="P1905" s="202">
        <f>O1905*H1905</f>
        <v>0</v>
      </c>
      <c r="Q1905" s="202">
        <v>0</v>
      </c>
      <c r="R1905" s="202">
        <f>Q1905*H1905</f>
        <v>0</v>
      </c>
      <c r="S1905" s="202">
        <v>0</v>
      </c>
      <c r="T1905" s="203">
        <f>S1905*H1905</f>
        <v>0</v>
      </c>
      <c r="AR1905" s="24" t="s">
        <v>161</v>
      </c>
      <c r="AT1905" s="24" t="s">
        <v>129</v>
      </c>
      <c r="AU1905" s="24" t="s">
        <v>134</v>
      </c>
      <c r="AY1905" s="24" t="s">
        <v>126</v>
      </c>
      <c r="BE1905" s="204">
        <f>IF(N1905="základní",J1905,0)</f>
        <v>0</v>
      </c>
      <c r="BF1905" s="204">
        <f>IF(N1905="snížená",J1905,0)</f>
        <v>0</v>
      </c>
      <c r="BG1905" s="204">
        <f>IF(N1905="zákl. přenesená",J1905,0)</f>
        <v>0</v>
      </c>
      <c r="BH1905" s="204">
        <f>IF(N1905="sníž. přenesená",J1905,0)</f>
        <v>0</v>
      </c>
      <c r="BI1905" s="204">
        <f>IF(N1905="nulová",J1905,0)</f>
        <v>0</v>
      </c>
      <c r="BJ1905" s="24" t="s">
        <v>134</v>
      </c>
      <c r="BK1905" s="204">
        <f>ROUND(I1905*H1905,2)</f>
        <v>0</v>
      </c>
      <c r="BL1905" s="24" t="s">
        <v>161</v>
      </c>
      <c r="BM1905" s="24" t="s">
        <v>2080</v>
      </c>
    </row>
    <row r="1906" spans="2:65" s="1" customFormat="1" ht="13.5">
      <c r="B1906" s="41"/>
      <c r="C1906" s="63"/>
      <c r="D1906" s="205" t="s">
        <v>135</v>
      </c>
      <c r="E1906" s="63"/>
      <c r="F1906" s="206" t="s">
        <v>2079</v>
      </c>
      <c r="G1906" s="63"/>
      <c r="H1906" s="63"/>
      <c r="I1906" s="163"/>
      <c r="J1906" s="63"/>
      <c r="K1906" s="63"/>
      <c r="L1906" s="61"/>
      <c r="M1906" s="207"/>
      <c r="N1906" s="42"/>
      <c r="O1906" s="42"/>
      <c r="P1906" s="42"/>
      <c r="Q1906" s="42"/>
      <c r="R1906" s="42"/>
      <c r="S1906" s="42"/>
      <c r="T1906" s="78"/>
      <c r="AT1906" s="24" t="s">
        <v>135</v>
      </c>
      <c r="AU1906" s="24" t="s">
        <v>134</v>
      </c>
    </row>
    <row r="1907" spans="2:65" s="1" customFormat="1" ht="22.5" customHeight="1">
      <c r="B1907" s="41"/>
      <c r="C1907" s="193" t="s">
        <v>1411</v>
      </c>
      <c r="D1907" s="193" t="s">
        <v>129</v>
      </c>
      <c r="E1907" s="194" t="s">
        <v>2081</v>
      </c>
      <c r="F1907" s="195" t="s">
        <v>2079</v>
      </c>
      <c r="G1907" s="196" t="s">
        <v>169</v>
      </c>
      <c r="H1907" s="197">
        <v>29</v>
      </c>
      <c r="I1907" s="198"/>
      <c r="J1907" s="199">
        <f>ROUND(I1907*H1907,2)</f>
        <v>0</v>
      </c>
      <c r="K1907" s="195" t="s">
        <v>21</v>
      </c>
      <c r="L1907" s="61"/>
      <c r="M1907" s="200" t="s">
        <v>21</v>
      </c>
      <c r="N1907" s="201" t="s">
        <v>42</v>
      </c>
      <c r="O1907" s="42"/>
      <c r="P1907" s="202">
        <f>O1907*H1907</f>
        <v>0</v>
      </c>
      <c r="Q1907" s="202">
        <v>0</v>
      </c>
      <c r="R1907" s="202">
        <f>Q1907*H1907</f>
        <v>0</v>
      </c>
      <c r="S1907" s="202">
        <v>0</v>
      </c>
      <c r="T1907" s="203">
        <f>S1907*H1907</f>
        <v>0</v>
      </c>
      <c r="AR1907" s="24" t="s">
        <v>161</v>
      </c>
      <c r="AT1907" s="24" t="s">
        <v>129</v>
      </c>
      <c r="AU1907" s="24" t="s">
        <v>134</v>
      </c>
      <c r="AY1907" s="24" t="s">
        <v>126</v>
      </c>
      <c r="BE1907" s="204">
        <f>IF(N1907="základní",J1907,0)</f>
        <v>0</v>
      </c>
      <c r="BF1907" s="204">
        <f>IF(N1907="snížená",J1907,0)</f>
        <v>0</v>
      </c>
      <c r="BG1907" s="204">
        <f>IF(N1907="zákl. přenesená",J1907,0)</f>
        <v>0</v>
      </c>
      <c r="BH1907" s="204">
        <f>IF(N1907="sníž. přenesená",J1907,0)</f>
        <v>0</v>
      </c>
      <c r="BI1907" s="204">
        <f>IF(N1907="nulová",J1907,0)</f>
        <v>0</v>
      </c>
      <c r="BJ1907" s="24" t="s">
        <v>134</v>
      </c>
      <c r="BK1907" s="204">
        <f>ROUND(I1907*H1907,2)</f>
        <v>0</v>
      </c>
      <c r="BL1907" s="24" t="s">
        <v>161</v>
      </c>
      <c r="BM1907" s="24" t="s">
        <v>2082</v>
      </c>
    </row>
    <row r="1908" spans="2:65" s="1" customFormat="1" ht="13.5">
      <c r="B1908" s="41"/>
      <c r="C1908" s="63"/>
      <c r="D1908" s="205" t="s">
        <v>135</v>
      </c>
      <c r="E1908" s="63"/>
      <c r="F1908" s="206" t="s">
        <v>2079</v>
      </c>
      <c r="G1908" s="63"/>
      <c r="H1908" s="63"/>
      <c r="I1908" s="163"/>
      <c r="J1908" s="63"/>
      <c r="K1908" s="63"/>
      <c r="L1908" s="61"/>
      <c r="M1908" s="207"/>
      <c r="N1908" s="42"/>
      <c r="O1908" s="42"/>
      <c r="P1908" s="42"/>
      <c r="Q1908" s="42"/>
      <c r="R1908" s="42"/>
      <c r="S1908" s="42"/>
      <c r="T1908" s="78"/>
      <c r="AT1908" s="24" t="s">
        <v>135</v>
      </c>
      <c r="AU1908" s="24" t="s">
        <v>134</v>
      </c>
    </row>
    <row r="1909" spans="2:65" s="1" customFormat="1" ht="22.5" customHeight="1">
      <c r="B1909" s="41"/>
      <c r="C1909" s="193" t="s">
        <v>2083</v>
      </c>
      <c r="D1909" s="193" t="s">
        <v>129</v>
      </c>
      <c r="E1909" s="194" t="s">
        <v>2084</v>
      </c>
      <c r="F1909" s="195" t="s">
        <v>2085</v>
      </c>
      <c r="G1909" s="196" t="s">
        <v>169</v>
      </c>
      <c r="H1909" s="197">
        <v>1078.5</v>
      </c>
      <c r="I1909" s="198"/>
      <c r="J1909" s="199">
        <f>ROUND(I1909*H1909,2)</f>
        <v>0</v>
      </c>
      <c r="K1909" s="195" t="s">
        <v>160</v>
      </c>
      <c r="L1909" s="61"/>
      <c r="M1909" s="200" t="s">
        <v>21</v>
      </c>
      <c r="N1909" s="201" t="s">
        <v>42</v>
      </c>
      <c r="O1909" s="42"/>
      <c r="P1909" s="202">
        <f>O1909*H1909</f>
        <v>0</v>
      </c>
      <c r="Q1909" s="202">
        <v>0</v>
      </c>
      <c r="R1909" s="202">
        <f>Q1909*H1909</f>
        <v>0</v>
      </c>
      <c r="S1909" s="202">
        <v>0</v>
      </c>
      <c r="T1909" s="203">
        <f>S1909*H1909</f>
        <v>0</v>
      </c>
      <c r="AR1909" s="24" t="s">
        <v>161</v>
      </c>
      <c r="AT1909" s="24" t="s">
        <v>129</v>
      </c>
      <c r="AU1909" s="24" t="s">
        <v>134</v>
      </c>
      <c r="AY1909" s="24" t="s">
        <v>126</v>
      </c>
      <c r="BE1909" s="204">
        <f>IF(N1909="základní",J1909,0)</f>
        <v>0</v>
      </c>
      <c r="BF1909" s="204">
        <f>IF(N1909="snížená",J1909,0)</f>
        <v>0</v>
      </c>
      <c r="BG1909" s="204">
        <f>IF(N1909="zákl. přenesená",J1909,0)</f>
        <v>0</v>
      </c>
      <c r="BH1909" s="204">
        <f>IF(N1909="sníž. přenesená",J1909,0)</f>
        <v>0</v>
      </c>
      <c r="BI1909" s="204">
        <f>IF(N1909="nulová",J1909,0)</f>
        <v>0</v>
      </c>
      <c r="BJ1909" s="24" t="s">
        <v>134</v>
      </c>
      <c r="BK1909" s="204">
        <f>ROUND(I1909*H1909,2)</f>
        <v>0</v>
      </c>
      <c r="BL1909" s="24" t="s">
        <v>161</v>
      </c>
      <c r="BM1909" s="24" t="s">
        <v>2086</v>
      </c>
    </row>
    <row r="1910" spans="2:65" s="1" customFormat="1" ht="27">
      <c r="B1910" s="41"/>
      <c r="C1910" s="63"/>
      <c r="D1910" s="208" t="s">
        <v>135</v>
      </c>
      <c r="E1910" s="63"/>
      <c r="F1910" s="209" t="s">
        <v>2087</v>
      </c>
      <c r="G1910" s="63"/>
      <c r="H1910" s="63"/>
      <c r="I1910" s="163"/>
      <c r="J1910" s="63"/>
      <c r="K1910" s="63"/>
      <c r="L1910" s="61"/>
      <c r="M1910" s="207"/>
      <c r="N1910" s="42"/>
      <c r="O1910" s="42"/>
      <c r="P1910" s="42"/>
      <c r="Q1910" s="42"/>
      <c r="R1910" s="42"/>
      <c r="S1910" s="42"/>
      <c r="T1910" s="78"/>
      <c r="AT1910" s="24" t="s">
        <v>135</v>
      </c>
      <c r="AU1910" s="24" t="s">
        <v>134</v>
      </c>
    </row>
    <row r="1911" spans="2:65" s="1" customFormat="1" ht="81">
      <c r="B1911" s="41"/>
      <c r="C1911" s="63"/>
      <c r="D1911" s="205" t="s">
        <v>299</v>
      </c>
      <c r="E1911" s="63"/>
      <c r="F1911" s="235" t="s">
        <v>2088</v>
      </c>
      <c r="G1911" s="63"/>
      <c r="H1911" s="63"/>
      <c r="I1911" s="163"/>
      <c r="J1911" s="63"/>
      <c r="K1911" s="63"/>
      <c r="L1911" s="61"/>
      <c r="M1911" s="207"/>
      <c r="N1911" s="42"/>
      <c r="O1911" s="42"/>
      <c r="P1911" s="42"/>
      <c r="Q1911" s="42"/>
      <c r="R1911" s="42"/>
      <c r="S1911" s="42"/>
      <c r="T1911" s="78"/>
      <c r="AT1911" s="24" t="s">
        <v>299</v>
      </c>
      <c r="AU1911" s="24" t="s">
        <v>134</v>
      </c>
    </row>
    <row r="1912" spans="2:65" s="1" customFormat="1" ht="22.5" customHeight="1">
      <c r="B1912" s="41"/>
      <c r="C1912" s="193" t="s">
        <v>1415</v>
      </c>
      <c r="D1912" s="193" t="s">
        <v>129</v>
      </c>
      <c r="E1912" s="194" t="s">
        <v>2089</v>
      </c>
      <c r="F1912" s="195" t="s">
        <v>2090</v>
      </c>
      <c r="G1912" s="196" t="s">
        <v>132</v>
      </c>
      <c r="H1912" s="197">
        <v>1</v>
      </c>
      <c r="I1912" s="198"/>
      <c r="J1912" s="199">
        <f>ROUND(I1912*H1912,2)</f>
        <v>0</v>
      </c>
      <c r="K1912" s="195" t="s">
        <v>21</v>
      </c>
      <c r="L1912" s="61"/>
      <c r="M1912" s="200" t="s">
        <v>21</v>
      </c>
      <c r="N1912" s="201" t="s">
        <v>42</v>
      </c>
      <c r="O1912" s="42"/>
      <c r="P1912" s="202">
        <f>O1912*H1912</f>
        <v>0</v>
      </c>
      <c r="Q1912" s="202">
        <v>0</v>
      </c>
      <c r="R1912" s="202">
        <f>Q1912*H1912</f>
        <v>0</v>
      </c>
      <c r="S1912" s="202">
        <v>0</v>
      </c>
      <c r="T1912" s="203">
        <f>S1912*H1912</f>
        <v>0</v>
      </c>
      <c r="AR1912" s="24" t="s">
        <v>161</v>
      </c>
      <c r="AT1912" s="24" t="s">
        <v>129</v>
      </c>
      <c r="AU1912" s="24" t="s">
        <v>134</v>
      </c>
      <c r="AY1912" s="24" t="s">
        <v>126</v>
      </c>
      <c r="BE1912" s="204">
        <f>IF(N1912="základní",J1912,0)</f>
        <v>0</v>
      </c>
      <c r="BF1912" s="204">
        <f>IF(N1912="snížená",J1912,0)</f>
        <v>0</v>
      </c>
      <c r="BG1912" s="204">
        <f>IF(N1912="zákl. přenesená",J1912,0)</f>
        <v>0</v>
      </c>
      <c r="BH1912" s="204">
        <f>IF(N1912="sníž. přenesená",J1912,0)</f>
        <v>0</v>
      </c>
      <c r="BI1912" s="204">
        <f>IF(N1912="nulová",J1912,0)</f>
        <v>0</v>
      </c>
      <c r="BJ1912" s="24" t="s">
        <v>134</v>
      </c>
      <c r="BK1912" s="204">
        <f>ROUND(I1912*H1912,2)</f>
        <v>0</v>
      </c>
      <c r="BL1912" s="24" t="s">
        <v>161</v>
      </c>
      <c r="BM1912" s="24" t="s">
        <v>2091</v>
      </c>
    </row>
    <row r="1913" spans="2:65" s="1" customFormat="1" ht="13.5">
      <c r="B1913" s="41"/>
      <c r="C1913" s="63"/>
      <c r="D1913" s="205" t="s">
        <v>135</v>
      </c>
      <c r="E1913" s="63"/>
      <c r="F1913" s="206" t="s">
        <v>2090</v>
      </c>
      <c r="G1913" s="63"/>
      <c r="H1913" s="63"/>
      <c r="I1913" s="163"/>
      <c r="J1913" s="63"/>
      <c r="K1913" s="63"/>
      <c r="L1913" s="61"/>
      <c r="M1913" s="207"/>
      <c r="N1913" s="42"/>
      <c r="O1913" s="42"/>
      <c r="P1913" s="42"/>
      <c r="Q1913" s="42"/>
      <c r="R1913" s="42"/>
      <c r="S1913" s="42"/>
      <c r="T1913" s="78"/>
      <c r="AT1913" s="24" t="s">
        <v>135</v>
      </c>
      <c r="AU1913" s="24" t="s">
        <v>134</v>
      </c>
    </row>
    <row r="1914" spans="2:65" s="1" customFormat="1" ht="22.5" customHeight="1">
      <c r="B1914" s="41"/>
      <c r="C1914" s="193" t="s">
        <v>2092</v>
      </c>
      <c r="D1914" s="193" t="s">
        <v>129</v>
      </c>
      <c r="E1914" s="194" t="s">
        <v>2093</v>
      </c>
      <c r="F1914" s="195" t="s">
        <v>2094</v>
      </c>
      <c r="G1914" s="196" t="s">
        <v>400</v>
      </c>
      <c r="H1914" s="197">
        <v>8</v>
      </c>
      <c r="I1914" s="198"/>
      <c r="J1914" s="199">
        <f>ROUND(I1914*H1914,2)</f>
        <v>0</v>
      </c>
      <c r="K1914" s="195" t="s">
        <v>21</v>
      </c>
      <c r="L1914" s="61"/>
      <c r="M1914" s="200" t="s">
        <v>21</v>
      </c>
      <c r="N1914" s="201" t="s">
        <v>42</v>
      </c>
      <c r="O1914" s="42"/>
      <c r="P1914" s="202">
        <f>O1914*H1914</f>
        <v>0</v>
      </c>
      <c r="Q1914" s="202">
        <v>0</v>
      </c>
      <c r="R1914" s="202">
        <f>Q1914*H1914</f>
        <v>0</v>
      </c>
      <c r="S1914" s="202">
        <v>0</v>
      </c>
      <c r="T1914" s="203">
        <f>S1914*H1914</f>
        <v>0</v>
      </c>
      <c r="AR1914" s="24" t="s">
        <v>161</v>
      </c>
      <c r="AT1914" s="24" t="s">
        <v>129</v>
      </c>
      <c r="AU1914" s="24" t="s">
        <v>134</v>
      </c>
      <c r="AY1914" s="24" t="s">
        <v>126</v>
      </c>
      <c r="BE1914" s="204">
        <f>IF(N1914="základní",J1914,0)</f>
        <v>0</v>
      </c>
      <c r="BF1914" s="204">
        <f>IF(N1914="snížená",J1914,0)</f>
        <v>0</v>
      </c>
      <c r="BG1914" s="204">
        <f>IF(N1914="zákl. přenesená",J1914,0)</f>
        <v>0</v>
      </c>
      <c r="BH1914" s="204">
        <f>IF(N1914="sníž. přenesená",J1914,0)</f>
        <v>0</v>
      </c>
      <c r="BI1914" s="204">
        <f>IF(N1914="nulová",J1914,0)</f>
        <v>0</v>
      </c>
      <c r="BJ1914" s="24" t="s">
        <v>134</v>
      </c>
      <c r="BK1914" s="204">
        <f>ROUND(I1914*H1914,2)</f>
        <v>0</v>
      </c>
      <c r="BL1914" s="24" t="s">
        <v>161</v>
      </c>
      <c r="BM1914" s="24" t="s">
        <v>2095</v>
      </c>
    </row>
    <row r="1915" spans="2:65" s="1" customFormat="1" ht="13.5">
      <c r="B1915" s="41"/>
      <c r="C1915" s="63"/>
      <c r="D1915" s="205" t="s">
        <v>135</v>
      </c>
      <c r="E1915" s="63"/>
      <c r="F1915" s="206" t="s">
        <v>2094</v>
      </c>
      <c r="G1915" s="63"/>
      <c r="H1915" s="63"/>
      <c r="I1915" s="163"/>
      <c r="J1915" s="63"/>
      <c r="K1915" s="63"/>
      <c r="L1915" s="61"/>
      <c r="M1915" s="207"/>
      <c r="N1915" s="42"/>
      <c r="O1915" s="42"/>
      <c r="P1915" s="42"/>
      <c r="Q1915" s="42"/>
      <c r="R1915" s="42"/>
      <c r="S1915" s="42"/>
      <c r="T1915" s="78"/>
      <c r="AT1915" s="24" t="s">
        <v>135</v>
      </c>
      <c r="AU1915" s="24" t="s">
        <v>134</v>
      </c>
    </row>
    <row r="1916" spans="2:65" s="1" customFormat="1" ht="22.5" customHeight="1">
      <c r="B1916" s="41"/>
      <c r="C1916" s="193" t="s">
        <v>1419</v>
      </c>
      <c r="D1916" s="193" t="s">
        <v>129</v>
      </c>
      <c r="E1916" s="194" t="s">
        <v>2096</v>
      </c>
      <c r="F1916" s="195" t="s">
        <v>2097</v>
      </c>
      <c r="G1916" s="196" t="s">
        <v>380</v>
      </c>
      <c r="H1916" s="197">
        <v>1.2</v>
      </c>
      <c r="I1916" s="198"/>
      <c r="J1916" s="199">
        <f>ROUND(I1916*H1916,2)</f>
        <v>0</v>
      </c>
      <c r="K1916" s="195" t="s">
        <v>160</v>
      </c>
      <c r="L1916" s="61"/>
      <c r="M1916" s="200" t="s">
        <v>21</v>
      </c>
      <c r="N1916" s="201" t="s">
        <v>42</v>
      </c>
      <c r="O1916" s="42"/>
      <c r="P1916" s="202">
        <f>O1916*H1916</f>
        <v>0</v>
      </c>
      <c r="Q1916" s="202">
        <v>0</v>
      </c>
      <c r="R1916" s="202">
        <f>Q1916*H1916</f>
        <v>0</v>
      </c>
      <c r="S1916" s="202">
        <v>0</v>
      </c>
      <c r="T1916" s="203">
        <f>S1916*H1916</f>
        <v>0</v>
      </c>
      <c r="AR1916" s="24" t="s">
        <v>161</v>
      </c>
      <c r="AT1916" s="24" t="s">
        <v>129</v>
      </c>
      <c r="AU1916" s="24" t="s">
        <v>134</v>
      </c>
      <c r="AY1916" s="24" t="s">
        <v>126</v>
      </c>
      <c r="BE1916" s="204">
        <f>IF(N1916="základní",J1916,0)</f>
        <v>0</v>
      </c>
      <c r="BF1916" s="204">
        <f>IF(N1916="snížená",J1916,0)</f>
        <v>0</v>
      </c>
      <c r="BG1916" s="204">
        <f>IF(N1916="zákl. přenesená",J1916,0)</f>
        <v>0</v>
      </c>
      <c r="BH1916" s="204">
        <f>IF(N1916="sníž. přenesená",J1916,0)</f>
        <v>0</v>
      </c>
      <c r="BI1916" s="204">
        <f>IF(N1916="nulová",J1916,0)</f>
        <v>0</v>
      </c>
      <c r="BJ1916" s="24" t="s">
        <v>134</v>
      </c>
      <c r="BK1916" s="204">
        <f>ROUND(I1916*H1916,2)</f>
        <v>0</v>
      </c>
      <c r="BL1916" s="24" t="s">
        <v>161</v>
      </c>
      <c r="BM1916" s="24" t="s">
        <v>2098</v>
      </c>
    </row>
    <row r="1917" spans="2:65" s="1" customFormat="1" ht="27">
      <c r="B1917" s="41"/>
      <c r="C1917" s="63"/>
      <c r="D1917" s="208" t="s">
        <v>135</v>
      </c>
      <c r="E1917" s="63"/>
      <c r="F1917" s="209" t="s">
        <v>2099</v>
      </c>
      <c r="G1917" s="63"/>
      <c r="H1917" s="63"/>
      <c r="I1917" s="163"/>
      <c r="J1917" s="63"/>
      <c r="K1917" s="63"/>
      <c r="L1917" s="61"/>
      <c r="M1917" s="207"/>
      <c r="N1917" s="42"/>
      <c r="O1917" s="42"/>
      <c r="P1917" s="42"/>
      <c r="Q1917" s="42"/>
      <c r="R1917" s="42"/>
      <c r="S1917" s="42"/>
      <c r="T1917" s="78"/>
      <c r="AT1917" s="24" t="s">
        <v>135</v>
      </c>
      <c r="AU1917" s="24" t="s">
        <v>134</v>
      </c>
    </row>
    <row r="1918" spans="2:65" s="1" customFormat="1" ht="121.5">
      <c r="B1918" s="41"/>
      <c r="C1918" s="63"/>
      <c r="D1918" s="208" t="s">
        <v>299</v>
      </c>
      <c r="E1918" s="63"/>
      <c r="F1918" s="236" t="s">
        <v>1894</v>
      </c>
      <c r="G1918" s="63"/>
      <c r="H1918" s="63"/>
      <c r="I1918" s="163"/>
      <c r="J1918" s="63"/>
      <c r="K1918" s="63"/>
      <c r="L1918" s="61"/>
      <c r="M1918" s="207"/>
      <c r="N1918" s="42"/>
      <c r="O1918" s="42"/>
      <c r="P1918" s="42"/>
      <c r="Q1918" s="42"/>
      <c r="R1918" s="42"/>
      <c r="S1918" s="42"/>
      <c r="T1918" s="78"/>
      <c r="AT1918" s="24" t="s">
        <v>299</v>
      </c>
      <c r="AU1918" s="24" t="s">
        <v>134</v>
      </c>
    </row>
    <row r="1919" spans="2:65" s="10" customFormat="1" ht="29.85" customHeight="1">
      <c r="B1919" s="176"/>
      <c r="C1919" s="177"/>
      <c r="D1919" s="190" t="s">
        <v>69</v>
      </c>
      <c r="E1919" s="191" t="s">
        <v>2100</v>
      </c>
      <c r="F1919" s="191" t="s">
        <v>2101</v>
      </c>
      <c r="G1919" s="177"/>
      <c r="H1919" s="177"/>
      <c r="I1919" s="180"/>
      <c r="J1919" s="192">
        <f>BK1919</f>
        <v>0</v>
      </c>
      <c r="K1919" s="177"/>
      <c r="L1919" s="182"/>
      <c r="M1919" s="183"/>
      <c r="N1919" s="184"/>
      <c r="O1919" s="184"/>
      <c r="P1919" s="185">
        <f>SUM(P1920:P1988)</f>
        <v>0</v>
      </c>
      <c r="Q1919" s="184"/>
      <c r="R1919" s="185">
        <f>SUM(R1920:R1988)</f>
        <v>0</v>
      </c>
      <c r="S1919" s="184"/>
      <c r="T1919" s="186">
        <f>SUM(T1920:T1988)</f>
        <v>0</v>
      </c>
      <c r="AR1919" s="187" t="s">
        <v>134</v>
      </c>
      <c r="AT1919" s="188" t="s">
        <v>69</v>
      </c>
      <c r="AU1919" s="188" t="s">
        <v>78</v>
      </c>
      <c r="AY1919" s="187" t="s">
        <v>126</v>
      </c>
      <c r="BK1919" s="189">
        <f>SUM(BK1920:BK1988)</f>
        <v>0</v>
      </c>
    </row>
    <row r="1920" spans="2:65" s="1" customFormat="1" ht="22.5" customHeight="1">
      <c r="B1920" s="41"/>
      <c r="C1920" s="193" t="s">
        <v>2102</v>
      </c>
      <c r="D1920" s="193" t="s">
        <v>129</v>
      </c>
      <c r="E1920" s="194" t="s">
        <v>78</v>
      </c>
      <c r="F1920" s="195" t="s">
        <v>2103</v>
      </c>
      <c r="G1920" s="196" t="s">
        <v>1489</v>
      </c>
      <c r="H1920" s="197">
        <v>22</v>
      </c>
      <c r="I1920" s="198"/>
      <c r="J1920" s="199">
        <f>ROUND(I1920*H1920,2)</f>
        <v>0</v>
      </c>
      <c r="K1920" s="195" t="s">
        <v>21</v>
      </c>
      <c r="L1920" s="61"/>
      <c r="M1920" s="200" t="s">
        <v>21</v>
      </c>
      <c r="N1920" s="201" t="s">
        <v>42</v>
      </c>
      <c r="O1920" s="42"/>
      <c r="P1920" s="202">
        <f>O1920*H1920</f>
        <v>0</v>
      </c>
      <c r="Q1920" s="202">
        <v>0</v>
      </c>
      <c r="R1920" s="202">
        <f>Q1920*H1920</f>
        <v>0</v>
      </c>
      <c r="S1920" s="202">
        <v>0</v>
      </c>
      <c r="T1920" s="203">
        <f>S1920*H1920</f>
        <v>0</v>
      </c>
      <c r="AR1920" s="24" t="s">
        <v>161</v>
      </c>
      <c r="AT1920" s="24" t="s">
        <v>129</v>
      </c>
      <c r="AU1920" s="24" t="s">
        <v>134</v>
      </c>
      <c r="AY1920" s="24" t="s">
        <v>126</v>
      </c>
      <c r="BE1920" s="204">
        <f>IF(N1920="základní",J1920,0)</f>
        <v>0</v>
      </c>
      <c r="BF1920" s="204">
        <f>IF(N1920="snížená",J1920,0)</f>
        <v>0</v>
      </c>
      <c r="BG1920" s="204">
        <f>IF(N1920="zákl. přenesená",J1920,0)</f>
        <v>0</v>
      </c>
      <c r="BH1920" s="204">
        <f>IF(N1920="sníž. přenesená",J1920,0)</f>
        <v>0</v>
      </c>
      <c r="BI1920" s="204">
        <f>IF(N1920="nulová",J1920,0)</f>
        <v>0</v>
      </c>
      <c r="BJ1920" s="24" t="s">
        <v>134</v>
      </c>
      <c r="BK1920" s="204">
        <f>ROUND(I1920*H1920,2)</f>
        <v>0</v>
      </c>
      <c r="BL1920" s="24" t="s">
        <v>161</v>
      </c>
      <c r="BM1920" s="24" t="s">
        <v>2104</v>
      </c>
    </row>
    <row r="1921" spans="2:65" s="1" customFormat="1" ht="13.5">
      <c r="B1921" s="41"/>
      <c r="C1921" s="63"/>
      <c r="D1921" s="205" t="s">
        <v>135</v>
      </c>
      <c r="E1921" s="63"/>
      <c r="F1921" s="206" t="s">
        <v>2105</v>
      </c>
      <c r="G1921" s="63"/>
      <c r="H1921" s="63"/>
      <c r="I1921" s="163"/>
      <c r="J1921" s="63"/>
      <c r="K1921" s="63"/>
      <c r="L1921" s="61"/>
      <c r="M1921" s="207"/>
      <c r="N1921" s="42"/>
      <c r="O1921" s="42"/>
      <c r="P1921" s="42"/>
      <c r="Q1921" s="42"/>
      <c r="R1921" s="42"/>
      <c r="S1921" s="42"/>
      <c r="T1921" s="78"/>
      <c r="AT1921" s="24" t="s">
        <v>135</v>
      </c>
      <c r="AU1921" s="24" t="s">
        <v>134</v>
      </c>
    </row>
    <row r="1922" spans="2:65" s="1" customFormat="1" ht="22.5" customHeight="1">
      <c r="B1922" s="41"/>
      <c r="C1922" s="193" t="s">
        <v>1422</v>
      </c>
      <c r="D1922" s="193" t="s">
        <v>129</v>
      </c>
      <c r="E1922" s="194" t="s">
        <v>134</v>
      </c>
      <c r="F1922" s="195" t="s">
        <v>2106</v>
      </c>
      <c r="G1922" s="196" t="s">
        <v>1489</v>
      </c>
      <c r="H1922" s="197">
        <v>22</v>
      </c>
      <c r="I1922" s="198"/>
      <c r="J1922" s="199">
        <f>ROUND(I1922*H1922,2)</f>
        <v>0</v>
      </c>
      <c r="K1922" s="195" t="s">
        <v>21</v>
      </c>
      <c r="L1922" s="61"/>
      <c r="M1922" s="200" t="s">
        <v>21</v>
      </c>
      <c r="N1922" s="201" t="s">
        <v>42</v>
      </c>
      <c r="O1922" s="42"/>
      <c r="P1922" s="202">
        <f>O1922*H1922</f>
        <v>0</v>
      </c>
      <c r="Q1922" s="202">
        <v>0</v>
      </c>
      <c r="R1922" s="202">
        <f>Q1922*H1922</f>
        <v>0</v>
      </c>
      <c r="S1922" s="202">
        <v>0</v>
      </c>
      <c r="T1922" s="203">
        <f>S1922*H1922</f>
        <v>0</v>
      </c>
      <c r="AR1922" s="24" t="s">
        <v>161</v>
      </c>
      <c r="AT1922" s="24" t="s">
        <v>129</v>
      </c>
      <c r="AU1922" s="24" t="s">
        <v>134</v>
      </c>
      <c r="AY1922" s="24" t="s">
        <v>126</v>
      </c>
      <c r="BE1922" s="204">
        <f>IF(N1922="základní",J1922,0)</f>
        <v>0</v>
      </c>
      <c r="BF1922" s="204">
        <f>IF(N1922="snížená",J1922,0)</f>
        <v>0</v>
      </c>
      <c r="BG1922" s="204">
        <f>IF(N1922="zákl. přenesená",J1922,0)</f>
        <v>0</v>
      </c>
      <c r="BH1922" s="204">
        <f>IF(N1922="sníž. přenesená",J1922,0)</f>
        <v>0</v>
      </c>
      <c r="BI1922" s="204">
        <f>IF(N1922="nulová",J1922,0)</f>
        <v>0</v>
      </c>
      <c r="BJ1922" s="24" t="s">
        <v>134</v>
      </c>
      <c r="BK1922" s="204">
        <f>ROUND(I1922*H1922,2)</f>
        <v>0</v>
      </c>
      <c r="BL1922" s="24" t="s">
        <v>161</v>
      </c>
      <c r="BM1922" s="24" t="s">
        <v>2107</v>
      </c>
    </row>
    <row r="1923" spans="2:65" s="1" customFormat="1" ht="13.5">
      <c r="B1923" s="41"/>
      <c r="C1923" s="63"/>
      <c r="D1923" s="205" t="s">
        <v>135</v>
      </c>
      <c r="E1923" s="63"/>
      <c r="F1923" s="206" t="s">
        <v>2108</v>
      </c>
      <c r="G1923" s="63"/>
      <c r="H1923" s="63"/>
      <c r="I1923" s="163"/>
      <c r="J1923" s="63"/>
      <c r="K1923" s="63"/>
      <c r="L1923" s="61"/>
      <c r="M1923" s="207"/>
      <c r="N1923" s="42"/>
      <c r="O1923" s="42"/>
      <c r="P1923" s="42"/>
      <c r="Q1923" s="42"/>
      <c r="R1923" s="42"/>
      <c r="S1923" s="42"/>
      <c r="T1923" s="78"/>
      <c r="AT1923" s="24" t="s">
        <v>135</v>
      </c>
      <c r="AU1923" s="24" t="s">
        <v>134</v>
      </c>
    </row>
    <row r="1924" spans="2:65" s="1" customFormat="1" ht="22.5" customHeight="1">
      <c r="B1924" s="41"/>
      <c r="C1924" s="193" t="s">
        <v>2109</v>
      </c>
      <c r="D1924" s="193" t="s">
        <v>129</v>
      </c>
      <c r="E1924" s="194" t="s">
        <v>2110</v>
      </c>
      <c r="F1924" s="195" t="s">
        <v>2111</v>
      </c>
      <c r="G1924" s="196" t="s">
        <v>489</v>
      </c>
      <c r="H1924" s="197">
        <v>2</v>
      </c>
      <c r="I1924" s="198"/>
      <c r="J1924" s="199">
        <f>ROUND(I1924*H1924,2)</f>
        <v>0</v>
      </c>
      <c r="K1924" s="195" t="s">
        <v>21</v>
      </c>
      <c r="L1924" s="61"/>
      <c r="M1924" s="200" t="s">
        <v>21</v>
      </c>
      <c r="N1924" s="201" t="s">
        <v>42</v>
      </c>
      <c r="O1924" s="42"/>
      <c r="P1924" s="202">
        <f>O1924*H1924</f>
        <v>0</v>
      </c>
      <c r="Q1924" s="202">
        <v>0</v>
      </c>
      <c r="R1924" s="202">
        <f>Q1924*H1924</f>
        <v>0</v>
      </c>
      <c r="S1924" s="202">
        <v>0</v>
      </c>
      <c r="T1924" s="203">
        <f>S1924*H1924</f>
        <v>0</v>
      </c>
      <c r="AR1924" s="24" t="s">
        <v>161</v>
      </c>
      <c r="AT1924" s="24" t="s">
        <v>129</v>
      </c>
      <c r="AU1924" s="24" t="s">
        <v>134</v>
      </c>
      <c r="AY1924" s="24" t="s">
        <v>126</v>
      </c>
      <c r="BE1924" s="204">
        <f>IF(N1924="základní",J1924,0)</f>
        <v>0</v>
      </c>
      <c r="BF1924" s="204">
        <f>IF(N1924="snížená",J1924,0)</f>
        <v>0</v>
      </c>
      <c r="BG1924" s="204">
        <f>IF(N1924="zákl. přenesená",J1924,0)</f>
        <v>0</v>
      </c>
      <c r="BH1924" s="204">
        <f>IF(N1924="sníž. přenesená",J1924,0)</f>
        <v>0</v>
      </c>
      <c r="BI1924" s="204">
        <f>IF(N1924="nulová",J1924,0)</f>
        <v>0</v>
      </c>
      <c r="BJ1924" s="24" t="s">
        <v>134</v>
      </c>
      <c r="BK1924" s="204">
        <f>ROUND(I1924*H1924,2)</f>
        <v>0</v>
      </c>
      <c r="BL1924" s="24" t="s">
        <v>161</v>
      </c>
      <c r="BM1924" s="24" t="s">
        <v>2112</v>
      </c>
    </row>
    <row r="1925" spans="2:65" s="1" customFormat="1" ht="13.5">
      <c r="B1925" s="41"/>
      <c r="C1925" s="63"/>
      <c r="D1925" s="205" t="s">
        <v>135</v>
      </c>
      <c r="E1925" s="63"/>
      <c r="F1925" s="206" t="s">
        <v>2113</v>
      </c>
      <c r="G1925" s="63"/>
      <c r="H1925" s="63"/>
      <c r="I1925" s="163"/>
      <c r="J1925" s="63"/>
      <c r="K1925" s="63"/>
      <c r="L1925" s="61"/>
      <c r="M1925" s="207"/>
      <c r="N1925" s="42"/>
      <c r="O1925" s="42"/>
      <c r="P1925" s="42"/>
      <c r="Q1925" s="42"/>
      <c r="R1925" s="42"/>
      <c r="S1925" s="42"/>
      <c r="T1925" s="78"/>
      <c r="AT1925" s="24" t="s">
        <v>135</v>
      </c>
      <c r="AU1925" s="24" t="s">
        <v>134</v>
      </c>
    </row>
    <row r="1926" spans="2:65" s="1" customFormat="1" ht="22.5" customHeight="1">
      <c r="B1926" s="41"/>
      <c r="C1926" s="193" t="s">
        <v>1426</v>
      </c>
      <c r="D1926" s="193" t="s">
        <v>129</v>
      </c>
      <c r="E1926" s="194" t="s">
        <v>2114</v>
      </c>
      <c r="F1926" s="195" t="s">
        <v>2115</v>
      </c>
      <c r="G1926" s="196" t="s">
        <v>489</v>
      </c>
      <c r="H1926" s="197">
        <v>2</v>
      </c>
      <c r="I1926" s="198"/>
      <c r="J1926" s="199">
        <f>ROUND(I1926*H1926,2)</f>
        <v>0</v>
      </c>
      <c r="K1926" s="195" t="s">
        <v>21</v>
      </c>
      <c r="L1926" s="61"/>
      <c r="M1926" s="200" t="s">
        <v>21</v>
      </c>
      <c r="N1926" s="201" t="s">
        <v>42</v>
      </c>
      <c r="O1926" s="42"/>
      <c r="P1926" s="202">
        <f>O1926*H1926</f>
        <v>0</v>
      </c>
      <c r="Q1926" s="202">
        <v>0</v>
      </c>
      <c r="R1926" s="202">
        <f>Q1926*H1926</f>
        <v>0</v>
      </c>
      <c r="S1926" s="202">
        <v>0</v>
      </c>
      <c r="T1926" s="203">
        <f>S1926*H1926</f>
        <v>0</v>
      </c>
      <c r="AR1926" s="24" t="s">
        <v>161</v>
      </c>
      <c r="AT1926" s="24" t="s">
        <v>129</v>
      </c>
      <c r="AU1926" s="24" t="s">
        <v>134</v>
      </c>
      <c r="AY1926" s="24" t="s">
        <v>126</v>
      </c>
      <c r="BE1926" s="204">
        <f>IF(N1926="základní",J1926,0)</f>
        <v>0</v>
      </c>
      <c r="BF1926" s="204">
        <f>IF(N1926="snížená",J1926,0)</f>
        <v>0</v>
      </c>
      <c r="BG1926" s="204">
        <f>IF(N1926="zákl. přenesená",J1926,0)</f>
        <v>0</v>
      </c>
      <c r="BH1926" s="204">
        <f>IF(N1926="sníž. přenesená",J1926,0)</f>
        <v>0</v>
      </c>
      <c r="BI1926" s="204">
        <f>IF(N1926="nulová",J1926,0)</f>
        <v>0</v>
      </c>
      <c r="BJ1926" s="24" t="s">
        <v>134</v>
      </c>
      <c r="BK1926" s="204">
        <f>ROUND(I1926*H1926,2)</f>
        <v>0</v>
      </c>
      <c r="BL1926" s="24" t="s">
        <v>161</v>
      </c>
      <c r="BM1926" s="24" t="s">
        <v>2116</v>
      </c>
    </row>
    <row r="1927" spans="2:65" s="1" customFormat="1" ht="13.5">
      <c r="B1927" s="41"/>
      <c r="C1927" s="63"/>
      <c r="D1927" s="205" t="s">
        <v>135</v>
      </c>
      <c r="E1927" s="63"/>
      <c r="F1927" s="206" t="s">
        <v>2108</v>
      </c>
      <c r="G1927" s="63"/>
      <c r="H1927" s="63"/>
      <c r="I1927" s="163"/>
      <c r="J1927" s="63"/>
      <c r="K1927" s="63"/>
      <c r="L1927" s="61"/>
      <c r="M1927" s="207"/>
      <c r="N1927" s="42"/>
      <c r="O1927" s="42"/>
      <c r="P1927" s="42"/>
      <c r="Q1927" s="42"/>
      <c r="R1927" s="42"/>
      <c r="S1927" s="42"/>
      <c r="T1927" s="78"/>
      <c r="AT1927" s="24" t="s">
        <v>135</v>
      </c>
      <c r="AU1927" s="24" t="s">
        <v>134</v>
      </c>
    </row>
    <row r="1928" spans="2:65" s="1" customFormat="1" ht="22.5" customHeight="1">
      <c r="B1928" s="41"/>
      <c r="C1928" s="193" t="s">
        <v>2117</v>
      </c>
      <c r="D1928" s="193" t="s">
        <v>129</v>
      </c>
      <c r="E1928" s="194" t="s">
        <v>2118</v>
      </c>
      <c r="F1928" s="195" t="s">
        <v>2119</v>
      </c>
      <c r="G1928" s="196" t="s">
        <v>489</v>
      </c>
      <c r="H1928" s="197">
        <v>1</v>
      </c>
      <c r="I1928" s="198"/>
      <c r="J1928" s="199">
        <f>ROUND(I1928*H1928,2)</f>
        <v>0</v>
      </c>
      <c r="K1928" s="195" t="s">
        <v>21</v>
      </c>
      <c r="L1928" s="61"/>
      <c r="M1928" s="200" t="s">
        <v>21</v>
      </c>
      <c r="N1928" s="201" t="s">
        <v>42</v>
      </c>
      <c r="O1928" s="42"/>
      <c r="P1928" s="202">
        <f>O1928*H1928</f>
        <v>0</v>
      </c>
      <c r="Q1928" s="202">
        <v>0</v>
      </c>
      <c r="R1928" s="202">
        <f>Q1928*H1928</f>
        <v>0</v>
      </c>
      <c r="S1928" s="202">
        <v>0</v>
      </c>
      <c r="T1928" s="203">
        <f>S1928*H1928</f>
        <v>0</v>
      </c>
      <c r="AR1928" s="24" t="s">
        <v>161</v>
      </c>
      <c r="AT1928" s="24" t="s">
        <v>129</v>
      </c>
      <c r="AU1928" s="24" t="s">
        <v>134</v>
      </c>
      <c r="AY1928" s="24" t="s">
        <v>126</v>
      </c>
      <c r="BE1928" s="204">
        <f>IF(N1928="základní",J1928,0)</f>
        <v>0</v>
      </c>
      <c r="BF1928" s="204">
        <f>IF(N1928="snížená",J1928,0)</f>
        <v>0</v>
      </c>
      <c r="BG1928" s="204">
        <f>IF(N1928="zákl. přenesená",J1928,0)</f>
        <v>0</v>
      </c>
      <c r="BH1928" s="204">
        <f>IF(N1928="sníž. přenesená",J1928,0)</f>
        <v>0</v>
      </c>
      <c r="BI1928" s="204">
        <f>IF(N1928="nulová",J1928,0)</f>
        <v>0</v>
      </c>
      <c r="BJ1928" s="24" t="s">
        <v>134</v>
      </c>
      <c r="BK1928" s="204">
        <f>ROUND(I1928*H1928,2)</f>
        <v>0</v>
      </c>
      <c r="BL1928" s="24" t="s">
        <v>161</v>
      </c>
      <c r="BM1928" s="24" t="s">
        <v>2120</v>
      </c>
    </row>
    <row r="1929" spans="2:65" s="1" customFormat="1" ht="13.5">
      <c r="B1929" s="41"/>
      <c r="C1929" s="63"/>
      <c r="D1929" s="205" t="s">
        <v>135</v>
      </c>
      <c r="E1929" s="63"/>
      <c r="F1929" s="206" t="s">
        <v>2108</v>
      </c>
      <c r="G1929" s="63"/>
      <c r="H1929" s="63"/>
      <c r="I1929" s="163"/>
      <c r="J1929" s="63"/>
      <c r="K1929" s="63"/>
      <c r="L1929" s="61"/>
      <c r="M1929" s="207"/>
      <c r="N1929" s="42"/>
      <c r="O1929" s="42"/>
      <c r="P1929" s="42"/>
      <c r="Q1929" s="42"/>
      <c r="R1929" s="42"/>
      <c r="S1929" s="42"/>
      <c r="T1929" s="78"/>
      <c r="AT1929" s="24" t="s">
        <v>135</v>
      </c>
      <c r="AU1929" s="24" t="s">
        <v>134</v>
      </c>
    </row>
    <row r="1930" spans="2:65" s="1" customFormat="1" ht="22.5" customHeight="1">
      <c r="B1930" s="41"/>
      <c r="C1930" s="193" t="s">
        <v>1429</v>
      </c>
      <c r="D1930" s="193" t="s">
        <v>129</v>
      </c>
      <c r="E1930" s="194" t="s">
        <v>2121</v>
      </c>
      <c r="F1930" s="195" t="s">
        <v>2122</v>
      </c>
      <c r="G1930" s="196" t="s">
        <v>1489</v>
      </c>
      <c r="H1930" s="197">
        <v>33</v>
      </c>
      <c r="I1930" s="198"/>
      <c r="J1930" s="199">
        <f>ROUND(I1930*H1930,2)</f>
        <v>0</v>
      </c>
      <c r="K1930" s="195" t="s">
        <v>21</v>
      </c>
      <c r="L1930" s="61"/>
      <c r="M1930" s="200" t="s">
        <v>21</v>
      </c>
      <c r="N1930" s="201" t="s">
        <v>42</v>
      </c>
      <c r="O1930" s="42"/>
      <c r="P1930" s="202">
        <f>O1930*H1930</f>
        <v>0</v>
      </c>
      <c r="Q1930" s="202">
        <v>0</v>
      </c>
      <c r="R1930" s="202">
        <f>Q1930*H1930</f>
        <v>0</v>
      </c>
      <c r="S1930" s="202">
        <v>0</v>
      </c>
      <c r="T1930" s="203">
        <f>S1930*H1930</f>
        <v>0</v>
      </c>
      <c r="AR1930" s="24" t="s">
        <v>161</v>
      </c>
      <c r="AT1930" s="24" t="s">
        <v>129</v>
      </c>
      <c r="AU1930" s="24" t="s">
        <v>134</v>
      </c>
      <c r="AY1930" s="24" t="s">
        <v>126</v>
      </c>
      <c r="BE1930" s="204">
        <f>IF(N1930="základní",J1930,0)</f>
        <v>0</v>
      </c>
      <c r="BF1930" s="204">
        <f>IF(N1930="snížená",J1930,0)</f>
        <v>0</v>
      </c>
      <c r="BG1930" s="204">
        <f>IF(N1930="zákl. přenesená",J1930,0)</f>
        <v>0</v>
      </c>
      <c r="BH1930" s="204">
        <f>IF(N1930="sníž. přenesená",J1930,0)</f>
        <v>0</v>
      </c>
      <c r="BI1930" s="204">
        <f>IF(N1930="nulová",J1930,0)</f>
        <v>0</v>
      </c>
      <c r="BJ1930" s="24" t="s">
        <v>134</v>
      </c>
      <c r="BK1930" s="204">
        <f>ROUND(I1930*H1930,2)</f>
        <v>0</v>
      </c>
      <c r="BL1930" s="24" t="s">
        <v>161</v>
      </c>
      <c r="BM1930" s="24" t="s">
        <v>2123</v>
      </c>
    </row>
    <row r="1931" spans="2:65" s="1" customFormat="1" ht="13.5">
      <c r="B1931" s="41"/>
      <c r="C1931" s="63"/>
      <c r="D1931" s="205" t="s">
        <v>135</v>
      </c>
      <c r="E1931" s="63"/>
      <c r="F1931" s="206" t="s">
        <v>2108</v>
      </c>
      <c r="G1931" s="63"/>
      <c r="H1931" s="63"/>
      <c r="I1931" s="163"/>
      <c r="J1931" s="63"/>
      <c r="K1931" s="63"/>
      <c r="L1931" s="61"/>
      <c r="M1931" s="207"/>
      <c r="N1931" s="42"/>
      <c r="O1931" s="42"/>
      <c r="P1931" s="42"/>
      <c r="Q1931" s="42"/>
      <c r="R1931" s="42"/>
      <c r="S1931" s="42"/>
      <c r="T1931" s="78"/>
      <c r="AT1931" s="24" t="s">
        <v>135</v>
      </c>
      <c r="AU1931" s="24" t="s">
        <v>134</v>
      </c>
    </row>
    <row r="1932" spans="2:65" s="1" customFormat="1" ht="22.5" customHeight="1">
      <c r="B1932" s="41"/>
      <c r="C1932" s="193" t="s">
        <v>2124</v>
      </c>
      <c r="D1932" s="193" t="s">
        <v>129</v>
      </c>
      <c r="E1932" s="194" t="s">
        <v>2125</v>
      </c>
      <c r="F1932" s="195" t="s">
        <v>2126</v>
      </c>
      <c r="G1932" s="196" t="s">
        <v>1489</v>
      </c>
      <c r="H1932" s="197">
        <v>5</v>
      </c>
      <c r="I1932" s="198"/>
      <c r="J1932" s="199">
        <f>ROUND(I1932*H1932,2)</f>
        <v>0</v>
      </c>
      <c r="K1932" s="195" t="s">
        <v>21</v>
      </c>
      <c r="L1932" s="61"/>
      <c r="M1932" s="200" t="s">
        <v>21</v>
      </c>
      <c r="N1932" s="201" t="s">
        <v>42</v>
      </c>
      <c r="O1932" s="42"/>
      <c r="P1932" s="202">
        <f>O1932*H1932</f>
        <v>0</v>
      </c>
      <c r="Q1932" s="202">
        <v>0</v>
      </c>
      <c r="R1932" s="202">
        <f>Q1932*H1932</f>
        <v>0</v>
      </c>
      <c r="S1932" s="202">
        <v>0</v>
      </c>
      <c r="T1932" s="203">
        <f>S1932*H1932</f>
        <v>0</v>
      </c>
      <c r="AR1932" s="24" t="s">
        <v>161</v>
      </c>
      <c r="AT1932" s="24" t="s">
        <v>129</v>
      </c>
      <c r="AU1932" s="24" t="s">
        <v>134</v>
      </c>
      <c r="AY1932" s="24" t="s">
        <v>126</v>
      </c>
      <c r="BE1932" s="204">
        <f>IF(N1932="základní",J1932,0)</f>
        <v>0</v>
      </c>
      <c r="BF1932" s="204">
        <f>IF(N1932="snížená",J1932,0)</f>
        <v>0</v>
      </c>
      <c r="BG1932" s="204">
        <f>IF(N1932="zákl. přenesená",J1932,0)</f>
        <v>0</v>
      </c>
      <c r="BH1932" s="204">
        <f>IF(N1932="sníž. přenesená",J1932,0)</f>
        <v>0</v>
      </c>
      <c r="BI1932" s="204">
        <f>IF(N1932="nulová",J1932,0)</f>
        <v>0</v>
      </c>
      <c r="BJ1932" s="24" t="s">
        <v>134</v>
      </c>
      <c r="BK1932" s="204">
        <f>ROUND(I1932*H1932,2)</f>
        <v>0</v>
      </c>
      <c r="BL1932" s="24" t="s">
        <v>161</v>
      </c>
      <c r="BM1932" s="24" t="s">
        <v>2127</v>
      </c>
    </row>
    <row r="1933" spans="2:65" s="1" customFormat="1" ht="13.5">
      <c r="B1933" s="41"/>
      <c r="C1933" s="63"/>
      <c r="D1933" s="205" t="s">
        <v>135</v>
      </c>
      <c r="E1933" s="63"/>
      <c r="F1933" s="206" t="s">
        <v>2108</v>
      </c>
      <c r="G1933" s="63"/>
      <c r="H1933" s="63"/>
      <c r="I1933" s="163"/>
      <c r="J1933" s="63"/>
      <c r="K1933" s="63"/>
      <c r="L1933" s="61"/>
      <c r="M1933" s="207"/>
      <c r="N1933" s="42"/>
      <c r="O1933" s="42"/>
      <c r="P1933" s="42"/>
      <c r="Q1933" s="42"/>
      <c r="R1933" s="42"/>
      <c r="S1933" s="42"/>
      <c r="T1933" s="78"/>
      <c r="AT1933" s="24" t="s">
        <v>135</v>
      </c>
      <c r="AU1933" s="24" t="s">
        <v>134</v>
      </c>
    </row>
    <row r="1934" spans="2:65" s="1" customFormat="1" ht="22.5" customHeight="1">
      <c r="B1934" s="41"/>
      <c r="C1934" s="193" t="s">
        <v>1433</v>
      </c>
      <c r="D1934" s="193" t="s">
        <v>129</v>
      </c>
      <c r="E1934" s="194" t="s">
        <v>2128</v>
      </c>
      <c r="F1934" s="195" t="s">
        <v>2129</v>
      </c>
      <c r="G1934" s="196" t="s">
        <v>1489</v>
      </c>
      <c r="H1934" s="197">
        <v>16</v>
      </c>
      <c r="I1934" s="198"/>
      <c r="J1934" s="199">
        <f>ROUND(I1934*H1934,2)</f>
        <v>0</v>
      </c>
      <c r="K1934" s="195" t="s">
        <v>21</v>
      </c>
      <c r="L1934" s="61"/>
      <c r="M1934" s="200" t="s">
        <v>21</v>
      </c>
      <c r="N1934" s="201" t="s">
        <v>42</v>
      </c>
      <c r="O1934" s="42"/>
      <c r="P1934" s="202">
        <f>O1934*H1934</f>
        <v>0</v>
      </c>
      <c r="Q1934" s="202">
        <v>0</v>
      </c>
      <c r="R1934" s="202">
        <f>Q1934*H1934</f>
        <v>0</v>
      </c>
      <c r="S1934" s="202">
        <v>0</v>
      </c>
      <c r="T1934" s="203">
        <f>S1934*H1934</f>
        <v>0</v>
      </c>
      <c r="AR1934" s="24" t="s">
        <v>161</v>
      </c>
      <c r="AT1934" s="24" t="s">
        <v>129</v>
      </c>
      <c r="AU1934" s="24" t="s">
        <v>134</v>
      </c>
      <c r="AY1934" s="24" t="s">
        <v>126</v>
      </c>
      <c r="BE1934" s="204">
        <f>IF(N1934="základní",J1934,0)</f>
        <v>0</v>
      </c>
      <c r="BF1934" s="204">
        <f>IF(N1934="snížená",J1934,0)</f>
        <v>0</v>
      </c>
      <c r="BG1934" s="204">
        <f>IF(N1934="zákl. přenesená",J1934,0)</f>
        <v>0</v>
      </c>
      <c r="BH1934" s="204">
        <f>IF(N1934="sníž. přenesená",J1934,0)</f>
        <v>0</v>
      </c>
      <c r="BI1934" s="204">
        <f>IF(N1934="nulová",J1934,0)</f>
        <v>0</v>
      </c>
      <c r="BJ1934" s="24" t="s">
        <v>134</v>
      </c>
      <c r="BK1934" s="204">
        <f>ROUND(I1934*H1934,2)</f>
        <v>0</v>
      </c>
      <c r="BL1934" s="24" t="s">
        <v>161</v>
      </c>
      <c r="BM1934" s="24" t="s">
        <v>2130</v>
      </c>
    </row>
    <row r="1935" spans="2:65" s="1" customFormat="1" ht="13.5">
      <c r="B1935" s="41"/>
      <c r="C1935" s="63"/>
      <c r="D1935" s="205" t="s">
        <v>135</v>
      </c>
      <c r="E1935" s="63"/>
      <c r="F1935" s="206" t="s">
        <v>2108</v>
      </c>
      <c r="G1935" s="63"/>
      <c r="H1935" s="63"/>
      <c r="I1935" s="163"/>
      <c r="J1935" s="63"/>
      <c r="K1935" s="63"/>
      <c r="L1935" s="61"/>
      <c r="M1935" s="207"/>
      <c r="N1935" s="42"/>
      <c r="O1935" s="42"/>
      <c r="P1935" s="42"/>
      <c r="Q1935" s="42"/>
      <c r="R1935" s="42"/>
      <c r="S1935" s="42"/>
      <c r="T1935" s="78"/>
      <c r="AT1935" s="24" t="s">
        <v>135</v>
      </c>
      <c r="AU1935" s="24" t="s">
        <v>134</v>
      </c>
    </row>
    <row r="1936" spans="2:65" s="1" customFormat="1" ht="22.5" customHeight="1">
      <c r="B1936" s="41"/>
      <c r="C1936" s="193" t="s">
        <v>2131</v>
      </c>
      <c r="D1936" s="193" t="s">
        <v>129</v>
      </c>
      <c r="E1936" s="194" t="s">
        <v>2132</v>
      </c>
      <c r="F1936" s="195" t="s">
        <v>2133</v>
      </c>
      <c r="G1936" s="196" t="s">
        <v>1489</v>
      </c>
      <c r="H1936" s="197">
        <v>1</v>
      </c>
      <c r="I1936" s="198"/>
      <c r="J1936" s="199">
        <f>ROUND(I1936*H1936,2)</f>
        <v>0</v>
      </c>
      <c r="K1936" s="195" t="s">
        <v>21</v>
      </c>
      <c r="L1936" s="61"/>
      <c r="M1936" s="200" t="s">
        <v>21</v>
      </c>
      <c r="N1936" s="201" t="s">
        <v>42</v>
      </c>
      <c r="O1936" s="42"/>
      <c r="P1936" s="202">
        <f>O1936*H1936</f>
        <v>0</v>
      </c>
      <c r="Q1936" s="202">
        <v>0</v>
      </c>
      <c r="R1936" s="202">
        <f>Q1936*H1936</f>
        <v>0</v>
      </c>
      <c r="S1936" s="202">
        <v>0</v>
      </c>
      <c r="T1936" s="203">
        <f>S1936*H1936</f>
        <v>0</v>
      </c>
      <c r="AR1936" s="24" t="s">
        <v>161</v>
      </c>
      <c r="AT1936" s="24" t="s">
        <v>129</v>
      </c>
      <c r="AU1936" s="24" t="s">
        <v>134</v>
      </c>
      <c r="AY1936" s="24" t="s">
        <v>126</v>
      </c>
      <c r="BE1936" s="204">
        <f>IF(N1936="základní",J1936,0)</f>
        <v>0</v>
      </c>
      <c r="BF1936" s="204">
        <f>IF(N1936="snížená",J1936,0)</f>
        <v>0</v>
      </c>
      <c r="BG1936" s="204">
        <f>IF(N1936="zákl. přenesená",J1936,0)</f>
        <v>0</v>
      </c>
      <c r="BH1936" s="204">
        <f>IF(N1936="sníž. přenesená",J1936,0)</f>
        <v>0</v>
      </c>
      <c r="BI1936" s="204">
        <f>IF(N1936="nulová",J1936,0)</f>
        <v>0</v>
      </c>
      <c r="BJ1936" s="24" t="s">
        <v>134</v>
      </c>
      <c r="BK1936" s="204">
        <f>ROUND(I1936*H1936,2)</f>
        <v>0</v>
      </c>
      <c r="BL1936" s="24" t="s">
        <v>161</v>
      </c>
      <c r="BM1936" s="24" t="s">
        <v>2134</v>
      </c>
    </row>
    <row r="1937" spans="2:65" s="1" customFormat="1" ht="13.5">
      <c r="B1937" s="41"/>
      <c r="C1937" s="63"/>
      <c r="D1937" s="205" t="s">
        <v>135</v>
      </c>
      <c r="E1937" s="63"/>
      <c r="F1937" s="206" t="s">
        <v>2108</v>
      </c>
      <c r="G1937" s="63"/>
      <c r="H1937" s="63"/>
      <c r="I1937" s="163"/>
      <c r="J1937" s="63"/>
      <c r="K1937" s="63"/>
      <c r="L1937" s="61"/>
      <c r="M1937" s="207"/>
      <c r="N1937" s="42"/>
      <c r="O1937" s="42"/>
      <c r="P1937" s="42"/>
      <c r="Q1937" s="42"/>
      <c r="R1937" s="42"/>
      <c r="S1937" s="42"/>
      <c r="T1937" s="78"/>
      <c r="AT1937" s="24" t="s">
        <v>135</v>
      </c>
      <c r="AU1937" s="24" t="s">
        <v>134</v>
      </c>
    </row>
    <row r="1938" spans="2:65" s="1" customFormat="1" ht="22.5" customHeight="1">
      <c r="B1938" s="41"/>
      <c r="C1938" s="193" t="s">
        <v>1437</v>
      </c>
      <c r="D1938" s="193" t="s">
        <v>129</v>
      </c>
      <c r="E1938" s="194" t="s">
        <v>2135</v>
      </c>
      <c r="F1938" s="195" t="s">
        <v>2136</v>
      </c>
      <c r="G1938" s="196" t="s">
        <v>1489</v>
      </c>
      <c r="H1938" s="197">
        <v>20</v>
      </c>
      <c r="I1938" s="198"/>
      <c r="J1938" s="199">
        <f>ROUND(I1938*H1938,2)</f>
        <v>0</v>
      </c>
      <c r="K1938" s="195" t="s">
        <v>21</v>
      </c>
      <c r="L1938" s="61"/>
      <c r="M1938" s="200" t="s">
        <v>21</v>
      </c>
      <c r="N1938" s="201" t="s">
        <v>42</v>
      </c>
      <c r="O1938" s="42"/>
      <c r="P1938" s="202">
        <f>O1938*H1938</f>
        <v>0</v>
      </c>
      <c r="Q1938" s="202">
        <v>0</v>
      </c>
      <c r="R1938" s="202">
        <f>Q1938*H1938</f>
        <v>0</v>
      </c>
      <c r="S1938" s="202">
        <v>0</v>
      </c>
      <c r="T1938" s="203">
        <f>S1938*H1938</f>
        <v>0</v>
      </c>
      <c r="AR1938" s="24" t="s">
        <v>161</v>
      </c>
      <c r="AT1938" s="24" t="s">
        <v>129</v>
      </c>
      <c r="AU1938" s="24" t="s">
        <v>134</v>
      </c>
      <c r="AY1938" s="24" t="s">
        <v>126</v>
      </c>
      <c r="BE1938" s="204">
        <f>IF(N1938="základní",J1938,0)</f>
        <v>0</v>
      </c>
      <c r="BF1938" s="204">
        <f>IF(N1938="snížená",J1938,0)</f>
        <v>0</v>
      </c>
      <c r="BG1938" s="204">
        <f>IF(N1938="zákl. přenesená",J1938,0)</f>
        <v>0</v>
      </c>
      <c r="BH1938" s="204">
        <f>IF(N1938="sníž. přenesená",J1938,0)</f>
        <v>0</v>
      </c>
      <c r="BI1938" s="204">
        <f>IF(N1938="nulová",J1938,0)</f>
        <v>0</v>
      </c>
      <c r="BJ1938" s="24" t="s">
        <v>134</v>
      </c>
      <c r="BK1938" s="204">
        <f>ROUND(I1938*H1938,2)</f>
        <v>0</v>
      </c>
      <c r="BL1938" s="24" t="s">
        <v>161</v>
      </c>
      <c r="BM1938" s="24" t="s">
        <v>2137</v>
      </c>
    </row>
    <row r="1939" spans="2:65" s="1" customFormat="1" ht="13.5">
      <c r="B1939" s="41"/>
      <c r="C1939" s="63"/>
      <c r="D1939" s="205" t="s">
        <v>135</v>
      </c>
      <c r="E1939" s="63"/>
      <c r="F1939" s="206" t="s">
        <v>2136</v>
      </c>
      <c r="G1939" s="63"/>
      <c r="H1939" s="63"/>
      <c r="I1939" s="163"/>
      <c r="J1939" s="63"/>
      <c r="K1939" s="63"/>
      <c r="L1939" s="61"/>
      <c r="M1939" s="207"/>
      <c r="N1939" s="42"/>
      <c r="O1939" s="42"/>
      <c r="P1939" s="42"/>
      <c r="Q1939" s="42"/>
      <c r="R1939" s="42"/>
      <c r="S1939" s="42"/>
      <c r="T1939" s="78"/>
      <c r="AT1939" s="24" t="s">
        <v>135</v>
      </c>
      <c r="AU1939" s="24" t="s">
        <v>134</v>
      </c>
    </row>
    <row r="1940" spans="2:65" s="1" customFormat="1" ht="22.5" customHeight="1">
      <c r="B1940" s="41"/>
      <c r="C1940" s="193" t="s">
        <v>2138</v>
      </c>
      <c r="D1940" s="193" t="s">
        <v>129</v>
      </c>
      <c r="E1940" s="194" t="s">
        <v>2139</v>
      </c>
      <c r="F1940" s="195" t="s">
        <v>2140</v>
      </c>
      <c r="G1940" s="196" t="s">
        <v>1489</v>
      </c>
      <c r="H1940" s="197">
        <v>22</v>
      </c>
      <c r="I1940" s="198"/>
      <c r="J1940" s="199">
        <f>ROUND(I1940*H1940,2)</f>
        <v>0</v>
      </c>
      <c r="K1940" s="195" t="s">
        <v>21</v>
      </c>
      <c r="L1940" s="61"/>
      <c r="M1940" s="200" t="s">
        <v>21</v>
      </c>
      <c r="N1940" s="201" t="s">
        <v>42</v>
      </c>
      <c r="O1940" s="42"/>
      <c r="P1940" s="202">
        <f>O1940*H1940</f>
        <v>0</v>
      </c>
      <c r="Q1940" s="202">
        <v>0</v>
      </c>
      <c r="R1940" s="202">
        <f>Q1940*H1940</f>
        <v>0</v>
      </c>
      <c r="S1940" s="202">
        <v>0</v>
      </c>
      <c r="T1940" s="203">
        <f>S1940*H1940</f>
        <v>0</v>
      </c>
      <c r="AR1940" s="24" t="s">
        <v>161</v>
      </c>
      <c r="AT1940" s="24" t="s">
        <v>129</v>
      </c>
      <c r="AU1940" s="24" t="s">
        <v>134</v>
      </c>
      <c r="AY1940" s="24" t="s">
        <v>126</v>
      </c>
      <c r="BE1940" s="204">
        <f>IF(N1940="základní",J1940,0)</f>
        <v>0</v>
      </c>
      <c r="BF1940" s="204">
        <f>IF(N1940="snížená",J1940,0)</f>
        <v>0</v>
      </c>
      <c r="BG1940" s="204">
        <f>IF(N1940="zákl. přenesená",J1940,0)</f>
        <v>0</v>
      </c>
      <c r="BH1940" s="204">
        <f>IF(N1940="sníž. přenesená",J1940,0)</f>
        <v>0</v>
      </c>
      <c r="BI1940" s="204">
        <f>IF(N1940="nulová",J1940,0)</f>
        <v>0</v>
      </c>
      <c r="BJ1940" s="24" t="s">
        <v>134</v>
      </c>
      <c r="BK1940" s="204">
        <f>ROUND(I1940*H1940,2)</f>
        <v>0</v>
      </c>
      <c r="BL1940" s="24" t="s">
        <v>161</v>
      </c>
      <c r="BM1940" s="24" t="s">
        <v>2141</v>
      </c>
    </row>
    <row r="1941" spans="2:65" s="1" customFormat="1" ht="13.5">
      <c r="B1941" s="41"/>
      <c r="C1941" s="63"/>
      <c r="D1941" s="205" t="s">
        <v>135</v>
      </c>
      <c r="E1941" s="63"/>
      <c r="F1941" s="206" t="s">
        <v>2108</v>
      </c>
      <c r="G1941" s="63"/>
      <c r="H1941" s="63"/>
      <c r="I1941" s="163"/>
      <c r="J1941" s="63"/>
      <c r="K1941" s="63"/>
      <c r="L1941" s="61"/>
      <c r="M1941" s="207"/>
      <c r="N1941" s="42"/>
      <c r="O1941" s="42"/>
      <c r="P1941" s="42"/>
      <c r="Q1941" s="42"/>
      <c r="R1941" s="42"/>
      <c r="S1941" s="42"/>
      <c r="T1941" s="78"/>
      <c r="AT1941" s="24" t="s">
        <v>135</v>
      </c>
      <c r="AU1941" s="24" t="s">
        <v>134</v>
      </c>
    </row>
    <row r="1942" spans="2:65" s="1" customFormat="1" ht="22.5" customHeight="1">
      <c r="B1942" s="41"/>
      <c r="C1942" s="193" t="s">
        <v>1441</v>
      </c>
      <c r="D1942" s="193" t="s">
        <v>129</v>
      </c>
      <c r="E1942" s="194" t="s">
        <v>2142</v>
      </c>
      <c r="F1942" s="195" t="s">
        <v>2143</v>
      </c>
      <c r="G1942" s="196" t="s">
        <v>1489</v>
      </c>
      <c r="H1942" s="197">
        <v>2</v>
      </c>
      <c r="I1942" s="198"/>
      <c r="J1942" s="199">
        <f>ROUND(I1942*H1942,2)</f>
        <v>0</v>
      </c>
      <c r="K1942" s="195" t="s">
        <v>21</v>
      </c>
      <c r="L1942" s="61"/>
      <c r="M1942" s="200" t="s">
        <v>21</v>
      </c>
      <c r="N1942" s="201" t="s">
        <v>42</v>
      </c>
      <c r="O1942" s="42"/>
      <c r="P1942" s="202">
        <f>O1942*H1942</f>
        <v>0</v>
      </c>
      <c r="Q1942" s="202">
        <v>0</v>
      </c>
      <c r="R1942" s="202">
        <f>Q1942*H1942</f>
        <v>0</v>
      </c>
      <c r="S1942" s="202">
        <v>0</v>
      </c>
      <c r="T1942" s="203">
        <f>S1942*H1942</f>
        <v>0</v>
      </c>
      <c r="AR1942" s="24" t="s">
        <v>161</v>
      </c>
      <c r="AT1942" s="24" t="s">
        <v>129</v>
      </c>
      <c r="AU1942" s="24" t="s">
        <v>134</v>
      </c>
      <c r="AY1942" s="24" t="s">
        <v>126</v>
      </c>
      <c r="BE1942" s="204">
        <f>IF(N1942="základní",J1942,0)</f>
        <v>0</v>
      </c>
      <c r="BF1942" s="204">
        <f>IF(N1942="snížená",J1942,0)</f>
        <v>0</v>
      </c>
      <c r="BG1942" s="204">
        <f>IF(N1942="zákl. přenesená",J1942,0)</f>
        <v>0</v>
      </c>
      <c r="BH1942" s="204">
        <f>IF(N1942="sníž. přenesená",J1942,0)</f>
        <v>0</v>
      </c>
      <c r="BI1942" s="204">
        <f>IF(N1942="nulová",J1942,0)</f>
        <v>0</v>
      </c>
      <c r="BJ1942" s="24" t="s">
        <v>134</v>
      </c>
      <c r="BK1942" s="204">
        <f>ROUND(I1942*H1942,2)</f>
        <v>0</v>
      </c>
      <c r="BL1942" s="24" t="s">
        <v>161</v>
      </c>
      <c r="BM1942" s="24" t="s">
        <v>2144</v>
      </c>
    </row>
    <row r="1943" spans="2:65" s="1" customFormat="1" ht="13.5">
      <c r="B1943" s="41"/>
      <c r="C1943" s="63"/>
      <c r="D1943" s="205" t="s">
        <v>135</v>
      </c>
      <c r="E1943" s="63"/>
      <c r="F1943" s="206" t="s">
        <v>2143</v>
      </c>
      <c r="G1943" s="63"/>
      <c r="H1943" s="63"/>
      <c r="I1943" s="163"/>
      <c r="J1943" s="63"/>
      <c r="K1943" s="63"/>
      <c r="L1943" s="61"/>
      <c r="M1943" s="207"/>
      <c r="N1943" s="42"/>
      <c r="O1943" s="42"/>
      <c r="P1943" s="42"/>
      <c r="Q1943" s="42"/>
      <c r="R1943" s="42"/>
      <c r="S1943" s="42"/>
      <c r="T1943" s="78"/>
      <c r="AT1943" s="24" t="s">
        <v>135</v>
      </c>
      <c r="AU1943" s="24" t="s">
        <v>134</v>
      </c>
    </row>
    <row r="1944" spans="2:65" s="1" customFormat="1" ht="22.5" customHeight="1">
      <c r="B1944" s="41"/>
      <c r="C1944" s="193" t="s">
        <v>2145</v>
      </c>
      <c r="D1944" s="193" t="s">
        <v>129</v>
      </c>
      <c r="E1944" s="194" t="s">
        <v>2146</v>
      </c>
      <c r="F1944" s="195" t="s">
        <v>2147</v>
      </c>
      <c r="G1944" s="196" t="s">
        <v>1489</v>
      </c>
      <c r="H1944" s="197">
        <v>127</v>
      </c>
      <c r="I1944" s="198"/>
      <c r="J1944" s="199">
        <f>ROUND(I1944*H1944,2)</f>
        <v>0</v>
      </c>
      <c r="K1944" s="195" t="s">
        <v>21</v>
      </c>
      <c r="L1944" s="61"/>
      <c r="M1944" s="200" t="s">
        <v>21</v>
      </c>
      <c r="N1944" s="201" t="s">
        <v>42</v>
      </c>
      <c r="O1944" s="42"/>
      <c r="P1944" s="202">
        <f>O1944*H1944</f>
        <v>0</v>
      </c>
      <c r="Q1944" s="202">
        <v>0</v>
      </c>
      <c r="R1944" s="202">
        <f>Q1944*H1944</f>
        <v>0</v>
      </c>
      <c r="S1944" s="202">
        <v>0</v>
      </c>
      <c r="T1944" s="203">
        <f>S1944*H1944</f>
        <v>0</v>
      </c>
      <c r="AR1944" s="24" t="s">
        <v>161</v>
      </c>
      <c r="AT1944" s="24" t="s">
        <v>129</v>
      </c>
      <c r="AU1944" s="24" t="s">
        <v>134</v>
      </c>
      <c r="AY1944" s="24" t="s">
        <v>126</v>
      </c>
      <c r="BE1944" s="204">
        <f>IF(N1944="základní",J1944,0)</f>
        <v>0</v>
      </c>
      <c r="BF1944" s="204">
        <f>IF(N1944="snížená",J1944,0)</f>
        <v>0</v>
      </c>
      <c r="BG1944" s="204">
        <f>IF(N1944="zákl. přenesená",J1944,0)</f>
        <v>0</v>
      </c>
      <c r="BH1944" s="204">
        <f>IF(N1944="sníž. přenesená",J1944,0)</f>
        <v>0</v>
      </c>
      <c r="BI1944" s="204">
        <f>IF(N1944="nulová",J1944,0)</f>
        <v>0</v>
      </c>
      <c r="BJ1944" s="24" t="s">
        <v>134</v>
      </c>
      <c r="BK1944" s="204">
        <f>ROUND(I1944*H1944,2)</f>
        <v>0</v>
      </c>
      <c r="BL1944" s="24" t="s">
        <v>161</v>
      </c>
      <c r="BM1944" s="24" t="s">
        <v>2148</v>
      </c>
    </row>
    <row r="1945" spans="2:65" s="1" customFormat="1" ht="13.5">
      <c r="B1945" s="41"/>
      <c r="C1945" s="63"/>
      <c r="D1945" s="205" t="s">
        <v>135</v>
      </c>
      <c r="E1945" s="63"/>
      <c r="F1945" s="206" t="s">
        <v>2147</v>
      </c>
      <c r="G1945" s="63"/>
      <c r="H1945" s="63"/>
      <c r="I1945" s="163"/>
      <c r="J1945" s="63"/>
      <c r="K1945" s="63"/>
      <c r="L1945" s="61"/>
      <c r="M1945" s="207"/>
      <c r="N1945" s="42"/>
      <c r="O1945" s="42"/>
      <c r="P1945" s="42"/>
      <c r="Q1945" s="42"/>
      <c r="R1945" s="42"/>
      <c r="S1945" s="42"/>
      <c r="T1945" s="78"/>
      <c r="AT1945" s="24" t="s">
        <v>135</v>
      </c>
      <c r="AU1945" s="24" t="s">
        <v>134</v>
      </c>
    </row>
    <row r="1946" spans="2:65" s="1" customFormat="1" ht="22.5" customHeight="1">
      <c r="B1946" s="41"/>
      <c r="C1946" s="193" t="s">
        <v>1444</v>
      </c>
      <c r="D1946" s="193" t="s">
        <v>129</v>
      </c>
      <c r="E1946" s="194" t="s">
        <v>2149</v>
      </c>
      <c r="F1946" s="195" t="s">
        <v>2150</v>
      </c>
      <c r="G1946" s="196" t="s">
        <v>1489</v>
      </c>
      <c r="H1946" s="197">
        <v>7</v>
      </c>
      <c r="I1946" s="198"/>
      <c r="J1946" s="199">
        <f>ROUND(I1946*H1946,2)</f>
        <v>0</v>
      </c>
      <c r="K1946" s="195" t="s">
        <v>21</v>
      </c>
      <c r="L1946" s="61"/>
      <c r="M1946" s="200" t="s">
        <v>21</v>
      </c>
      <c r="N1946" s="201" t="s">
        <v>42</v>
      </c>
      <c r="O1946" s="42"/>
      <c r="P1946" s="202">
        <f>O1946*H1946</f>
        <v>0</v>
      </c>
      <c r="Q1946" s="202">
        <v>0</v>
      </c>
      <c r="R1946" s="202">
        <f>Q1946*H1946</f>
        <v>0</v>
      </c>
      <c r="S1946" s="202">
        <v>0</v>
      </c>
      <c r="T1946" s="203">
        <f>S1946*H1946</f>
        <v>0</v>
      </c>
      <c r="AR1946" s="24" t="s">
        <v>161</v>
      </c>
      <c r="AT1946" s="24" t="s">
        <v>129</v>
      </c>
      <c r="AU1946" s="24" t="s">
        <v>134</v>
      </c>
      <c r="AY1946" s="24" t="s">
        <v>126</v>
      </c>
      <c r="BE1946" s="204">
        <f>IF(N1946="základní",J1946,0)</f>
        <v>0</v>
      </c>
      <c r="BF1946" s="204">
        <f>IF(N1946="snížená",J1946,0)</f>
        <v>0</v>
      </c>
      <c r="BG1946" s="204">
        <f>IF(N1946="zákl. přenesená",J1946,0)</f>
        <v>0</v>
      </c>
      <c r="BH1946" s="204">
        <f>IF(N1946="sníž. přenesená",J1946,0)</f>
        <v>0</v>
      </c>
      <c r="BI1946" s="204">
        <f>IF(N1946="nulová",J1946,0)</f>
        <v>0</v>
      </c>
      <c r="BJ1946" s="24" t="s">
        <v>134</v>
      </c>
      <c r="BK1946" s="204">
        <f>ROUND(I1946*H1946,2)</f>
        <v>0</v>
      </c>
      <c r="BL1946" s="24" t="s">
        <v>161</v>
      </c>
      <c r="BM1946" s="24" t="s">
        <v>2151</v>
      </c>
    </row>
    <row r="1947" spans="2:65" s="1" customFormat="1" ht="13.5">
      <c r="B1947" s="41"/>
      <c r="C1947" s="63"/>
      <c r="D1947" s="205" t="s">
        <v>135</v>
      </c>
      <c r="E1947" s="63"/>
      <c r="F1947" s="206" t="s">
        <v>2150</v>
      </c>
      <c r="G1947" s="63"/>
      <c r="H1947" s="63"/>
      <c r="I1947" s="163"/>
      <c r="J1947" s="63"/>
      <c r="K1947" s="63"/>
      <c r="L1947" s="61"/>
      <c r="M1947" s="207"/>
      <c r="N1947" s="42"/>
      <c r="O1947" s="42"/>
      <c r="P1947" s="42"/>
      <c r="Q1947" s="42"/>
      <c r="R1947" s="42"/>
      <c r="S1947" s="42"/>
      <c r="T1947" s="78"/>
      <c r="AT1947" s="24" t="s">
        <v>135</v>
      </c>
      <c r="AU1947" s="24" t="s">
        <v>134</v>
      </c>
    </row>
    <row r="1948" spans="2:65" s="1" customFormat="1" ht="22.5" customHeight="1">
      <c r="B1948" s="41"/>
      <c r="C1948" s="193" t="s">
        <v>2152</v>
      </c>
      <c r="D1948" s="193" t="s">
        <v>129</v>
      </c>
      <c r="E1948" s="194" t="s">
        <v>2153</v>
      </c>
      <c r="F1948" s="195" t="s">
        <v>2154</v>
      </c>
      <c r="G1948" s="196" t="s">
        <v>489</v>
      </c>
      <c r="H1948" s="197">
        <v>43</v>
      </c>
      <c r="I1948" s="198"/>
      <c r="J1948" s="199">
        <f>ROUND(I1948*H1948,2)</f>
        <v>0</v>
      </c>
      <c r="K1948" s="195" t="s">
        <v>21</v>
      </c>
      <c r="L1948" s="61"/>
      <c r="M1948" s="200" t="s">
        <v>21</v>
      </c>
      <c r="N1948" s="201" t="s">
        <v>42</v>
      </c>
      <c r="O1948" s="42"/>
      <c r="P1948" s="202">
        <f>O1948*H1948</f>
        <v>0</v>
      </c>
      <c r="Q1948" s="202">
        <v>0</v>
      </c>
      <c r="R1948" s="202">
        <f>Q1948*H1948</f>
        <v>0</v>
      </c>
      <c r="S1948" s="202">
        <v>0</v>
      </c>
      <c r="T1948" s="203">
        <f>S1948*H1948</f>
        <v>0</v>
      </c>
      <c r="AR1948" s="24" t="s">
        <v>161</v>
      </c>
      <c r="AT1948" s="24" t="s">
        <v>129</v>
      </c>
      <c r="AU1948" s="24" t="s">
        <v>134</v>
      </c>
      <c r="AY1948" s="24" t="s">
        <v>126</v>
      </c>
      <c r="BE1948" s="204">
        <f>IF(N1948="základní",J1948,0)</f>
        <v>0</v>
      </c>
      <c r="BF1948" s="204">
        <f>IF(N1948="snížená",J1948,0)</f>
        <v>0</v>
      </c>
      <c r="BG1948" s="204">
        <f>IF(N1948="zákl. přenesená",J1948,0)</f>
        <v>0</v>
      </c>
      <c r="BH1948" s="204">
        <f>IF(N1948="sníž. přenesená",J1948,0)</f>
        <v>0</v>
      </c>
      <c r="BI1948" s="204">
        <f>IF(N1948="nulová",J1948,0)</f>
        <v>0</v>
      </c>
      <c r="BJ1948" s="24" t="s">
        <v>134</v>
      </c>
      <c r="BK1948" s="204">
        <f>ROUND(I1948*H1948,2)</f>
        <v>0</v>
      </c>
      <c r="BL1948" s="24" t="s">
        <v>161</v>
      </c>
      <c r="BM1948" s="24" t="s">
        <v>2155</v>
      </c>
    </row>
    <row r="1949" spans="2:65" s="1" customFormat="1" ht="13.5">
      <c r="B1949" s="41"/>
      <c r="C1949" s="63"/>
      <c r="D1949" s="205" t="s">
        <v>135</v>
      </c>
      <c r="E1949" s="63"/>
      <c r="F1949" s="206" t="s">
        <v>2156</v>
      </c>
      <c r="G1949" s="63"/>
      <c r="H1949" s="63"/>
      <c r="I1949" s="163"/>
      <c r="J1949" s="63"/>
      <c r="K1949" s="63"/>
      <c r="L1949" s="61"/>
      <c r="M1949" s="207"/>
      <c r="N1949" s="42"/>
      <c r="O1949" s="42"/>
      <c r="P1949" s="42"/>
      <c r="Q1949" s="42"/>
      <c r="R1949" s="42"/>
      <c r="S1949" s="42"/>
      <c r="T1949" s="78"/>
      <c r="AT1949" s="24" t="s">
        <v>135</v>
      </c>
      <c r="AU1949" s="24" t="s">
        <v>134</v>
      </c>
    </row>
    <row r="1950" spans="2:65" s="1" customFormat="1" ht="22.5" customHeight="1">
      <c r="B1950" s="41"/>
      <c r="C1950" s="193" t="s">
        <v>1448</v>
      </c>
      <c r="D1950" s="193" t="s">
        <v>129</v>
      </c>
      <c r="E1950" s="194" t="s">
        <v>2157</v>
      </c>
      <c r="F1950" s="195" t="s">
        <v>2158</v>
      </c>
      <c r="G1950" s="196" t="s">
        <v>489</v>
      </c>
      <c r="H1950" s="197">
        <v>2</v>
      </c>
      <c r="I1950" s="198"/>
      <c r="J1950" s="199">
        <f>ROUND(I1950*H1950,2)</f>
        <v>0</v>
      </c>
      <c r="K1950" s="195" t="s">
        <v>21</v>
      </c>
      <c r="L1950" s="61"/>
      <c r="M1950" s="200" t="s">
        <v>21</v>
      </c>
      <c r="N1950" s="201" t="s">
        <v>42</v>
      </c>
      <c r="O1950" s="42"/>
      <c r="P1950" s="202">
        <f>O1950*H1950</f>
        <v>0</v>
      </c>
      <c r="Q1950" s="202">
        <v>0</v>
      </c>
      <c r="R1950" s="202">
        <f>Q1950*H1950</f>
        <v>0</v>
      </c>
      <c r="S1950" s="202">
        <v>0</v>
      </c>
      <c r="T1950" s="203">
        <f>S1950*H1950</f>
        <v>0</v>
      </c>
      <c r="AR1950" s="24" t="s">
        <v>161</v>
      </c>
      <c r="AT1950" s="24" t="s">
        <v>129</v>
      </c>
      <c r="AU1950" s="24" t="s">
        <v>134</v>
      </c>
      <c r="AY1950" s="24" t="s">
        <v>126</v>
      </c>
      <c r="BE1950" s="204">
        <f>IF(N1950="základní",J1950,0)</f>
        <v>0</v>
      </c>
      <c r="BF1950" s="204">
        <f>IF(N1950="snížená",J1950,0)</f>
        <v>0</v>
      </c>
      <c r="BG1950" s="204">
        <f>IF(N1950="zákl. přenesená",J1950,0)</f>
        <v>0</v>
      </c>
      <c r="BH1950" s="204">
        <f>IF(N1950="sníž. přenesená",J1950,0)</f>
        <v>0</v>
      </c>
      <c r="BI1950" s="204">
        <f>IF(N1950="nulová",J1950,0)</f>
        <v>0</v>
      </c>
      <c r="BJ1950" s="24" t="s">
        <v>134</v>
      </c>
      <c r="BK1950" s="204">
        <f>ROUND(I1950*H1950,2)</f>
        <v>0</v>
      </c>
      <c r="BL1950" s="24" t="s">
        <v>161</v>
      </c>
      <c r="BM1950" s="24" t="s">
        <v>2159</v>
      </c>
    </row>
    <row r="1951" spans="2:65" s="1" customFormat="1" ht="13.5">
      <c r="B1951" s="41"/>
      <c r="C1951" s="63"/>
      <c r="D1951" s="205" t="s">
        <v>135</v>
      </c>
      <c r="E1951" s="63"/>
      <c r="F1951" s="206" t="s">
        <v>2158</v>
      </c>
      <c r="G1951" s="63"/>
      <c r="H1951" s="63"/>
      <c r="I1951" s="163"/>
      <c r="J1951" s="63"/>
      <c r="K1951" s="63"/>
      <c r="L1951" s="61"/>
      <c r="M1951" s="207"/>
      <c r="N1951" s="42"/>
      <c r="O1951" s="42"/>
      <c r="P1951" s="42"/>
      <c r="Q1951" s="42"/>
      <c r="R1951" s="42"/>
      <c r="S1951" s="42"/>
      <c r="T1951" s="78"/>
      <c r="AT1951" s="24" t="s">
        <v>135</v>
      </c>
      <c r="AU1951" s="24" t="s">
        <v>134</v>
      </c>
    </row>
    <row r="1952" spans="2:65" s="1" customFormat="1" ht="22.5" customHeight="1">
      <c r="B1952" s="41"/>
      <c r="C1952" s="193" t="s">
        <v>2160</v>
      </c>
      <c r="D1952" s="193" t="s">
        <v>129</v>
      </c>
      <c r="E1952" s="194" t="s">
        <v>2161</v>
      </c>
      <c r="F1952" s="195" t="s">
        <v>2162</v>
      </c>
      <c r="G1952" s="196" t="s">
        <v>1489</v>
      </c>
      <c r="H1952" s="197">
        <v>12</v>
      </c>
      <c r="I1952" s="198"/>
      <c r="J1952" s="199">
        <f>ROUND(I1952*H1952,2)</f>
        <v>0</v>
      </c>
      <c r="K1952" s="195" t="s">
        <v>21</v>
      </c>
      <c r="L1952" s="61"/>
      <c r="M1952" s="200" t="s">
        <v>21</v>
      </c>
      <c r="N1952" s="201" t="s">
        <v>42</v>
      </c>
      <c r="O1952" s="42"/>
      <c r="P1952" s="202">
        <f>O1952*H1952</f>
        <v>0</v>
      </c>
      <c r="Q1952" s="202">
        <v>0</v>
      </c>
      <c r="R1952" s="202">
        <f>Q1952*H1952</f>
        <v>0</v>
      </c>
      <c r="S1952" s="202">
        <v>0</v>
      </c>
      <c r="T1952" s="203">
        <f>S1952*H1952</f>
        <v>0</v>
      </c>
      <c r="AR1952" s="24" t="s">
        <v>161</v>
      </c>
      <c r="AT1952" s="24" t="s">
        <v>129</v>
      </c>
      <c r="AU1952" s="24" t="s">
        <v>134</v>
      </c>
      <c r="AY1952" s="24" t="s">
        <v>126</v>
      </c>
      <c r="BE1952" s="204">
        <f>IF(N1952="základní",J1952,0)</f>
        <v>0</v>
      </c>
      <c r="BF1952" s="204">
        <f>IF(N1952="snížená",J1952,0)</f>
        <v>0</v>
      </c>
      <c r="BG1952" s="204">
        <f>IF(N1952="zákl. přenesená",J1952,0)</f>
        <v>0</v>
      </c>
      <c r="BH1952" s="204">
        <f>IF(N1952="sníž. přenesená",J1952,0)</f>
        <v>0</v>
      </c>
      <c r="BI1952" s="204">
        <f>IF(N1952="nulová",J1952,0)</f>
        <v>0</v>
      </c>
      <c r="BJ1952" s="24" t="s">
        <v>134</v>
      </c>
      <c r="BK1952" s="204">
        <f>ROUND(I1952*H1952,2)</f>
        <v>0</v>
      </c>
      <c r="BL1952" s="24" t="s">
        <v>161</v>
      </c>
      <c r="BM1952" s="24" t="s">
        <v>2163</v>
      </c>
    </row>
    <row r="1953" spans="2:65" s="1" customFormat="1" ht="13.5">
      <c r="B1953" s="41"/>
      <c r="C1953" s="63"/>
      <c r="D1953" s="205" t="s">
        <v>135</v>
      </c>
      <c r="E1953" s="63"/>
      <c r="F1953" s="206" t="s">
        <v>2162</v>
      </c>
      <c r="G1953" s="63"/>
      <c r="H1953" s="63"/>
      <c r="I1953" s="163"/>
      <c r="J1953" s="63"/>
      <c r="K1953" s="63"/>
      <c r="L1953" s="61"/>
      <c r="M1953" s="207"/>
      <c r="N1953" s="42"/>
      <c r="O1953" s="42"/>
      <c r="P1953" s="42"/>
      <c r="Q1953" s="42"/>
      <c r="R1953" s="42"/>
      <c r="S1953" s="42"/>
      <c r="T1953" s="78"/>
      <c r="AT1953" s="24" t="s">
        <v>135</v>
      </c>
      <c r="AU1953" s="24" t="s">
        <v>134</v>
      </c>
    </row>
    <row r="1954" spans="2:65" s="1" customFormat="1" ht="22.5" customHeight="1">
      <c r="B1954" s="41"/>
      <c r="C1954" s="193" t="s">
        <v>1451</v>
      </c>
      <c r="D1954" s="193" t="s">
        <v>129</v>
      </c>
      <c r="E1954" s="194" t="s">
        <v>2164</v>
      </c>
      <c r="F1954" s="195" t="s">
        <v>2165</v>
      </c>
      <c r="G1954" s="196" t="s">
        <v>489</v>
      </c>
      <c r="H1954" s="197">
        <v>28</v>
      </c>
      <c r="I1954" s="198"/>
      <c r="J1954" s="199">
        <f>ROUND(I1954*H1954,2)</f>
        <v>0</v>
      </c>
      <c r="K1954" s="195" t="s">
        <v>21</v>
      </c>
      <c r="L1954" s="61"/>
      <c r="M1954" s="200" t="s">
        <v>21</v>
      </c>
      <c r="N1954" s="201" t="s">
        <v>42</v>
      </c>
      <c r="O1954" s="42"/>
      <c r="P1954" s="202">
        <f>O1954*H1954</f>
        <v>0</v>
      </c>
      <c r="Q1954" s="202">
        <v>0</v>
      </c>
      <c r="R1954" s="202">
        <f>Q1954*H1954</f>
        <v>0</v>
      </c>
      <c r="S1954" s="202">
        <v>0</v>
      </c>
      <c r="T1954" s="203">
        <f>S1954*H1954</f>
        <v>0</v>
      </c>
      <c r="AR1954" s="24" t="s">
        <v>161</v>
      </c>
      <c r="AT1954" s="24" t="s">
        <v>129</v>
      </c>
      <c r="AU1954" s="24" t="s">
        <v>134</v>
      </c>
      <c r="AY1954" s="24" t="s">
        <v>126</v>
      </c>
      <c r="BE1954" s="204">
        <f>IF(N1954="základní",J1954,0)</f>
        <v>0</v>
      </c>
      <c r="BF1954" s="204">
        <f>IF(N1954="snížená",J1954,0)</f>
        <v>0</v>
      </c>
      <c r="BG1954" s="204">
        <f>IF(N1954="zákl. přenesená",J1954,0)</f>
        <v>0</v>
      </c>
      <c r="BH1954" s="204">
        <f>IF(N1954="sníž. přenesená",J1954,0)</f>
        <v>0</v>
      </c>
      <c r="BI1954" s="204">
        <f>IF(N1954="nulová",J1954,0)</f>
        <v>0</v>
      </c>
      <c r="BJ1954" s="24" t="s">
        <v>134</v>
      </c>
      <c r="BK1954" s="204">
        <f>ROUND(I1954*H1954,2)</f>
        <v>0</v>
      </c>
      <c r="BL1954" s="24" t="s">
        <v>161</v>
      </c>
      <c r="BM1954" s="24" t="s">
        <v>2166</v>
      </c>
    </row>
    <row r="1955" spans="2:65" s="1" customFormat="1" ht="13.5">
      <c r="B1955" s="41"/>
      <c r="C1955" s="63"/>
      <c r="D1955" s="205" t="s">
        <v>135</v>
      </c>
      <c r="E1955" s="63"/>
      <c r="F1955" s="206" t="s">
        <v>2167</v>
      </c>
      <c r="G1955" s="63"/>
      <c r="H1955" s="63"/>
      <c r="I1955" s="163"/>
      <c r="J1955" s="63"/>
      <c r="K1955" s="63"/>
      <c r="L1955" s="61"/>
      <c r="M1955" s="207"/>
      <c r="N1955" s="42"/>
      <c r="O1955" s="42"/>
      <c r="P1955" s="42"/>
      <c r="Q1955" s="42"/>
      <c r="R1955" s="42"/>
      <c r="S1955" s="42"/>
      <c r="T1955" s="78"/>
      <c r="AT1955" s="24" t="s">
        <v>135</v>
      </c>
      <c r="AU1955" s="24" t="s">
        <v>134</v>
      </c>
    </row>
    <row r="1956" spans="2:65" s="1" customFormat="1" ht="22.5" customHeight="1">
      <c r="B1956" s="41"/>
      <c r="C1956" s="193" t="s">
        <v>2168</v>
      </c>
      <c r="D1956" s="193" t="s">
        <v>129</v>
      </c>
      <c r="E1956" s="194" t="s">
        <v>2169</v>
      </c>
      <c r="F1956" s="195" t="s">
        <v>2170</v>
      </c>
      <c r="G1956" s="196" t="s">
        <v>489</v>
      </c>
      <c r="H1956" s="197">
        <v>7</v>
      </c>
      <c r="I1956" s="198"/>
      <c r="J1956" s="199">
        <f>ROUND(I1956*H1956,2)</f>
        <v>0</v>
      </c>
      <c r="K1956" s="195" t="s">
        <v>21</v>
      </c>
      <c r="L1956" s="61"/>
      <c r="M1956" s="200" t="s">
        <v>21</v>
      </c>
      <c r="N1956" s="201" t="s">
        <v>42</v>
      </c>
      <c r="O1956" s="42"/>
      <c r="P1956" s="202">
        <f>O1956*H1956</f>
        <v>0</v>
      </c>
      <c r="Q1956" s="202">
        <v>0</v>
      </c>
      <c r="R1956" s="202">
        <f>Q1956*H1956</f>
        <v>0</v>
      </c>
      <c r="S1956" s="202">
        <v>0</v>
      </c>
      <c r="T1956" s="203">
        <f>S1956*H1956</f>
        <v>0</v>
      </c>
      <c r="AR1956" s="24" t="s">
        <v>161</v>
      </c>
      <c r="AT1956" s="24" t="s">
        <v>129</v>
      </c>
      <c r="AU1956" s="24" t="s">
        <v>134</v>
      </c>
      <c r="AY1956" s="24" t="s">
        <v>126</v>
      </c>
      <c r="BE1956" s="204">
        <f>IF(N1956="základní",J1956,0)</f>
        <v>0</v>
      </c>
      <c r="BF1956" s="204">
        <f>IF(N1956="snížená",J1956,0)</f>
        <v>0</v>
      </c>
      <c r="BG1956" s="204">
        <f>IF(N1956="zákl. přenesená",J1956,0)</f>
        <v>0</v>
      </c>
      <c r="BH1956" s="204">
        <f>IF(N1956="sníž. přenesená",J1956,0)</f>
        <v>0</v>
      </c>
      <c r="BI1956" s="204">
        <f>IF(N1956="nulová",J1956,0)</f>
        <v>0</v>
      </c>
      <c r="BJ1956" s="24" t="s">
        <v>134</v>
      </c>
      <c r="BK1956" s="204">
        <f>ROUND(I1956*H1956,2)</f>
        <v>0</v>
      </c>
      <c r="BL1956" s="24" t="s">
        <v>161</v>
      </c>
      <c r="BM1956" s="24" t="s">
        <v>2171</v>
      </c>
    </row>
    <row r="1957" spans="2:65" s="1" customFormat="1" ht="13.5">
      <c r="B1957" s="41"/>
      <c r="C1957" s="63"/>
      <c r="D1957" s="205" t="s">
        <v>135</v>
      </c>
      <c r="E1957" s="63"/>
      <c r="F1957" s="206" t="s">
        <v>2108</v>
      </c>
      <c r="G1957" s="63"/>
      <c r="H1957" s="63"/>
      <c r="I1957" s="163"/>
      <c r="J1957" s="63"/>
      <c r="K1957" s="63"/>
      <c r="L1957" s="61"/>
      <c r="M1957" s="207"/>
      <c r="N1957" s="42"/>
      <c r="O1957" s="42"/>
      <c r="P1957" s="42"/>
      <c r="Q1957" s="42"/>
      <c r="R1957" s="42"/>
      <c r="S1957" s="42"/>
      <c r="T1957" s="78"/>
      <c r="AT1957" s="24" t="s">
        <v>135</v>
      </c>
      <c r="AU1957" s="24" t="s">
        <v>134</v>
      </c>
    </row>
    <row r="1958" spans="2:65" s="1" customFormat="1" ht="22.5" customHeight="1">
      <c r="B1958" s="41"/>
      <c r="C1958" s="193" t="s">
        <v>1456</v>
      </c>
      <c r="D1958" s="193" t="s">
        <v>129</v>
      </c>
      <c r="E1958" s="194" t="s">
        <v>2172</v>
      </c>
      <c r="F1958" s="195" t="s">
        <v>2173</v>
      </c>
      <c r="G1958" s="196" t="s">
        <v>489</v>
      </c>
      <c r="H1958" s="197">
        <v>9</v>
      </c>
      <c r="I1958" s="198"/>
      <c r="J1958" s="199">
        <f>ROUND(I1958*H1958,2)</f>
        <v>0</v>
      </c>
      <c r="K1958" s="195" t="s">
        <v>21</v>
      </c>
      <c r="L1958" s="61"/>
      <c r="M1958" s="200" t="s">
        <v>21</v>
      </c>
      <c r="N1958" s="201" t="s">
        <v>42</v>
      </c>
      <c r="O1958" s="42"/>
      <c r="P1958" s="202">
        <f>O1958*H1958</f>
        <v>0</v>
      </c>
      <c r="Q1958" s="202">
        <v>0</v>
      </c>
      <c r="R1958" s="202">
        <f>Q1958*H1958</f>
        <v>0</v>
      </c>
      <c r="S1958" s="202">
        <v>0</v>
      </c>
      <c r="T1958" s="203">
        <f>S1958*H1958</f>
        <v>0</v>
      </c>
      <c r="AR1958" s="24" t="s">
        <v>161</v>
      </c>
      <c r="AT1958" s="24" t="s">
        <v>129</v>
      </c>
      <c r="AU1958" s="24" t="s">
        <v>134</v>
      </c>
      <c r="AY1958" s="24" t="s">
        <v>126</v>
      </c>
      <c r="BE1958" s="204">
        <f>IF(N1958="základní",J1958,0)</f>
        <v>0</v>
      </c>
      <c r="BF1958" s="204">
        <f>IF(N1958="snížená",J1958,0)</f>
        <v>0</v>
      </c>
      <c r="BG1958" s="204">
        <f>IF(N1958="zákl. přenesená",J1958,0)</f>
        <v>0</v>
      </c>
      <c r="BH1958" s="204">
        <f>IF(N1958="sníž. přenesená",J1958,0)</f>
        <v>0</v>
      </c>
      <c r="BI1958" s="204">
        <f>IF(N1958="nulová",J1958,0)</f>
        <v>0</v>
      </c>
      <c r="BJ1958" s="24" t="s">
        <v>134</v>
      </c>
      <c r="BK1958" s="204">
        <f>ROUND(I1958*H1958,2)</f>
        <v>0</v>
      </c>
      <c r="BL1958" s="24" t="s">
        <v>161</v>
      </c>
      <c r="BM1958" s="24" t="s">
        <v>2174</v>
      </c>
    </row>
    <row r="1959" spans="2:65" s="1" customFormat="1" ht="13.5">
      <c r="B1959" s="41"/>
      <c r="C1959" s="63"/>
      <c r="D1959" s="205" t="s">
        <v>135</v>
      </c>
      <c r="E1959" s="63"/>
      <c r="F1959" s="206" t="s">
        <v>2108</v>
      </c>
      <c r="G1959" s="63"/>
      <c r="H1959" s="63"/>
      <c r="I1959" s="163"/>
      <c r="J1959" s="63"/>
      <c r="K1959" s="63"/>
      <c r="L1959" s="61"/>
      <c r="M1959" s="207"/>
      <c r="N1959" s="42"/>
      <c r="O1959" s="42"/>
      <c r="P1959" s="42"/>
      <c r="Q1959" s="42"/>
      <c r="R1959" s="42"/>
      <c r="S1959" s="42"/>
      <c r="T1959" s="78"/>
      <c r="AT1959" s="24" t="s">
        <v>135</v>
      </c>
      <c r="AU1959" s="24" t="s">
        <v>134</v>
      </c>
    </row>
    <row r="1960" spans="2:65" s="1" customFormat="1" ht="22.5" customHeight="1">
      <c r="B1960" s="41"/>
      <c r="C1960" s="193" t="s">
        <v>2175</v>
      </c>
      <c r="D1960" s="193" t="s">
        <v>129</v>
      </c>
      <c r="E1960" s="194" t="s">
        <v>2176</v>
      </c>
      <c r="F1960" s="195" t="s">
        <v>2177</v>
      </c>
      <c r="G1960" s="196" t="s">
        <v>489</v>
      </c>
      <c r="H1960" s="197">
        <v>44</v>
      </c>
      <c r="I1960" s="198"/>
      <c r="J1960" s="199">
        <f>ROUND(I1960*H1960,2)</f>
        <v>0</v>
      </c>
      <c r="K1960" s="195" t="s">
        <v>21</v>
      </c>
      <c r="L1960" s="61"/>
      <c r="M1960" s="200" t="s">
        <v>21</v>
      </c>
      <c r="N1960" s="201" t="s">
        <v>42</v>
      </c>
      <c r="O1960" s="42"/>
      <c r="P1960" s="202">
        <f>O1960*H1960</f>
        <v>0</v>
      </c>
      <c r="Q1960" s="202">
        <v>0</v>
      </c>
      <c r="R1960" s="202">
        <f>Q1960*H1960</f>
        <v>0</v>
      </c>
      <c r="S1960" s="202">
        <v>0</v>
      </c>
      <c r="T1960" s="203">
        <f>S1960*H1960</f>
        <v>0</v>
      </c>
      <c r="AR1960" s="24" t="s">
        <v>161</v>
      </c>
      <c r="AT1960" s="24" t="s">
        <v>129</v>
      </c>
      <c r="AU1960" s="24" t="s">
        <v>134</v>
      </c>
      <c r="AY1960" s="24" t="s">
        <v>126</v>
      </c>
      <c r="BE1960" s="204">
        <f>IF(N1960="základní",J1960,0)</f>
        <v>0</v>
      </c>
      <c r="BF1960" s="204">
        <f>IF(N1960="snížená",J1960,0)</f>
        <v>0</v>
      </c>
      <c r="BG1960" s="204">
        <f>IF(N1960="zákl. přenesená",J1960,0)</f>
        <v>0</v>
      </c>
      <c r="BH1960" s="204">
        <f>IF(N1960="sníž. přenesená",J1960,0)</f>
        <v>0</v>
      </c>
      <c r="BI1960" s="204">
        <f>IF(N1960="nulová",J1960,0)</f>
        <v>0</v>
      </c>
      <c r="BJ1960" s="24" t="s">
        <v>134</v>
      </c>
      <c r="BK1960" s="204">
        <f>ROUND(I1960*H1960,2)</f>
        <v>0</v>
      </c>
      <c r="BL1960" s="24" t="s">
        <v>161</v>
      </c>
      <c r="BM1960" s="24" t="s">
        <v>2178</v>
      </c>
    </row>
    <row r="1961" spans="2:65" s="1" customFormat="1" ht="13.5">
      <c r="B1961" s="41"/>
      <c r="C1961" s="63"/>
      <c r="D1961" s="205" t="s">
        <v>135</v>
      </c>
      <c r="E1961" s="63"/>
      <c r="F1961" s="206" t="s">
        <v>2108</v>
      </c>
      <c r="G1961" s="63"/>
      <c r="H1961" s="63"/>
      <c r="I1961" s="163"/>
      <c r="J1961" s="63"/>
      <c r="K1961" s="63"/>
      <c r="L1961" s="61"/>
      <c r="M1961" s="207"/>
      <c r="N1961" s="42"/>
      <c r="O1961" s="42"/>
      <c r="P1961" s="42"/>
      <c r="Q1961" s="42"/>
      <c r="R1961" s="42"/>
      <c r="S1961" s="42"/>
      <c r="T1961" s="78"/>
      <c r="AT1961" s="24" t="s">
        <v>135</v>
      </c>
      <c r="AU1961" s="24" t="s">
        <v>134</v>
      </c>
    </row>
    <row r="1962" spans="2:65" s="1" customFormat="1" ht="22.5" customHeight="1">
      <c r="B1962" s="41"/>
      <c r="C1962" s="193" t="s">
        <v>1459</v>
      </c>
      <c r="D1962" s="193" t="s">
        <v>129</v>
      </c>
      <c r="E1962" s="194" t="s">
        <v>2179</v>
      </c>
      <c r="F1962" s="195" t="s">
        <v>2180</v>
      </c>
      <c r="G1962" s="196" t="s">
        <v>489</v>
      </c>
      <c r="H1962" s="197">
        <v>28</v>
      </c>
      <c r="I1962" s="198"/>
      <c r="J1962" s="199">
        <f>ROUND(I1962*H1962,2)</f>
        <v>0</v>
      </c>
      <c r="K1962" s="195" t="s">
        <v>21</v>
      </c>
      <c r="L1962" s="61"/>
      <c r="M1962" s="200" t="s">
        <v>21</v>
      </c>
      <c r="N1962" s="201" t="s">
        <v>42</v>
      </c>
      <c r="O1962" s="42"/>
      <c r="P1962" s="202">
        <f>O1962*H1962</f>
        <v>0</v>
      </c>
      <c r="Q1962" s="202">
        <v>0</v>
      </c>
      <c r="R1962" s="202">
        <f>Q1962*H1962</f>
        <v>0</v>
      </c>
      <c r="S1962" s="202">
        <v>0</v>
      </c>
      <c r="T1962" s="203">
        <f>S1962*H1962</f>
        <v>0</v>
      </c>
      <c r="AR1962" s="24" t="s">
        <v>161</v>
      </c>
      <c r="AT1962" s="24" t="s">
        <v>129</v>
      </c>
      <c r="AU1962" s="24" t="s">
        <v>134</v>
      </c>
      <c r="AY1962" s="24" t="s">
        <v>126</v>
      </c>
      <c r="BE1962" s="204">
        <f>IF(N1962="základní",J1962,0)</f>
        <v>0</v>
      </c>
      <c r="BF1962" s="204">
        <f>IF(N1962="snížená",J1962,0)</f>
        <v>0</v>
      </c>
      <c r="BG1962" s="204">
        <f>IF(N1962="zákl. přenesená",J1962,0)</f>
        <v>0</v>
      </c>
      <c r="BH1962" s="204">
        <f>IF(N1962="sníž. přenesená",J1962,0)</f>
        <v>0</v>
      </c>
      <c r="BI1962" s="204">
        <f>IF(N1962="nulová",J1962,0)</f>
        <v>0</v>
      </c>
      <c r="BJ1962" s="24" t="s">
        <v>134</v>
      </c>
      <c r="BK1962" s="204">
        <f>ROUND(I1962*H1962,2)</f>
        <v>0</v>
      </c>
      <c r="BL1962" s="24" t="s">
        <v>161</v>
      </c>
      <c r="BM1962" s="24" t="s">
        <v>2181</v>
      </c>
    </row>
    <row r="1963" spans="2:65" s="1" customFormat="1" ht="13.5">
      <c r="B1963" s="41"/>
      <c r="C1963" s="63"/>
      <c r="D1963" s="205" t="s">
        <v>135</v>
      </c>
      <c r="E1963" s="63"/>
      <c r="F1963" s="206" t="s">
        <v>2180</v>
      </c>
      <c r="G1963" s="63"/>
      <c r="H1963" s="63"/>
      <c r="I1963" s="163"/>
      <c r="J1963" s="63"/>
      <c r="K1963" s="63"/>
      <c r="L1963" s="61"/>
      <c r="M1963" s="207"/>
      <c r="N1963" s="42"/>
      <c r="O1963" s="42"/>
      <c r="P1963" s="42"/>
      <c r="Q1963" s="42"/>
      <c r="R1963" s="42"/>
      <c r="S1963" s="42"/>
      <c r="T1963" s="78"/>
      <c r="AT1963" s="24" t="s">
        <v>135</v>
      </c>
      <c r="AU1963" s="24" t="s">
        <v>134</v>
      </c>
    </row>
    <row r="1964" spans="2:65" s="1" customFormat="1" ht="22.5" customHeight="1">
      <c r="B1964" s="41"/>
      <c r="C1964" s="193" t="s">
        <v>2182</v>
      </c>
      <c r="D1964" s="193" t="s">
        <v>129</v>
      </c>
      <c r="E1964" s="194" t="s">
        <v>2183</v>
      </c>
      <c r="F1964" s="195" t="s">
        <v>2184</v>
      </c>
      <c r="G1964" s="196" t="s">
        <v>489</v>
      </c>
      <c r="H1964" s="197">
        <v>28</v>
      </c>
      <c r="I1964" s="198"/>
      <c r="J1964" s="199">
        <f>ROUND(I1964*H1964,2)</f>
        <v>0</v>
      </c>
      <c r="K1964" s="195" t="s">
        <v>21</v>
      </c>
      <c r="L1964" s="61"/>
      <c r="M1964" s="200" t="s">
        <v>21</v>
      </c>
      <c r="N1964" s="201" t="s">
        <v>42</v>
      </c>
      <c r="O1964" s="42"/>
      <c r="P1964" s="202">
        <f>O1964*H1964</f>
        <v>0</v>
      </c>
      <c r="Q1964" s="202">
        <v>0</v>
      </c>
      <c r="R1964" s="202">
        <f>Q1964*H1964</f>
        <v>0</v>
      </c>
      <c r="S1964" s="202">
        <v>0</v>
      </c>
      <c r="T1964" s="203">
        <f>S1964*H1964</f>
        <v>0</v>
      </c>
      <c r="AR1964" s="24" t="s">
        <v>161</v>
      </c>
      <c r="AT1964" s="24" t="s">
        <v>129</v>
      </c>
      <c r="AU1964" s="24" t="s">
        <v>134</v>
      </c>
      <c r="AY1964" s="24" t="s">
        <v>126</v>
      </c>
      <c r="BE1964" s="204">
        <f>IF(N1964="základní",J1964,0)</f>
        <v>0</v>
      </c>
      <c r="BF1964" s="204">
        <f>IF(N1964="snížená",J1964,0)</f>
        <v>0</v>
      </c>
      <c r="BG1964" s="204">
        <f>IF(N1964="zákl. přenesená",J1964,0)</f>
        <v>0</v>
      </c>
      <c r="BH1964" s="204">
        <f>IF(N1964="sníž. přenesená",J1964,0)</f>
        <v>0</v>
      </c>
      <c r="BI1964" s="204">
        <f>IF(N1964="nulová",J1964,0)</f>
        <v>0</v>
      </c>
      <c r="BJ1964" s="24" t="s">
        <v>134</v>
      </c>
      <c r="BK1964" s="204">
        <f>ROUND(I1964*H1964,2)</f>
        <v>0</v>
      </c>
      <c r="BL1964" s="24" t="s">
        <v>161</v>
      </c>
      <c r="BM1964" s="24" t="s">
        <v>2185</v>
      </c>
    </row>
    <row r="1965" spans="2:65" s="1" customFormat="1" ht="13.5">
      <c r="B1965" s="41"/>
      <c r="C1965" s="63"/>
      <c r="D1965" s="205" t="s">
        <v>135</v>
      </c>
      <c r="E1965" s="63"/>
      <c r="F1965" s="206" t="s">
        <v>2184</v>
      </c>
      <c r="G1965" s="63"/>
      <c r="H1965" s="63"/>
      <c r="I1965" s="163"/>
      <c r="J1965" s="63"/>
      <c r="K1965" s="63"/>
      <c r="L1965" s="61"/>
      <c r="M1965" s="207"/>
      <c r="N1965" s="42"/>
      <c r="O1965" s="42"/>
      <c r="P1965" s="42"/>
      <c r="Q1965" s="42"/>
      <c r="R1965" s="42"/>
      <c r="S1965" s="42"/>
      <c r="T1965" s="78"/>
      <c r="AT1965" s="24" t="s">
        <v>135</v>
      </c>
      <c r="AU1965" s="24" t="s">
        <v>134</v>
      </c>
    </row>
    <row r="1966" spans="2:65" s="1" customFormat="1" ht="22.5" customHeight="1">
      <c r="B1966" s="41"/>
      <c r="C1966" s="193" t="s">
        <v>1463</v>
      </c>
      <c r="D1966" s="193" t="s">
        <v>129</v>
      </c>
      <c r="E1966" s="194" t="s">
        <v>2186</v>
      </c>
      <c r="F1966" s="195" t="s">
        <v>2187</v>
      </c>
      <c r="G1966" s="196" t="s">
        <v>489</v>
      </c>
      <c r="H1966" s="197">
        <v>38</v>
      </c>
      <c r="I1966" s="198"/>
      <c r="J1966" s="199">
        <f>ROUND(I1966*H1966,2)</f>
        <v>0</v>
      </c>
      <c r="K1966" s="195" t="s">
        <v>21</v>
      </c>
      <c r="L1966" s="61"/>
      <c r="M1966" s="200" t="s">
        <v>21</v>
      </c>
      <c r="N1966" s="201" t="s">
        <v>42</v>
      </c>
      <c r="O1966" s="42"/>
      <c r="P1966" s="202">
        <f>O1966*H1966</f>
        <v>0</v>
      </c>
      <c r="Q1966" s="202">
        <v>0</v>
      </c>
      <c r="R1966" s="202">
        <f>Q1966*H1966</f>
        <v>0</v>
      </c>
      <c r="S1966" s="202">
        <v>0</v>
      </c>
      <c r="T1966" s="203">
        <f>S1966*H1966</f>
        <v>0</v>
      </c>
      <c r="AR1966" s="24" t="s">
        <v>161</v>
      </c>
      <c r="AT1966" s="24" t="s">
        <v>129</v>
      </c>
      <c r="AU1966" s="24" t="s">
        <v>134</v>
      </c>
      <c r="AY1966" s="24" t="s">
        <v>126</v>
      </c>
      <c r="BE1966" s="204">
        <f>IF(N1966="základní",J1966,0)</f>
        <v>0</v>
      </c>
      <c r="BF1966" s="204">
        <f>IF(N1966="snížená",J1966,0)</f>
        <v>0</v>
      </c>
      <c r="BG1966" s="204">
        <f>IF(N1966="zákl. přenesená",J1966,0)</f>
        <v>0</v>
      </c>
      <c r="BH1966" s="204">
        <f>IF(N1966="sníž. přenesená",J1966,0)</f>
        <v>0</v>
      </c>
      <c r="BI1966" s="204">
        <f>IF(N1966="nulová",J1966,0)</f>
        <v>0</v>
      </c>
      <c r="BJ1966" s="24" t="s">
        <v>134</v>
      </c>
      <c r="BK1966" s="204">
        <f>ROUND(I1966*H1966,2)</f>
        <v>0</v>
      </c>
      <c r="BL1966" s="24" t="s">
        <v>161</v>
      </c>
      <c r="BM1966" s="24" t="s">
        <v>2188</v>
      </c>
    </row>
    <row r="1967" spans="2:65" s="1" customFormat="1" ht="13.5">
      <c r="B1967" s="41"/>
      <c r="C1967" s="63"/>
      <c r="D1967" s="205" t="s">
        <v>135</v>
      </c>
      <c r="E1967" s="63"/>
      <c r="F1967" s="206" t="s">
        <v>2189</v>
      </c>
      <c r="G1967" s="63"/>
      <c r="H1967" s="63"/>
      <c r="I1967" s="163"/>
      <c r="J1967" s="63"/>
      <c r="K1967" s="63"/>
      <c r="L1967" s="61"/>
      <c r="M1967" s="207"/>
      <c r="N1967" s="42"/>
      <c r="O1967" s="42"/>
      <c r="P1967" s="42"/>
      <c r="Q1967" s="42"/>
      <c r="R1967" s="42"/>
      <c r="S1967" s="42"/>
      <c r="T1967" s="78"/>
      <c r="AT1967" s="24" t="s">
        <v>135</v>
      </c>
      <c r="AU1967" s="24" t="s">
        <v>134</v>
      </c>
    </row>
    <row r="1968" spans="2:65" s="1" customFormat="1" ht="22.5" customHeight="1">
      <c r="B1968" s="41"/>
      <c r="C1968" s="193" t="s">
        <v>2190</v>
      </c>
      <c r="D1968" s="193" t="s">
        <v>129</v>
      </c>
      <c r="E1968" s="194" t="s">
        <v>2191</v>
      </c>
      <c r="F1968" s="195" t="s">
        <v>2192</v>
      </c>
      <c r="G1968" s="196" t="s">
        <v>489</v>
      </c>
      <c r="H1968" s="197">
        <v>5</v>
      </c>
      <c r="I1968" s="198"/>
      <c r="J1968" s="199">
        <f>ROUND(I1968*H1968,2)</f>
        <v>0</v>
      </c>
      <c r="K1968" s="195" t="s">
        <v>21</v>
      </c>
      <c r="L1968" s="61"/>
      <c r="M1968" s="200" t="s">
        <v>21</v>
      </c>
      <c r="N1968" s="201" t="s">
        <v>42</v>
      </c>
      <c r="O1968" s="42"/>
      <c r="P1968" s="202">
        <f>O1968*H1968</f>
        <v>0</v>
      </c>
      <c r="Q1968" s="202">
        <v>0</v>
      </c>
      <c r="R1968" s="202">
        <f>Q1968*H1968</f>
        <v>0</v>
      </c>
      <c r="S1968" s="202">
        <v>0</v>
      </c>
      <c r="T1968" s="203">
        <f>S1968*H1968</f>
        <v>0</v>
      </c>
      <c r="AR1968" s="24" t="s">
        <v>161</v>
      </c>
      <c r="AT1968" s="24" t="s">
        <v>129</v>
      </c>
      <c r="AU1968" s="24" t="s">
        <v>134</v>
      </c>
      <c r="AY1968" s="24" t="s">
        <v>126</v>
      </c>
      <c r="BE1968" s="204">
        <f>IF(N1968="základní",J1968,0)</f>
        <v>0</v>
      </c>
      <c r="BF1968" s="204">
        <f>IF(N1968="snížená",J1968,0)</f>
        <v>0</v>
      </c>
      <c r="BG1968" s="204">
        <f>IF(N1968="zákl. přenesená",J1968,0)</f>
        <v>0</v>
      </c>
      <c r="BH1968" s="204">
        <f>IF(N1968="sníž. přenesená",J1968,0)</f>
        <v>0</v>
      </c>
      <c r="BI1968" s="204">
        <f>IF(N1968="nulová",J1968,0)</f>
        <v>0</v>
      </c>
      <c r="BJ1968" s="24" t="s">
        <v>134</v>
      </c>
      <c r="BK1968" s="204">
        <f>ROUND(I1968*H1968,2)</f>
        <v>0</v>
      </c>
      <c r="BL1968" s="24" t="s">
        <v>161</v>
      </c>
      <c r="BM1968" s="24" t="s">
        <v>2193</v>
      </c>
    </row>
    <row r="1969" spans="2:65" s="1" customFormat="1" ht="13.5">
      <c r="B1969" s="41"/>
      <c r="C1969" s="63"/>
      <c r="D1969" s="205" t="s">
        <v>135</v>
      </c>
      <c r="E1969" s="63"/>
      <c r="F1969" s="206" t="s">
        <v>2108</v>
      </c>
      <c r="G1969" s="63"/>
      <c r="H1969" s="63"/>
      <c r="I1969" s="163"/>
      <c r="J1969" s="63"/>
      <c r="K1969" s="63"/>
      <c r="L1969" s="61"/>
      <c r="M1969" s="207"/>
      <c r="N1969" s="42"/>
      <c r="O1969" s="42"/>
      <c r="P1969" s="42"/>
      <c r="Q1969" s="42"/>
      <c r="R1969" s="42"/>
      <c r="S1969" s="42"/>
      <c r="T1969" s="78"/>
      <c r="AT1969" s="24" t="s">
        <v>135</v>
      </c>
      <c r="AU1969" s="24" t="s">
        <v>134</v>
      </c>
    </row>
    <row r="1970" spans="2:65" s="1" customFormat="1" ht="22.5" customHeight="1">
      <c r="B1970" s="41"/>
      <c r="C1970" s="193" t="s">
        <v>1468</v>
      </c>
      <c r="D1970" s="193" t="s">
        <v>129</v>
      </c>
      <c r="E1970" s="194" t="s">
        <v>2194</v>
      </c>
      <c r="F1970" s="195" t="s">
        <v>2195</v>
      </c>
      <c r="G1970" s="196" t="s">
        <v>1489</v>
      </c>
      <c r="H1970" s="197">
        <v>20</v>
      </c>
      <c r="I1970" s="198"/>
      <c r="J1970" s="199">
        <f>ROUND(I1970*H1970,2)</f>
        <v>0</v>
      </c>
      <c r="K1970" s="195" t="s">
        <v>21</v>
      </c>
      <c r="L1970" s="61"/>
      <c r="M1970" s="200" t="s">
        <v>21</v>
      </c>
      <c r="N1970" s="201" t="s">
        <v>42</v>
      </c>
      <c r="O1970" s="42"/>
      <c r="P1970" s="202">
        <f>O1970*H1970</f>
        <v>0</v>
      </c>
      <c r="Q1970" s="202">
        <v>0</v>
      </c>
      <c r="R1970" s="202">
        <f>Q1970*H1970</f>
        <v>0</v>
      </c>
      <c r="S1970" s="202">
        <v>0</v>
      </c>
      <c r="T1970" s="203">
        <f>S1970*H1970</f>
        <v>0</v>
      </c>
      <c r="AR1970" s="24" t="s">
        <v>161</v>
      </c>
      <c r="AT1970" s="24" t="s">
        <v>129</v>
      </c>
      <c r="AU1970" s="24" t="s">
        <v>134</v>
      </c>
      <c r="AY1970" s="24" t="s">
        <v>126</v>
      </c>
      <c r="BE1970" s="204">
        <f>IF(N1970="základní",J1970,0)</f>
        <v>0</v>
      </c>
      <c r="BF1970" s="204">
        <f>IF(N1970="snížená",J1970,0)</f>
        <v>0</v>
      </c>
      <c r="BG1970" s="204">
        <f>IF(N1970="zákl. přenesená",J1970,0)</f>
        <v>0</v>
      </c>
      <c r="BH1970" s="204">
        <f>IF(N1970="sníž. přenesená",J1970,0)</f>
        <v>0</v>
      </c>
      <c r="BI1970" s="204">
        <f>IF(N1970="nulová",J1970,0)</f>
        <v>0</v>
      </c>
      <c r="BJ1970" s="24" t="s">
        <v>134</v>
      </c>
      <c r="BK1970" s="204">
        <f>ROUND(I1970*H1970,2)</f>
        <v>0</v>
      </c>
      <c r="BL1970" s="24" t="s">
        <v>161</v>
      </c>
      <c r="BM1970" s="24" t="s">
        <v>2196</v>
      </c>
    </row>
    <row r="1971" spans="2:65" s="1" customFormat="1" ht="27">
      <c r="B1971" s="41"/>
      <c r="C1971" s="63"/>
      <c r="D1971" s="205" t="s">
        <v>135</v>
      </c>
      <c r="E1971" s="63"/>
      <c r="F1971" s="206" t="s">
        <v>2197</v>
      </c>
      <c r="G1971" s="63"/>
      <c r="H1971" s="63"/>
      <c r="I1971" s="163"/>
      <c r="J1971" s="63"/>
      <c r="K1971" s="63"/>
      <c r="L1971" s="61"/>
      <c r="M1971" s="207"/>
      <c r="N1971" s="42"/>
      <c r="O1971" s="42"/>
      <c r="P1971" s="42"/>
      <c r="Q1971" s="42"/>
      <c r="R1971" s="42"/>
      <c r="S1971" s="42"/>
      <c r="T1971" s="78"/>
      <c r="AT1971" s="24" t="s">
        <v>135</v>
      </c>
      <c r="AU1971" s="24" t="s">
        <v>134</v>
      </c>
    </row>
    <row r="1972" spans="2:65" s="1" customFormat="1" ht="22.5" customHeight="1">
      <c r="B1972" s="41"/>
      <c r="C1972" s="193" t="s">
        <v>2198</v>
      </c>
      <c r="D1972" s="193" t="s">
        <v>129</v>
      </c>
      <c r="E1972" s="194" t="s">
        <v>2199</v>
      </c>
      <c r="F1972" s="195" t="s">
        <v>2200</v>
      </c>
      <c r="G1972" s="196" t="s">
        <v>2201</v>
      </c>
      <c r="H1972" s="197">
        <v>21</v>
      </c>
      <c r="I1972" s="198"/>
      <c r="J1972" s="199">
        <f>ROUND(I1972*H1972,2)</f>
        <v>0</v>
      </c>
      <c r="K1972" s="195" t="s">
        <v>21</v>
      </c>
      <c r="L1972" s="61"/>
      <c r="M1972" s="200" t="s">
        <v>21</v>
      </c>
      <c r="N1972" s="201" t="s">
        <v>42</v>
      </c>
      <c r="O1972" s="42"/>
      <c r="P1972" s="202">
        <f>O1972*H1972</f>
        <v>0</v>
      </c>
      <c r="Q1972" s="202">
        <v>0</v>
      </c>
      <c r="R1972" s="202">
        <f>Q1972*H1972</f>
        <v>0</v>
      </c>
      <c r="S1972" s="202">
        <v>0</v>
      </c>
      <c r="T1972" s="203">
        <f>S1972*H1972</f>
        <v>0</v>
      </c>
      <c r="AR1972" s="24" t="s">
        <v>161</v>
      </c>
      <c r="AT1972" s="24" t="s">
        <v>129</v>
      </c>
      <c r="AU1972" s="24" t="s">
        <v>134</v>
      </c>
      <c r="AY1972" s="24" t="s">
        <v>126</v>
      </c>
      <c r="BE1972" s="204">
        <f>IF(N1972="základní",J1972,0)</f>
        <v>0</v>
      </c>
      <c r="BF1972" s="204">
        <f>IF(N1972="snížená",J1972,0)</f>
        <v>0</v>
      </c>
      <c r="BG1972" s="204">
        <f>IF(N1972="zákl. přenesená",J1972,0)</f>
        <v>0</v>
      </c>
      <c r="BH1972" s="204">
        <f>IF(N1972="sníž. přenesená",J1972,0)</f>
        <v>0</v>
      </c>
      <c r="BI1972" s="204">
        <f>IF(N1972="nulová",J1972,0)</f>
        <v>0</v>
      </c>
      <c r="BJ1972" s="24" t="s">
        <v>134</v>
      </c>
      <c r="BK1972" s="204">
        <f>ROUND(I1972*H1972,2)</f>
        <v>0</v>
      </c>
      <c r="BL1972" s="24" t="s">
        <v>161</v>
      </c>
      <c r="BM1972" s="24" t="s">
        <v>2202</v>
      </c>
    </row>
    <row r="1973" spans="2:65" s="1" customFormat="1" ht="13.5">
      <c r="B1973" s="41"/>
      <c r="C1973" s="63"/>
      <c r="D1973" s="205" t="s">
        <v>135</v>
      </c>
      <c r="E1973" s="63"/>
      <c r="F1973" s="206" t="s">
        <v>2108</v>
      </c>
      <c r="G1973" s="63"/>
      <c r="H1973" s="63"/>
      <c r="I1973" s="163"/>
      <c r="J1973" s="63"/>
      <c r="K1973" s="63"/>
      <c r="L1973" s="61"/>
      <c r="M1973" s="207"/>
      <c r="N1973" s="42"/>
      <c r="O1973" s="42"/>
      <c r="P1973" s="42"/>
      <c r="Q1973" s="42"/>
      <c r="R1973" s="42"/>
      <c r="S1973" s="42"/>
      <c r="T1973" s="78"/>
      <c r="AT1973" s="24" t="s">
        <v>135</v>
      </c>
      <c r="AU1973" s="24" t="s">
        <v>134</v>
      </c>
    </row>
    <row r="1974" spans="2:65" s="1" customFormat="1" ht="22.5" customHeight="1">
      <c r="B1974" s="41"/>
      <c r="C1974" s="193" t="s">
        <v>1475</v>
      </c>
      <c r="D1974" s="193" t="s">
        <v>129</v>
      </c>
      <c r="E1974" s="194" t="s">
        <v>2203</v>
      </c>
      <c r="F1974" s="195" t="s">
        <v>2204</v>
      </c>
      <c r="G1974" s="196" t="s">
        <v>1489</v>
      </c>
      <c r="H1974" s="197">
        <v>5</v>
      </c>
      <c r="I1974" s="198"/>
      <c r="J1974" s="199">
        <f>ROUND(I1974*H1974,2)</f>
        <v>0</v>
      </c>
      <c r="K1974" s="195" t="s">
        <v>160</v>
      </c>
      <c r="L1974" s="61"/>
      <c r="M1974" s="200" t="s">
        <v>21</v>
      </c>
      <c r="N1974" s="201" t="s">
        <v>42</v>
      </c>
      <c r="O1974" s="42"/>
      <c r="P1974" s="202">
        <f>O1974*H1974</f>
        <v>0</v>
      </c>
      <c r="Q1974" s="202">
        <v>0</v>
      </c>
      <c r="R1974" s="202">
        <f>Q1974*H1974</f>
        <v>0</v>
      </c>
      <c r="S1974" s="202">
        <v>0</v>
      </c>
      <c r="T1974" s="203">
        <f>S1974*H1974</f>
        <v>0</v>
      </c>
      <c r="AR1974" s="24" t="s">
        <v>161</v>
      </c>
      <c r="AT1974" s="24" t="s">
        <v>129</v>
      </c>
      <c r="AU1974" s="24" t="s">
        <v>134</v>
      </c>
      <c r="AY1974" s="24" t="s">
        <v>126</v>
      </c>
      <c r="BE1974" s="204">
        <f>IF(N1974="základní",J1974,0)</f>
        <v>0</v>
      </c>
      <c r="BF1974" s="204">
        <f>IF(N1974="snížená",J1974,0)</f>
        <v>0</v>
      </c>
      <c r="BG1974" s="204">
        <f>IF(N1974="zákl. přenesená",J1974,0)</f>
        <v>0</v>
      </c>
      <c r="BH1974" s="204">
        <f>IF(N1974="sníž. přenesená",J1974,0)</f>
        <v>0</v>
      </c>
      <c r="BI1974" s="204">
        <f>IF(N1974="nulová",J1974,0)</f>
        <v>0</v>
      </c>
      <c r="BJ1974" s="24" t="s">
        <v>134</v>
      </c>
      <c r="BK1974" s="204">
        <f>ROUND(I1974*H1974,2)</f>
        <v>0</v>
      </c>
      <c r="BL1974" s="24" t="s">
        <v>161</v>
      </c>
      <c r="BM1974" s="24" t="s">
        <v>2205</v>
      </c>
    </row>
    <row r="1975" spans="2:65" s="1" customFormat="1" ht="27">
      <c r="B1975" s="41"/>
      <c r="C1975" s="63"/>
      <c r="D1975" s="205" t="s">
        <v>135</v>
      </c>
      <c r="E1975" s="63"/>
      <c r="F1975" s="206" t="s">
        <v>2206</v>
      </c>
      <c r="G1975" s="63"/>
      <c r="H1975" s="63"/>
      <c r="I1975" s="163"/>
      <c r="J1975" s="63"/>
      <c r="K1975" s="63"/>
      <c r="L1975" s="61"/>
      <c r="M1975" s="207"/>
      <c r="N1975" s="42"/>
      <c r="O1975" s="42"/>
      <c r="P1975" s="42"/>
      <c r="Q1975" s="42"/>
      <c r="R1975" s="42"/>
      <c r="S1975" s="42"/>
      <c r="T1975" s="78"/>
      <c r="AT1975" s="24" t="s">
        <v>135</v>
      </c>
      <c r="AU1975" s="24" t="s">
        <v>134</v>
      </c>
    </row>
    <row r="1976" spans="2:65" s="1" customFormat="1" ht="22.5" customHeight="1">
      <c r="B1976" s="41"/>
      <c r="C1976" s="193" t="s">
        <v>2207</v>
      </c>
      <c r="D1976" s="193" t="s">
        <v>129</v>
      </c>
      <c r="E1976" s="194" t="s">
        <v>2208</v>
      </c>
      <c r="F1976" s="195" t="s">
        <v>2209</v>
      </c>
      <c r="G1976" s="196" t="s">
        <v>1489</v>
      </c>
      <c r="H1976" s="197">
        <v>5</v>
      </c>
      <c r="I1976" s="198"/>
      <c r="J1976" s="199">
        <f>ROUND(I1976*H1976,2)</f>
        <v>0</v>
      </c>
      <c r="K1976" s="195" t="s">
        <v>160</v>
      </c>
      <c r="L1976" s="61"/>
      <c r="M1976" s="200" t="s">
        <v>21</v>
      </c>
      <c r="N1976" s="201" t="s">
        <v>42</v>
      </c>
      <c r="O1976" s="42"/>
      <c r="P1976" s="202">
        <f>O1976*H1976</f>
        <v>0</v>
      </c>
      <c r="Q1976" s="202">
        <v>0</v>
      </c>
      <c r="R1976" s="202">
        <f>Q1976*H1976</f>
        <v>0</v>
      </c>
      <c r="S1976" s="202">
        <v>0</v>
      </c>
      <c r="T1976" s="203">
        <f>S1976*H1976</f>
        <v>0</v>
      </c>
      <c r="AR1976" s="24" t="s">
        <v>161</v>
      </c>
      <c r="AT1976" s="24" t="s">
        <v>129</v>
      </c>
      <c r="AU1976" s="24" t="s">
        <v>134</v>
      </c>
      <c r="AY1976" s="24" t="s">
        <v>126</v>
      </c>
      <c r="BE1976" s="204">
        <f>IF(N1976="základní",J1976,0)</f>
        <v>0</v>
      </c>
      <c r="BF1976" s="204">
        <f>IF(N1976="snížená",J1976,0)</f>
        <v>0</v>
      </c>
      <c r="BG1976" s="204">
        <f>IF(N1976="zákl. přenesená",J1976,0)</f>
        <v>0</v>
      </c>
      <c r="BH1976" s="204">
        <f>IF(N1976="sníž. přenesená",J1976,0)</f>
        <v>0</v>
      </c>
      <c r="BI1976" s="204">
        <f>IF(N1976="nulová",J1976,0)</f>
        <v>0</v>
      </c>
      <c r="BJ1976" s="24" t="s">
        <v>134</v>
      </c>
      <c r="BK1976" s="204">
        <f>ROUND(I1976*H1976,2)</f>
        <v>0</v>
      </c>
      <c r="BL1976" s="24" t="s">
        <v>161</v>
      </c>
      <c r="BM1976" s="24" t="s">
        <v>2210</v>
      </c>
    </row>
    <row r="1977" spans="2:65" s="1" customFormat="1" ht="27">
      <c r="B1977" s="41"/>
      <c r="C1977" s="63"/>
      <c r="D1977" s="205" t="s">
        <v>135</v>
      </c>
      <c r="E1977" s="63"/>
      <c r="F1977" s="206" t="s">
        <v>2211</v>
      </c>
      <c r="G1977" s="63"/>
      <c r="H1977" s="63"/>
      <c r="I1977" s="163"/>
      <c r="J1977" s="63"/>
      <c r="K1977" s="63"/>
      <c r="L1977" s="61"/>
      <c r="M1977" s="207"/>
      <c r="N1977" s="42"/>
      <c r="O1977" s="42"/>
      <c r="P1977" s="42"/>
      <c r="Q1977" s="42"/>
      <c r="R1977" s="42"/>
      <c r="S1977" s="42"/>
      <c r="T1977" s="78"/>
      <c r="AT1977" s="24" t="s">
        <v>135</v>
      </c>
      <c r="AU1977" s="24" t="s">
        <v>134</v>
      </c>
    </row>
    <row r="1978" spans="2:65" s="1" customFormat="1" ht="31.5" customHeight="1">
      <c r="B1978" s="41"/>
      <c r="C1978" s="193" t="s">
        <v>1479</v>
      </c>
      <c r="D1978" s="193" t="s">
        <v>129</v>
      </c>
      <c r="E1978" s="194" t="s">
        <v>2212</v>
      </c>
      <c r="F1978" s="195" t="s">
        <v>2213</v>
      </c>
      <c r="G1978" s="196" t="s">
        <v>1489</v>
      </c>
      <c r="H1978" s="197">
        <v>1</v>
      </c>
      <c r="I1978" s="198"/>
      <c r="J1978" s="199">
        <f>ROUND(I1978*H1978,2)</f>
        <v>0</v>
      </c>
      <c r="K1978" s="195" t="s">
        <v>160</v>
      </c>
      <c r="L1978" s="61"/>
      <c r="M1978" s="200" t="s">
        <v>21</v>
      </c>
      <c r="N1978" s="201" t="s">
        <v>42</v>
      </c>
      <c r="O1978" s="42"/>
      <c r="P1978" s="202">
        <f>O1978*H1978</f>
        <v>0</v>
      </c>
      <c r="Q1978" s="202">
        <v>0</v>
      </c>
      <c r="R1978" s="202">
        <f>Q1978*H1978</f>
        <v>0</v>
      </c>
      <c r="S1978" s="202">
        <v>0</v>
      </c>
      <c r="T1978" s="203">
        <f>S1978*H1978</f>
        <v>0</v>
      </c>
      <c r="AR1978" s="24" t="s">
        <v>161</v>
      </c>
      <c r="AT1978" s="24" t="s">
        <v>129</v>
      </c>
      <c r="AU1978" s="24" t="s">
        <v>134</v>
      </c>
      <c r="AY1978" s="24" t="s">
        <v>126</v>
      </c>
      <c r="BE1978" s="204">
        <f>IF(N1978="základní",J1978,0)</f>
        <v>0</v>
      </c>
      <c r="BF1978" s="204">
        <f>IF(N1978="snížená",J1978,0)</f>
        <v>0</v>
      </c>
      <c r="BG1978" s="204">
        <f>IF(N1978="zákl. přenesená",J1978,0)</f>
        <v>0</v>
      </c>
      <c r="BH1978" s="204">
        <f>IF(N1978="sníž. přenesená",J1978,0)</f>
        <v>0</v>
      </c>
      <c r="BI1978" s="204">
        <f>IF(N1978="nulová",J1978,0)</f>
        <v>0</v>
      </c>
      <c r="BJ1978" s="24" t="s">
        <v>134</v>
      </c>
      <c r="BK1978" s="204">
        <f>ROUND(I1978*H1978,2)</f>
        <v>0</v>
      </c>
      <c r="BL1978" s="24" t="s">
        <v>161</v>
      </c>
      <c r="BM1978" s="24" t="s">
        <v>2214</v>
      </c>
    </row>
    <row r="1979" spans="2:65" s="1" customFormat="1" ht="27">
      <c r="B1979" s="41"/>
      <c r="C1979" s="63"/>
      <c r="D1979" s="208" t="s">
        <v>135</v>
      </c>
      <c r="E1979" s="63"/>
      <c r="F1979" s="209" t="s">
        <v>2215</v>
      </c>
      <c r="G1979" s="63"/>
      <c r="H1979" s="63"/>
      <c r="I1979" s="163"/>
      <c r="J1979" s="63"/>
      <c r="K1979" s="63"/>
      <c r="L1979" s="61"/>
      <c r="M1979" s="207"/>
      <c r="N1979" s="42"/>
      <c r="O1979" s="42"/>
      <c r="P1979" s="42"/>
      <c r="Q1979" s="42"/>
      <c r="R1979" s="42"/>
      <c r="S1979" s="42"/>
      <c r="T1979" s="78"/>
      <c r="AT1979" s="24" t="s">
        <v>135</v>
      </c>
      <c r="AU1979" s="24" t="s">
        <v>134</v>
      </c>
    </row>
    <row r="1980" spans="2:65" s="1" customFormat="1" ht="40.5">
      <c r="B1980" s="41"/>
      <c r="C1980" s="63"/>
      <c r="D1980" s="205" t="s">
        <v>299</v>
      </c>
      <c r="E1980" s="63"/>
      <c r="F1980" s="235" t="s">
        <v>2216</v>
      </c>
      <c r="G1980" s="63"/>
      <c r="H1980" s="63"/>
      <c r="I1980" s="163"/>
      <c r="J1980" s="63"/>
      <c r="K1980" s="63"/>
      <c r="L1980" s="61"/>
      <c r="M1980" s="207"/>
      <c r="N1980" s="42"/>
      <c r="O1980" s="42"/>
      <c r="P1980" s="42"/>
      <c r="Q1980" s="42"/>
      <c r="R1980" s="42"/>
      <c r="S1980" s="42"/>
      <c r="T1980" s="78"/>
      <c r="AT1980" s="24" t="s">
        <v>299</v>
      </c>
      <c r="AU1980" s="24" t="s">
        <v>134</v>
      </c>
    </row>
    <row r="1981" spans="2:65" s="1" customFormat="1" ht="22.5" customHeight="1">
      <c r="B1981" s="41"/>
      <c r="C1981" s="193" t="s">
        <v>2217</v>
      </c>
      <c r="D1981" s="193" t="s">
        <v>129</v>
      </c>
      <c r="E1981" s="194" t="s">
        <v>2218</v>
      </c>
      <c r="F1981" s="195" t="s">
        <v>2219</v>
      </c>
      <c r="G1981" s="196" t="s">
        <v>1489</v>
      </c>
      <c r="H1981" s="197">
        <v>1</v>
      </c>
      <c r="I1981" s="198"/>
      <c r="J1981" s="199">
        <f>ROUND(I1981*H1981,2)</f>
        <v>0</v>
      </c>
      <c r="K1981" s="195" t="s">
        <v>21</v>
      </c>
      <c r="L1981" s="61"/>
      <c r="M1981" s="200" t="s">
        <v>21</v>
      </c>
      <c r="N1981" s="201" t="s">
        <v>42</v>
      </c>
      <c r="O1981" s="42"/>
      <c r="P1981" s="202">
        <f>O1981*H1981</f>
        <v>0</v>
      </c>
      <c r="Q1981" s="202">
        <v>0</v>
      </c>
      <c r="R1981" s="202">
        <f>Q1981*H1981</f>
        <v>0</v>
      </c>
      <c r="S1981" s="202">
        <v>0</v>
      </c>
      <c r="T1981" s="203">
        <f>S1981*H1981</f>
        <v>0</v>
      </c>
      <c r="AR1981" s="24" t="s">
        <v>161</v>
      </c>
      <c r="AT1981" s="24" t="s">
        <v>129</v>
      </c>
      <c r="AU1981" s="24" t="s">
        <v>134</v>
      </c>
      <c r="AY1981" s="24" t="s">
        <v>126</v>
      </c>
      <c r="BE1981" s="204">
        <f>IF(N1981="základní",J1981,0)</f>
        <v>0</v>
      </c>
      <c r="BF1981" s="204">
        <f>IF(N1981="snížená",J1981,0)</f>
        <v>0</v>
      </c>
      <c r="BG1981" s="204">
        <f>IF(N1981="zákl. přenesená",J1981,0)</f>
        <v>0</v>
      </c>
      <c r="BH1981" s="204">
        <f>IF(N1981="sníž. přenesená",J1981,0)</f>
        <v>0</v>
      </c>
      <c r="BI1981" s="204">
        <f>IF(N1981="nulová",J1981,0)</f>
        <v>0</v>
      </c>
      <c r="BJ1981" s="24" t="s">
        <v>134</v>
      </c>
      <c r="BK1981" s="204">
        <f>ROUND(I1981*H1981,2)</f>
        <v>0</v>
      </c>
      <c r="BL1981" s="24" t="s">
        <v>161</v>
      </c>
      <c r="BM1981" s="24" t="s">
        <v>2220</v>
      </c>
    </row>
    <row r="1982" spans="2:65" s="1" customFormat="1" ht="13.5">
      <c r="B1982" s="41"/>
      <c r="C1982" s="63"/>
      <c r="D1982" s="205" t="s">
        <v>135</v>
      </c>
      <c r="E1982" s="63"/>
      <c r="F1982" s="206" t="s">
        <v>2219</v>
      </c>
      <c r="G1982" s="63"/>
      <c r="H1982" s="63"/>
      <c r="I1982" s="163"/>
      <c r="J1982" s="63"/>
      <c r="K1982" s="63"/>
      <c r="L1982" s="61"/>
      <c r="M1982" s="207"/>
      <c r="N1982" s="42"/>
      <c r="O1982" s="42"/>
      <c r="P1982" s="42"/>
      <c r="Q1982" s="42"/>
      <c r="R1982" s="42"/>
      <c r="S1982" s="42"/>
      <c r="T1982" s="78"/>
      <c r="AT1982" s="24" t="s">
        <v>135</v>
      </c>
      <c r="AU1982" s="24" t="s">
        <v>134</v>
      </c>
    </row>
    <row r="1983" spans="2:65" s="1" customFormat="1" ht="22.5" customHeight="1">
      <c r="B1983" s="41"/>
      <c r="C1983" s="193" t="s">
        <v>1487</v>
      </c>
      <c r="D1983" s="193" t="s">
        <v>129</v>
      </c>
      <c r="E1983" s="194" t="s">
        <v>2221</v>
      </c>
      <c r="F1983" s="195" t="s">
        <v>2222</v>
      </c>
      <c r="G1983" s="196" t="s">
        <v>1489</v>
      </c>
      <c r="H1983" s="197">
        <v>2</v>
      </c>
      <c r="I1983" s="198"/>
      <c r="J1983" s="199">
        <f>ROUND(I1983*H1983,2)</f>
        <v>0</v>
      </c>
      <c r="K1983" s="195" t="s">
        <v>160</v>
      </c>
      <c r="L1983" s="61"/>
      <c r="M1983" s="200" t="s">
        <v>21</v>
      </c>
      <c r="N1983" s="201" t="s">
        <v>42</v>
      </c>
      <c r="O1983" s="42"/>
      <c r="P1983" s="202">
        <f>O1983*H1983</f>
        <v>0</v>
      </c>
      <c r="Q1983" s="202">
        <v>0</v>
      </c>
      <c r="R1983" s="202">
        <f>Q1983*H1983</f>
        <v>0</v>
      </c>
      <c r="S1983" s="202">
        <v>0</v>
      </c>
      <c r="T1983" s="203">
        <f>S1983*H1983</f>
        <v>0</v>
      </c>
      <c r="AR1983" s="24" t="s">
        <v>161</v>
      </c>
      <c r="AT1983" s="24" t="s">
        <v>129</v>
      </c>
      <c r="AU1983" s="24" t="s">
        <v>134</v>
      </c>
      <c r="AY1983" s="24" t="s">
        <v>126</v>
      </c>
      <c r="BE1983" s="204">
        <f>IF(N1983="základní",J1983,0)</f>
        <v>0</v>
      </c>
      <c r="BF1983" s="204">
        <f>IF(N1983="snížená",J1983,0)</f>
        <v>0</v>
      </c>
      <c r="BG1983" s="204">
        <f>IF(N1983="zákl. přenesená",J1983,0)</f>
        <v>0</v>
      </c>
      <c r="BH1983" s="204">
        <f>IF(N1983="sníž. přenesená",J1983,0)</f>
        <v>0</v>
      </c>
      <c r="BI1983" s="204">
        <f>IF(N1983="nulová",J1983,0)</f>
        <v>0</v>
      </c>
      <c r="BJ1983" s="24" t="s">
        <v>134</v>
      </c>
      <c r="BK1983" s="204">
        <f>ROUND(I1983*H1983,2)</f>
        <v>0</v>
      </c>
      <c r="BL1983" s="24" t="s">
        <v>161</v>
      </c>
      <c r="BM1983" s="24" t="s">
        <v>2223</v>
      </c>
    </row>
    <row r="1984" spans="2:65" s="1" customFormat="1" ht="13.5">
      <c r="B1984" s="41"/>
      <c r="C1984" s="63"/>
      <c r="D1984" s="208" t="s">
        <v>135</v>
      </c>
      <c r="E1984" s="63"/>
      <c r="F1984" s="209" t="s">
        <v>2224</v>
      </c>
      <c r="G1984" s="63"/>
      <c r="H1984" s="63"/>
      <c r="I1984" s="163"/>
      <c r="J1984" s="63"/>
      <c r="K1984" s="63"/>
      <c r="L1984" s="61"/>
      <c r="M1984" s="207"/>
      <c r="N1984" s="42"/>
      <c r="O1984" s="42"/>
      <c r="P1984" s="42"/>
      <c r="Q1984" s="42"/>
      <c r="R1984" s="42"/>
      <c r="S1984" s="42"/>
      <c r="T1984" s="78"/>
      <c r="AT1984" s="24" t="s">
        <v>135</v>
      </c>
      <c r="AU1984" s="24" t="s">
        <v>134</v>
      </c>
    </row>
    <row r="1985" spans="2:65" s="1" customFormat="1" ht="27">
      <c r="B1985" s="41"/>
      <c r="C1985" s="63"/>
      <c r="D1985" s="205" t="s">
        <v>299</v>
      </c>
      <c r="E1985" s="63"/>
      <c r="F1985" s="235" t="s">
        <v>2225</v>
      </c>
      <c r="G1985" s="63"/>
      <c r="H1985" s="63"/>
      <c r="I1985" s="163"/>
      <c r="J1985" s="63"/>
      <c r="K1985" s="63"/>
      <c r="L1985" s="61"/>
      <c r="M1985" s="207"/>
      <c r="N1985" s="42"/>
      <c r="O1985" s="42"/>
      <c r="P1985" s="42"/>
      <c r="Q1985" s="42"/>
      <c r="R1985" s="42"/>
      <c r="S1985" s="42"/>
      <c r="T1985" s="78"/>
      <c r="AT1985" s="24" t="s">
        <v>299</v>
      </c>
      <c r="AU1985" s="24" t="s">
        <v>134</v>
      </c>
    </row>
    <row r="1986" spans="2:65" s="1" customFormat="1" ht="22.5" customHeight="1">
      <c r="B1986" s="41"/>
      <c r="C1986" s="193" t="s">
        <v>2226</v>
      </c>
      <c r="D1986" s="193" t="s">
        <v>129</v>
      </c>
      <c r="E1986" s="194" t="s">
        <v>2227</v>
      </c>
      <c r="F1986" s="195" t="s">
        <v>2228</v>
      </c>
      <c r="G1986" s="196" t="s">
        <v>1984</v>
      </c>
      <c r="H1986" s="261"/>
      <c r="I1986" s="198"/>
      <c r="J1986" s="199">
        <f>ROUND(I1986*H1986,2)</f>
        <v>0</v>
      </c>
      <c r="K1986" s="195" t="s">
        <v>160</v>
      </c>
      <c r="L1986" s="61"/>
      <c r="M1986" s="200" t="s">
        <v>21</v>
      </c>
      <c r="N1986" s="201" t="s">
        <v>42</v>
      </c>
      <c r="O1986" s="42"/>
      <c r="P1986" s="202">
        <f>O1986*H1986</f>
        <v>0</v>
      </c>
      <c r="Q1986" s="202">
        <v>0</v>
      </c>
      <c r="R1986" s="202">
        <f>Q1986*H1986</f>
        <v>0</v>
      </c>
      <c r="S1986" s="202">
        <v>0</v>
      </c>
      <c r="T1986" s="203">
        <f>S1986*H1986</f>
        <v>0</v>
      </c>
      <c r="AR1986" s="24" t="s">
        <v>161</v>
      </c>
      <c r="AT1986" s="24" t="s">
        <v>129</v>
      </c>
      <c r="AU1986" s="24" t="s">
        <v>134</v>
      </c>
      <c r="AY1986" s="24" t="s">
        <v>126</v>
      </c>
      <c r="BE1986" s="204">
        <f>IF(N1986="základní",J1986,0)</f>
        <v>0</v>
      </c>
      <c r="BF1986" s="204">
        <f>IF(N1986="snížená",J1986,0)</f>
        <v>0</v>
      </c>
      <c r="BG1986" s="204">
        <f>IF(N1986="zákl. přenesená",J1986,0)</f>
        <v>0</v>
      </c>
      <c r="BH1986" s="204">
        <f>IF(N1986="sníž. přenesená",J1986,0)</f>
        <v>0</v>
      </c>
      <c r="BI1986" s="204">
        <f>IF(N1986="nulová",J1986,0)</f>
        <v>0</v>
      </c>
      <c r="BJ1986" s="24" t="s">
        <v>134</v>
      </c>
      <c r="BK1986" s="204">
        <f>ROUND(I1986*H1986,2)</f>
        <v>0</v>
      </c>
      <c r="BL1986" s="24" t="s">
        <v>161</v>
      </c>
      <c r="BM1986" s="24" t="s">
        <v>2229</v>
      </c>
    </row>
    <row r="1987" spans="2:65" s="1" customFormat="1" ht="27">
      <c r="B1987" s="41"/>
      <c r="C1987" s="63"/>
      <c r="D1987" s="208" t="s">
        <v>135</v>
      </c>
      <c r="E1987" s="63"/>
      <c r="F1987" s="209" t="s">
        <v>2230</v>
      </c>
      <c r="G1987" s="63"/>
      <c r="H1987" s="63"/>
      <c r="I1987" s="163"/>
      <c r="J1987" s="63"/>
      <c r="K1987" s="63"/>
      <c r="L1987" s="61"/>
      <c r="M1987" s="207"/>
      <c r="N1987" s="42"/>
      <c r="O1987" s="42"/>
      <c r="P1987" s="42"/>
      <c r="Q1987" s="42"/>
      <c r="R1987" s="42"/>
      <c r="S1987" s="42"/>
      <c r="T1987" s="78"/>
      <c r="AT1987" s="24" t="s">
        <v>135</v>
      </c>
      <c r="AU1987" s="24" t="s">
        <v>134</v>
      </c>
    </row>
    <row r="1988" spans="2:65" s="1" customFormat="1" ht="121.5">
      <c r="B1988" s="41"/>
      <c r="C1988" s="63"/>
      <c r="D1988" s="208" t="s">
        <v>299</v>
      </c>
      <c r="E1988" s="63"/>
      <c r="F1988" s="236" t="s">
        <v>2231</v>
      </c>
      <c r="G1988" s="63"/>
      <c r="H1988" s="63"/>
      <c r="I1988" s="163"/>
      <c r="J1988" s="63"/>
      <c r="K1988" s="63"/>
      <c r="L1988" s="61"/>
      <c r="M1988" s="207"/>
      <c r="N1988" s="42"/>
      <c r="O1988" s="42"/>
      <c r="P1988" s="42"/>
      <c r="Q1988" s="42"/>
      <c r="R1988" s="42"/>
      <c r="S1988" s="42"/>
      <c r="T1988" s="78"/>
      <c r="AT1988" s="24" t="s">
        <v>299</v>
      </c>
      <c r="AU1988" s="24" t="s">
        <v>134</v>
      </c>
    </row>
    <row r="1989" spans="2:65" s="10" customFormat="1" ht="29.85" customHeight="1">
      <c r="B1989" s="176"/>
      <c r="C1989" s="177"/>
      <c r="D1989" s="190" t="s">
        <v>69</v>
      </c>
      <c r="E1989" s="191" t="s">
        <v>2232</v>
      </c>
      <c r="F1989" s="191" t="s">
        <v>2233</v>
      </c>
      <c r="G1989" s="177"/>
      <c r="H1989" s="177"/>
      <c r="I1989" s="180"/>
      <c r="J1989" s="192">
        <f>BK1989</f>
        <v>0</v>
      </c>
      <c r="K1989" s="177"/>
      <c r="L1989" s="182"/>
      <c r="M1989" s="183"/>
      <c r="N1989" s="184"/>
      <c r="O1989" s="184"/>
      <c r="P1989" s="185">
        <f>SUM(P1990:P2003)</f>
        <v>0</v>
      </c>
      <c r="Q1989" s="184"/>
      <c r="R1989" s="185">
        <f>SUM(R1990:R2003)</f>
        <v>0</v>
      </c>
      <c r="S1989" s="184"/>
      <c r="T1989" s="186">
        <f>SUM(T1990:T2003)</f>
        <v>0</v>
      </c>
      <c r="AR1989" s="187" t="s">
        <v>134</v>
      </c>
      <c r="AT1989" s="188" t="s">
        <v>69</v>
      </c>
      <c r="AU1989" s="188" t="s">
        <v>78</v>
      </c>
      <c r="AY1989" s="187" t="s">
        <v>126</v>
      </c>
      <c r="BK1989" s="189">
        <f>SUM(BK1990:BK2003)</f>
        <v>0</v>
      </c>
    </row>
    <row r="1990" spans="2:65" s="1" customFormat="1" ht="22.5" customHeight="1">
      <c r="B1990" s="41"/>
      <c r="C1990" s="193" t="s">
        <v>1490</v>
      </c>
      <c r="D1990" s="193" t="s">
        <v>129</v>
      </c>
      <c r="E1990" s="194" t="s">
        <v>2234</v>
      </c>
      <c r="F1990" s="195" t="s">
        <v>2235</v>
      </c>
      <c r="G1990" s="196" t="s">
        <v>1489</v>
      </c>
      <c r="H1990" s="197">
        <v>33</v>
      </c>
      <c r="I1990" s="198"/>
      <c r="J1990" s="199">
        <f>ROUND(I1990*H1990,2)</f>
        <v>0</v>
      </c>
      <c r="K1990" s="195" t="s">
        <v>21</v>
      </c>
      <c r="L1990" s="61"/>
      <c r="M1990" s="200" t="s">
        <v>21</v>
      </c>
      <c r="N1990" s="201" t="s">
        <v>42</v>
      </c>
      <c r="O1990" s="42"/>
      <c r="P1990" s="202">
        <f>O1990*H1990</f>
        <v>0</v>
      </c>
      <c r="Q1990" s="202">
        <v>0</v>
      </c>
      <c r="R1990" s="202">
        <f>Q1990*H1990</f>
        <v>0</v>
      </c>
      <c r="S1990" s="202">
        <v>0</v>
      </c>
      <c r="T1990" s="203">
        <f>S1990*H1990</f>
        <v>0</v>
      </c>
      <c r="AR1990" s="24" t="s">
        <v>161</v>
      </c>
      <c r="AT1990" s="24" t="s">
        <v>129</v>
      </c>
      <c r="AU1990" s="24" t="s">
        <v>134</v>
      </c>
      <c r="AY1990" s="24" t="s">
        <v>126</v>
      </c>
      <c r="BE1990" s="204">
        <f>IF(N1990="základní",J1990,0)</f>
        <v>0</v>
      </c>
      <c r="BF1990" s="204">
        <f>IF(N1990="snížená",J1990,0)</f>
        <v>0</v>
      </c>
      <c r="BG1990" s="204">
        <f>IF(N1990="zákl. přenesená",J1990,0)</f>
        <v>0</v>
      </c>
      <c r="BH1990" s="204">
        <f>IF(N1990="sníž. přenesená",J1990,0)</f>
        <v>0</v>
      </c>
      <c r="BI1990" s="204">
        <f>IF(N1990="nulová",J1990,0)</f>
        <v>0</v>
      </c>
      <c r="BJ1990" s="24" t="s">
        <v>134</v>
      </c>
      <c r="BK1990" s="204">
        <f>ROUND(I1990*H1990,2)</f>
        <v>0</v>
      </c>
      <c r="BL1990" s="24" t="s">
        <v>161</v>
      </c>
      <c r="BM1990" s="24" t="s">
        <v>2236</v>
      </c>
    </row>
    <row r="1991" spans="2:65" s="1" customFormat="1" ht="13.5">
      <c r="B1991" s="41"/>
      <c r="C1991" s="63"/>
      <c r="D1991" s="205" t="s">
        <v>135</v>
      </c>
      <c r="E1991" s="63"/>
      <c r="F1991" s="206" t="s">
        <v>2237</v>
      </c>
      <c r="G1991" s="63"/>
      <c r="H1991" s="63"/>
      <c r="I1991" s="163"/>
      <c r="J1991" s="63"/>
      <c r="K1991" s="63"/>
      <c r="L1991" s="61"/>
      <c r="M1991" s="207"/>
      <c r="N1991" s="42"/>
      <c r="O1991" s="42"/>
      <c r="P1991" s="42"/>
      <c r="Q1991" s="42"/>
      <c r="R1991" s="42"/>
      <c r="S1991" s="42"/>
      <c r="T1991" s="78"/>
      <c r="AT1991" s="24" t="s">
        <v>135</v>
      </c>
      <c r="AU1991" s="24" t="s">
        <v>134</v>
      </c>
    </row>
    <row r="1992" spans="2:65" s="1" customFormat="1" ht="31.5" customHeight="1">
      <c r="B1992" s="41"/>
      <c r="C1992" s="193" t="s">
        <v>2238</v>
      </c>
      <c r="D1992" s="193" t="s">
        <v>129</v>
      </c>
      <c r="E1992" s="194" t="s">
        <v>2239</v>
      </c>
      <c r="F1992" s="195" t="s">
        <v>2240</v>
      </c>
      <c r="G1992" s="196" t="s">
        <v>1489</v>
      </c>
      <c r="H1992" s="197">
        <v>16</v>
      </c>
      <c r="I1992" s="198"/>
      <c r="J1992" s="199">
        <f>ROUND(I1992*H1992,2)</f>
        <v>0</v>
      </c>
      <c r="K1992" s="195" t="s">
        <v>160</v>
      </c>
      <c r="L1992" s="61"/>
      <c r="M1992" s="200" t="s">
        <v>21</v>
      </c>
      <c r="N1992" s="201" t="s">
        <v>42</v>
      </c>
      <c r="O1992" s="42"/>
      <c r="P1992" s="202">
        <f>O1992*H1992</f>
        <v>0</v>
      </c>
      <c r="Q1992" s="202">
        <v>0</v>
      </c>
      <c r="R1992" s="202">
        <f>Q1992*H1992</f>
        <v>0</v>
      </c>
      <c r="S1992" s="202">
        <v>0</v>
      </c>
      <c r="T1992" s="203">
        <f>S1992*H1992</f>
        <v>0</v>
      </c>
      <c r="AR1992" s="24" t="s">
        <v>161</v>
      </c>
      <c r="AT1992" s="24" t="s">
        <v>129</v>
      </c>
      <c r="AU1992" s="24" t="s">
        <v>134</v>
      </c>
      <c r="AY1992" s="24" t="s">
        <v>126</v>
      </c>
      <c r="BE1992" s="204">
        <f>IF(N1992="základní",J1992,0)</f>
        <v>0</v>
      </c>
      <c r="BF1992" s="204">
        <f>IF(N1992="snížená",J1992,0)</f>
        <v>0</v>
      </c>
      <c r="BG1992" s="204">
        <f>IF(N1992="zákl. přenesená",J1992,0)</f>
        <v>0</v>
      </c>
      <c r="BH1992" s="204">
        <f>IF(N1992="sníž. přenesená",J1992,0)</f>
        <v>0</v>
      </c>
      <c r="BI1992" s="204">
        <f>IF(N1992="nulová",J1992,0)</f>
        <v>0</v>
      </c>
      <c r="BJ1992" s="24" t="s">
        <v>134</v>
      </c>
      <c r="BK1992" s="204">
        <f>ROUND(I1992*H1992,2)</f>
        <v>0</v>
      </c>
      <c r="BL1992" s="24" t="s">
        <v>161</v>
      </c>
      <c r="BM1992" s="24" t="s">
        <v>2241</v>
      </c>
    </row>
    <row r="1993" spans="2:65" s="1" customFormat="1" ht="27">
      <c r="B1993" s="41"/>
      <c r="C1993" s="63"/>
      <c r="D1993" s="208" t="s">
        <v>135</v>
      </c>
      <c r="E1993" s="63"/>
      <c r="F1993" s="209" t="s">
        <v>2242</v>
      </c>
      <c r="G1993" s="63"/>
      <c r="H1993" s="63"/>
      <c r="I1993" s="163"/>
      <c r="J1993" s="63"/>
      <c r="K1993" s="63"/>
      <c r="L1993" s="61"/>
      <c r="M1993" s="207"/>
      <c r="N1993" s="42"/>
      <c r="O1993" s="42"/>
      <c r="P1993" s="42"/>
      <c r="Q1993" s="42"/>
      <c r="R1993" s="42"/>
      <c r="S1993" s="42"/>
      <c r="T1993" s="78"/>
      <c r="AT1993" s="24" t="s">
        <v>135</v>
      </c>
      <c r="AU1993" s="24" t="s">
        <v>134</v>
      </c>
    </row>
    <row r="1994" spans="2:65" s="1" customFormat="1" ht="94.5">
      <c r="B1994" s="41"/>
      <c r="C1994" s="63"/>
      <c r="D1994" s="205" t="s">
        <v>299</v>
      </c>
      <c r="E1994" s="63"/>
      <c r="F1994" s="235" t="s">
        <v>2243</v>
      </c>
      <c r="G1994" s="63"/>
      <c r="H1994" s="63"/>
      <c r="I1994" s="163"/>
      <c r="J1994" s="63"/>
      <c r="K1994" s="63"/>
      <c r="L1994" s="61"/>
      <c r="M1994" s="207"/>
      <c r="N1994" s="42"/>
      <c r="O1994" s="42"/>
      <c r="P1994" s="42"/>
      <c r="Q1994" s="42"/>
      <c r="R1994" s="42"/>
      <c r="S1994" s="42"/>
      <c r="T1994" s="78"/>
      <c r="AT1994" s="24" t="s">
        <v>299</v>
      </c>
      <c r="AU1994" s="24" t="s">
        <v>134</v>
      </c>
    </row>
    <row r="1995" spans="2:65" s="1" customFormat="1" ht="31.5" customHeight="1">
      <c r="B1995" s="41"/>
      <c r="C1995" s="193" t="s">
        <v>1494</v>
      </c>
      <c r="D1995" s="193" t="s">
        <v>129</v>
      </c>
      <c r="E1995" s="194" t="s">
        <v>2244</v>
      </c>
      <c r="F1995" s="195" t="s">
        <v>2245</v>
      </c>
      <c r="G1995" s="196" t="s">
        <v>1489</v>
      </c>
      <c r="H1995" s="197">
        <v>5</v>
      </c>
      <c r="I1995" s="198"/>
      <c r="J1995" s="199">
        <f>ROUND(I1995*H1995,2)</f>
        <v>0</v>
      </c>
      <c r="K1995" s="195" t="s">
        <v>160</v>
      </c>
      <c r="L1995" s="61"/>
      <c r="M1995" s="200" t="s">
        <v>21</v>
      </c>
      <c r="N1995" s="201" t="s">
        <v>42</v>
      </c>
      <c r="O1995" s="42"/>
      <c r="P1995" s="202">
        <f>O1995*H1995</f>
        <v>0</v>
      </c>
      <c r="Q1995" s="202">
        <v>0</v>
      </c>
      <c r="R1995" s="202">
        <f>Q1995*H1995</f>
        <v>0</v>
      </c>
      <c r="S1995" s="202">
        <v>0</v>
      </c>
      <c r="T1995" s="203">
        <f>S1995*H1995</f>
        <v>0</v>
      </c>
      <c r="AR1995" s="24" t="s">
        <v>161</v>
      </c>
      <c r="AT1995" s="24" t="s">
        <v>129</v>
      </c>
      <c r="AU1995" s="24" t="s">
        <v>134</v>
      </c>
      <c r="AY1995" s="24" t="s">
        <v>126</v>
      </c>
      <c r="BE1995" s="204">
        <f>IF(N1995="základní",J1995,0)</f>
        <v>0</v>
      </c>
      <c r="BF1995" s="204">
        <f>IF(N1995="snížená",J1995,0)</f>
        <v>0</v>
      </c>
      <c r="BG1995" s="204">
        <f>IF(N1995="zákl. přenesená",J1995,0)</f>
        <v>0</v>
      </c>
      <c r="BH1995" s="204">
        <f>IF(N1995="sníž. přenesená",J1995,0)</f>
        <v>0</v>
      </c>
      <c r="BI1995" s="204">
        <f>IF(N1995="nulová",J1995,0)</f>
        <v>0</v>
      </c>
      <c r="BJ1995" s="24" t="s">
        <v>134</v>
      </c>
      <c r="BK1995" s="204">
        <f>ROUND(I1995*H1995,2)</f>
        <v>0</v>
      </c>
      <c r="BL1995" s="24" t="s">
        <v>161</v>
      </c>
      <c r="BM1995" s="24" t="s">
        <v>2246</v>
      </c>
    </row>
    <row r="1996" spans="2:65" s="1" customFormat="1" ht="27">
      <c r="B1996" s="41"/>
      <c r="C1996" s="63"/>
      <c r="D1996" s="208" t="s">
        <v>135</v>
      </c>
      <c r="E1996" s="63"/>
      <c r="F1996" s="209" t="s">
        <v>2247</v>
      </c>
      <c r="G1996" s="63"/>
      <c r="H1996" s="63"/>
      <c r="I1996" s="163"/>
      <c r="J1996" s="63"/>
      <c r="K1996" s="63"/>
      <c r="L1996" s="61"/>
      <c r="M1996" s="207"/>
      <c r="N1996" s="42"/>
      <c r="O1996" s="42"/>
      <c r="P1996" s="42"/>
      <c r="Q1996" s="42"/>
      <c r="R1996" s="42"/>
      <c r="S1996" s="42"/>
      <c r="T1996" s="78"/>
      <c r="AT1996" s="24" t="s">
        <v>135</v>
      </c>
      <c r="AU1996" s="24" t="s">
        <v>134</v>
      </c>
    </row>
    <row r="1997" spans="2:65" s="1" customFormat="1" ht="94.5">
      <c r="B1997" s="41"/>
      <c r="C1997" s="63"/>
      <c r="D1997" s="205" t="s">
        <v>299</v>
      </c>
      <c r="E1997" s="63"/>
      <c r="F1997" s="235" t="s">
        <v>2243</v>
      </c>
      <c r="G1997" s="63"/>
      <c r="H1997" s="63"/>
      <c r="I1997" s="163"/>
      <c r="J1997" s="63"/>
      <c r="K1997" s="63"/>
      <c r="L1997" s="61"/>
      <c r="M1997" s="207"/>
      <c r="N1997" s="42"/>
      <c r="O1997" s="42"/>
      <c r="P1997" s="42"/>
      <c r="Q1997" s="42"/>
      <c r="R1997" s="42"/>
      <c r="S1997" s="42"/>
      <c r="T1997" s="78"/>
      <c r="AT1997" s="24" t="s">
        <v>299</v>
      </c>
      <c r="AU1997" s="24" t="s">
        <v>134</v>
      </c>
    </row>
    <row r="1998" spans="2:65" s="1" customFormat="1" ht="31.5" customHeight="1">
      <c r="B1998" s="41"/>
      <c r="C1998" s="193" t="s">
        <v>2248</v>
      </c>
      <c r="D1998" s="193" t="s">
        <v>129</v>
      </c>
      <c r="E1998" s="194" t="s">
        <v>2249</v>
      </c>
      <c r="F1998" s="195" t="s">
        <v>2250</v>
      </c>
      <c r="G1998" s="196" t="s">
        <v>1489</v>
      </c>
      <c r="H1998" s="197">
        <v>33</v>
      </c>
      <c r="I1998" s="198"/>
      <c r="J1998" s="199">
        <f>ROUND(I1998*H1998,2)</f>
        <v>0</v>
      </c>
      <c r="K1998" s="195" t="s">
        <v>160</v>
      </c>
      <c r="L1998" s="61"/>
      <c r="M1998" s="200" t="s">
        <v>21</v>
      </c>
      <c r="N1998" s="201" t="s">
        <v>42</v>
      </c>
      <c r="O1998" s="42"/>
      <c r="P1998" s="202">
        <f>O1998*H1998</f>
        <v>0</v>
      </c>
      <c r="Q1998" s="202">
        <v>0</v>
      </c>
      <c r="R1998" s="202">
        <f>Q1998*H1998</f>
        <v>0</v>
      </c>
      <c r="S1998" s="202">
        <v>0</v>
      </c>
      <c r="T1998" s="203">
        <f>S1998*H1998</f>
        <v>0</v>
      </c>
      <c r="AR1998" s="24" t="s">
        <v>161</v>
      </c>
      <c r="AT1998" s="24" t="s">
        <v>129</v>
      </c>
      <c r="AU1998" s="24" t="s">
        <v>134</v>
      </c>
      <c r="AY1998" s="24" t="s">
        <v>126</v>
      </c>
      <c r="BE1998" s="204">
        <f>IF(N1998="základní",J1998,0)</f>
        <v>0</v>
      </c>
      <c r="BF1998" s="204">
        <f>IF(N1998="snížená",J1998,0)</f>
        <v>0</v>
      </c>
      <c r="BG1998" s="204">
        <f>IF(N1998="zákl. přenesená",J1998,0)</f>
        <v>0</v>
      </c>
      <c r="BH1998" s="204">
        <f>IF(N1998="sníž. přenesená",J1998,0)</f>
        <v>0</v>
      </c>
      <c r="BI1998" s="204">
        <f>IF(N1998="nulová",J1998,0)</f>
        <v>0</v>
      </c>
      <c r="BJ1998" s="24" t="s">
        <v>134</v>
      </c>
      <c r="BK1998" s="204">
        <f>ROUND(I1998*H1998,2)</f>
        <v>0</v>
      </c>
      <c r="BL1998" s="24" t="s">
        <v>161</v>
      </c>
      <c r="BM1998" s="24" t="s">
        <v>2251</v>
      </c>
    </row>
    <row r="1999" spans="2:65" s="1" customFormat="1" ht="27">
      <c r="B1999" s="41"/>
      <c r="C1999" s="63"/>
      <c r="D1999" s="208" t="s">
        <v>135</v>
      </c>
      <c r="E1999" s="63"/>
      <c r="F1999" s="209" t="s">
        <v>2252</v>
      </c>
      <c r="G1999" s="63"/>
      <c r="H1999" s="63"/>
      <c r="I1999" s="163"/>
      <c r="J1999" s="63"/>
      <c r="K1999" s="63"/>
      <c r="L1999" s="61"/>
      <c r="M1999" s="207"/>
      <c r="N1999" s="42"/>
      <c r="O1999" s="42"/>
      <c r="P1999" s="42"/>
      <c r="Q1999" s="42"/>
      <c r="R1999" s="42"/>
      <c r="S1999" s="42"/>
      <c r="T1999" s="78"/>
      <c r="AT1999" s="24" t="s">
        <v>135</v>
      </c>
      <c r="AU1999" s="24" t="s">
        <v>134</v>
      </c>
    </row>
    <row r="2000" spans="2:65" s="1" customFormat="1" ht="94.5">
      <c r="B2000" s="41"/>
      <c r="C2000" s="63"/>
      <c r="D2000" s="205" t="s">
        <v>299</v>
      </c>
      <c r="E2000" s="63"/>
      <c r="F2000" s="235" t="s">
        <v>2243</v>
      </c>
      <c r="G2000" s="63"/>
      <c r="H2000" s="63"/>
      <c r="I2000" s="163"/>
      <c r="J2000" s="63"/>
      <c r="K2000" s="63"/>
      <c r="L2000" s="61"/>
      <c r="M2000" s="207"/>
      <c r="N2000" s="42"/>
      <c r="O2000" s="42"/>
      <c r="P2000" s="42"/>
      <c r="Q2000" s="42"/>
      <c r="R2000" s="42"/>
      <c r="S2000" s="42"/>
      <c r="T2000" s="78"/>
      <c r="AT2000" s="24" t="s">
        <v>299</v>
      </c>
      <c r="AU2000" s="24" t="s">
        <v>134</v>
      </c>
    </row>
    <row r="2001" spans="2:65" s="1" customFormat="1" ht="22.5" customHeight="1">
      <c r="B2001" s="41"/>
      <c r="C2001" s="193" t="s">
        <v>1497</v>
      </c>
      <c r="D2001" s="193" t="s">
        <v>129</v>
      </c>
      <c r="E2001" s="194" t="s">
        <v>2253</v>
      </c>
      <c r="F2001" s="195" t="s">
        <v>2254</v>
      </c>
      <c r="G2001" s="196" t="s">
        <v>380</v>
      </c>
      <c r="H2001" s="197">
        <v>0.86699999999999999</v>
      </c>
      <c r="I2001" s="198"/>
      <c r="J2001" s="199">
        <f>ROUND(I2001*H2001,2)</f>
        <v>0</v>
      </c>
      <c r="K2001" s="195" t="s">
        <v>160</v>
      </c>
      <c r="L2001" s="61"/>
      <c r="M2001" s="200" t="s">
        <v>21</v>
      </c>
      <c r="N2001" s="201" t="s">
        <v>42</v>
      </c>
      <c r="O2001" s="42"/>
      <c r="P2001" s="202">
        <f>O2001*H2001</f>
        <v>0</v>
      </c>
      <c r="Q2001" s="202">
        <v>0</v>
      </c>
      <c r="R2001" s="202">
        <f>Q2001*H2001</f>
        <v>0</v>
      </c>
      <c r="S2001" s="202">
        <v>0</v>
      </c>
      <c r="T2001" s="203">
        <f>S2001*H2001</f>
        <v>0</v>
      </c>
      <c r="AR2001" s="24" t="s">
        <v>161</v>
      </c>
      <c r="AT2001" s="24" t="s">
        <v>129</v>
      </c>
      <c r="AU2001" s="24" t="s">
        <v>134</v>
      </c>
      <c r="AY2001" s="24" t="s">
        <v>126</v>
      </c>
      <c r="BE2001" s="204">
        <f>IF(N2001="základní",J2001,0)</f>
        <v>0</v>
      </c>
      <c r="BF2001" s="204">
        <f>IF(N2001="snížená",J2001,0)</f>
        <v>0</v>
      </c>
      <c r="BG2001" s="204">
        <f>IF(N2001="zákl. přenesená",J2001,0)</f>
        <v>0</v>
      </c>
      <c r="BH2001" s="204">
        <f>IF(N2001="sníž. přenesená",J2001,0)</f>
        <v>0</v>
      </c>
      <c r="BI2001" s="204">
        <f>IF(N2001="nulová",J2001,0)</f>
        <v>0</v>
      </c>
      <c r="BJ2001" s="24" t="s">
        <v>134</v>
      </c>
      <c r="BK2001" s="204">
        <f>ROUND(I2001*H2001,2)</f>
        <v>0</v>
      </c>
      <c r="BL2001" s="24" t="s">
        <v>161</v>
      </c>
      <c r="BM2001" s="24" t="s">
        <v>2255</v>
      </c>
    </row>
    <row r="2002" spans="2:65" s="1" customFormat="1" ht="27">
      <c r="B2002" s="41"/>
      <c r="C2002" s="63"/>
      <c r="D2002" s="208" t="s">
        <v>135</v>
      </c>
      <c r="E2002" s="63"/>
      <c r="F2002" s="209" t="s">
        <v>2256</v>
      </c>
      <c r="G2002" s="63"/>
      <c r="H2002" s="63"/>
      <c r="I2002" s="163"/>
      <c r="J2002" s="63"/>
      <c r="K2002" s="63"/>
      <c r="L2002" s="61"/>
      <c r="M2002" s="207"/>
      <c r="N2002" s="42"/>
      <c r="O2002" s="42"/>
      <c r="P2002" s="42"/>
      <c r="Q2002" s="42"/>
      <c r="R2002" s="42"/>
      <c r="S2002" s="42"/>
      <c r="T2002" s="78"/>
      <c r="AT2002" s="24" t="s">
        <v>135</v>
      </c>
      <c r="AU2002" s="24" t="s">
        <v>134</v>
      </c>
    </row>
    <row r="2003" spans="2:65" s="1" customFormat="1" ht="121.5">
      <c r="B2003" s="41"/>
      <c r="C2003" s="63"/>
      <c r="D2003" s="208" t="s">
        <v>299</v>
      </c>
      <c r="E2003" s="63"/>
      <c r="F2003" s="236" t="s">
        <v>2257</v>
      </c>
      <c r="G2003" s="63"/>
      <c r="H2003" s="63"/>
      <c r="I2003" s="163"/>
      <c r="J2003" s="63"/>
      <c r="K2003" s="63"/>
      <c r="L2003" s="61"/>
      <c r="M2003" s="207"/>
      <c r="N2003" s="42"/>
      <c r="O2003" s="42"/>
      <c r="P2003" s="42"/>
      <c r="Q2003" s="42"/>
      <c r="R2003" s="42"/>
      <c r="S2003" s="42"/>
      <c r="T2003" s="78"/>
      <c r="AT2003" s="24" t="s">
        <v>299</v>
      </c>
      <c r="AU2003" s="24" t="s">
        <v>134</v>
      </c>
    </row>
    <row r="2004" spans="2:65" s="10" customFormat="1" ht="29.85" customHeight="1">
      <c r="B2004" s="176"/>
      <c r="C2004" s="177"/>
      <c r="D2004" s="178" t="s">
        <v>69</v>
      </c>
      <c r="E2004" s="262" t="s">
        <v>2258</v>
      </c>
      <c r="F2004" s="262" t="s">
        <v>2259</v>
      </c>
      <c r="G2004" s="177"/>
      <c r="H2004" s="177"/>
      <c r="I2004" s="180"/>
      <c r="J2004" s="263">
        <f>BK2004</f>
        <v>0</v>
      </c>
      <c r="K2004" s="177"/>
      <c r="L2004" s="182"/>
      <c r="M2004" s="183"/>
      <c r="N2004" s="184"/>
      <c r="O2004" s="184"/>
      <c r="P2004" s="185">
        <v>0</v>
      </c>
      <c r="Q2004" s="184"/>
      <c r="R2004" s="185">
        <v>0</v>
      </c>
      <c r="S2004" s="184"/>
      <c r="T2004" s="186">
        <v>0</v>
      </c>
      <c r="AR2004" s="187" t="s">
        <v>134</v>
      </c>
      <c r="AT2004" s="188" t="s">
        <v>69</v>
      </c>
      <c r="AU2004" s="188" t="s">
        <v>78</v>
      </c>
      <c r="AY2004" s="187" t="s">
        <v>126</v>
      </c>
      <c r="BK2004" s="189">
        <v>0</v>
      </c>
    </row>
    <row r="2005" spans="2:65" s="10" customFormat="1" ht="19.899999999999999" customHeight="1">
      <c r="B2005" s="176"/>
      <c r="C2005" s="177"/>
      <c r="D2005" s="190" t="s">
        <v>69</v>
      </c>
      <c r="E2005" s="191" t="s">
        <v>2260</v>
      </c>
      <c r="F2005" s="191" t="s">
        <v>2261</v>
      </c>
      <c r="G2005" s="177"/>
      <c r="H2005" s="177"/>
      <c r="I2005" s="180"/>
      <c r="J2005" s="192">
        <f>BK2005</f>
        <v>0</v>
      </c>
      <c r="K2005" s="177"/>
      <c r="L2005" s="182"/>
      <c r="M2005" s="183"/>
      <c r="N2005" s="184"/>
      <c r="O2005" s="184"/>
      <c r="P2005" s="185">
        <f>P2006+SUM(P2007:P2030)+P2055+P2060+P2075+P2078+P2105+P2114</f>
        <v>0</v>
      </c>
      <c r="Q2005" s="184"/>
      <c r="R2005" s="185">
        <f>R2006+SUM(R2007:R2030)+R2055+R2060+R2075+R2078+R2105+R2114</f>
        <v>0</v>
      </c>
      <c r="S2005" s="184"/>
      <c r="T2005" s="186">
        <f>T2006+SUM(T2007:T2030)+T2055+T2060+T2075+T2078+T2105+T2114</f>
        <v>0</v>
      </c>
      <c r="AR2005" s="187" t="s">
        <v>78</v>
      </c>
      <c r="AT2005" s="188" t="s">
        <v>69</v>
      </c>
      <c r="AU2005" s="188" t="s">
        <v>78</v>
      </c>
      <c r="AY2005" s="187" t="s">
        <v>126</v>
      </c>
      <c r="BK2005" s="189">
        <f>BK2006+SUM(BK2007:BK2030)+BK2055+BK2060+BK2075+BK2078+BK2105+BK2114</f>
        <v>0</v>
      </c>
    </row>
    <row r="2006" spans="2:65" s="1" customFormat="1" ht="22.5" customHeight="1">
      <c r="B2006" s="41"/>
      <c r="C2006" s="193" t="s">
        <v>2262</v>
      </c>
      <c r="D2006" s="193" t="s">
        <v>129</v>
      </c>
      <c r="E2006" s="194" t="s">
        <v>2263</v>
      </c>
      <c r="F2006" s="195" t="s">
        <v>2264</v>
      </c>
      <c r="G2006" s="196" t="s">
        <v>1489</v>
      </c>
      <c r="H2006" s="197">
        <v>1</v>
      </c>
      <c r="I2006" s="198"/>
      <c r="J2006" s="199">
        <f>ROUND(I2006*H2006,2)</f>
        <v>0</v>
      </c>
      <c r="K2006" s="195" t="s">
        <v>21</v>
      </c>
      <c r="L2006" s="61"/>
      <c r="M2006" s="200" t="s">
        <v>21</v>
      </c>
      <c r="N2006" s="201" t="s">
        <v>42</v>
      </c>
      <c r="O2006" s="42"/>
      <c r="P2006" s="202">
        <f>O2006*H2006</f>
        <v>0</v>
      </c>
      <c r="Q2006" s="202">
        <v>0</v>
      </c>
      <c r="R2006" s="202">
        <f>Q2006*H2006</f>
        <v>0</v>
      </c>
      <c r="S2006" s="202">
        <v>0</v>
      </c>
      <c r="T2006" s="203">
        <f>S2006*H2006</f>
        <v>0</v>
      </c>
      <c r="AR2006" s="24" t="s">
        <v>133</v>
      </c>
      <c r="AT2006" s="24" t="s">
        <v>129</v>
      </c>
      <c r="AU2006" s="24" t="s">
        <v>134</v>
      </c>
      <c r="AY2006" s="24" t="s">
        <v>126</v>
      </c>
      <c r="BE2006" s="204">
        <f>IF(N2006="základní",J2006,0)</f>
        <v>0</v>
      </c>
      <c r="BF2006" s="204">
        <f>IF(N2006="snížená",J2006,0)</f>
        <v>0</v>
      </c>
      <c r="BG2006" s="204">
        <f>IF(N2006="zákl. přenesená",J2006,0)</f>
        <v>0</v>
      </c>
      <c r="BH2006" s="204">
        <f>IF(N2006="sníž. přenesená",J2006,0)</f>
        <v>0</v>
      </c>
      <c r="BI2006" s="204">
        <f>IF(N2006="nulová",J2006,0)</f>
        <v>0</v>
      </c>
      <c r="BJ2006" s="24" t="s">
        <v>134</v>
      </c>
      <c r="BK2006" s="204">
        <f>ROUND(I2006*H2006,2)</f>
        <v>0</v>
      </c>
      <c r="BL2006" s="24" t="s">
        <v>133</v>
      </c>
      <c r="BM2006" s="24" t="s">
        <v>2265</v>
      </c>
    </row>
    <row r="2007" spans="2:65" s="1" customFormat="1" ht="13.5">
      <c r="B2007" s="41"/>
      <c r="C2007" s="63"/>
      <c r="D2007" s="205" t="s">
        <v>135</v>
      </c>
      <c r="E2007" s="63"/>
      <c r="F2007" s="206" t="s">
        <v>2264</v>
      </c>
      <c r="G2007" s="63"/>
      <c r="H2007" s="63"/>
      <c r="I2007" s="163"/>
      <c r="J2007" s="63"/>
      <c r="K2007" s="63"/>
      <c r="L2007" s="61"/>
      <c r="M2007" s="207"/>
      <c r="N2007" s="42"/>
      <c r="O2007" s="42"/>
      <c r="P2007" s="42"/>
      <c r="Q2007" s="42"/>
      <c r="R2007" s="42"/>
      <c r="S2007" s="42"/>
      <c r="T2007" s="78"/>
      <c r="AT2007" s="24" t="s">
        <v>135</v>
      </c>
      <c r="AU2007" s="24" t="s">
        <v>134</v>
      </c>
    </row>
    <row r="2008" spans="2:65" s="1" customFormat="1" ht="22.5" customHeight="1">
      <c r="B2008" s="41"/>
      <c r="C2008" s="193" t="s">
        <v>1501</v>
      </c>
      <c r="D2008" s="193" t="s">
        <v>129</v>
      </c>
      <c r="E2008" s="194" t="s">
        <v>2266</v>
      </c>
      <c r="F2008" s="195" t="s">
        <v>2267</v>
      </c>
      <c r="G2008" s="196" t="s">
        <v>1489</v>
      </c>
      <c r="H2008" s="197">
        <v>1</v>
      </c>
      <c r="I2008" s="198"/>
      <c r="J2008" s="199">
        <f>ROUND(I2008*H2008,2)</f>
        <v>0</v>
      </c>
      <c r="K2008" s="195" t="s">
        <v>21</v>
      </c>
      <c r="L2008" s="61"/>
      <c r="M2008" s="200" t="s">
        <v>21</v>
      </c>
      <c r="N2008" s="201" t="s">
        <v>42</v>
      </c>
      <c r="O2008" s="42"/>
      <c r="P2008" s="202">
        <f>O2008*H2008</f>
        <v>0</v>
      </c>
      <c r="Q2008" s="202">
        <v>0</v>
      </c>
      <c r="R2008" s="202">
        <f>Q2008*H2008</f>
        <v>0</v>
      </c>
      <c r="S2008" s="202">
        <v>0</v>
      </c>
      <c r="T2008" s="203">
        <f>S2008*H2008</f>
        <v>0</v>
      </c>
      <c r="AR2008" s="24" t="s">
        <v>133</v>
      </c>
      <c r="AT2008" s="24" t="s">
        <v>129</v>
      </c>
      <c r="AU2008" s="24" t="s">
        <v>134</v>
      </c>
      <c r="AY2008" s="24" t="s">
        <v>126</v>
      </c>
      <c r="BE2008" s="204">
        <f>IF(N2008="základní",J2008,0)</f>
        <v>0</v>
      </c>
      <c r="BF2008" s="204">
        <f>IF(N2008="snížená",J2008,0)</f>
        <v>0</v>
      </c>
      <c r="BG2008" s="204">
        <f>IF(N2008="zákl. přenesená",J2008,0)</f>
        <v>0</v>
      </c>
      <c r="BH2008" s="204">
        <f>IF(N2008="sníž. přenesená",J2008,0)</f>
        <v>0</v>
      </c>
      <c r="BI2008" s="204">
        <f>IF(N2008="nulová",J2008,0)</f>
        <v>0</v>
      </c>
      <c r="BJ2008" s="24" t="s">
        <v>134</v>
      </c>
      <c r="BK2008" s="204">
        <f>ROUND(I2008*H2008,2)</f>
        <v>0</v>
      </c>
      <c r="BL2008" s="24" t="s">
        <v>133</v>
      </c>
      <c r="BM2008" s="24" t="s">
        <v>2268</v>
      </c>
    </row>
    <row r="2009" spans="2:65" s="1" customFormat="1" ht="13.5">
      <c r="B2009" s="41"/>
      <c r="C2009" s="63"/>
      <c r="D2009" s="205" t="s">
        <v>135</v>
      </c>
      <c r="E2009" s="63"/>
      <c r="F2009" s="206" t="s">
        <v>2269</v>
      </c>
      <c r="G2009" s="63"/>
      <c r="H2009" s="63"/>
      <c r="I2009" s="163"/>
      <c r="J2009" s="63"/>
      <c r="K2009" s="63"/>
      <c r="L2009" s="61"/>
      <c r="M2009" s="207"/>
      <c r="N2009" s="42"/>
      <c r="O2009" s="42"/>
      <c r="P2009" s="42"/>
      <c r="Q2009" s="42"/>
      <c r="R2009" s="42"/>
      <c r="S2009" s="42"/>
      <c r="T2009" s="78"/>
      <c r="AT2009" s="24" t="s">
        <v>135</v>
      </c>
      <c r="AU2009" s="24" t="s">
        <v>134</v>
      </c>
    </row>
    <row r="2010" spans="2:65" s="1" customFormat="1" ht="22.5" customHeight="1">
      <c r="B2010" s="41"/>
      <c r="C2010" s="193" t="s">
        <v>2270</v>
      </c>
      <c r="D2010" s="193" t="s">
        <v>129</v>
      </c>
      <c r="E2010" s="194" t="s">
        <v>2271</v>
      </c>
      <c r="F2010" s="195" t="s">
        <v>2272</v>
      </c>
      <c r="G2010" s="196" t="s">
        <v>489</v>
      </c>
      <c r="H2010" s="197">
        <v>1</v>
      </c>
      <c r="I2010" s="198"/>
      <c r="J2010" s="199">
        <f>ROUND(I2010*H2010,2)</f>
        <v>0</v>
      </c>
      <c r="K2010" s="195" t="s">
        <v>21</v>
      </c>
      <c r="L2010" s="61"/>
      <c r="M2010" s="200" t="s">
        <v>21</v>
      </c>
      <c r="N2010" s="201" t="s">
        <v>42</v>
      </c>
      <c r="O2010" s="42"/>
      <c r="P2010" s="202">
        <f>O2010*H2010</f>
        <v>0</v>
      </c>
      <c r="Q2010" s="202">
        <v>0</v>
      </c>
      <c r="R2010" s="202">
        <f>Q2010*H2010</f>
        <v>0</v>
      </c>
      <c r="S2010" s="202">
        <v>0</v>
      </c>
      <c r="T2010" s="203">
        <f>S2010*H2010</f>
        <v>0</v>
      </c>
      <c r="AR2010" s="24" t="s">
        <v>133</v>
      </c>
      <c r="AT2010" s="24" t="s">
        <v>129</v>
      </c>
      <c r="AU2010" s="24" t="s">
        <v>134</v>
      </c>
      <c r="AY2010" s="24" t="s">
        <v>126</v>
      </c>
      <c r="BE2010" s="204">
        <f>IF(N2010="základní",J2010,0)</f>
        <v>0</v>
      </c>
      <c r="BF2010" s="204">
        <f>IF(N2010="snížená",J2010,0)</f>
        <v>0</v>
      </c>
      <c r="BG2010" s="204">
        <f>IF(N2010="zákl. přenesená",J2010,0)</f>
        <v>0</v>
      </c>
      <c r="BH2010" s="204">
        <f>IF(N2010="sníž. přenesená",J2010,0)</f>
        <v>0</v>
      </c>
      <c r="BI2010" s="204">
        <f>IF(N2010="nulová",J2010,0)</f>
        <v>0</v>
      </c>
      <c r="BJ2010" s="24" t="s">
        <v>134</v>
      </c>
      <c r="BK2010" s="204">
        <f>ROUND(I2010*H2010,2)</f>
        <v>0</v>
      </c>
      <c r="BL2010" s="24" t="s">
        <v>133</v>
      </c>
      <c r="BM2010" s="24" t="s">
        <v>2273</v>
      </c>
    </row>
    <row r="2011" spans="2:65" s="1" customFormat="1" ht="13.5">
      <c r="B2011" s="41"/>
      <c r="C2011" s="63"/>
      <c r="D2011" s="205" t="s">
        <v>135</v>
      </c>
      <c r="E2011" s="63"/>
      <c r="F2011" s="206" t="s">
        <v>2269</v>
      </c>
      <c r="G2011" s="63"/>
      <c r="H2011" s="63"/>
      <c r="I2011" s="163"/>
      <c r="J2011" s="63"/>
      <c r="K2011" s="63"/>
      <c r="L2011" s="61"/>
      <c r="M2011" s="207"/>
      <c r="N2011" s="42"/>
      <c r="O2011" s="42"/>
      <c r="P2011" s="42"/>
      <c r="Q2011" s="42"/>
      <c r="R2011" s="42"/>
      <c r="S2011" s="42"/>
      <c r="T2011" s="78"/>
      <c r="AT2011" s="24" t="s">
        <v>135</v>
      </c>
      <c r="AU2011" s="24" t="s">
        <v>134</v>
      </c>
    </row>
    <row r="2012" spans="2:65" s="1" customFormat="1" ht="22.5" customHeight="1">
      <c r="B2012" s="41"/>
      <c r="C2012" s="193" t="s">
        <v>1504</v>
      </c>
      <c r="D2012" s="193" t="s">
        <v>129</v>
      </c>
      <c r="E2012" s="194" t="s">
        <v>2274</v>
      </c>
      <c r="F2012" s="195" t="s">
        <v>2275</v>
      </c>
      <c r="G2012" s="196" t="s">
        <v>489</v>
      </c>
      <c r="H2012" s="197">
        <v>2</v>
      </c>
      <c r="I2012" s="198"/>
      <c r="J2012" s="199">
        <f>ROUND(I2012*H2012,2)</f>
        <v>0</v>
      </c>
      <c r="K2012" s="195" t="s">
        <v>21</v>
      </c>
      <c r="L2012" s="61"/>
      <c r="M2012" s="200" t="s">
        <v>21</v>
      </c>
      <c r="N2012" s="201" t="s">
        <v>42</v>
      </c>
      <c r="O2012" s="42"/>
      <c r="P2012" s="202">
        <f>O2012*H2012</f>
        <v>0</v>
      </c>
      <c r="Q2012" s="202">
        <v>0</v>
      </c>
      <c r="R2012" s="202">
        <f>Q2012*H2012</f>
        <v>0</v>
      </c>
      <c r="S2012" s="202">
        <v>0</v>
      </c>
      <c r="T2012" s="203">
        <f>S2012*H2012</f>
        <v>0</v>
      </c>
      <c r="AR2012" s="24" t="s">
        <v>133</v>
      </c>
      <c r="AT2012" s="24" t="s">
        <v>129</v>
      </c>
      <c r="AU2012" s="24" t="s">
        <v>134</v>
      </c>
      <c r="AY2012" s="24" t="s">
        <v>126</v>
      </c>
      <c r="BE2012" s="204">
        <f>IF(N2012="základní",J2012,0)</f>
        <v>0</v>
      </c>
      <c r="BF2012" s="204">
        <f>IF(N2012="snížená",J2012,0)</f>
        <v>0</v>
      </c>
      <c r="BG2012" s="204">
        <f>IF(N2012="zákl. přenesená",J2012,0)</f>
        <v>0</v>
      </c>
      <c r="BH2012" s="204">
        <f>IF(N2012="sníž. přenesená",J2012,0)</f>
        <v>0</v>
      </c>
      <c r="BI2012" s="204">
        <f>IF(N2012="nulová",J2012,0)</f>
        <v>0</v>
      </c>
      <c r="BJ2012" s="24" t="s">
        <v>134</v>
      </c>
      <c r="BK2012" s="204">
        <f>ROUND(I2012*H2012,2)</f>
        <v>0</v>
      </c>
      <c r="BL2012" s="24" t="s">
        <v>133</v>
      </c>
      <c r="BM2012" s="24" t="s">
        <v>2276</v>
      </c>
    </row>
    <row r="2013" spans="2:65" s="1" customFormat="1" ht="13.5">
      <c r="B2013" s="41"/>
      <c r="C2013" s="63"/>
      <c r="D2013" s="205" t="s">
        <v>135</v>
      </c>
      <c r="E2013" s="63"/>
      <c r="F2013" s="206" t="s">
        <v>2269</v>
      </c>
      <c r="G2013" s="63"/>
      <c r="H2013" s="63"/>
      <c r="I2013" s="163"/>
      <c r="J2013" s="63"/>
      <c r="K2013" s="63"/>
      <c r="L2013" s="61"/>
      <c r="M2013" s="207"/>
      <c r="N2013" s="42"/>
      <c r="O2013" s="42"/>
      <c r="P2013" s="42"/>
      <c r="Q2013" s="42"/>
      <c r="R2013" s="42"/>
      <c r="S2013" s="42"/>
      <c r="T2013" s="78"/>
      <c r="AT2013" s="24" t="s">
        <v>135</v>
      </c>
      <c r="AU2013" s="24" t="s">
        <v>134</v>
      </c>
    </row>
    <row r="2014" spans="2:65" s="1" customFormat="1" ht="22.5" customHeight="1">
      <c r="B2014" s="41"/>
      <c r="C2014" s="193" t="s">
        <v>2277</v>
      </c>
      <c r="D2014" s="193" t="s">
        <v>129</v>
      </c>
      <c r="E2014" s="194" t="s">
        <v>2278</v>
      </c>
      <c r="F2014" s="195" t="s">
        <v>2279</v>
      </c>
      <c r="G2014" s="196" t="s">
        <v>489</v>
      </c>
      <c r="H2014" s="197">
        <v>1</v>
      </c>
      <c r="I2014" s="198"/>
      <c r="J2014" s="199">
        <f>ROUND(I2014*H2014,2)</f>
        <v>0</v>
      </c>
      <c r="K2014" s="195" t="s">
        <v>21</v>
      </c>
      <c r="L2014" s="61"/>
      <c r="M2014" s="200" t="s">
        <v>21</v>
      </c>
      <c r="N2014" s="201" t="s">
        <v>42</v>
      </c>
      <c r="O2014" s="42"/>
      <c r="P2014" s="202">
        <f>O2014*H2014</f>
        <v>0</v>
      </c>
      <c r="Q2014" s="202">
        <v>0</v>
      </c>
      <c r="R2014" s="202">
        <f>Q2014*H2014</f>
        <v>0</v>
      </c>
      <c r="S2014" s="202">
        <v>0</v>
      </c>
      <c r="T2014" s="203">
        <f>S2014*H2014</f>
        <v>0</v>
      </c>
      <c r="AR2014" s="24" t="s">
        <v>133</v>
      </c>
      <c r="AT2014" s="24" t="s">
        <v>129</v>
      </c>
      <c r="AU2014" s="24" t="s">
        <v>134</v>
      </c>
      <c r="AY2014" s="24" t="s">
        <v>126</v>
      </c>
      <c r="BE2014" s="204">
        <f>IF(N2014="základní",J2014,0)</f>
        <v>0</v>
      </c>
      <c r="BF2014" s="204">
        <f>IF(N2014="snížená",J2014,0)</f>
        <v>0</v>
      </c>
      <c r="BG2014" s="204">
        <f>IF(N2014="zákl. přenesená",J2014,0)</f>
        <v>0</v>
      </c>
      <c r="BH2014" s="204">
        <f>IF(N2014="sníž. přenesená",J2014,0)</f>
        <v>0</v>
      </c>
      <c r="BI2014" s="204">
        <f>IF(N2014="nulová",J2014,0)</f>
        <v>0</v>
      </c>
      <c r="BJ2014" s="24" t="s">
        <v>134</v>
      </c>
      <c r="BK2014" s="204">
        <f>ROUND(I2014*H2014,2)</f>
        <v>0</v>
      </c>
      <c r="BL2014" s="24" t="s">
        <v>133</v>
      </c>
      <c r="BM2014" s="24" t="s">
        <v>2280</v>
      </c>
    </row>
    <row r="2015" spans="2:65" s="1" customFormat="1" ht="13.5">
      <c r="B2015" s="41"/>
      <c r="C2015" s="63"/>
      <c r="D2015" s="205" t="s">
        <v>135</v>
      </c>
      <c r="E2015" s="63"/>
      <c r="F2015" s="206" t="s">
        <v>2281</v>
      </c>
      <c r="G2015" s="63"/>
      <c r="H2015" s="63"/>
      <c r="I2015" s="163"/>
      <c r="J2015" s="63"/>
      <c r="K2015" s="63"/>
      <c r="L2015" s="61"/>
      <c r="M2015" s="207"/>
      <c r="N2015" s="42"/>
      <c r="O2015" s="42"/>
      <c r="P2015" s="42"/>
      <c r="Q2015" s="42"/>
      <c r="R2015" s="42"/>
      <c r="S2015" s="42"/>
      <c r="T2015" s="78"/>
      <c r="AT2015" s="24" t="s">
        <v>135</v>
      </c>
      <c r="AU2015" s="24" t="s">
        <v>134</v>
      </c>
    </row>
    <row r="2016" spans="2:65" s="1" customFormat="1" ht="22.5" customHeight="1">
      <c r="B2016" s="41"/>
      <c r="C2016" s="193" t="s">
        <v>1510</v>
      </c>
      <c r="D2016" s="193" t="s">
        <v>129</v>
      </c>
      <c r="E2016" s="194" t="s">
        <v>2282</v>
      </c>
      <c r="F2016" s="195" t="s">
        <v>2283</v>
      </c>
      <c r="G2016" s="196" t="s">
        <v>1489</v>
      </c>
      <c r="H2016" s="197">
        <v>1</v>
      </c>
      <c r="I2016" s="198"/>
      <c r="J2016" s="199">
        <f>ROUND(I2016*H2016,2)</f>
        <v>0</v>
      </c>
      <c r="K2016" s="195" t="s">
        <v>21</v>
      </c>
      <c r="L2016" s="61"/>
      <c r="M2016" s="200" t="s">
        <v>21</v>
      </c>
      <c r="N2016" s="201" t="s">
        <v>42</v>
      </c>
      <c r="O2016" s="42"/>
      <c r="P2016" s="202">
        <f>O2016*H2016</f>
        <v>0</v>
      </c>
      <c r="Q2016" s="202">
        <v>0</v>
      </c>
      <c r="R2016" s="202">
        <f>Q2016*H2016</f>
        <v>0</v>
      </c>
      <c r="S2016" s="202">
        <v>0</v>
      </c>
      <c r="T2016" s="203">
        <f>S2016*H2016</f>
        <v>0</v>
      </c>
      <c r="AR2016" s="24" t="s">
        <v>133</v>
      </c>
      <c r="AT2016" s="24" t="s">
        <v>129</v>
      </c>
      <c r="AU2016" s="24" t="s">
        <v>134</v>
      </c>
      <c r="AY2016" s="24" t="s">
        <v>126</v>
      </c>
      <c r="BE2016" s="204">
        <f>IF(N2016="základní",J2016,0)</f>
        <v>0</v>
      </c>
      <c r="BF2016" s="204">
        <f>IF(N2016="snížená",J2016,0)</f>
        <v>0</v>
      </c>
      <c r="BG2016" s="204">
        <f>IF(N2016="zákl. přenesená",J2016,0)</f>
        <v>0</v>
      </c>
      <c r="BH2016" s="204">
        <f>IF(N2016="sníž. přenesená",J2016,0)</f>
        <v>0</v>
      </c>
      <c r="BI2016" s="204">
        <f>IF(N2016="nulová",J2016,0)</f>
        <v>0</v>
      </c>
      <c r="BJ2016" s="24" t="s">
        <v>134</v>
      </c>
      <c r="BK2016" s="204">
        <f>ROUND(I2016*H2016,2)</f>
        <v>0</v>
      </c>
      <c r="BL2016" s="24" t="s">
        <v>133</v>
      </c>
      <c r="BM2016" s="24" t="s">
        <v>2284</v>
      </c>
    </row>
    <row r="2017" spans="2:65" s="1" customFormat="1" ht="13.5">
      <c r="B2017" s="41"/>
      <c r="C2017" s="63"/>
      <c r="D2017" s="205" t="s">
        <v>135</v>
      </c>
      <c r="E2017" s="63"/>
      <c r="F2017" s="206" t="s">
        <v>2269</v>
      </c>
      <c r="G2017" s="63"/>
      <c r="H2017" s="63"/>
      <c r="I2017" s="163"/>
      <c r="J2017" s="63"/>
      <c r="K2017" s="63"/>
      <c r="L2017" s="61"/>
      <c r="M2017" s="207"/>
      <c r="N2017" s="42"/>
      <c r="O2017" s="42"/>
      <c r="P2017" s="42"/>
      <c r="Q2017" s="42"/>
      <c r="R2017" s="42"/>
      <c r="S2017" s="42"/>
      <c r="T2017" s="78"/>
      <c r="AT2017" s="24" t="s">
        <v>135</v>
      </c>
      <c r="AU2017" s="24" t="s">
        <v>134</v>
      </c>
    </row>
    <row r="2018" spans="2:65" s="1" customFormat="1" ht="22.5" customHeight="1">
      <c r="B2018" s="41"/>
      <c r="C2018" s="193" t="s">
        <v>2285</v>
      </c>
      <c r="D2018" s="193" t="s">
        <v>129</v>
      </c>
      <c r="E2018" s="194" t="s">
        <v>2286</v>
      </c>
      <c r="F2018" s="195" t="s">
        <v>2287</v>
      </c>
      <c r="G2018" s="196" t="s">
        <v>169</v>
      </c>
      <c r="H2018" s="197">
        <v>160</v>
      </c>
      <c r="I2018" s="198"/>
      <c r="J2018" s="199">
        <f>ROUND(I2018*H2018,2)</f>
        <v>0</v>
      </c>
      <c r="K2018" s="195" t="s">
        <v>21</v>
      </c>
      <c r="L2018" s="61"/>
      <c r="M2018" s="200" t="s">
        <v>21</v>
      </c>
      <c r="N2018" s="201" t="s">
        <v>42</v>
      </c>
      <c r="O2018" s="42"/>
      <c r="P2018" s="202">
        <f>O2018*H2018</f>
        <v>0</v>
      </c>
      <c r="Q2018" s="202">
        <v>0</v>
      </c>
      <c r="R2018" s="202">
        <f>Q2018*H2018</f>
        <v>0</v>
      </c>
      <c r="S2018" s="202">
        <v>0</v>
      </c>
      <c r="T2018" s="203">
        <f>S2018*H2018</f>
        <v>0</v>
      </c>
      <c r="AR2018" s="24" t="s">
        <v>133</v>
      </c>
      <c r="AT2018" s="24" t="s">
        <v>129</v>
      </c>
      <c r="AU2018" s="24" t="s">
        <v>134</v>
      </c>
      <c r="AY2018" s="24" t="s">
        <v>126</v>
      </c>
      <c r="BE2018" s="204">
        <f>IF(N2018="základní",J2018,0)</f>
        <v>0</v>
      </c>
      <c r="BF2018" s="204">
        <f>IF(N2018="snížená",J2018,0)</f>
        <v>0</v>
      </c>
      <c r="BG2018" s="204">
        <f>IF(N2018="zákl. přenesená",J2018,0)</f>
        <v>0</v>
      </c>
      <c r="BH2018" s="204">
        <f>IF(N2018="sníž. přenesená",J2018,0)</f>
        <v>0</v>
      </c>
      <c r="BI2018" s="204">
        <f>IF(N2018="nulová",J2018,0)</f>
        <v>0</v>
      </c>
      <c r="BJ2018" s="24" t="s">
        <v>134</v>
      </c>
      <c r="BK2018" s="204">
        <f>ROUND(I2018*H2018,2)</f>
        <v>0</v>
      </c>
      <c r="BL2018" s="24" t="s">
        <v>133</v>
      </c>
      <c r="BM2018" s="24" t="s">
        <v>2288</v>
      </c>
    </row>
    <row r="2019" spans="2:65" s="1" customFormat="1" ht="13.5">
      <c r="B2019" s="41"/>
      <c r="C2019" s="63"/>
      <c r="D2019" s="205" t="s">
        <v>135</v>
      </c>
      <c r="E2019" s="63"/>
      <c r="F2019" s="206" t="s">
        <v>2287</v>
      </c>
      <c r="G2019" s="63"/>
      <c r="H2019" s="63"/>
      <c r="I2019" s="163"/>
      <c r="J2019" s="63"/>
      <c r="K2019" s="63"/>
      <c r="L2019" s="61"/>
      <c r="M2019" s="207"/>
      <c r="N2019" s="42"/>
      <c r="O2019" s="42"/>
      <c r="P2019" s="42"/>
      <c r="Q2019" s="42"/>
      <c r="R2019" s="42"/>
      <c r="S2019" s="42"/>
      <c r="T2019" s="78"/>
      <c r="AT2019" s="24" t="s">
        <v>135</v>
      </c>
      <c r="AU2019" s="24" t="s">
        <v>134</v>
      </c>
    </row>
    <row r="2020" spans="2:65" s="1" customFormat="1" ht="31.5" customHeight="1">
      <c r="B2020" s="41"/>
      <c r="C2020" s="193" t="s">
        <v>1513</v>
      </c>
      <c r="D2020" s="193" t="s">
        <v>129</v>
      </c>
      <c r="E2020" s="194" t="s">
        <v>2289</v>
      </c>
      <c r="F2020" s="195" t="s">
        <v>2290</v>
      </c>
      <c r="G2020" s="196" t="s">
        <v>169</v>
      </c>
      <c r="H2020" s="197">
        <v>1</v>
      </c>
      <c r="I2020" s="198"/>
      <c r="J2020" s="199">
        <f>ROUND(I2020*H2020,2)</f>
        <v>0</v>
      </c>
      <c r="K2020" s="195" t="s">
        <v>21</v>
      </c>
      <c r="L2020" s="61"/>
      <c r="M2020" s="200" t="s">
        <v>21</v>
      </c>
      <c r="N2020" s="201" t="s">
        <v>42</v>
      </c>
      <c r="O2020" s="42"/>
      <c r="P2020" s="202">
        <f>O2020*H2020</f>
        <v>0</v>
      </c>
      <c r="Q2020" s="202">
        <v>0</v>
      </c>
      <c r="R2020" s="202">
        <f>Q2020*H2020</f>
        <v>0</v>
      </c>
      <c r="S2020" s="202">
        <v>0</v>
      </c>
      <c r="T2020" s="203">
        <f>S2020*H2020</f>
        <v>0</v>
      </c>
      <c r="AR2020" s="24" t="s">
        <v>133</v>
      </c>
      <c r="AT2020" s="24" t="s">
        <v>129</v>
      </c>
      <c r="AU2020" s="24" t="s">
        <v>134</v>
      </c>
      <c r="AY2020" s="24" t="s">
        <v>126</v>
      </c>
      <c r="BE2020" s="204">
        <f>IF(N2020="základní",J2020,0)</f>
        <v>0</v>
      </c>
      <c r="BF2020" s="204">
        <f>IF(N2020="snížená",J2020,0)</f>
        <v>0</v>
      </c>
      <c r="BG2020" s="204">
        <f>IF(N2020="zákl. přenesená",J2020,0)</f>
        <v>0</v>
      </c>
      <c r="BH2020" s="204">
        <f>IF(N2020="sníž. přenesená",J2020,0)</f>
        <v>0</v>
      </c>
      <c r="BI2020" s="204">
        <f>IF(N2020="nulová",J2020,0)</f>
        <v>0</v>
      </c>
      <c r="BJ2020" s="24" t="s">
        <v>134</v>
      </c>
      <c r="BK2020" s="204">
        <f>ROUND(I2020*H2020,2)</f>
        <v>0</v>
      </c>
      <c r="BL2020" s="24" t="s">
        <v>133</v>
      </c>
      <c r="BM2020" s="24" t="s">
        <v>2291</v>
      </c>
    </row>
    <row r="2021" spans="2:65" s="1" customFormat="1" ht="13.5">
      <c r="B2021" s="41"/>
      <c r="C2021" s="63"/>
      <c r="D2021" s="205" t="s">
        <v>135</v>
      </c>
      <c r="E2021" s="63"/>
      <c r="F2021" s="206" t="s">
        <v>2269</v>
      </c>
      <c r="G2021" s="63"/>
      <c r="H2021" s="63"/>
      <c r="I2021" s="163"/>
      <c r="J2021" s="63"/>
      <c r="K2021" s="63"/>
      <c r="L2021" s="61"/>
      <c r="M2021" s="207"/>
      <c r="N2021" s="42"/>
      <c r="O2021" s="42"/>
      <c r="P2021" s="42"/>
      <c r="Q2021" s="42"/>
      <c r="R2021" s="42"/>
      <c r="S2021" s="42"/>
      <c r="T2021" s="78"/>
      <c r="AT2021" s="24" t="s">
        <v>135</v>
      </c>
      <c r="AU2021" s="24" t="s">
        <v>134</v>
      </c>
    </row>
    <row r="2022" spans="2:65" s="1" customFormat="1" ht="22.5" customHeight="1">
      <c r="B2022" s="41"/>
      <c r="C2022" s="193" t="s">
        <v>2292</v>
      </c>
      <c r="D2022" s="193" t="s">
        <v>129</v>
      </c>
      <c r="E2022" s="194" t="s">
        <v>2293</v>
      </c>
      <c r="F2022" s="195" t="s">
        <v>2294</v>
      </c>
      <c r="G2022" s="196" t="s">
        <v>1489</v>
      </c>
      <c r="H2022" s="197">
        <v>1</v>
      </c>
      <c r="I2022" s="198"/>
      <c r="J2022" s="199">
        <f>ROUND(I2022*H2022,2)</f>
        <v>0</v>
      </c>
      <c r="K2022" s="195" t="s">
        <v>21</v>
      </c>
      <c r="L2022" s="61"/>
      <c r="M2022" s="200" t="s">
        <v>21</v>
      </c>
      <c r="N2022" s="201" t="s">
        <v>42</v>
      </c>
      <c r="O2022" s="42"/>
      <c r="P2022" s="202">
        <f>O2022*H2022</f>
        <v>0</v>
      </c>
      <c r="Q2022" s="202">
        <v>0</v>
      </c>
      <c r="R2022" s="202">
        <f>Q2022*H2022</f>
        <v>0</v>
      </c>
      <c r="S2022" s="202">
        <v>0</v>
      </c>
      <c r="T2022" s="203">
        <f>S2022*H2022</f>
        <v>0</v>
      </c>
      <c r="AR2022" s="24" t="s">
        <v>133</v>
      </c>
      <c r="AT2022" s="24" t="s">
        <v>129</v>
      </c>
      <c r="AU2022" s="24" t="s">
        <v>134</v>
      </c>
      <c r="AY2022" s="24" t="s">
        <v>126</v>
      </c>
      <c r="BE2022" s="204">
        <f>IF(N2022="základní",J2022,0)</f>
        <v>0</v>
      </c>
      <c r="BF2022" s="204">
        <f>IF(N2022="snížená",J2022,0)</f>
        <v>0</v>
      </c>
      <c r="BG2022" s="204">
        <f>IF(N2022="zákl. přenesená",J2022,0)</f>
        <v>0</v>
      </c>
      <c r="BH2022" s="204">
        <f>IF(N2022="sníž. přenesená",J2022,0)</f>
        <v>0</v>
      </c>
      <c r="BI2022" s="204">
        <f>IF(N2022="nulová",J2022,0)</f>
        <v>0</v>
      </c>
      <c r="BJ2022" s="24" t="s">
        <v>134</v>
      </c>
      <c r="BK2022" s="204">
        <f>ROUND(I2022*H2022,2)</f>
        <v>0</v>
      </c>
      <c r="BL2022" s="24" t="s">
        <v>133</v>
      </c>
      <c r="BM2022" s="24" t="s">
        <v>2295</v>
      </c>
    </row>
    <row r="2023" spans="2:65" s="1" customFormat="1" ht="13.5">
      <c r="B2023" s="41"/>
      <c r="C2023" s="63"/>
      <c r="D2023" s="205" t="s">
        <v>135</v>
      </c>
      <c r="E2023" s="63"/>
      <c r="F2023" s="206" t="s">
        <v>2296</v>
      </c>
      <c r="G2023" s="63"/>
      <c r="H2023" s="63"/>
      <c r="I2023" s="163"/>
      <c r="J2023" s="63"/>
      <c r="K2023" s="63"/>
      <c r="L2023" s="61"/>
      <c r="M2023" s="207"/>
      <c r="N2023" s="42"/>
      <c r="O2023" s="42"/>
      <c r="P2023" s="42"/>
      <c r="Q2023" s="42"/>
      <c r="R2023" s="42"/>
      <c r="S2023" s="42"/>
      <c r="T2023" s="78"/>
      <c r="AT2023" s="24" t="s">
        <v>135</v>
      </c>
      <c r="AU2023" s="24" t="s">
        <v>134</v>
      </c>
    </row>
    <row r="2024" spans="2:65" s="1" customFormat="1" ht="22.5" customHeight="1">
      <c r="B2024" s="41"/>
      <c r="C2024" s="193" t="s">
        <v>1517</v>
      </c>
      <c r="D2024" s="193" t="s">
        <v>129</v>
      </c>
      <c r="E2024" s="194" t="s">
        <v>2297</v>
      </c>
      <c r="F2024" s="195" t="s">
        <v>2298</v>
      </c>
      <c r="G2024" s="196" t="s">
        <v>2299</v>
      </c>
      <c r="H2024" s="197">
        <v>240</v>
      </c>
      <c r="I2024" s="198"/>
      <c r="J2024" s="199">
        <f>ROUND(I2024*H2024,2)</f>
        <v>0</v>
      </c>
      <c r="K2024" s="195" t="s">
        <v>21</v>
      </c>
      <c r="L2024" s="61"/>
      <c r="M2024" s="200" t="s">
        <v>21</v>
      </c>
      <c r="N2024" s="201" t="s">
        <v>42</v>
      </c>
      <c r="O2024" s="42"/>
      <c r="P2024" s="202">
        <f>O2024*H2024</f>
        <v>0</v>
      </c>
      <c r="Q2024" s="202">
        <v>0</v>
      </c>
      <c r="R2024" s="202">
        <f>Q2024*H2024</f>
        <v>0</v>
      </c>
      <c r="S2024" s="202">
        <v>0</v>
      </c>
      <c r="T2024" s="203">
        <f>S2024*H2024</f>
        <v>0</v>
      </c>
      <c r="AR2024" s="24" t="s">
        <v>133</v>
      </c>
      <c r="AT2024" s="24" t="s">
        <v>129</v>
      </c>
      <c r="AU2024" s="24" t="s">
        <v>134</v>
      </c>
      <c r="AY2024" s="24" t="s">
        <v>126</v>
      </c>
      <c r="BE2024" s="204">
        <f>IF(N2024="základní",J2024,0)</f>
        <v>0</v>
      </c>
      <c r="BF2024" s="204">
        <f>IF(N2024="snížená",J2024,0)</f>
        <v>0</v>
      </c>
      <c r="BG2024" s="204">
        <f>IF(N2024="zákl. přenesená",J2024,0)</f>
        <v>0</v>
      </c>
      <c r="BH2024" s="204">
        <f>IF(N2024="sníž. přenesená",J2024,0)</f>
        <v>0</v>
      </c>
      <c r="BI2024" s="204">
        <f>IF(N2024="nulová",J2024,0)</f>
        <v>0</v>
      </c>
      <c r="BJ2024" s="24" t="s">
        <v>134</v>
      </c>
      <c r="BK2024" s="204">
        <f>ROUND(I2024*H2024,2)</f>
        <v>0</v>
      </c>
      <c r="BL2024" s="24" t="s">
        <v>133</v>
      </c>
      <c r="BM2024" s="24" t="s">
        <v>2300</v>
      </c>
    </row>
    <row r="2025" spans="2:65" s="1" customFormat="1" ht="13.5">
      <c r="B2025" s="41"/>
      <c r="C2025" s="63"/>
      <c r="D2025" s="205" t="s">
        <v>135</v>
      </c>
      <c r="E2025" s="63"/>
      <c r="F2025" s="206" t="s">
        <v>2301</v>
      </c>
      <c r="G2025" s="63"/>
      <c r="H2025" s="63"/>
      <c r="I2025" s="163"/>
      <c r="J2025" s="63"/>
      <c r="K2025" s="63"/>
      <c r="L2025" s="61"/>
      <c r="M2025" s="207"/>
      <c r="N2025" s="42"/>
      <c r="O2025" s="42"/>
      <c r="P2025" s="42"/>
      <c r="Q2025" s="42"/>
      <c r="R2025" s="42"/>
      <c r="S2025" s="42"/>
      <c r="T2025" s="78"/>
      <c r="AT2025" s="24" t="s">
        <v>135</v>
      </c>
      <c r="AU2025" s="24" t="s">
        <v>134</v>
      </c>
    </row>
    <row r="2026" spans="2:65" s="1" customFormat="1" ht="22.5" customHeight="1">
      <c r="B2026" s="41"/>
      <c r="C2026" s="193" t="s">
        <v>2302</v>
      </c>
      <c r="D2026" s="193" t="s">
        <v>129</v>
      </c>
      <c r="E2026" s="194" t="s">
        <v>2303</v>
      </c>
      <c r="F2026" s="195" t="s">
        <v>2304</v>
      </c>
      <c r="G2026" s="196" t="s">
        <v>2299</v>
      </c>
      <c r="H2026" s="197">
        <v>2000</v>
      </c>
      <c r="I2026" s="198"/>
      <c r="J2026" s="199">
        <f>ROUND(I2026*H2026,2)</f>
        <v>0</v>
      </c>
      <c r="K2026" s="195" t="s">
        <v>21</v>
      </c>
      <c r="L2026" s="61"/>
      <c r="M2026" s="200" t="s">
        <v>21</v>
      </c>
      <c r="N2026" s="201" t="s">
        <v>42</v>
      </c>
      <c r="O2026" s="42"/>
      <c r="P2026" s="202">
        <f>O2026*H2026</f>
        <v>0</v>
      </c>
      <c r="Q2026" s="202">
        <v>0</v>
      </c>
      <c r="R2026" s="202">
        <f>Q2026*H2026</f>
        <v>0</v>
      </c>
      <c r="S2026" s="202">
        <v>0</v>
      </c>
      <c r="T2026" s="203">
        <f>S2026*H2026</f>
        <v>0</v>
      </c>
      <c r="AR2026" s="24" t="s">
        <v>133</v>
      </c>
      <c r="AT2026" s="24" t="s">
        <v>129</v>
      </c>
      <c r="AU2026" s="24" t="s">
        <v>134</v>
      </c>
      <c r="AY2026" s="24" t="s">
        <v>126</v>
      </c>
      <c r="BE2026" s="204">
        <f>IF(N2026="základní",J2026,0)</f>
        <v>0</v>
      </c>
      <c r="BF2026" s="204">
        <f>IF(N2026="snížená",J2026,0)</f>
        <v>0</v>
      </c>
      <c r="BG2026" s="204">
        <f>IF(N2026="zákl. přenesená",J2026,0)</f>
        <v>0</v>
      </c>
      <c r="BH2026" s="204">
        <f>IF(N2026="sníž. přenesená",J2026,0)</f>
        <v>0</v>
      </c>
      <c r="BI2026" s="204">
        <f>IF(N2026="nulová",J2026,0)</f>
        <v>0</v>
      </c>
      <c r="BJ2026" s="24" t="s">
        <v>134</v>
      </c>
      <c r="BK2026" s="204">
        <f>ROUND(I2026*H2026,2)</f>
        <v>0</v>
      </c>
      <c r="BL2026" s="24" t="s">
        <v>133</v>
      </c>
      <c r="BM2026" s="24" t="s">
        <v>2305</v>
      </c>
    </row>
    <row r="2027" spans="2:65" s="1" customFormat="1" ht="13.5">
      <c r="B2027" s="41"/>
      <c r="C2027" s="63"/>
      <c r="D2027" s="205" t="s">
        <v>135</v>
      </c>
      <c r="E2027" s="63"/>
      <c r="F2027" s="206" t="s">
        <v>2304</v>
      </c>
      <c r="G2027" s="63"/>
      <c r="H2027" s="63"/>
      <c r="I2027" s="163"/>
      <c r="J2027" s="63"/>
      <c r="K2027" s="63"/>
      <c r="L2027" s="61"/>
      <c r="M2027" s="207"/>
      <c r="N2027" s="42"/>
      <c r="O2027" s="42"/>
      <c r="P2027" s="42"/>
      <c r="Q2027" s="42"/>
      <c r="R2027" s="42"/>
      <c r="S2027" s="42"/>
      <c r="T2027" s="78"/>
      <c r="AT2027" s="24" t="s">
        <v>135</v>
      </c>
      <c r="AU2027" s="24" t="s">
        <v>134</v>
      </c>
    </row>
    <row r="2028" spans="2:65" s="1" customFormat="1" ht="22.5" customHeight="1">
      <c r="B2028" s="41"/>
      <c r="C2028" s="193" t="s">
        <v>1520</v>
      </c>
      <c r="D2028" s="193" t="s">
        <v>129</v>
      </c>
      <c r="E2028" s="194" t="s">
        <v>2306</v>
      </c>
      <c r="F2028" s="195" t="s">
        <v>2307</v>
      </c>
      <c r="G2028" s="196" t="s">
        <v>489</v>
      </c>
      <c r="H2028" s="197">
        <v>1</v>
      </c>
      <c r="I2028" s="198"/>
      <c r="J2028" s="199">
        <f>ROUND(I2028*H2028,2)</f>
        <v>0</v>
      </c>
      <c r="K2028" s="195" t="s">
        <v>21</v>
      </c>
      <c r="L2028" s="61"/>
      <c r="M2028" s="200" t="s">
        <v>21</v>
      </c>
      <c r="N2028" s="201" t="s">
        <v>42</v>
      </c>
      <c r="O2028" s="42"/>
      <c r="P2028" s="202">
        <f>O2028*H2028</f>
        <v>0</v>
      </c>
      <c r="Q2028" s="202">
        <v>0</v>
      </c>
      <c r="R2028" s="202">
        <f>Q2028*H2028</f>
        <v>0</v>
      </c>
      <c r="S2028" s="202">
        <v>0</v>
      </c>
      <c r="T2028" s="203">
        <f>S2028*H2028</f>
        <v>0</v>
      </c>
      <c r="AR2028" s="24" t="s">
        <v>133</v>
      </c>
      <c r="AT2028" s="24" t="s">
        <v>129</v>
      </c>
      <c r="AU2028" s="24" t="s">
        <v>134</v>
      </c>
      <c r="AY2028" s="24" t="s">
        <v>126</v>
      </c>
      <c r="BE2028" s="204">
        <f>IF(N2028="základní",J2028,0)</f>
        <v>0</v>
      </c>
      <c r="BF2028" s="204">
        <f>IF(N2028="snížená",J2028,0)</f>
        <v>0</v>
      </c>
      <c r="BG2028" s="204">
        <f>IF(N2028="zákl. přenesená",J2028,0)</f>
        <v>0</v>
      </c>
      <c r="BH2028" s="204">
        <f>IF(N2028="sníž. přenesená",J2028,0)</f>
        <v>0</v>
      </c>
      <c r="BI2028" s="204">
        <f>IF(N2028="nulová",J2028,0)</f>
        <v>0</v>
      </c>
      <c r="BJ2028" s="24" t="s">
        <v>134</v>
      </c>
      <c r="BK2028" s="204">
        <f>ROUND(I2028*H2028,2)</f>
        <v>0</v>
      </c>
      <c r="BL2028" s="24" t="s">
        <v>133</v>
      </c>
      <c r="BM2028" s="24" t="s">
        <v>1814</v>
      </c>
    </row>
    <row r="2029" spans="2:65" s="1" customFormat="1" ht="13.5">
      <c r="B2029" s="41"/>
      <c r="C2029" s="63"/>
      <c r="D2029" s="208" t="s">
        <v>135</v>
      </c>
      <c r="E2029" s="63"/>
      <c r="F2029" s="209" t="s">
        <v>2269</v>
      </c>
      <c r="G2029" s="63"/>
      <c r="H2029" s="63"/>
      <c r="I2029" s="163"/>
      <c r="J2029" s="63"/>
      <c r="K2029" s="63"/>
      <c r="L2029" s="61"/>
      <c r="M2029" s="207"/>
      <c r="N2029" s="42"/>
      <c r="O2029" s="42"/>
      <c r="P2029" s="42"/>
      <c r="Q2029" s="42"/>
      <c r="R2029" s="42"/>
      <c r="S2029" s="42"/>
      <c r="T2029" s="78"/>
      <c r="AT2029" s="24" t="s">
        <v>135</v>
      </c>
      <c r="AU2029" s="24" t="s">
        <v>134</v>
      </c>
    </row>
    <row r="2030" spans="2:65" s="10" customFormat="1" ht="22.35" customHeight="1">
      <c r="B2030" s="176"/>
      <c r="C2030" s="177"/>
      <c r="D2030" s="190" t="s">
        <v>69</v>
      </c>
      <c r="E2030" s="191" t="s">
        <v>2308</v>
      </c>
      <c r="F2030" s="191" t="s">
        <v>2309</v>
      </c>
      <c r="G2030" s="177"/>
      <c r="H2030" s="177"/>
      <c r="I2030" s="180"/>
      <c r="J2030" s="192">
        <f>BK2030</f>
        <v>0</v>
      </c>
      <c r="K2030" s="177"/>
      <c r="L2030" s="182"/>
      <c r="M2030" s="183"/>
      <c r="N2030" s="184"/>
      <c r="O2030" s="184"/>
      <c r="P2030" s="185">
        <f>SUM(P2031:P2054)</f>
        <v>0</v>
      </c>
      <c r="Q2030" s="184"/>
      <c r="R2030" s="185">
        <f>SUM(R2031:R2054)</f>
        <v>0</v>
      </c>
      <c r="S2030" s="184"/>
      <c r="T2030" s="186">
        <f>SUM(T2031:T2054)</f>
        <v>0</v>
      </c>
      <c r="AR2030" s="187" t="s">
        <v>78</v>
      </c>
      <c r="AT2030" s="188" t="s">
        <v>69</v>
      </c>
      <c r="AU2030" s="188" t="s">
        <v>134</v>
      </c>
      <c r="AY2030" s="187" t="s">
        <v>126</v>
      </c>
      <c r="BK2030" s="189">
        <f>SUM(BK2031:BK2054)</f>
        <v>0</v>
      </c>
    </row>
    <row r="2031" spans="2:65" s="1" customFormat="1" ht="22.5" customHeight="1">
      <c r="B2031" s="41"/>
      <c r="C2031" s="193" t="s">
        <v>2310</v>
      </c>
      <c r="D2031" s="193" t="s">
        <v>129</v>
      </c>
      <c r="E2031" s="194" t="s">
        <v>2311</v>
      </c>
      <c r="F2031" s="195" t="s">
        <v>2312</v>
      </c>
      <c r="G2031" s="196" t="s">
        <v>489</v>
      </c>
      <c r="H2031" s="197">
        <v>1</v>
      </c>
      <c r="I2031" s="198"/>
      <c r="J2031" s="199">
        <f>ROUND(I2031*H2031,2)</f>
        <v>0</v>
      </c>
      <c r="K2031" s="195" t="s">
        <v>21</v>
      </c>
      <c r="L2031" s="61"/>
      <c r="M2031" s="200" t="s">
        <v>21</v>
      </c>
      <c r="N2031" s="201" t="s">
        <v>42</v>
      </c>
      <c r="O2031" s="42"/>
      <c r="P2031" s="202">
        <f>O2031*H2031</f>
        <v>0</v>
      </c>
      <c r="Q2031" s="202">
        <v>0</v>
      </c>
      <c r="R2031" s="202">
        <f>Q2031*H2031</f>
        <v>0</v>
      </c>
      <c r="S2031" s="202">
        <v>0</v>
      </c>
      <c r="T2031" s="203">
        <f>S2031*H2031</f>
        <v>0</v>
      </c>
      <c r="AR2031" s="24" t="s">
        <v>133</v>
      </c>
      <c r="AT2031" s="24" t="s">
        <v>129</v>
      </c>
      <c r="AU2031" s="24" t="s">
        <v>138</v>
      </c>
      <c r="AY2031" s="24" t="s">
        <v>126</v>
      </c>
      <c r="BE2031" s="204">
        <f>IF(N2031="základní",J2031,0)</f>
        <v>0</v>
      </c>
      <c r="BF2031" s="204">
        <f>IF(N2031="snížená",J2031,0)</f>
        <v>0</v>
      </c>
      <c r="BG2031" s="204">
        <f>IF(N2031="zákl. přenesená",J2031,0)</f>
        <v>0</v>
      </c>
      <c r="BH2031" s="204">
        <f>IF(N2031="sníž. přenesená",J2031,0)</f>
        <v>0</v>
      </c>
      <c r="BI2031" s="204">
        <f>IF(N2031="nulová",J2031,0)</f>
        <v>0</v>
      </c>
      <c r="BJ2031" s="24" t="s">
        <v>134</v>
      </c>
      <c r="BK2031" s="204">
        <f>ROUND(I2031*H2031,2)</f>
        <v>0</v>
      </c>
      <c r="BL2031" s="24" t="s">
        <v>133</v>
      </c>
      <c r="BM2031" s="24" t="s">
        <v>2313</v>
      </c>
    </row>
    <row r="2032" spans="2:65" s="1" customFormat="1" ht="13.5">
      <c r="B2032" s="41"/>
      <c r="C2032" s="63"/>
      <c r="D2032" s="205" t="s">
        <v>135</v>
      </c>
      <c r="E2032" s="63"/>
      <c r="F2032" s="206" t="s">
        <v>2269</v>
      </c>
      <c r="G2032" s="63"/>
      <c r="H2032" s="63"/>
      <c r="I2032" s="163"/>
      <c r="J2032" s="63"/>
      <c r="K2032" s="63"/>
      <c r="L2032" s="61"/>
      <c r="M2032" s="207"/>
      <c r="N2032" s="42"/>
      <c r="O2032" s="42"/>
      <c r="P2032" s="42"/>
      <c r="Q2032" s="42"/>
      <c r="R2032" s="42"/>
      <c r="S2032" s="42"/>
      <c r="T2032" s="78"/>
      <c r="AT2032" s="24" t="s">
        <v>135</v>
      </c>
      <c r="AU2032" s="24" t="s">
        <v>138</v>
      </c>
    </row>
    <row r="2033" spans="2:65" s="1" customFormat="1" ht="22.5" customHeight="1">
      <c r="B2033" s="41"/>
      <c r="C2033" s="193" t="s">
        <v>1524</v>
      </c>
      <c r="D2033" s="193" t="s">
        <v>129</v>
      </c>
      <c r="E2033" s="194" t="s">
        <v>2314</v>
      </c>
      <c r="F2033" s="195" t="s">
        <v>2315</v>
      </c>
      <c r="G2033" s="196" t="s">
        <v>489</v>
      </c>
      <c r="H2033" s="197">
        <v>1</v>
      </c>
      <c r="I2033" s="198"/>
      <c r="J2033" s="199">
        <f>ROUND(I2033*H2033,2)</f>
        <v>0</v>
      </c>
      <c r="K2033" s="195" t="s">
        <v>21</v>
      </c>
      <c r="L2033" s="61"/>
      <c r="M2033" s="200" t="s">
        <v>21</v>
      </c>
      <c r="N2033" s="201" t="s">
        <v>42</v>
      </c>
      <c r="O2033" s="42"/>
      <c r="P2033" s="202">
        <f>O2033*H2033</f>
        <v>0</v>
      </c>
      <c r="Q2033" s="202">
        <v>0</v>
      </c>
      <c r="R2033" s="202">
        <f>Q2033*H2033</f>
        <v>0</v>
      </c>
      <c r="S2033" s="202">
        <v>0</v>
      </c>
      <c r="T2033" s="203">
        <f>S2033*H2033</f>
        <v>0</v>
      </c>
      <c r="AR2033" s="24" t="s">
        <v>133</v>
      </c>
      <c r="AT2033" s="24" t="s">
        <v>129</v>
      </c>
      <c r="AU2033" s="24" t="s">
        <v>138</v>
      </c>
      <c r="AY2033" s="24" t="s">
        <v>126</v>
      </c>
      <c r="BE2033" s="204">
        <f>IF(N2033="základní",J2033,0)</f>
        <v>0</v>
      </c>
      <c r="BF2033" s="204">
        <f>IF(N2033="snížená",J2033,0)</f>
        <v>0</v>
      </c>
      <c r="BG2033" s="204">
        <f>IF(N2033="zákl. přenesená",J2033,0)</f>
        <v>0</v>
      </c>
      <c r="BH2033" s="204">
        <f>IF(N2033="sníž. přenesená",J2033,0)</f>
        <v>0</v>
      </c>
      <c r="BI2033" s="204">
        <f>IF(N2033="nulová",J2033,0)</f>
        <v>0</v>
      </c>
      <c r="BJ2033" s="24" t="s">
        <v>134</v>
      </c>
      <c r="BK2033" s="204">
        <f>ROUND(I2033*H2033,2)</f>
        <v>0</v>
      </c>
      <c r="BL2033" s="24" t="s">
        <v>133</v>
      </c>
      <c r="BM2033" s="24" t="s">
        <v>2316</v>
      </c>
    </row>
    <row r="2034" spans="2:65" s="1" customFormat="1" ht="13.5">
      <c r="B2034" s="41"/>
      <c r="C2034" s="63"/>
      <c r="D2034" s="205" t="s">
        <v>135</v>
      </c>
      <c r="E2034" s="63"/>
      <c r="F2034" s="206" t="s">
        <v>2315</v>
      </c>
      <c r="G2034" s="63"/>
      <c r="H2034" s="63"/>
      <c r="I2034" s="163"/>
      <c r="J2034" s="63"/>
      <c r="K2034" s="63"/>
      <c r="L2034" s="61"/>
      <c r="M2034" s="207"/>
      <c r="N2034" s="42"/>
      <c r="O2034" s="42"/>
      <c r="P2034" s="42"/>
      <c r="Q2034" s="42"/>
      <c r="R2034" s="42"/>
      <c r="S2034" s="42"/>
      <c r="T2034" s="78"/>
      <c r="AT2034" s="24" t="s">
        <v>135</v>
      </c>
      <c r="AU2034" s="24" t="s">
        <v>138</v>
      </c>
    </row>
    <row r="2035" spans="2:65" s="1" customFormat="1" ht="22.5" customHeight="1">
      <c r="B2035" s="41"/>
      <c r="C2035" s="193" t="s">
        <v>2317</v>
      </c>
      <c r="D2035" s="193" t="s">
        <v>129</v>
      </c>
      <c r="E2035" s="194" t="s">
        <v>2318</v>
      </c>
      <c r="F2035" s="195" t="s">
        <v>2319</v>
      </c>
      <c r="G2035" s="196" t="s">
        <v>489</v>
      </c>
      <c r="H2035" s="197">
        <v>1</v>
      </c>
      <c r="I2035" s="198"/>
      <c r="J2035" s="199">
        <f>ROUND(I2035*H2035,2)</f>
        <v>0</v>
      </c>
      <c r="K2035" s="195" t="s">
        <v>21</v>
      </c>
      <c r="L2035" s="61"/>
      <c r="M2035" s="200" t="s">
        <v>21</v>
      </c>
      <c r="N2035" s="201" t="s">
        <v>42</v>
      </c>
      <c r="O2035" s="42"/>
      <c r="P2035" s="202">
        <f>O2035*H2035</f>
        <v>0</v>
      </c>
      <c r="Q2035" s="202">
        <v>0</v>
      </c>
      <c r="R2035" s="202">
        <f>Q2035*H2035</f>
        <v>0</v>
      </c>
      <c r="S2035" s="202">
        <v>0</v>
      </c>
      <c r="T2035" s="203">
        <f>S2035*H2035</f>
        <v>0</v>
      </c>
      <c r="AR2035" s="24" t="s">
        <v>133</v>
      </c>
      <c r="AT2035" s="24" t="s">
        <v>129</v>
      </c>
      <c r="AU2035" s="24" t="s">
        <v>138</v>
      </c>
      <c r="AY2035" s="24" t="s">
        <v>126</v>
      </c>
      <c r="BE2035" s="204">
        <f>IF(N2035="základní",J2035,0)</f>
        <v>0</v>
      </c>
      <c r="BF2035" s="204">
        <f>IF(N2035="snížená",J2035,0)</f>
        <v>0</v>
      </c>
      <c r="BG2035" s="204">
        <f>IF(N2035="zákl. přenesená",J2035,0)</f>
        <v>0</v>
      </c>
      <c r="BH2035" s="204">
        <f>IF(N2035="sníž. přenesená",J2035,0)</f>
        <v>0</v>
      </c>
      <c r="BI2035" s="204">
        <f>IF(N2035="nulová",J2035,0)</f>
        <v>0</v>
      </c>
      <c r="BJ2035" s="24" t="s">
        <v>134</v>
      </c>
      <c r="BK2035" s="204">
        <f>ROUND(I2035*H2035,2)</f>
        <v>0</v>
      </c>
      <c r="BL2035" s="24" t="s">
        <v>133</v>
      </c>
      <c r="BM2035" s="24" t="s">
        <v>2320</v>
      </c>
    </row>
    <row r="2036" spans="2:65" s="1" customFormat="1" ht="13.5">
      <c r="B2036" s="41"/>
      <c r="C2036" s="63"/>
      <c r="D2036" s="205" t="s">
        <v>135</v>
      </c>
      <c r="E2036" s="63"/>
      <c r="F2036" s="206" t="s">
        <v>2319</v>
      </c>
      <c r="G2036" s="63"/>
      <c r="H2036" s="63"/>
      <c r="I2036" s="163"/>
      <c r="J2036" s="63"/>
      <c r="K2036" s="63"/>
      <c r="L2036" s="61"/>
      <c r="M2036" s="207"/>
      <c r="N2036" s="42"/>
      <c r="O2036" s="42"/>
      <c r="P2036" s="42"/>
      <c r="Q2036" s="42"/>
      <c r="R2036" s="42"/>
      <c r="S2036" s="42"/>
      <c r="T2036" s="78"/>
      <c r="AT2036" s="24" t="s">
        <v>135</v>
      </c>
      <c r="AU2036" s="24" t="s">
        <v>138</v>
      </c>
    </row>
    <row r="2037" spans="2:65" s="1" customFormat="1" ht="22.5" customHeight="1">
      <c r="B2037" s="41"/>
      <c r="C2037" s="193" t="s">
        <v>1527</v>
      </c>
      <c r="D2037" s="193" t="s">
        <v>129</v>
      </c>
      <c r="E2037" s="194" t="s">
        <v>2321</v>
      </c>
      <c r="F2037" s="195" t="s">
        <v>2322</v>
      </c>
      <c r="G2037" s="196" t="s">
        <v>489</v>
      </c>
      <c r="H2037" s="197">
        <v>2</v>
      </c>
      <c r="I2037" s="198"/>
      <c r="J2037" s="199">
        <f>ROUND(I2037*H2037,2)</f>
        <v>0</v>
      </c>
      <c r="K2037" s="195" t="s">
        <v>21</v>
      </c>
      <c r="L2037" s="61"/>
      <c r="M2037" s="200" t="s">
        <v>21</v>
      </c>
      <c r="N2037" s="201" t="s">
        <v>42</v>
      </c>
      <c r="O2037" s="42"/>
      <c r="P2037" s="202">
        <f>O2037*H2037</f>
        <v>0</v>
      </c>
      <c r="Q2037" s="202">
        <v>0</v>
      </c>
      <c r="R2037" s="202">
        <f>Q2037*H2037</f>
        <v>0</v>
      </c>
      <c r="S2037" s="202">
        <v>0</v>
      </c>
      <c r="T2037" s="203">
        <f>S2037*H2037</f>
        <v>0</v>
      </c>
      <c r="AR2037" s="24" t="s">
        <v>133</v>
      </c>
      <c r="AT2037" s="24" t="s">
        <v>129</v>
      </c>
      <c r="AU2037" s="24" t="s">
        <v>138</v>
      </c>
      <c r="AY2037" s="24" t="s">
        <v>126</v>
      </c>
      <c r="BE2037" s="204">
        <f>IF(N2037="základní",J2037,0)</f>
        <v>0</v>
      </c>
      <c r="BF2037" s="204">
        <f>IF(N2037="snížená",J2037,0)</f>
        <v>0</v>
      </c>
      <c r="BG2037" s="204">
        <f>IF(N2037="zákl. přenesená",J2037,0)</f>
        <v>0</v>
      </c>
      <c r="BH2037" s="204">
        <f>IF(N2037="sníž. přenesená",J2037,0)</f>
        <v>0</v>
      </c>
      <c r="BI2037" s="204">
        <f>IF(N2037="nulová",J2037,0)</f>
        <v>0</v>
      </c>
      <c r="BJ2037" s="24" t="s">
        <v>134</v>
      </c>
      <c r="BK2037" s="204">
        <f>ROUND(I2037*H2037,2)</f>
        <v>0</v>
      </c>
      <c r="BL2037" s="24" t="s">
        <v>133</v>
      </c>
      <c r="BM2037" s="24" t="s">
        <v>2323</v>
      </c>
    </row>
    <row r="2038" spans="2:65" s="1" customFormat="1" ht="13.5">
      <c r="B2038" s="41"/>
      <c r="C2038" s="63"/>
      <c r="D2038" s="205" t="s">
        <v>135</v>
      </c>
      <c r="E2038" s="63"/>
      <c r="F2038" s="206" t="s">
        <v>2269</v>
      </c>
      <c r="G2038" s="63"/>
      <c r="H2038" s="63"/>
      <c r="I2038" s="163"/>
      <c r="J2038" s="63"/>
      <c r="K2038" s="63"/>
      <c r="L2038" s="61"/>
      <c r="M2038" s="207"/>
      <c r="N2038" s="42"/>
      <c r="O2038" s="42"/>
      <c r="P2038" s="42"/>
      <c r="Q2038" s="42"/>
      <c r="R2038" s="42"/>
      <c r="S2038" s="42"/>
      <c r="T2038" s="78"/>
      <c r="AT2038" s="24" t="s">
        <v>135</v>
      </c>
      <c r="AU2038" s="24" t="s">
        <v>138</v>
      </c>
    </row>
    <row r="2039" spans="2:65" s="1" customFormat="1" ht="22.5" customHeight="1">
      <c r="B2039" s="41"/>
      <c r="C2039" s="193" t="s">
        <v>2324</v>
      </c>
      <c r="D2039" s="193" t="s">
        <v>129</v>
      </c>
      <c r="E2039" s="194" t="s">
        <v>2325</v>
      </c>
      <c r="F2039" s="195" t="s">
        <v>2326</v>
      </c>
      <c r="G2039" s="196" t="s">
        <v>489</v>
      </c>
      <c r="H2039" s="197">
        <v>1</v>
      </c>
      <c r="I2039" s="198"/>
      <c r="J2039" s="199">
        <f>ROUND(I2039*H2039,2)</f>
        <v>0</v>
      </c>
      <c r="K2039" s="195" t="s">
        <v>21</v>
      </c>
      <c r="L2039" s="61"/>
      <c r="M2039" s="200" t="s">
        <v>21</v>
      </c>
      <c r="N2039" s="201" t="s">
        <v>42</v>
      </c>
      <c r="O2039" s="42"/>
      <c r="P2039" s="202">
        <f>O2039*H2039</f>
        <v>0</v>
      </c>
      <c r="Q2039" s="202">
        <v>0</v>
      </c>
      <c r="R2039" s="202">
        <f>Q2039*H2039</f>
        <v>0</v>
      </c>
      <c r="S2039" s="202">
        <v>0</v>
      </c>
      <c r="T2039" s="203">
        <f>S2039*H2039</f>
        <v>0</v>
      </c>
      <c r="AR2039" s="24" t="s">
        <v>133</v>
      </c>
      <c r="AT2039" s="24" t="s">
        <v>129</v>
      </c>
      <c r="AU2039" s="24" t="s">
        <v>138</v>
      </c>
      <c r="AY2039" s="24" t="s">
        <v>126</v>
      </c>
      <c r="BE2039" s="204">
        <f>IF(N2039="základní",J2039,0)</f>
        <v>0</v>
      </c>
      <c r="BF2039" s="204">
        <f>IF(N2039="snížená",J2039,0)</f>
        <v>0</v>
      </c>
      <c r="BG2039" s="204">
        <f>IF(N2039="zákl. přenesená",J2039,0)</f>
        <v>0</v>
      </c>
      <c r="BH2039" s="204">
        <f>IF(N2039="sníž. přenesená",J2039,0)</f>
        <v>0</v>
      </c>
      <c r="BI2039" s="204">
        <f>IF(N2039="nulová",J2039,0)</f>
        <v>0</v>
      </c>
      <c r="BJ2039" s="24" t="s">
        <v>134</v>
      </c>
      <c r="BK2039" s="204">
        <f>ROUND(I2039*H2039,2)</f>
        <v>0</v>
      </c>
      <c r="BL2039" s="24" t="s">
        <v>133</v>
      </c>
      <c r="BM2039" s="24" t="s">
        <v>1987</v>
      </c>
    </row>
    <row r="2040" spans="2:65" s="1" customFormat="1" ht="13.5">
      <c r="B2040" s="41"/>
      <c r="C2040" s="63"/>
      <c r="D2040" s="205" t="s">
        <v>135</v>
      </c>
      <c r="E2040" s="63"/>
      <c r="F2040" s="206" t="s">
        <v>2326</v>
      </c>
      <c r="G2040" s="63"/>
      <c r="H2040" s="63"/>
      <c r="I2040" s="163"/>
      <c r="J2040" s="63"/>
      <c r="K2040" s="63"/>
      <c r="L2040" s="61"/>
      <c r="M2040" s="207"/>
      <c r="N2040" s="42"/>
      <c r="O2040" s="42"/>
      <c r="P2040" s="42"/>
      <c r="Q2040" s="42"/>
      <c r="R2040" s="42"/>
      <c r="S2040" s="42"/>
      <c r="T2040" s="78"/>
      <c r="AT2040" s="24" t="s">
        <v>135</v>
      </c>
      <c r="AU2040" s="24" t="s">
        <v>138</v>
      </c>
    </row>
    <row r="2041" spans="2:65" s="1" customFormat="1" ht="22.5" customHeight="1">
      <c r="B2041" s="41"/>
      <c r="C2041" s="193" t="s">
        <v>1531</v>
      </c>
      <c r="D2041" s="193" t="s">
        <v>129</v>
      </c>
      <c r="E2041" s="194" t="s">
        <v>2327</v>
      </c>
      <c r="F2041" s="195" t="s">
        <v>2328</v>
      </c>
      <c r="G2041" s="196" t="s">
        <v>489</v>
      </c>
      <c r="H2041" s="197">
        <v>1</v>
      </c>
      <c r="I2041" s="198"/>
      <c r="J2041" s="199">
        <f>ROUND(I2041*H2041,2)</f>
        <v>0</v>
      </c>
      <c r="K2041" s="195" t="s">
        <v>21</v>
      </c>
      <c r="L2041" s="61"/>
      <c r="M2041" s="200" t="s">
        <v>21</v>
      </c>
      <c r="N2041" s="201" t="s">
        <v>42</v>
      </c>
      <c r="O2041" s="42"/>
      <c r="P2041" s="202">
        <f>O2041*H2041</f>
        <v>0</v>
      </c>
      <c r="Q2041" s="202">
        <v>0</v>
      </c>
      <c r="R2041" s="202">
        <f>Q2041*H2041</f>
        <v>0</v>
      </c>
      <c r="S2041" s="202">
        <v>0</v>
      </c>
      <c r="T2041" s="203">
        <f>S2041*H2041</f>
        <v>0</v>
      </c>
      <c r="AR2041" s="24" t="s">
        <v>133</v>
      </c>
      <c r="AT2041" s="24" t="s">
        <v>129</v>
      </c>
      <c r="AU2041" s="24" t="s">
        <v>138</v>
      </c>
      <c r="AY2041" s="24" t="s">
        <v>126</v>
      </c>
      <c r="BE2041" s="204">
        <f>IF(N2041="základní",J2041,0)</f>
        <v>0</v>
      </c>
      <c r="BF2041" s="204">
        <f>IF(N2041="snížená",J2041,0)</f>
        <v>0</v>
      </c>
      <c r="BG2041" s="204">
        <f>IF(N2041="zákl. přenesená",J2041,0)</f>
        <v>0</v>
      </c>
      <c r="BH2041" s="204">
        <f>IF(N2041="sníž. přenesená",J2041,0)</f>
        <v>0</v>
      </c>
      <c r="BI2041" s="204">
        <f>IF(N2041="nulová",J2041,0)</f>
        <v>0</v>
      </c>
      <c r="BJ2041" s="24" t="s">
        <v>134</v>
      </c>
      <c r="BK2041" s="204">
        <f>ROUND(I2041*H2041,2)</f>
        <v>0</v>
      </c>
      <c r="BL2041" s="24" t="s">
        <v>133</v>
      </c>
      <c r="BM2041" s="24" t="s">
        <v>2329</v>
      </c>
    </row>
    <row r="2042" spans="2:65" s="1" customFormat="1" ht="13.5">
      <c r="B2042" s="41"/>
      <c r="C2042" s="63"/>
      <c r="D2042" s="205" t="s">
        <v>135</v>
      </c>
      <c r="E2042" s="63"/>
      <c r="F2042" s="206" t="s">
        <v>2269</v>
      </c>
      <c r="G2042" s="63"/>
      <c r="H2042" s="63"/>
      <c r="I2042" s="163"/>
      <c r="J2042" s="63"/>
      <c r="K2042" s="63"/>
      <c r="L2042" s="61"/>
      <c r="M2042" s="207"/>
      <c r="N2042" s="42"/>
      <c r="O2042" s="42"/>
      <c r="P2042" s="42"/>
      <c r="Q2042" s="42"/>
      <c r="R2042" s="42"/>
      <c r="S2042" s="42"/>
      <c r="T2042" s="78"/>
      <c r="AT2042" s="24" t="s">
        <v>135</v>
      </c>
      <c r="AU2042" s="24" t="s">
        <v>138</v>
      </c>
    </row>
    <row r="2043" spans="2:65" s="1" customFormat="1" ht="22.5" customHeight="1">
      <c r="B2043" s="41"/>
      <c r="C2043" s="193" t="s">
        <v>2330</v>
      </c>
      <c r="D2043" s="193" t="s">
        <v>129</v>
      </c>
      <c r="E2043" s="194" t="s">
        <v>2331</v>
      </c>
      <c r="F2043" s="195" t="s">
        <v>2332</v>
      </c>
      <c r="G2043" s="196" t="s">
        <v>489</v>
      </c>
      <c r="H2043" s="197">
        <v>3</v>
      </c>
      <c r="I2043" s="198"/>
      <c r="J2043" s="199">
        <f>ROUND(I2043*H2043,2)</f>
        <v>0</v>
      </c>
      <c r="K2043" s="195" t="s">
        <v>21</v>
      </c>
      <c r="L2043" s="61"/>
      <c r="M2043" s="200" t="s">
        <v>21</v>
      </c>
      <c r="N2043" s="201" t="s">
        <v>42</v>
      </c>
      <c r="O2043" s="42"/>
      <c r="P2043" s="202">
        <f>O2043*H2043</f>
        <v>0</v>
      </c>
      <c r="Q2043" s="202">
        <v>0</v>
      </c>
      <c r="R2043" s="202">
        <f>Q2043*H2043</f>
        <v>0</v>
      </c>
      <c r="S2043" s="202">
        <v>0</v>
      </c>
      <c r="T2043" s="203">
        <f>S2043*H2043</f>
        <v>0</v>
      </c>
      <c r="AR2043" s="24" t="s">
        <v>133</v>
      </c>
      <c r="AT2043" s="24" t="s">
        <v>129</v>
      </c>
      <c r="AU2043" s="24" t="s">
        <v>138</v>
      </c>
      <c r="AY2043" s="24" t="s">
        <v>126</v>
      </c>
      <c r="BE2043" s="204">
        <f>IF(N2043="základní",J2043,0)</f>
        <v>0</v>
      </c>
      <c r="BF2043" s="204">
        <f>IF(N2043="snížená",J2043,0)</f>
        <v>0</v>
      </c>
      <c r="BG2043" s="204">
        <f>IF(N2043="zákl. přenesená",J2043,0)</f>
        <v>0</v>
      </c>
      <c r="BH2043" s="204">
        <f>IF(N2043="sníž. přenesená",J2043,0)</f>
        <v>0</v>
      </c>
      <c r="BI2043" s="204">
        <f>IF(N2043="nulová",J2043,0)</f>
        <v>0</v>
      </c>
      <c r="BJ2043" s="24" t="s">
        <v>134</v>
      </c>
      <c r="BK2043" s="204">
        <f>ROUND(I2043*H2043,2)</f>
        <v>0</v>
      </c>
      <c r="BL2043" s="24" t="s">
        <v>133</v>
      </c>
      <c r="BM2043" s="24" t="s">
        <v>2232</v>
      </c>
    </row>
    <row r="2044" spans="2:65" s="1" customFormat="1" ht="13.5">
      <c r="B2044" s="41"/>
      <c r="C2044" s="63"/>
      <c r="D2044" s="205" t="s">
        <v>135</v>
      </c>
      <c r="E2044" s="63"/>
      <c r="F2044" s="206" t="s">
        <v>2332</v>
      </c>
      <c r="G2044" s="63"/>
      <c r="H2044" s="63"/>
      <c r="I2044" s="163"/>
      <c r="J2044" s="63"/>
      <c r="K2044" s="63"/>
      <c r="L2044" s="61"/>
      <c r="M2044" s="207"/>
      <c r="N2044" s="42"/>
      <c r="O2044" s="42"/>
      <c r="P2044" s="42"/>
      <c r="Q2044" s="42"/>
      <c r="R2044" s="42"/>
      <c r="S2044" s="42"/>
      <c r="T2044" s="78"/>
      <c r="AT2044" s="24" t="s">
        <v>135</v>
      </c>
      <c r="AU2044" s="24" t="s">
        <v>138</v>
      </c>
    </row>
    <row r="2045" spans="2:65" s="1" customFormat="1" ht="22.5" customHeight="1">
      <c r="B2045" s="41"/>
      <c r="C2045" s="193" t="s">
        <v>1534</v>
      </c>
      <c r="D2045" s="193" t="s">
        <v>129</v>
      </c>
      <c r="E2045" s="194" t="s">
        <v>2333</v>
      </c>
      <c r="F2045" s="195" t="s">
        <v>2334</v>
      </c>
      <c r="G2045" s="196" t="s">
        <v>489</v>
      </c>
      <c r="H2045" s="197">
        <v>1</v>
      </c>
      <c r="I2045" s="198"/>
      <c r="J2045" s="199">
        <f>ROUND(I2045*H2045,2)</f>
        <v>0</v>
      </c>
      <c r="K2045" s="195" t="s">
        <v>21</v>
      </c>
      <c r="L2045" s="61"/>
      <c r="M2045" s="200" t="s">
        <v>21</v>
      </c>
      <c r="N2045" s="201" t="s">
        <v>42</v>
      </c>
      <c r="O2045" s="42"/>
      <c r="P2045" s="202">
        <f>O2045*H2045</f>
        <v>0</v>
      </c>
      <c r="Q2045" s="202">
        <v>0</v>
      </c>
      <c r="R2045" s="202">
        <f>Q2045*H2045</f>
        <v>0</v>
      </c>
      <c r="S2045" s="202">
        <v>0</v>
      </c>
      <c r="T2045" s="203">
        <f>S2045*H2045</f>
        <v>0</v>
      </c>
      <c r="AR2045" s="24" t="s">
        <v>133</v>
      </c>
      <c r="AT2045" s="24" t="s">
        <v>129</v>
      </c>
      <c r="AU2045" s="24" t="s">
        <v>138</v>
      </c>
      <c r="AY2045" s="24" t="s">
        <v>126</v>
      </c>
      <c r="BE2045" s="204">
        <f>IF(N2045="základní",J2045,0)</f>
        <v>0</v>
      </c>
      <c r="BF2045" s="204">
        <f>IF(N2045="snížená",J2045,0)</f>
        <v>0</v>
      </c>
      <c r="BG2045" s="204">
        <f>IF(N2045="zákl. přenesená",J2045,0)</f>
        <v>0</v>
      </c>
      <c r="BH2045" s="204">
        <f>IF(N2045="sníž. přenesená",J2045,0)</f>
        <v>0</v>
      </c>
      <c r="BI2045" s="204">
        <f>IF(N2045="nulová",J2045,0)</f>
        <v>0</v>
      </c>
      <c r="BJ2045" s="24" t="s">
        <v>134</v>
      </c>
      <c r="BK2045" s="204">
        <f>ROUND(I2045*H2045,2)</f>
        <v>0</v>
      </c>
      <c r="BL2045" s="24" t="s">
        <v>133</v>
      </c>
      <c r="BM2045" s="24" t="s">
        <v>2335</v>
      </c>
    </row>
    <row r="2046" spans="2:65" s="1" customFormat="1" ht="13.5">
      <c r="B2046" s="41"/>
      <c r="C2046" s="63"/>
      <c r="D2046" s="205" t="s">
        <v>135</v>
      </c>
      <c r="E2046" s="63"/>
      <c r="F2046" s="206" t="s">
        <v>2334</v>
      </c>
      <c r="G2046" s="63"/>
      <c r="H2046" s="63"/>
      <c r="I2046" s="163"/>
      <c r="J2046" s="63"/>
      <c r="K2046" s="63"/>
      <c r="L2046" s="61"/>
      <c r="M2046" s="207"/>
      <c r="N2046" s="42"/>
      <c r="O2046" s="42"/>
      <c r="P2046" s="42"/>
      <c r="Q2046" s="42"/>
      <c r="R2046" s="42"/>
      <c r="S2046" s="42"/>
      <c r="T2046" s="78"/>
      <c r="AT2046" s="24" t="s">
        <v>135</v>
      </c>
      <c r="AU2046" s="24" t="s">
        <v>138</v>
      </c>
    </row>
    <row r="2047" spans="2:65" s="1" customFormat="1" ht="22.5" customHeight="1">
      <c r="B2047" s="41"/>
      <c r="C2047" s="193" t="s">
        <v>2336</v>
      </c>
      <c r="D2047" s="193" t="s">
        <v>129</v>
      </c>
      <c r="E2047" s="194" t="s">
        <v>2337</v>
      </c>
      <c r="F2047" s="195" t="s">
        <v>2338</v>
      </c>
      <c r="G2047" s="196" t="s">
        <v>489</v>
      </c>
      <c r="H2047" s="197">
        <v>2</v>
      </c>
      <c r="I2047" s="198"/>
      <c r="J2047" s="199">
        <f>ROUND(I2047*H2047,2)</f>
        <v>0</v>
      </c>
      <c r="K2047" s="195" t="s">
        <v>21</v>
      </c>
      <c r="L2047" s="61"/>
      <c r="M2047" s="200" t="s">
        <v>21</v>
      </c>
      <c r="N2047" s="201" t="s">
        <v>42</v>
      </c>
      <c r="O2047" s="42"/>
      <c r="P2047" s="202">
        <f>O2047*H2047</f>
        <v>0</v>
      </c>
      <c r="Q2047" s="202">
        <v>0</v>
      </c>
      <c r="R2047" s="202">
        <f>Q2047*H2047</f>
        <v>0</v>
      </c>
      <c r="S2047" s="202">
        <v>0</v>
      </c>
      <c r="T2047" s="203">
        <f>S2047*H2047</f>
        <v>0</v>
      </c>
      <c r="AR2047" s="24" t="s">
        <v>133</v>
      </c>
      <c r="AT2047" s="24" t="s">
        <v>129</v>
      </c>
      <c r="AU2047" s="24" t="s">
        <v>138</v>
      </c>
      <c r="AY2047" s="24" t="s">
        <v>126</v>
      </c>
      <c r="BE2047" s="204">
        <f>IF(N2047="základní",J2047,0)</f>
        <v>0</v>
      </c>
      <c r="BF2047" s="204">
        <f>IF(N2047="snížená",J2047,0)</f>
        <v>0</v>
      </c>
      <c r="BG2047" s="204">
        <f>IF(N2047="zákl. přenesená",J2047,0)</f>
        <v>0</v>
      </c>
      <c r="BH2047" s="204">
        <f>IF(N2047="sníž. přenesená",J2047,0)</f>
        <v>0</v>
      </c>
      <c r="BI2047" s="204">
        <f>IF(N2047="nulová",J2047,0)</f>
        <v>0</v>
      </c>
      <c r="BJ2047" s="24" t="s">
        <v>134</v>
      </c>
      <c r="BK2047" s="204">
        <f>ROUND(I2047*H2047,2)</f>
        <v>0</v>
      </c>
      <c r="BL2047" s="24" t="s">
        <v>133</v>
      </c>
      <c r="BM2047" s="24" t="s">
        <v>2339</v>
      </c>
    </row>
    <row r="2048" spans="2:65" s="1" customFormat="1" ht="13.5">
      <c r="B2048" s="41"/>
      <c r="C2048" s="63"/>
      <c r="D2048" s="205" t="s">
        <v>135</v>
      </c>
      <c r="E2048" s="63"/>
      <c r="F2048" s="206" t="s">
        <v>2338</v>
      </c>
      <c r="G2048" s="63"/>
      <c r="H2048" s="63"/>
      <c r="I2048" s="163"/>
      <c r="J2048" s="63"/>
      <c r="K2048" s="63"/>
      <c r="L2048" s="61"/>
      <c r="M2048" s="207"/>
      <c r="N2048" s="42"/>
      <c r="O2048" s="42"/>
      <c r="P2048" s="42"/>
      <c r="Q2048" s="42"/>
      <c r="R2048" s="42"/>
      <c r="S2048" s="42"/>
      <c r="T2048" s="78"/>
      <c r="AT2048" s="24" t="s">
        <v>135</v>
      </c>
      <c r="AU2048" s="24" t="s">
        <v>138</v>
      </c>
    </row>
    <row r="2049" spans="2:65" s="1" customFormat="1" ht="22.5" customHeight="1">
      <c r="B2049" s="41"/>
      <c r="C2049" s="193" t="s">
        <v>1538</v>
      </c>
      <c r="D2049" s="193" t="s">
        <v>129</v>
      </c>
      <c r="E2049" s="194" t="s">
        <v>2340</v>
      </c>
      <c r="F2049" s="195" t="s">
        <v>2341</v>
      </c>
      <c r="G2049" s="196" t="s">
        <v>489</v>
      </c>
      <c r="H2049" s="197">
        <v>1</v>
      </c>
      <c r="I2049" s="198"/>
      <c r="J2049" s="199">
        <f>ROUND(I2049*H2049,2)</f>
        <v>0</v>
      </c>
      <c r="K2049" s="195" t="s">
        <v>21</v>
      </c>
      <c r="L2049" s="61"/>
      <c r="M2049" s="200" t="s">
        <v>21</v>
      </c>
      <c r="N2049" s="201" t="s">
        <v>42</v>
      </c>
      <c r="O2049" s="42"/>
      <c r="P2049" s="202">
        <f>O2049*H2049</f>
        <v>0</v>
      </c>
      <c r="Q2049" s="202">
        <v>0</v>
      </c>
      <c r="R2049" s="202">
        <f>Q2049*H2049</f>
        <v>0</v>
      </c>
      <c r="S2049" s="202">
        <v>0</v>
      </c>
      <c r="T2049" s="203">
        <f>S2049*H2049</f>
        <v>0</v>
      </c>
      <c r="AR2049" s="24" t="s">
        <v>133</v>
      </c>
      <c r="AT2049" s="24" t="s">
        <v>129</v>
      </c>
      <c r="AU2049" s="24" t="s">
        <v>138</v>
      </c>
      <c r="AY2049" s="24" t="s">
        <v>126</v>
      </c>
      <c r="BE2049" s="204">
        <f>IF(N2049="základní",J2049,0)</f>
        <v>0</v>
      </c>
      <c r="BF2049" s="204">
        <f>IF(N2049="snížená",J2049,0)</f>
        <v>0</v>
      </c>
      <c r="BG2049" s="204">
        <f>IF(N2049="zákl. přenesená",J2049,0)</f>
        <v>0</v>
      </c>
      <c r="BH2049" s="204">
        <f>IF(N2049="sníž. přenesená",J2049,0)</f>
        <v>0</v>
      </c>
      <c r="BI2049" s="204">
        <f>IF(N2049="nulová",J2049,0)</f>
        <v>0</v>
      </c>
      <c r="BJ2049" s="24" t="s">
        <v>134</v>
      </c>
      <c r="BK2049" s="204">
        <f>ROUND(I2049*H2049,2)</f>
        <v>0</v>
      </c>
      <c r="BL2049" s="24" t="s">
        <v>133</v>
      </c>
      <c r="BM2049" s="24" t="s">
        <v>2342</v>
      </c>
    </row>
    <row r="2050" spans="2:65" s="1" customFormat="1" ht="13.5">
      <c r="B2050" s="41"/>
      <c r="C2050" s="63"/>
      <c r="D2050" s="205" t="s">
        <v>135</v>
      </c>
      <c r="E2050" s="63"/>
      <c r="F2050" s="206" t="s">
        <v>2269</v>
      </c>
      <c r="G2050" s="63"/>
      <c r="H2050" s="63"/>
      <c r="I2050" s="163"/>
      <c r="J2050" s="63"/>
      <c r="K2050" s="63"/>
      <c r="L2050" s="61"/>
      <c r="M2050" s="207"/>
      <c r="N2050" s="42"/>
      <c r="O2050" s="42"/>
      <c r="P2050" s="42"/>
      <c r="Q2050" s="42"/>
      <c r="R2050" s="42"/>
      <c r="S2050" s="42"/>
      <c r="T2050" s="78"/>
      <c r="AT2050" s="24" t="s">
        <v>135</v>
      </c>
      <c r="AU2050" s="24" t="s">
        <v>138</v>
      </c>
    </row>
    <row r="2051" spans="2:65" s="1" customFormat="1" ht="22.5" customHeight="1">
      <c r="B2051" s="41"/>
      <c r="C2051" s="193" t="s">
        <v>2343</v>
      </c>
      <c r="D2051" s="193" t="s">
        <v>129</v>
      </c>
      <c r="E2051" s="194" t="s">
        <v>2344</v>
      </c>
      <c r="F2051" s="195" t="s">
        <v>2345</v>
      </c>
      <c r="G2051" s="196" t="s">
        <v>489</v>
      </c>
      <c r="H2051" s="197">
        <v>3</v>
      </c>
      <c r="I2051" s="198"/>
      <c r="J2051" s="199">
        <f>ROUND(I2051*H2051,2)</f>
        <v>0</v>
      </c>
      <c r="K2051" s="195" t="s">
        <v>21</v>
      </c>
      <c r="L2051" s="61"/>
      <c r="M2051" s="200" t="s">
        <v>21</v>
      </c>
      <c r="N2051" s="201" t="s">
        <v>42</v>
      </c>
      <c r="O2051" s="42"/>
      <c r="P2051" s="202">
        <f>O2051*H2051</f>
        <v>0</v>
      </c>
      <c r="Q2051" s="202">
        <v>0</v>
      </c>
      <c r="R2051" s="202">
        <f>Q2051*H2051</f>
        <v>0</v>
      </c>
      <c r="S2051" s="202">
        <v>0</v>
      </c>
      <c r="T2051" s="203">
        <f>S2051*H2051</f>
        <v>0</v>
      </c>
      <c r="AR2051" s="24" t="s">
        <v>133</v>
      </c>
      <c r="AT2051" s="24" t="s">
        <v>129</v>
      </c>
      <c r="AU2051" s="24" t="s">
        <v>138</v>
      </c>
      <c r="AY2051" s="24" t="s">
        <v>126</v>
      </c>
      <c r="BE2051" s="204">
        <f>IF(N2051="základní",J2051,0)</f>
        <v>0</v>
      </c>
      <c r="BF2051" s="204">
        <f>IF(N2051="snížená",J2051,0)</f>
        <v>0</v>
      </c>
      <c r="BG2051" s="204">
        <f>IF(N2051="zákl. přenesená",J2051,0)</f>
        <v>0</v>
      </c>
      <c r="BH2051" s="204">
        <f>IF(N2051="sníž. přenesená",J2051,0)</f>
        <v>0</v>
      </c>
      <c r="BI2051" s="204">
        <f>IF(N2051="nulová",J2051,0)</f>
        <v>0</v>
      </c>
      <c r="BJ2051" s="24" t="s">
        <v>134</v>
      </c>
      <c r="BK2051" s="204">
        <f>ROUND(I2051*H2051,2)</f>
        <v>0</v>
      </c>
      <c r="BL2051" s="24" t="s">
        <v>133</v>
      </c>
      <c r="BM2051" s="24" t="s">
        <v>2346</v>
      </c>
    </row>
    <row r="2052" spans="2:65" s="1" customFormat="1" ht="13.5">
      <c r="B2052" s="41"/>
      <c r="C2052" s="63"/>
      <c r="D2052" s="205" t="s">
        <v>135</v>
      </c>
      <c r="E2052" s="63"/>
      <c r="F2052" s="206" t="s">
        <v>2269</v>
      </c>
      <c r="G2052" s="63"/>
      <c r="H2052" s="63"/>
      <c r="I2052" s="163"/>
      <c r="J2052" s="63"/>
      <c r="K2052" s="63"/>
      <c r="L2052" s="61"/>
      <c r="M2052" s="207"/>
      <c r="N2052" s="42"/>
      <c r="O2052" s="42"/>
      <c r="P2052" s="42"/>
      <c r="Q2052" s="42"/>
      <c r="R2052" s="42"/>
      <c r="S2052" s="42"/>
      <c r="T2052" s="78"/>
      <c r="AT2052" s="24" t="s">
        <v>135</v>
      </c>
      <c r="AU2052" s="24" t="s">
        <v>138</v>
      </c>
    </row>
    <row r="2053" spans="2:65" s="1" customFormat="1" ht="22.5" customHeight="1">
      <c r="B2053" s="41"/>
      <c r="C2053" s="193" t="s">
        <v>1541</v>
      </c>
      <c r="D2053" s="193" t="s">
        <v>129</v>
      </c>
      <c r="E2053" s="194" t="s">
        <v>2347</v>
      </c>
      <c r="F2053" s="195" t="s">
        <v>2348</v>
      </c>
      <c r="G2053" s="196" t="s">
        <v>489</v>
      </c>
      <c r="H2053" s="197">
        <v>1</v>
      </c>
      <c r="I2053" s="198"/>
      <c r="J2053" s="199">
        <f>ROUND(I2053*H2053,2)</f>
        <v>0</v>
      </c>
      <c r="K2053" s="195" t="s">
        <v>21</v>
      </c>
      <c r="L2053" s="61"/>
      <c r="M2053" s="200" t="s">
        <v>21</v>
      </c>
      <c r="N2053" s="201" t="s">
        <v>42</v>
      </c>
      <c r="O2053" s="42"/>
      <c r="P2053" s="202">
        <f>O2053*H2053</f>
        <v>0</v>
      </c>
      <c r="Q2053" s="202">
        <v>0</v>
      </c>
      <c r="R2053" s="202">
        <f>Q2053*H2053</f>
        <v>0</v>
      </c>
      <c r="S2053" s="202">
        <v>0</v>
      </c>
      <c r="T2053" s="203">
        <f>S2053*H2053</f>
        <v>0</v>
      </c>
      <c r="AR2053" s="24" t="s">
        <v>133</v>
      </c>
      <c r="AT2053" s="24" t="s">
        <v>129</v>
      </c>
      <c r="AU2053" s="24" t="s">
        <v>138</v>
      </c>
      <c r="AY2053" s="24" t="s">
        <v>126</v>
      </c>
      <c r="BE2053" s="204">
        <f>IF(N2053="základní",J2053,0)</f>
        <v>0</v>
      </c>
      <c r="BF2053" s="204">
        <f>IF(N2053="snížená",J2053,0)</f>
        <v>0</v>
      </c>
      <c r="BG2053" s="204">
        <f>IF(N2053="zákl. přenesená",J2053,0)</f>
        <v>0</v>
      </c>
      <c r="BH2053" s="204">
        <f>IF(N2053="sníž. přenesená",J2053,0)</f>
        <v>0</v>
      </c>
      <c r="BI2053" s="204">
        <f>IF(N2053="nulová",J2053,0)</f>
        <v>0</v>
      </c>
      <c r="BJ2053" s="24" t="s">
        <v>134</v>
      </c>
      <c r="BK2053" s="204">
        <f>ROUND(I2053*H2053,2)</f>
        <v>0</v>
      </c>
      <c r="BL2053" s="24" t="s">
        <v>133</v>
      </c>
      <c r="BM2053" s="24" t="s">
        <v>2349</v>
      </c>
    </row>
    <row r="2054" spans="2:65" s="1" customFormat="1" ht="13.5">
      <c r="B2054" s="41"/>
      <c r="C2054" s="63"/>
      <c r="D2054" s="208" t="s">
        <v>135</v>
      </c>
      <c r="E2054" s="63"/>
      <c r="F2054" s="209" t="s">
        <v>2269</v>
      </c>
      <c r="G2054" s="63"/>
      <c r="H2054" s="63"/>
      <c r="I2054" s="163"/>
      <c r="J2054" s="63"/>
      <c r="K2054" s="63"/>
      <c r="L2054" s="61"/>
      <c r="M2054" s="207"/>
      <c r="N2054" s="42"/>
      <c r="O2054" s="42"/>
      <c r="P2054" s="42"/>
      <c r="Q2054" s="42"/>
      <c r="R2054" s="42"/>
      <c r="S2054" s="42"/>
      <c r="T2054" s="78"/>
      <c r="AT2054" s="24" t="s">
        <v>135</v>
      </c>
      <c r="AU2054" s="24" t="s">
        <v>138</v>
      </c>
    </row>
    <row r="2055" spans="2:65" s="10" customFormat="1" ht="22.35" customHeight="1">
      <c r="B2055" s="176"/>
      <c r="C2055" s="177"/>
      <c r="D2055" s="190" t="s">
        <v>69</v>
      </c>
      <c r="E2055" s="191" t="s">
        <v>2350</v>
      </c>
      <c r="F2055" s="191" t="s">
        <v>2351</v>
      </c>
      <c r="G2055" s="177"/>
      <c r="H2055" s="177"/>
      <c r="I2055" s="180"/>
      <c r="J2055" s="192">
        <f>BK2055</f>
        <v>0</v>
      </c>
      <c r="K2055" s="177"/>
      <c r="L2055" s="182"/>
      <c r="M2055" s="183"/>
      <c r="N2055" s="184"/>
      <c r="O2055" s="184"/>
      <c r="P2055" s="185">
        <f>SUM(P2056:P2059)</f>
        <v>0</v>
      </c>
      <c r="Q2055" s="184"/>
      <c r="R2055" s="185">
        <f>SUM(R2056:R2059)</f>
        <v>0</v>
      </c>
      <c r="S2055" s="184"/>
      <c r="T2055" s="186">
        <f>SUM(T2056:T2059)</f>
        <v>0</v>
      </c>
      <c r="AR2055" s="187" t="s">
        <v>78</v>
      </c>
      <c r="AT2055" s="188" t="s">
        <v>69</v>
      </c>
      <c r="AU2055" s="188" t="s">
        <v>134</v>
      </c>
      <c r="AY2055" s="187" t="s">
        <v>126</v>
      </c>
      <c r="BK2055" s="189">
        <f>SUM(BK2056:BK2059)</f>
        <v>0</v>
      </c>
    </row>
    <row r="2056" spans="2:65" s="1" customFormat="1" ht="31.5" customHeight="1">
      <c r="B2056" s="41"/>
      <c r="C2056" s="193" t="s">
        <v>2352</v>
      </c>
      <c r="D2056" s="193" t="s">
        <v>129</v>
      </c>
      <c r="E2056" s="194" t="s">
        <v>2353</v>
      </c>
      <c r="F2056" s="195" t="s">
        <v>2354</v>
      </c>
      <c r="G2056" s="196" t="s">
        <v>489</v>
      </c>
      <c r="H2056" s="197">
        <v>1</v>
      </c>
      <c r="I2056" s="198"/>
      <c r="J2056" s="199">
        <f>ROUND(I2056*H2056,2)</f>
        <v>0</v>
      </c>
      <c r="K2056" s="195" t="s">
        <v>21</v>
      </c>
      <c r="L2056" s="61"/>
      <c r="M2056" s="200" t="s">
        <v>21</v>
      </c>
      <c r="N2056" s="201" t="s">
        <v>42</v>
      </c>
      <c r="O2056" s="42"/>
      <c r="P2056" s="202">
        <f>O2056*H2056</f>
        <v>0</v>
      </c>
      <c r="Q2056" s="202">
        <v>0</v>
      </c>
      <c r="R2056" s="202">
        <f>Q2056*H2056</f>
        <v>0</v>
      </c>
      <c r="S2056" s="202">
        <v>0</v>
      </c>
      <c r="T2056" s="203">
        <f>S2056*H2056</f>
        <v>0</v>
      </c>
      <c r="AR2056" s="24" t="s">
        <v>133</v>
      </c>
      <c r="AT2056" s="24" t="s">
        <v>129</v>
      </c>
      <c r="AU2056" s="24" t="s">
        <v>138</v>
      </c>
      <c r="AY2056" s="24" t="s">
        <v>126</v>
      </c>
      <c r="BE2056" s="204">
        <f>IF(N2056="základní",J2056,0)</f>
        <v>0</v>
      </c>
      <c r="BF2056" s="204">
        <f>IF(N2056="snížená",J2056,0)</f>
        <v>0</v>
      </c>
      <c r="BG2056" s="204">
        <f>IF(N2056="zákl. přenesená",J2056,0)</f>
        <v>0</v>
      </c>
      <c r="BH2056" s="204">
        <f>IF(N2056="sníž. přenesená",J2056,0)</f>
        <v>0</v>
      </c>
      <c r="BI2056" s="204">
        <f>IF(N2056="nulová",J2056,0)</f>
        <v>0</v>
      </c>
      <c r="BJ2056" s="24" t="s">
        <v>134</v>
      </c>
      <c r="BK2056" s="204">
        <f>ROUND(I2056*H2056,2)</f>
        <v>0</v>
      </c>
      <c r="BL2056" s="24" t="s">
        <v>133</v>
      </c>
      <c r="BM2056" s="24" t="s">
        <v>2355</v>
      </c>
    </row>
    <row r="2057" spans="2:65" s="1" customFormat="1" ht="13.5">
      <c r="B2057" s="41"/>
      <c r="C2057" s="63"/>
      <c r="D2057" s="205" t="s">
        <v>135</v>
      </c>
      <c r="E2057" s="63"/>
      <c r="F2057" s="206" t="s">
        <v>2356</v>
      </c>
      <c r="G2057" s="63"/>
      <c r="H2057" s="63"/>
      <c r="I2057" s="163"/>
      <c r="J2057" s="63"/>
      <c r="K2057" s="63"/>
      <c r="L2057" s="61"/>
      <c r="M2057" s="207"/>
      <c r="N2057" s="42"/>
      <c r="O2057" s="42"/>
      <c r="P2057" s="42"/>
      <c r="Q2057" s="42"/>
      <c r="R2057" s="42"/>
      <c r="S2057" s="42"/>
      <c r="T2057" s="78"/>
      <c r="AT2057" s="24" t="s">
        <v>135</v>
      </c>
      <c r="AU2057" s="24" t="s">
        <v>138</v>
      </c>
    </row>
    <row r="2058" spans="2:65" s="1" customFormat="1" ht="31.5" customHeight="1">
      <c r="B2058" s="41"/>
      <c r="C2058" s="193" t="s">
        <v>1545</v>
      </c>
      <c r="D2058" s="193" t="s">
        <v>129</v>
      </c>
      <c r="E2058" s="194" t="s">
        <v>2357</v>
      </c>
      <c r="F2058" s="195" t="s">
        <v>2358</v>
      </c>
      <c r="G2058" s="196" t="s">
        <v>489</v>
      </c>
      <c r="H2058" s="197">
        <v>2</v>
      </c>
      <c r="I2058" s="198"/>
      <c r="J2058" s="199">
        <f>ROUND(I2058*H2058,2)</f>
        <v>0</v>
      </c>
      <c r="K2058" s="195" t="s">
        <v>21</v>
      </c>
      <c r="L2058" s="61"/>
      <c r="M2058" s="200" t="s">
        <v>21</v>
      </c>
      <c r="N2058" s="201" t="s">
        <v>42</v>
      </c>
      <c r="O2058" s="42"/>
      <c r="P2058" s="202">
        <f>O2058*H2058</f>
        <v>0</v>
      </c>
      <c r="Q2058" s="202">
        <v>0</v>
      </c>
      <c r="R2058" s="202">
        <f>Q2058*H2058</f>
        <v>0</v>
      </c>
      <c r="S2058" s="202">
        <v>0</v>
      </c>
      <c r="T2058" s="203">
        <f>S2058*H2058</f>
        <v>0</v>
      </c>
      <c r="AR2058" s="24" t="s">
        <v>133</v>
      </c>
      <c r="AT2058" s="24" t="s">
        <v>129</v>
      </c>
      <c r="AU2058" s="24" t="s">
        <v>138</v>
      </c>
      <c r="AY2058" s="24" t="s">
        <v>126</v>
      </c>
      <c r="BE2058" s="204">
        <f>IF(N2058="základní",J2058,0)</f>
        <v>0</v>
      </c>
      <c r="BF2058" s="204">
        <f>IF(N2058="snížená",J2058,0)</f>
        <v>0</v>
      </c>
      <c r="BG2058" s="204">
        <f>IF(N2058="zákl. přenesená",J2058,0)</f>
        <v>0</v>
      </c>
      <c r="BH2058" s="204">
        <f>IF(N2058="sníž. přenesená",J2058,0)</f>
        <v>0</v>
      </c>
      <c r="BI2058" s="204">
        <f>IF(N2058="nulová",J2058,0)</f>
        <v>0</v>
      </c>
      <c r="BJ2058" s="24" t="s">
        <v>134</v>
      </c>
      <c r="BK2058" s="204">
        <f>ROUND(I2058*H2058,2)</f>
        <v>0</v>
      </c>
      <c r="BL2058" s="24" t="s">
        <v>133</v>
      </c>
      <c r="BM2058" s="24" t="s">
        <v>2359</v>
      </c>
    </row>
    <row r="2059" spans="2:65" s="1" customFormat="1" ht="13.5">
      <c r="B2059" s="41"/>
      <c r="C2059" s="63"/>
      <c r="D2059" s="208" t="s">
        <v>135</v>
      </c>
      <c r="E2059" s="63"/>
      <c r="F2059" s="209" t="s">
        <v>2360</v>
      </c>
      <c r="G2059" s="63"/>
      <c r="H2059" s="63"/>
      <c r="I2059" s="163"/>
      <c r="J2059" s="63"/>
      <c r="K2059" s="63"/>
      <c r="L2059" s="61"/>
      <c r="M2059" s="207"/>
      <c r="N2059" s="42"/>
      <c r="O2059" s="42"/>
      <c r="P2059" s="42"/>
      <c r="Q2059" s="42"/>
      <c r="R2059" s="42"/>
      <c r="S2059" s="42"/>
      <c r="T2059" s="78"/>
      <c r="AT2059" s="24" t="s">
        <v>135</v>
      </c>
      <c r="AU2059" s="24" t="s">
        <v>138</v>
      </c>
    </row>
    <row r="2060" spans="2:65" s="10" customFormat="1" ht="22.35" customHeight="1">
      <c r="B2060" s="176"/>
      <c r="C2060" s="177"/>
      <c r="D2060" s="190" t="s">
        <v>69</v>
      </c>
      <c r="E2060" s="191" t="s">
        <v>2361</v>
      </c>
      <c r="F2060" s="191" t="s">
        <v>2362</v>
      </c>
      <c r="G2060" s="177"/>
      <c r="H2060" s="177"/>
      <c r="I2060" s="180"/>
      <c r="J2060" s="192">
        <f>BK2060</f>
        <v>0</v>
      </c>
      <c r="K2060" s="177"/>
      <c r="L2060" s="182"/>
      <c r="M2060" s="183"/>
      <c r="N2060" s="184"/>
      <c r="O2060" s="184"/>
      <c r="P2060" s="185">
        <f>SUM(P2061:P2074)</f>
        <v>0</v>
      </c>
      <c r="Q2060" s="184"/>
      <c r="R2060" s="185">
        <f>SUM(R2061:R2074)</f>
        <v>0</v>
      </c>
      <c r="S2060" s="184"/>
      <c r="T2060" s="186">
        <f>SUM(T2061:T2074)</f>
        <v>0</v>
      </c>
      <c r="AR2060" s="187" t="s">
        <v>78</v>
      </c>
      <c r="AT2060" s="188" t="s">
        <v>69</v>
      </c>
      <c r="AU2060" s="188" t="s">
        <v>134</v>
      </c>
      <c r="AY2060" s="187" t="s">
        <v>126</v>
      </c>
      <c r="BK2060" s="189">
        <f>SUM(BK2061:BK2074)</f>
        <v>0</v>
      </c>
    </row>
    <row r="2061" spans="2:65" s="1" customFormat="1" ht="22.5" customHeight="1">
      <c r="B2061" s="41"/>
      <c r="C2061" s="193" t="s">
        <v>2363</v>
      </c>
      <c r="D2061" s="193" t="s">
        <v>129</v>
      </c>
      <c r="E2061" s="194" t="s">
        <v>2364</v>
      </c>
      <c r="F2061" s="195" t="s">
        <v>2365</v>
      </c>
      <c r="G2061" s="196" t="s">
        <v>489</v>
      </c>
      <c r="H2061" s="197">
        <v>1</v>
      </c>
      <c r="I2061" s="198"/>
      <c r="J2061" s="199">
        <f>ROUND(I2061*H2061,2)</f>
        <v>0</v>
      </c>
      <c r="K2061" s="195" t="s">
        <v>21</v>
      </c>
      <c r="L2061" s="61"/>
      <c r="M2061" s="200" t="s">
        <v>21</v>
      </c>
      <c r="N2061" s="201" t="s">
        <v>42</v>
      </c>
      <c r="O2061" s="42"/>
      <c r="P2061" s="202">
        <f>O2061*H2061</f>
        <v>0</v>
      </c>
      <c r="Q2061" s="202">
        <v>0</v>
      </c>
      <c r="R2061" s="202">
        <f>Q2061*H2061</f>
        <v>0</v>
      </c>
      <c r="S2061" s="202">
        <v>0</v>
      </c>
      <c r="T2061" s="203">
        <f>S2061*H2061</f>
        <v>0</v>
      </c>
      <c r="AR2061" s="24" t="s">
        <v>133</v>
      </c>
      <c r="AT2061" s="24" t="s">
        <v>129</v>
      </c>
      <c r="AU2061" s="24" t="s">
        <v>138</v>
      </c>
      <c r="AY2061" s="24" t="s">
        <v>126</v>
      </c>
      <c r="BE2061" s="204">
        <f>IF(N2061="základní",J2061,0)</f>
        <v>0</v>
      </c>
      <c r="BF2061" s="204">
        <f>IF(N2061="snížená",J2061,0)</f>
        <v>0</v>
      </c>
      <c r="BG2061" s="204">
        <f>IF(N2061="zákl. přenesená",J2061,0)</f>
        <v>0</v>
      </c>
      <c r="BH2061" s="204">
        <f>IF(N2061="sníž. přenesená",J2061,0)</f>
        <v>0</v>
      </c>
      <c r="BI2061" s="204">
        <f>IF(N2061="nulová",J2061,0)</f>
        <v>0</v>
      </c>
      <c r="BJ2061" s="24" t="s">
        <v>134</v>
      </c>
      <c r="BK2061" s="204">
        <f>ROUND(I2061*H2061,2)</f>
        <v>0</v>
      </c>
      <c r="BL2061" s="24" t="s">
        <v>133</v>
      </c>
      <c r="BM2061" s="24" t="s">
        <v>2366</v>
      </c>
    </row>
    <row r="2062" spans="2:65" s="1" customFormat="1" ht="13.5">
      <c r="B2062" s="41"/>
      <c r="C2062" s="63"/>
      <c r="D2062" s="205" t="s">
        <v>135</v>
      </c>
      <c r="E2062" s="63"/>
      <c r="F2062" s="206" t="s">
        <v>2367</v>
      </c>
      <c r="G2062" s="63"/>
      <c r="H2062" s="63"/>
      <c r="I2062" s="163"/>
      <c r="J2062" s="63"/>
      <c r="K2062" s="63"/>
      <c r="L2062" s="61"/>
      <c r="M2062" s="207"/>
      <c r="N2062" s="42"/>
      <c r="O2062" s="42"/>
      <c r="P2062" s="42"/>
      <c r="Q2062" s="42"/>
      <c r="R2062" s="42"/>
      <c r="S2062" s="42"/>
      <c r="T2062" s="78"/>
      <c r="AT2062" s="24" t="s">
        <v>135</v>
      </c>
      <c r="AU2062" s="24" t="s">
        <v>138</v>
      </c>
    </row>
    <row r="2063" spans="2:65" s="1" customFormat="1" ht="22.5" customHeight="1">
      <c r="B2063" s="41"/>
      <c r="C2063" s="193" t="s">
        <v>1548</v>
      </c>
      <c r="D2063" s="193" t="s">
        <v>129</v>
      </c>
      <c r="E2063" s="194" t="s">
        <v>2368</v>
      </c>
      <c r="F2063" s="195" t="s">
        <v>2369</v>
      </c>
      <c r="G2063" s="196" t="s">
        <v>489</v>
      </c>
      <c r="H2063" s="197">
        <v>1</v>
      </c>
      <c r="I2063" s="198"/>
      <c r="J2063" s="199">
        <f>ROUND(I2063*H2063,2)</f>
        <v>0</v>
      </c>
      <c r="K2063" s="195" t="s">
        <v>21</v>
      </c>
      <c r="L2063" s="61"/>
      <c r="M2063" s="200" t="s">
        <v>21</v>
      </c>
      <c r="N2063" s="201" t="s">
        <v>42</v>
      </c>
      <c r="O2063" s="42"/>
      <c r="P2063" s="202">
        <f>O2063*H2063</f>
        <v>0</v>
      </c>
      <c r="Q2063" s="202">
        <v>0</v>
      </c>
      <c r="R2063" s="202">
        <f>Q2063*H2063</f>
        <v>0</v>
      </c>
      <c r="S2063" s="202">
        <v>0</v>
      </c>
      <c r="T2063" s="203">
        <f>S2063*H2063</f>
        <v>0</v>
      </c>
      <c r="AR2063" s="24" t="s">
        <v>133</v>
      </c>
      <c r="AT2063" s="24" t="s">
        <v>129</v>
      </c>
      <c r="AU2063" s="24" t="s">
        <v>138</v>
      </c>
      <c r="AY2063" s="24" t="s">
        <v>126</v>
      </c>
      <c r="BE2063" s="204">
        <f>IF(N2063="základní",J2063,0)</f>
        <v>0</v>
      </c>
      <c r="BF2063" s="204">
        <f>IF(N2063="snížená",J2063,0)</f>
        <v>0</v>
      </c>
      <c r="BG2063" s="204">
        <f>IF(N2063="zákl. přenesená",J2063,0)</f>
        <v>0</v>
      </c>
      <c r="BH2063" s="204">
        <f>IF(N2063="sníž. přenesená",J2063,0)</f>
        <v>0</v>
      </c>
      <c r="BI2063" s="204">
        <f>IF(N2063="nulová",J2063,0)</f>
        <v>0</v>
      </c>
      <c r="BJ2063" s="24" t="s">
        <v>134</v>
      </c>
      <c r="BK2063" s="204">
        <f>ROUND(I2063*H2063,2)</f>
        <v>0</v>
      </c>
      <c r="BL2063" s="24" t="s">
        <v>133</v>
      </c>
      <c r="BM2063" s="24" t="s">
        <v>2370</v>
      </c>
    </row>
    <row r="2064" spans="2:65" s="1" customFormat="1" ht="13.5">
      <c r="B2064" s="41"/>
      <c r="C2064" s="63"/>
      <c r="D2064" s="205" t="s">
        <v>135</v>
      </c>
      <c r="E2064" s="63"/>
      <c r="F2064" s="206" t="s">
        <v>2371</v>
      </c>
      <c r="G2064" s="63"/>
      <c r="H2064" s="63"/>
      <c r="I2064" s="163"/>
      <c r="J2064" s="63"/>
      <c r="K2064" s="63"/>
      <c r="L2064" s="61"/>
      <c r="M2064" s="207"/>
      <c r="N2064" s="42"/>
      <c r="O2064" s="42"/>
      <c r="P2064" s="42"/>
      <c r="Q2064" s="42"/>
      <c r="R2064" s="42"/>
      <c r="S2064" s="42"/>
      <c r="T2064" s="78"/>
      <c r="AT2064" s="24" t="s">
        <v>135</v>
      </c>
      <c r="AU2064" s="24" t="s">
        <v>138</v>
      </c>
    </row>
    <row r="2065" spans="2:65" s="1" customFormat="1" ht="22.5" customHeight="1">
      <c r="B2065" s="41"/>
      <c r="C2065" s="193" t="s">
        <v>2372</v>
      </c>
      <c r="D2065" s="193" t="s">
        <v>129</v>
      </c>
      <c r="E2065" s="194" t="s">
        <v>2373</v>
      </c>
      <c r="F2065" s="195" t="s">
        <v>2374</v>
      </c>
      <c r="G2065" s="196" t="s">
        <v>489</v>
      </c>
      <c r="H2065" s="197">
        <v>1</v>
      </c>
      <c r="I2065" s="198"/>
      <c r="J2065" s="199">
        <f>ROUND(I2065*H2065,2)</f>
        <v>0</v>
      </c>
      <c r="K2065" s="195" t="s">
        <v>21</v>
      </c>
      <c r="L2065" s="61"/>
      <c r="M2065" s="200" t="s">
        <v>21</v>
      </c>
      <c r="N2065" s="201" t="s">
        <v>42</v>
      </c>
      <c r="O2065" s="42"/>
      <c r="P2065" s="202">
        <f>O2065*H2065</f>
        <v>0</v>
      </c>
      <c r="Q2065" s="202">
        <v>0</v>
      </c>
      <c r="R2065" s="202">
        <f>Q2065*H2065</f>
        <v>0</v>
      </c>
      <c r="S2065" s="202">
        <v>0</v>
      </c>
      <c r="T2065" s="203">
        <f>S2065*H2065</f>
        <v>0</v>
      </c>
      <c r="AR2065" s="24" t="s">
        <v>133</v>
      </c>
      <c r="AT2065" s="24" t="s">
        <v>129</v>
      </c>
      <c r="AU2065" s="24" t="s">
        <v>138</v>
      </c>
      <c r="AY2065" s="24" t="s">
        <v>126</v>
      </c>
      <c r="BE2065" s="204">
        <f>IF(N2065="základní",J2065,0)</f>
        <v>0</v>
      </c>
      <c r="BF2065" s="204">
        <f>IF(N2065="snížená",J2065,0)</f>
        <v>0</v>
      </c>
      <c r="BG2065" s="204">
        <f>IF(N2065="zákl. přenesená",J2065,0)</f>
        <v>0</v>
      </c>
      <c r="BH2065" s="204">
        <f>IF(N2065="sníž. přenesená",J2065,0)</f>
        <v>0</v>
      </c>
      <c r="BI2065" s="204">
        <f>IF(N2065="nulová",J2065,0)</f>
        <v>0</v>
      </c>
      <c r="BJ2065" s="24" t="s">
        <v>134</v>
      </c>
      <c r="BK2065" s="204">
        <f>ROUND(I2065*H2065,2)</f>
        <v>0</v>
      </c>
      <c r="BL2065" s="24" t="s">
        <v>133</v>
      </c>
      <c r="BM2065" s="24" t="s">
        <v>2375</v>
      </c>
    </row>
    <row r="2066" spans="2:65" s="1" customFormat="1" ht="13.5">
      <c r="B2066" s="41"/>
      <c r="C2066" s="63"/>
      <c r="D2066" s="205" t="s">
        <v>135</v>
      </c>
      <c r="E2066" s="63"/>
      <c r="F2066" s="206" t="s">
        <v>2376</v>
      </c>
      <c r="G2066" s="63"/>
      <c r="H2066" s="63"/>
      <c r="I2066" s="163"/>
      <c r="J2066" s="63"/>
      <c r="K2066" s="63"/>
      <c r="L2066" s="61"/>
      <c r="M2066" s="207"/>
      <c r="N2066" s="42"/>
      <c r="O2066" s="42"/>
      <c r="P2066" s="42"/>
      <c r="Q2066" s="42"/>
      <c r="R2066" s="42"/>
      <c r="S2066" s="42"/>
      <c r="T2066" s="78"/>
      <c r="AT2066" s="24" t="s">
        <v>135</v>
      </c>
      <c r="AU2066" s="24" t="s">
        <v>138</v>
      </c>
    </row>
    <row r="2067" spans="2:65" s="1" customFormat="1" ht="22.5" customHeight="1">
      <c r="B2067" s="41"/>
      <c r="C2067" s="193" t="s">
        <v>1553</v>
      </c>
      <c r="D2067" s="193" t="s">
        <v>129</v>
      </c>
      <c r="E2067" s="194" t="s">
        <v>2377</v>
      </c>
      <c r="F2067" s="195" t="s">
        <v>2378</v>
      </c>
      <c r="G2067" s="196" t="s">
        <v>489</v>
      </c>
      <c r="H2067" s="197">
        <v>1</v>
      </c>
      <c r="I2067" s="198"/>
      <c r="J2067" s="199">
        <f>ROUND(I2067*H2067,2)</f>
        <v>0</v>
      </c>
      <c r="K2067" s="195" t="s">
        <v>21</v>
      </c>
      <c r="L2067" s="61"/>
      <c r="M2067" s="200" t="s">
        <v>21</v>
      </c>
      <c r="N2067" s="201" t="s">
        <v>42</v>
      </c>
      <c r="O2067" s="42"/>
      <c r="P2067" s="202">
        <f>O2067*H2067</f>
        <v>0</v>
      </c>
      <c r="Q2067" s="202">
        <v>0</v>
      </c>
      <c r="R2067" s="202">
        <f>Q2067*H2067</f>
        <v>0</v>
      </c>
      <c r="S2067" s="202">
        <v>0</v>
      </c>
      <c r="T2067" s="203">
        <f>S2067*H2067</f>
        <v>0</v>
      </c>
      <c r="AR2067" s="24" t="s">
        <v>133</v>
      </c>
      <c r="AT2067" s="24" t="s">
        <v>129</v>
      </c>
      <c r="AU2067" s="24" t="s">
        <v>138</v>
      </c>
      <c r="AY2067" s="24" t="s">
        <v>126</v>
      </c>
      <c r="BE2067" s="204">
        <f>IF(N2067="základní",J2067,0)</f>
        <v>0</v>
      </c>
      <c r="BF2067" s="204">
        <f>IF(N2067="snížená",J2067,0)</f>
        <v>0</v>
      </c>
      <c r="BG2067" s="204">
        <f>IF(N2067="zákl. přenesená",J2067,0)</f>
        <v>0</v>
      </c>
      <c r="BH2067" s="204">
        <f>IF(N2067="sníž. přenesená",J2067,0)</f>
        <v>0</v>
      </c>
      <c r="BI2067" s="204">
        <f>IF(N2067="nulová",J2067,0)</f>
        <v>0</v>
      </c>
      <c r="BJ2067" s="24" t="s">
        <v>134</v>
      </c>
      <c r="BK2067" s="204">
        <f>ROUND(I2067*H2067,2)</f>
        <v>0</v>
      </c>
      <c r="BL2067" s="24" t="s">
        <v>133</v>
      </c>
      <c r="BM2067" s="24" t="s">
        <v>2379</v>
      </c>
    </row>
    <row r="2068" spans="2:65" s="1" customFormat="1" ht="13.5">
      <c r="B2068" s="41"/>
      <c r="C2068" s="63"/>
      <c r="D2068" s="205" t="s">
        <v>135</v>
      </c>
      <c r="E2068" s="63"/>
      <c r="F2068" s="206" t="s">
        <v>2380</v>
      </c>
      <c r="G2068" s="63"/>
      <c r="H2068" s="63"/>
      <c r="I2068" s="163"/>
      <c r="J2068" s="63"/>
      <c r="K2068" s="63"/>
      <c r="L2068" s="61"/>
      <c r="M2068" s="207"/>
      <c r="N2068" s="42"/>
      <c r="O2068" s="42"/>
      <c r="P2068" s="42"/>
      <c r="Q2068" s="42"/>
      <c r="R2068" s="42"/>
      <c r="S2068" s="42"/>
      <c r="T2068" s="78"/>
      <c r="AT2068" s="24" t="s">
        <v>135</v>
      </c>
      <c r="AU2068" s="24" t="s">
        <v>138</v>
      </c>
    </row>
    <row r="2069" spans="2:65" s="1" customFormat="1" ht="22.5" customHeight="1">
      <c r="B2069" s="41"/>
      <c r="C2069" s="193" t="s">
        <v>2381</v>
      </c>
      <c r="D2069" s="193" t="s">
        <v>129</v>
      </c>
      <c r="E2069" s="194" t="s">
        <v>2382</v>
      </c>
      <c r="F2069" s="195" t="s">
        <v>2383</v>
      </c>
      <c r="G2069" s="196" t="s">
        <v>489</v>
      </c>
      <c r="H2069" s="197">
        <v>1</v>
      </c>
      <c r="I2069" s="198"/>
      <c r="J2069" s="199">
        <f>ROUND(I2069*H2069,2)</f>
        <v>0</v>
      </c>
      <c r="K2069" s="195" t="s">
        <v>21</v>
      </c>
      <c r="L2069" s="61"/>
      <c r="M2069" s="200" t="s">
        <v>21</v>
      </c>
      <c r="N2069" s="201" t="s">
        <v>42</v>
      </c>
      <c r="O2069" s="42"/>
      <c r="P2069" s="202">
        <f>O2069*H2069</f>
        <v>0</v>
      </c>
      <c r="Q2069" s="202">
        <v>0</v>
      </c>
      <c r="R2069" s="202">
        <f>Q2069*H2069</f>
        <v>0</v>
      </c>
      <c r="S2069" s="202">
        <v>0</v>
      </c>
      <c r="T2069" s="203">
        <f>S2069*H2069</f>
        <v>0</v>
      </c>
      <c r="AR2069" s="24" t="s">
        <v>133</v>
      </c>
      <c r="AT2069" s="24" t="s">
        <v>129</v>
      </c>
      <c r="AU2069" s="24" t="s">
        <v>138</v>
      </c>
      <c r="AY2069" s="24" t="s">
        <v>126</v>
      </c>
      <c r="BE2069" s="204">
        <f>IF(N2069="základní",J2069,0)</f>
        <v>0</v>
      </c>
      <c r="BF2069" s="204">
        <f>IF(N2069="snížená",J2069,0)</f>
        <v>0</v>
      </c>
      <c r="BG2069" s="204">
        <f>IF(N2069="zákl. přenesená",J2069,0)</f>
        <v>0</v>
      </c>
      <c r="BH2069" s="204">
        <f>IF(N2069="sníž. přenesená",J2069,0)</f>
        <v>0</v>
      </c>
      <c r="BI2069" s="204">
        <f>IF(N2069="nulová",J2069,0)</f>
        <v>0</v>
      </c>
      <c r="BJ2069" s="24" t="s">
        <v>134</v>
      </c>
      <c r="BK2069" s="204">
        <f>ROUND(I2069*H2069,2)</f>
        <v>0</v>
      </c>
      <c r="BL2069" s="24" t="s">
        <v>133</v>
      </c>
      <c r="BM2069" s="24" t="s">
        <v>2384</v>
      </c>
    </row>
    <row r="2070" spans="2:65" s="1" customFormat="1" ht="13.5">
      <c r="B2070" s="41"/>
      <c r="C2070" s="63"/>
      <c r="D2070" s="205" t="s">
        <v>135</v>
      </c>
      <c r="E2070" s="63"/>
      <c r="F2070" s="206" t="s">
        <v>2385</v>
      </c>
      <c r="G2070" s="63"/>
      <c r="H2070" s="63"/>
      <c r="I2070" s="163"/>
      <c r="J2070" s="63"/>
      <c r="K2070" s="63"/>
      <c r="L2070" s="61"/>
      <c r="M2070" s="207"/>
      <c r="N2070" s="42"/>
      <c r="O2070" s="42"/>
      <c r="P2070" s="42"/>
      <c r="Q2070" s="42"/>
      <c r="R2070" s="42"/>
      <c r="S2070" s="42"/>
      <c r="T2070" s="78"/>
      <c r="AT2070" s="24" t="s">
        <v>135</v>
      </c>
      <c r="AU2070" s="24" t="s">
        <v>138</v>
      </c>
    </row>
    <row r="2071" spans="2:65" s="1" customFormat="1" ht="22.5" customHeight="1">
      <c r="B2071" s="41"/>
      <c r="C2071" s="193" t="s">
        <v>1557</v>
      </c>
      <c r="D2071" s="193" t="s">
        <v>129</v>
      </c>
      <c r="E2071" s="194" t="s">
        <v>2386</v>
      </c>
      <c r="F2071" s="195" t="s">
        <v>2387</v>
      </c>
      <c r="G2071" s="196" t="s">
        <v>489</v>
      </c>
      <c r="H2071" s="197">
        <v>1</v>
      </c>
      <c r="I2071" s="198"/>
      <c r="J2071" s="199">
        <f>ROUND(I2071*H2071,2)</f>
        <v>0</v>
      </c>
      <c r="K2071" s="195" t="s">
        <v>21</v>
      </c>
      <c r="L2071" s="61"/>
      <c r="M2071" s="200" t="s">
        <v>21</v>
      </c>
      <c r="N2071" s="201" t="s">
        <v>42</v>
      </c>
      <c r="O2071" s="42"/>
      <c r="P2071" s="202">
        <f>O2071*H2071</f>
        <v>0</v>
      </c>
      <c r="Q2071" s="202">
        <v>0</v>
      </c>
      <c r="R2071" s="202">
        <f>Q2071*H2071</f>
        <v>0</v>
      </c>
      <c r="S2071" s="202">
        <v>0</v>
      </c>
      <c r="T2071" s="203">
        <f>S2071*H2071</f>
        <v>0</v>
      </c>
      <c r="AR2071" s="24" t="s">
        <v>133</v>
      </c>
      <c r="AT2071" s="24" t="s">
        <v>129</v>
      </c>
      <c r="AU2071" s="24" t="s">
        <v>138</v>
      </c>
      <c r="AY2071" s="24" t="s">
        <v>126</v>
      </c>
      <c r="BE2071" s="204">
        <f>IF(N2071="základní",J2071,0)</f>
        <v>0</v>
      </c>
      <c r="BF2071" s="204">
        <f>IF(N2071="snížená",J2071,0)</f>
        <v>0</v>
      </c>
      <c r="BG2071" s="204">
        <f>IF(N2071="zákl. přenesená",J2071,0)</f>
        <v>0</v>
      </c>
      <c r="BH2071" s="204">
        <f>IF(N2071="sníž. přenesená",J2071,0)</f>
        <v>0</v>
      </c>
      <c r="BI2071" s="204">
        <f>IF(N2071="nulová",J2071,0)</f>
        <v>0</v>
      </c>
      <c r="BJ2071" s="24" t="s">
        <v>134</v>
      </c>
      <c r="BK2071" s="204">
        <f>ROUND(I2071*H2071,2)</f>
        <v>0</v>
      </c>
      <c r="BL2071" s="24" t="s">
        <v>133</v>
      </c>
      <c r="BM2071" s="24" t="s">
        <v>2388</v>
      </c>
    </row>
    <row r="2072" spans="2:65" s="1" customFormat="1" ht="13.5">
      <c r="B2072" s="41"/>
      <c r="C2072" s="63"/>
      <c r="D2072" s="205" t="s">
        <v>135</v>
      </c>
      <c r="E2072" s="63"/>
      <c r="F2072" s="206" t="s">
        <v>2389</v>
      </c>
      <c r="G2072" s="63"/>
      <c r="H2072" s="63"/>
      <c r="I2072" s="163"/>
      <c r="J2072" s="63"/>
      <c r="K2072" s="63"/>
      <c r="L2072" s="61"/>
      <c r="M2072" s="207"/>
      <c r="N2072" s="42"/>
      <c r="O2072" s="42"/>
      <c r="P2072" s="42"/>
      <c r="Q2072" s="42"/>
      <c r="R2072" s="42"/>
      <c r="S2072" s="42"/>
      <c r="T2072" s="78"/>
      <c r="AT2072" s="24" t="s">
        <v>135</v>
      </c>
      <c r="AU2072" s="24" t="s">
        <v>138</v>
      </c>
    </row>
    <row r="2073" spans="2:65" s="1" customFormat="1" ht="22.5" customHeight="1">
      <c r="B2073" s="41"/>
      <c r="C2073" s="193" t="s">
        <v>2390</v>
      </c>
      <c r="D2073" s="193" t="s">
        <v>129</v>
      </c>
      <c r="E2073" s="194" t="s">
        <v>2391</v>
      </c>
      <c r="F2073" s="195" t="s">
        <v>2392</v>
      </c>
      <c r="G2073" s="196" t="s">
        <v>489</v>
      </c>
      <c r="H2073" s="197">
        <v>2</v>
      </c>
      <c r="I2073" s="198"/>
      <c r="J2073" s="199">
        <f>ROUND(I2073*H2073,2)</f>
        <v>0</v>
      </c>
      <c r="K2073" s="195" t="s">
        <v>21</v>
      </c>
      <c r="L2073" s="61"/>
      <c r="M2073" s="200" t="s">
        <v>21</v>
      </c>
      <c r="N2073" s="201" t="s">
        <v>42</v>
      </c>
      <c r="O2073" s="42"/>
      <c r="P2073" s="202">
        <f>O2073*H2073</f>
        <v>0</v>
      </c>
      <c r="Q2073" s="202">
        <v>0</v>
      </c>
      <c r="R2073" s="202">
        <f>Q2073*H2073</f>
        <v>0</v>
      </c>
      <c r="S2073" s="202">
        <v>0</v>
      </c>
      <c r="T2073" s="203">
        <f>S2073*H2073</f>
        <v>0</v>
      </c>
      <c r="AR2073" s="24" t="s">
        <v>133</v>
      </c>
      <c r="AT2073" s="24" t="s">
        <v>129</v>
      </c>
      <c r="AU2073" s="24" t="s">
        <v>138</v>
      </c>
      <c r="AY2073" s="24" t="s">
        <v>126</v>
      </c>
      <c r="BE2073" s="204">
        <f>IF(N2073="základní",J2073,0)</f>
        <v>0</v>
      </c>
      <c r="BF2073" s="204">
        <f>IF(N2073="snížená",J2073,0)</f>
        <v>0</v>
      </c>
      <c r="BG2073" s="204">
        <f>IF(N2073="zákl. přenesená",J2073,0)</f>
        <v>0</v>
      </c>
      <c r="BH2073" s="204">
        <f>IF(N2073="sníž. přenesená",J2073,0)</f>
        <v>0</v>
      </c>
      <c r="BI2073" s="204">
        <f>IF(N2073="nulová",J2073,0)</f>
        <v>0</v>
      </c>
      <c r="BJ2073" s="24" t="s">
        <v>134</v>
      </c>
      <c r="BK2073" s="204">
        <f>ROUND(I2073*H2073,2)</f>
        <v>0</v>
      </c>
      <c r="BL2073" s="24" t="s">
        <v>133</v>
      </c>
      <c r="BM2073" s="24" t="s">
        <v>2393</v>
      </c>
    </row>
    <row r="2074" spans="2:65" s="1" customFormat="1" ht="13.5">
      <c r="B2074" s="41"/>
      <c r="C2074" s="63"/>
      <c r="D2074" s="208" t="s">
        <v>135</v>
      </c>
      <c r="E2074" s="63"/>
      <c r="F2074" s="209" t="s">
        <v>2394</v>
      </c>
      <c r="G2074" s="63"/>
      <c r="H2074" s="63"/>
      <c r="I2074" s="163"/>
      <c r="J2074" s="63"/>
      <c r="K2074" s="63"/>
      <c r="L2074" s="61"/>
      <c r="M2074" s="207"/>
      <c r="N2074" s="42"/>
      <c r="O2074" s="42"/>
      <c r="P2074" s="42"/>
      <c r="Q2074" s="42"/>
      <c r="R2074" s="42"/>
      <c r="S2074" s="42"/>
      <c r="T2074" s="78"/>
      <c r="AT2074" s="24" t="s">
        <v>135</v>
      </c>
      <c r="AU2074" s="24" t="s">
        <v>138</v>
      </c>
    </row>
    <row r="2075" spans="2:65" s="10" customFormat="1" ht="22.35" customHeight="1">
      <c r="B2075" s="176"/>
      <c r="C2075" s="177"/>
      <c r="D2075" s="190" t="s">
        <v>69</v>
      </c>
      <c r="E2075" s="191" t="s">
        <v>2395</v>
      </c>
      <c r="F2075" s="191" t="s">
        <v>2396</v>
      </c>
      <c r="G2075" s="177"/>
      <c r="H2075" s="177"/>
      <c r="I2075" s="180"/>
      <c r="J2075" s="192">
        <f>BK2075</f>
        <v>0</v>
      </c>
      <c r="K2075" s="177"/>
      <c r="L2075" s="182"/>
      <c r="M2075" s="183"/>
      <c r="N2075" s="184"/>
      <c r="O2075" s="184"/>
      <c r="P2075" s="185">
        <f>SUM(P2076:P2077)</f>
        <v>0</v>
      </c>
      <c r="Q2075" s="184"/>
      <c r="R2075" s="185">
        <f>SUM(R2076:R2077)</f>
        <v>0</v>
      </c>
      <c r="S2075" s="184"/>
      <c r="T2075" s="186">
        <f>SUM(T2076:T2077)</f>
        <v>0</v>
      </c>
      <c r="AR2075" s="187" t="s">
        <v>78</v>
      </c>
      <c r="AT2075" s="188" t="s">
        <v>69</v>
      </c>
      <c r="AU2075" s="188" t="s">
        <v>134</v>
      </c>
      <c r="AY2075" s="187" t="s">
        <v>126</v>
      </c>
      <c r="BK2075" s="189">
        <f>SUM(BK2076:BK2077)</f>
        <v>0</v>
      </c>
    </row>
    <row r="2076" spans="2:65" s="1" customFormat="1" ht="31.5" customHeight="1">
      <c r="B2076" s="41"/>
      <c r="C2076" s="193" t="s">
        <v>1562</v>
      </c>
      <c r="D2076" s="193" t="s">
        <v>129</v>
      </c>
      <c r="E2076" s="194" t="s">
        <v>2397</v>
      </c>
      <c r="F2076" s="195" t="s">
        <v>2398</v>
      </c>
      <c r="G2076" s="196" t="s">
        <v>489</v>
      </c>
      <c r="H2076" s="197">
        <v>2</v>
      </c>
      <c r="I2076" s="198"/>
      <c r="J2076" s="199">
        <f>ROUND(I2076*H2076,2)</f>
        <v>0</v>
      </c>
      <c r="K2076" s="195" t="s">
        <v>21</v>
      </c>
      <c r="L2076" s="61"/>
      <c r="M2076" s="200" t="s">
        <v>21</v>
      </c>
      <c r="N2076" s="201" t="s">
        <v>42</v>
      </c>
      <c r="O2076" s="42"/>
      <c r="P2076" s="202">
        <f>O2076*H2076</f>
        <v>0</v>
      </c>
      <c r="Q2076" s="202">
        <v>0</v>
      </c>
      <c r="R2076" s="202">
        <f>Q2076*H2076</f>
        <v>0</v>
      </c>
      <c r="S2076" s="202">
        <v>0</v>
      </c>
      <c r="T2076" s="203">
        <f>S2076*H2076</f>
        <v>0</v>
      </c>
      <c r="AR2076" s="24" t="s">
        <v>133</v>
      </c>
      <c r="AT2076" s="24" t="s">
        <v>129</v>
      </c>
      <c r="AU2076" s="24" t="s">
        <v>138</v>
      </c>
      <c r="AY2076" s="24" t="s">
        <v>126</v>
      </c>
      <c r="BE2076" s="204">
        <f>IF(N2076="základní",J2076,0)</f>
        <v>0</v>
      </c>
      <c r="BF2076" s="204">
        <f>IF(N2076="snížená",J2076,0)</f>
        <v>0</v>
      </c>
      <c r="BG2076" s="204">
        <f>IF(N2076="zákl. přenesená",J2076,0)</f>
        <v>0</v>
      </c>
      <c r="BH2076" s="204">
        <f>IF(N2076="sníž. přenesená",J2076,0)</f>
        <v>0</v>
      </c>
      <c r="BI2076" s="204">
        <f>IF(N2076="nulová",J2076,0)</f>
        <v>0</v>
      </c>
      <c r="BJ2076" s="24" t="s">
        <v>134</v>
      </c>
      <c r="BK2076" s="204">
        <f>ROUND(I2076*H2076,2)</f>
        <v>0</v>
      </c>
      <c r="BL2076" s="24" t="s">
        <v>133</v>
      </c>
      <c r="BM2076" s="24" t="s">
        <v>2399</v>
      </c>
    </row>
    <row r="2077" spans="2:65" s="1" customFormat="1" ht="13.5">
      <c r="B2077" s="41"/>
      <c r="C2077" s="63"/>
      <c r="D2077" s="208" t="s">
        <v>135</v>
      </c>
      <c r="E2077" s="63"/>
      <c r="F2077" s="209" t="s">
        <v>2400</v>
      </c>
      <c r="G2077" s="63"/>
      <c r="H2077" s="63"/>
      <c r="I2077" s="163"/>
      <c r="J2077" s="63"/>
      <c r="K2077" s="63"/>
      <c r="L2077" s="61"/>
      <c r="M2077" s="207"/>
      <c r="N2077" s="42"/>
      <c r="O2077" s="42"/>
      <c r="P2077" s="42"/>
      <c r="Q2077" s="42"/>
      <c r="R2077" s="42"/>
      <c r="S2077" s="42"/>
      <c r="T2077" s="78"/>
      <c r="AT2077" s="24" t="s">
        <v>135</v>
      </c>
      <c r="AU2077" s="24" t="s">
        <v>138</v>
      </c>
    </row>
    <row r="2078" spans="2:65" s="10" customFormat="1" ht="22.35" customHeight="1">
      <c r="B2078" s="176"/>
      <c r="C2078" s="177"/>
      <c r="D2078" s="190" t="s">
        <v>69</v>
      </c>
      <c r="E2078" s="191" t="s">
        <v>2401</v>
      </c>
      <c r="F2078" s="191" t="s">
        <v>2402</v>
      </c>
      <c r="G2078" s="177"/>
      <c r="H2078" s="177"/>
      <c r="I2078" s="180"/>
      <c r="J2078" s="192">
        <f>BK2078</f>
        <v>0</v>
      </c>
      <c r="K2078" s="177"/>
      <c r="L2078" s="182"/>
      <c r="M2078" s="183"/>
      <c r="N2078" s="184"/>
      <c r="O2078" s="184"/>
      <c r="P2078" s="185">
        <f>SUM(P2079:P2104)</f>
        <v>0</v>
      </c>
      <c r="Q2078" s="184"/>
      <c r="R2078" s="185">
        <f>SUM(R2079:R2104)</f>
        <v>0</v>
      </c>
      <c r="S2078" s="184"/>
      <c r="T2078" s="186">
        <f>SUM(T2079:T2104)</f>
        <v>0</v>
      </c>
      <c r="AR2078" s="187" t="s">
        <v>78</v>
      </c>
      <c r="AT2078" s="188" t="s">
        <v>69</v>
      </c>
      <c r="AU2078" s="188" t="s">
        <v>134</v>
      </c>
      <c r="AY2078" s="187" t="s">
        <v>126</v>
      </c>
      <c r="BK2078" s="189">
        <f>SUM(BK2079:BK2104)</f>
        <v>0</v>
      </c>
    </row>
    <row r="2079" spans="2:65" s="1" customFormat="1" ht="22.5" customHeight="1">
      <c r="B2079" s="41"/>
      <c r="C2079" s="193" t="s">
        <v>2403</v>
      </c>
      <c r="D2079" s="193" t="s">
        <v>129</v>
      </c>
      <c r="E2079" s="194" t="s">
        <v>2404</v>
      </c>
      <c r="F2079" s="195" t="s">
        <v>2405</v>
      </c>
      <c r="G2079" s="196" t="s">
        <v>489</v>
      </c>
      <c r="H2079" s="197">
        <v>2</v>
      </c>
      <c r="I2079" s="198"/>
      <c r="J2079" s="199">
        <f>ROUND(I2079*H2079,2)</f>
        <v>0</v>
      </c>
      <c r="K2079" s="195" t="s">
        <v>21</v>
      </c>
      <c r="L2079" s="61"/>
      <c r="M2079" s="200" t="s">
        <v>21</v>
      </c>
      <c r="N2079" s="201" t="s">
        <v>42</v>
      </c>
      <c r="O2079" s="42"/>
      <c r="P2079" s="202">
        <f>O2079*H2079</f>
        <v>0</v>
      </c>
      <c r="Q2079" s="202">
        <v>0</v>
      </c>
      <c r="R2079" s="202">
        <f>Q2079*H2079</f>
        <v>0</v>
      </c>
      <c r="S2079" s="202">
        <v>0</v>
      </c>
      <c r="T2079" s="203">
        <f>S2079*H2079</f>
        <v>0</v>
      </c>
      <c r="AR2079" s="24" t="s">
        <v>133</v>
      </c>
      <c r="AT2079" s="24" t="s">
        <v>129</v>
      </c>
      <c r="AU2079" s="24" t="s">
        <v>138</v>
      </c>
      <c r="AY2079" s="24" t="s">
        <v>126</v>
      </c>
      <c r="BE2079" s="204">
        <f>IF(N2079="základní",J2079,0)</f>
        <v>0</v>
      </c>
      <c r="BF2079" s="204">
        <f>IF(N2079="snížená",J2079,0)</f>
        <v>0</v>
      </c>
      <c r="BG2079" s="204">
        <f>IF(N2079="zákl. přenesená",J2079,0)</f>
        <v>0</v>
      </c>
      <c r="BH2079" s="204">
        <f>IF(N2079="sníž. přenesená",J2079,0)</f>
        <v>0</v>
      </c>
      <c r="BI2079" s="204">
        <f>IF(N2079="nulová",J2079,0)</f>
        <v>0</v>
      </c>
      <c r="BJ2079" s="24" t="s">
        <v>134</v>
      </c>
      <c r="BK2079" s="204">
        <f>ROUND(I2079*H2079,2)</f>
        <v>0</v>
      </c>
      <c r="BL2079" s="24" t="s">
        <v>133</v>
      </c>
      <c r="BM2079" s="24" t="s">
        <v>2406</v>
      </c>
    </row>
    <row r="2080" spans="2:65" s="1" customFormat="1" ht="13.5">
      <c r="B2080" s="41"/>
      <c r="C2080" s="63"/>
      <c r="D2080" s="205" t="s">
        <v>135</v>
      </c>
      <c r="E2080" s="63"/>
      <c r="F2080" s="206" t="s">
        <v>2405</v>
      </c>
      <c r="G2080" s="63"/>
      <c r="H2080" s="63"/>
      <c r="I2080" s="163"/>
      <c r="J2080" s="63"/>
      <c r="K2080" s="63"/>
      <c r="L2080" s="61"/>
      <c r="M2080" s="207"/>
      <c r="N2080" s="42"/>
      <c r="O2080" s="42"/>
      <c r="P2080" s="42"/>
      <c r="Q2080" s="42"/>
      <c r="R2080" s="42"/>
      <c r="S2080" s="42"/>
      <c r="T2080" s="78"/>
      <c r="AT2080" s="24" t="s">
        <v>135</v>
      </c>
      <c r="AU2080" s="24" t="s">
        <v>138</v>
      </c>
    </row>
    <row r="2081" spans="2:65" s="1" customFormat="1" ht="22.5" customHeight="1">
      <c r="B2081" s="41"/>
      <c r="C2081" s="193" t="s">
        <v>1565</v>
      </c>
      <c r="D2081" s="193" t="s">
        <v>129</v>
      </c>
      <c r="E2081" s="194" t="s">
        <v>2407</v>
      </c>
      <c r="F2081" s="195" t="s">
        <v>2408</v>
      </c>
      <c r="G2081" s="196" t="s">
        <v>489</v>
      </c>
      <c r="H2081" s="197">
        <v>1</v>
      </c>
      <c r="I2081" s="198"/>
      <c r="J2081" s="199">
        <f>ROUND(I2081*H2081,2)</f>
        <v>0</v>
      </c>
      <c r="K2081" s="195" t="s">
        <v>21</v>
      </c>
      <c r="L2081" s="61"/>
      <c r="M2081" s="200" t="s">
        <v>21</v>
      </c>
      <c r="N2081" s="201" t="s">
        <v>42</v>
      </c>
      <c r="O2081" s="42"/>
      <c r="P2081" s="202">
        <f>O2081*H2081</f>
        <v>0</v>
      </c>
      <c r="Q2081" s="202">
        <v>0</v>
      </c>
      <c r="R2081" s="202">
        <f>Q2081*H2081</f>
        <v>0</v>
      </c>
      <c r="S2081" s="202">
        <v>0</v>
      </c>
      <c r="T2081" s="203">
        <f>S2081*H2081</f>
        <v>0</v>
      </c>
      <c r="AR2081" s="24" t="s">
        <v>133</v>
      </c>
      <c r="AT2081" s="24" t="s">
        <v>129</v>
      </c>
      <c r="AU2081" s="24" t="s">
        <v>138</v>
      </c>
      <c r="AY2081" s="24" t="s">
        <v>126</v>
      </c>
      <c r="BE2081" s="204">
        <f>IF(N2081="základní",J2081,0)</f>
        <v>0</v>
      </c>
      <c r="BF2081" s="204">
        <f>IF(N2081="snížená",J2081,0)</f>
        <v>0</v>
      </c>
      <c r="BG2081" s="204">
        <f>IF(N2081="zákl. přenesená",J2081,0)</f>
        <v>0</v>
      </c>
      <c r="BH2081" s="204">
        <f>IF(N2081="sníž. přenesená",J2081,0)</f>
        <v>0</v>
      </c>
      <c r="BI2081" s="204">
        <f>IF(N2081="nulová",J2081,0)</f>
        <v>0</v>
      </c>
      <c r="BJ2081" s="24" t="s">
        <v>134</v>
      </c>
      <c r="BK2081" s="204">
        <f>ROUND(I2081*H2081,2)</f>
        <v>0</v>
      </c>
      <c r="BL2081" s="24" t="s">
        <v>133</v>
      </c>
      <c r="BM2081" s="24" t="s">
        <v>2409</v>
      </c>
    </row>
    <row r="2082" spans="2:65" s="1" customFormat="1" ht="13.5">
      <c r="B2082" s="41"/>
      <c r="C2082" s="63"/>
      <c r="D2082" s="205" t="s">
        <v>135</v>
      </c>
      <c r="E2082" s="63"/>
      <c r="F2082" s="206" t="s">
        <v>2408</v>
      </c>
      <c r="G2082" s="63"/>
      <c r="H2082" s="63"/>
      <c r="I2082" s="163"/>
      <c r="J2082" s="63"/>
      <c r="K2082" s="63"/>
      <c r="L2082" s="61"/>
      <c r="M2082" s="207"/>
      <c r="N2082" s="42"/>
      <c r="O2082" s="42"/>
      <c r="P2082" s="42"/>
      <c r="Q2082" s="42"/>
      <c r="R2082" s="42"/>
      <c r="S2082" s="42"/>
      <c r="T2082" s="78"/>
      <c r="AT2082" s="24" t="s">
        <v>135</v>
      </c>
      <c r="AU2082" s="24" t="s">
        <v>138</v>
      </c>
    </row>
    <row r="2083" spans="2:65" s="1" customFormat="1" ht="22.5" customHeight="1">
      <c r="B2083" s="41"/>
      <c r="C2083" s="193" t="s">
        <v>2410</v>
      </c>
      <c r="D2083" s="193" t="s">
        <v>129</v>
      </c>
      <c r="E2083" s="194" t="s">
        <v>2411</v>
      </c>
      <c r="F2083" s="195" t="s">
        <v>2412</v>
      </c>
      <c r="G2083" s="196" t="s">
        <v>489</v>
      </c>
      <c r="H2083" s="197">
        <v>1</v>
      </c>
      <c r="I2083" s="198"/>
      <c r="J2083" s="199">
        <f>ROUND(I2083*H2083,2)</f>
        <v>0</v>
      </c>
      <c r="K2083" s="195" t="s">
        <v>21</v>
      </c>
      <c r="L2083" s="61"/>
      <c r="M2083" s="200" t="s">
        <v>21</v>
      </c>
      <c r="N2083" s="201" t="s">
        <v>42</v>
      </c>
      <c r="O2083" s="42"/>
      <c r="P2083" s="202">
        <f>O2083*H2083</f>
        <v>0</v>
      </c>
      <c r="Q2083" s="202">
        <v>0</v>
      </c>
      <c r="R2083" s="202">
        <f>Q2083*H2083</f>
        <v>0</v>
      </c>
      <c r="S2083" s="202">
        <v>0</v>
      </c>
      <c r="T2083" s="203">
        <f>S2083*H2083</f>
        <v>0</v>
      </c>
      <c r="AR2083" s="24" t="s">
        <v>133</v>
      </c>
      <c r="AT2083" s="24" t="s">
        <v>129</v>
      </c>
      <c r="AU2083" s="24" t="s">
        <v>138</v>
      </c>
      <c r="AY2083" s="24" t="s">
        <v>126</v>
      </c>
      <c r="BE2083" s="204">
        <f>IF(N2083="základní",J2083,0)</f>
        <v>0</v>
      </c>
      <c r="BF2083" s="204">
        <f>IF(N2083="snížená",J2083,0)</f>
        <v>0</v>
      </c>
      <c r="BG2083" s="204">
        <f>IF(N2083="zákl. přenesená",J2083,0)</f>
        <v>0</v>
      </c>
      <c r="BH2083" s="204">
        <f>IF(N2083="sníž. přenesená",J2083,0)</f>
        <v>0</v>
      </c>
      <c r="BI2083" s="204">
        <f>IF(N2083="nulová",J2083,0)</f>
        <v>0</v>
      </c>
      <c r="BJ2083" s="24" t="s">
        <v>134</v>
      </c>
      <c r="BK2083" s="204">
        <f>ROUND(I2083*H2083,2)</f>
        <v>0</v>
      </c>
      <c r="BL2083" s="24" t="s">
        <v>133</v>
      </c>
      <c r="BM2083" s="24" t="s">
        <v>2413</v>
      </c>
    </row>
    <row r="2084" spans="2:65" s="1" customFormat="1" ht="13.5">
      <c r="B2084" s="41"/>
      <c r="C2084" s="63"/>
      <c r="D2084" s="205" t="s">
        <v>135</v>
      </c>
      <c r="E2084" s="63"/>
      <c r="F2084" s="206" t="s">
        <v>2412</v>
      </c>
      <c r="G2084" s="63"/>
      <c r="H2084" s="63"/>
      <c r="I2084" s="163"/>
      <c r="J2084" s="63"/>
      <c r="K2084" s="63"/>
      <c r="L2084" s="61"/>
      <c r="M2084" s="207"/>
      <c r="N2084" s="42"/>
      <c r="O2084" s="42"/>
      <c r="P2084" s="42"/>
      <c r="Q2084" s="42"/>
      <c r="R2084" s="42"/>
      <c r="S2084" s="42"/>
      <c r="T2084" s="78"/>
      <c r="AT2084" s="24" t="s">
        <v>135</v>
      </c>
      <c r="AU2084" s="24" t="s">
        <v>138</v>
      </c>
    </row>
    <row r="2085" spans="2:65" s="1" customFormat="1" ht="22.5" customHeight="1">
      <c r="B2085" s="41"/>
      <c r="C2085" s="193" t="s">
        <v>1570</v>
      </c>
      <c r="D2085" s="193" t="s">
        <v>129</v>
      </c>
      <c r="E2085" s="194" t="s">
        <v>2414</v>
      </c>
      <c r="F2085" s="195" t="s">
        <v>2415</v>
      </c>
      <c r="G2085" s="196" t="s">
        <v>489</v>
      </c>
      <c r="H2085" s="197">
        <v>1</v>
      </c>
      <c r="I2085" s="198"/>
      <c r="J2085" s="199">
        <f>ROUND(I2085*H2085,2)</f>
        <v>0</v>
      </c>
      <c r="K2085" s="195" t="s">
        <v>21</v>
      </c>
      <c r="L2085" s="61"/>
      <c r="M2085" s="200" t="s">
        <v>21</v>
      </c>
      <c r="N2085" s="201" t="s">
        <v>42</v>
      </c>
      <c r="O2085" s="42"/>
      <c r="P2085" s="202">
        <f>O2085*H2085</f>
        <v>0</v>
      </c>
      <c r="Q2085" s="202">
        <v>0</v>
      </c>
      <c r="R2085" s="202">
        <f>Q2085*H2085</f>
        <v>0</v>
      </c>
      <c r="S2085" s="202">
        <v>0</v>
      </c>
      <c r="T2085" s="203">
        <f>S2085*H2085</f>
        <v>0</v>
      </c>
      <c r="AR2085" s="24" t="s">
        <v>133</v>
      </c>
      <c r="AT2085" s="24" t="s">
        <v>129</v>
      </c>
      <c r="AU2085" s="24" t="s">
        <v>138</v>
      </c>
      <c r="AY2085" s="24" t="s">
        <v>126</v>
      </c>
      <c r="BE2085" s="204">
        <f>IF(N2085="základní",J2085,0)</f>
        <v>0</v>
      </c>
      <c r="BF2085" s="204">
        <f>IF(N2085="snížená",J2085,0)</f>
        <v>0</v>
      </c>
      <c r="BG2085" s="204">
        <f>IF(N2085="zákl. přenesená",J2085,0)</f>
        <v>0</v>
      </c>
      <c r="BH2085" s="204">
        <f>IF(N2085="sníž. přenesená",J2085,0)</f>
        <v>0</v>
      </c>
      <c r="BI2085" s="204">
        <f>IF(N2085="nulová",J2085,0)</f>
        <v>0</v>
      </c>
      <c r="BJ2085" s="24" t="s">
        <v>134</v>
      </c>
      <c r="BK2085" s="204">
        <f>ROUND(I2085*H2085,2)</f>
        <v>0</v>
      </c>
      <c r="BL2085" s="24" t="s">
        <v>133</v>
      </c>
      <c r="BM2085" s="24" t="s">
        <v>2416</v>
      </c>
    </row>
    <row r="2086" spans="2:65" s="1" customFormat="1" ht="13.5">
      <c r="B2086" s="41"/>
      <c r="C2086" s="63"/>
      <c r="D2086" s="205" t="s">
        <v>135</v>
      </c>
      <c r="E2086" s="63"/>
      <c r="F2086" s="206" t="s">
        <v>2415</v>
      </c>
      <c r="G2086" s="63"/>
      <c r="H2086" s="63"/>
      <c r="I2086" s="163"/>
      <c r="J2086" s="63"/>
      <c r="K2086" s="63"/>
      <c r="L2086" s="61"/>
      <c r="M2086" s="207"/>
      <c r="N2086" s="42"/>
      <c r="O2086" s="42"/>
      <c r="P2086" s="42"/>
      <c r="Q2086" s="42"/>
      <c r="R2086" s="42"/>
      <c r="S2086" s="42"/>
      <c r="T2086" s="78"/>
      <c r="AT2086" s="24" t="s">
        <v>135</v>
      </c>
      <c r="AU2086" s="24" t="s">
        <v>138</v>
      </c>
    </row>
    <row r="2087" spans="2:65" s="1" customFormat="1" ht="22.5" customHeight="1">
      <c r="B2087" s="41"/>
      <c r="C2087" s="193" t="s">
        <v>2417</v>
      </c>
      <c r="D2087" s="193" t="s">
        <v>129</v>
      </c>
      <c r="E2087" s="194" t="s">
        <v>2418</v>
      </c>
      <c r="F2087" s="195" t="s">
        <v>2419</v>
      </c>
      <c r="G2087" s="196" t="s">
        <v>489</v>
      </c>
      <c r="H2087" s="197">
        <v>6</v>
      </c>
      <c r="I2087" s="198"/>
      <c r="J2087" s="199">
        <f>ROUND(I2087*H2087,2)</f>
        <v>0</v>
      </c>
      <c r="K2087" s="195" t="s">
        <v>21</v>
      </c>
      <c r="L2087" s="61"/>
      <c r="M2087" s="200" t="s">
        <v>21</v>
      </c>
      <c r="N2087" s="201" t="s">
        <v>42</v>
      </c>
      <c r="O2087" s="42"/>
      <c r="P2087" s="202">
        <f>O2087*H2087</f>
        <v>0</v>
      </c>
      <c r="Q2087" s="202">
        <v>0</v>
      </c>
      <c r="R2087" s="202">
        <f>Q2087*H2087</f>
        <v>0</v>
      </c>
      <c r="S2087" s="202">
        <v>0</v>
      </c>
      <c r="T2087" s="203">
        <f>S2087*H2087</f>
        <v>0</v>
      </c>
      <c r="AR2087" s="24" t="s">
        <v>133</v>
      </c>
      <c r="AT2087" s="24" t="s">
        <v>129</v>
      </c>
      <c r="AU2087" s="24" t="s">
        <v>138</v>
      </c>
      <c r="AY2087" s="24" t="s">
        <v>126</v>
      </c>
      <c r="BE2087" s="204">
        <f>IF(N2087="základní",J2087,0)</f>
        <v>0</v>
      </c>
      <c r="BF2087" s="204">
        <f>IF(N2087="snížená",J2087,0)</f>
        <v>0</v>
      </c>
      <c r="BG2087" s="204">
        <f>IF(N2087="zákl. přenesená",J2087,0)</f>
        <v>0</v>
      </c>
      <c r="BH2087" s="204">
        <f>IF(N2087="sníž. přenesená",J2087,0)</f>
        <v>0</v>
      </c>
      <c r="BI2087" s="204">
        <f>IF(N2087="nulová",J2087,0)</f>
        <v>0</v>
      </c>
      <c r="BJ2087" s="24" t="s">
        <v>134</v>
      </c>
      <c r="BK2087" s="204">
        <f>ROUND(I2087*H2087,2)</f>
        <v>0</v>
      </c>
      <c r="BL2087" s="24" t="s">
        <v>133</v>
      </c>
      <c r="BM2087" s="24" t="s">
        <v>2420</v>
      </c>
    </row>
    <row r="2088" spans="2:65" s="1" customFormat="1" ht="13.5">
      <c r="B2088" s="41"/>
      <c r="C2088" s="63"/>
      <c r="D2088" s="205" t="s">
        <v>135</v>
      </c>
      <c r="E2088" s="63"/>
      <c r="F2088" s="206" t="s">
        <v>2421</v>
      </c>
      <c r="G2088" s="63"/>
      <c r="H2088" s="63"/>
      <c r="I2088" s="163"/>
      <c r="J2088" s="63"/>
      <c r="K2088" s="63"/>
      <c r="L2088" s="61"/>
      <c r="M2088" s="207"/>
      <c r="N2088" s="42"/>
      <c r="O2088" s="42"/>
      <c r="P2088" s="42"/>
      <c r="Q2088" s="42"/>
      <c r="R2088" s="42"/>
      <c r="S2088" s="42"/>
      <c r="T2088" s="78"/>
      <c r="AT2088" s="24" t="s">
        <v>135</v>
      </c>
      <c r="AU2088" s="24" t="s">
        <v>138</v>
      </c>
    </row>
    <row r="2089" spans="2:65" s="1" customFormat="1" ht="22.5" customHeight="1">
      <c r="B2089" s="41"/>
      <c r="C2089" s="193" t="s">
        <v>1574</v>
      </c>
      <c r="D2089" s="193" t="s">
        <v>129</v>
      </c>
      <c r="E2089" s="194" t="s">
        <v>2422</v>
      </c>
      <c r="F2089" s="195" t="s">
        <v>2423</v>
      </c>
      <c r="G2089" s="196" t="s">
        <v>489</v>
      </c>
      <c r="H2089" s="197">
        <v>8</v>
      </c>
      <c r="I2089" s="198"/>
      <c r="J2089" s="199">
        <f>ROUND(I2089*H2089,2)</f>
        <v>0</v>
      </c>
      <c r="K2089" s="195" t="s">
        <v>21</v>
      </c>
      <c r="L2089" s="61"/>
      <c r="M2089" s="200" t="s">
        <v>21</v>
      </c>
      <c r="N2089" s="201" t="s">
        <v>42</v>
      </c>
      <c r="O2089" s="42"/>
      <c r="P2089" s="202">
        <f>O2089*H2089</f>
        <v>0</v>
      </c>
      <c r="Q2089" s="202">
        <v>0</v>
      </c>
      <c r="R2089" s="202">
        <f>Q2089*H2089</f>
        <v>0</v>
      </c>
      <c r="S2089" s="202">
        <v>0</v>
      </c>
      <c r="T2089" s="203">
        <f>S2089*H2089</f>
        <v>0</v>
      </c>
      <c r="AR2089" s="24" t="s">
        <v>133</v>
      </c>
      <c r="AT2089" s="24" t="s">
        <v>129</v>
      </c>
      <c r="AU2089" s="24" t="s">
        <v>138</v>
      </c>
      <c r="AY2089" s="24" t="s">
        <v>126</v>
      </c>
      <c r="BE2089" s="204">
        <f>IF(N2089="základní",J2089,0)</f>
        <v>0</v>
      </c>
      <c r="BF2089" s="204">
        <f>IF(N2089="snížená",J2089,0)</f>
        <v>0</v>
      </c>
      <c r="BG2089" s="204">
        <f>IF(N2089="zákl. přenesená",J2089,0)</f>
        <v>0</v>
      </c>
      <c r="BH2089" s="204">
        <f>IF(N2089="sníž. přenesená",J2089,0)</f>
        <v>0</v>
      </c>
      <c r="BI2089" s="204">
        <f>IF(N2089="nulová",J2089,0)</f>
        <v>0</v>
      </c>
      <c r="BJ2089" s="24" t="s">
        <v>134</v>
      </c>
      <c r="BK2089" s="204">
        <f>ROUND(I2089*H2089,2)</f>
        <v>0</v>
      </c>
      <c r="BL2089" s="24" t="s">
        <v>133</v>
      </c>
      <c r="BM2089" s="24" t="s">
        <v>2424</v>
      </c>
    </row>
    <row r="2090" spans="2:65" s="1" customFormat="1" ht="13.5">
      <c r="B2090" s="41"/>
      <c r="C2090" s="63"/>
      <c r="D2090" s="205" t="s">
        <v>135</v>
      </c>
      <c r="E2090" s="63"/>
      <c r="F2090" s="206" t="s">
        <v>2421</v>
      </c>
      <c r="G2090" s="63"/>
      <c r="H2090" s="63"/>
      <c r="I2090" s="163"/>
      <c r="J2090" s="63"/>
      <c r="K2090" s="63"/>
      <c r="L2090" s="61"/>
      <c r="M2090" s="207"/>
      <c r="N2090" s="42"/>
      <c r="O2090" s="42"/>
      <c r="P2090" s="42"/>
      <c r="Q2090" s="42"/>
      <c r="R2090" s="42"/>
      <c r="S2090" s="42"/>
      <c r="T2090" s="78"/>
      <c r="AT2090" s="24" t="s">
        <v>135</v>
      </c>
      <c r="AU2090" s="24" t="s">
        <v>138</v>
      </c>
    </row>
    <row r="2091" spans="2:65" s="1" customFormat="1" ht="22.5" customHeight="1">
      <c r="B2091" s="41"/>
      <c r="C2091" s="193" t="s">
        <v>2425</v>
      </c>
      <c r="D2091" s="193" t="s">
        <v>129</v>
      </c>
      <c r="E2091" s="194" t="s">
        <v>2426</v>
      </c>
      <c r="F2091" s="195" t="s">
        <v>2427</v>
      </c>
      <c r="G2091" s="196" t="s">
        <v>489</v>
      </c>
      <c r="H2091" s="197">
        <v>2</v>
      </c>
      <c r="I2091" s="198"/>
      <c r="J2091" s="199">
        <f>ROUND(I2091*H2091,2)</f>
        <v>0</v>
      </c>
      <c r="K2091" s="195" t="s">
        <v>21</v>
      </c>
      <c r="L2091" s="61"/>
      <c r="M2091" s="200" t="s">
        <v>21</v>
      </c>
      <c r="N2091" s="201" t="s">
        <v>42</v>
      </c>
      <c r="O2091" s="42"/>
      <c r="P2091" s="202">
        <f>O2091*H2091</f>
        <v>0</v>
      </c>
      <c r="Q2091" s="202">
        <v>0</v>
      </c>
      <c r="R2091" s="202">
        <f>Q2091*H2091</f>
        <v>0</v>
      </c>
      <c r="S2091" s="202">
        <v>0</v>
      </c>
      <c r="T2091" s="203">
        <f>S2091*H2091</f>
        <v>0</v>
      </c>
      <c r="AR2091" s="24" t="s">
        <v>133</v>
      </c>
      <c r="AT2091" s="24" t="s">
        <v>129</v>
      </c>
      <c r="AU2091" s="24" t="s">
        <v>138</v>
      </c>
      <c r="AY2091" s="24" t="s">
        <v>126</v>
      </c>
      <c r="BE2091" s="204">
        <f>IF(N2091="základní",J2091,0)</f>
        <v>0</v>
      </c>
      <c r="BF2091" s="204">
        <f>IF(N2091="snížená",J2091,0)</f>
        <v>0</v>
      </c>
      <c r="BG2091" s="204">
        <f>IF(N2091="zákl. přenesená",J2091,0)</f>
        <v>0</v>
      </c>
      <c r="BH2091" s="204">
        <f>IF(N2091="sníž. přenesená",J2091,0)</f>
        <v>0</v>
      </c>
      <c r="BI2091" s="204">
        <f>IF(N2091="nulová",J2091,0)</f>
        <v>0</v>
      </c>
      <c r="BJ2091" s="24" t="s">
        <v>134</v>
      </c>
      <c r="BK2091" s="204">
        <f>ROUND(I2091*H2091,2)</f>
        <v>0</v>
      </c>
      <c r="BL2091" s="24" t="s">
        <v>133</v>
      </c>
      <c r="BM2091" s="24" t="s">
        <v>2428</v>
      </c>
    </row>
    <row r="2092" spans="2:65" s="1" customFormat="1" ht="13.5">
      <c r="B2092" s="41"/>
      <c r="C2092" s="63"/>
      <c r="D2092" s="205" t="s">
        <v>135</v>
      </c>
      <c r="E2092" s="63"/>
      <c r="F2092" s="206" t="s">
        <v>2421</v>
      </c>
      <c r="G2092" s="63"/>
      <c r="H2092" s="63"/>
      <c r="I2092" s="163"/>
      <c r="J2092" s="63"/>
      <c r="K2092" s="63"/>
      <c r="L2092" s="61"/>
      <c r="M2092" s="207"/>
      <c r="N2092" s="42"/>
      <c r="O2092" s="42"/>
      <c r="P2092" s="42"/>
      <c r="Q2092" s="42"/>
      <c r="R2092" s="42"/>
      <c r="S2092" s="42"/>
      <c r="T2092" s="78"/>
      <c r="AT2092" s="24" t="s">
        <v>135</v>
      </c>
      <c r="AU2092" s="24" t="s">
        <v>138</v>
      </c>
    </row>
    <row r="2093" spans="2:65" s="1" customFormat="1" ht="22.5" customHeight="1">
      <c r="B2093" s="41"/>
      <c r="C2093" s="193" t="s">
        <v>1579</v>
      </c>
      <c r="D2093" s="193" t="s">
        <v>129</v>
      </c>
      <c r="E2093" s="194" t="s">
        <v>2429</v>
      </c>
      <c r="F2093" s="195" t="s">
        <v>2430</v>
      </c>
      <c r="G2093" s="196" t="s">
        <v>489</v>
      </c>
      <c r="H2093" s="197">
        <v>2</v>
      </c>
      <c r="I2093" s="198"/>
      <c r="J2093" s="199">
        <f>ROUND(I2093*H2093,2)</f>
        <v>0</v>
      </c>
      <c r="K2093" s="195" t="s">
        <v>21</v>
      </c>
      <c r="L2093" s="61"/>
      <c r="M2093" s="200" t="s">
        <v>21</v>
      </c>
      <c r="N2093" s="201" t="s">
        <v>42</v>
      </c>
      <c r="O2093" s="42"/>
      <c r="P2093" s="202">
        <f>O2093*H2093</f>
        <v>0</v>
      </c>
      <c r="Q2093" s="202">
        <v>0</v>
      </c>
      <c r="R2093" s="202">
        <f>Q2093*H2093</f>
        <v>0</v>
      </c>
      <c r="S2093" s="202">
        <v>0</v>
      </c>
      <c r="T2093" s="203">
        <f>S2093*H2093</f>
        <v>0</v>
      </c>
      <c r="AR2093" s="24" t="s">
        <v>133</v>
      </c>
      <c r="AT2093" s="24" t="s">
        <v>129</v>
      </c>
      <c r="AU2093" s="24" t="s">
        <v>138</v>
      </c>
      <c r="AY2093" s="24" t="s">
        <v>126</v>
      </c>
      <c r="BE2093" s="204">
        <f>IF(N2093="základní",J2093,0)</f>
        <v>0</v>
      </c>
      <c r="BF2093" s="204">
        <f>IF(N2093="snížená",J2093,0)</f>
        <v>0</v>
      </c>
      <c r="BG2093" s="204">
        <f>IF(N2093="zákl. přenesená",J2093,0)</f>
        <v>0</v>
      </c>
      <c r="BH2093" s="204">
        <f>IF(N2093="sníž. přenesená",J2093,0)</f>
        <v>0</v>
      </c>
      <c r="BI2093" s="204">
        <f>IF(N2093="nulová",J2093,0)</f>
        <v>0</v>
      </c>
      <c r="BJ2093" s="24" t="s">
        <v>134</v>
      </c>
      <c r="BK2093" s="204">
        <f>ROUND(I2093*H2093,2)</f>
        <v>0</v>
      </c>
      <c r="BL2093" s="24" t="s">
        <v>133</v>
      </c>
      <c r="BM2093" s="24" t="s">
        <v>2431</v>
      </c>
    </row>
    <row r="2094" spans="2:65" s="1" customFormat="1" ht="13.5">
      <c r="B2094" s="41"/>
      <c r="C2094" s="63"/>
      <c r="D2094" s="205" t="s">
        <v>135</v>
      </c>
      <c r="E2094" s="63"/>
      <c r="F2094" s="206" t="s">
        <v>2421</v>
      </c>
      <c r="G2094" s="63"/>
      <c r="H2094" s="63"/>
      <c r="I2094" s="163"/>
      <c r="J2094" s="63"/>
      <c r="K2094" s="63"/>
      <c r="L2094" s="61"/>
      <c r="M2094" s="207"/>
      <c r="N2094" s="42"/>
      <c r="O2094" s="42"/>
      <c r="P2094" s="42"/>
      <c r="Q2094" s="42"/>
      <c r="R2094" s="42"/>
      <c r="S2094" s="42"/>
      <c r="T2094" s="78"/>
      <c r="AT2094" s="24" t="s">
        <v>135</v>
      </c>
      <c r="AU2094" s="24" t="s">
        <v>138</v>
      </c>
    </row>
    <row r="2095" spans="2:65" s="1" customFormat="1" ht="22.5" customHeight="1">
      <c r="B2095" s="41"/>
      <c r="C2095" s="193" t="s">
        <v>2432</v>
      </c>
      <c r="D2095" s="193" t="s">
        <v>129</v>
      </c>
      <c r="E2095" s="194" t="s">
        <v>2433</v>
      </c>
      <c r="F2095" s="195" t="s">
        <v>2434</v>
      </c>
      <c r="G2095" s="196" t="s">
        <v>489</v>
      </c>
      <c r="H2095" s="197">
        <v>6</v>
      </c>
      <c r="I2095" s="198"/>
      <c r="J2095" s="199">
        <f>ROUND(I2095*H2095,2)</f>
        <v>0</v>
      </c>
      <c r="K2095" s="195" t="s">
        <v>21</v>
      </c>
      <c r="L2095" s="61"/>
      <c r="M2095" s="200" t="s">
        <v>21</v>
      </c>
      <c r="N2095" s="201" t="s">
        <v>42</v>
      </c>
      <c r="O2095" s="42"/>
      <c r="P2095" s="202">
        <f>O2095*H2095</f>
        <v>0</v>
      </c>
      <c r="Q2095" s="202">
        <v>0</v>
      </c>
      <c r="R2095" s="202">
        <f>Q2095*H2095</f>
        <v>0</v>
      </c>
      <c r="S2095" s="202">
        <v>0</v>
      </c>
      <c r="T2095" s="203">
        <f>S2095*H2095</f>
        <v>0</v>
      </c>
      <c r="AR2095" s="24" t="s">
        <v>133</v>
      </c>
      <c r="AT2095" s="24" t="s">
        <v>129</v>
      </c>
      <c r="AU2095" s="24" t="s">
        <v>138</v>
      </c>
      <c r="AY2095" s="24" t="s">
        <v>126</v>
      </c>
      <c r="BE2095" s="204">
        <f>IF(N2095="základní",J2095,0)</f>
        <v>0</v>
      </c>
      <c r="BF2095" s="204">
        <f>IF(N2095="snížená",J2095,0)</f>
        <v>0</v>
      </c>
      <c r="BG2095" s="204">
        <f>IF(N2095="zákl. přenesená",J2095,0)</f>
        <v>0</v>
      </c>
      <c r="BH2095" s="204">
        <f>IF(N2095="sníž. přenesená",J2095,0)</f>
        <v>0</v>
      </c>
      <c r="BI2095" s="204">
        <f>IF(N2095="nulová",J2095,0)</f>
        <v>0</v>
      </c>
      <c r="BJ2095" s="24" t="s">
        <v>134</v>
      </c>
      <c r="BK2095" s="204">
        <f>ROUND(I2095*H2095,2)</f>
        <v>0</v>
      </c>
      <c r="BL2095" s="24" t="s">
        <v>133</v>
      </c>
      <c r="BM2095" s="24" t="s">
        <v>2435</v>
      </c>
    </row>
    <row r="2096" spans="2:65" s="1" customFormat="1" ht="13.5">
      <c r="B2096" s="41"/>
      <c r="C2096" s="63"/>
      <c r="D2096" s="205" t="s">
        <v>135</v>
      </c>
      <c r="E2096" s="63"/>
      <c r="F2096" s="206" t="s">
        <v>2421</v>
      </c>
      <c r="G2096" s="63"/>
      <c r="H2096" s="63"/>
      <c r="I2096" s="163"/>
      <c r="J2096" s="63"/>
      <c r="K2096" s="63"/>
      <c r="L2096" s="61"/>
      <c r="M2096" s="207"/>
      <c r="N2096" s="42"/>
      <c r="O2096" s="42"/>
      <c r="P2096" s="42"/>
      <c r="Q2096" s="42"/>
      <c r="R2096" s="42"/>
      <c r="S2096" s="42"/>
      <c r="T2096" s="78"/>
      <c r="AT2096" s="24" t="s">
        <v>135</v>
      </c>
      <c r="AU2096" s="24" t="s">
        <v>138</v>
      </c>
    </row>
    <row r="2097" spans="2:65" s="1" customFormat="1" ht="22.5" customHeight="1">
      <c r="B2097" s="41"/>
      <c r="C2097" s="193" t="s">
        <v>1583</v>
      </c>
      <c r="D2097" s="193" t="s">
        <v>129</v>
      </c>
      <c r="E2097" s="194" t="s">
        <v>2436</v>
      </c>
      <c r="F2097" s="195" t="s">
        <v>2437</v>
      </c>
      <c r="G2097" s="196" t="s">
        <v>489</v>
      </c>
      <c r="H2097" s="197">
        <v>2</v>
      </c>
      <c r="I2097" s="198"/>
      <c r="J2097" s="199">
        <f>ROUND(I2097*H2097,2)</f>
        <v>0</v>
      </c>
      <c r="K2097" s="195" t="s">
        <v>21</v>
      </c>
      <c r="L2097" s="61"/>
      <c r="M2097" s="200" t="s">
        <v>21</v>
      </c>
      <c r="N2097" s="201" t="s">
        <v>42</v>
      </c>
      <c r="O2097" s="42"/>
      <c r="P2097" s="202">
        <f>O2097*H2097</f>
        <v>0</v>
      </c>
      <c r="Q2097" s="202">
        <v>0</v>
      </c>
      <c r="R2097" s="202">
        <f>Q2097*H2097</f>
        <v>0</v>
      </c>
      <c r="S2097" s="202">
        <v>0</v>
      </c>
      <c r="T2097" s="203">
        <f>S2097*H2097</f>
        <v>0</v>
      </c>
      <c r="AR2097" s="24" t="s">
        <v>133</v>
      </c>
      <c r="AT2097" s="24" t="s">
        <v>129</v>
      </c>
      <c r="AU2097" s="24" t="s">
        <v>138</v>
      </c>
      <c r="AY2097" s="24" t="s">
        <v>126</v>
      </c>
      <c r="BE2097" s="204">
        <f>IF(N2097="základní",J2097,0)</f>
        <v>0</v>
      </c>
      <c r="BF2097" s="204">
        <f>IF(N2097="snížená",J2097,0)</f>
        <v>0</v>
      </c>
      <c r="BG2097" s="204">
        <f>IF(N2097="zákl. přenesená",J2097,0)</f>
        <v>0</v>
      </c>
      <c r="BH2097" s="204">
        <f>IF(N2097="sníž. přenesená",J2097,0)</f>
        <v>0</v>
      </c>
      <c r="BI2097" s="204">
        <f>IF(N2097="nulová",J2097,0)</f>
        <v>0</v>
      </c>
      <c r="BJ2097" s="24" t="s">
        <v>134</v>
      </c>
      <c r="BK2097" s="204">
        <f>ROUND(I2097*H2097,2)</f>
        <v>0</v>
      </c>
      <c r="BL2097" s="24" t="s">
        <v>133</v>
      </c>
      <c r="BM2097" s="24" t="s">
        <v>2438</v>
      </c>
    </row>
    <row r="2098" spans="2:65" s="1" customFormat="1" ht="13.5">
      <c r="B2098" s="41"/>
      <c r="C2098" s="63"/>
      <c r="D2098" s="205" t="s">
        <v>135</v>
      </c>
      <c r="E2098" s="63"/>
      <c r="F2098" s="206" t="s">
        <v>2437</v>
      </c>
      <c r="G2098" s="63"/>
      <c r="H2098" s="63"/>
      <c r="I2098" s="163"/>
      <c r="J2098" s="63"/>
      <c r="K2098" s="63"/>
      <c r="L2098" s="61"/>
      <c r="M2098" s="207"/>
      <c r="N2098" s="42"/>
      <c r="O2098" s="42"/>
      <c r="P2098" s="42"/>
      <c r="Q2098" s="42"/>
      <c r="R2098" s="42"/>
      <c r="S2098" s="42"/>
      <c r="T2098" s="78"/>
      <c r="AT2098" s="24" t="s">
        <v>135</v>
      </c>
      <c r="AU2098" s="24" t="s">
        <v>138</v>
      </c>
    </row>
    <row r="2099" spans="2:65" s="1" customFormat="1" ht="22.5" customHeight="1">
      <c r="B2099" s="41"/>
      <c r="C2099" s="193" t="s">
        <v>2439</v>
      </c>
      <c r="D2099" s="193" t="s">
        <v>129</v>
      </c>
      <c r="E2099" s="194" t="s">
        <v>2440</v>
      </c>
      <c r="F2099" s="195" t="s">
        <v>2441</v>
      </c>
      <c r="G2099" s="196" t="s">
        <v>489</v>
      </c>
      <c r="H2099" s="197">
        <v>3</v>
      </c>
      <c r="I2099" s="198"/>
      <c r="J2099" s="199">
        <f>ROUND(I2099*H2099,2)</f>
        <v>0</v>
      </c>
      <c r="K2099" s="195" t="s">
        <v>21</v>
      </c>
      <c r="L2099" s="61"/>
      <c r="M2099" s="200" t="s">
        <v>21</v>
      </c>
      <c r="N2099" s="201" t="s">
        <v>42</v>
      </c>
      <c r="O2099" s="42"/>
      <c r="P2099" s="202">
        <f>O2099*H2099</f>
        <v>0</v>
      </c>
      <c r="Q2099" s="202">
        <v>0</v>
      </c>
      <c r="R2099" s="202">
        <f>Q2099*H2099</f>
        <v>0</v>
      </c>
      <c r="S2099" s="202">
        <v>0</v>
      </c>
      <c r="T2099" s="203">
        <f>S2099*H2099</f>
        <v>0</v>
      </c>
      <c r="AR2099" s="24" t="s">
        <v>133</v>
      </c>
      <c r="AT2099" s="24" t="s">
        <v>129</v>
      </c>
      <c r="AU2099" s="24" t="s">
        <v>138</v>
      </c>
      <c r="AY2099" s="24" t="s">
        <v>126</v>
      </c>
      <c r="BE2099" s="204">
        <f>IF(N2099="základní",J2099,0)</f>
        <v>0</v>
      </c>
      <c r="BF2099" s="204">
        <f>IF(N2099="snížená",J2099,0)</f>
        <v>0</v>
      </c>
      <c r="BG2099" s="204">
        <f>IF(N2099="zákl. přenesená",J2099,0)</f>
        <v>0</v>
      </c>
      <c r="BH2099" s="204">
        <f>IF(N2099="sníž. přenesená",J2099,0)</f>
        <v>0</v>
      </c>
      <c r="BI2099" s="204">
        <f>IF(N2099="nulová",J2099,0)</f>
        <v>0</v>
      </c>
      <c r="BJ2099" s="24" t="s">
        <v>134</v>
      </c>
      <c r="BK2099" s="204">
        <f>ROUND(I2099*H2099,2)</f>
        <v>0</v>
      </c>
      <c r="BL2099" s="24" t="s">
        <v>133</v>
      </c>
      <c r="BM2099" s="24" t="s">
        <v>2442</v>
      </c>
    </row>
    <row r="2100" spans="2:65" s="1" customFormat="1" ht="13.5">
      <c r="B2100" s="41"/>
      <c r="C2100" s="63"/>
      <c r="D2100" s="205" t="s">
        <v>135</v>
      </c>
      <c r="E2100" s="63"/>
      <c r="F2100" s="206" t="s">
        <v>2441</v>
      </c>
      <c r="G2100" s="63"/>
      <c r="H2100" s="63"/>
      <c r="I2100" s="163"/>
      <c r="J2100" s="63"/>
      <c r="K2100" s="63"/>
      <c r="L2100" s="61"/>
      <c r="M2100" s="207"/>
      <c r="N2100" s="42"/>
      <c r="O2100" s="42"/>
      <c r="P2100" s="42"/>
      <c r="Q2100" s="42"/>
      <c r="R2100" s="42"/>
      <c r="S2100" s="42"/>
      <c r="T2100" s="78"/>
      <c r="AT2100" s="24" t="s">
        <v>135</v>
      </c>
      <c r="AU2100" s="24" t="s">
        <v>138</v>
      </c>
    </row>
    <row r="2101" spans="2:65" s="1" customFormat="1" ht="22.5" customHeight="1">
      <c r="B2101" s="41"/>
      <c r="C2101" s="193" t="s">
        <v>1587</v>
      </c>
      <c r="D2101" s="193" t="s">
        <v>129</v>
      </c>
      <c r="E2101" s="194" t="s">
        <v>2443</v>
      </c>
      <c r="F2101" s="195" t="s">
        <v>2444</v>
      </c>
      <c r="G2101" s="196" t="s">
        <v>489</v>
      </c>
      <c r="H2101" s="197">
        <v>1</v>
      </c>
      <c r="I2101" s="198"/>
      <c r="J2101" s="199">
        <f>ROUND(I2101*H2101,2)</f>
        <v>0</v>
      </c>
      <c r="K2101" s="195" t="s">
        <v>21</v>
      </c>
      <c r="L2101" s="61"/>
      <c r="M2101" s="200" t="s">
        <v>21</v>
      </c>
      <c r="N2101" s="201" t="s">
        <v>42</v>
      </c>
      <c r="O2101" s="42"/>
      <c r="P2101" s="202">
        <f>O2101*H2101</f>
        <v>0</v>
      </c>
      <c r="Q2101" s="202">
        <v>0</v>
      </c>
      <c r="R2101" s="202">
        <f>Q2101*H2101</f>
        <v>0</v>
      </c>
      <c r="S2101" s="202">
        <v>0</v>
      </c>
      <c r="T2101" s="203">
        <f>S2101*H2101</f>
        <v>0</v>
      </c>
      <c r="AR2101" s="24" t="s">
        <v>133</v>
      </c>
      <c r="AT2101" s="24" t="s">
        <v>129</v>
      </c>
      <c r="AU2101" s="24" t="s">
        <v>138</v>
      </c>
      <c r="AY2101" s="24" t="s">
        <v>126</v>
      </c>
      <c r="BE2101" s="204">
        <f>IF(N2101="základní",J2101,0)</f>
        <v>0</v>
      </c>
      <c r="BF2101" s="204">
        <f>IF(N2101="snížená",J2101,0)</f>
        <v>0</v>
      </c>
      <c r="BG2101" s="204">
        <f>IF(N2101="zákl. přenesená",J2101,0)</f>
        <v>0</v>
      </c>
      <c r="BH2101" s="204">
        <f>IF(N2101="sníž. přenesená",J2101,0)</f>
        <v>0</v>
      </c>
      <c r="BI2101" s="204">
        <f>IF(N2101="nulová",J2101,0)</f>
        <v>0</v>
      </c>
      <c r="BJ2101" s="24" t="s">
        <v>134</v>
      </c>
      <c r="BK2101" s="204">
        <f>ROUND(I2101*H2101,2)</f>
        <v>0</v>
      </c>
      <c r="BL2101" s="24" t="s">
        <v>133</v>
      </c>
      <c r="BM2101" s="24" t="s">
        <v>2445</v>
      </c>
    </row>
    <row r="2102" spans="2:65" s="1" customFormat="1" ht="13.5">
      <c r="B2102" s="41"/>
      <c r="C2102" s="63"/>
      <c r="D2102" s="205" t="s">
        <v>135</v>
      </c>
      <c r="E2102" s="63"/>
      <c r="F2102" s="206" t="s">
        <v>2444</v>
      </c>
      <c r="G2102" s="63"/>
      <c r="H2102" s="63"/>
      <c r="I2102" s="163"/>
      <c r="J2102" s="63"/>
      <c r="K2102" s="63"/>
      <c r="L2102" s="61"/>
      <c r="M2102" s="207"/>
      <c r="N2102" s="42"/>
      <c r="O2102" s="42"/>
      <c r="P2102" s="42"/>
      <c r="Q2102" s="42"/>
      <c r="R2102" s="42"/>
      <c r="S2102" s="42"/>
      <c r="T2102" s="78"/>
      <c r="AT2102" s="24" t="s">
        <v>135</v>
      </c>
      <c r="AU2102" s="24" t="s">
        <v>138</v>
      </c>
    </row>
    <row r="2103" spans="2:65" s="1" customFormat="1" ht="22.5" customHeight="1">
      <c r="B2103" s="41"/>
      <c r="C2103" s="193" t="s">
        <v>2446</v>
      </c>
      <c r="D2103" s="193" t="s">
        <v>129</v>
      </c>
      <c r="E2103" s="194" t="s">
        <v>2447</v>
      </c>
      <c r="F2103" s="195" t="s">
        <v>2448</v>
      </c>
      <c r="G2103" s="196" t="s">
        <v>489</v>
      </c>
      <c r="H2103" s="197">
        <v>1</v>
      </c>
      <c r="I2103" s="198"/>
      <c r="J2103" s="199">
        <f>ROUND(I2103*H2103,2)</f>
        <v>0</v>
      </c>
      <c r="K2103" s="195" t="s">
        <v>21</v>
      </c>
      <c r="L2103" s="61"/>
      <c r="M2103" s="200" t="s">
        <v>21</v>
      </c>
      <c r="N2103" s="201" t="s">
        <v>42</v>
      </c>
      <c r="O2103" s="42"/>
      <c r="P2103" s="202">
        <f>O2103*H2103</f>
        <v>0</v>
      </c>
      <c r="Q2103" s="202">
        <v>0</v>
      </c>
      <c r="R2103" s="202">
        <f>Q2103*H2103</f>
        <v>0</v>
      </c>
      <c r="S2103" s="202">
        <v>0</v>
      </c>
      <c r="T2103" s="203">
        <f>S2103*H2103</f>
        <v>0</v>
      </c>
      <c r="AR2103" s="24" t="s">
        <v>133</v>
      </c>
      <c r="AT2103" s="24" t="s">
        <v>129</v>
      </c>
      <c r="AU2103" s="24" t="s">
        <v>138</v>
      </c>
      <c r="AY2103" s="24" t="s">
        <v>126</v>
      </c>
      <c r="BE2103" s="204">
        <f>IF(N2103="základní",J2103,0)</f>
        <v>0</v>
      </c>
      <c r="BF2103" s="204">
        <f>IF(N2103="snížená",J2103,0)</f>
        <v>0</v>
      </c>
      <c r="BG2103" s="204">
        <f>IF(N2103="zákl. přenesená",J2103,0)</f>
        <v>0</v>
      </c>
      <c r="BH2103" s="204">
        <f>IF(N2103="sníž. přenesená",J2103,0)</f>
        <v>0</v>
      </c>
      <c r="BI2103" s="204">
        <f>IF(N2103="nulová",J2103,0)</f>
        <v>0</v>
      </c>
      <c r="BJ2103" s="24" t="s">
        <v>134</v>
      </c>
      <c r="BK2103" s="204">
        <f>ROUND(I2103*H2103,2)</f>
        <v>0</v>
      </c>
      <c r="BL2103" s="24" t="s">
        <v>133</v>
      </c>
      <c r="BM2103" s="24" t="s">
        <v>2449</v>
      </c>
    </row>
    <row r="2104" spans="2:65" s="1" customFormat="1" ht="13.5">
      <c r="B2104" s="41"/>
      <c r="C2104" s="63"/>
      <c r="D2104" s="208" t="s">
        <v>135</v>
      </c>
      <c r="E2104" s="63"/>
      <c r="F2104" s="209" t="s">
        <v>2448</v>
      </c>
      <c r="G2104" s="63"/>
      <c r="H2104" s="63"/>
      <c r="I2104" s="163"/>
      <c r="J2104" s="63"/>
      <c r="K2104" s="63"/>
      <c r="L2104" s="61"/>
      <c r="M2104" s="207"/>
      <c r="N2104" s="42"/>
      <c r="O2104" s="42"/>
      <c r="P2104" s="42"/>
      <c r="Q2104" s="42"/>
      <c r="R2104" s="42"/>
      <c r="S2104" s="42"/>
      <c r="T2104" s="78"/>
      <c r="AT2104" s="24" t="s">
        <v>135</v>
      </c>
      <c r="AU2104" s="24" t="s">
        <v>138</v>
      </c>
    </row>
    <row r="2105" spans="2:65" s="10" customFormat="1" ht="22.35" customHeight="1">
      <c r="B2105" s="176"/>
      <c r="C2105" s="177"/>
      <c r="D2105" s="190" t="s">
        <v>69</v>
      </c>
      <c r="E2105" s="191" t="s">
        <v>2450</v>
      </c>
      <c r="F2105" s="191" t="s">
        <v>2451</v>
      </c>
      <c r="G2105" s="177"/>
      <c r="H2105" s="177"/>
      <c r="I2105" s="180"/>
      <c r="J2105" s="192">
        <f>BK2105</f>
        <v>0</v>
      </c>
      <c r="K2105" s="177"/>
      <c r="L2105" s="182"/>
      <c r="M2105" s="183"/>
      <c r="N2105" s="184"/>
      <c r="O2105" s="184"/>
      <c r="P2105" s="185">
        <f>SUM(P2106:P2113)</f>
        <v>0</v>
      </c>
      <c r="Q2105" s="184"/>
      <c r="R2105" s="185">
        <f>SUM(R2106:R2113)</f>
        <v>0</v>
      </c>
      <c r="S2105" s="184"/>
      <c r="T2105" s="186">
        <f>SUM(T2106:T2113)</f>
        <v>0</v>
      </c>
      <c r="AR2105" s="187" t="s">
        <v>78</v>
      </c>
      <c r="AT2105" s="188" t="s">
        <v>69</v>
      </c>
      <c r="AU2105" s="188" t="s">
        <v>134</v>
      </c>
      <c r="AY2105" s="187" t="s">
        <v>126</v>
      </c>
      <c r="BK2105" s="189">
        <f>SUM(BK2106:BK2113)</f>
        <v>0</v>
      </c>
    </row>
    <row r="2106" spans="2:65" s="1" customFormat="1" ht="22.5" customHeight="1">
      <c r="B2106" s="41"/>
      <c r="C2106" s="193" t="s">
        <v>1590</v>
      </c>
      <c r="D2106" s="193" t="s">
        <v>129</v>
      </c>
      <c r="E2106" s="194" t="s">
        <v>2452</v>
      </c>
      <c r="F2106" s="195" t="s">
        <v>2453</v>
      </c>
      <c r="G2106" s="196" t="s">
        <v>489</v>
      </c>
      <c r="H2106" s="197">
        <v>10</v>
      </c>
      <c r="I2106" s="198"/>
      <c r="J2106" s="199">
        <f>ROUND(I2106*H2106,2)</f>
        <v>0</v>
      </c>
      <c r="K2106" s="195" t="s">
        <v>21</v>
      </c>
      <c r="L2106" s="61"/>
      <c r="M2106" s="200" t="s">
        <v>21</v>
      </c>
      <c r="N2106" s="201" t="s">
        <v>42</v>
      </c>
      <c r="O2106" s="42"/>
      <c r="P2106" s="202">
        <f>O2106*H2106</f>
        <v>0</v>
      </c>
      <c r="Q2106" s="202">
        <v>0</v>
      </c>
      <c r="R2106" s="202">
        <f>Q2106*H2106</f>
        <v>0</v>
      </c>
      <c r="S2106" s="202">
        <v>0</v>
      </c>
      <c r="T2106" s="203">
        <f>S2106*H2106</f>
        <v>0</v>
      </c>
      <c r="AR2106" s="24" t="s">
        <v>133</v>
      </c>
      <c r="AT2106" s="24" t="s">
        <v>129</v>
      </c>
      <c r="AU2106" s="24" t="s">
        <v>138</v>
      </c>
      <c r="AY2106" s="24" t="s">
        <v>126</v>
      </c>
      <c r="BE2106" s="204">
        <f>IF(N2106="základní",J2106,0)</f>
        <v>0</v>
      </c>
      <c r="BF2106" s="204">
        <f>IF(N2106="snížená",J2106,0)</f>
        <v>0</v>
      </c>
      <c r="BG2106" s="204">
        <f>IF(N2106="zákl. přenesená",J2106,0)</f>
        <v>0</v>
      </c>
      <c r="BH2106" s="204">
        <f>IF(N2106="sníž. přenesená",J2106,0)</f>
        <v>0</v>
      </c>
      <c r="BI2106" s="204">
        <f>IF(N2106="nulová",J2106,0)</f>
        <v>0</v>
      </c>
      <c r="BJ2106" s="24" t="s">
        <v>134</v>
      </c>
      <c r="BK2106" s="204">
        <f>ROUND(I2106*H2106,2)</f>
        <v>0</v>
      </c>
      <c r="BL2106" s="24" t="s">
        <v>133</v>
      </c>
      <c r="BM2106" s="24" t="s">
        <v>2454</v>
      </c>
    </row>
    <row r="2107" spans="2:65" s="1" customFormat="1" ht="13.5">
      <c r="B2107" s="41"/>
      <c r="C2107" s="63"/>
      <c r="D2107" s="205" t="s">
        <v>135</v>
      </c>
      <c r="E2107" s="63"/>
      <c r="F2107" s="206" t="s">
        <v>2455</v>
      </c>
      <c r="G2107" s="63"/>
      <c r="H2107" s="63"/>
      <c r="I2107" s="163"/>
      <c r="J2107" s="63"/>
      <c r="K2107" s="63"/>
      <c r="L2107" s="61"/>
      <c r="M2107" s="207"/>
      <c r="N2107" s="42"/>
      <c r="O2107" s="42"/>
      <c r="P2107" s="42"/>
      <c r="Q2107" s="42"/>
      <c r="R2107" s="42"/>
      <c r="S2107" s="42"/>
      <c r="T2107" s="78"/>
      <c r="AT2107" s="24" t="s">
        <v>135</v>
      </c>
      <c r="AU2107" s="24" t="s">
        <v>138</v>
      </c>
    </row>
    <row r="2108" spans="2:65" s="1" customFormat="1" ht="22.5" customHeight="1">
      <c r="B2108" s="41"/>
      <c r="C2108" s="193" t="s">
        <v>2456</v>
      </c>
      <c r="D2108" s="193" t="s">
        <v>129</v>
      </c>
      <c r="E2108" s="194" t="s">
        <v>2457</v>
      </c>
      <c r="F2108" s="195" t="s">
        <v>2458</v>
      </c>
      <c r="G2108" s="196" t="s">
        <v>489</v>
      </c>
      <c r="H2108" s="197">
        <v>4</v>
      </c>
      <c r="I2108" s="198"/>
      <c r="J2108" s="199">
        <f>ROUND(I2108*H2108,2)</f>
        <v>0</v>
      </c>
      <c r="K2108" s="195" t="s">
        <v>21</v>
      </c>
      <c r="L2108" s="61"/>
      <c r="M2108" s="200" t="s">
        <v>21</v>
      </c>
      <c r="N2108" s="201" t="s">
        <v>42</v>
      </c>
      <c r="O2108" s="42"/>
      <c r="P2108" s="202">
        <f>O2108*H2108</f>
        <v>0</v>
      </c>
      <c r="Q2108" s="202">
        <v>0</v>
      </c>
      <c r="R2108" s="202">
        <f>Q2108*H2108</f>
        <v>0</v>
      </c>
      <c r="S2108" s="202">
        <v>0</v>
      </c>
      <c r="T2108" s="203">
        <f>S2108*H2108</f>
        <v>0</v>
      </c>
      <c r="AR2108" s="24" t="s">
        <v>133</v>
      </c>
      <c r="AT2108" s="24" t="s">
        <v>129</v>
      </c>
      <c r="AU2108" s="24" t="s">
        <v>138</v>
      </c>
      <c r="AY2108" s="24" t="s">
        <v>126</v>
      </c>
      <c r="BE2108" s="204">
        <f>IF(N2108="základní",J2108,0)</f>
        <v>0</v>
      </c>
      <c r="BF2108" s="204">
        <f>IF(N2108="snížená",J2108,0)</f>
        <v>0</v>
      </c>
      <c r="BG2108" s="204">
        <f>IF(N2108="zákl. přenesená",J2108,0)</f>
        <v>0</v>
      </c>
      <c r="BH2108" s="204">
        <f>IF(N2108="sníž. přenesená",J2108,0)</f>
        <v>0</v>
      </c>
      <c r="BI2108" s="204">
        <f>IF(N2108="nulová",J2108,0)</f>
        <v>0</v>
      </c>
      <c r="BJ2108" s="24" t="s">
        <v>134</v>
      </c>
      <c r="BK2108" s="204">
        <f>ROUND(I2108*H2108,2)</f>
        <v>0</v>
      </c>
      <c r="BL2108" s="24" t="s">
        <v>133</v>
      </c>
      <c r="BM2108" s="24" t="s">
        <v>2459</v>
      </c>
    </row>
    <row r="2109" spans="2:65" s="1" customFormat="1" ht="13.5">
      <c r="B2109" s="41"/>
      <c r="C2109" s="63"/>
      <c r="D2109" s="205" t="s">
        <v>135</v>
      </c>
      <c r="E2109" s="63"/>
      <c r="F2109" s="206" t="s">
        <v>2455</v>
      </c>
      <c r="G2109" s="63"/>
      <c r="H2109" s="63"/>
      <c r="I2109" s="163"/>
      <c r="J2109" s="63"/>
      <c r="K2109" s="63"/>
      <c r="L2109" s="61"/>
      <c r="M2109" s="207"/>
      <c r="N2109" s="42"/>
      <c r="O2109" s="42"/>
      <c r="P2109" s="42"/>
      <c r="Q2109" s="42"/>
      <c r="R2109" s="42"/>
      <c r="S2109" s="42"/>
      <c r="T2109" s="78"/>
      <c r="AT2109" s="24" t="s">
        <v>135</v>
      </c>
      <c r="AU2109" s="24" t="s">
        <v>138</v>
      </c>
    </row>
    <row r="2110" spans="2:65" s="1" customFormat="1" ht="22.5" customHeight="1">
      <c r="B2110" s="41"/>
      <c r="C2110" s="193" t="s">
        <v>1597</v>
      </c>
      <c r="D2110" s="193" t="s">
        <v>129</v>
      </c>
      <c r="E2110" s="194" t="s">
        <v>2460</v>
      </c>
      <c r="F2110" s="195" t="s">
        <v>2461</v>
      </c>
      <c r="G2110" s="196" t="s">
        <v>489</v>
      </c>
      <c r="H2110" s="197">
        <v>14</v>
      </c>
      <c r="I2110" s="198"/>
      <c r="J2110" s="199">
        <f>ROUND(I2110*H2110,2)</f>
        <v>0</v>
      </c>
      <c r="K2110" s="195" t="s">
        <v>21</v>
      </c>
      <c r="L2110" s="61"/>
      <c r="M2110" s="200" t="s">
        <v>21</v>
      </c>
      <c r="N2110" s="201" t="s">
        <v>42</v>
      </c>
      <c r="O2110" s="42"/>
      <c r="P2110" s="202">
        <f>O2110*H2110</f>
        <v>0</v>
      </c>
      <c r="Q2110" s="202">
        <v>0</v>
      </c>
      <c r="R2110" s="202">
        <f>Q2110*H2110</f>
        <v>0</v>
      </c>
      <c r="S2110" s="202">
        <v>0</v>
      </c>
      <c r="T2110" s="203">
        <f>S2110*H2110</f>
        <v>0</v>
      </c>
      <c r="AR2110" s="24" t="s">
        <v>133</v>
      </c>
      <c r="AT2110" s="24" t="s">
        <v>129</v>
      </c>
      <c r="AU2110" s="24" t="s">
        <v>138</v>
      </c>
      <c r="AY2110" s="24" t="s">
        <v>126</v>
      </c>
      <c r="BE2110" s="204">
        <f>IF(N2110="základní",J2110,0)</f>
        <v>0</v>
      </c>
      <c r="BF2110" s="204">
        <f>IF(N2110="snížená",J2110,0)</f>
        <v>0</v>
      </c>
      <c r="BG2110" s="204">
        <f>IF(N2110="zákl. přenesená",J2110,0)</f>
        <v>0</v>
      </c>
      <c r="BH2110" s="204">
        <f>IF(N2110="sníž. přenesená",J2110,0)</f>
        <v>0</v>
      </c>
      <c r="BI2110" s="204">
        <f>IF(N2110="nulová",J2110,0)</f>
        <v>0</v>
      </c>
      <c r="BJ2110" s="24" t="s">
        <v>134</v>
      </c>
      <c r="BK2110" s="204">
        <f>ROUND(I2110*H2110,2)</f>
        <v>0</v>
      </c>
      <c r="BL2110" s="24" t="s">
        <v>133</v>
      </c>
      <c r="BM2110" s="24" t="s">
        <v>2462</v>
      </c>
    </row>
    <row r="2111" spans="2:65" s="1" customFormat="1" ht="13.5">
      <c r="B2111" s="41"/>
      <c r="C2111" s="63"/>
      <c r="D2111" s="205" t="s">
        <v>135</v>
      </c>
      <c r="E2111" s="63"/>
      <c r="F2111" s="206" t="s">
        <v>2463</v>
      </c>
      <c r="G2111" s="63"/>
      <c r="H2111" s="63"/>
      <c r="I2111" s="163"/>
      <c r="J2111" s="63"/>
      <c r="K2111" s="63"/>
      <c r="L2111" s="61"/>
      <c r="M2111" s="207"/>
      <c r="N2111" s="42"/>
      <c r="O2111" s="42"/>
      <c r="P2111" s="42"/>
      <c r="Q2111" s="42"/>
      <c r="R2111" s="42"/>
      <c r="S2111" s="42"/>
      <c r="T2111" s="78"/>
      <c r="AT2111" s="24" t="s">
        <v>135</v>
      </c>
      <c r="AU2111" s="24" t="s">
        <v>138</v>
      </c>
    </row>
    <row r="2112" spans="2:65" s="1" customFormat="1" ht="22.5" customHeight="1">
      <c r="B2112" s="41"/>
      <c r="C2112" s="193" t="s">
        <v>2464</v>
      </c>
      <c r="D2112" s="193" t="s">
        <v>129</v>
      </c>
      <c r="E2112" s="194" t="s">
        <v>2465</v>
      </c>
      <c r="F2112" s="195" t="s">
        <v>2466</v>
      </c>
      <c r="G2112" s="196" t="s">
        <v>489</v>
      </c>
      <c r="H2112" s="197">
        <v>6</v>
      </c>
      <c r="I2112" s="198"/>
      <c r="J2112" s="199">
        <f>ROUND(I2112*H2112,2)</f>
        <v>0</v>
      </c>
      <c r="K2112" s="195" t="s">
        <v>21</v>
      </c>
      <c r="L2112" s="61"/>
      <c r="M2112" s="200" t="s">
        <v>21</v>
      </c>
      <c r="N2112" s="201" t="s">
        <v>42</v>
      </c>
      <c r="O2112" s="42"/>
      <c r="P2112" s="202">
        <f>O2112*H2112</f>
        <v>0</v>
      </c>
      <c r="Q2112" s="202">
        <v>0</v>
      </c>
      <c r="R2112" s="202">
        <f>Q2112*H2112</f>
        <v>0</v>
      </c>
      <c r="S2112" s="202">
        <v>0</v>
      </c>
      <c r="T2112" s="203">
        <f>S2112*H2112</f>
        <v>0</v>
      </c>
      <c r="AR2112" s="24" t="s">
        <v>133</v>
      </c>
      <c r="AT2112" s="24" t="s">
        <v>129</v>
      </c>
      <c r="AU2112" s="24" t="s">
        <v>138</v>
      </c>
      <c r="AY2112" s="24" t="s">
        <v>126</v>
      </c>
      <c r="BE2112" s="204">
        <f>IF(N2112="základní",J2112,0)</f>
        <v>0</v>
      </c>
      <c r="BF2112" s="204">
        <f>IF(N2112="snížená",J2112,0)</f>
        <v>0</v>
      </c>
      <c r="BG2112" s="204">
        <f>IF(N2112="zákl. přenesená",J2112,0)</f>
        <v>0</v>
      </c>
      <c r="BH2112" s="204">
        <f>IF(N2112="sníž. přenesená",J2112,0)</f>
        <v>0</v>
      </c>
      <c r="BI2112" s="204">
        <f>IF(N2112="nulová",J2112,0)</f>
        <v>0</v>
      </c>
      <c r="BJ2112" s="24" t="s">
        <v>134</v>
      </c>
      <c r="BK2112" s="204">
        <f>ROUND(I2112*H2112,2)</f>
        <v>0</v>
      </c>
      <c r="BL2112" s="24" t="s">
        <v>133</v>
      </c>
      <c r="BM2112" s="24" t="s">
        <v>2467</v>
      </c>
    </row>
    <row r="2113" spans="2:65" s="1" customFormat="1" ht="13.5">
      <c r="B2113" s="41"/>
      <c r="C2113" s="63"/>
      <c r="D2113" s="208" t="s">
        <v>135</v>
      </c>
      <c r="E2113" s="63"/>
      <c r="F2113" s="209" t="s">
        <v>2468</v>
      </c>
      <c r="G2113" s="63"/>
      <c r="H2113" s="63"/>
      <c r="I2113" s="163"/>
      <c r="J2113" s="63"/>
      <c r="K2113" s="63"/>
      <c r="L2113" s="61"/>
      <c r="M2113" s="207"/>
      <c r="N2113" s="42"/>
      <c r="O2113" s="42"/>
      <c r="P2113" s="42"/>
      <c r="Q2113" s="42"/>
      <c r="R2113" s="42"/>
      <c r="S2113" s="42"/>
      <c r="T2113" s="78"/>
      <c r="AT2113" s="24" t="s">
        <v>135</v>
      </c>
      <c r="AU2113" s="24" t="s">
        <v>138</v>
      </c>
    </row>
    <row r="2114" spans="2:65" s="10" customFormat="1" ht="22.35" customHeight="1">
      <c r="B2114" s="176"/>
      <c r="C2114" s="177"/>
      <c r="D2114" s="190" t="s">
        <v>69</v>
      </c>
      <c r="E2114" s="191" t="s">
        <v>2469</v>
      </c>
      <c r="F2114" s="191" t="s">
        <v>2470</v>
      </c>
      <c r="G2114" s="177"/>
      <c r="H2114" s="177"/>
      <c r="I2114" s="180"/>
      <c r="J2114" s="192">
        <f>BK2114</f>
        <v>0</v>
      </c>
      <c r="K2114" s="177"/>
      <c r="L2114" s="182"/>
      <c r="M2114" s="183"/>
      <c r="N2114" s="184"/>
      <c r="O2114" s="184"/>
      <c r="P2114" s="185">
        <f>SUM(P2115:P2124)</f>
        <v>0</v>
      </c>
      <c r="Q2114" s="184"/>
      <c r="R2114" s="185">
        <f>SUM(R2115:R2124)</f>
        <v>0</v>
      </c>
      <c r="S2114" s="184"/>
      <c r="T2114" s="186">
        <f>SUM(T2115:T2124)</f>
        <v>0</v>
      </c>
      <c r="AR2114" s="187" t="s">
        <v>78</v>
      </c>
      <c r="AT2114" s="188" t="s">
        <v>69</v>
      </c>
      <c r="AU2114" s="188" t="s">
        <v>134</v>
      </c>
      <c r="AY2114" s="187" t="s">
        <v>126</v>
      </c>
      <c r="BK2114" s="189">
        <f>SUM(BK2115:BK2124)</f>
        <v>0</v>
      </c>
    </row>
    <row r="2115" spans="2:65" s="1" customFormat="1" ht="22.5" customHeight="1">
      <c r="B2115" s="41"/>
      <c r="C2115" s="193" t="s">
        <v>1602</v>
      </c>
      <c r="D2115" s="193" t="s">
        <v>129</v>
      </c>
      <c r="E2115" s="194" t="s">
        <v>2471</v>
      </c>
      <c r="F2115" s="195" t="s">
        <v>2472</v>
      </c>
      <c r="G2115" s="196" t="s">
        <v>489</v>
      </c>
      <c r="H2115" s="197">
        <v>8</v>
      </c>
      <c r="I2115" s="198"/>
      <c r="J2115" s="199">
        <f>ROUND(I2115*H2115,2)</f>
        <v>0</v>
      </c>
      <c r="K2115" s="195" t="s">
        <v>21</v>
      </c>
      <c r="L2115" s="61"/>
      <c r="M2115" s="200" t="s">
        <v>21</v>
      </c>
      <c r="N2115" s="201" t="s">
        <v>42</v>
      </c>
      <c r="O2115" s="42"/>
      <c r="P2115" s="202">
        <f>O2115*H2115</f>
        <v>0</v>
      </c>
      <c r="Q2115" s="202">
        <v>0</v>
      </c>
      <c r="R2115" s="202">
        <f>Q2115*H2115</f>
        <v>0</v>
      </c>
      <c r="S2115" s="202">
        <v>0</v>
      </c>
      <c r="T2115" s="203">
        <f>S2115*H2115</f>
        <v>0</v>
      </c>
      <c r="AR2115" s="24" t="s">
        <v>133</v>
      </c>
      <c r="AT2115" s="24" t="s">
        <v>129</v>
      </c>
      <c r="AU2115" s="24" t="s">
        <v>138</v>
      </c>
      <c r="AY2115" s="24" t="s">
        <v>126</v>
      </c>
      <c r="BE2115" s="204">
        <f>IF(N2115="základní",J2115,0)</f>
        <v>0</v>
      </c>
      <c r="BF2115" s="204">
        <f>IF(N2115="snížená",J2115,0)</f>
        <v>0</v>
      </c>
      <c r="BG2115" s="204">
        <f>IF(N2115="zákl. přenesená",J2115,0)</f>
        <v>0</v>
      </c>
      <c r="BH2115" s="204">
        <f>IF(N2115="sníž. přenesená",J2115,0)</f>
        <v>0</v>
      </c>
      <c r="BI2115" s="204">
        <f>IF(N2115="nulová",J2115,0)</f>
        <v>0</v>
      </c>
      <c r="BJ2115" s="24" t="s">
        <v>134</v>
      </c>
      <c r="BK2115" s="204">
        <f>ROUND(I2115*H2115,2)</f>
        <v>0</v>
      </c>
      <c r="BL2115" s="24" t="s">
        <v>133</v>
      </c>
      <c r="BM2115" s="24" t="s">
        <v>2473</v>
      </c>
    </row>
    <row r="2116" spans="2:65" s="1" customFormat="1" ht="13.5">
      <c r="B2116" s="41"/>
      <c r="C2116" s="63"/>
      <c r="D2116" s="205" t="s">
        <v>135</v>
      </c>
      <c r="E2116" s="63"/>
      <c r="F2116" s="206" t="s">
        <v>2474</v>
      </c>
      <c r="G2116" s="63"/>
      <c r="H2116" s="63"/>
      <c r="I2116" s="163"/>
      <c r="J2116" s="63"/>
      <c r="K2116" s="63"/>
      <c r="L2116" s="61"/>
      <c r="M2116" s="207"/>
      <c r="N2116" s="42"/>
      <c r="O2116" s="42"/>
      <c r="P2116" s="42"/>
      <c r="Q2116" s="42"/>
      <c r="R2116" s="42"/>
      <c r="S2116" s="42"/>
      <c r="T2116" s="78"/>
      <c r="AT2116" s="24" t="s">
        <v>135</v>
      </c>
      <c r="AU2116" s="24" t="s">
        <v>138</v>
      </c>
    </row>
    <row r="2117" spans="2:65" s="1" customFormat="1" ht="22.5" customHeight="1">
      <c r="B2117" s="41"/>
      <c r="C2117" s="193" t="s">
        <v>2475</v>
      </c>
      <c r="D2117" s="193" t="s">
        <v>129</v>
      </c>
      <c r="E2117" s="194" t="s">
        <v>2476</v>
      </c>
      <c r="F2117" s="195" t="s">
        <v>2477</v>
      </c>
      <c r="G2117" s="196" t="s">
        <v>489</v>
      </c>
      <c r="H2117" s="197">
        <v>8</v>
      </c>
      <c r="I2117" s="198"/>
      <c r="J2117" s="199">
        <f>ROUND(I2117*H2117,2)</f>
        <v>0</v>
      </c>
      <c r="K2117" s="195" t="s">
        <v>21</v>
      </c>
      <c r="L2117" s="61"/>
      <c r="M2117" s="200" t="s">
        <v>21</v>
      </c>
      <c r="N2117" s="201" t="s">
        <v>42</v>
      </c>
      <c r="O2117" s="42"/>
      <c r="P2117" s="202">
        <f>O2117*H2117</f>
        <v>0</v>
      </c>
      <c r="Q2117" s="202">
        <v>0</v>
      </c>
      <c r="R2117" s="202">
        <f>Q2117*H2117</f>
        <v>0</v>
      </c>
      <c r="S2117" s="202">
        <v>0</v>
      </c>
      <c r="T2117" s="203">
        <f>S2117*H2117</f>
        <v>0</v>
      </c>
      <c r="AR2117" s="24" t="s">
        <v>133</v>
      </c>
      <c r="AT2117" s="24" t="s">
        <v>129</v>
      </c>
      <c r="AU2117" s="24" t="s">
        <v>138</v>
      </c>
      <c r="AY2117" s="24" t="s">
        <v>126</v>
      </c>
      <c r="BE2117" s="204">
        <f>IF(N2117="základní",J2117,0)</f>
        <v>0</v>
      </c>
      <c r="BF2117" s="204">
        <f>IF(N2117="snížená",J2117,0)</f>
        <v>0</v>
      </c>
      <c r="BG2117" s="204">
        <f>IF(N2117="zákl. přenesená",J2117,0)</f>
        <v>0</v>
      </c>
      <c r="BH2117" s="204">
        <f>IF(N2117="sníž. přenesená",J2117,0)</f>
        <v>0</v>
      </c>
      <c r="BI2117" s="204">
        <f>IF(N2117="nulová",J2117,0)</f>
        <v>0</v>
      </c>
      <c r="BJ2117" s="24" t="s">
        <v>134</v>
      </c>
      <c r="BK2117" s="204">
        <f>ROUND(I2117*H2117,2)</f>
        <v>0</v>
      </c>
      <c r="BL2117" s="24" t="s">
        <v>133</v>
      </c>
      <c r="BM2117" s="24" t="s">
        <v>2478</v>
      </c>
    </row>
    <row r="2118" spans="2:65" s="1" customFormat="1" ht="13.5">
      <c r="B2118" s="41"/>
      <c r="C2118" s="63"/>
      <c r="D2118" s="205" t="s">
        <v>135</v>
      </c>
      <c r="E2118" s="63"/>
      <c r="F2118" s="206" t="s">
        <v>2477</v>
      </c>
      <c r="G2118" s="63"/>
      <c r="H2118" s="63"/>
      <c r="I2118" s="163"/>
      <c r="J2118" s="63"/>
      <c r="K2118" s="63"/>
      <c r="L2118" s="61"/>
      <c r="M2118" s="207"/>
      <c r="N2118" s="42"/>
      <c r="O2118" s="42"/>
      <c r="P2118" s="42"/>
      <c r="Q2118" s="42"/>
      <c r="R2118" s="42"/>
      <c r="S2118" s="42"/>
      <c r="T2118" s="78"/>
      <c r="AT2118" s="24" t="s">
        <v>135</v>
      </c>
      <c r="AU2118" s="24" t="s">
        <v>138</v>
      </c>
    </row>
    <row r="2119" spans="2:65" s="1" customFormat="1" ht="22.5" customHeight="1">
      <c r="B2119" s="41"/>
      <c r="C2119" s="193" t="s">
        <v>1606</v>
      </c>
      <c r="D2119" s="193" t="s">
        <v>129</v>
      </c>
      <c r="E2119" s="194" t="s">
        <v>2479</v>
      </c>
      <c r="F2119" s="195" t="s">
        <v>2480</v>
      </c>
      <c r="G2119" s="196" t="s">
        <v>489</v>
      </c>
      <c r="H2119" s="197">
        <v>14</v>
      </c>
      <c r="I2119" s="198"/>
      <c r="J2119" s="199">
        <f>ROUND(I2119*H2119,2)</f>
        <v>0</v>
      </c>
      <c r="K2119" s="195" t="s">
        <v>21</v>
      </c>
      <c r="L2119" s="61"/>
      <c r="M2119" s="200" t="s">
        <v>21</v>
      </c>
      <c r="N2119" s="201" t="s">
        <v>42</v>
      </c>
      <c r="O2119" s="42"/>
      <c r="P2119" s="202">
        <f>O2119*H2119</f>
        <v>0</v>
      </c>
      <c r="Q2119" s="202">
        <v>0</v>
      </c>
      <c r="R2119" s="202">
        <f>Q2119*H2119</f>
        <v>0</v>
      </c>
      <c r="S2119" s="202">
        <v>0</v>
      </c>
      <c r="T2119" s="203">
        <f>S2119*H2119</f>
        <v>0</v>
      </c>
      <c r="AR2119" s="24" t="s">
        <v>133</v>
      </c>
      <c r="AT2119" s="24" t="s">
        <v>129</v>
      </c>
      <c r="AU2119" s="24" t="s">
        <v>138</v>
      </c>
      <c r="AY2119" s="24" t="s">
        <v>126</v>
      </c>
      <c r="BE2119" s="204">
        <f>IF(N2119="základní",J2119,0)</f>
        <v>0</v>
      </c>
      <c r="BF2119" s="204">
        <f>IF(N2119="snížená",J2119,0)</f>
        <v>0</v>
      </c>
      <c r="BG2119" s="204">
        <f>IF(N2119="zákl. přenesená",J2119,0)</f>
        <v>0</v>
      </c>
      <c r="BH2119" s="204">
        <f>IF(N2119="sníž. přenesená",J2119,0)</f>
        <v>0</v>
      </c>
      <c r="BI2119" s="204">
        <f>IF(N2119="nulová",J2119,0)</f>
        <v>0</v>
      </c>
      <c r="BJ2119" s="24" t="s">
        <v>134</v>
      </c>
      <c r="BK2119" s="204">
        <f>ROUND(I2119*H2119,2)</f>
        <v>0</v>
      </c>
      <c r="BL2119" s="24" t="s">
        <v>133</v>
      </c>
      <c r="BM2119" s="24" t="s">
        <v>2481</v>
      </c>
    </row>
    <row r="2120" spans="2:65" s="1" customFormat="1" ht="13.5">
      <c r="B2120" s="41"/>
      <c r="C2120" s="63"/>
      <c r="D2120" s="205" t="s">
        <v>135</v>
      </c>
      <c r="E2120" s="63"/>
      <c r="F2120" s="206" t="s">
        <v>2482</v>
      </c>
      <c r="G2120" s="63"/>
      <c r="H2120" s="63"/>
      <c r="I2120" s="163"/>
      <c r="J2120" s="63"/>
      <c r="K2120" s="63"/>
      <c r="L2120" s="61"/>
      <c r="M2120" s="207"/>
      <c r="N2120" s="42"/>
      <c r="O2120" s="42"/>
      <c r="P2120" s="42"/>
      <c r="Q2120" s="42"/>
      <c r="R2120" s="42"/>
      <c r="S2120" s="42"/>
      <c r="T2120" s="78"/>
      <c r="AT2120" s="24" t="s">
        <v>135</v>
      </c>
      <c r="AU2120" s="24" t="s">
        <v>138</v>
      </c>
    </row>
    <row r="2121" spans="2:65" s="1" customFormat="1" ht="22.5" customHeight="1">
      <c r="B2121" s="41"/>
      <c r="C2121" s="193" t="s">
        <v>2483</v>
      </c>
      <c r="D2121" s="193" t="s">
        <v>129</v>
      </c>
      <c r="E2121" s="194" t="s">
        <v>2484</v>
      </c>
      <c r="F2121" s="195" t="s">
        <v>2485</v>
      </c>
      <c r="G2121" s="196" t="s">
        <v>489</v>
      </c>
      <c r="H2121" s="197">
        <v>1</v>
      </c>
      <c r="I2121" s="198"/>
      <c r="J2121" s="199">
        <f>ROUND(I2121*H2121,2)</f>
        <v>0</v>
      </c>
      <c r="K2121" s="195" t="s">
        <v>21</v>
      </c>
      <c r="L2121" s="61"/>
      <c r="M2121" s="200" t="s">
        <v>21</v>
      </c>
      <c r="N2121" s="201" t="s">
        <v>42</v>
      </c>
      <c r="O2121" s="42"/>
      <c r="P2121" s="202">
        <f>O2121*H2121</f>
        <v>0</v>
      </c>
      <c r="Q2121" s="202">
        <v>0</v>
      </c>
      <c r="R2121" s="202">
        <f>Q2121*H2121</f>
        <v>0</v>
      </c>
      <c r="S2121" s="202">
        <v>0</v>
      </c>
      <c r="T2121" s="203">
        <f>S2121*H2121</f>
        <v>0</v>
      </c>
      <c r="AR2121" s="24" t="s">
        <v>133</v>
      </c>
      <c r="AT2121" s="24" t="s">
        <v>129</v>
      </c>
      <c r="AU2121" s="24" t="s">
        <v>138</v>
      </c>
      <c r="AY2121" s="24" t="s">
        <v>126</v>
      </c>
      <c r="BE2121" s="204">
        <f>IF(N2121="základní",J2121,0)</f>
        <v>0</v>
      </c>
      <c r="BF2121" s="204">
        <f>IF(N2121="snížená",J2121,0)</f>
        <v>0</v>
      </c>
      <c r="BG2121" s="204">
        <f>IF(N2121="zákl. přenesená",J2121,0)</f>
        <v>0</v>
      </c>
      <c r="BH2121" s="204">
        <f>IF(N2121="sníž. přenesená",J2121,0)</f>
        <v>0</v>
      </c>
      <c r="BI2121" s="204">
        <f>IF(N2121="nulová",J2121,0)</f>
        <v>0</v>
      </c>
      <c r="BJ2121" s="24" t="s">
        <v>134</v>
      </c>
      <c r="BK2121" s="204">
        <f>ROUND(I2121*H2121,2)</f>
        <v>0</v>
      </c>
      <c r="BL2121" s="24" t="s">
        <v>133</v>
      </c>
      <c r="BM2121" s="24" t="s">
        <v>2486</v>
      </c>
    </row>
    <row r="2122" spans="2:65" s="1" customFormat="1" ht="13.5">
      <c r="B2122" s="41"/>
      <c r="C2122" s="63"/>
      <c r="D2122" s="205" t="s">
        <v>135</v>
      </c>
      <c r="E2122" s="63"/>
      <c r="F2122" s="206" t="s">
        <v>2487</v>
      </c>
      <c r="G2122" s="63"/>
      <c r="H2122" s="63"/>
      <c r="I2122" s="163"/>
      <c r="J2122" s="63"/>
      <c r="K2122" s="63"/>
      <c r="L2122" s="61"/>
      <c r="M2122" s="207"/>
      <c r="N2122" s="42"/>
      <c r="O2122" s="42"/>
      <c r="P2122" s="42"/>
      <c r="Q2122" s="42"/>
      <c r="R2122" s="42"/>
      <c r="S2122" s="42"/>
      <c r="T2122" s="78"/>
      <c r="AT2122" s="24" t="s">
        <v>135</v>
      </c>
      <c r="AU2122" s="24" t="s">
        <v>138</v>
      </c>
    </row>
    <row r="2123" spans="2:65" s="1" customFormat="1" ht="22.5" customHeight="1">
      <c r="B2123" s="41"/>
      <c r="C2123" s="193" t="s">
        <v>1607</v>
      </c>
      <c r="D2123" s="193" t="s">
        <v>129</v>
      </c>
      <c r="E2123" s="194" t="s">
        <v>2488</v>
      </c>
      <c r="F2123" s="195" t="s">
        <v>2489</v>
      </c>
      <c r="G2123" s="196" t="s">
        <v>380</v>
      </c>
      <c r="H2123" s="197">
        <v>1.95</v>
      </c>
      <c r="I2123" s="198"/>
      <c r="J2123" s="199">
        <f>ROUND(I2123*H2123,2)</f>
        <v>0</v>
      </c>
      <c r="K2123" s="195" t="s">
        <v>21</v>
      </c>
      <c r="L2123" s="61"/>
      <c r="M2123" s="200" t="s">
        <v>21</v>
      </c>
      <c r="N2123" s="201" t="s">
        <v>42</v>
      </c>
      <c r="O2123" s="42"/>
      <c r="P2123" s="202">
        <f>O2123*H2123</f>
        <v>0</v>
      </c>
      <c r="Q2123" s="202">
        <v>0</v>
      </c>
      <c r="R2123" s="202">
        <f>Q2123*H2123</f>
        <v>0</v>
      </c>
      <c r="S2123" s="202">
        <v>0</v>
      </c>
      <c r="T2123" s="203">
        <f>S2123*H2123</f>
        <v>0</v>
      </c>
      <c r="AR2123" s="24" t="s">
        <v>133</v>
      </c>
      <c r="AT2123" s="24" t="s">
        <v>129</v>
      </c>
      <c r="AU2123" s="24" t="s">
        <v>138</v>
      </c>
      <c r="AY2123" s="24" t="s">
        <v>126</v>
      </c>
      <c r="BE2123" s="204">
        <f>IF(N2123="základní",J2123,0)</f>
        <v>0</v>
      </c>
      <c r="BF2123" s="204">
        <f>IF(N2123="snížená",J2123,0)</f>
        <v>0</v>
      </c>
      <c r="BG2123" s="204">
        <f>IF(N2123="zákl. přenesená",J2123,0)</f>
        <v>0</v>
      </c>
      <c r="BH2123" s="204">
        <f>IF(N2123="sníž. přenesená",J2123,0)</f>
        <v>0</v>
      </c>
      <c r="BI2123" s="204">
        <f>IF(N2123="nulová",J2123,0)</f>
        <v>0</v>
      </c>
      <c r="BJ2123" s="24" t="s">
        <v>134</v>
      </c>
      <c r="BK2123" s="204">
        <f>ROUND(I2123*H2123,2)</f>
        <v>0</v>
      </c>
      <c r="BL2123" s="24" t="s">
        <v>133</v>
      </c>
      <c r="BM2123" s="24" t="s">
        <v>2490</v>
      </c>
    </row>
    <row r="2124" spans="2:65" s="1" customFormat="1" ht="13.5">
      <c r="B2124" s="41"/>
      <c r="C2124" s="63"/>
      <c r="D2124" s="208" t="s">
        <v>135</v>
      </c>
      <c r="E2124" s="63"/>
      <c r="F2124" s="209" t="s">
        <v>2489</v>
      </c>
      <c r="G2124" s="63"/>
      <c r="H2124" s="63"/>
      <c r="I2124" s="163"/>
      <c r="J2124" s="63"/>
      <c r="K2124" s="63"/>
      <c r="L2124" s="61"/>
      <c r="M2124" s="207"/>
      <c r="N2124" s="42"/>
      <c r="O2124" s="42"/>
      <c r="P2124" s="42"/>
      <c r="Q2124" s="42"/>
      <c r="R2124" s="42"/>
      <c r="S2124" s="42"/>
      <c r="T2124" s="78"/>
      <c r="AT2124" s="24" t="s">
        <v>135</v>
      </c>
      <c r="AU2124" s="24" t="s">
        <v>138</v>
      </c>
    </row>
    <row r="2125" spans="2:65" s="10" customFormat="1" ht="29.85" customHeight="1">
      <c r="B2125" s="176"/>
      <c r="C2125" s="177"/>
      <c r="D2125" s="190" t="s">
        <v>69</v>
      </c>
      <c r="E2125" s="191" t="s">
        <v>2491</v>
      </c>
      <c r="F2125" s="191" t="s">
        <v>2492</v>
      </c>
      <c r="G2125" s="177"/>
      <c r="H2125" s="177"/>
      <c r="I2125" s="180"/>
      <c r="J2125" s="192">
        <f>BK2125</f>
        <v>0</v>
      </c>
      <c r="K2125" s="177"/>
      <c r="L2125" s="182"/>
      <c r="M2125" s="183"/>
      <c r="N2125" s="184"/>
      <c r="O2125" s="184"/>
      <c r="P2125" s="185">
        <f>P2126+SUM(P2127:P2148)</f>
        <v>0</v>
      </c>
      <c r="Q2125" s="184"/>
      <c r="R2125" s="185">
        <f>R2126+SUM(R2127:R2148)</f>
        <v>0</v>
      </c>
      <c r="S2125" s="184"/>
      <c r="T2125" s="186">
        <f>T2126+SUM(T2127:T2148)</f>
        <v>0</v>
      </c>
      <c r="AR2125" s="187" t="s">
        <v>78</v>
      </c>
      <c r="AT2125" s="188" t="s">
        <v>69</v>
      </c>
      <c r="AU2125" s="188" t="s">
        <v>78</v>
      </c>
      <c r="AY2125" s="187" t="s">
        <v>126</v>
      </c>
      <c r="BK2125" s="189">
        <f>BK2126+SUM(BK2127:BK2148)</f>
        <v>0</v>
      </c>
    </row>
    <row r="2126" spans="2:65" s="1" customFormat="1" ht="22.5" customHeight="1">
      <c r="B2126" s="41"/>
      <c r="C2126" s="193" t="s">
        <v>2493</v>
      </c>
      <c r="D2126" s="193" t="s">
        <v>129</v>
      </c>
      <c r="E2126" s="194" t="s">
        <v>2494</v>
      </c>
      <c r="F2126" s="195" t="s">
        <v>2495</v>
      </c>
      <c r="G2126" s="196" t="s">
        <v>169</v>
      </c>
      <c r="H2126" s="197">
        <v>374</v>
      </c>
      <c r="I2126" s="198"/>
      <c r="J2126" s="199">
        <f>ROUND(I2126*H2126,2)</f>
        <v>0</v>
      </c>
      <c r="K2126" s="195" t="s">
        <v>21</v>
      </c>
      <c r="L2126" s="61"/>
      <c r="M2126" s="200" t="s">
        <v>21</v>
      </c>
      <c r="N2126" s="201" t="s">
        <v>42</v>
      </c>
      <c r="O2126" s="42"/>
      <c r="P2126" s="202">
        <f>O2126*H2126</f>
        <v>0</v>
      </c>
      <c r="Q2126" s="202">
        <v>0</v>
      </c>
      <c r="R2126" s="202">
        <f>Q2126*H2126</f>
        <v>0</v>
      </c>
      <c r="S2126" s="202">
        <v>0</v>
      </c>
      <c r="T2126" s="203">
        <f>S2126*H2126</f>
        <v>0</v>
      </c>
      <c r="AR2126" s="24" t="s">
        <v>133</v>
      </c>
      <c r="AT2126" s="24" t="s">
        <v>129</v>
      </c>
      <c r="AU2126" s="24" t="s">
        <v>134</v>
      </c>
      <c r="AY2126" s="24" t="s">
        <v>126</v>
      </c>
      <c r="BE2126" s="204">
        <f>IF(N2126="základní",J2126,0)</f>
        <v>0</v>
      </c>
      <c r="BF2126" s="204">
        <f>IF(N2126="snížená",J2126,0)</f>
        <v>0</v>
      </c>
      <c r="BG2126" s="204">
        <f>IF(N2126="zákl. přenesená",J2126,0)</f>
        <v>0</v>
      </c>
      <c r="BH2126" s="204">
        <f>IF(N2126="sníž. přenesená",J2126,0)</f>
        <v>0</v>
      </c>
      <c r="BI2126" s="204">
        <f>IF(N2126="nulová",J2126,0)</f>
        <v>0</v>
      </c>
      <c r="BJ2126" s="24" t="s">
        <v>134</v>
      </c>
      <c r="BK2126" s="204">
        <f>ROUND(I2126*H2126,2)</f>
        <v>0</v>
      </c>
      <c r="BL2126" s="24" t="s">
        <v>133</v>
      </c>
      <c r="BM2126" s="24" t="s">
        <v>2496</v>
      </c>
    </row>
    <row r="2127" spans="2:65" s="1" customFormat="1" ht="13.5">
      <c r="B2127" s="41"/>
      <c r="C2127" s="63"/>
      <c r="D2127" s="205" t="s">
        <v>135</v>
      </c>
      <c r="E2127" s="63"/>
      <c r="F2127" s="206" t="s">
        <v>2497</v>
      </c>
      <c r="G2127" s="63"/>
      <c r="H2127" s="63"/>
      <c r="I2127" s="163"/>
      <c r="J2127" s="63"/>
      <c r="K2127" s="63"/>
      <c r="L2127" s="61"/>
      <c r="M2127" s="207"/>
      <c r="N2127" s="42"/>
      <c r="O2127" s="42"/>
      <c r="P2127" s="42"/>
      <c r="Q2127" s="42"/>
      <c r="R2127" s="42"/>
      <c r="S2127" s="42"/>
      <c r="T2127" s="78"/>
      <c r="AT2127" s="24" t="s">
        <v>135</v>
      </c>
      <c r="AU2127" s="24" t="s">
        <v>134</v>
      </c>
    </row>
    <row r="2128" spans="2:65" s="1" customFormat="1" ht="22.5" customHeight="1">
      <c r="B2128" s="41"/>
      <c r="C2128" s="193" t="s">
        <v>1610</v>
      </c>
      <c r="D2128" s="193" t="s">
        <v>129</v>
      </c>
      <c r="E2128" s="194" t="s">
        <v>2498</v>
      </c>
      <c r="F2128" s="195" t="s">
        <v>2499</v>
      </c>
      <c r="G2128" s="196" t="s">
        <v>169</v>
      </c>
      <c r="H2128" s="197">
        <v>46</v>
      </c>
      <c r="I2128" s="198"/>
      <c r="J2128" s="199">
        <f>ROUND(I2128*H2128,2)</f>
        <v>0</v>
      </c>
      <c r="K2128" s="195" t="s">
        <v>21</v>
      </c>
      <c r="L2128" s="61"/>
      <c r="M2128" s="200" t="s">
        <v>21</v>
      </c>
      <c r="N2128" s="201" t="s">
        <v>42</v>
      </c>
      <c r="O2128" s="42"/>
      <c r="P2128" s="202">
        <f>O2128*H2128</f>
        <v>0</v>
      </c>
      <c r="Q2128" s="202">
        <v>0</v>
      </c>
      <c r="R2128" s="202">
        <f>Q2128*H2128</f>
        <v>0</v>
      </c>
      <c r="S2128" s="202">
        <v>0</v>
      </c>
      <c r="T2128" s="203">
        <f>S2128*H2128</f>
        <v>0</v>
      </c>
      <c r="AR2128" s="24" t="s">
        <v>133</v>
      </c>
      <c r="AT2128" s="24" t="s">
        <v>129</v>
      </c>
      <c r="AU2128" s="24" t="s">
        <v>134</v>
      </c>
      <c r="AY2128" s="24" t="s">
        <v>126</v>
      </c>
      <c r="BE2128" s="204">
        <f>IF(N2128="základní",J2128,0)</f>
        <v>0</v>
      </c>
      <c r="BF2128" s="204">
        <f>IF(N2128="snížená",J2128,0)</f>
        <v>0</v>
      </c>
      <c r="BG2128" s="204">
        <f>IF(N2128="zákl. přenesená",J2128,0)</f>
        <v>0</v>
      </c>
      <c r="BH2128" s="204">
        <f>IF(N2128="sníž. přenesená",J2128,0)</f>
        <v>0</v>
      </c>
      <c r="BI2128" s="204">
        <f>IF(N2128="nulová",J2128,0)</f>
        <v>0</v>
      </c>
      <c r="BJ2128" s="24" t="s">
        <v>134</v>
      </c>
      <c r="BK2128" s="204">
        <f>ROUND(I2128*H2128,2)</f>
        <v>0</v>
      </c>
      <c r="BL2128" s="24" t="s">
        <v>133</v>
      </c>
      <c r="BM2128" s="24" t="s">
        <v>2500</v>
      </c>
    </row>
    <row r="2129" spans="2:65" s="1" customFormat="1" ht="13.5">
      <c r="B2129" s="41"/>
      <c r="C2129" s="63"/>
      <c r="D2129" s="205" t="s">
        <v>135</v>
      </c>
      <c r="E2129" s="63"/>
      <c r="F2129" s="206" t="s">
        <v>2497</v>
      </c>
      <c r="G2129" s="63"/>
      <c r="H2129" s="63"/>
      <c r="I2129" s="163"/>
      <c r="J2129" s="63"/>
      <c r="K2129" s="63"/>
      <c r="L2129" s="61"/>
      <c r="M2129" s="207"/>
      <c r="N2129" s="42"/>
      <c r="O2129" s="42"/>
      <c r="P2129" s="42"/>
      <c r="Q2129" s="42"/>
      <c r="R2129" s="42"/>
      <c r="S2129" s="42"/>
      <c r="T2129" s="78"/>
      <c r="AT2129" s="24" t="s">
        <v>135</v>
      </c>
      <c r="AU2129" s="24" t="s">
        <v>134</v>
      </c>
    </row>
    <row r="2130" spans="2:65" s="1" customFormat="1" ht="22.5" customHeight="1">
      <c r="B2130" s="41"/>
      <c r="C2130" s="193" t="s">
        <v>2501</v>
      </c>
      <c r="D2130" s="193" t="s">
        <v>129</v>
      </c>
      <c r="E2130" s="194" t="s">
        <v>2502</v>
      </c>
      <c r="F2130" s="195" t="s">
        <v>2503</v>
      </c>
      <c r="G2130" s="196" t="s">
        <v>169</v>
      </c>
      <c r="H2130" s="197">
        <v>70</v>
      </c>
      <c r="I2130" s="198"/>
      <c r="J2130" s="199">
        <f>ROUND(I2130*H2130,2)</f>
        <v>0</v>
      </c>
      <c r="K2130" s="195" t="s">
        <v>21</v>
      </c>
      <c r="L2130" s="61"/>
      <c r="M2130" s="200" t="s">
        <v>21</v>
      </c>
      <c r="N2130" s="201" t="s">
        <v>42</v>
      </c>
      <c r="O2130" s="42"/>
      <c r="P2130" s="202">
        <f>O2130*H2130</f>
        <v>0</v>
      </c>
      <c r="Q2130" s="202">
        <v>0</v>
      </c>
      <c r="R2130" s="202">
        <f>Q2130*H2130</f>
        <v>0</v>
      </c>
      <c r="S2130" s="202">
        <v>0</v>
      </c>
      <c r="T2130" s="203">
        <f>S2130*H2130</f>
        <v>0</v>
      </c>
      <c r="AR2130" s="24" t="s">
        <v>133</v>
      </c>
      <c r="AT2130" s="24" t="s">
        <v>129</v>
      </c>
      <c r="AU2130" s="24" t="s">
        <v>134</v>
      </c>
      <c r="AY2130" s="24" t="s">
        <v>126</v>
      </c>
      <c r="BE2130" s="204">
        <f>IF(N2130="základní",J2130,0)</f>
        <v>0</v>
      </c>
      <c r="BF2130" s="204">
        <f>IF(N2130="snížená",J2130,0)</f>
        <v>0</v>
      </c>
      <c r="BG2130" s="204">
        <f>IF(N2130="zákl. přenesená",J2130,0)</f>
        <v>0</v>
      </c>
      <c r="BH2130" s="204">
        <f>IF(N2130="sníž. přenesená",J2130,0)</f>
        <v>0</v>
      </c>
      <c r="BI2130" s="204">
        <f>IF(N2130="nulová",J2130,0)</f>
        <v>0</v>
      </c>
      <c r="BJ2130" s="24" t="s">
        <v>134</v>
      </c>
      <c r="BK2130" s="204">
        <f>ROUND(I2130*H2130,2)</f>
        <v>0</v>
      </c>
      <c r="BL2130" s="24" t="s">
        <v>133</v>
      </c>
      <c r="BM2130" s="24" t="s">
        <v>2504</v>
      </c>
    </row>
    <row r="2131" spans="2:65" s="1" customFormat="1" ht="13.5">
      <c r="B2131" s="41"/>
      <c r="C2131" s="63"/>
      <c r="D2131" s="205" t="s">
        <v>135</v>
      </c>
      <c r="E2131" s="63"/>
      <c r="F2131" s="206" t="s">
        <v>2497</v>
      </c>
      <c r="G2131" s="63"/>
      <c r="H2131" s="63"/>
      <c r="I2131" s="163"/>
      <c r="J2131" s="63"/>
      <c r="K2131" s="63"/>
      <c r="L2131" s="61"/>
      <c r="M2131" s="207"/>
      <c r="N2131" s="42"/>
      <c r="O2131" s="42"/>
      <c r="P2131" s="42"/>
      <c r="Q2131" s="42"/>
      <c r="R2131" s="42"/>
      <c r="S2131" s="42"/>
      <c r="T2131" s="78"/>
      <c r="AT2131" s="24" t="s">
        <v>135</v>
      </c>
      <c r="AU2131" s="24" t="s">
        <v>134</v>
      </c>
    </row>
    <row r="2132" spans="2:65" s="1" customFormat="1" ht="22.5" customHeight="1">
      <c r="B2132" s="41"/>
      <c r="C2132" s="193" t="s">
        <v>1613</v>
      </c>
      <c r="D2132" s="193" t="s">
        <v>129</v>
      </c>
      <c r="E2132" s="194" t="s">
        <v>2505</v>
      </c>
      <c r="F2132" s="195" t="s">
        <v>2506</v>
      </c>
      <c r="G2132" s="196" t="s">
        <v>169</v>
      </c>
      <c r="H2132" s="197">
        <v>256</v>
      </c>
      <c r="I2132" s="198"/>
      <c r="J2132" s="199">
        <f>ROUND(I2132*H2132,2)</f>
        <v>0</v>
      </c>
      <c r="K2132" s="195" t="s">
        <v>21</v>
      </c>
      <c r="L2132" s="61"/>
      <c r="M2132" s="200" t="s">
        <v>21</v>
      </c>
      <c r="N2132" s="201" t="s">
        <v>42</v>
      </c>
      <c r="O2132" s="42"/>
      <c r="P2132" s="202">
        <f>O2132*H2132</f>
        <v>0</v>
      </c>
      <c r="Q2132" s="202">
        <v>0</v>
      </c>
      <c r="R2132" s="202">
        <f>Q2132*H2132</f>
        <v>0</v>
      </c>
      <c r="S2132" s="202">
        <v>0</v>
      </c>
      <c r="T2132" s="203">
        <f>S2132*H2132</f>
        <v>0</v>
      </c>
      <c r="AR2132" s="24" t="s">
        <v>133</v>
      </c>
      <c r="AT2132" s="24" t="s">
        <v>129</v>
      </c>
      <c r="AU2132" s="24" t="s">
        <v>134</v>
      </c>
      <c r="AY2132" s="24" t="s">
        <v>126</v>
      </c>
      <c r="BE2132" s="204">
        <f>IF(N2132="základní",J2132,0)</f>
        <v>0</v>
      </c>
      <c r="BF2132" s="204">
        <f>IF(N2132="snížená",J2132,0)</f>
        <v>0</v>
      </c>
      <c r="BG2132" s="204">
        <f>IF(N2132="zákl. přenesená",J2132,0)</f>
        <v>0</v>
      </c>
      <c r="BH2132" s="204">
        <f>IF(N2132="sníž. přenesená",J2132,0)</f>
        <v>0</v>
      </c>
      <c r="BI2132" s="204">
        <f>IF(N2132="nulová",J2132,0)</f>
        <v>0</v>
      </c>
      <c r="BJ2132" s="24" t="s">
        <v>134</v>
      </c>
      <c r="BK2132" s="204">
        <f>ROUND(I2132*H2132,2)</f>
        <v>0</v>
      </c>
      <c r="BL2132" s="24" t="s">
        <v>133</v>
      </c>
      <c r="BM2132" s="24" t="s">
        <v>2507</v>
      </c>
    </row>
    <row r="2133" spans="2:65" s="1" customFormat="1" ht="13.5">
      <c r="B2133" s="41"/>
      <c r="C2133" s="63"/>
      <c r="D2133" s="205" t="s">
        <v>135</v>
      </c>
      <c r="E2133" s="63"/>
      <c r="F2133" s="206" t="s">
        <v>2497</v>
      </c>
      <c r="G2133" s="63"/>
      <c r="H2133" s="63"/>
      <c r="I2133" s="163"/>
      <c r="J2133" s="63"/>
      <c r="K2133" s="63"/>
      <c r="L2133" s="61"/>
      <c r="M2133" s="207"/>
      <c r="N2133" s="42"/>
      <c r="O2133" s="42"/>
      <c r="P2133" s="42"/>
      <c r="Q2133" s="42"/>
      <c r="R2133" s="42"/>
      <c r="S2133" s="42"/>
      <c r="T2133" s="78"/>
      <c r="AT2133" s="24" t="s">
        <v>135</v>
      </c>
      <c r="AU2133" s="24" t="s">
        <v>134</v>
      </c>
    </row>
    <row r="2134" spans="2:65" s="1" customFormat="1" ht="22.5" customHeight="1">
      <c r="B2134" s="41"/>
      <c r="C2134" s="193" t="s">
        <v>2508</v>
      </c>
      <c r="D2134" s="193" t="s">
        <v>129</v>
      </c>
      <c r="E2134" s="194" t="s">
        <v>2509</v>
      </c>
      <c r="F2134" s="195" t="s">
        <v>2510</v>
      </c>
      <c r="G2134" s="196" t="s">
        <v>169</v>
      </c>
      <c r="H2134" s="197">
        <v>7</v>
      </c>
      <c r="I2134" s="198"/>
      <c r="J2134" s="199">
        <f>ROUND(I2134*H2134,2)</f>
        <v>0</v>
      </c>
      <c r="K2134" s="195" t="s">
        <v>21</v>
      </c>
      <c r="L2134" s="61"/>
      <c r="M2134" s="200" t="s">
        <v>21</v>
      </c>
      <c r="N2134" s="201" t="s">
        <v>42</v>
      </c>
      <c r="O2134" s="42"/>
      <c r="P2134" s="202">
        <f>O2134*H2134</f>
        <v>0</v>
      </c>
      <c r="Q2134" s="202">
        <v>0</v>
      </c>
      <c r="R2134" s="202">
        <f>Q2134*H2134</f>
        <v>0</v>
      </c>
      <c r="S2134" s="202">
        <v>0</v>
      </c>
      <c r="T2134" s="203">
        <f>S2134*H2134</f>
        <v>0</v>
      </c>
      <c r="AR2134" s="24" t="s">
        <v>133</v>
      </c>
      <c r="AT2134" s="24" t="s">
        <v>129</v>
      </c>
      <c r="AU2134" s="24" t="s">
        <v>134</v>
      </c>
      <c r="AY2134" s="24" t="s">
        <v>126</v>
      </c>
      <c r="BE2134" s="204">
        <f>IF(N2134="základní",J2134,0)</f>
        <v>0</v>
      </c>
      <c r="BF2134" s="204">
        <f>IF(N2134="snížená",J2134,0)</f>
        <v>0</v>
      </c>
      <c r="BG2134" s="204">
        <f>IF(N2134="zákl. přenesená",J2134,0)</f>
        <v>0</v>
      </c>
      <c r="BH2134" s="204">
        <f>IF(N2134="sníž. přenesená",J2134,0)</f>
        <v>0</v>
      </c>
      <c r="BI2134" s="204">
        <f>IF(N2134="nulová",J2134,0)</f>
        <v>0</v>
      </c>
      <c r="BJ2134" s="24" t="s">
        <v>134</v>
      </c>
      <c r="BK2134" s="204">
        <f>ROUND(I2134*H2134,2)</f>
        <v>0</v>
      </c>
      <c r="BL2134" s="24" t="s">
        <v>133</v>
      </c>
      <c r="BM2134" s="24" t="s">
        <v>2511</v>
      </c>
    </row>
    <row r="2135" spans="2:65" s="1" customFormat="1" ht="13.5">
      <c r="B2135" s="41"/>
      <c r="C2135" s="63"/>
      <c r="D2135" s="205" t="s">
        <v>135</v>
      </c>
      <c r="E2135" s="63"/>
      <c r="F2135" s="206" t="s">
        <v>2497</v>
      </c>
      <c r="G2135" s="63"/>
      <c r="H2135" s="63"/>
      <c r="I2135" s="163"/>
      <c r="J2135" s="63"/>
      <c r="K2135" s="63"/>
      <c r="L2135" s="61"/>
      <c r="M2135" s="207"/>
      <c r="N2135" s="42"/>
      <c r="O2135" s="42"/>
      <c r="P2135" s="42"/>
      <c r="Q2135" s="42"/>
      <c r="R2135" s="42"/>
      <c r="S2135" s="42"/>
      <c r="T2135" s="78"/>
      <c r="AT2135" s="24" t="s">
        <v>135</v>
      </c>
      <c r="AU2135" s="24" t="s">
        <v>134</v>
      </c>
    </row>
    <row r="2136" spans="2:65" s="1" customFormat="1" ht="22.5" customHeight="1">
      <c r="B2136" s="41"/>
      <c r="C2136" s="193" t="s">
        <v>1619</v>
      </c>
      <c r="D2136" s="193" t="s">
        <v>129</v>
      </c>
      <c r="E2136" s="194" t="s">
        <v>2512</v>
      </c>
      <c r="F2136" s="195" t="s">
        <v>2513</v>
      </c>
      <c r="G2136" s="196" t="s">
        <v>169</v>
      </c>
      <c r="H2136" s="197">
        <v>19</v>
      </c>
      <c r="I2136" s="198"/>
      <c r="J2136" s="199">
        <f>ROUND(I2136*H2136,2)</f>
        <v>0</v>
      </c>
      <c r="K2136" s="195" t="s">
        <v>21</v>
      </c>
      <c r="L2136" s="61"/>
      <c r="M2136" s="200" t="s">
        <v>21</v>
      </c>
      <c r="N2136" s="201" t="s">
        <v>42</v>
      </c>
      <c r="O2136" s="42"/>
      <c r="P2136" s="202">
        <f>O2136*H2136</f>
        <v>0</v>
      </c>
      <c r="Q2136" s="202">
        <v>0</v>
      </c>
      <c r="R2136" s="202">
        <f>Q2136*H2136</f>
        <v>0</v>
      </c>
      <c r="S2136" s="202">
        <v>0</v>
      </c>
      <c r="T2136" s="203">
        <f>S2136*H2136</f>
        <v>0</v>
      </c>
      <c r="AR2136" s="24" t="s">
        <v>133</v>
      </c>
      <c r="AT2136" s="24" t="s">
        <v>129</v>
      </c>
      <c r="AU2136" s="24" t="s">
        <v>134</v>
      </c>
      <c r="AY2136" s="24" t="s">
        <v>126</v>
      </c>
      <c r="BE2136" s="204">
        <f>IF(N2136="základní",J2136,0)</f>
        <v>0</v>
      </c>
      <c r="BF2136" s="204">
        <f>IF(N2136="snížená",J2136,0)</f>
        <v>0</v>
      </c>
      <c r="BG2136" s="204">
        <f>IF(N2136="zákl. přenesená",J2136,0)</f>
        <v>0</v>
      </c>
      <c r="BH2136" s="204">
        <f>IF(N2136="sníž. přenesená",J2136,0)</f>
        <v>0</v>
      </c>
      <c r="BI2136" s="204">
        <f>IF(N2136="nulová",J2136,0)</f>
        <v>0</v>
      </c>
      <c r="BJ2136" s="24" t="s">
        <v>134</v>
      </c>
      <c r="BK2136" s="204">
        <f>ROUND(I2136*H2136,2)</f>
        <v>0</v>
      </c>
      <c r="BL2136" s="24" t="s">
        <v>133</v>
      </c>
      <c r="BM2136" s="24" t="s">
        <v>2514</v>
      </c>
    </row>
    <row r="2137" spans="2:65" s="1" customFormat="1" ht="13.5">
      <c r="B2137" s="41"/>
      <c r="C2137" s="63"/>
      <c r="D2137" s="205" t="s">
        <v>135</v>
      </c>
      <c r="E2137" s="63"/>
      <c r="F2137" s="206" t="s">
        <v>2497</v>
      </c>
      <c r="G2137" s="63"/>
      <c r="H2137" s="63"/>
      <c r="I2137" s="163"/>
      <c r="J2137" s="63"/>
      <c r="K2137" s="63"/>
      <c r="L2137" s="61"/>
      <c r="M2137" s="207"/>
      <c r="N2137" s="42"/>
      <c r="O2137" s="42"/>
      <c r="P2137" s="42"/>
      <c r="Q2137" s="42"/>
      <c r="R2137" s="42"/>
      <c r="S2137" s="42"/>
      <c r="T2137" s="78"/>
      <c r="AT2137" s="24" t="s">
        <v>135</v>
      </c>
      <c r="AU2137" s="24" t="s">
        <v>134</v>
      </c>
    </row>
    <row r="2138" spans="2:65" s="1" customFormat="1" ht="22.5" customHeight="1">
      <c r="B2138" s="41"/>
      <c r="C2138" s="193" t="s">
        <v>2515</v>
      </c>
      <c r="D2138" s="193" t="s">
        <v>129</v>
      </c>
      <c r="E2138" s="194" t="s">
        <v>2516</v>
      </c>
      <c r="F2138" s="195" t="s">
        <v>2517</v>
      </c>
      <c r="G2138" s="196" t="s">
        <v>169</v>
      </c>
      <c r="H2138" s="197">
        <v>23</v>
      </c>
      <c r="I2138" s="198"/>
      <c r="J2138" s="199">
        <f>ROUND(I2138*H2138,2)</f>
        <v>0</v>
      </c>
      <c r="K2138" s="195" t="s">
        <v>21</v>
      </c>
      <c r="L2138" s="61"/>
      <c r="M2138" s="200" t="s">
        <v>21</v>
      </c>
      <c r="N2138" s="201" t="s">
        <v>42</v>
      </c>
      <c r="O2138" s="42"/>
      <c r="P2138" s="202">
        <f>O2138*H2138</f>
        <v>0</v>
      </c>
      <c r="Q2138" s="202">
        <v>0</v>
      </c>
      <c r="R2138" s="202">
        <f>Q2138*H2138</f>
        <v>0</v>
      </c>
      <c r="S2138" s="202">
        <v>0</v>
      </c>
      <c r="T2138" s="203">
        <f>S2138*H2138</f>
        <v>0</v>
      </c>
      <c r="AR2138" s="24" t="s">
        <v>133</v>
      </c>
      <c r="AT2138" s="24" t="s">
        <v>129</v>
      </c>
      <c r="AU2138" s="24" t="s">
        <v>134</v>
      </c>
      <c r="AY2138" s="24" t="s">
        <v>126</v>
      </c>
      <c r="BE2138" s="204">
        <f>IF(N2138="základní",J2138,0)</f>
        <v>0</v>
      </c>
      <c r="BF2138" s="204">
        <f>IF(N2138="snížená",J2138,0)</f>
        <v>0</v>
      </c>
      <c r="BG2138" s="204">
        <f>IF(N2138="zákl. přenesená",J2138,0)</f>
        <v>0</v>
      </c>
      <c r="BH2138" s="204">
        <f>IF(N2138="sníž. přenesená",J2138,0)</f>
        <v>0</v>
      </c>
      <c r="BI2138" s="204">
        <f>IF(N2138="nulová",J2138,0)</f>
        <v>0</v>
      </c>
      <c r="BJ2138" s="24" t="s">
        <v>134</v>
      </c>
      <c r="BK2138" s="204">
        <f>ROUND(I2138*H2138,2)</f>
        <v>0</v>
      </c>
      <c r="BL2138" s="24" t="s">
        <v>133</v>
      </c>
      <c r="BM2138" s="24" t="s">
        <v>2518</v>
      </c>
    </row>
    <row r="2139" spans="2:65" s="1" customFormat="1" ht="13.5">
      <c r="B2139" s="41"/>
      <c r="C2139" s="63"/>
      <c r="D2139" s="205" t="s">
        <v>135</v>
      </c>
      <c r="E2139" s="63"/>
      <c r="F2139" s="206" t="s">
        <v>2497</v>
      </c>
      <c r="G2139" s="63"/>
      <c r="H2139" s="63"/>
      <c r="I2139" s="163"/>
      <c r="J2139" s="63"/>
      <c r="K2139" s="63"/>
      <c r="L2139" s="61"/>
      <c r="M2139" s="207"/>
      <c r="N2139" s="42"/>
      <c r="O2139" s="42"/>
      <c r="P2139" s="42"/>
      <c r="Q2139" s="42"/>
      <c r="R2139" s="42"/>
      <c r="S2139" s="42"/>
      <c r="T2139" s="78"/>
      <c r="AT2139" s="24" t="s">
        <v>135</v>
      </c>
      <c r="AU2139" s="24" t="s">
        <v>134</v>
      </c>
    </row>
    <row r="2140" spans="2:65" s="1" customFormat="1" ht="22.5" customHeight="1">
      <c r="B2140" s="41"/>
      <c r="C2140" s="193" t="s">
        <v>1624</v>
      </c>
      <c r="D2140" s="193" t="s">
        <v>129</v>
      </c>
      <c r="E2140" s="194" t="s">
        <v>2519</v>
      </c>
      <c r="F2140" s="195" t="s">
        <v>2520</v>
      </c>
      <c r="G2140" s="196" t="s">
        <v>169</v>
      </c>
      <c r="H2140" s="197">
        <v>132</v>
      </c>
      <c r="I2140" s="198"/>
      <c r="J2140" s="199">
        <f>ROUND(I2140*H2140,2)</f>
        <v>0</v>
      </c>
      <c r="K2140" s="195" t="s">
        <v>21</v>
      </c>
      <c r="L2140" s="61"/>
      <c r="M2140" s="200" t="s">
        <v>21</v>
      </c>
      <c r="N2140" s="201" t="s">
        <v>42</v>
      </c>
      <c r="O2140" s="42"/>
      <c r="P2140" s="202">
        <f>O2140*H2140</f>
        <v>0</v>
      </c>
      <c r="Q2140" s="202">
        <v>0</v>
      </c>
      <c r="R2140" s="202">
        <f>Q2140*H2140</f>
        <v>0</v>
      </c>
      <c r="S2140" s="202">
        <v>0</v>
      </c>
      <c r="T2140" s="203">
        <f>S2140*H2140</f>
        <v>0</v>
      </c>
      <c r="AR2140" s="24" t="s">
        <v>133</v>
      </c>
      <c r="AT2140" s="24" t="s">
        <v>129</v>
      </c>
      <c r="AU2140" s="24" t="s">
        <v>134</v>
      </c>
      <c r="AY2140" s="24" t="s">
        <v>126</v>
      </c>
      <c r="BE2140" s="204">
        <f>IF(N2140="základní",J2140,0)</f>
        <v>0</v>
      </c>
      <c r="BF2140" s="204">
        <f>IF(N2140="snížená",J2140,0)</f>
        <v>0</v>
      </c>
      <c r="BG2140" s="204">
        <f>IF(N2140="zákl. přenesená",J2140,0)</f>
        <v>0</v>
      </c>
      <c r="BH2140" s="204">
        <f>IF(N2140="sníž. přenesená",J2140,0)</f>
        <v>0</v>
      </c>
      <c r="BI2140" s="204">
        <f>IF(N2140="nulová",J2140,0)</f>
        <v>0</v>
      </c>
      <c r="BJ2140" s="24" t="s">
        <v>134</v>
      </c>
      <c r="BK2140" s="204">
        <f>ROUND(I2140*H2140,2)</f>
        <v>0</v>
      </c>
      <c r="BL2140" s="24" t="s">
        <v>133</v>
      </c>
      <c r="BM2140" s="24" t="s">
        <v>2521</v>
      </c>
    </row>
    <row r="2141" spans="2:65" s="1" customFormat="1" ht="13.5">
      <c r="B2141" s="41"/>
      <c r="C2141" s="63"/>
      <c r="D2141" s="205" t="s">
        <v>135</v>
      </c>
      <c r="E2141" s="63"/>
      <c r="F2141" s="206" t="s">
        <v>2497</v>
      </c>
      <c r="G2141" s="63"/>
      <c r="H2141" s="63"/>
      <c r="I2141" s="163"/>
      <c r="J2141" s="63"/>
      <c r="K2141" s="63"/>
      <c r="L2141" s="61"/>
      <c r="M2141" s="207"/>
      <c r="N2141" s="42"/>
      <c r="O2141" s="42"/>
      <c r="P2141" s="42"/>
      <c r="Q2141" s="42"/>
      <c r="R2141" s="42"/>
      <c r="S2141" s="42"/>
      <c r="T2141" s="78"/>
      <c r="AT2141" s="24" t="s">
        <v>135</v>
      </c>
      <c r="AU2141" s="24" t="s">
        <v>134</v>
      </c>
    </row>
    <row r="2142" spans="2:65" s="1" customFormat="1" ht="22.5" customHeight="1">
      <c r="B2142" s="41"/>
      <c r="C2142" s="193" t="s">
        <v>2522</v>
      </c>
      <c r="D2142" s="193" t="s">
        <v>129</v>
      </c>
      <c r="E2142" s="194" t="s">
        <v>2523</v>
      </c>
      <c r="F2142" s="195" t="s">
        <v>2524</v>
      </c>
      <c r="G2142" s="196" t="s">
        <v>489</v>
      </c>
      <c r="H2142" s="197">
        <v>2</v>
      </c>
      <c r="I2142" s="198"/>
      <c r="J2142" s="199">
        <f>ROUND(I2142*H2142,2)</f>
        <v>0</v>
      </c>
      <c r="K2142" s="195" t="s">
        <v>21</v>
      </c>
      <c r="L2142" s="61"/>
      <c r="M2142" s="200" t="s">
        <v>21</v>
      </c>
      <c r="N2142" s="201" t="s">
        <v>42</v>
      </c>
      <c r="O2142" s="42"/>
      <c r="P2142" s="202">
        <f>O2142*H2142</f>
        <v>0</v>
      </c>
      <c r="Q2142" s="202">
        <v>0</v>
      </c>
      <c r="R2142" s="202">
        <f>Q2142*H2142</f>
        <v>0</v>
      </c>
      <c r="S2142" s="202">
        <v>0</v>
      </c>
      <c r="T2142" s="203">
        <f>S2142*H2142</f>
        <v>0</v>
      </c>
      <c r="AR2142" s="24" t="s">
        <v>133</v>
      </c>
      <c r="AT2142" s="24" t="s">
        <v>129</v>
      </c>
      <c r="AU2142" s="24" t="s">
        <v>134</v>
      </c>
      <c r="AY2142" s="24" t="s">
        <v>126</v>
      </c>
      <c r="BE2142" s="204">
        <f>IF(N2142="základní",J2142,0)</f>
        <v>0</v>
      </c>
      <c r="BF2142" s="204">
        <f>IF(N2142="snížená",J2142,0)</f>
        <v>0</v>
      </c>
      <c r="BG2142" s="204">
        <f>IF(N2142="zákl. přenesená",J2142,0)</f>
        <v>0</v>
      </c>
      <c r="BH2142" s="204">
        <f>IF(N2142="sníž. přenesená",J2142,0)</f>
        <v>0</v>
      </c>
      <c r="BI2142" s="204">
        <f>IF(N2142="nulová",J2142,0)</f>
        <v>0</v>
      </c>
      <c r="BJ2142" s="24" t="s">
        <v>134</v>
      </c>
      <c r="BK2142" s="204">
        <f>ROUND(I2142*H2142,2)</f>
        <v>0</v>
      </c>
      <c r="BL2142" s="24" t="s">
        <v>133</v>
      </c>
      <c r="BM2142" s="24" t="s">
        <v>2525</v>
      </c>
    </row>
    <row r="2143" spans="2:65" s="1" customFormat="1" ht="13.5">
      <c r="B2143" s="41"/>
      <c r="C2143" s="63"/>
      <c r="D2143" s="205" t="s">
        <v>135</v>
      </c>
      <c r="E2143" s="63"/>
      <c r="F2143" s="206" t="s">
        <v>2524</v>
      </c>
      <c r="G2143" s="63"/>
      <c r="H2143" s="63"/>
      <c r="I2143" s="163"/>
      <c r="J2143" s="63"/>
      <c r="K2143" s="63"/>
      <c r="L2143" s="61"/>
      <c r="M2143" s="207"/>
      <c r="N2143" s="42"/>
      <c r="O2143" s="42"/>
      <c r="P2143" s="42"/>
      <c r="Q2143" s="42"/>
      <c r="R2143" s="42"/>
      <c r="S2143" s="42"/>
      <c r="T2143" s="78"/>
      <c r="AT2143" s="24" t="s">
        <v>135</v>
      </c>
      <c r="AU2143" s="24" t="s">
        <v>134</v>
      </c>
    </row>
    <row r="2144" spans="2:65" s="1" customFormat="1" ht="22.5" customHeight="1">
      <c r="B2144" s="41"/>
      <c r="C2144" s="193" t="s">
        <v>1630</v>
      </c>
      <c r="D2144" s="193" t="s">
        <v>129</v>
      </c>
      <c r="E2144" s="194" t="s">
        <v>2526</v>
      </c>
      <c r="F2144" s="195" t="s">
        <v>2527</v>
      </c>
      <c r="G2144" s="196" t="s">
        <v>489</v>
      </c>
      <c r="H2144" s="197">
        <v>5</v>
      </c>
      <c r="I2144" s="198"/>
      <c r="J2144" s="199">
        <f>ROUND(I2144*H2144,2)</f>
        <v>0</v>
      </c>
      <c r="K2144" s="195" t="s">
        <v>21</v>
      </c>
      <c r="L2144" s="61"/>
      <c r="M2144" s="200" t="s">
        <v>21</v>
      </c>
      <c r="N2144" s="201" t="s">
        <v>42</v>
      </c>
      <c r="O2144" s="42"/>
      <c r="P2144" s="202">
        <f>O2144*H2144</f>
        <v>0</v>
      </c>
      <c r="Q2144" s="202">
        <v>0</v>
      </c>
      <c r="R2144" s="202">
        <f>Q2144*H2144</f>
        <v>0</v>
      </c>
      <c r="S2144" s="202">
        <v>0</v>
      </c>
      <c r="T2144" s="203">
        <f>S2144*H2144</f>
        <v>0</v>
      </c>
      <c r="AR2144" s="24" t="s">
        <v>133</v>
      </c>
      <c r="AT2144" s="24" t="s">
        <v>129</v>
      </c>
      <c r="AU2144" s="24" t="s">
        <v>134</v>
      </c>
      <c r="AY2144" s="24" t="s">
        <v>126</v>
      </c>
      <c r="BE2144" s="204">
        <f>IF(N2144="základní",J2144,0)</f>
        <v>0</v>
      </c>
      <c r="BF2144" s="204">
        <f>IF(N2144="snížená",J2144,0)</f>
        <v>0</v>
      </c>
      <c r="BG2144" s="204">
        <f>IF(N2144="zákl. přenesená",J2144,0)</f>
        <v>0</v>
      </c>
      <c r="BH2144" s="204">
        <f>IF(N2144="sníž. přenesená",J2144,0)</f>
        <v>0</v>
      </c>
      <c r="BI2144" s="204">
        <f>IF(N2144="nulová",J2144,0)</f>
        <v>0</v>
      </c>
      <c r="BJ2144" s="24" t="s">
        <v>134</v>
      </c>
      <c r="BK2144" s="204">
        <f>ROUND(I2144*H2144,2)</f>
        <v>0</v>
      </c>
      <c r="BL2144" s="24" t="s">
        <v>133</v>
      </c>
      <c r="BM2144" s="24" t="s">
        <v>2528</v>
      </c>
    </row>
    <row r="2145" spans="2:65" s="1" customFormat="1" ht="13.5">
      <c r="B2145" s="41"/>
      <c r="C2145" s="63"/>
      <c r="D2145" s="205" t="s">
        <v>135</v>
      </c>
      <c r="E2145" s="63"/>
      <c r="F2145" s="206" t="s">
        <v>2527</v>
      </c>
      <c r="G2145" s="63"/>
      <c r="H2145" s="63"/>
      <c r="I2145" s="163"/>
      <c r="J2145" s="63"/>
      <c r="K2145" s="63"/>
      <c r="L2145" s="61"/>
      <c r="M2145" s="207"/>
      <c r="N2145" s="42"/>
      <c r="O2145" s="42"/>
      <c r="P2145" s="42"/>
      <c r="Q2145" s="42"/>
      <c r="R2145" s="42"/>
      <c r="S2145" s="42"/>
      <c r="T2145" s="78"/>
      <c r="AT2145" s="24" t="s">
        <v>135</v>
      </c>
      <c r="AU2145" s="24" t="s">
        <v>134</v>
      </c>
    </row>
    <row r="2146" spans="2:65" s="1" customFormat="1" ht="22.5" customHeight="1">
      <c r="B2146" s="41"/>
      <c r="C2146" s="193" t="s">
        <v>2529</v>
      </c>
      <c r="D2146" s="193" t="s">
        <v>129</v>
      </c>
      <c r="E2146" s="194" t="s">
        <v>2530</v>
      </c>
      <c r="F2146" s="195" t="s">
        <v>2531</v>
      </c>
      <c r="G2146" s="196" t="s">
        <v>489</v>
      </c>
      <c r="H2146" s="197">
        <v>7</v>
      </c>
      <c r="I2146" s="198"/>
      <c r="J2146" s="199">
        <f>ROUND(I2146*H2146,2)</f>
        <v>0</v>
      </c>
      <c r="K2146" s="195" t="s">
        <v>21</v>
      </c>
      <c r="L2146" s="61"/>
      <c r="M2146" s="200" t="s">
        <v>21</v>
      </c>
      <c r="N2146" s="201" t="s">
        <v>42</v>
      </c>
      <c r="O2146" s="42"/>
      <c r="P2146" s="202">
        <f>O2146*H2146</f>
        <v>0</v>
      </c>
      <c r="Q2146" s="202">
        <v>0</v>
      </c>
      <c r="R2146" s="202">
        <f>Q2146*H2146</f>
        <v>0</v>
      </c>
      <c r="S2146" s="202">
        <v>0</v>
      </c>
      <c r="T2146" s="203">
        <f>S2146*H2146</f>
        <v>0</v>
      </c>
      <c r="AR2146" s="24" t="s">
        <v>133</v>
      </c>
      <c r="AT2146" s="24" t="s">
        <v>129</v>
      </c>
      <c r="AU2146" s="24" t="s">
        <v>134</v>
      </c>
      <c r="AY2146" s="24" t="s">
        <v>126</v>
      </c>
      <c r="BE2146" s="204">
        <f>IF(N2146="základní",J2146,0)</f>
        <v>0</v>
      </c>
      <c r="BF2146" s="204">
        <f>IF(N2146="snížená",J2146,0)</f>
        <v>0</v>
      </c>
      <c r="BG2146" s="204">
        <f>IF(N2146="zákl. přenesená",J2146,0)</f>
        <v>0</v>
      </c>
      <c r="BH2146" s="204">
        <f>IF(N2146="sníž. přenesená",J2146,0)</f>
        <v>0</v>
      </c>
      <c r="BI2146" s="204">
        <f>IF(N2146="nulová",J2146,0)</f>
        <v>0</v>
      </c>
      <c r="BJ2146" s="24" t="s">
        <v>134</v>
      </c>
      <c r="BK2146" s="204">
        <f>ROUND(I2146*H2146,2)</f>
        <v>0</v>
      </c>
      <c r="BL2146" s="24" t="s">
        <v>133</v>
      </c>
      <c r="BM2146" s="24" t="s">
        <v>2532</v>
      </c>
    </row>
    <row r="2147" spans="2:65" s="1" customFormat="1" ht="13.5">
      <c r="B2147" s="41"/>
      <c r="C2147" s="63"/>
      <c r="D2147" s="208" t="s">
        <v>135</v>
      </c>
      <c r="E2147" s="63"/>
      <c r="F2147" s="209" t="s">
        <v>2531</v>
      </c>
      <c r="G2147" s="63"/>
      <c r="H2147" s="63"/>
      <c r="I2147" s="163"/>
      <c r="J2147" s="63"/>
      <c r="K2147" s="63"/>
      <c r="L2147" s="61"/>
      <c r="M2147" s="207"/>
      <c r="N2147" s="42"/>
      <c r="O2147" s="42"/>
      <c r="P2147" s="42"/>
      <c r="Q2147" s="42"/>
      <c r="R2147" s="42"/>
      <c r="S2147" s="42"/>
      <c r="T2147" s="78"/>
      <c r="AT2147" s="24" t="s">
        <v>135</v>
      </c>
      <c r="AU2147" s="24" t="s">
        <v>134</v>
      </c>
    </row>
    <row r="2148" spans="2:65" s="10" customFormat="1" ht="22.35" customHeight="1">
      <c r="B2148" s="176"/>
      <c r="C2148" s="177"/>
      <c r="D2148" s="190" t="s">
        <v>69</v>
      </c>
      <c r="E2148" s="191" t="s">
        <v>2533</v>
      </c>
      <c r="F2148" s="191" t="s">
        <v>2534</v>
      </c>
      <c r="G2148" s="177"/>
      <c r="H2148" s="177"/>
      <c r="I2148" s="180"/>
      <c r="J2148" s="192">
        <f>BK2148</f>
        <v>0</v>
      </c>
      <c r="K2148" s="177"/>
      <c r="L2148" s="182"/>
      <c r="M2148" s="183"/>
      <c r="N2148" s="184"/>
      <c r="O2148" s="184"/>
      <c r="P2148" s="185">
        <f>SUM(P2149:P2168)</f>
        <v>0</v>
      </c>
      <c r="Q2148" s="184"/>
      <c r="R2148" s="185">
        <f>SUM(R2149:R2168)</f>
        <v>0</v>
      </c>
      <c r="S2148" s="184"/>
      <c r="T2148" s="186">
        <f>SUM(T2149:T2168)</f>
        <v>0</v>
      </c>
      <c r="AR2148" s="187" t="s">
        <v>78</v>
      </c>
      <c r="AT2148" s="188" t="s">
        <v>69</v>
      </c>
      <c r="AU2148" s="188" t="s">
        <v>134</v>
      </c>
      <c r="AY2148" s="187" t="s">
        <v>126</v>
      </c>
      <c r="BK2148" s="189">
        <f>SUM(BK2149:BK2168)</f>
        <v>0</v>
      </c>
    </row>
    <row r="2149" spans="2:65" s="1" customFormat="1" ht="22.5" customHeight="1">
      <c r="B2149" s="41"/>
      <c r="C2149" s="193" t="s">
        <v>1635</v>
      </c>
      <c r="D2149" s="193" t="s">
        <v>129</v>
      </c>
      <c r="E2149" s="194" t="s">
        <v>2535</v>
      </c>
      <c r="F2149" s="195" t="s">
        <v>2536</v>
      </c>
      <c r="G2149" s="196" t="s">
        <v>169</v>
      </c>
      <c r="H2149" s="197">
        <v>81</v>
      </c>
      <c r="I2149" s="198"/>
      <c r="J2149" s="199">
        <f>ROUND(I2149*H2149,2)</f>
        <v>0</v>
      </c>
      <c r="K2149" s="195" t="s">
        <v>21</v>
      </c>
      <c r="L2149" s="61"/>
      <c r="M2149" s="200" t="s">
        <v>21</v>
      </c>
      <c r="N2149" s="201" t="s">
        <v>42</v>
      </c>
      <c r="O2149" s="42"/>
      <c r="P2149" s="202">
        <f>O2149*H2149</f>
        <v>0</v>
      </c>
      <c r="Q2149" s="202">
        <v>0</v>
      </c>
      <c r="R2149" s="202">
        <f>Q2149*H2149</f>
        <v>0</v>
      </c>
      <c r="S2149" s="202">
        <v>0</v>
      </c>
      <c r="T2149" s="203">
        <f>S2149*H2149</f>
        <v>0</v>
      </c>
      <c r="AR2149" s="24" t="s">
        <v>133</v>
      </c>
      <c r="AT2149" s="24" t="s">
        <v>129</v>
      </c>
      <c r="AU2149" s="24" t="s">
        <v>138</v>
      </c>
      <c r="AY2149" s="24" t="s">
        <v>126</v>
      </c>
      <c r="BE2149" s="204">
        <f>IF(N2149="základní",J2149,0)</f>
        <v>0</v>
      </c>
      <c r="BF2149" s="204">
        <f>IF(N2149="snížená",J2149,0)</f>
        <v>0</v>
      </c>
      <c r="BG2149" s="204">
        <f>IF(N2149="zákl. přenesená",J2149,0)</f>
        <v>0</v>
      </c>
      <c r="BH2149" s="204">
        <f>IF(N2149="sníž. přenesená",J2149,0)</f>
        <v>0</v>
      </c>
      <c r="BI2149" s="204">
        <f>IF(N2149="nulová",J2149,0)</f>
        <v>0</v>
      </c>
      <c r="BJ2149" s="24" t="s">
        <v>134</v>
      </c>
      <c r="BK2149" s="204">
        <f>ROUND(I2149*H2149,2)</f>
        <v>0</v>
      </c>
      <c r="BL2149" s="24" t="s">
        <v>133</v>
      </c>
      <c r="BM2149" s="24" t="s">
        <v>2537</v>
      </c>
    </row>
    <row r="2150" spans="2:65" s="1" customFormat="1" ht="13.5">
      <c r="B2150" s="41"/>
      <c r="C2150" s="63"/>
      <c r="D2150" s="205" t="s">
        <v>135</v>
      </c>
      <c r="E2150" s="63"/>
      <c r="F2150" s="206" t="s">
        <v>2538</v>
      </c>
      <c r="G2150" s="63"/>
      <c r="H2150" s="63"/>
      <c r="I2150" s="163"/>
      <c r="J2150" s="63"/>
      <c r="K2150" s="63"/>
      <c r="L2150" s="61"/>
      <c r="M2150" s="207"/>
      <c r="N2150" s="42"/>
      <c r="O2150" s="42"/>
      <c r="P2150" s="42"/>
      <c r="Q2150" s="42"/>
      <c r="R2150" s="42"/>
      <c r="S2150" s="42"/>
      <c r="T2150" s="78"/>
      <c r="AT2150" s="24" t="s">
        <v>135</v>
      </c>
      <c r="AU2150" s="24" t="s">
        <v>138</v>
      </c>
    </row>
    <row r="2151" spans="2:65" s="1" customFormat="1" ht="22.5" customHeight="1">
      <c r="B2151" s="41"/>
      <c r="C2151" s="193" t="s">
        <v>2539</v>
      </c>
      <c r="D2151" s="193" t="s">
        <v>129</v>
      </c>
      <c r="E2151" s="194" t="s">
        <v>2540</v>
      </c>
      <c r="F2151" s="195" t="s">
        <v>2541</v>
      </c>
      <c r="G2151" s="196" t="s">
        <v>489</v>
      </c>
      <c r="H2151" s="197">
        <v>114</v>
      </c>
      <c r="I2151" s="198"/>
      <c r="J2151" s="199">
        <f>ROUND(I2151*H2151,2)</f>
        <v>0</v>
      </c>
      <c r="K2151" s="195" t="s">
        <v>21</v>
      </c>
      <c r="L2151" s="61"/>
      <c r="M2151" s="200" t="s">
        <v>21</v>
      </c>
      <c r="N2151" s="201" t="s">
        <v>42</v>
      </c>
      <c r="O2151" s="42"/>
      <c r="P2151" s="202">
        <f>O2151*H2151</f>
        <v>0</v>
      </c>
      <c r="Q2151" s="202">
        <v>0</v>
      </c>
      <c r="R2151" s="202">
        <f>Q2151*H2151</f>
        <v>0</v>
      </c>
      <c r="S2151" s="202">
        <v>0</v>
      </c>
      <c r="T2151" s="203">
        <f>S2151*H2151</f>
        <v>0</v>
      </c>
      <c r="AR2151" s="24" t="s">
        <v>133</v>
      </c>
      <c r="AT2151" s="24" t="s">
        <v>129</v>
      </c>
      <c r="AU2151" s="24" t="s">
        <v>138</v>
      </c>
      <c r="AY2151" s="24" t="s">
        <v>126</v>
      </c>
      <c r="BE2151" s="204">
        <f>IF(N2151="základní",J2151,0)</f>
        <v>0</v>
      </c>
      <c r="BF2151" s="204">
        <f>IF(N2151="snížená",J2151,0)</f>
        <v>0</v>
      </c>
      <c r="BG2151" s="204">
        <f>IF(N2151="zákl. přenesená",J2151,0)</f>
        <v>0</v>
      </c>
      <c r="BH2151" s="204">
        <f>IF(N2151="sníž. přenesená",J2151,0)</f>
        <v>0</v>
      </c>
      <c r="BI2151" s="204">
        <f>IF(N2151="nulová",J2151,0)</f>
        <v>0</v>
      </c>
      <c r="BJ2151" s="24" t="s">
        <v>134</v>
      </c>
      <c r="BK2151" s="204">
        <f>ROUND(I2151*H2151,2)</f>
        <v>0</v>
      </c>
      <c r="BL2151" s="24" t="s">
        <v>133</v>
      </c>
      <c r="BM2151" s="24" t="s">
        <v>2542</v>
      </c>
    </row>
    <row r="2152" spans="2:65" s="1" customFormat="1" ht="13.5">
      <c r="B2152" s="41"/>
      <c r="C2152" s="63"/>
      <c r="D2152" s="205" t="s">
        <v>135</v>
      </c>
      <c r="E2152" s="63"/>
      <c r="F2152" s="206" t="s">
        <v>2541</v>
      </c>
      <c r="G2152" s="63"/>
      <c r="H2152" s="63"/>
      <c r="I2152" s="163"/>
      <c r="J2152" s="63"/>
      <c r="K2152" s="63"/>
      <c r="L2152" s="61"/>
      <c r="M2152" s="207"/>
      <c r="N2152" s="42"/>
      <c r="O2152" s="42"/>
      <c r="P2152" s="42"/>
      <c r="Q2152" s="42"/>
      <c r="R2152" s="42"/>
      <c r="S2152" s="42"/>
      <c r="T2152" s="78"/>
      <c r="AT2152" s="24" t="s">
        <v>135</v>
      </c>
      <c r="AU2152" s="24" t="s">
        <v>138</v>
      </c>
    </row>
    <row r="2153" spans="2:65" s="1" customFormat="1" ht="22.5" customHeight="1">
      <c r="B2153" s="41"/>
      <c r="C2153" s="193" t="s">
        <v>1640</v>
      </c>
      <c r="D2153" s="193" t="s">
        <v>129</v>
      </c>
      <c r="E2153" s="194" t="s">
        <v>2543</v>
      </c>
      <c r="F2153" s="195" t="s">
        <v>2544</v>
      </c>
      <c r="G2153" s="196" t="s">
        <v>489</v>
      </c>
      <c r="H2153" s="197">
        <v>4</v>
      </c>
      <c r="I2153" s="198"/>
      <c r="J2153" s="199">
        <f>ROUND(I2153*H2153,2)</f>
        <v>0</v>
      </c>
      <c r="K2153" s="195" t="s">
        <v>21</v>
      </c>
      <c r="L2153" s="61"/>
      <c r="M2153" s="200" t="s">
        <v>21</v>
      </c>
      <c r="N2153" s="201" t="s">
        <v>42</v>
      </c>
      <c r="O2153" s="42"/>
      <c r="P2153" s="202">
        <f>O2153*H2153</f>
        <v>0</v>
      </c>
      <c r="Q2153" s="202">
        <v>0</v>
      </c>
      <c r="R2153" s="202">
        <f>Q2153*H2153</f>
        <v>0</v>
      </c>
      <c r="S2153" s="202">
        <v>0</v>
      </c>
      <c r="T2153" s="203">
        <f>S2153*H2153</f>
        <v>0</v>
      </c>
      <c r="AR2153" s="24" t="s">
        <v>133</v>
      </c>
      <c r="AT2153" s="24" t="s">
        <v>129</v>
      </c>
      <c r="AU2153" s="24" t="s">
        <v>138</v>
      </c>
      <c r="AY2153" s="24" t="s">
        <v>126</v>
      </c>
      <c r="BE2153" s="204">
        <f>IF(N2153="základní",J2153,0)</f>
        <v>0</v>
      </c>
      <c r="BF2153" s="204">
        <f>IF(N2153="snížená",J2153,0)</f>
        <v>0</v>
      </c>
      <c r="BG2153" s="204">
        <f>IF(N2153="zákl. přenesená",J2153,0)</f>
        <v>0</v>
      </c>
      <c r="BH2153" s="204">
        <f>IF(N2153="sníž. přenesená",J2153,0)</f>
        <v>0</v>
      </c>
      <c r="BI2153" s="204">
        <f>IF(N2153="nulová",J2153,0)</f>
        <v>0</v>
      </c>
      <c r="BJ2153" s="24" t="s">
        <v>134</v>
      </c>
      <c r="BK2153" s="204">
        <f>ROUND(I2153*H2153,2)</f>
        <v>0</v>
      </c>
      <c r="BL2153" s="24" t="s">
        <v>133</v>
      </c>
      <c r="BM2153" s="24" t="s">
        <v>2545</v>
      </c>
    </row>
    <row r="2154" spans="2:65" s="1" customFormat="1" ht="13.5">
      <c r="B2154" s="41"/>
      <c r="C2154" s="63"/>
      <c r="D2154" s="205" t="s">
        <v>135</v>
      </c>
      <c r="E2154" s="63"/>
      <c r="F2154" s="206" t="s">
        <v>2544</v>
      </c>
      <c r="G2154" s="63"/>
      <c r="H2154" s="63"/>
      <c r="I2154" s="163"/>
      <c r="J2154" s="63"/>
      <c r="K2154" s="63"/>
      <c r="L2154" s="61"/>
      <c r="M2154" s="207"/>
      <c r="N2154" s="42"/>
      <c r="O2154" s="42"/>
      <c r="P2154" s="42"/>
      <c r="Q2154" s="42"/>
      <c r="R2154" s="42"/>
      <c r="S2154" s="42"/>
      <c r="T2154" s="78"/>
      <c r="AT2154" s="24" t="s">
        <v>135</v>
      </c>
      <c r="AU2154" s="24" t="s">
        <v>138</v>
      </c>
    </row>
    <row r="2155" spans="2:65" s="1" customFormat="1" ht="22.5" customHeight="1">
      <c r="B2155" s="41"/>
      <c r="C2155" s="193" t="s">
        <v>2546</v>
      </c>
      <c r="D2155" s="193" t="s">
        <v>129</v>
      </c>
      <c r="E2155" s="194" t="s">
        <v>2547</v>
      </c>
      <c r="F2155" s="195" t="s">
        <v>2548</v>
      </c>
      <c r="G2155" s="196" t="s">
        <v>489</v>
      </c>
      <c r="H2155" s="197">
        <v>37</v>
      </c>
      <c r="I2155" s="198"/>
      <c r="J2155" s="199">
        <f>ROUND(I2155*H2155,2)</f>
        <v>0</v>
      </c>
      <c r="K2155" s="195" t="s">
        <v>21</v>
      </c>
      <c r="L2155" s="61"/>
      <c r="M2155" s="200" t="s">
        <v>21</v>
      </c>
      <c r="N2155" s="201" t="s">
        <v>42</v>
      </c>
      <c r="O2155" s="42"/>
      <c r="P2155" s="202">
        <f>O2155*H2155</f>
        <v>0</v>
      </c>
      <c r="Q2155" s="202">
        <v>0</v>
      </c>
      <c r="R2155" s="202">
        <f>Q2155*H2155</f>
        <v>0</v>
      </c>
      <c r="S2155" s="202">
        <v>0</v>
      </c>
      <c r="T2155" s="203">
        <f>S2155*H2155</f>
        <v>0</v>
      </c>
      <c r="AR2155" s="24" t="s">
        <v>133</v>
      </c>
      <c r="AT2155" s="24" t="s">
        <v>129</v>
      </c>
      <c r="AU2155" s="24" t="s">
        <v>138</v>
      </c>
      <c r="AY2155" s="24" t="s">
        <v>126</v>
      </c>
      <c r="BE2155" s="204">
        <f>IF(N2155="základní",J2155,0)</f>
        <v>0</v>
      </c>
      <c r="BF2155" s="204">
        <f>IF(N2155="snížená",J2155,0)</f>
        <v>0</v>
      </c>
      <c r="BG2155" s="204">
        <f>IF(N2155="zákl. přenesená",J2155,0)</f>
        <v>0</v>
      </c>
      <c r="BH2155" s="204">
        <f>IF(N2155="sníž. přenesená",J2155,0)</f>
        <v>0</v>
      </c>
      <c r="BI2155" s="204">
        <f>IF(N2155="nulová",J2155,0)</f>
        <v>0</v>
      </c>
      <c r="BJ2155" s="24" t="s">
        <v>134</v>
      </c>
      <c r="BK2155" s="204">
        <f>ROUND(I2155*H2155,2)</f>
        <v>0</v>
      </c>
      <c r="BL2155" s="24" t="s">
        <v>133</v>
      </c>
      <c r="BM2155" s="24" t="s">
        <v>2549</v>
      </c>
    </row>
    <row r="2156" spans="2:65" s="1" customFormat="1" ht="13.5">
      <c r="B2156" s="41"/>
      <c r="C2156" s="63"/>
      <c r="D2156" s="205" t="s">
        <v>135</v>
      </c>
      <c r="E2156" s="63"/>
      <c r="F2156" s="206" t="s">
        <v>2548</v>
      </c>
      <c r="G2156" s="63"/>
      <c r="H2156" s="63"/>
      <c r="I2156" s="163"/>
      <c r="J2156" s="63"/>
      <c r="K2156" s="63"/>
      <c r="L2156" s="61"/>
      <c r="M2156" s="207"/>
      <c r="N2156" s="42"/>
      <c r="O2156" s="42"/>
      <c r="P2156" s="42"/>
      <c r="Q2156" s="42"/>
      <c r="R2156" s="42"/>
      <c r="S2156" s="42"/>
      <c r="T2156" s="78"/>
      <c r="AT2156" s="24" t="s">
        <v>135</v>
      </c>
      <c r="AU2156" s="24" t="s">
        <v>138</v>
      </c>
    </row>
    <row r="2157" spans="2:65" s="1" customFormat="1" ht="22.5" customHeight="1">
      <c r="B2157" s="41"/>
      <c r="C2157" s="193" t="s">
        <v>1644</v>
      </c>
      <c r="D2157" s="193" t="s">
        <v>129</v>
      </c>
      <c r="E2157" s="194" t="s">
        <v>2550</v>
      </c>
      <c r="F2157" s="195" t="s">
        <v>2551</v>
      </c>
      <c r="G2157" s="196" t="s">
        <v>489</v>
      </c>
      <c r="H2157" s="197">
        <v>114</v>
      </c>
      <c r="I2157" s="198"/>
      <c r="J2157" s="199">
        <f>ROUND(I2157*H2157,2)</f>
        <v>0</v>
      </c>
      <c r="K2157" s="195" t="s">
        <v>21</v>
      </c>
      <c r="L2157" s="61"/>
      <c r="M2157" s="200" t="s">
        <v>21</v>
      </c>
      <c r="N2157" s="201" t="s">
        <v>42</v>
      </c>
      <c r="O2157" s="42"/>
      <c r="P2157" s="202">
        <f>O2157*H2157</f>
        <v>0</v>
      </c>
      <c r="Q2157" s="202">
        <v>0</v>
      </c>
      <c r="R2157" s="202">
        <f>Q2157*H2157</f>
        <v>0</v>
      </c>
      <c r="S2157" s="202">
        <v>0</v>
      </c>
      <c r="T2157" s="203">
        <f>S2157*H2157</f>
        <v>0</v>
      </c>
      <c r="AR2157" s="24" t="s">
        <v>133</v>
      </c>
      <c r="AT2157" s="24" t="s">
        <v>129</v>
      </c>
      <c r="AU2157" s="24" t="s">
        <v>138</v>
      </c>
      <c r="AY2157" s="24" t="s">
        <v>126</v>
      </c>
      <c r="BE2157" s="204">
        <f>IF(N2157="základní",J2157,0)</f>
        <v>0</v>
      </c>
      <c r="BF2157" s="204">
        <f>IF(N2157="snížená",J2157,0)</f>
        <v>0</v>
      </c>
      <c r="BG2157" s="204">
        <f>IF(N2157="zákl. přenesená",J2157,0)</f>
        <v>0</v>
      </c>
      <c r="BH2157" s="204">
        <f>IF(N2157="sníž. přenesená",J2157,0)</f>
        <v>0</v>
      </c>
      <c r="BI2157" s="204">
        <f>IF(N2157="nulová",J2157,0)</f>
        <v>0</v>
      </c>
      <c r="BJ2157" s="24" t="s">
        <v>134</v>
      </c>
      <c r="BK2157" s="204">
        <f>ROUND(I2157*H2157,2)</f>
        <v>0</v>
      </c>
      <c r="BL2157" s="24" t="s">
        <v>133</v>
      </c>
      <c r="BM2157" s="24" t="s">
        <v>2552</v>
      </c>
    </row>
    <row r="2158" spans="2:65" s="1" customFormat="1" ht="13.5">
      <c r="B2158" s="41"/>
      <c r="C2158" s="63"/>
      <c r="D2158" s="205" t="s">
        <v>135</v>
      </c>
      <c r="E2158" s="63"/>
      <c r="F2158" s="206" t="s">
        <v>2551</v>
      </c>
      <c r="G2158" s="63"/>
      <c r="H2158" s="63"/>
      <c r="I2158" s="163"/>
      <c r="J2158" s="63"/>
      <c r="K2158" s="63"/>
      <c r="L2158" s="61"/>
      <c r="M2158" s="207"/>
      <c r="N2158" s="42"/>
      <c r="O2158" s="42"/>
      <c r="P2158" s="42"/>
      <c r="Q2158" s="42"/>
      <c r="R2158" s="42"/>
      <c r="S2158" s="42"/>
      <c r="T2158" s="78"/>
      <c r="AT2158" s="24" t="s">
        <v>135</v>
      </c>
      <c r="AU2158" s="24" t="s">
        <v>138</v>
      </c>
    </row>
    <row r="2159" spans="2:65" s="1" customFormat="1" ht="22.5" customHeight="1">
      <c r="B2159" s="41"/>
      <c r="C2159" s="193" t="s">
        <v>2553</v>
      </c>
      <c r="D2159" s="193" t="s">
        <v>129</v>
      </c>
      <c r="E2159" s="194" t="s">
        <v>2554</v>
      </c>
      <c r="F2159" s="195" t="s">
        <v>2555</v>
      </c>
      <c r="G2159" s="196" t="s">
        <v>489</v>
      </c>
      <c r="H2159" s="197">
        <v>4</v>
      </c>
      <c r="I2159" s="198"/>
      <c r="J2159" s="199">
        <f>ROUND(I2159*H2159,2)</f>
        <v>0</v>
      </c>
      <c r="K2159" s="195" t="s">
        <v>21</v>
      </c>
      <c r="L2159" s="61"/>
      <c r="M2159" s="200" t="s">
        <v>21</v>
      </c>
      <c r="N2159" s="201" t="s">
        <v>42</v>
      </c>
      <c r="O2159" s="42"/>
      <c r="P2159" s="202">
        <f>O2159*H2159</f>
        <v>0</v>
      </c>
      <c r="Q2159" s="202">
        <v>0</v>
      </c>
      <c r="R2159" s="202">
        <f>Q2159*H2159</f>
        <v>0</v>
      </c>
      <c r="S2159" s="202">
        <v>0</v>
      </c>
      <c r="T2159" s="203">
        <f>S2159*H2159</f>
        <v>0</v>
      </c>
      <c r="AR2159" s="24" t="s">
        <v>133</v>
      </c>
      <c r="AT2159" s="24" t="s">
        <v>129</v>
      </c>
      <c r="AU2159" s="24" t="s">
        <v>138</v>
      </c>
      <c r="AY2159" s="24" t="s">
        <v>126</v>
      </c>
      <c r="BE2159" s="204">
        <f>IF(N2159="základní",J2159,0)</f>
        <v>0</v>
      </c>
      <c r="BF2159" s="204">
        <f>IF(N2159="snížená",J2159,0)</f>
        <v>0</v>
      </c>
      <c r="BG2159" s="204">
        <f>IF(N2159="zákl. přenesená",J2159,0)</f>
        <v>0</v>
      </c>
      <c r="BH2159" s="204">
        <f>IF(N2159="sníž. přenesená",J2159,0)</f>
        <v>0</v>
      </c>
      <c r="BI2159" s="204">
        <f>IF(N2159="nulová",J2159,0)</f>
        <v>0</v>
      </c>
      <c r="BJ2159" s="24" t="s">
        <v>134</v>
      </c>
      <c r="BK2159" s="204">
        <f>ROUND(I2159*H2159,2)</f>
        <v>0</v>
      </c>
      <c r="BL2159" s="24" t="s">
        <v>133</v>
      </c>
      <c r="BM2159" s="24" t="s">
        <v>2556</v>
      </c>
    </row>
    <row r="2160" spans="2:65" s="1" customFormat="1" ht="13.5">
      <c r="B2160" s="41"/>
      <c r="C2160" s="63"/>
      <c r="D2160" s="205" t="s">
        <v>135</v>
      </c>
      <c r="E2160" s="63"/>
      <c r="F2160" s="206" t="s">
        <v>2555</v>
      </c>
      <c r="G2160" s="63"/>
      <c r="H2160" s="63"/>
      <c r="I2160" s="163"/>
      <c r="J2160" s="63"/>
      <c r="K2160" s="63"/>
      <c r="L2160" s="61"/>
      <c r="M2160" s="207"/>
      <c r="N2160" s="42"/>
      <c r="O2160" s="42"/>
      <c r="P2160" s="42"/>
      <c r="Q2160" s="42"/>
      <c r="R2160" s="42"/>
      <c r="S2160" s="42"/>
      <c r="T2160" s="78"/>
      <c r="AT2160" s="24" t="s">
        <v>135</v>
      </c>
      <c r="AU2160" s="24" t="s">
        <v>138</v>
      </c>
    </row>
    <row r="2161" spans="2:65" s="1" customFormat="1" ht="22.5" customHeight="1">
      <c r="B2161" s="41"/>
      <c r="C2161" s="193" t="s">
        <v>1648</v>
      </c>
      <c r="D2161" s="193" t="s">
        <v>129</v>
      </c>
      <c r="E2161" s="194" t="s">
        <v>2557</v>
      </c>
      <c r="F2161" s="195" t="s">
        <v>2558</v>
      </c>
      <c r="G2161" s="196" t="s">
        <v>489</v>
      </c>
      <c r="H2161" s="197">
        <v>11</v>
      </c>
      <c r="I2161" s="198"/>
      <c r="J2161" s="199">
        <f>ROUND(I2161*H2161,2)</f>
        <v>0</v>
      </c>
      <c r="K2161" s="195" t="s">
        <v>21</v>
      </c>
      <c r="L2161" s="61"/>
      <c r="M2161" s="200" t="s">
        <v>21</v>
      </c>
      <c r="N2161" s="201" t="s">
        <v>42</v>
      </c>
      <c r="O2161" s="42"/>
      <c r="P2161" s="202">
        <f>O2161*H2161</f>
        <v>0</v>
      </c>
      <c r="Q2161" s="202">
        <v>0</v>
      </c>
      <c r="R2161" s="202">
        <f>Q2161*H2161</f>
        <v>0</v>
      </c>
      <c r="S2161" s="202">
        <v>0</v>
      </c>
      <c r="T2161" s="203">
        <f>S2161*H2161</f>
        <v>0</v>
      </c>
      <c r="AR2161" s="24" t="s">
        <v>133</v>
      </c>
      <c r="AT2161" s="24" t="s">
        <v>129</v>
      </c>
      <c r="AU2161" s="24" t="s">
        <v>138</v>
      </c>
      <c r="AY2161" s="24" t="s">
        <v>126</v>
      </c>
      <c r="BE2161" s="204">
        <f>IF(N2161="základní",J2161,0)</f>
        <v>0</v>
      </c>
      <c r="BF2161" s="204">
        <f>IF(N2161="snížená",J2161,0)</f>
        <v>0</v>
      </c>
      <c r="BG2161" s="204">
        <f>IF(N2161="zákl. přenesená",J2161,0)</f>
        <v>0</v>
      </c>
      <c r="BH2161" s="204">
        <f>IF(N2161="sníž. přenesená",J2161,0)</f>
        <v>0</v>
      </c>
      <c r="BI2161" s="204">
        <f>IF(N2161="nulová",J2161,0)</f>
        <v>0</v>
      </c>
      <c r="BJ2161" s="24" t="s">
        <v>134</v>
      </c>
      <c r="BK2161" s="204">
        <f>ROUND(I2161*H2161,2)</f>
        <v>0</v>
      </c>
      <c r="BL2161" s="24" t="s">
        <v>133</v>
      </c>
      <c r="BM2161" s="24" t="s">
        <v>2559</v>
      </c>
    </row>
    <row r="2162" spans="2:65" s="1" customFormat="1" ht="13.5">
      <c r="B2162" s="41"/>
      <c r="C2162" s="63"/>
      <c r="D2162" s="205" t="s">
        <v>135</v>
      </c>
      <c r="E2162" s="63"/>
      <c r="F2162" s="206" t="s">
        <v>2558</v>
      </c>
      <c r="G2162" s="63"/>
      <c r="H2162" s="63"/>
      <c r="I2162" s="163"/>
      <c r="J2162" s="63"/>
      <c r="K2162" s="63"/>
      <c r="L2162" s="61"/>
      <c r="M2162" s="207"/>
      <c r="N2162" s="42"/>
      <c r="O2162" s="42"/>
      <c r="P2162" s="42"/>
      <c r="Q2162" s="42"/>
      <c r="R2162" s="42"/>
      <c r="S2162" s="42"/>
      <c r="T2162" s="78"/>
      <c r="AT2162" s="24" t="s">
        <v>135</v>
      </c>
      <c r="AU2162" s="24" t="s">
        <v>138</v>
      </c>
    </row>
    <row r="2163" spans="2:65" s="1" customFormat="1" ht="22.5" customHeight="1">
      <c r="B2163" s="41"/>
      <c r="C2163" s="193" t="s">
        <v>2560</v>
      </c>
      <c r="D2163" s="193" t="s">
        <v>129</v>
      </c>
      <c r="E2163" s="194" t="s">
        <v>2561</v>
      </c>
      <c r="F2163" s="195" t="s">
        <v>2562</v>
      </c>
      <c r="G2163" s="196" t="s">
        <v>169</v>
      </c>
      <c r="H2163" s="197">
        <v>727</v>
      </c>
      <c r="I2163" s="198"/>
      <c r="J2163" s="199">
        <f>ROUND(I2163*H2163,2)</f>
        <v>0</v>
      </c>
      <c r="K2163" s="195" t="s">
        <v>21</v>
      </c>
      <c r="L2163" s="61"/>
      <c r="M2163" s="200" t="s">
        <v>21</v>
      </c>
      <c r="N2163" s="201" t="s">
        <v>42</v>
      </c>
      <c r="O2163" s="42"/>
      <c r="P2163" s="202">
        <f>O2163*H2163</f>
        <v>0</v>
      </c>
      <c r="Q2163" s="202">
        <v>0</v>
      </c>
      <c r="R2163" s="202">
        <f>Q2163*H2163</f>
        <v>0</v>
      </c>
      <c r="S2163" s="202">
        <v>0</v>
      </c>
      <c r="T2163" s="203">
        <f>S2163*H2163</f>
        <v>0</v>
      </c>
      <c r="AR2163" s="24" t="s">
        <v>133</v>
      </c>
      <c r="AT2163" s="24" t="s">
        <v>129</v>
      </c>
      <c r="AU2163" s="24" t="s">
        <v>138</v>
      </c>
      <c r="AY2163" s="24" t="s">
        <v>126</v>
      </c>
      <c r="BE2163" s="204">
        <f>IF(N2163="základní",J2163,0)</f>
        <v>0</v>
      </c>
      <c r="BF2163" s="204">
        <f>IF(N2163="snížená",J2163,0)</f>
        <v>0</v>
      </c>
      <c r="BG2163" s="204">
        <f>IF(N2163="zákl. přenesená",J2163,0)</f>
        <v>0</v>
      </c>
      <c r="BH2163" s="204">
        <f>IF(N2163="sníž. přenesená",J2163,0)</f>
        <v>0</v>
      </c>
      <c r="BI2163" s="204">
        <f>IF(N2163="nulová",J2163,0)</f>
        <v>0</v>
      </c>
      <c r="BJ2163" s="24" t="s">
        <v>134</v>
      </c>
      <c r="BK2163" s="204">
        <f>ROUND(I2163*H2163,2)</f>
        <v>0</v>
      </c>
      <c r="BL2163" s="24" t="s">
        <v>133</v>
      </c>
      <c r="BM2163" s="24" t="s">
        <v>2563</v>
      </c>
    </row>
    <row r="2164" spans="2:65" s="1" customFormat="1" ht="13.5">
      <c r="B2164" s="41"/>
      <c r="C2164" s="63"/>
      <c r="D2164" s="205" t="s">
        <v>135</v>
      </c>
      <c r="E2164" s="63"/>
      <c r="F2164" s="206" t="s">
        <v>2562</v>
      </c>
      <c r="G2164" s="63"/>
      <c r="H2164" s="63"/>
      <c r="I2164" s="163"/>
      <c r="J2164" s="63"/>
      <c r="K2164" s="63"/>
      <c r="L2164" s="61"/>
      <c r="M2164" s="207"/>
      <c r="N2164" s="42"/>
      <c r="O2164" s="42"/>
      <c r="P2164" s="42"/>
      <c r="Q2164" s="42"/>
      <c r="R2164" s="42"/>
      <c r="S2164" s="42"/>
      <c r="T2164" s="78"/>
      <c r="AT2164" s="24" t="s">
        <v>135</v>
      </c>
      <c r="AU2164" s="24" t="s">
        <v>138</v>
      </c>
    </row>
    <row r="2165" spans="2:65" s="1" customFormat="1" ht="22.5" customHeight="1">
      <c r="B2165" s="41"/>
      <c r="C2165" s="193" t="s">
        <v>1653</v>
      </c>
      <c r="D2165" s="193" t="s">
        <v>129</v>
      </c>
      <c r="E2165" s="194" t="s">
        <v>2564</v>
      </c>
      <c r="F2165" s="195" t="s">
        <v>2565</v>
      </c>
      <c r="G2165" s="196" t="s">
        <v>169</v>
      </c>
      <c r="H2165" s="197">
        <v>120</v>
      </c>
      <c r="I2165" s="198"/>
      <c r="J2165" s="199">
        <f>ROUND(I2165*H2165,2)</f>
        <v>0</v>
      </c>
      <c r="K2165" s="195" t="s">
        <v>21</v>
      </c>
      <c r="L2165" s="61"/>
      <c r="M2165" s="200" t="s">
        <v>21</v>
      </c>
      <c r="N2165" s="201" t="s">
        <v>42</v>
      </c>
      <c r="O2165" s="42"/>
      <c r="P2165" s="202">
        <f>O2165*H2165</f>
        <v>0</v>
      </c>
      <c r="Q2165" s="202">
        <v>0</v>
      </c>
      <c r="R2165" s="202">
        <f>Q2165*H2165</f>
        <v>0</v>
      </c>
      <c r="S2165" s="202">
        <v>0</v>
      </c>
      <c r="T2165" s="203">
        <f>S2165*H2165</f>
        <v>0</v>
      </c>
      <c r="AR2165" s="24" t="s">
        <v>133</v>
      </c>
      <c r="AT2165" s="24" t="s">
        <v>129</v>
      </c>
      <c r="AU2165" s="24" t="s">
        <v>138</v>
      </c>
      <c r="AY2165" s="24" t="s">
        <v>126</v>
      </c>
      <c r="BE2165" s="204">
        <f>IF(N2165="základní",J2165,0)</f>
        <v>0</v>
      </c>
      <c r="BF2165" s="204">
        <f>IF(N2165="snížená",J2165,0)</f>
        <v>0</v>
      </c>
      <c r="BG2165" s="204">
        <f>IF(N2165="zákl. přenesená",J2165,0)</f>
        <v>0</v>
      </c>
      <c r="BH2165" s="204">
        <f>IF(N2165="sníž. přenesená",J2165,0)</f>
        <v>0</v>
      </c>
      <c r="BI2165" s="204">
        <f>IF(N2165="nulová",J2165,0)</f>
        <v>0</v>
      </c>
      <c r="BJ2165" s="24" t="s">
        <v>134</v>
      </c>
      <c r="BK2165" s="204">
        <f>ROUND(I2165*H2165,2)</f>
        <v>0</v>
      </c>
      <c r="BL2165" s="24" t="s">
        <v>133</v>
      </c>
      <c r="BM2165" s="24" t="s">
        <v>2566</v>
      </c>
    </row>
    <row r="2166" spans="2:65" s="1" customFormat="1" ht="13.5">
      <c r="B2166" s="41"/>
      <c r="C2166" s="63"/>
      <c r="D2166" s="205" t="s">
        <v>135</v>
      </c>
      <c r="E2166" s="63"/>
      <c r="F2166" s="206" t="s">
        <v>2565</v>
      </c>
      <c r="G2166" s="63"/>
      <c r="H2166" s="63"/>
      <c r="I2166" s="163"/>
      <c r="J2166" s="63"/>
      <c r="K2166" s="63"/>
      <c r="L2166" s="61"/>
      <c r="M2166" s="207"/>
      <c r="N2166" s="42"/>
      <c r="O2166" s="42"/>
      <c r="P2166" s="42"/>
      <c r="Q2166" s="42"/>
      <c r="R2166" s="42"/>
      <c r="S2166" s="42"/>
      <c r="T2166" s="78"/>
      <c r="AT2166" s="24" t="s">
        <v>135</v>
      </c>
      <c r="AU2166" s="24" t="s">
        <v>138</v>
      </c>
    </row>
    <row r="2167" spans="2:65" s="1" customFormat="1" ht="22.5" customHeight="1">
      <c r="B2167" s="41"/>
      <c r="C2167" s="193" t="s">
        <v>2567</v>
      </c>
      <c r="D2167" s="193" t="s">
        <v>129</v>
      </c>
      <c r="E2167" s="194" t="s">
        <v>2568</v>
      </c>
      <c r="F2167" s="195" t="s">
        <v>2569</v>
      </c>
      <c r="G2167" s="196" t="s">
        <v>380</v>
      </c>
      <c r="H2167" s="197">
        <v>1.5</v>
      </c>
      <c r="I2167" s="198"/>
      <c r="J2167" s="199">
        <f>ROUND(I2167*H2167,2)</f>
        <v>0</v>
      </c>
      <c r="K2167" s="195" t="s">
        <v>21</v>
      </c>
      <c r="L2167" s="61"/>
      <c r="M2167" s="200" t="s">
        <v>21</v>
      </c>
      <c r="N2167" s="201" t="s">
        <v>42</v>
      </c>
      <c r="O2167" s="42"/>
      <c r="P2167" s="202">
        <f>O2167*H2167</f>
        <v>0</v>
      </c>
      <c r="Q2167" s="202">
        <v>0</v>
      </c>
      <c r="R2167" s="202">
        <f>Q2167*H2167</f>
        <v>0</v>
      </c>
      <c r="S2167" s="202">
        <v>0</v>
      </c>
      <c r="T2167" s="203">
        <f>S2167*H2167</f>
        <v>0</v>
      </c>
      <c r="AR2167" s="24" t="s">
        <v>133</v>
      </c>
      <c r="AT2167" s="24" t="s">
        <v>129</v>
      </c>
      <c r="AU2167" s="24" t="s">
        <v>138</v>
      </c>
      <c r="AY2167" s="24" t="s">
        <v>126</v>
      </c>
      <c r="BE2167" s="204">
        <f>IF(N2167="základní",J2167,0)</f>
        <v>0</v>
      </c>
      <c r="BF2167" s="204">
        <f>IF(N2167="snížená",J2167,0)</f>
        <v>0</v>
      </c>
      <c r="BG2167" s="204">
        <f>IF(N2167="zákl. přenesená",J2167,0)</f>
        <v>0</v>
      </c>
      <c r="BH2167" s="204">
        <f>IF(N2167="sníž. přenesená",J2167,0)</f>
        <v>0</v>
      </c>
      <c r="BI2167" s="204">
        <f>IF(N2167="nulová",J2167,0)</f>
        <v>0</v>
      </c>
      <c r="BJ2167" s="24" t="s">
        <v>134</v>
      </c>
      <c r="BK2167" s="204">
        <f>ROUND(I2167*H2167,2)</f>
        <v>0</v>
      </c>
      <c r="BL2167" s="24" t="s">
        <v>133</v>
      </c>
      <c r="BM2167" s="24" t="s">
        <v>2570</v>
      </c>
    </row>
    <row r="2168" spans="2:65" s="1" customFormat="1" ht="13.5">
      <c r="B2168" s="41"/>
      <c r="C2168" s="63"/>
      <c r="D2168" s="208" t="s">
        <v>135</v>
      </c>
      <c r="E2168" s="63"/>
      <c r="F2168" s="209" t="s">
        <v>2569</v>
      </c>
      <c r="G2168" s="63"/>
      <c r="H2168" s="63"/>
      <c r="I2168" s="163"/>
      <c r="J2168" s="63"/>
      <c r="K2168" s="63"/>
      <c r="L2168" s="61"/>
      <c r="M2168" s="207"/>
      <c r="N2168" s="42"/>
      <c r="O2168" s="42"/>
      <c r="P2168" s="42"/>
      <c r="Q2168" s="42"/>
      <c r="R2168" s="42"/>
      <c r="S2168" s="42"/>
      <c r="T2168" s="78"/>
      <c r="AT2168" s="24" t="s">
        <v>135</v>
      </c>
      <c r="AU2168" s="24" t="s">
        <v>138</v>
      </c>
    </row>
    <row r="2169" spans="2:65" s="10" customFormat="1" ht="29.85" customHeight="1">
      <c r="B2169" s="176"/>
      <c r="C2169" s="177"/>
      <c r="D2169" s="178" t="s">
        <v>69</v>
      </c>
      <c r="E2169" s="262" t="s">
        <v>1895</v>
      </c>
      <c r="F2169" s="262" t="s">
        <v>1896</v>
      </c>
      <c r="G2169" s="177"/>
      <c r="H2169" s="177"/>
      <c r="I2169" s="180"/>
      <c r="J2169" s="263">
        <f>BK2169</f>
        <v>0</v>
      </c>
      <c r="K2169" s="177"/>
      <c r="L2169" s="182"/>
      <c r="M2169" s="183"/>
      <c r="N2169" s="184"/>
      <c r="O2169" s="184"/>
      <c r="P2169" s="185">
        <f>P2170+P2173+P2194</f>
        <v>0</v>
      </c>
      <c r="Q2169" s="184"/>
      <c r="R2169" s="185">
        <f>R2170+R2173+R2194</f>
        <v>0</v>
      </c>
      <c r="S2169" s="184"/>
      <c r="T2169" s="186">
        <f>T2170+T2173+T2194</f>
        <v>0</v>
      </c>
      <c r="AR2169" s="187" t="s">
        <v>134</v>
      </c>
      <c r="AT2169" s="188" t="s">
        <v>69</v>
      </c>
      <c r="AU2169" s="188" t="s">
        <v>78</v>
      </c>
      <c r="AY2169" s="187" t="s">
        <v>126</v>
      </c>
      <c r="BK2169" s="189">
        <f>BK2170+BK2173+BK2194</f>
        <v>0</v>
      </c>
    </row>
    <row r="2170" spans="2:65" s="10" customFormat="1" ht="14.85" customHeight="1">
      <c r="B2170" s="176"/>
      <c r="C2170" s="177"/>
      <c r="D2170" s="190" t="s">
        <v>69</v>
      </c>
      <c r="E2170" s="191" t="s">
        <v>2571</v>
      </c>
      <c r="F2170" s="191" t="s">
        <v>2572</v>
      </c>
      <c r="G2170" s="177"/>
      <c r="H2170" s="177"/>
      <c r="I2170" s="180"/>
      <c r="J2170" s="192">
        <f>BK2170</f>
        <v>0</v>
      </c>
      <c r="K2170" s="177"/>
      <c r="L2170" s="182"/>
      <c r="M2170" s="183"/>
      <c r="N2170" s="184"/>
      <c r="O2170" s="184"/>
      <c r="P2170" s="185">
        <f>SUM(P2171:P2172)</f>
        <v>0</v>
      </c>
      <c r="Q2170" s="184"/>
      <c r="R2170" s="185">
        <f>SUM(R2171:R2172)</f>
        <v>0</v>
      </c>
      <c r="S2170" s="184"/>
      <c r="T2170" s="186">
        <f>SUM(T2171:T2172)</f>
        <v>0</v>
      </c>
      <c r="AR2170" s="187" t="s">
        <v>78</v>
      </c>
      <c r="AT2170" s="188" t="s">
        <v>69</v>
      </c>
      <c r="AU2170" s="188" t="s">
        <v>134</v>
      </c>
      <c r="AY2170" s="187" t="s">
        <v>126</v>
      </c>
      <c r="BK2170" s="189">
        <f>SUM(BK2171:BK2172)</f>
        <v>0</v>
      </c>
    </row>
    <row r="2171" spans="2:65" s="1" customFormat="1" ht="22.5" customHeight="1">
      <c r="B2171" s="41"/>
      <c r="C2171" s="193" t="s">
        <v>1660</v>
      </c>
      <c r="D2171" s="193" t="s">
        <v>129</v>
      </c>
      <c r="E2171" s="194" t="s">
        <v>2573</v>
      </c>
      <c r="F2171" s="195" t="s">
        <v>2574</v>
      </c>
      <c r="G2171" s="196" t="s">
        <v>169</v>
      </c>
      <c r="H2171" s="197">
        <v>86</v>
      </c>
      <c r="I2171" s="198"/>
      <c r="J2171" s="199">
        <f>ROUND(I2171*H2171,2)</f>
        <v>0</v>
      </c>
      <c r="K2171" s="195" t="s">
        <v>21</v>
      </c>
      <c r="L2171" s="61"/>
      <c r="M2171" s="200" t="s">
        <v>21</v>
      </c>
      <c r="N2171" s="201" t="s">
        <v>42</v>
      </c>
      <c r="O2171" s="42"/>
      <c r="P2171" s="202">
        <f>O2171*H2171</f>
        <v>0</v>
      </c>
      <c r="Q2171" s="202">
        <v>0</v>
      </c>
      <c r="R2171" s="202">
        <f>Q2171*H2171</f>
        <v>0</v>
      </c>
      <c r="S2171" s="202">
        <v>0</v>
      </c>
      <c r="T2171" s="203">
        <f>S2171*H2171</f>
        <v>0</v>
      </c>
      <c r="AR2171" s="24" t="s">
        <v>133</v>
      </c>
      <c r="AT2171" s="24" t="s">
        <v>129</v>
      </c>
      <c r="AU2171" s="24" t="s">
        <v>138</v>
      </c>
      <c r="AY2171" s="24" t="s">
        <v>126</v>
      </c>
      <c r="BE2171" s="204">
        <f>IF(N2171="základní",J2171,0)</f>
        <v>0</v>
      </c>
      <c r="BF2171" s="204">
        <f>IF(N2171="snížená",J2171,0)</f>
        <v>0</v>
      </c>
      <c r="BG2171" s="204">
        <f>IF(N2171="zákl. přenesená",J2171,0)</f>
        <v>0</v>
      </c>
      <c r="BH2171" s="204">
        <f>IF(N2171="sníž. přenesená",J2171,0)</f>
        <v>0</v>
      </c>
      <c r="BI2171" s="204">
        <f>IF(N2171="nulová",J2171,0)</f>
        <v>0</v>
      </c>
      <c r="BJ2171" s="24" t="s">
        <v>134</v>
      </c>
      <c r="BK2171" s="204">
        <f>ROUND(I2171*H2171,2)</f>
        <v>0</v>
      </c>
      <c r="BL2171" s="24" t="s">
        <v>133</v>
      </c>
      <c r="BM2171" s="24" t="s">
        <v>2575</v>
      </c>
    </row>
    <row r="2172" spans="2:65" s="1" customFormat="1" ht="13.5">
      <c r="B2172" s="41"/>
      <c r="C2172" s="63"/>
      <c r="D2172" s="208" t="s">
        <v>135</v>
      </c>
      <c r="E2172" s="63"/>
      <c r="F2172" s="209" t="s">
        <v>2574</v>
      </c>
      <c r="G2172" s="63"/>
      <c r="H2172" s="63"/>
      <c r="I2172" s="163"/>
      <c r="J2172" s="63"/>
      <c r="K2172" s="63"/>
      <c r="L2172" s="61"/>
      <c r="M2172" s="207"/>
      <c r="N2172" s="42"/>
      <c r="O2172" s="42"/>
      <c r="P2172" s="42"/>
      <c r="Q2172" s="42"/>
      <c r="R2172" s="42"/>
      <c r="S2172" s="42"/>
      <c r="T2172" s="78"/>
      <c r="AT2172" s="24" t="s">
        <v>135</v>
      </c>
      <c r="AU2172" s="24" t="s">
        <v>138</v>
      </c>
    </row>
    <row r="2173" spans="2:65" s="10" customFormat="1" ht="22.35" customHeight="1">
      <c r="B2173" s="176"/>
      <c r="C2173" s="177"/>
      <c r="D2173" s="190" t="s">
        <v>69</v>
      </c>
      <c r="E2173" s="191" t="s">
        <v>2576</v>
      </c>
      <c r="F2173" s="191" t="s">
        <v>2577</v>
      </c>
      <c r="G2173" s="177"/>
      <c r="H2173" s="177"/>
      <c r="I2173" s="180"/>
      <c r="J2173" s="192">
        <f>BK2173</f>
        <v>0</v>
      </c>
      <c r="K2173" s="177"/>
      <c r="L2173" s="182"/>
      <c r="M2173" s="183"/>
      <c r="N2173" s="184"/>
      <c r="O2173" s="184"/>
      <c r="P2173" s="185">
        <f>SUM(P2174:P2193)</f>
        <v>0</v>
      </c>
      <c r="Q2173" s="184"/>
      <c r="R2173" s="185">
        <f>SUM(R2174:R2193)</f>
        <v>0</v>
      </c>
      <c r="S2173" s="184"/>
      <c r="T2173" s="186">
        <f>SUM(T2174:T2193)</f>
        <v>0</v>
      </c>
      <c r="AR2173" s="187" t="s">
        <v>78</v>
      </c>
      <c r="AT2173" s="188" t="s">
        <v>69</v>
      </c>
      <c r="AU2173" s="188" t="s">
        <v>134</v>
      </c>
      <c r="AY2173" s="187" t="s">
        <v>126</v>
      </c>
      <c r="BK2173" s="189">
        <f>SUM(BK2174:BK2193)</f>
        <v>0</v>
      </c>
    </row>
    <row r="2174" spans="2:65" s="1" customFormat="1" ht="22.5" customHeight="1">
      <c r="B2174" s="41"/>
      <c r="C2174" s="193" t="s">
        <v>2578</v>
      </c>
      <c r="D2174" s="193" t="s">
        <v>129</v>
      </c>
      <c r="E2174" s="194" t="s">
        <v>2579</v>
      </c>
      <c r="F2174" s="195" t="s">
        <v>2580</v>
      </c>
      <c r="G2174" s="196" t="s">
        <v>169</v>
      </c>
      <c r="H2174" s="197">
        <v>70.400000000000006</v>
      </c>
      <c r="I2174" s="198"/>
      <c r="J2174" s="199">
        <f>ROUND(I2174*H2174,2)</f>
        <v>0</v>
      </c>
      <c r="K2174" s="195" t="s">
        <v>21</v>
      </c>
      <c r="L2174" s="61"/>
      <c r="M2174" s="200" t="s">
        <v>21</v>
      </c>
      <c r="N2174" s="201" t="s">
        <v>42</v>
      </c>
      <c r="O2174" s="42"/>
      <c r="P2174" s="202">
        <f>O2174*H2174</f>
        <v>0</v>
      </c>
      <c r="Q2174" s="202">
        <v>0</v>
      </c>
      <c r="R2174" s="202">
        <f>Q2174*H2174</f>
        <v>0</v>
      </c>
      <c r="S2174" s="202">
        <v>0</v>
      </c>
      <c r="T2174" s="203">
        <f>S2174*H2174</f>
        <v>0</v>
      </c>
      <c r="AR2174" s="24" t="s">
        <v>133</v>
      </c>
      <c r="AT2174" s="24" t="s">
        <v>129</v>
      </c>
      <c r="AU2174" s="24" t="s">
        <v>138</v>
      </c>
      <c r="AY2174" s="24" t="s">
        <v>126</v>
      </c>
      <c r="BE2174" s="204">
        <f>IF(N2174="základní",J2174,0)</f>
        <v>0</v>
      </c>
      <c r="BF2174" s="204">
        <f>IF(N2174="snížená",J2174,0)</f>
        <v>0</v>
      </c>
      <c r="BG2174" s="204">
        <f>IF(N2174="zákl. přenesená",J2174,0)</f>
        <v>0</v>
      </c>
      <c r="BH2174" s="204">
        <f>IF(N2174="sníž. přenesená",J2174,0)</f>
        <v>0</v>
      </c>
      <c r="BI2174" s="204">
        <f>IF(N2174="nulová",J2174,0)</f>
        <v>0</v>
      </c>
      <c r="BJ2174" s="24" t="s">
        <v>134</v>
      </c>
      <c r="BK2174" s="204">
        <f>ROUND(I2174*H2174,2)</f>
        <v>0</v>
      </c>
      <c r="BL2174" s="24" t="s">
        <v>133</v>
      </c>
      <c r="BM2174" s="24" t="s">
        <v>2581</v>
      </c>
    </row>
    <row r="2175" spans="2:65" s="1" customFormat="1" ht="13.5">
      <c r="B2175" s="41"/>
      <c r="C2175" s="63"/>
      <c r="D2175" s="205" t="s">
        <v>135</v>
      </c>
      <c r="E2175" s="63"/>
      <c r="F2175" s="206" t="s">
        <v>2582</v>
      </c>
      <c r="G2175" s="63"/>
      <c r="H2175" s="63"/>
      <c r="I2175" s="163"/>
      <c r="J2175" s="63"/>
      <c r="K2175" s="63"/>
      <c r="L2175" s="61"/>
      <c r="M2175" s="207"/>
      <c r="N2175" s="42"/>
      <c r="O2175" s="42"/>
      <c r="P2175" s="42"/>
      <c r="Q2175" s="42"/>
      <c r="R2175" s="42"/>
      <c r="S2175" s="42"/>
      <c r="T2175" s="78"/>
      <c r="AT2175" s="24" t="s">
        <v>135</v>
      </c>
      <c r="AU2175" s="24" t="s">
        <v>138</v>
      </c>
    </row>
    <row r="2176" spans="2:65" s="1" customFormat="1" ht="22.5" customHeight="1">
      <c r="B2176" s="41"/>
      <c r="C2176" s="193" t="s">
        <v>1665</v>
      </c>
      <c r="D2176" s="193" t="s">
        <v>129</v>
      </c>
      <c r="E2176" s="194" t="s">
        <v>2583</v>
      </c>
      <c r="F2176" s="195" t="s">
        <v>2584</v>
      </c>
      <c r="G2176" s="196" t="s">
        <v>169</v>
      </c>
      <c r="H2176" s="197">
        <v>41.8</v>
      </c>
      <c r="I2176" s="198"/>
      <c r="J2176" s="199">
        <f>ROUND(I2176*H2176,2)</f>
        <v>0</v>
      </c>
      <c r="K2176" s="195" t="s">
        <v>21</v>
      </c>
      <c r="L2176" s="61"/>
      <c r="M2176" s="200" t="s">
        <v>21</v>
      </c>
      <c r="N2176" s="201" t="s">
        <v>42</v>
      </c>
      <c r="O2176" s="42"/>
      <c r="P2176" s="202">
        <f>O2176*H2176</f>
        <v>0</v>
      </c>
      <c r="Q2176" s="202">
        <v>0</v>
      </c>
      <c r="R2176" s="202">
        <f>Q2176*H2176</f>
        <v>0</v>
      </c>
      <c r="S2176" s="202">
        <v>0</v>
      </c>
      <c r="T2176" s="203">
        <f>S2176*H2176</f>
        <v>0</v>
      </c>
      <c r="AR2176" s="24" t="s">
        <v>133</v>
      </c>
      <c r="AT2176" s="24" t="s">
        <v>129</v>
      </c>
      <c r="AU2176" s="24" t="s">
        <v>138</v>
      </c>
      <c r="AY2176" s="24" t="s">
        <v>126</v>
      </c>
      <c r="BE2176" s="204">
        <f>IF(N2176="základní",J2176,0)</f>
        <v>0</v>
      </c>
      <c r="BF2176" s="204">
        <f>IF(N2176="snížená",J2176,0)</f>
        <v>0</v>
      </c>
      <c r="BG2176" s="204">
        <f>IF(N2176="zákl. přenesená",J2176,0)</f>
        <v>0</v>
      </c>
      <c r="BH2176" s="204">
        <f>IF(N2176="sníž. přenesená",J2176,0)</f>
        <v>0</v>
      </c>
      <c r="BI2176" s="204">
        <f>IF(N2176="nulová",J2176,0)</f>
        <v>0</v>
      </c>
      <c r="BJ2176" s="24" t="s">
        <v>134</v>
      </c>
      <c r="BK2176" s="204">
        <f>ROUND(I2176*H2176,2)</f>
        <v>0</v>
      </c>
      <c r="BL2176" s="24" t="s">
        <v>133</v>
      </c>
      <c r="BM2176" s="24" t="s">
        <v>2585</v>
      </c>
    </row>
    <row r="2177" spans="2:65" s="1" customFormat="1" ht="13.5">
      <c r="B2177" s="41"/>
      <c r="C2177" s="63"/>
      <c r="D2177" s="205" t="s">
        <v>135</v>
      </c>
      <c r="E2177" s="63"/>
      <c r="F2177" s="206" t="s">
        <v>2582</v>
      </c>
      <c r="G2177" s="63"/>
      <c r="H2177" s="63"/>
      <c r="I2177" s="163"/>
      <c r="J2177" s="63"/>
      <c r="K2177" s="63"/>
      <c r="L2177" s="61"/>
      <c r="M2177" s="207"/>
      <c r="N2177" s="42"/>
      <c r="O2177" s="42"/>
      <c r="P2177" s="42"/>
      <c r="Q2177" s="42"/>
      <c r="R2177" s="42"/>
      <c r="S2177" s="42"/>
      <c r="T2177" s="78"/>
      <c r="AT2177" s="24" t="s">
        <v>135</v>
      </c>
      <c r="AU2177" s="24" t="s">
        <v>138</v>
      </c>
    </row>
    <row r="2178" spans="2:65" s="1" customFormat="1" ht="22.5" customHeight="1">
      <c r="B2178" s="41"/>
      <c r="C2178" s="193" t="s">
        <v>2586</v>
      </c>
      <c r="D2178" s="193" t="s">
        <v>129</v>
      </c>
      <c r="E2178" s="194" t="s">
        <v>2587</v>
      </c>
      <c r="F2178" s="195" t="s">
        <v>2588</v>
      </c>
      <c r="G2178" s="196" t="s">
        <v>169</v>
      </c>
      <c r="H2178" s="197">
        <v>314.60000000000002</v>
      </c>
      <c r="I2178" s="198"/>
      <c r="J2178" s="199">
        <f>ROUND(I2178*H2178,2)</f>
        <v>0</v>
      </c>
      <c r="K2178" s="195" t="s">
        <v>21</v>
      </c>
      <c r="L2178" s="61"/>
      <c r="M2178" s="200" t="s">
        <v>21</v>
      </c>
      <c r="N2178" s="201" t="s">
        <v>42</v>
      </c>
      <c r="O2178" s="42"/>
      <c r="P2178" s="202">
        <f>O2178*H2178</f>
        <v>0</v>
      </c>
      <c r="Q2178" s="202">
        <v>0</v>
      </c>
      <c r="R2178" s="202">
        <f>Q2178*H2178</f>
        <v>0</v>
      </c>
      <c r="S2178" s="202">
        <v>0</v>
      </c>
      <c r="T2178" s="203">
        <f>S2178*H2178</f>
        <v>0</v>
      </c>
      <c r="AR2178" s="24" t="s">
        <v>133</v>
      </c>
      <c r="AT2178" s="24" t="s">
        <v>129</v>
      </c>
      <c r="AU2178" s="24" t="s">
        <v>138</v>
      </c>
      <c r="AY2178" s="24" t="s">
        <v>126</v>
      </c>
      <c r="BE2178" s="204">
        <f>IF(N2178="základní",J2178,0)</f>
        <v>0</v>
      </c>
      <c r="BF2178" s="204">
        <f>IF(N2178="snížená",J2178,0)</f>
        <v>0</v>
      </c>
      <c r="BG2178" s="204">
        <f>IF(N2178="zákl. přenesená",J2178,0)</f>
        <v>0</v>
      </c>
      <c r="BH2178" s="204">
        <f>IF(N2178="sníž. přenesená",J2178,0)</f>
        <v>0</v>
      </c>
      <c r="BI2178" s="204">
        <f>IF(N2178="nulová",J2178,0)</f>
        <v>0</v>
      </c>
      <c r="BJ2178" s="24" t="s">
        <v>134</v>
      </c>
      <c r="BK2178" s="204">
        <f>ROUND(I2178*H2178,2)</f>
        <v>0</v>
      </c>
      <c r="BL2178" s="24" t="s">
        <v>133</v>
      </c>
      <c r="BM2178" s="24" t="s">
        <v>2589</v>
      </c>
    </row>
    <row r="2179" spans="2:65" s="1" customFormat="1" ht="13.5">
      <c r="B2179" s="41"/>
      <c r="C2179" s="63"/>
      <c r="D2179" s="205" t="s">
        <v>135</v>
      </c>
      <c r="E2179" s="63"/>
      <c r="F2179" s="206" t="s">
        <v>2582</v>
      </c>
      <c r="G2179" s="63"/>
      <c r="H2179" s="63"/>
      <c r="I2179" s="163"/>
      <c r="J2179" s="63"/>
      <c r="K2179" s="63"/>
      <c r="L2179" s="61"/>
      <c r="M2179" s="207"/>
      <c r="N2179" s="42"/>
      <c r="O2179" s="42"/>
      <c r="P2179" s="42"/>
      <c r="Q2179" s="42"/>
      <c r="R2179" s="42"/>
      <c r="S2179" s="42"/>
      <c r="T2179" s="78"/>
      <c r="AT2179" s="24" t="s">
        <v>135</v>
      </c>
      <c r="AU2179" s="24" t="s">
        <v>138</v>
      </c>
    </row>
    <row r="2180" spans="2:65" s="1" customFormat="1" ht="22.5" customHeight="1">
      <c r="B2180" s="41"/>
      <c r="C2180" s="193" t="s">
        <v>1671</v>
      </c>
      <c r="D2180" s="193" t="s">
        <v>129</v>
      </c>
      <c r="E2180" s="194" t="s">
        <v>2590</v>
      </c>
      <c r="F2180" s="195" t="s">
        <v>2591</v>
      </c>
      <c r="G2180" s="196" t="s">
        <v>169</v>
      </c>
      <c r="H2180" s="197">
        <v>136.4</v>
      </c>
      <c r="I2180" s="198"/>
      <c r="J2180" s="199">
        <f>ROUND(I2180*H2180,2)</f>
        <v>0</v>
      </c>
      <c r="K2180" s="195" t="s">
        <v>21</v>
      </c>
      <c r="L2180" s="61"/>
      <c r="M2180" s="200" t="s">
        <v>21</v>
      </c>
      <c r="N2180" s="201" t="s">
        <v>42</v>
      </c>
      <c r="O2180" s="42"/>
      <c r="P2180" s="202">
        <f>O2180*H2180</f>
        <v>0</v>
      </c>
      <c r="Q2180" s="202">
        <v>0</v>
      </c>
      <c r="R2180" s="202">
        <f>Q2180*H2180</f>
        <v>0</v>
      </c>
      <c r="S2180" s="202">
        <v>0</v>
      </c>
      <c r="T2180" s="203">
        <f>S2180*H2180</f>
        <v>0</v>
      </c>
      <c r="AR2180" s="24" t="s">
        <v>133</v>
      </c>
      <c r="AT2180" s="24" t="s">
        <v>129</v>
      </c>
      <c r="AU2180" s="24" t="s">
        <v>138</v>
      </c>
      <c r="AY2180" s="24" t="s">
        <v>126</v>
      </c>
      <c r="BE2180" s="204">
        <f>IF(N2180="základní",J2180,0)</f>
        <v>0</v>
      </c>
      <c r="BF2180" s="204">
        <f>IF(N2180="snížená",J2180,0)</f>
        <v>0</v>
      </c>
      <c r="BG2180" s="204">
        <f>IF(N2180="zákl. přenesená",J2180,0)</f>
        <v>0</v>
      </c>
      <c r="BH2180" s="204">
        <f>IF(N2180="sníž. přenesená",J2180,0)</f>
        <v>0</v>
      </c>
      <c r="BI2180" s="204">
        <f>IF(N2180="nulová",J2180,0)</f>
        <v>0</v>
      </c>
      <c r="BJ2180" s="24" t="s">
        <v>134</v>
      </c>
      <c r="BK2180" s="204">
        <f>ROUND(I2180*H2180,2)</f>
        <v>0</v>
      </c>
      <c r="BL2180" s="24" t="s">
        <v>133</v>
      </c>
      <c r="BM2180" s="24" t="s">
        <v>2592</v>
      </c>
    </row>
    <row r="2181" spans="2:65" s="1" customFormat="1" ht="13.5">
      <c r="B2181" s="41"/>
      <c r="C2181" s="63"/>
      <c r="D2181" s="205" t="s">
        <v>135</v>
      </c>
      <c r="E2181" s="63"/>
      <c r="F2181" s="206" t="s">
        <v>2582</v>
      </c>
      <c r="G2181" s="63"/>
      <c r="H2181" s="63"/>
      <c r="I2181" s="163"/>
      <c r="J2181" s="63"/>
      <c r="K2181" s="63"/>
      <c r="L2181" s="61"/>
      <c r="M2181" s="207"/>
      <c r="N2181" s="42"/>
      <c r="O2181" s="42"/>
      <c r="P2181" s="42"/>
      <c r="Q2181" s="42"/>
      <c r="R2181" s="42"/>
      <c r="S2181" s="42"/>
      <c r="T2181" s="78"/>
      <c r="AT2181" s="24" t="s">
        <v>135</v>
      </c>
      <c r="AU2181" s="24" t="s">
        <v>138</v>
      </c>
    </row>
    <row r="2182" spans="2:65" s="1" customFormat="1" ht="22.5" customHeight="1">
      <c r="B2182" s="41"/>
      <c r="C2182" s="193" t="s">
        <v>2593</v>
      </c>
      <c r="D2182" s="193" t="s">
        <v>129</v>
      </c>
      <c r="E2182" s="194" t="s">
        <v>2594</v>
      </c>
      <c r="F2182" s="195" t="s">
        <v>2595</v>
      </c>
      <c r="G2182" s="196" t="s">
        <v>169</v>
      </c>
      <c r="H2182" s="197">
        <v>68.2</v>
      </c>
      <c r="I2182" s="198"/>
      <c r="J2182" s="199">
        <f>ROUND(I2182*H2182,2)</f>
        <v>0</v>
      </c>
      <c r="K2182" s="195" t="s">
        <v>21</v>
      </c>
      <c r="L2182" s="61"/>
      <c r="M2182" s="200" t="s">
        <v>21</v>
      </c>
      <c r="N2182" s="201" t="s">
        <v>42</v>
      </c>
      <c r="O2182" s="42"/>
      <c r="P2182" s="202">
        <f>O2182*H2182</f>
        <v>0</v>
      </c>
      <c r="Q2182" s="202">
        <v>0</v>
      </c>
      <c r="R2182" s="202">
        <f>Q2182*H2182</f>
        <v>0</v>
      </c>
      <c r="S2182" s="202">
        <v>0</v>
      </c>
      <c r="T2182" s="203">
        <f>S2182*H2182</f>
        <v>0</v>
      </c>
      <c r="AR2182" s="24" t="s">
        <v>133</v>
      </c>
      <c r="AT2182" s="24" t="s">
        <v>129</v>
      </c>
      <c r="AU2182" s="24" t="s">
        <v>138</v>
      </c>
      <c r="AY2182" s="24" t="s">
        <v>126</v>
      </c>
      <c r="BE2182" s="204">
        <f>IF(N2182="základní",J2182,0)</f>
        <v>0</v>
      </c>
      <c r="BF2182" s="204">
        <f>IF(N2182="snížená",J2182,0)</f>
        <v>0</v>
      </c>
      <c r="BG2182" s="204">
        <f>IF(N2182="zákl. přenesená",J2182,0)</f>
        <v>0</v>
      </c>
      <c r="BH2182" s="204">
        <f>IF(N2182="sníž. přenesená",J2182,0)</f>
        <v>0</v>
      </c>
      <c r="BI2182" s="204">
        <f>IF(N2182="nulová",J2182,0)</f>
        <v>0</v>
      </c>
      <c r="BJ2182" s="24" t="s">
        <v>134</v>
      </c>
      <c r="BK2182" s="204">
        <f>ROUND(I2182*H2182,2)</f>
        <v>0</v>
      </c>
      <c r="BL2182" s="24" t="s">
        <v>133</v>
      </c>
      <c r="BM2182" s="24" t="s">
        <v>2596</v>
      </c>
    </row>
    <row r="2183" spans="2:65" s="1" customFormat="1" ht="13.5">
      <c r="B2183" s="41"/>
      <c r="C2183" s="63"/>
      <c r="D2183" s="205" t="s">
        <v>135</v>
      </c>
      <c r="E2183" s="63"/>
      <c r="F2183" s="206" t="s">
        <v>2582</v>
      </c>
      <c r="G2183" s="63"/>
      <c r="H2183" s="63"/>
      <c r="I2183" s="163"/>
      <c r="J2183" s="63"/>
      <c r="K2183" s="63"/>
      <c r="L2183" s="61"/>
      <c r="M2183" s="207"/>
      <c r="N2183" s="42"/>
      <c r="O2183" s="42"/>
      <c r="P2183" s="42"/>
      <c r="Q2183" s="42"/>
      <c r="R2183" s="42"/>
      <c r="S2183" s="42"/>
      <c r="T2183" s="78"/>
      <c r="AT2183" s="24" t="s">
        <v>135</v>
      </c>
      <c r="AU2183" s="24" t="s">
        <v>138</v>
      </c>
    </row>
    <row r="2184" spans="2:65" s="1" customFormat="1" ht="22.5" customHeight="1">
      <c r="B2184" s="41"/>
      <c r="C2184" s="193" t="s">
        <v>1676</v>
      </c>
      <c r="D2184" s="193" t="s">
        <v>129</v>
      </c>
      <c r="E2184" s="194" t="s">
        <v>2597</v>
      </c>
      <c r="F2184" s="195" t="s">
        <v>2598</v>
      </c>
      <c r="G2184" s="196" t="s">
        <v>169</v>
      </c>
      <c r="H2184" s="197">
        <v>19.8</v>
      </c>
      <c r="I2184" s="198"/>
      <c r="J2184" s="199">
        <f>ROUND(I2184*H2184,2)</f>
        <v>0</v>
      </c>
      <c r="K2184" s="195" t="s">
        <v>21</v>
      </c>
      <c r="L2184" s="61"/>
      <c r="M2184" s="200" t="s">
        <v>21</v>
      </c>
      <c r="N2184" s="201" t="s">
        <v>42</v>
      </c>
      <c r="O2184" s="42"/>
      <c r="P2184" s="202">
        <f>O2184*H2184</f>
        <v>0</v>
      </c>
      <c r="Q2184" s="202">
        <v>0</v>
      </c>
      <c r="R2184" s="202">
        <f>Q2184*H2184</f>
        <v>0</v>
      </c>
      <c r="S2184" s="202">
        <v>0</v>
      </c>
      <c r="T2184" s="203">
        <f>S2184*H2184</f>
        <v>0</v>
      </c>
      <c r="AR2184" s="24" t="s">
        <v>133</v>
      </c>
      <c r="AT2184" s="24" t="s">
        <v>129</v>
      </c>
      <c r="AU2184" s="24" t="s">
        <v>138</v>
      </c>
      <c r="AY2184" s="24" t="s">
        <v>126</v>
      </c>
      <c r="BE2184" s="204">
        <f>IF(N2184="základní",J2184,0)</f>
        <v>0</v>
      </c>
      <c r="BF2184" s="204">
        <f>IF(N2184="snížená",J2184,0)</f>
        <v>0</v>
      </c>
      <c r="BG2184" s="204">
        <f>IF(N2184="zákl. přenesená",J2184,0)</f>
        <v>0</v>
      </c>
      <c r="BH2184" s="204">
        <f>IF(N2184="sníž. přenesená",J2184,0)</f>
        <v>0</v>
      </c>
      <c r="BI2184" s="204">
        <f>IF(N2184="nulová",J2184,0)</f>
        <v>0</v>
      </c>
      <c r="BJ2184" s="24" t="s">
        <v>134</v>
      </c>
      <c r="BK2184" s="204">
        <f>ROUND(I2184*H2184,2)</f>
        <v>0</v>
      </c>
      <c r="BL2184" s="24" t="s">
        <v>133</v>
      </c>
      <c r="BM2184" s="24" t="s">
        <v>2599</v>
      </c>
    </row>
    <row r="2185" spans="2:65" s="1" customFormat="1" ht="13.5">
      <c r="B2185" s="41"/>
      <c r="C2185" s="63"/>
      <c r="D2185" s="205" t="s">
        <v>135</v>
      </c>
      <c r="E2185" s="63"/>
      <c r="F2185" s="206" t="s">
        <v>2582</v>
      </c>
      <c r="G2185" s="63"/>
      <c r="H2185" s="63"/>
      <c r="I2185" s="163"/>
      <c r="J2185" s="63"/>
      <c r="K2185" s="63"/>
      <c r="L2185" s="61"/>
      <c r="M2185" s="207"/>
      <c r="N2185" s="42"/>
      <c r="O2185" s="42"/>
      <c r="P2185" s="42"/>
      <c r="Q2185" s="42"/>
      <c r="R2185" s="42"/>
      <c r="S2185" s="42"/>
      <c r="T2185" s="78"/>
      <c r="AT2185" s="24" t="s">
        <v>135</v>
      </c>
      <c r="AU2185" s="24" t="s">
        <v>138</v>
      </c>
    </row>
    <row r="2186" spans="2:65" s="1" customFormat="1" ht="22.5" customHeight="1">
      <c r="B2186" s="41"/>
      <c r="C2186" s="193" t="s">
        <v>2600</v>
      </c>
      <c r="D2186" s="193" t="s">
        <v>129</v>
      </c>
      <c r="E2186" s="194" t="s">
        <v>2601</v>
      </c>
      <c r="F2186" s="195" t="s">
        <v>2580</v>
      </c>
      <c r="G2186" s="196" t="s">
        <v>169</v>
      </c>
      <c r="H2186" s="197">
        <v>248.6</v>
      </c>
      <c r="I2186" s="198"/>
      <c r="J2186" s="199">
        <f>ROUND(I2186*H2186,2)</f>
        <v>0</v>
      </c>
      <c r="K2186" s="195" t="s">
        <v>21</v>
      </c>
      <c r="L2186" s="61"/>
      <c r="M2186" s="200" t="s">
        <v>21</v>
      </c>
      <c r="N2186" s="201" t="s">
        <v>42</v>
      </c>
      <c r="O2186" s="42"/>
      <c r="P2186" s="202">
        <f>O2186*H2186</f>
        <v>0</v>
      </c>
      <c r="Q2186" s="202">
        <v>0</v>
      </c>
      <c r="R2186" s="202">
        <f>Q2186*H2186</f>
        <v>0</v>
      </c>
      <c r="S2186" s="202">
        <v>0</v>
      </c>
      <c r="T2186" s="203">
        <f>S2186*H2186</f>
        <v>0</v>
      </c>
      <c r="AR2186" s="24" t="s">
        <v>133</v>
      </c>
      <c r="AT2186" s="24" t="s">
        <v>129</v>
      </c>
      <c r="AU2186" s="24" t="s">
        <v>138</v>
      </c>
      <c r="AY2186" s="24" t="s">
        <v>126</v>
      </c>
      <c r="BE2186" s="204">
        <f>IF(N2186="základní",J2186,0)</f>
        <v>0</v>
      </c>
      <c r="BF2186" s="204">
        <f>IF(N2186="snížená",J2186,0)</f>
        <v>0</v>
      </c>
      <c r="BG2186" s="204">
        <f>IF(N2186="zákl. přenesená",J2186,0)</f>
        <v>0</v>
      </c>
      <c r="BH2186" s="204">
        <f>IF(N2186="sníž. přenesená",J2186,0)</f>
        <v>0</v>
      </c>
      <c r="BI2186" s="204">
        <f>IF(N2186="nulová",J2186,0)</f>
        <v>0</v>
      </c>
      <c r="BJ2186" s="24" t="s">
        <v>134</v>
      </c>
      <c r="BK2186" s="204">
        <f>ROUND(I2186*H2186,2)</f>
        <v>0</v>
      </c>
      <c r="BL2186" s="24" t="s">
        <v>133</v>
      </c>
      <c r="BM2186" s="24" t="s">
        <v>2602</v>
      </c>
    </row>
    <row r="2187" spans="2:65" s="1" customFormat="1" ht="13.5">
      <c r="B2187" s="41"/>
      <c r="C2187" s="63"/>
      <c r="D2187" s="205" t="s">
        <v>135</v>
      </c>
      <c r="E2187" s="63"/>
      <c r="F2187" s="206" t="s">
        <v>2582</v>
      </c>
      <c r="G2187" s="63"/>
      <c r="H2187" s="63"/>
      <c r="I2187" s="163"/>
      <c r="J2187" s="63"/>
      <c r="K2187" s="63"/>
      <c r="L2187" s="61"/>
      <c r="M2187" s="207"/>
      <c r="N2187" s="42"/>
      <c r="O2187" s="42"/>
      <c r="P2187" s="42"/>
      <c r="Q2187" s="42"/>
      <c r="R2187" s="42"/>
      <c r="S2187" s="42"/>
      <c r="T2187" s="78"/>
      <c r="AT2187" s="24" t="s">
        <v>135</v>
      </c>
      <c r="AU2187" s="24" t="s">
        <v>138</v>
      </c>
    </row>
    <row r="2188" spans="2:65" s="1" customFormat="1" ht="22.5" customHeight="1">
      <c r="B2188" s="41"/>
      <c r="C2188" s="193" t="s">
        <v>1681</v>
      </c>
      <c r="D2188" s="193" t="s">
        <v>129</v>
      </c>
      <c r="E2188" s="194" t="s">
        <v>2603</v>
      </c>
      <c r="F2188" s="195" t="s">
        <v>2604</v>
      </c>
      <c r="G2188" s="196" t="s">
        <v>169</v>
      </c>
      <c r="H2188" s="197">
        <v>19.8</v>
      </c>
      <c r="I2188" s="198"/>
      <c r="J2188" s="199">
        <f>ROUND(I2188*H2188,2)</f>
        <v>0</v>
      </c>
      <c r="K2188" s="195" t="s">
        <v>21</v>
      </c>
      <c r="L2188" s="61"/>
      <c r="M2188" s="200" t="s">
        <v>21</v>
      </c>
      <c r="N2188" s="201" t="s">
        <v>42</v>
      </c>
      <c r="O2188" s="42"/>
      <c r="P2188" s="202">
        <f>O2188*H2188</f>
        <v>0</v>
      </c>
      <c r="Q2188" s="202">
        <v>0</v>
      </c>
      <c r="R2188" s="202">
        <f>Q2188*H2188</f>
        <v>0</v>
      </c>
      <c r="S2188" s="202">
        <v>0</v>
      </c>
      <c r="T2188" s="203">
        <f>S2188*H2188</f>
        <v>0</v>
      </c>
      <c r="AR2188" s="24" t="s">
        <v>133</v>
      </c>
      <c r="AT2188" s="24" t="s">
        <v>129</v>
      </c>
      <c r="AU2188" s="24" t="s">
        <v>138</v>
      </c>
      <c r="AY2188" s="24" t="s">
        <v>126</v>
      </c>
      <c r="BE2188" s="204">
        <f>IF(N2188="základní",J2188,0)</f>
        <v>0</v>
      </c>
      <c r="BF2188" s="204">
        <f>IF(N2188="snížená",J2188,0)</f>
        <v>0</v>
      </c>
      <c r="BG2188" s="204">
        <f>IF(N2188="zákl. přenesená",J2188,0)</f>
        <v>0</v>
      </c>
      <c r="BH2188" s="204">
        <f>IF(N2188="sníž. přenesená",J2188,0)</f>
        <v>0</v>
      </c>
      <c r="BI2188" s="204">
        <f>IF(N2188="nulová",J2188,0)</f>
        <v>0</v>
      </c>
      <c r="BJ2188" s="24" t="s">
        <v>134</v>
      </c>
      <c r="BK2188" s="204">
        <f>ROUND(I2188*H2188,2)</f>
        <v>0</v>
      </c>
      <c r="BL2188" s="24" t="s">
        <v>133</v>
      </c>
      <c r="BM2188" s="24" t="s">
        <v>2605</v>
      </c>
    </row>
    <row r="2189" spans="2:65" s="1" customFormat="1" ht="13.5">
      <c r="B2189" s="41"/>
      <c r="C2189" s="63"/>
      <c r="D2189" s="205" t="s">
        <v>135</v>
      </c>
      <c r="E2189" s="63"/>
      <c r="F2189" s="206" t="s">
        <v>2582</v>
      </c>
      <c r="G2189" s="63"/>
      <c r="H2189" s="63"/>
      <c r="I2189" s="163"/>
      <c r="J2189" s="63"/>
      <c r="K2189" s="63"/>
      <c r="L2189" s="61"/>
      <c r="M2189" s="207"/>
      <c r="N2189" s="42"/>
      <c r="O2189" s="42"/>
      <c r="P2189" s="42"/>
      <c r="Q2189" s="42"/>
      <c r="R2189" s="42"/>
      <c r="S2189" s="42"/>
      <c r="T2189" s="78"/>
      <c r="AT2189" s="24" t="s">
        <v>135</v>
      </c>
      <c r="AU2189" s="24" t="s">
        <v>138</v>
      </c>
    </row>
    <row r="2190" spans="2:65" s="1" customFormat="1" ht="22.5" customHeight="1">
      <c r="B2190" s="41"/>
      <c r="C2190" s="193" t="s">
        <v>2606</v>
      </c>
      <c r="D2190" s="193" t="s">
        <v>129</v>
      </c>
      <c r="E2190" s="194" t="s">
        <v>2607</v>
      </c>
      <c r="F2190" s="195" t="s">
        <v>2608</v>
      </c>
      <c r="G2190" s="196" t="s">
        <v>169</v>
      </c>
      <c r="H2190" s="197">
        <v>132</v>
      </c>
      <c r="I2190" s="198"/>
      <c r="J2190" s="199">
        <f>ROUND(I2190*H2190,2)</f>
        <v>0</v>
      </c>
      <c r="K2190" s="195" t="s">
        <v>21</v>
      </c>
      <c r="L2190" s="61"/>
      <c r="M2190" s="200" t="s">
        <v>21</v>
      </c>
      <c r="N2190" s="201" t="s">
        <v>42</v>
      </c>
      <c r="O2190" s="42"/>
      <c r="P2190" s="202">
        <f>O2190*H2190</f>
        <v>0</v>
      </c>
      <c r="Q2190" s="202">
        <v>0</v>
      </c>
      <c r="R2190" s="202">
        <f>Q2190*H2190</f>
        <v>0</v>
      </c>
      <c r="S2190" s="202">
        <v>0</v>
      </c>
      <c r="T2190" s="203">
        <f>S2190*H2190</f>
        <v>0</v>
      </c>
      <c r="AR2190" s="24" t="s">
        <v>133</v>
      </c>
      <c r="AT2190" s="24" t="s">
        <v>129</v>
      </c>
      <c r="AU2190" s="24" t="s">
        <v>138</v>
      </c>
      <c r="AY2190" s="24" t="s">
        <v>126</v>
      </c>
      <c r="BE2190" s="204">
        <f>IF(N2190="základní",J2190,0)</f>
        <v>0</v>
      </c>
      <c r="BF2190" s="204">
        <f>IF(N2190="snížená",J2190,0)</f>
        <v>0</v>
      </c>
      <c r="BG2190" s="204">
        <f>IF(N2190="zákl. přenesená",J2190,0)</f>
        <v>0</v>
      </c>
      <c r="BH2190" s="204">
        <f>IF(N2190="sníž. přenesená",J2190,0)</f>
        <v>0</v>
      </c>
      <c r="BI2190" s="204">
        <f>IF(N2190="nulová",J2190,0)</f>
        <v>0</v>
      </c>
      <c r="BJ2190" s="24" t="s">
        <v>134</v>
      </c>
      <c r="BK2190" s="204">
        <f>ROUND(I2190*H2190,2)</f>
        <v>0</v>
      </c>
      <c r="BL2190" s="24" t="s">
        <v>133</v>
      </c>
      <c r="BM2190" s="24" t="s">
        <v>2609</v>
      </c>
    </row>
    <row r="2191" spans="2:65" s="1" customFormat="1" ht="13.5">
      <c r="B2191" s="41"/>
      <c r="C2191" s="63"/>
      <c r="D2191" s="205" t="s">
        <v>135</v>
      </c>
      <c r="E2191" s="63"/>
      <c r="F2191" s="206" t="s">
        <v>2582</v>
      </c>
      <c r="G2191" s="63"/>
      <c r="H2191" s="63"/>
      <c r="I2191" s="163"/>
      <c r="J2191" s="63"/>
      <c r="K2191" s="63"/>
      <c r="L2191" s="61"/>
      <c r="M2191" s="207"/>
      <c r="N2191" s="42"/>
      <c r="O2191" s="42"/>
      <c r="P2191" s="42"/>
      <c r="Q2191" s="42"/>
      <c r="R2191" s="42"/>
      <c r="S2191" s="42"/>
      <c r="T2191" s="78"/>
      <c r="AT2191" s="24" t="s">
        <v>135</v>
      </c>
      <c r="AU2191" s="24" t="s">
        <v>138</v>
      </c>
    </row>
    <row r="2192" spans="2:65" s="1" customFormat="1" ht="22.5" customHeight="1">
      <c r="B2192" s="41"/>
      <c r="C2192" s="193" t="s">
        <v>1686</v>
      </c>
      <c r="D2192" s="193" t="s">
        <v>129</v>
      </c>
      <c r="E2192" s="194" t="s">
        <v>2610</v>
      </c>
      <c r="F2192" s="195" t="s">
        <v>2611</v>
      </c>
      <c r="G2192" s="196" t="s">
        <v>132</v>
      </c>
      <c r="H2192" s="197">
        <v>1</v>
      </c>
      <c r="I2192" s="198"/>
      <c r="J2192" s="199">
        <f>ROUND(I2192*H2192,2)</f>
        <v>0</v>
      </c>
      <c r="K2192" s="195" t="s">
        <v>21</v>
      </c>
      <c r="L2192" s="61"/>
      <c r="M2192" s="200" t="s">
        <v>21</v>
      </c>
      <c r="N2192" s="201" t="s">
        <v>42</v>
      </c>
      <c r="O2192" s="42"/>
      <c r="P2192" s="202">
        <f>O2192*H2192</f>
        <v>0</v>
      </c>
      <c r="Q2192" s="202">
        <v>0</v>
      </c>
      <c r="R2192" s="202">
        <f>Q2192*H2192</f>
        <v>0</v>
      </c>
      <c r="S2192" s="202">
        <v>0</v>
      </c>
      <c r="T2192" s="203">
        <f>S2192*H2192</f>
        <v>0</v>
      </c>
      <c r="AR2192" s="24" t="s">
        <v>133</v>
      </c>
      <c r="AT2192" s="24" t="s">
        <v>129</v>
      </c>
      <c r="AU2192" s="24" t="s">
        <v>138</v>
      </c>
      <c r="AY2192" s="24" t="s">
        <v>126</v>
      </c>
      <c r="BE2192" s="204">
        <f>IF(N2192="základní",J2192,0)</f>
        <v>0</v>
      </c>
      <c r="BF2192" s="204">
        <f>IF(N2192="snížená",J2192,0)</f>
        <v>0</v>
      </c>
      <c r="BG2192" s="204">
        <f>IF(N2192="zákl. přenesená",J2192,0)</f>
        <v>0</v>
      </c>
      <c r="BH2192" s="204">
        <f>IF(N2192="sníž. přenesená",J2192,0)</f>
        <v>0</v>
      </c>
      <c r="BI2192" s="204">
        <f>IF(N2192="nulová",J2192,0)</f>
        <v>0</v>
      </c>
      <c r="BJ2192" s="24" t="s">
        <v>134</v>
      </c>
      <c r="BK2192" s="204">
        <f>ROUND(I2192*H2192,2)</f>
        <v>0</v>
      </c>
      <c r="BL2192" s="24" t="s">
        <v>133</v>
      </c>
      <c r="BM2192" s="24" t="s">
        <v>2612</v>
      </c>
    </row>
    <row r="2193" spans="2:65" s="1" customFormat="1" ht="13.5">
      <c r="B2193" s="41"/>
      <c r="C2193" s="63"/>
      <c r="D2193" s="208" t="s">
        <v>135</v>
      </c>
      <c r="E2193" s="63"/>
      <c r="F2193" s="209" t="s">
        <v>2611</v>
      </c>
      <c r="G2193" s="63"/>
      <c r="H2193" s="63"/>
      <c r="I2193" s="163"/>
      <c r="J2193" s="63"/>
      <c r="K2193" s="63"/>
      <c r="L2193" s="61"/>
      <c r="M2193" s="207"/>
      <c r="N2193" s="42"/>
      <c r="O2193" s="42"/>
      <c r="P2193" s="42"/>
      <c r="Q2193" s="42"/>
      <c r="R2193" s="42"/>
      <c r="S2193" s="42"/>
      <c r="T2193" s="78"/>
      <c r="AT2193" s="24" t="s">
        <v>135</v>
      </c>
      <c r="AU2193" s="24" t="s">
        <v>138</v>
      </c>
    </row>
    <row r="2194" spans="2:65" s="10" customFormat="1" ht="22.35" customHeight="1">
      <c r="B2194" s="176"/>
      <c r="C2194" s="177"/>
      <c r="D2194" s="190" t="s">
        <v>69</v>
      </c>
      <c r="E2194" s="191" t="s">
        <v>2613</v>
      </c>
      <c r="F2194" s="191" t="s">
        <v>2614</v>
      </c>
      <c r="G2194" s="177"/>
      <c r="H2194" s="177"/>
      <c r="I2194" s="180"/>
      <c r="J2194" s="192">
        <f>BK2194</f>
        <v>0</v>
      </c>
      <c r="K2194" s="177"/>
      <c r="L2194" s="182"/>
      <c r="M2194" s="183"/>
      <c r="N2194" s="184"/>
      <c r="O2194" s="184"/>
      <c r="P2194" s="185">
        <f>SUM(P2195:P2202)</f>
        <v>0</v>
      </c>
      <c r="Q2194" s="184"/>
      <c r="R2194" s="185">
        <f>SUM(R2195:R2202)</f>
        <v>0</v>
      </c>
      <c r="S2194" s="184"/>
      <c r="T2194" s="186">
        <f>SUM(T2195:T2202)</f>
        <v>0</v>
      </c>
      <c r="AR2194" s="187" t="s">
        <v>78</v>
      </c>
      <c r="AT2194" s="188" t="s">
        <v>69</v>
      </c>
      <c r="AU2194" s="188" t="s">
        <v>134</v>
      </c>
      <c r="AY2194" s="187" t="s">
        <v>126</v>
      </c>
      <c r="BK2194" s="189">
        <f>SUM(BK2195:BK2202)</f>
        <v>0</v>
      </c>
    </row>
    <row r="2195" spans="2:65" s="1" customFormat="1" ht="22.5" customHeight="1">
      <c r="B2195" s="41"/>
      <c r="C2195" s="193" t="s">
        <v>2615</v>
      </c>
      <c r="D2195" s="193" t="s">
        <v>129</v>
      </c>
      <c r="E2195" s="194" t="s">
        <v>2616</v>
      </c>
      <c r="F2195" s="195" t="s">
        <v>2617</v>
      </c>
      <c r="G2195" s="196" t="s">
        <v>169</v>
      </c>
      <c r="H2195" s="197">
        <v>45</v>
      </c>
      <c r="I2195" s="198"/>
      <c r="J2195" s="199">
        <f>ROUND(I2195*H2195,2)</f>
        <v>0</v>
      </c>
      <c r="K2195" s="195" t="s">
        <v>21</v>
      </c>
      <c r="L2195" s="61"/>
      <c r="M2195" s="200" t="s">
        <v>21</v>
      </c>
      <c r="N2195" s="201" t="s">
        <v>42</v>
      </c>
      <c r="O2195" s="42"/>
      <c r="P2195" s="202">
        <f>O2195*H2195</f>
        <v>0</v>
      </c>
      <c r="Q2195" s="202">
        <v>0</v>
      </c>
      <c r="R2195" s="202">
        <f>Q2195*H2195</f>
        <v>0</v>
      </c>
      <c r="S2195" s="202">
        <v>0</v>
      </c>
      <c r="T2195" s="203">
        <f>S2195*H2195</f>
        <v>0</v>
      </c>
      <c r="AR2195" s="24" t="s">
        <v>133</v>
      </c>
      <c r="AT2195" s="24" t="s">
        <v>129</v>
      </c>
      <c r="AU2195" s="24" t="s">
        <v>138</v>
      </c>
      <c r="AY2195" s="24" t="s">
        <v>126</v>
      </c>
      <c r="BE2195" s="204">
        <f>IF(N2195="základní",J2195,0)</f>
        <v>0</v>
      </c>
      <c r="BF2195" s="204">
        <f>IF(N2195="snížená",J2195,0)</f>
        <v>0</v>
      </c>
      <c r="BG2195" s="204">
        <f>IF(N2195="zákl. přenesená",J2195,0)</f>
        <v>0</v>
      </c>
      <c r="BH2195" s="204">
        <f>IF(N2195="sníž. přenesená",J2195,0)</f>
        <v>0</v>
      </c>
      <c r="BI2195" s="204">
        <f>IF(N2195="nulová",J2195,0)</f>
        <v>0</v>
      </c>
      <c r="BJ2195" s="24" t="s">
        <v>134</v>
      </c>
      <c r="BK2195" s="204">
        <f>ROUND(I2195*H2195,2)</f>
        <v>0</v>
      </c>
      <c r="BL2195" s="24" t="s">
        <v>133</v>
      </c>
      <c r="BM2195" s="24" t="s">
        <v>2618</v>
      </c>
    </row>
    <row r="2196" spans="2:65" s="1" customFormat="1" ht="13.5">
      <c r="B2196" s="41"/>
      <c r="C2196" s="63"/>
      <c r="D2196" s="205" t="s">
        <v>135</v>
      </c>
      <c r="E2196" s="63"/>
      <c r="F2196" s="206" t="s">
        <v>2619</v>
      </c>
      <c r="G2196" s="63"/>
      <c r="H2196" s="63"/>
      <c r="I2196" s="163"/>
      <c r="J2196" s="63"/>
      <c r="K2196" s="63"/>
      <c r="L2196" s="61"/>
      <c r="M2196" s="207"/>
      <c r="N2196" s="42"/>
      <c r="O2196" s="42"/>
      <c r="P2196" s="42"/>
      <c r="Q2196" s="42"/>
      <c r="R2196" s="42"/>
      <c r="S2196" s="42"/>
      <c r="T2196" s="78"/>
      <c r="AT2196" s="24" t="s">
        <v>135</v>
      </c>
      <c r="AU2196" s="24" t="s">
        <v>138</v>
      </c>
    </row>
    <row r="2197" spans="2:65" s="1" customFormat="1" ht="22.5" customHeight="1">
      <c r="B2197" s="41"/>
      <c r="C2197" s="193" t="s">
        <v>1692</v>
      </c>
      <c r="D2197" s="193" t="s">
        <v>129</v>
      </c>
      <c r="E2197" s="194" t="s">
        <v>2620</v>
      </c>
      <c r="F2197" s="195" t="s">
        <v>2621</v>
      </c>
      <c r="G2197" s="196" t="s">
        <v>169</v>
      </c>
      <c r="H2197" s="197">
        <v>123</v>
      </c>
      <c r="I2197" s="198"/>
      <c r="J2197" s="199">
        <f>ROUND(I2197*H2197,2)</f>
        <v>0</v>
      </c>
      <c r="K2197" s="195" t="s">
        <v>21</v>
      </c>
      <c r="L2197" s="61"/>
      <c r="M2197" s="200" t="s">
        <v>21</v>
      </c>
      <c r="N2197" s="201" t="s">
        <v>42</v>
      </c>
      <c r="O2197" s="42"/>
      <c r="P2197" s="202">
        <f>O2197*H2197</f>
        <v>0</v>
      </c>
      <c r="Q2197" s="202">
        <v>0</v>
      </c>
      <c r="R2197" s="202">
        <f>Q2197*H2197</f>
        <v>0</v>
      </c>
      <c r="S2197" s="202">
        <v>0</v>
      </c>
      <c r="T2197" s="203">
        <f>S2197*H2197</f>
        <v>0</v>
      </c>
      <c r="AR2197" s="24" t="s">
        <v>133</v>
      </c>
      <c r="AT2197" s="24" t="s">
        <v>129</v>
      </c>
      <c r="AU2197" s="24" t="s">
        <v>138</v>
      </c>
      <c r="AY2197" s="24" t="s">
        <v>126</v>
      </c>
      <c r="BE2197" s="204">
        <f>IF(N2197="základní",J2197,0)</f>
        <v>0</v>
      </c>
      <c r="BF2197" s="204">
        <f>IF(N2197="snížená",J2197,0)</f>
        <v>0</v>
      </c>
      <c r="BG2197" s="204">
        <f>IF(N2197="zákl. přenesená",J2197,0)</f>
        <v>0</v>
      </c>
      <c r="BH2197" s="204">
        <f>IF(N2197="sníž. přenesená",J2197,0)</f>
        <v>0</v>
      </c>
      <c r="BI2197" s="204">
        <f>IF(N2197="nulová",J2197,0)</f>
        <v>0</v>
      </c>
      <c r="BJ2197" s="24" t="s">
        <v>134</v>
      </c>
      <c r="BK2197" s="204">
        <f>ROUND(I2197*H2197,2)</f>
        <v>0</v>
      </c>
      <c r="BL2197" s="24" t="s">
        <v>133</v>
      </c>
      <c r="BM2197" s="24" t="s">
        <v>2622</v>
      </c>
    </row>
    <row r="2198" spans="2:65" s="1" customFormat="1" ht="13.5">
      <c r="B2198" s="41"/>
      <c r="C2198" s="63"/>
      <c r="D2198" s="205" t="s">
        <v>135</v>
      </c>
      <c r="E2198" s="63"/>
      <c r="F2198" s="206" t="s">
        <v>2619</v>
      </c>
      <c r="G2198" s="63"/>
      <c r="H2198" s="63"/>
      <c r="I2198" s="163"/>
      <c r="J2198" s="63"/>
      <c r="K2198" s="63"/>
      <c r="L2198" s="61"/>
      <c r="M2198" s="207"/>
      <c r="N2198" s="42"/>
      <c r="O2198" s="42"/>
      <c r="P2198" s="42"/>
      <c r="Q2198" s="42"/>
      <c r="R2198" s="42"/>
      <c r="S2198" s="42"/>
      <c r="T2198" s="78"/>
      <c r="AT2198" s="24" t="s">
        <v>135</v>
      </c>
      <c r="AU2198" s="24" t="s">
        <v>138</v>
      </c>
    </row>
    <row r="2199" spans="2:65" s="1" customFormat="1" ht="22.5" customHeight="1">
      <c r="B2199" s="41"/>
      <c r="C2199" s="193" t="s">
        <v>2623</v>
      </c>
      <c r="D2199" s="193" t="s">
        <v>129</v>
      </c>
      <c r="E2199" s="194" t="s">
        <v>2624</v>
      </c>
      <c r="F2199" s="195" t="s">
        <v>2625</v>
      </c>
      <c r="G2199" s="196" t="s">
        <v>169</v>
      </c>
      <c r="H2199" s="197">
        <v>4</v>
      </c>
      <c r="I2199" s="198"/>
      <c r="J2199" s="199">
        <f>ROUND(I2199*H2199,2)</f>
        <v>0</v>
      </c>
      <c r="K2199" s="195" t="s">
        <v>21</v>
      </c>
      <c r="L2199" s="61"/>
      <c r="M2199" s="200" t="s">
        <v>21</v>
      </c>
      <c r="N2199" s="201" t="s">
        <v>42</v>
      </c>
      <c r="O2199" s="42"/>
      <c r="P2199" s="202">
        <f>O2199*H2199</f>
        <v>0</v>
      </c>
      <c r="Q2199" s="202">
        <v>0</v>
      </c>
      <c r="R2199" s="202">
        <f>Q2199*H2199</f>
        <v>0</v>
      </c>
      <c r="S2199" s="202">
        <v>0</v>
      </c>
      <c r="T2199" s="203">
        <f>S2199*H2199</f>
        <v>0</v>
      </c>
      <c r="AR2199" s="24" t="s">
        <v>133</v>
      </c>
      <c r="AT2199" s="24" t="s">
        <v>129</v>
      </c>
      <c r="AU2199" s="24" t="s">
        <v>138</v>
      </c>
      <c r="AY2199" s="24" t="s">
        <v>126</v>
      </c>
      <c r="BE2199" s="204">
        <f>IF(N2199="základní",J2199,0)</f>
        <v>0</v>
      </c>
      <c r="BF2199" s="204">
        <f>IF(N2199="snížená",J2199,0)</f>
        <v>0</v>
      </c>
      <c r="BG2199" s="204">
        <f>IF(N2199="zákl. přenesená",J2199,0)</f>
        <v>0</v>
      </c>
      <c r="BH2199" s="204">
        <f>IF(N2199="sníž. přenesená",J2199,0)</f>
        <v>0</v>
      </c>
      <c r="BI2199" s="204">
        <f>IF(N2199="nulová",J2199,0)</f>
        <v>0</v>
      </c>
      <c r="BJ2199" s="24" t="s">
        <v>134</v>
      </c>
      <c r="BK2199" s="204">
        <f>ROUND(I2199*H2199,2)</f>
        <v>0</v>
      </c>
      <c r="BL2199" s="24" t="s">
        <v>133</v>
      </c>
      <c r="BM2199" s="24" t="s">
        <v>2626</v>
      </c>
    </row>
    <row r="2200" spans="2:65" s="1" customFormat="1" ht="13.5">
      <c r="B2200" s="41"/>
      <c r="C2200" s="63"/>
      <c r="D2200" s="205" t="s">
        <v>135</v>
      </c>
      <c r="E2200" s="63"/>
      <c r="F2200" s="206" t="s">
        <v>2619</v>
      </c>
      <c r="G2200" s="63"/>
      <c r="H2200" s="63"/>
      <c r="I2200" s="163"/>
      <c r="J2200" s="63"/>
      <c r="K2200" s="63"/>
      <c r="L2200" s="61"/>
      <c r="M2200" s="207"/>
      <c r="N2200" s="42"/>
      <c r="O2200" s="42"/>
      <c r="P2200" s="42"/>
      <c r="Q2200" s="42"/>
      <c r="R2200" s="42"/>
      <c r="S2200" s="42"/>
      <c r="T2200" s="78"/>
      <c r="AT2200" s="24" t="s">
        <v>135</v>
      </c>
      <c r="AU2200" s="24" t="s">
        <v>138</v>
      </c>
    </row>
    <row r="2201" spans="2:65" s="1" customFormat="1" ht="22.5" customHeight="1">
      <c r="B2201" s="41"/>
      <c r="C2201" s="193" t="s">
        <v>1696</v>
      </c>
      <c r="D2201" s="193" t="s">
        <v>129</v>
      </c>
      <c r="E2201" s="194" t="s">
        <v>2627</v>
      </c>
      <c r="F2201" s="195" t="s">
        <v>2628</v>
      </c>
      <c r="G2201" s="196" t="s">
        <v>169</v>
      </c>
      <c r="H2201" s="197">
        <v>6</v>
      </c>
      <c r="I2201" s="198"/>
      <c r="J2201" s="199">
        <f>ROUND(I2201*H2201,2)</f>
        <v>0</v>
      </c>
      <c r="K2201" s="195" t="s">
        <v>21</v>
      </c>
      <c r="L2201" s="61"/>
      <c r="M2201" s="200" t="s">
        <v>21</v>
      </c>
      <c r="N2201" s="201" t="s">
        <v>42</v>
      </c>
      <c r="O2201" s="42"/>
      <c r="P2201" s="202">
        <f>O2201*H2201</f>
        <v>0</v>
      </c>
      <c r="Q2201" s="202">
        <v>0</v>
      </c>
      <c r="R2201" s="202">
        <f>Q2201*H2201</f>
        <v>0</v>
      </c>
      <c r="S2201" s="202">
        <v>0</v>
      </c>
      <c r="T2201" s="203">
        <f>S2201*H2201</f>
        <v>0</v>
      </c>
      <c r="AR2201" s="24" t="s">
        <v>133</v>
      </c>
      <c r="AT2201" s="24" t="s">
        <v>129</v>
      </c>
      <c r="AU2201" s="24" t="s">
        <v>138</v>
      </c>
      <c r="AY2201" s="24" t="s">
        <v>126</v>
      </c>
      <c r="BE2201" s="204">
        <f>IF(N2201="základní",J2201,0)</f>
        <v>0</v>
      </c>
      <c r="BF2201" s="204">
        <f>IF(N2201="snížená",J2201,0)</f>
        <v>0</v>
      </c>
      <c r="BG2201" s="204">
        <f>IF(N2201="zákl. přenesená",J2201,0)</f>
        <v>0</v>
      </c>
      <c r="BH2201" s="204">
        <f>IF(N2201="sníž. přenesená",J2201,0)</f>
        <v>0</v>
      </c>
      <c r="BI2201" s="204">
        <f>IF(N2201="nulová",J2201,0)</f>
        <v>0</v>
      </c>
      <c r="BJ2201" s="24" t="s">
        <v>134</v>
      </c>
      <c r="BK2201" s="204">
        <f>ROUND(I2201*H2201,2)</f>
        <v>0</v>
      </c>
      <c r="BL2201" s="24" t="s">
        <v>133</v>
      </c>
      <c r="BM2201" s="24" t="s">
        <v>2629</v>
      </c>
    </row>
    <row r="2202" spans="2:65" s="1" customFormat="1" ht="13.5">
      <c r="B2202" s="41"/>
      <c r="C2202" s="63"/>
      <c r="D2202" s="208" t="s">
        <v>135</v>
      </c>
      <c r="E2202" s="63"/>
      <c r="F2202" s="209" t="s">
        <v>2619</v>
      </c>
      <c r="G2202" s="63"/>
      <c r="H2202" s="63"/>
      <c r="I2202" s="163"/>
      <c r="J2202" s="63"/>
      <c r="K2202" s="63"/>
      <c r="L2202" s="61"/>
      <c r="M2202" s="207"/>
      <c r="N2202" s="42"/>
      <c r="O2202" s="42"/>
      <c r="P2202" s="42"/>
      <c r="Q2202" s="42"/>
      <c r="R2202" s="42"/>
      <c r="S2202" s="42"/>
      <c r="T2202" s="78"/>
      <c r="AT2202" s="24" t="s">
        <v>135</v>
      </c>
      <c r="AU2202" s="24" t="s">
        <v>138</v>
      </c>
    </row>
    <row r="2203" spans="2:65" s="10" customFormat="1" ht="29.85" customHeight="1">
      <c r="B2203" s="176"/>
      <c r="C2203" s="177"/>
      <c r="D2203" s="178" t="s">
        <v>69</v>
      </c>
      <c r="E2203" s="262" t="s">
        <v>2630</v>
      </c>
      <c r="F2203" s="262" t="s">
        <v>2631</v>
      </c>
      <c r="G2203" s="177"/>
      <c r="H2203" s="177"/>
      <c r="I2203" s="180"/>
      <c r="J2203" s="263">
        <f>BK2203</f>
        <v>0</v>
      </c>
      <c r="K2203" s="177"/>
      <c r="L2203" s="182"/>
      <c r="M2203" s="183"/>
      <c r="N2203" s="184"/>
      <c r="O2203" s="184"/>
      <c r="P2203" s="185">
        <f>P2204</f>
        <v>0</v>
      </c>
      <c r="Q2203" s="184"/>
      <c r="R2203" s="185">
        <f>R2204</f>
        <v>0</v>
      </c>
      <c r="S2203" s="184"/>
      <c r="T2203" s="186">
        <f>T2204</f>
        <v>0</v>
      </c>
      <c r="AR2203" s="187" t="s">
        <v>78</v>
      </c>
      <c r="AT2203" s="188" t="s">
        <v>69</v>
      </c>
      <c r="AU2203" s="188" t="s">
        <v>78</v>
      </c>
      <c r="AY2203" s="187" t="s">
        <v>126</v>
      </c>
      <c r="BK2203" s="189">
        <f>BK2204</f>
        <v>0</v>
      </c>
    </row>
    <row r="2204" spans="2:65" s="10" customFormat="1" ht="14.85" customHeight="1">
      <c r="B2204" s="176"/>
      <c r="C2204" s="177"/>
      <c r="D2204" s="190" t="s">
        <v>69</v>
      </c>
      <c r="E2204" s="191" t="s">
        <v>2632</v>
      </c>
      <c r="F2204" s="191" t="s">
        <v>2633</v>
      </c>
      <c r="G2204" s="177"/>
      <c r="H2204" s="177"/>
      <c r="I2204" s="180"/>
      <c r="J2204" s="192">
        <f>BK2204</f>
        <v>0</v>
      </c>
      <c r="K2204" s="177"/>
      <c r="L2204" s="182"/>
      <c r="M2204" s="183"/>
      <c r="N2204" s="184"/>
      <c r="O2204" s="184"/>
      <c r="P2204" s="185">
        <f>SUM(P2205:P2222)</f>
        <v>0</v>
      </c>
      <c r="Q2204" s="184"/>
      <c r="R2204" s="185">
        <f>SUM(R2205:R2222)</f>
        <v>0</v>
      </c>
      <c r="S2204" s="184"/>
      <c r="T2204" s="186">
        <f>SUM(T2205:T2222)</f>
        <v>0</v>
      </c>
      <c r="AR2204" s="187" t="s">
        <v>78</v>
      </c>
      <c r="AT2204" s="188" t="s">
        <v>69</v>
      </c>
      <c r="AU2204" s="188" t="s">
        <v>134</v>
      </c>
      <c r="AY2204" s="187" t="s">
        <v>126</v>
      </c>
      <c r="BK2204" s="189">
        <f>SUM(BK2205:BK2222)</f>
        <v>0</v>
      </c>
    </row>
    <row r="2205" spans="2:65" s="1" customFormat="1" ht="22.5" customHeight="1">
      <c r="B2205" s="41"/>
      <c r="C2205" s="193" t="s">
        <v>2634</v>
      </c>
      <c r="D2205" s="193" t="s">
        <v>129</v>
      </c>
      <c r="E2205" s="194" t="s">
        <v>2635</v>
      </c>
      <c r="F2205" s="195" t="s">
        <v>2636</v>
      </c>
      <c r="G2205" s="196" t="s">
        <v>489</v>
      </c>
      <c r="H2205" s="197">
        <v>7</v>
      </c>
      <c r="I2205" s="198"/>
      <c r="J2205" s="199">
        <f>ROUND(I2205*H2205,2)</f>
        <v>0</v>
      </c>
      <c r="K2205" s="195" t="s">
        <v>21</v>
      </c>
      <c r="L2205" s="61"/>
      <c r="M2205" s="200" t="s">
        <v>21</v>
      </c>
      <c r="N2205" s="201" t="s">
        <v>42</v>
      </c>
      <c r="O2205" s="42"/>
      <c r="P2205" s="202">
        <f>O2205*H2205</f>
        <v>0</v>
      </c>
      <c r="Q2205" s="202">
        <v>0</v>
      </c>
      <c r="R2205" s="202">
        <f>Q2205*H2205</f>
        <v>0</v>
      </c>
      <c r="S2205" s="202">
        <v>0</v>
      </c>
      <c r="T2205" s="203">
        <f>S2205*H2205</f>
        <v>0</v>
      </c>
      <c r="AR2205" s="24" t="s">
        <v>133</v>
      </c>
      <c r="AT2205" s="24" t="s">
        <v>129</v>
      </c>
      <c r="AU2205" s="24" t="s">
        <v>138</v>
      </c>
      <c r="AY2205" s="24" t="s">
        <v>126</v>
      </c>
      <c r="BE2205" s="204">
        <f>IF(N2205="základní",J2205,0)</f>
        <v>0</v>
      </c>
      <c r="BF2205" s="204">
        <f>IF(N2205="snížená",J2205,0)</f>
        <v>0</v>
      </c>
      <c r="BG2205" s="204">
        <f>IF(N2205="zákl. přenesená",J2205,0)</f>
        <v>0</v>
      </c>
      <c r="BH2205" s="204">
        <f>IF(N2205="sníž. přenesená",J2205,0)</f>
        <v>0</v>
      </c>
      <c r="BI2205" s="204">
        <f>IF(N2205="nulová",J2205,0)</f>
        <v>0</v>
      </c>
      <c r="BJ2205" s="24" t="s">
        <v>134</v>
      </c>
      <c r="BK2205" s="204">
        <f>ROUND(I2205*H2205,2)</f>
        <v>0</v>
      </c>
      <c r="BL2205" s="24" t="s">
        <v>133</v>
      </c>
      <c r="BM2205" s="24" t="s">
        <v>2637</v>
      </c>
    </row>
    <row r="2206" spans="2:65" s="1" customFormat="1" ht="13.5">
      <c r="B2206" s="41"/>
      <c r="C2206" s="63"/>
      <c r="D2206" s="205" t="s">
        <v>135</v>
      </c>
      <c r="E2206" s="63"/>
      <c r="F2206" s="206" t="s">
        <v>2638</v>
      </c>
      <c r="G2206" s="63"/>
      <c r="H2206" s="63"/>
      <c r="I2206" s="163"/>
      <c r="J2206" s="63"/>
      <c r="K2206" s="63"/>
      <c r="L2206" s="61"/>
      <c r="M2206" s="207"/>
      <c r="N2206" s="42"/>
      <c r="O2206" s="42"/>
      <c r="P2206" s="42"/>
      <c r="Q2206" s="42"/>
      <c r="R2206" s="42"/>
      <c r="S2206" s="42"/>
      <c r="T2206" s="78"/>
      <c r="AT2206" s="24" t="s">
        <v>135</v>
      </c>
      <c r="AU2206" s="24" t="s">
        <v>138</v>
      </c>
    </row>
    <row r="2207" spans="2:65" s="1" customFormat="1" ht="22.5" customHeight="1">
      <c r="B2207" s="41"/>
      <c r="C2207" s="193" t="s">
        <v>1701</v>
      </c>
      <c r="D2207" s="193" t="s">
        <v>129</v>
      </c>
      <c r="E2207" s="194" t="s">
        <v>2639</v>
      </c>
      <c r="F2207" s="195" t="s">
        <v>2640</v>
      </c>
      <c r="G2207" s="196" t="s">
        <v>489</v>
      </c>
      <c r="H2207" s="197">
        <v>7</v>
      </c>
      <c r="I2207" s="198"/>
      <c r="J2207" s="199">
        <f>ROUND(I2207*H2207,2)</f>
        <v>0</v>
      </c>
      <c r="K2207" s="195" t="s">
        <v>21</v>
      </c>
      <c r="L2207" s="61"/>
      <c r="M2207" s="200" t="s">
        <v>21</v>
      </c>
      <c r="N2207" s="201" t="s">
        <v>42</v>
      </c>
      <c r="O2207" s="42"/>
      <c r="P2207" s="202">
        <f>O2207*H2207</f>
        <v>0</v>
      </c>
      <c r="Q2207" s="202">
        <v>0</v>
      </c>
      <c r="R2207" s="202">
        <f>Q2207*H2207</f>
        <v>0</v>
      </c>
      <c r="S2207" s="202">
        <v>0</v>
      </c>
      <c r="T2207" s="203">
        <f>S2207*H2207</f>
        <v>0</v>
      </c>
      <c r="AR2207" s="24" t="s">
        <v>133</v>
      </c>
      <c r="AT2207" s="24" t="s">
        <v>129</v>
      </c>
      <c r="AU2207" s="24" t="s">
        <v>138</v>
      </c>
      <c r="AY2207" s="24" t="s">
        <v>126</v>
      </c>
      <c r="BE2207" s="204">
        <f>IF(N2207="základní",J2207,0)</f>
        <v>0</v>
      </c>
      <c r="BF2207" s="204">
        <f>IF(N2207="snížená",J2207,0)</f>
        <v>0</v>
      </c>
      <c r="BG2207" s="204">
        <f>IF(N2207="zákl. přenesená",J2207,0)</f>
        <v>0</v>
      </c>
      <c r="BH2207" s="204">
        <f>IF(N2207="sníž. přenesená",J2207,0)</f>
        <v>0</v>
      </c>
      <c r="BI2207" s="204">
        <f>IF(N2207="nulová",J2207,0)</f>
        <v>0</v>
      </c>
      <c r="BJ2207" s="24" t="s">
        <v>134</v>
      </c>
      <c r="BK2207" s="204">
        <f>ROUND(I2207*H2207,2)</f>
        <v>0</v>
      </c>
      <c r="BL2207" s="24" t="s">
        <v>133</v>
      </c>
      <c r="BM2207" s="24" t="s">
        <v>2641</v>
      </c>
    </row>
    <row r="2208" spans="2:65" s="1" customFormat="1" ht="13.5">
      <c r="B2208" s="41"/>
      <c r="C2208" s="63"/>
      <c r="D2208" s="205" t="s">
        <v>135</v>
      </c>
      <c r="E2208" s="63"/>
      <c r="F2208" s="206" t="s">
        <v>2642</v>
      </c>
      <c r="G2208" s="63"/>
      <c r="H2208" s="63"/>
      <c r="I2208" s="163"/>
      <c r="J2208" s="63"/>
      <c r="K2208" s="63"/>
      <c r="L2208" s="61"/>
      <c r="M2208" s="207"/>
      <c r="N2208" s="42"/>
      <c r="O2208" s="42"/>
      <c r="P2208" s="42"/>
      <c r="Q2208" s="42"/>
      <c r="R2208" s="42"/>
      <c r="S2208" s="42"/>
      <c r="T2208" s="78"/>
      <c r="AT2208" s="24" t="s">
        <v>135</v>
      </c>
      <c r="AU2208" s="24" t="s">
        <v>138</v>
      </c>
    </row>
    <row r="2209" spans="2:65" s="1" customFormat="1" ht="22.5" customHeight="1">
      <c r="B2209" s="41"/>
      <c r="C2209" s="193" t="s">
        <v>2643</v>
      </c>
      <c r="D2209" s="193" t="s">
        <v>129</v>
      </c>
      <c r="E2209" s="194" t="s">
        <v>2644</v>
      </c>
      <c r="F2209" s="195" t="s">
        <v>2645</v>
      </c>
      <c r="G2209" s="196" t="s">
        <v>489</v>
      </c>
      <c r="H2209" s="197">
        <v>25</v>
      </c>
      <c r="I2209" s="198"/>
      <c r="J2209" s="199">
        <f>ROUND(I2209*H2209,2)</f>
        <v>0</v>
      </c>
      <c r="K2209" s="195" t="s">
        <v>21</v>
      </c>
      <c r="L2209" s="61"/>
      <c r="M2209" s="200" t="s">
        <v>21</v>
      </c>
      <c r="N2209" s="201" t="s">
        <v>42</v>
      </c>
      <c r="O2209" s="42"/>
      <c r="P2209" s="202">
        <f>O2209*H2209</f>
        <v>0</v>
      </c>
      <c r="Q2209" s="202">
        <v>0</v>
      </c>
      <c r="R2209" s="202">
        <f>Q2209*H2209</f>
        <v>0</v>
      </c>
      <c r="S2209" s="202">
        <v>0</v>
      </c>
      <c r="T2209" s="203">
        <f>S2209*H2209</f>
        <v>0</v>
      </c>
      <c r="AR2209" s="24" t="s">
        <v>133</v>
      </c>
      <c r="AT2209" s="24" t="s">
        <v>129</v>
      </c>
      <c r="AU2209" s="24" t="s">
        <v>138</v>
      </c>
      <c r="AY2209" s="24" t="s">
        <v>126</v>
      </c>
      <c r="BE2209" s="204">
        <f>IF(N2209="základní",J2209,0)</f>
        <v>0</v>
      </c>
      <c r="BF2209" s="204">
        <f>IF(N2209="snížená",J2209,0)</f>
        <v>0</v>
      </c>
      <c r="BG2209" s="204">
        <f>IF(N2209="zákl. přenesená",J2209,0)</f>
        <v>0</v>
      </c>
      <c r="BH2209" s="204">
        <f>IF(N2209="sníž. přenesená",J2209,0)</f>
        <v>0</v>
      </c>
      <c r="BI2209" s="204">
        <f>IF(N2209="nulová",J2209,0)</f>
        <v>0</v>
      </c>
      <c r="BJ2209" s="24" t="s">
        <v>134</v>
      </c>
      <c r="BK2209" s="204">
        <f>ROUND(I2209*H2209,2)</f>
        <v>0</v>
      </c>
      <c r="BL2209" s="24" t="s">
        <v>133</v>
      </c>
      <c r="BM2209" s="24" t="s">
        <v>2646</v>
      </c>
    </row>
    <row r="2210" spans="2:65" s="1" customFormat="1" ht="13.5">
      <c r="B2210" s="41"/>
      <c r="C2210" s="63"/>
      <c r="D2210" s="205" t="s">
        <v>135</v>
      </c>
      <c r="E2210" s="63"/>
      <c r="F2210" s="206" t="s">
        <v>2647</v>
      </c>
      <c r="G2210" s="63"/>
      <c r="H2210" s="63"/>
      <c r="I2210" s="163"/>
      <c r="J2210" s="63"/>
      <c r="K2210" s="63"/>
      <c r="L2210" s="61"/>
      <c r="M2210" s="207"/>
      <c r="N2210" s="42"/>
      <c r="O2210" s="42"/>
      <c r="P2210" s="42"/>
      <c r="Q2210" s="42"/>
      <c r="R2210" s="42"/>
      <c r="S2210" s="42"/>
      <c r="T2210" s="78"/>
      <c r="AT2210" s="24" t="s">
        <v>135</v>
      </c>
      <c r="AU2210" s="24" t="s">
        <v>138</v>
      </c>
    </row>
    <row r="2211" spans="2:65" s="1" customFormat="1" ht="22.5" customHeight="1">
      <c r="B2211" s="41"/>
      <c r="C2211" s="193" t="s">
        <v>1708</v>
      </c>
      <c r="D2211" s="193" t="s">
        <v>129</v>
      </c>
      <c r="E2211" s="194" t="s">
        <v>2648</v>
      </c>
      <c r="F2211" s="195" t="s">
        <v>2649</v>
      </c>
      <c r="G2211" s="196" t="s">
        <v>489</v>
      </c>
      <c r="H2211" s="197">
        <v>18</v>
      </c>
      <c r="I2211" s="198"/>
      <c r="J2211" s="199">
        <f>ROUND(I2211*H2211,2)</f>
        <v>0</v>
      </c>
      <c r="K2211" s="195" t="s">
        <v>21</v>
      </c>
      <c r="L2211" s="61"/>
      <c r="M2211" s="200" t="s">
        <v>21</v>
      </c>
      <c r="N2211" s="201" t="s">
        <v>42</v>
      </c>
      <c r="O2211" s="42"/>
      <c r="P2211" s="202">
        <f>O2211*H2211</f>
        <v>0</v>
      </c>
      <c r="Q2211" s="202">
        <v>0</v>
      </c>
      <c r="R2211" s="202">
        <f>Q2211*H2211</f>
        <v>0</v>
      </c>
      <c r="S2211" s="202">
        <v>0</v>
      </c>
      <c r="T2211" s="203">
        <f>S2211*H2211</f>
        <v>0</v>
      </c>
      <c r="AR2211" s="24" t="s">
        <v>133</v>
      </c>
      <c r="AT2211" s="24" t="s">
        <v>129</v>
      </c>
      <c r="AU2211" s="24" t="s">
        <v>138</v>
      </c>
      <c r="AY2211" s="24" t="s">
        <v>126</v>
      </c>
      <c r="BE2211" s="204">
        <f>IF(N2211="základní",J2211,0)</f>
        <v>0</v>
      </c>
      <c r="BF2211" s="204">
        <f>IF(N2211="snížená",J2211,0)</f>
        <v>0</v>
      </c>
      <c r="BG2211" s="204">
        <f>IF(N2211="zákl. přenesená",J2211,0)</f>
        <v>0</v>
      </c>
      <c r="BH2211" s="204">
        <f>IF(N2211="sníž. přenesená",J2211,0)</f>
        <v>0</v>
      </c>
      <c r="BI2211" s="204">
        <f>IF(N2211="nulová",J2211,0)</f>
        <v>0</v>
      </c>
      <c r="BJ2211" s="24" t="s">
        <v>134</v>
      </c>
      <c r="BK2211" s="204">
        <f>ROUND(I2211*H2211,2)</f>
        <v>0</v>
      </c>
      <c r="BL2211" s="24" t="s">
        <v>133</v>
      </c>
      <c r="BM2211" s="24" t="s">
        <v>2650</v>
      </c>
    </row>
    <row r="2212" spans="2:65" s="1" customFormat="1" ht="13.5">
      <c r="B2212" s="41"/>
      <c r="C2212" s="63"/>
      <c r="D2212" s="205" t="s">
        <v>135</v>
      </c>
      <c r="E2212" s="63"/>
      <c r="F2212" s="206" t="s">
        <v>2651</v>
      </c>
      <c r="G2212" s="63"/>
      <c r="H2212" s="63"/>
      <c r="I2212" s="163"/>
      <c r="J2212" s="63"/>
      <c r="K2212" s="63"/>
      <c r="L2212" s="61"/>
      <c r="M2212" s="207"/>
      <c r="N2212" s="42"/>
      <c r="O2212" s="42"/>
      <c r="P2212" s="42"/>
      <c r="Q2212" s="42"/>
      <c r="R2212" s="42"/>
      <c r="S2212" s="42"/>
      <c r="T2212" s="78"/>
      <c r="AT2212" s="24" t="s">
        <v>135</v>
      </c>
      <c r="AU2212" s="24" t="s">
        <v>138</v>
      </c>
    </row>
    <row r="2213" spans="2:65" s="1" customFormat="1" ht="22.5" customHeight="1">
      <c r="B2213" s="41"/>
      <c r="C2213" s="193" t="s">
        <v>2652</v>
      </c>
      <c r="D2213" s="193" t="s">
        <v>129</v>
      </c>
      <c r="E2213" s="194" t="s">
        <v>2653</v>
      </c>
      <c r="F2213" s="195" t="s">
        <v>2654</v>
      </c>
      <c r="G2213" s="196" t="s">
        <v>489</v>
      </c>
      <c r="H2213" s="197">
        <v>14</v>
      </c>
      <c r="I2213" s="198"/>
      <c r="J2213" s="199">
        <f>ROUND(I2213*H2213,2)</f>
        <v>0</v>
      </c>
      <c r="K2213" s="195" t="s">
        <v>21</v>
      </c>
      <c r="L2213" s="61"/>
      <c r="M2213" s="200" t="s">
        <v>21</v>
      </c>
      <c r="N2213" s="201" t="s">
        <v>42</v>
      </c>
      <c r="O2213" s="42"/>
      <c r="P2213" s="202">
        <f>O2213*H2213</f>
        <v>0</v>
      </c>
      <c r="Q2213" s="202">
        <v>0</v>
      </c>
      <c r="R2213" s="202">
        <f>Q2213*H2213</f>
        <v>0</v>
      </c>
      <c r="S2213" s="202">
        <v>0</v>
      </c>
      <c r="T2213" s="203">
        <f>S2213*H2213</f>
        <v>0</v>
      </c>
      <c r="AR2213" s="24" t="s">
        <v>133</v>
      </c>
      <c r="AT2213" s="24" t="s">
        <v>129</v>
      </c>
      <c r="AU2213" s="24" t="s">
        <v>138</v>
      </c>
      <c r="AY2213" s="24" t="s">
        <v>126</v>
      </c>
      <c r="BE2213" s="204">
        <f>IF(N2213="základní",J2213,0)</f>
        <v>0</v>
      </c>
      <c r="BF2213" s="204">
        <f>IF(N2213="snížená",J2213,0)</f>
        <v>0</v>
      </c>
      <c r="BG2213" s="204">
        <f>IF(N2213="zákl. přenesená",J2213,0)</f>
        <v>0</v>
      </c>
      <c r="BH2213" s="204">
        <f>IF(N2213="sníž. přenesená",J2213,0)</f>
        <v>0</v>
      </c>
      <c r="BI2213" s="204">
        <f>IF(N2213="nulová",J2213,0)</f>
        <v>0</v>
      </c>
      <c r="BJ2213" s="24" t="s">
        <v>134</v>
      </c>
      <c r="BK2213" s="204">
        <f>ROUND(I2213*H2213,2)</f>
        <v>0</v>
      </c>
      <c r="BL2213" s="24" t="s">
        <v>133</v>
      </c>
      <c r="BM2213" s="24" t="s">
        <v>2655</v>
      </c>
    </row>
    <row r="2214" spans="2:65" s="1" customFormat="1" ht="13.5">
      <c r="B2214" s="41"/>
      <c r="C2214" s="63"/>
      <c r="D2214" s="205" t="s">
        <v>135</v>
      </c>
      <c r="E2214" s="63"/>
      <c r="F2214" s="206" t="s">
        <v>2654</v>
      </c>
      <c r="G2214" s="63"/>
      <c r="H2214" s="63"/>
      <c r="I2214" s="163"/>
      <c r="J2214" s="63"/>
      <c r="K2214" s="63"/>
      <c r="L2214" s="61"/>
      <c r="M2214" s="207"/>
      <c r="N2214" s="42"/>
      <c r="O2214" s="42"/>
      <c r="P2214" s="42"/>
      <c r="Q2214" s="42"/>
      <c r="R2214" s="42"/>
      <c r="S2214" s="42"/>
      <c r="T2214" s="78"/>
      <c r="AT2214" s="24" t="s">
        <v>135</v>
      </c>
      <c r="AU2214" s="24" t="s">
        <v>138</v>
      </c>
    </row>
    <row r="2215" spans="2:65" s="1" customFormat="1" ht="22.5" customHeight="1">
      <c r="B2215" s="41"/>
      <c r="C2215" s="193" t="s">
        <v>1715</v>
      </c>
      <c r="D2215" s="193" t="s">
        <v>129</v>
      </c>
      <c r="E2215" s="194" t="s">
        <v>2656</v>
      </c>
      <c r="F2215" s="195" t="s">
        <v>2654</v>
      </c>
      <c r="G2215" s="196" t="s">
        <v>489</v>
      </c>
      <c r="H2215" s="197">
        <v>46</v>
      </c>
      <c r="I2215" s="198"/>
      <c r="J2215" s="199">
        <f>ROUND(I2215*H2215,2)</f>
        <v>0</v>
      </c>
      <c r="K2215" s="195" t="s">
        <v>21</v>
      </c>
      <c r="L2215" s="61"/>
      <c r="M2215" s="200" t="s">
        <v>21</v>
      </c>
      <c r="N2215" s="201" t="s">
        <v>42</v>
      </c>
      <c r="O2215" s="42"/>
      <c r="P2215" s="202">
        <f>O2215*H2215</f>
        <v>0</v>
      </c>
      <c r="Q2215" s="202">
        <v>0</v>
      </c>
      <c r="R2215" s="202">
        <f>Q2215*H2215</f>
        <v>0</v>
      </c>
      <c r="S2215" s="202">
        <v>0</v>
      </c>
      <c r="T2215" s="203">
        <f>S2215*H2215</f>
        <v>0</v>
      </c>
      <c r="AR2215" s="24" t="s">
        <v>133</v>
      </c>
      <c r="AT2215" s="24" t="s">
        <v>129</v>
      </c>
      <c r="AU2215" s="24" t="s">
        <v>138</v>
      </c>
      <c r="AY2215" s="24" t="s">
        <v>126</v>
      </c>
      <c r="BE2215" s="204">
        <f>IF(N2215="základní",J2215,0)</f>
        <v>0</v>
      </c>
      <c r="BF2215" s="204">
        <f>IF(N2215="snížená",J2215,0)</f>
        <v>0</v>
      </c>
      <c r="BG2215" s="204">
        <f>IF(N2215="zákl. přenesená",J2215,0)</f>
        <v>0</v>
      </c>
      <c r="BH2215" s="204">
        <f>IF(N2215="sníž. přenesená",J2215,0)</f>
        <v>0</v>
      </c>
      <c r="BI2215" s="204">
        <f>IF(N2215="nulová",J2215,0)</f>
        <v>0</v>
      </c>
      <c r="BJ2215" s="24" t="s">
        <v>134</v>
      </c>
      <c r="BK2215" s="204">
        <f>ROUND(I2215*H2215,2)</f>
        <v>0</v>
      </c>
      <c r="BL2215" s="24" t="s">
        <v>133</v>
      </c>
      <c r="BM2215" s="24" t="s">
        <v>2657</v>
      </c>
    </row>
    <row r="2216" spans="2:65" s="1" customFormat="1" ht="13.5">
      <c r="B2216" s="41"/>
      <c r="C2216" s="63"/>
      <c r="D2216" s="205" t="s">
        <v>135</v>
      </c>
      <c r="E2216" s="63"/>
      <c r="F2216" s="206" t="s">
        <v>2654</v>
      </c>
      <c r="G2216" s="63"/>
      <c r="H2216" s="63"/>
      <c r="I2216" s="163"/>
      <c r="J2216" s="63"/>
      <c r="K2216" s="63"/>
      <c r="L2216" s="61"/>
      <c r="M2216" s="207"/>
      <c r="N2216" s="42"/>
      <c r="O2216" s="42"/>
      <c r="P2216" s="42"/>
      <c r="Q2216" s="42"/>
      <c r="R2216" s="42"/>
      <c r="S2216" s="42"/>
      <c r="T2216" s="78"/>
      <c r="AT2216" s="24" t="s">
        <v>135</v>
      </c>
      <c r="AU2216" s="24" t="s">
        <v>138</v>
      </c>
    </row>
    <row r="2217" spans="2:65" s="1" customFormat="1" ht="22.5" customHeight="1">
      <c r="B2217" s="41"/>
      <c r="C2217" s="193" t="s">
        <v>2658</v>
      </c>
      <c r="D2217" s="193" t="s">
        <v>129</v>
      </c>
      <c r="E2217" s="194" t="s">
        <v>2659</v>
      </c>
      <c r="F2217" s="195" t="s">
        <v>2660</v>
      </c>
      <c r="G2217" s="196" t="s">
        <v>489</v>
      </c>
      <c r="H2217" s="197">
        <v>7</v>
      </c>
      <c r="I2217" s="198"/>
      <c r="J2217" s="199">
        <f>ROUND(I2217*H2217,2)</f>
        <v>0</v>
      </c>
      <c r="K2217" s="195" t="s">
        <v>21</v>
      </c>
      <c r="L2217" s="61"/>
      <c r="M2217" s="200" t="s">
        <v>21</v>
      </c>
      <c r="N2217" s="201" t="s">
        <v>42</v>
      </c>
      <c r="O2217" s="42"/>
      <c r="P2217" s="202">
        <f>O2217*H2217</f>
        <v>0</v>
      </c>
      <c r="Q2217" s="202">
        <v>0</v>
      </c>
      <c r="R2217" s="202">
        <f>Q2217*H2217</f>
        <v>0</v>
      </c>
      <c r="S2217" s="202">
        <v>0</v>
      </c>
      <c r="T2217" s="203">
        <f>S2217*H2217</f>
        <v>0</v>
      </c>
      <c r="AR2217" s="24" t="s">
        <v>133</v>
      </c>
      <c r="AT2217" s="24" t="s">
        <v>129</v>
      </c>
      <c r="AU2217" s="24" t="s">
        <v>138</v>
      </c>
      <c r="AY2217" s="24" t="s">
        <v>126</v>
      </c>
      <c r="BE2217" s="204">
        <f>IF(N2217="základní",J2217,0)</f>
        <v>0</v>
      </c>
      <c r="BF2217" s="204">
        <f>IF(N2217="snížená",J2217,0)</f>
        <v>0</v>
      </c>
      <c r="BG2217" s="204">
        <f>IF(N2217="zákl. přenesená",J2217,0)</f>
        <v>0</v>
      </c>
      <c r="BH2217" s="204">
        <f>IF(N2217="sníž. přenesená",J2217,0)</f>
        <v>0</v>
      </c>
      <c r="BI2217" s="204">
        <f>IF(N2217="nulová",J2217,0)</f>
        <v>0</v>
      </c>
      <c r="BJ2217" s="24" t="s">
        <v>134</v>
      </c>
      <c r="BK2217" s="204">
        <f>ROUND(I2217*H2217,2)</f>
        <v>0</v>
      </c>
      <c r="BL2217" s="24" t="s">
        <v>133</v>
      </c>
      <c r="BM2217" s="24" t="s">
        <v>2661</v>
      </c>
    </row>
    <row r="2218" spans="2:65" s="1" customFormat="1" ht="13.5">
      <c r="B2218" s="41"/>
      <c r="C2218" s="63"/>
      <c r="D2218" s="205" t="s">
        <v>135</v>
      </c>
      <c r="E2218" s="63"/>
      <c r="F2218" s="206" t="s">
        <v>2662</v>
      </c>
      <c r="G2218" s="63"/>
      <c r="H2218" s="63"/>
      <c r="I2218" s="163"/>
      <c r="J2218" s="63"/>
      <c r="K2218" s="63"/>
      <c r="L2218" s="61"/>
      <c r="M2218" s="207"/>
      <c r="N2218" s="42"/>
      <c r="O2218" s="42"/>
      <c r="P2218" s="42"/>
      <c r="Q2218" s="42"/>
      <c r="R2218" s="42"/>
      <c r="S2218" s="42"/>
      <c r="T2218" s="78"/>
      <c r="AT2218" s="24" t="s">
        <v>135</v>
      </c>
      <c r="AU2218" s="24" t="s">
        <v>138</v>
      </c>
    </row>
    <row r="2219" spans="2:65" s="1" customFormat="1" ht="22.5" customHeight="1">
      <c r="B2219" s="41"/>
      <c r="C2219" s="193" t="s">
        <v>1720</v>
      </c>
      <c r="D2219" s="193" t="s">
        <v>129</v>
      </c>
      <c r="E2219" s="194" t="s">
        <v>2663</v>
      </c>
      <c r="F2219" s="195" t="s">
        <v>2664</v>
      </c>
      <c r="G2219" s="196" t="s">
        <v>489</v>
      </c>
      <c r="H2219" s="197">
        <v>23</v>
      </c>
      <c r="I2219" s="198"/>
      <c r="J2219" s="199">
        <f>ROUND(I2219*H2219,2)</f>
        <v>0</v>
      </c>
      <c r="K2219" s="195" t="s">
        <v>21</v>
      </c>
      <c r="L2219" s="61"/>
      <c r="M2219" s="200" t="s">
        <v>21</v>
      </c>
      <c r="N2219" s="201" t="s">
        <v>42</v>
      </c>
      <c r="O2219" s="42"/>
      <c r="P2219" s="202">
        <f>O2219*H2219</f>
        <v>0</v>
      </c>
      <c r="Q2219" s="202">
        <v>0</v>
      </c>
      <c r="R2219" s="202">
        <f>Q2219*H2219</f>
        <v>0</v>
      </c>
      <c r="S2219" s="202">
        <v>0</v>
      </c>
      <c r="T2219" s="203">
        <f>S2219*H2219</f>
        <v>0</v>
      </c>
      <c r="AR2219" s="24" t="s">
        <v>133</v>
      </c>
      <c r="AT2219" s="24" t="s">
        <v>129</v>
      </c>
      <c r="AU2219" s="24" t="s">
        <v>138</v>
      </c>
      <c r="AY2219" s="24" t="s">
        <v>126</v>
      </c>
      <c r="BE2219" s="204">
        <f>IF(N2219="základní",J2219,0)</f>
        <v>0</v>
      </c>
      <c r="BF2219" s="204">
        <f>IF(N2219="snížená",J2219,0)</f>
        <v>0</v>
      </c>
      <c r="BG2219" s="204">
        <f>IF(N2219="zákl. přenesená",J2219,0)</f>
        <v>0</v>
      </c>
      <c r="BH2219" s="204">
        <f>IF(N2219="sníž. přenesená",J2219,0)</f>
        <v>0</v>
      </c>
      <c r="BI2219" s="204">
        <f>IF(N2219="nulová",J2219,0)</f>
        <v>0</v>
      </c>
      <c r="BJ2219" s="24" t="s">
        <v>134</v>
      </c>
      <c r="BK2219" s="204">
        <f>ROUND(I2219*H2219,2)</f>
        <v>0</v>
      </c>
      <c r="BL2219" s="24" t="s">
        <v>133</v>
      </c>
      <c r="BM2219" s="24" t="s">
        <v>2665</v>
      </c>
    </row>
    <row r="2220" spans="2:65" s="1" customFormat="1" ht="13.5">
      <c r="B2220" s="41"/>
      <c r="C2220" s="63"/>
      <c r="D2220" s="205" t="s">
        <v>135</v>
      </c>
      <c r="E2220" s="63"/>
      <c r="F2220" s="206" t="s">
        <v>2664</v>
      </c>
      <c r="G2220" s="63"/>
      <c r="H2220" s="63"/>
      <c r="I2220" s="163"/>
      <c r="J2220" s="63"/>
      <c r="K2220" s="63"/>
      <c r="L2220" s="61"/>
      <c r="M2220" s="207"/>
      <c r="N2220" s="42"/>
      <c r="O2220" s="42"/>
      <c r="P2220" s="42"/>
      <c r="Q2220" s="42"/>
      <c r="R2220" s="42"/>
      <c r="S2220" s="42"/>
      <c r="T2220" s="78"/>
      <c r="AT2220" s="24" t="s">
        <v>135</v>
      </c>
      <c r="AU2220" s="24" t="s">
        <v>138</v>
      </c>
    </row>
    <row r="2221" spans="2:65" s="1" customFormat="1" ht="22.5" customHeight="1">
      <c r="B2221" s="41"/>
      <c r="C2221" s="193" t="s">
        <v>2666</v>
      </c>
      <c r="D2221" s="193" t="s">
        <v>129</v>
      </c>
      <c r="E2221" s="194" t="s">
        <v>2667</v>
      </c>
      <c r="F2221" s="195" t="s">
        <v>2668</v>
      </c>
      <c r="G2221" s="196" t="s">
        <v>132</v>
      </c>
      <c r="H2221" s="197">
        <v>1</v>
      </c>
      <c r="I2221" s="198"/>
      <c r="J2221" s="199">
        <f>ROUND(I2221*H2221,2)</f>
        <v>0</v>
      </c>
      <c r="K2221" s="195" t="s">
        <v>21</v>
      </c>
      <c r="L2221" s="61"/>
      <c r="M2221" s="200" t="s">
        <v>21</v>
      </c>
      <c r="N2221" s="201" t="s">
        <v>42</v>
      </c>
      <c r="O2221" s="42"/>
      <c r="P2221" s="202">
        <f>O2221*H2221</f>
        <v>0</v>
      </c>
      <c r="Q2221" s="202">
        <v>0</v>
      </c>
      <c r="R2221" s="202">
        <f>Q2221*H2221</f>
        <v>0</v>
      </c>
      <c r="S2221" s="202">
        <v>0</v>
      </c>
      <c r="T2221" s="203">
        <f>S2221*H2221</f>
        <v>0</v>
      </c>
      <c r="AR2221" s="24" t="s">
        <v>133</v>
      </c>
      <c r="AT2221" s="24" t="s">
        <v>129</v>
      </c>
      <c r="AU2221" s="24" t="s">
        <v>138</v>
      </c>
      <c r="AY2221" s="24" t="s">
        <v>126</v>
      </c>
      <c r="BE2221" s="204">
        <f>IF(N2221="základní",J2221,0)</f>
        <v>0</v>
      </c>
      <c r="BF2221" s="204">
        <f>IF(N2221="snížená",J2221,0)</f>
        <v>0</v>
      </c>
      <c r="BG2221" s="204">
        <f>IF(N2221="zákl. přenesená",J2221,0)</f>
        <v>0</v>
      </c>
      <c r="BH2221" s="204">
        <f>IF(N2221="sníž. přenesená",J2221,0)</f>
        <v>0</v>
      </c>
      <c r="BI2221" s="204">
        <f>IF(N2221="nulová",J2221,0)</f>
        <v>0</v>
      </c>
      <c r="BJ2221" s="24" t="s">
        <v>134</v>
      </c>
      <c r="BK2221" s="204">
        <f>ROUND(I2221*H2221,2)</f>
        <v>0</v>
      </c>
      <c r="BL2221" s="24" t="s">
        <v>133</v>
      </c>
      <c r="BM2221" s="24" t="s">
        <v>2669</v>
      </c>
    </row>
    <row r="2222" spans="2:65" s="1" customFormat="1" ht="13.5">
      <c r="B2222" s="41"/>
      <c r="C2222" s="63"/>
      <c r="D2222" s="208" t="s">
        <v>135</v>
      </c>
      <c r="E2222" s="63"/>
      <c r="F2222" s="209" t="s">
        <v>2668</v>
      </c>
      <c r="G2222" s="63"/>
      <c r="H2222" s="63"/>
      <c r="I2222" s="163"/>
      <c r="J2222" s="63"/>
      <c r="K2222" s="63"/>
      <c r="L2222" s="61"/>
      <c r="M2222" s="207"/>
      <c r="N2222" s="42"/>
      <c r="O2222" s="42"/>
      <c r="P2222" s="42"/>
      <c r="Q2222" s="42"/>
      <c r="R2222" s="42"/>
      <c r="S2222" s="42"/>
      <c r="T2222" s="78"/>
      <c r="AT2222" s="24" t="s">
        <v>135</v>
      </c>
      <c r="AU2222" s="24" t="s">
        <v>138</v>
      </c>
    </row>
    <row r="2223" spans="2:65" s="10" customFormat="1" ht="29.85" customHeight="1">
      <c r="B2223" s="176"/>
      <c r="C2223" s="177"/>
      <c r="D2223" s="178" t="s">
        <v>69</v>
      </c>
      <c r="E2223" s="262" t="s">
        <v>2670</v>
      </c>
      <c r="F2223" s="262" t="s">
        <v>2671</v>
      </c>
      <c r="G2223" s="177"/>
      <c r="H2223" s="177"/>
      <c r="I2223" s="180"/>
      <c r="J2223" s="263">
        <f>BK2223</f>
        <v>0</v>
      </c>
      <c r="K2223" s="177"/>
      <c r="L2223" s="182"/>
      <c r="M2223" s="183"/>
      <c r="N2223" s="184"/>
      <c r="O2223" s="184"/>
      <c r="P2223" s="185">
        <f>P2224+P2231+P2272+P2289</f>
        <v>0</v>
      </c>
      <c r="Q2223" s="184"/>
      <c r="R2223" s="185">
        <f>R2224+R2231+R2272+R2289</f>
        <v>0</v>
      </c>
      <c r="S2223" s="184"/>
      <c r="T2223" s="186">
        <f>T2224+T2231+T2272+T2289</f>
        <v>0</v>
      </c>
      <c r="AR2223" s="187" t="s">
        <v>78</v>
      </c>
      <c r="AT2223" s="188" t="s">
        <v>69</v>
      </c>
      <c r="AU2223" s="188" t="s">
        <v>78</v>
      </c>
      <c r="AY2223" s="187" t="s">
        <v>126</v>
      </c>
      <c r="BK2223" s="189">
        <f>BK2224+BK2231+BK2272+BK2289</f>
        <v>0</v>
      </c>
    </row>
    <row r="2224" spans="2:65" s="10" customFormat="1" ht="14.85" customHeight="1">
      <c r="B2224" s="176"/>
      <c r="C2224" s="177"/>
      <c r="D2224" s="190" t="s">
        <v>69</v>
      </c>
      <c r="E2224" s="191" t="s">
        <v>2672</v>
      </c>
      <c r="F2224" s="191" t="s">
        <v>2673</v>
      </c>
      <c r="G2224" s="177"/>
      <c r="H2224" s="177"/>
      <c r="I2224" s="180"/>
      <c r="J2224" s="192">
        <f>BK2224</f>
        <v>0</v>
      </c>
      <c r="K2224" s="177"/>
      <c r="L2224" s="182"/>
      <c r="M2224" s="183"/>
      <c r="N2224" s="184"/>
      <c r="O2224" s="184"/>
      <c r="P2224" s="185">
        <f>SUM(P2225:P2230)</f>
        <v>0</v>
      </c>
      <c r="Q2224" s="184"/>
      <c r="R2224" s="185">
        <f>SUM(R2225:R2230)</f>
        <v>0</v>
      </c>
      <c r="S2224" s="184"/>
      <c r="T2224" s="186">
        <f>SUM(T2225:T2230)</f>
        <v>0</v>
      </c>
      <c r="AR2224" s="187" t="s">
        <v>78</v>
      </c>
      <c r="AT2224" s="188" t="s">
        <v>69</v>
      </c>
      <c r="AU2224" s="188" t="s">
        <v>134</v>
      </c>
      <c r="AY2224" s="187" t="s">
        <v>126</v>
      </c>
      <c r="BK2224" s="189">
        <f>SUM(BK2225:BK2230)</f>
        <v>0</v>
      </c>
    </row>
    <row r="2225" spans="2:65" s="1" customFormat="1" ht="31.5" customHeight="1">
      <c r="B2225" s="41"/>
      <c r="C2225" s="193" t="s">
        <v>1726</v>
      </c>
      <c r="D2225" s="193" t="s">
        <v>129</v>
      </c>
      <c r="E2225" s="194" t="s">
        <v>2674</v>
      </c>
      <c r="F2225" s="195" t="s">
        <v>2675</v>
      </c>
      <c r="G2225" s="196" t="s">
        <v>489</v>
      </c>
      <c r="H2225" s="197">
        <v>3</v>
      </c>
      <c r="I2225" s="198"/>
      <c r="J2225" s="199">
        <f>ROUND(I2225*H2225,2)</f>
        <v>0</v>
      </c>
      <c r="K2225" s="195" t="s">
        <v>21</v>
      </c>
      <c r="L2225" s="61"/>
      <c r="M2225" s="200" t="s">
        <v>21</v>
      </c>
      <c r="N2225" s="201" t="s">
        <v>42</v>
      </c>
      <c r="O2225" s="42"/>
      <c r="P2225" s="202">
        <f>O2225*H2225</f>
        <v>0</v>
      </c>
      <c r="Q2225" s="202">
        <v>0</v>
      </c>
      <c r="R2225" s="202">
        <f>Q2225*H2225</f>
        <v>0</v>
      </c>
      <c r="S2225" s="202">
        <v>0</v>
      </c>
      <c r="T2225" s="203">
        <f>S2225*H2225</f>
        <v>0</v>
      </c>
      <c r="AR2225" s="24" t="s">
        <v>133</v>
      </c>
      <c r="AT2225" s="24" t="s">
        <v>129</v>
      </c>
      <c r="AU2225" s="24" t="s">
        <v>138</v>
      </c>
      <c r="AY2225" s="24" t="s">
        <v>126</v>
      </c>
      <c r="BE2225" s="204">
        <f>IF(N2225="základní",J2225,0)</f>
        <v>0</v>
      </c>
      <c r="BF2225" s="204">
        <f>IF(N2225="snížená",J2225,0)</f>
        <v>0</v>
      </c>
      <c r="BG2225" s="204">
        <f>IF(N2225="zákl. přenesená",J2225,0)</f>
        <v>0</v>
      </c>
      <c r="BH2225" s="204">
        <f>IF(N2225="sníž. přenesená",J2225,0)</f>
        <v>0</v>
      </c>
      <c r="BI2225" s="204">
        <f>IF(N2225="nulová",J2225,0)</f>
        <v>0</v>
      </c>
      <c r="BJ2225" s="24" t="s">
        <v>134</v>
      </c>
      <c r="BK2225" s="204">
        <f>ROUND(I2225*H2225,2)</f>
        <v>0</v>
      </c>
      <c r="BL2225" s="24" t="s">
        <v>133</v>
      </c>
      <c r="BM2225" s="24" t="s">
        <v>2676</v>
      </c>
    </row>
    <row r="2226" spans="2:65" s="1" customFormat="1" ht="13.5">
      <c r="B2226" s="41"/>
      <c r="C2226" s="63"/>
      <c r="D2226" s="205" t="s">
        <v>135</v>
      </c>
      <c r="E2226" s="63"/>
      <c r="F2226" s="206" t="s">
        <v>2677</v>
      </c>
      <c r="G2226" s="63"/>
      <c r="H2226" s="63"/>
      <c r="I2226" s="163"/>
      <c r="J2226" s="63"/>
      <c r="K2226" s="63"/>
      <c r="L2226" s="61"/>
      <c r="M2226" s="207"/>
      <c r="N2226" s="42"/>
      <c r="O2226" s="42"/>
      <c r="P2226" s="42"/>
      <c r="Q2226" s="42"/>
      <c r="R2226" s="42"/>
      <c r="S2226" s="42"/>
      <c r="T2226" s="78"/>
      <c r="AT2226" s="24" t="s">
        <v>135</v>
      </c>
      <c r="AU2226" s="24" t="s">
        <v>138</v>
      </c>
    </row>
    <row r="2227" spans="2:65" s="1" customFormat="1" ht="31.5" customHeight="1">
      <c r="B2227" s="41"/>
      <c r="C2227" s="193" t="s">
        <v>2678</v>
      </c>
      <c r="D2227" s="193" t="s">
        <v>129</v>
      </c>
      <c r="E2227" s="194" t="s">
        <v>2679</v>
      </c>
      <c r="F2227" s="195" t="s">
        <v>2680</v>
      </c>
      <c r="G2227" s="196" t="s">
        <v>489</v>
      </c>
      <c r="H2227" s="197">
        <v>18</v>
      </c>
      <c r="I2227" s="198"/>
      <c r="J2227" s="199">
        <f>ROUND(I2227*H2227,2)</f>
        <v>0</v>
      </c>
      <c r="K2227" s="195" t="s">
        <v>21</v>
      </c>
      <c r="L2227" s="61"/>
      <c r="M2227" s="200" t="s">
        <v>21</v>
      </c>
      <c r="N2227" s="201" t="s">
        <v>42</v>
      </c>
      <c r="O2227" s="42"/>
      <c r="P2227" s="202">
        <f>O2227*H2227</f>
        <v>0</v>
      </c>
      <c r="Q2227" s="202">
        <v>0</v>
      </c>
      <c r="R2227" s="202">
        <f>Q2227*H2227</f>
        <v>0</v>
      </c>
      <c r="S2227" s="202">
        <v>0</v>
      </c>
      <c r="T2227" s="203">
        <f>S2227*H2227</f>
        <v>0</v>
      </c>
      <c r="AR2227" s="24" t="s">
        <v>133</v>
      </c>
      <c r="AT2227" s="24" t="s">
        <v>129</v>
      </c>
      <c r="AU2227" s="24" t="s">
        <v>138</v>
      </c>
      <c r="AY2227" s="24" t="s">
        <v>126</v>
      </c>
      <c r="BE2227" s="204">
        <f>IF(N2227="základní",J2227,0)</f>
        <v>0</v>
      </c>
      <c r="BF2227" s="204">
        <f>IF(N2227="snížená",J2227,0)</f>
        <v>0</v>
      </c>
      <c r="BG2227" s="204">
        <f>IF(N2227="zákl. přenesená",J2227,0)</f>
        <v>0</v>
      </c>
      <c r="BH2227" s="204">
        <f>IF(N2227="sníž. přenesená",J2227,0)</f>
        <v>0</v>
      </c>
      <c r="BI2227" s="204">
        <f>IF(N2227="nulová",J2227,0)</f>
        <v>0</v>
      </c>
      <c r="BJ2227" s="24" t="s">
        <v>134</v>
      </c>
      <c r="BK2227" s="204">
        <f>ROUND(I2227*H2227,2)</f>
        <v>0</v>
      </c>
      <c r="BL2227" s="24" t="s">
        <v>133</v>
      </c>
      <c r="BM2227" s="24" t="s">
        <v>2681</v>
      </c>
    </row>
    <row r="2228" spans="2:65" s="1" customFormat="1" ht="13.5">
      <c r="B2228" s="41"/>
      <c r="C2228" s="63"/>
      <c r="D2228" s="205" t="s">
        <v>135</v>
      </c>
      <c r="E2228" s="63"/>
      <c r="F2228" s="206" t="s">
        <v>2677</v>
      </c>
      <c r="G2228" s="63"/>
      <c r="H2228" s="63"/>
      <c r="I2228" s="163"/>
      <c r="J2228" s="63"/>
      <c r="K2228" s="63"/>
      <c r="L2228" s="61"/>
      <c r="M2228" s="207"/>
      <c r="N2228" s="42"/>
      <c r="O2228" s="42"/>
      <c r="P2228" s="42"/>
      <c r="Q2228" s="42"/>
      <c r="R2228" s="42"/>
      <c r="S2228" s="42"/>
      <c r="T2228" s="78"/>
      <c r="AT2228" s="24" t="s">
        <v>135</v>
      </c>
      <c r="AU2228" s="24" t="s">
        <v>138</v>
      </c>
    </row>
    <row r="2229" spans="2:65" s="1" customFormat="1" ht="31.5" customHeight="1">
      <c r="B2229" s="41"/>
      <c r="C2229" s="193" t="s">
        <v>1733</v>
      </c>
      <c r="D2229" s="193" t="s">
        <v>129</v>
      </c>
      <c r="E2229" s="194" t="s">
        <v>2682</v>
      </c>
      <c r="F2229" s="195" t="s">
        <v>2683</v>
      </c>
      <c r="G2229" s="196" t="s">
        <v>489</v>
      </c>
      <c r="H2229" s="197">
        <v>2</v>
      </c>
      <c r="I2229" s="198"/>
      <c r="J2229" s="199">
        <f>ROUND(I2229*H2229,2)</f>
        <v>0</v>
      </c>
      <c r="K2229" s="195" t="s">
        <v>21</v>
      </c>
      <c r="L2229" s="61"/>
      <c r="M2229" s="200" t="s">
        <v>21</v>
      </c>
      <c r="N2229" s="201" t="s">
        <v>42</v>
      </c>
      <c r="O2229" s="42"/>
      <c r="P2229" s="202">
        <f>O2229*H2229</f>
        <v>0</v>
      </c>
      <c r="Q2229" s="202">
        <v>0</v>
      </c>
      <c r="R2229" s="202">
        <f>Q2229*H2229</f>
        <v>0</v>
      </c>
      <c r="S2229" s="202">
        <v>0</v>
      </c>
      <c r="T2229" s="203">
        <f>S2229*H2229</f>
        <v>0</v>
      </c>
      <c r="AR2229" s="24" t="s">
        <v>133</v>
      </c>
      <c r="AT2229" s="24" t="s">
        <v>129</v>
      </c>
      <c r="AU2229" s="24" t="s">
        <v>138</v>
      </c>
      <c r="AY2229" s="24" t="s">
        <v>126</v>
      </c>
      <c r="BE2229" s="204">
        <f>IF(N2229="základní",J2229,0)</f>
        <v>0</v>
      </c>
      <c r="BF2229" s="204">
        <f>IF(N2229="snížená",J2229,0)</f>
        <v>0</v>
      </c>
      <c r="BG2229" s="204">
        <f>IF(N2229="zákl. přenesená",J2229,0)</f>
        <v>0</v>
      </c>
      <c r="BH2229" s="204">
        <f>IF(N2229="sníž. přenesená",J2229,0)</f>
        <v>0</v>
      </c>
      <c r="BI2229" s="204">
        <f>IF(N2229="nulová",J2229,0)</f>
        <v>0</v>
      </c>
      <c r="BJ2229" s="24" t="s">
        <v>134</v>
      </c>
      <c r="BK2229" s="204">
        <f>ROUND(I2229*H2229,2)</f>
        <v>0</v>
      </c>
      <c r="BL2229" s="24" t="s">
        <v>133</v>
      </c>
      <c r="BM2229" s="24" t="s">
        <v>2684</v>
      </c>
    </row>
    <row r="2230" spans="2:65" s="1" customFormat="1" ht="13.5">
      <c r="B2230" s="41"/>
      <c r="C2230" s="63"/>
      <c r="D2230" s="208" t="s">
        <v>135</v>
      </c>
      <c r="E2230" s="63"/>
      <c r="F2230" s="209" t="s">
        <v>2677</v>
      </c>
      <c r="G2230" s="63"/>
      <c r="H2230" s="63"/>
      <c r="I2230" s="163"/>
      <c r="J2230" s="63"/>
      <c r="K2230" s="63"/>
      <c r="L2230" s="61"/>
      <c r="M2230" s="207"/>
      <c r="N2230" s="42"/>
      <c r="O2230" s="42"/>
      <c r="P2230" s="42"/>
      <c r="Q2230" s="42"/>
      <c r="R2230" s="42"/>
      <c r="S2230" s="42"/>
      <c r="T2230" s="78"/>
      <c r="AT2230" s="24" t="s">
        <v>135</v>
      </c>
      <c r="AU2230" s="24" t="s">
        <v>138</v>
      </c>
    </row>
    <row r="2231" spans="2:65" s="10" customFormat="1" ht="22.35" customHeight="1">
      <c r="B2231" s="176"/>
      <c r="C2231" s="177"/>
      <c r="D2231" s="190" t="s">
        <v>69</v>
      </c>
      <c r="E2231" s="191" t="s">
        <v>2685</v>
      </c>
      <c r="F2231" s="191" t="s">
        <v>2686</v>
      </c>
      <c r="G2231" s="177"/>
      <c r="H2231" s="177"/>
      <c r="I2231" s="180"/>
      <c r="J2231" s="192">
        <f>BK2231</f>
        <v>0</v>
      </c>
      <c r="K2231" s="177"/>
      <c r="L2231" s="182"/>
      <c r="M2231" s="183"/>
      <c r="N2231" s="184"/>
      <c r="O2231" s="184"/>
      <c r="P2231" s="185">
        <f>SUM(P2232:P2271)</f>
        <v>0</v>
      </c>
      <c r="Q2231" s="184"/>
      <c r="R2231" s="185">
        <f>SUM(R2232:R2271)</f>
        <v>0</v>
      </c>
      <c r="S2231" s="184"/>
      <c r="T2231" s="186">
        <f>SUM(T2232:T2271)</f>
        <v>0</v>
      </c>
      <c r="AR2231" s="187" t="s">
        <v>78</v>
      </c>
      <c r="AT2231" s="188" t="s">
        <v>69</v>
      </c>
      <c r="AU2231" s="188" t="s">
        <v>134</v>
      </c>
      <c r="AY2231" s="187" t="s">
        <v>126</v>
      </c>
      <c r="BK2231" s="189">
        <f>SUM(BK2232:BK2271)</f>
        <v>0</v>
      </c>
    </row>
    <row r="2232" spans="2:65" s="1" customFormat="1" ht="22.5" customHeight="1">
      <c r="B2232" s="41"/>
      <c r="C2232" s="193" t="s">
        <v>2687</v>
      </c>
      <c r="D2232" s="193" t="s">
        <v>129</v>
      </c>
      <c r="E2232" s="194" t="s">
        <v>2688</v>
      </c>
      <c r="F2232" s="195" t="s">
        <v>2689</v>
      </c>
      <c r="G2232" s="196" t="s">
        <v>169</v>
      </c>
      <c r="H2232" s="197">
        <v>6</v>
      </c>
      <c r="I2232" s="198"/>
      <c r="J2232" s="199">
        <f>ROUND(I2232*H2232,2)</f>
        <v>0</v>
      </c>
      <c r="K2232" s="195" t="s">
        <v>21</v>
      </c>
      <c r="L2232" s="61"/>
      <c r="M2232" s="200" t="s">
        <v>21</v>
      </c>
      <c r="N2232" s="201" t="s">
        <v>42</v>
      </c>
      <c r="O2232" s="42"/>
      <c r="P2232" s="202">
        <f>O2232*H2232</f>
        <v>0</v>
      </c>
      <c r="Q2232" s="202">
        <v>0</v>
      </c>
      <c r="R2232" s="202">
        <f>Q2232*H2232</f>
        <v>0</v>
      </c>
      <c r="S2232" s="202">
        <v>0</v>
      </c>
      <c r="T2232" s="203">
        <f>S2232*H2232</f>
        <v>0</v>
      </c>
      <c r="AR2232" s="24" t="s">
        <v>133</v>
      </c>
      <c r="AT2232" s="24" t="s">
        <v>129</v>
      </c>
      <c r="AU2232" s="24" t="s">
        <v>138</v>
      </c>
      <c r="AY2232" s="24" t="s">
        <v>126</v>
      </c>
      <c r="BE2232" s="204">
        <f>IF(N2232="základní",J2232,0)</f>
        <v>0</v>
      </c>
      <c r="BF2232" s="204">
        <f>IF(N2232="snížená",J2232,0)</f>
        <v>0</v>
      </c>
      <c r="BG2232" s="204">
        <f>IF(N2232="zákl. přenesená",J2232,0)</f>
        <v>0</v>
      </c>
      <c r="BH2232" s="204">
        <f>IF(N2232="sníž. přenesená",J2232,0)</f>
        <v>0</v>
      </c>
      <c r="BI2232" s="204">
        <f>IF(N2232="nulová",J2232,0)</f>
        <v>0</v>
      </c>
      <c r="BJ2232" s="24" t="s">
        <v>134</v>
      </c>
      <c r="BK2232" s="204">
        <f>ROUND(I2232*H2232,2)</f>
        <v>0</v>
      </c>
      <c r="BL2232" s="24" t="s">
        <v>133</v>
      </c>
      <c r="BM2232" s="24" t="s">
        <v>2690</v>
      </c>
    </row>
    <row r="2233" spans="2:65" s="1" customFormat="1" ht="13.5">
      <c r="B2233" s="41"/>
      <c r="C2233" s="63"/>
      <c r="D2233" s="205" t="s">
        <v>135</v>
      </c>
      <c r="E2233" s="63"/>
      <c r="F2233" s="206" t="s">
        <v>2691</v>
      </c>
      <c r="G2233" s="63"/>
      <c r="H2233" s="63"/>
      <c r="I2233" s="163"/>
      <c r="J2233" s="63"/>
      <c r="K2233" s="63"/>
      <c r="L2233" s="61"/>
      <c r="M2233" s="207"/>
      <c r="N2233" s="42"/>
      <c r="O2233" s="42"/>
      <c r="P2233" s="42"/>
      <c r="Q2233" s="42"/>
      <c r="R2233" s="42"/>
      <c r="S2233" s="42"/>
      <c r="T2233" s="78"/>
      <c r="AT2233" s="24" t="s">
        <v>135</v>
      </c>
      <c r="AU2233" s="24" t="s">
        <v>138</v>
      </c>
    </row>
    <row r="2234" spans="2:65" s="1" customFormat="1" ht="22.5" customHeight="1">
      <c r="B2234" s="41"/>
      <c r="C2234" s="193" t="s">
        <v>1737</v>
      </c>
      <c r="D2234" s="193" t="s">
        <v>129</v>
      </c>
      <c r="E2234" s="194" t="s">
        <v>2692</v>
      </c>
      <c r="F2234" s="195" t="s">
        <v>2693</v>
      </c>
      <c r="G2234" s="196" t="s">
        <v>169</v>
      </c>
      <c r="H2234" s="197">
        <v>6080</v>
      </c>
      <c r="I2234" s="198"/>
      <c r="J2234" s="199">
        <f>ROUND(I2234*H2234,2)</f>
        <v>0</v>
      </c>
      <c r="K2234" s="195" t="s">
        <v>21</v>
      </c>
      <c r="L2234" s="61"/>
      <c r="M2234" s="200" t="s">
        <v>21</v>
      </c>
      <c r="N2234" s="201" t="s">
        <v>42</v>
      </c>
      <c r="O2234" s="42"/>
      <c r="P2234" s="202">
        <f>O2234*H2234</f>
        <v>0</v>
      </c>
      <c r="Q2234" s="202">
        <v>0</v>
      </c>
      <c r="R2234" s="202">
        <f>Q2234*H2234</f>
        <v>0</v>
      </c>
      <c r="S2234" s="202">
        <v>0</v>
      </c>
      <c r="T2234" s="203">
        <f>S2234*H2234</f>
        <v>0</v>
      </c>
      <c r="AR2234" s="24" t="s">
        <v>133</v>
      </c>
      <c r="AT2234" s="24" t="s">
        <v>129</v>
      </c>
      <c r="AU2234" s="24" t="s">
        <v>138</v>
      </c>
      <c r="AY2234" s="24" t="s">
        <v>126</v>
      </c>
      <c r="BE2234" s="204">
        <f>IF(N2234="základní",J2234,0)</f>
        <v>0</v>
      </c>
      <c r="BF2234" s="204">
        <f>IF(N2234="snížená",J2234,0)</f>
        <v>0</v>
      </c>
      <c r="BG2234" s="204">
        <f>IF(N2234="zákl. přenesená",J2234,0)</f>
        <v>0</v>
      </c>
      <c r="BH2234" s="204">
        <f>IF(N2234="sníž. přenesená",J2234,0)</f>
        <v>0</v>
      </c>
      <c r="BI2234" s="204">
        <f>IF(N2234="nulová",J2234,0)</f>
        <v>0</v>
      </c>
      <c r="BJ2234" s="24" t="s">
        <v>134</v>
      </c>
      <c r="BK2234" s="204">
        <f>ROUND(I2234*H2234,2)</f>
        <v>0</v>
      </c>
      <c r="BL2234" s="24" t="s">
        <v>133</v>
      </c>
      <c r="BM2234" s="24" t="s">
        <v>2694</v>
      </c>
    </row>
    <row r="2235" spans="2:65" s="1" customFormat="1" ht="13.5">
      <c r="B2235" s="41"/>
      <c r="C2235" s="63"/>
      <c r="D2235" s="205" t="s">
        <v>135</v>
      </c>
      <c r="E2235" s="63"/>
      <c r="F2235" s="206" t="s">
        <v>2691</v>
      </c>
      <c r="G2235" s="63"/>
      <c r="H2235" s="63"/>
      <c r="I2235" s="163"/>
      <c r="J2235" s="63"/>
      <c r="K2235" s="63"/>
      <c r="L2235" s="61"/>
      <c r="M2235" s="207"/>
      <c r="N2235" s="42"/>
      <c r="O2235" s="42"/>
      <c r="P2235" s="42"/>
      <c r="Q2235" s="42"/>
      <c r="R2235" s="42"/>
      <c r="S2235" s="42"/>
      <c r="T2235" s="78"/>
      <c r="AT2235" s="24" t="s">
        <v>135</v>
      </c>
      <c r="AU2235" s="24" t="s">
        <v>138</v>
      </c>
    </row>
    <row r="2236" spans="2:65" s="1" customFormat="1" ht="22.5" customHeight="1">
      <c r="B2236" s="41"/>
      <c r="C2236" s="193" t="s">
        <v>2695</v>
      </c>
      <c r="D2236" s="193" t="s">
        <v>129</v>
      </c>
      <c r="E2236" s="194" t="s">
        <v>2696</v>
      </c>
      <c r="F2236" s="195" t="s">
        <v>2697</v>
      </c>
      <c r="G2236" s="196" t="s">
        <v>169</v>
      </c>
      <c r="H2236" s="197">
        <v>1100</v>
      </c>
      <c r="I2236" s="198"/>
      <c r="J2236" s="199">
        <f>ROUND(I2236*H2236,2)</f>
        <v>0</v>
      </c>
      <c r="K2236" s="195" t="s">
        <v>21</v>
      </c>
      <c r="L2236" s="61"/>
      <c r="M2236" s="200" t="s">
        <v>21</v>
      </c>
      <c r="N2236" s="201" t="s">
        <v>42</v>
      </c>
      <c r="O2236" s="42"/>
      <c r="P2236" s="202">
        <f>O2236*H2236</f>
        <v>0</v>
      </c>
      <c r="Q2236" s="202">
        <v>0</v>
      </c>
      <c r="R2236" s="202">
        <f>Q2236*H2236</f>
        <v>0</v>
      </c>
      <c r="S2236" s="202">
        <v>0</v>
      </c>
      <c r="T2236" s="203">
        <f>S2236*H2236</f>
        <v>0</v>
      </c>
      <c r="AR2236" s="24" t="s">
        <v>133</v>
      </c>
      <c r="AT2236" s="24" t="s">
        <v>129</v>
      </c>
      <c r="AU2236" s="24" t="s">
        <v>138</v>
      </c>
      <c r="AY2236" s="24" t="s">
        <v>126</v>
      </c>
      <c r="BE2236" s="204">
        <f>IF(N2236="základní",J2236,0)</f>
        <v>0</v>
      </c>
      <c r="BF2236" s="204">
        <f>IF(N2236="snížená",J2236,0)</f>
        <v>0</v>
      </c>
      <c r="BG2236" s="204">
        <f>IF(N2236="zákl. přenesená",J2236,0)</f>
        <v>0</v>
      </c>
      <c r="BH2236" s="204">
        <f>IF(N2236="sníž. přenesená",J2236,0)</f>
        <v>0</v>
      </c>
      <c r="BI2236" s="204">
        <f>IF(N2236="nulová",J2236,0)</f>
        <v>0</v>
      </c>
      <c r="BJ2236" s="24" t="s">
        <v>134</v>
      </c>
      <c r="BK2236" s="204">
        <f>ROUND(I2236*H2236,2)</f>
        <v>0</v>
      </c>
      <c r="BL2236" s="24" t="s">
        <v>133</v>
      </c>
      <c r="BM2236" s="24" t="s">
        <v>2698</v>
      </c>
    </row>
    <row r="2237" spans="2:65" s="1" customFormat="1" ht="13.5">
      <c r="B2237" s="41"/>
      <c r="C2237" s="63"/>
      <c r="D2237" s="205" t="s">
        <v>135</v>
      </c>
      <c r="E2237" s="63"/>
      <c r="F2237" s="206" t="s">
        <v>2697</v>
      </c>
      <c r="G2237" s="63"/>
      <c r="H2237" s="63"/>
      <c r="I2237" s="163"/>
      <c r="J2237" s="63"/>
      <c r="K2237" s="63"/>
      <c r="L2237" s="61"/>
      <c r="M2237" s="207"/>
      <c r="N2237" s="42"/>
      <c r="O2237" s="42"/>
      <c r="P2237" s="42"/>
      <c r="Q2237" s="42"/>
      <c r="R2237" s="42"/>
      <c r="S2237" s="42"/>
      <c r="T2237" s="78"/>
      <c r="AT2237" s="24" t="s">
        <v>135</v>
      </c>
      <c r="AU2237" s="24" t="s">
        <v>138</v>
      </c>
    </row>
    <row r="2238" spans="2:65" s="1" customFormat="1" ht="22.5" customHeight="1">
      <c r="B2238" s="41"/>
      <c r="C2238" s="193" t="s">
        <v>1741</v>
      </c>
      <c r="D2238" s="193" t="s">
        <v>129</v>
      </c>
      <c r="E2238" s="194" t="s">
        <v>2699</v>
      </c>
      <c r="F2238" s="195" t="s">
        <v>2700</v>
      </c>
      <c r="G2238" s="196" t="s">
        <v>489</v>
      </c>
      <c r="H2238" s="197">
        <v>3</v>
      </c>
      <c r="I2238" s="198"/>
      <c r="J2238" s="199">
        <f>ROUND(I2238*H2238,2)</f>
        <v>0</v>
      </c>
      <c r="K2238" s="195" t="s">
        <v>21</v>
      </c>
      <c r="L2238" s="61"/>
      <c r="M2238" s="200" t="s">
        <v>21</v>
      </c>
      <c r="N2238" s="201" t="s">
        <v>42</v>
      </c>
      <c r="O2238" s="42"/>
      <c r="P2238" s="202">
        <f>O2238*H2238</f>
        <v>0</v>
      </c>
      <c r="Q2238" s="202">
        <v>0</v>
      </c>
      <c r="R2238" s="202">
        <f>Q2238*H2238</f>
        <v>0</v>
      </c>
      <c r="S2238" s="202">
        <v>0</v>
      </c>
      <c r="T2238" s="203">
        <f>S2238*H2238</f>
        <v>0</v>
      </c>
      <c r="AR2238" s="24" t="s">
        <v>133</v>
      </c>
      <c r="AT2238" s="24" t="s">
        <v>129</v>
      </c>
      <c r="AU2238" s="24" t="s">
        <v>138</v>
      </c>
      <c r="AY2238" s="24" t="s">
        <v>126</v>
      </c>
      <c r="BE2238" s="204">
        <f>IF(N2238="základní",J2238,0)</f>
        <v>0</v>
      </c>
      <c r="BF2238" s="204">
        <f>IF(N2238="snížená",J2238,0)</f>
        <v>0</v>
      </c>
      <c r="BG2238" s="204">
        <f>IF(N2238="zákl. přenesená",J2238,0)</f>
        <v>0</v>
      </c>
      <c r="BH2238" s="204">
        <f>IF(N2238="sníž. přenesená",J2238,0)</f>
        <v>0</v>
      </c>
      <c r="BI2238" s="204">
        <f>IF(N2238="nulová",J2238,0)</f>
        <v>0</v>
      </c>
      <c r="BJ2238" s="24" t="s">
        <v>134</v>
      </c>
      <c r="BK2238" s="204">
        <f>ROUND(I2238*H2238,2)</f>
        <v>0</v>
      </c>
      <c r="BL2238" s="24" t="s">
        <v>133</v>
      </c>
      <c r="BM2238" s="24" t="s">
        <v>2701</v>
      </c>
    </row>
    <row r="2239" spans="2:65" s="1" customFormat="1" ht="13.5">
      <c r="B2239" s="41"/>
      <c r="C2239" s="63"/>
      <c r="D2239" s="205" t="s">
        <v>135</v>
      </c>
      <c r="E2239" s="63"/>
      <c r="F2239" s="206" t="s">
        <v>2702</v>
      </c>
      <c r="G2239" s="63"/>
      <c r="H2239" s="63"/>
      <c r="I2239" s="163"/>
      <c r="J2239" s="63"/>
      <c r="K2239" s="63"/>
      <c r="L2239" s="61"/>
      <c r="M2239" s="207"/>
      <c r="N2239" s="42"/>
      <c r="O2239" s="42"/>
      <c r="P2239" s="42"/>
      <c r="Q2239" s="42"/>
      <c r="R2239" s="42"/>
      <c r="S2239" s="42"/>
      <c r="T2239" s="78"/>
      <c r="AT2239" s="24" t="s">
        <v>135</v>
      </c>
      <c r="AU2239" s="24" t="s">
        <v>138</v>
      </c>
    </row>
    <row r="2240" spans="2:65" s="1" customFormat="1" ht="22.5" customHeight="1">
      <c r="B2240" s="41"/>
      <c r="C2240" s="193" t="s">
        <v>2703</v>
      </c>
      <c r="D2240" s="193" t="s">
        <v>129</v>
      </c>
      <c r="E2240" s="194" t="s">
        <v>2704</v>
      </c>
      <c r="F2240" s="195" t="s">
        <v>2705</v>
      </c>
      <c r="G2240" s="196" t="s">
        <v>489</v>
      </c>
      <c r="H2240" s="197">
        <v>2</v>
      </c>
      <c r="I2240" s="198"/>
      <c r="J2240" s="199">
        <f>ROUND(I2240*H2240,2)</f>
        <v>0</v>
      </c>
      <c r="K2240" s="195" t="s">
        <v>21</v>
      </c>
      <c r="L2240" s="61"/>
      <c r="M2240" s="200" t="s">
        <v>21</v>
      </c>
      <c r="N2240" s="201" t="s">
        <v>42</v>
      </c>
      <c r="O2240" s="42"/>
      <c r="P2240" s="202">
        <f>O2240*H2240</f>
        <v>0</v>
      </c>
      <c r="Q2240" s="202">
        <v>0</v>
      </c>
      <c r="R2240" s="202">
        <f>Q2240*H2240</f>
        <v>0</v>
      </c>
      <c r="S2240" s="202">
        <v>0</v>
      </c>
      <c r="T2240" s="203">
        <f>S2240*H2240</f>
        <v>0</v>
      </c>
      <c r="AR2240" s="24" t="s">
        <v>133</v>
      </c>
      <c r="AT2240" s="24" t="s">
        <v>129</v>
      </c>
      <c r="AU2240" s="24" t="s">
        <v>138</v>
      </c>
      <c r="AY2240" s="24" t="s">
        <v>126</v>
      </c>
      <c r="BE2240" s="204">
        <f>IF(N2240="základní",J2240,0)</f>
        <v>0</v>
      </c>
      <c r="BF2240" s="204">
        <f>IF(N2240="snížená",J2240,0)</f>
        <v>0</v>
      </c>
      <c r="BG2240" s="204">
        <f>IF(N2240="zákl. přenesená",J2240,0)</f>
        <v>0</v>
      </c>
      <c r="BH2240" s="204">
        <f>IF(N2240="sníž. přenesená",J2240,0)</f>
        <v>0</v>
      </c>
      <c r="BI2240" s="204">
        <f>IF(N2240="nulová",J2240,0)</f>
        <v>0</v>
      </c>
      <c r="BJ2240" s="24" t="s">
        <v>134</v>
      </c>
      <c r="BK2240" s="204">
        <f>ROUND(I2240*H2240,2)</f>
        <v>0</v>
      </c>
      <c r="BL2240" s="24" t="s">
        <v>133</v>
      </c>
      <c r="BM2240" s="24" t="s">
        <v>2706</v>
      </c>
    </row>
    <row r="2241" spans="2:65" s="1" customFormat="1" ht="13.5">
      <c r="B2241" s="41"/>
      <c r="C2241" s="63"/>
      <c r="D2241" s="205" t="s">
        <v>135</v>
      </c>
      <c r="E2241" s="63"/>
      <c r="F2241" s="206" t="s">
        <v>2702</v>
      </c>
      <c r="G2241" s="63"/>
      <c r="H2241" s="63"/>
      <c r="I2241" s="163"/>
      <c r="J2241" s="63"/>
      <c r="K2241" s="63"/>
      <c r="L2241" s="61"/>
      <c r="M2241" s="207"/>
      <c r="N2241" s="42"/>
      <c r="O2241" s="42"/>
      <c r="P2241" s="42"/>
      <c r="Q2241" s="42"/>
      <c r="R2241" s="42"/>
      <c r="S2241" s="42"/>
      <c r="T2241" s="78"/>
      <c r="AT2241" s="24" t="s">
        <v>135</v>
      </c>
      <c r="AU2241" s="24" t="s">
        <v>138</v>
      </c>
    </row>
    <row r="2242" spans="2:65" s="1" customFormat="1" ht="22.5" customHeight="1">
      <c r="B2242" s="41"/>
      <c r="C2242" s="193" t="s">
        <v>1745</v>
      </c>
      <c r="D2242" s="193" t="s">
        <v>129</v>
      </c>
      <c r="E2242" s="194" t="s">
        <v>2707</v>
      </c>
      <c r="F2242" s="195" t="s">
        <v>2708</v>
      </c>
      <c r="G2242" s="196" t="s">
        <v>489</v>
      </c>
      <c r="H2242" s="197">
        <v>3</v>
      </c>
      <c r="I2242" s="198"/>
      <c r="J2242" s="199">
        <f>ROUND(I2242*H2242,2)</f>
        <v>0</v>
      </c>
      <c r="K2242" s="195" t="s">
        <v>21</v>
      </c>
      <c r="L2242" s="61"/>
      <c r="M2242" s="200" t="s">
        <v>21</v>
      </c>
      <c r="N2242" s="201" t="s">
        <v>42</v>
      </c>
      <c r="O2242" s="42"/>
      <c r="P2242" s="202">
        <f>O2242*H2242</f>
        <v>0</v>
      </c>
      <c r="Q2242" s="202">
        <v>0</v>
      </c>
      <c r="R2242" s="202">
        <f>Q2242*H2242</f>
        <v>0</v>
      </c>
      <c r="S2242" s="202">
        <v>0</v>
      </c>
      <c r="T2242" s="203">
        <f>S2242*H2242</f>
        <v>0</v>
      </c>
      <c r="AR2242" s="24" t="s">
        <v>133</v>
      </c>
      <c r="AT2242" s="24" t="s">
        <v>129</v>
      </c>
      <c r="AU2242" s="24" t="s">
        <v>138</v>
      </c>
      <c r="AY2242" s="24" t="s">
        <v>126</v>
      </c>
      <c r="BE2242" s="204">
        <f>IF(N2242="základní",J2242,0)</f>
        <v>0</v>
      </c>
      <c r="BF2242" s="204">
        <f>IF(N2242="snížená",J2242,0)</f>
        <v>0</v>
      </c>
      <c r="BG2242" s="204">
        <f>IF(N2242="zákl. přenesená",J2242,0)</f>
        <v>0</v>
      </c>
      <c r="BH2242" s="204">
        <f>IF(N2242="sníž. přenesená",J2242,0)</f>
        <v>0</v>
      </c>
      <c r="BI2242" s="204">
        <f>IF(N2242="nulová",J2242,0)</f>
        <v>0</v>
      </c>
      <c r="BJ2242" s="24" t="s">
        <v>134</v>
      </c>
      <c r="BK2242" s="204">
        <f>ROUND(I2242*H2242,2)</f>
        <v>0</v>
      </c>
      <c r="BL2242" s="24" t="s">
        <v>133</v>
      </c>
      <c r="BM2242" s="24" t="s">
        <v>2709</v>
      </c>
    </row>
    <row r="2243" spans="2:65" s="1" customFormat="1" ht="13.5">
      <c r="B2243" s="41"/>
      <c r="C2243" s="63"/>
      <c r="D2243" s="205" t="s">
        <v>135</v>
      </c>
      <c r="E2243" s="63"/>
      <c r="F2243" s="206" t="s">
        <v>2702</v>
      </c>
      <c r="G2243" s="63"/>
      <c r="H2243" s="63"/>
      <c r="I2243" s="163"/>
      <c r="J2243" s="63"/>
      <c r="K2243" s="63"/>
      <c r="L2243" s="61"/>
      <c r="M2243" s="207"/>
      <c r="N2243" s="42"/>
      <c r="O2243" s="42"/>
      <c r="P2243" s="42"/>
      <c r="Q2243" s="42"/>
      <c r="R2243" s="42"/>
      <c r="S2243" s="42"/>
      <c r="T2243" s="78"/>
      <c r="AT2243" s="24" t="s">
        <v>135</v>
      </c>
      <c r="AU2243" s="24" t="s">
        <v>138</v>
      </c>
    </row>
    <row r="2244" spans="2:65" s="1" customFormat="1" ht="22.5" customHeight="1">
      <c r="B2244" s="41"/>
      <c r="C2244" s="193" t="s">
        <v>2710</v>
      </c>
      <c r="D2244" s="193" t="s">
        <v>129</v>
      </c>
      <c r="E2244" s="194" t="s">
        <v>2711</v>
      </c>
      <c r="F2244" s="195" t="s">
        <v>2712</v>
      </c>
      <c r="G2244" s="196" t="s">
        <v>489</v>
      </c>
      <c r="H2244" s="197">
        <v>1</v>
      </c>
      <c r="I2244" s="198"/>
      <c r="J2244" s="199">
        <f>ROUND(I2244*H2244,2)</f>
        <v>0</v>
      </c>
      <c r="K2244" s="195" t="s">
        <v>21</v>
      </c>
      <c r="L2244" s="61"/>
      <c r="M2244" s="200" t="s">
        <v>21</v>
      </c>
      <c r="N2244" s="201" t="s">
        <v>42</v>
      </c>
      <c r="O2244" s="42"/>
      <c r="P2244" s="202">
        <f>O2244*H2244</f>
        <v>0</v>
      </c>
      <c r="Q2244" s="202">
        <v>0</v>
      </c>
      <c r="R2244" s="202">
        <f>Q2244*H2244</f>
        <v>0</v>
      </c>
      <c r="S2244" s="202">
        <v>0</v>
      </c>
      <c r="T2244" s="203">
        <f>S2244*H2244</f>
        <v>0</v>
      </c>
      <c r="AR2244" s="24" t="s">
        <v>133</v>
      </c>
      <c r="AT2244" s="24" t="s">
        <v>129</v>
      </c>
      <c r="AU2244" s="24" t="s">
        <v>138</v>
      </c>
      <c r="AY2244" s="24" t="s">
        <v>126</v>
      </c>
      <c r="BE2244" s="204">
        <f>IF(N2244="základní",J2244,0)</f>
        <v>0</v>
      </c>
      <c r="BF2244" s="204">
        <f>IF(N2244="snížená",J2244,0)</f>
        <v>0</v>
      </c>
      <c r="BG2244" s="204">
        <f>IF(N2244="zákl. přenesená",J2244,0)</f>
        <v>0</v>
      </c>
      <c r="BH2244" s="204">
        <f>IF(N2244="sníž. přenesená",J2244,0)</f>
        <v>0</v>
      </c>
      <c r="BI2244" s="204">
        <f>IF(N2244="nulová",J2244,0)</f>
        <v>0</v>
      </c>
      <c r="BJ2244" s="24" t="s">
        <v>134</v>
      </c>
      <c r="BK2244" s="204">
        <f>ROUND(I2244*H2244,2)</f>
        <v>0</v>
      </c>
      <c r="BL2244" s="24" t="s">
        <v>133</v>
      </c>
      <c r="BM2244" s="24" t="s">
        <v>2713</v>
      </c>
    </row>
    <row r="2245" spans="2:65" s="1" customFormat="1" ht="13.5">
      <c r="B2245" s="41"/>
      <c r="C2245" s="63"/>
      <c r="D2245" s="205" t="s">
        <v>135</v>
      </c>
      <c r="E2245" s="63"/>
      <c r="F2245" s="206" t="s">
        <v>2702</v>
      </c>
      <c r="G2245" s="63"/>
      <c r="H2245" s="63"/>
      <c r="I2245" s="163"/>
      <c r="J2245" s="63"/>
      <c r="K2245" s="63"/>
      <c r="L2245" s="61"/>
      <c r="M2245" s="207"/>
      <c r="N2245" s="42"/>
      <c r="O2245" s="42"/>
      <c r="P2245" s="42"/>
      <c r="Q2245" s="42"/>
      <c r="R2245" s="42"/>
      <c r="S2245" s="42"/>
      <c r="T2245" s="78"/>
      <c r="AT2245" s="24" t="s">
        <v>135</v>
      </c>
      <c r="AU2245" s="24" t="s">
        <v>138</v>
      </c>
    </row>
    <row r="2246" spans="2:65" s="1" customFormat="1" ht="22.5" customHeight="1">
      <c r="B2246" s="41"/>
      <c r="C2246" s="193" t="s">
        <v>1748</v>
      </c>
      <c r="D2246" s="193" t="s">
        <v>129</v>
      </c>
      <c r="E2246" s="194" t="s">
        <v>2714</v>
      </c>
      <c r="F2246" s="195" t="s">
        <v>2715</v>
      </c>
      <c r="G2246" s="196" t="s">
        <v>169</v>
      </c>
      <c r="H2246" s="197">
        <v>3</v>
      </c>
      <c r="I2246" s="198"/>
      <c r="J2246" s="199">
        <f>ROUND(I2246*H2246,2)</f>
        <v>0</v>
      </c>
      <c r="K2246" s="195" t="s">
        <v>21</v>
      </c>
      <c r="L2246" s="61"/>
      <c r="M2246" s="200" t="s">
        <v>21</v>
      </c>
      <c r="N2246" s="201" t="s">
        <v>42</v>
      </c>
      <c r="O2246" s="42"/>
      <c r="P2246" s="202">
        <f>O2246*H2246</f>
        <v>0</v>
      </c>
      <c r="Q2246" s="202">
        <v>0</v>
      </c>
      <c r="R2246" s="202">
        <f>Q2246*H2246</f>
        <v>0</v>
      </c>
      <c r="S2246" s="202">
        <v>0</v>
      </c>
      <c r="T2246" s="203">
        <f>S2246*H2246</f>
        <v>0</v>
      </c>
      <c r="AR2246" s="24" t="s">
        <v>133</v>
      </c>
      <c r="AT2246" s="24" t="s">
        <v>129</v>
      </c>
      <c r="AU2246" s="24" t="s">
        <v>138</v>
      </c>
      <c r="AY2246" s="24" t="s">
        <v>126</v>
      </c>
      <c r="BE2246" s="204">
        <f>IF(N2246="základní",J2246,0)</f>
        <v>0</v>
      </c>
      <c r="BF2246" s="204">
        <f>IF(N2246="snížená",J2246,0)</f>
        <v>0</v>
      </c>
      <c r="BG2246" s="204">
        <f>IF(N2246="zákl. přenesená",J2246,0)</f>
        <v>0</v>
      </c>
      <c r="BH2246" s="204">
        <f>IF(N2246="sníž. přenesená",J2246,0)</f>
        <v>0</v>
      </c>
      <c r="BI2246" s="204">
        <f>IF(N2246="nulová",J2246,0)</f>
        <v>0</v>
      </c>
      <c r="BJ2246" s="24" t="s">
        <v>134</v>
      </c>
      <c r="BK2246" s="204">
        <f>ROUND(I2246*H2246,2)</f>
        <v>0</v>
      </c>
      <c r="BL2246" s="24" t="s">
        <v>133</v>
      </c>
      <c r="BM2246" s="24" t="s">
        <v>2716</v>
      </c>
    </row>
    <row r="2247" spans="2:65" s="1" customFormat="1" ht="13.5">
      <c r="B2247" s="41"/>
      <c r="C2247" s="63"/>
      <c r="D2247" s="205" t="s">
        <v>135</v>
      </c>
      <c r="E2247" s="63"/>
      <c r="F2247" s="206" t="s">
        <v>2715</v>
      </c>
      <c r="G2247" s="63"/>
      <c r="H2247" s="63"/>
      <c r="I2247" s="163"/>
      <c r="J2247" s="63"/>
      <c r="K2247" s="63"/>
      <c r="L2247" s="61"/>
      <c r="M2247" s="207"/>
      <c r="N2247" s="42"/>
      <c r="O2247" s="42"/>
      <c r="P2247" s="42"/>
      <c r="Q2247" s="42"/>
      <c r="R2247" s="42"/>
      <c r="S2247" s="42"/>
      <c r="T2247" s="78"/>
      <c r="AT2247" s="24" t="s">
        <v>135</v>
      </c>
      <c r="AU2247" s="24" t="s">
        <v>138</v>
      </c>
    </row>
    <row r="2248" spans="2:65" s="1" customFormat="1" ht="22.5" customHeight="1">
      <c r="B2248" s="41"/>
      <c r="C2248" s="193" t="s">
        <v>2717</v>
      </c>
      <c r="D2248" s="193" t="s">
        <v>129</v>
      </c>
      <c r="E2248" s="194" t="s">
        <v>2718</v>
      </c>
      <c r="F2248" s="195" t="s">
        <v>2719</v>
      </c>
      <c r="G2248" s="196" t="s">
        <v>169</v>
      </c>
      <c r="H2248" s="197">
        <v>260</v>
      </c>
      <c r="I2248" s="198"/>
      <c r="J2248" s="199">
        <f>ROUND(I2248*H2248,2)</f>
        <v>0</v>
      </c>
      <c r="K2248" s="195" t="s">
        <v>21</v>
      </c>
      <c r="L2248" s="61"/>
      <c r="M2248" s="200" t="s">
        <v>21</v>
      </c>
      <c r="N2248" s="201" t="s">
        <v>42</v>
      </c>
      <c r="O2248" s="42"/>
      <c r="P2248" s="202">
        <f>O2248*H2248</f>
        <v>0</v>
      </c>
      <c r="Q2248" s="202">
        <v>0</v>
      </c>
      <c r="R2248" s="202">
        <f>Q2248*H2248</f>
        <v>0</v>
      </c>
      <c r="S2248" s="202">
        <v>0</v>
      </c>
      <c r="T2248" s="203">
        <f>S2248*H2248</f>
        <v>0</v>
      </c>
      <c r="AR2248" s="24" t="s">
        <v>133</v>
      </c>
      <c r="AT2248" s="24" t="s">
        <v>129</v>
      </c>
      <c r="AU2248" s="24" t="s">
        <v>138</v>
      </c>
      <c r="AY2248" s="24" t="s">
        <v>126</v>
      </c>
      <c r="BE2248" s="204">
        <f>IF(N2248="základní",J2248,0)</f>
        <v>0</v>
      </c>
      <c r="BF2248" s="204">
        <f>IF(N2248="snížená",J2248,0)</f>
        <v>0</v>
      </c>
      <c r="BG2248" s="204">
        <f>IF(N2248="zákl. přenesená",J2248,0)</f>
        <v>0</v>
      </c>
      <c r="BH2248" s="204">
        <f>IF(N2248="sníž. přenesená",J2248,0)</f>
        <v>0</v>
      </c>
      <c r="BI2248" s="204">
        <f>IF(N2248="nulová",J2248,0)</f>
        <v>0</v>
      </c>
      <c r="BJ2248" s="24" t="s">
        <v>134</v>
      </c>
      <c r="BK2248" s="204">
        <f>ROUND(I2248*H2248,2)</f>
        <v>0</v>
      </c>
      <c r="BL2248" s="24" t="s">
        <v>133</v>
      </c>
      <c r="BM2248" s="24" t="s">
        <v>2720</v>
      </c>
    </row>
    <row r="2249" spans="2:65" s="1" customFormat="1" ht="13.5">
      <c r="B2249" s="41"/>
      <c r="C2249" s="63"/>
      <c r="D2249" s="205" t="s">
        <v>135</v>
      </c>
      <c r="E2249" s="63"/>
      <c r="F2249" s="206" t="s">
        <v>2719</v>
      </c>
      <c r="G2249" s="63"/>
      <c r="H2249" s="63"/>
      <c r="I2249" s="163"/>
      <c r="J2249" s="63"/>
      <c r="K2249" s="63"/>
      <c r="L2249" s="61"/>
      <c r="M2249" s="207"/>
      <c r="N2249" s="42"/>
      <c r="O2249" s="42"/>
      <c r="P2249" s="42"/>
      <c r="Q2249" s="42"/>
      <c r="R2249" s="42"/>
      <c r="S2249" s="42"/>
      <c r="T2249" s="78"/>
      <c r="AT2249" s="24" t="s">
        <v>135</v>
      </c>
      <c r="AU2249" s="24" t="s">
        <v>138</v>
      </c>
    </row>
    <row r="2250" spans="2:65" s="1" customFormat="1" ht="22.5" customHeight="1">
      <c r="B2250" s="41"/>
      <c r="C2250" s="193" t="s">
        <v>1752</v>
      </c>
      <c r="D2250" s="193" t="s">
        <v>129</v>
      </c>
      <c r="E2250" s="194" t="s">
        <v>2721</v>
      </c>
      <c r="F2250" s="195" t="s">
        <v>2722</v>
      </c>
      <c r="G2250" s="196" t="s">
        <v>489</v>
      </c>
      <c r="H2250" s="197">
        <v>3</v>
      </c>
      <c r="I2250" s="198"/>
      <c r="J2250" s="199">
        <f>ROUND(I2250*H2250,2)</f>
        <v>0</v>
      </c>
      <c r="K2250" s="195" t="s">
        <v>21</v>
      </c>
      <c r="L2250" s="61"/>
      <c r="M2250" s="200" t="s">
        <v>21</v>
      </c>
      <c r="N2250" s="201" t="s">
        <v>42</v>
      </c>
      <c r="O2250" s="42"/>
      <c r="P2250" s="202">
        <f>O2250*H2250</f>
        <v>0</v>
      </c>
      <c r="Q2250" s="202">
        <v>0</v>
      </c>
      <c r="R2250" s="202">
        <f>Q2250*H2250</f>
        <v>0</v>
      </c>
      <c r="S2250" s="202">
        <v>0</v>
      </c>
      <c r="T2250" s="203">
        <f>S2250*H2250</f>
        <v>0</v>
      </c>
      <c r="AR2250" s="24" t="s">
        <v>133</v>
      </c>
      <c r="AT2250" s="24" t="s">
        <v>129</v>
      </c>
      <c r="AU2250" s="24" t="s">
        <v>138</v>
      </c>
      <c r="AY2250" s="24" t="s">
        <v>126</v>
      </c>
      <c r="BE2250" s="204">
        <f>IF(N2250="základní",J2250,0)</f>
        <v>0</v>
      </c>
      <c r="BF2250" s="204">
        <f>IF(N2250="snížená",J2250,0)</f>
        <v>0</v>
      </c>
      <c r="BG2250" s="204">
        <f>IF(N2250="zákl. přenesená",J2250,0)</f>
        <v>0</v>
      </c>
      <c r="BH2250" s="204">
        <f>IF(N2250="sníž. přenesená",J2250,0)</f>
        <v>0</v>
      </c>
      <c r="BI2250" s="204">
        <f>IF(N2250="nulová",J2250,0)</f>
        <v>0</v>
      </c>
      <c r="BJ2250" s="24" t="s">
        <v>134</v>
      </c>
      <c r="BK2250" s="204">
        <f>ROUND(I2250*H2250,2)</f>
        <v>0</v>
      </c>
      <c r="BL2250" s="24" t="s">
        <v>133</v>
      </c>
      <c r="BM2250" s="24" t="s">
        <v>2723</v>
      </c>
    </row>
    <row r="2251" spans="2:65" s="1" customFormat="1" ht="13.5">
      <c r="B2251" s="41"/>
      <c r="C2251" s="63"/>
      <c r="D2251" s="205" t="s">
        <v>135</v>
      </c>
      <c r="E2251" s="63"/>
      <c r="F2251" s="206" t="s">
        <v>2724</v>
      </c>
      <c r="G2251" s="63"/>
      <c r="H2251" s="63"/>
      <c r="I2251" s="163"/>
      <c r="J2251" s="63"/>
      <c r="K2251" s="63"/>
      <c r="L2251" s="61"/>
      <c r="M2251" s="207"/>
      <c r="N2251" s="42"/>
      <c r="O2251" s="42"/>
      <c r="P2251" s="42"/>
      <c r="Q2251" s="42"/>
      <c r="R2251" s="42"/>
      <c r="S2251" s="42"/>
      <c r="T2251" s="78"/>
      <c r="AT2251" s="24" t="s">
        <v>135</v>
      </c>
      <c r="AU2251" s="24" t="s">
        <v>138</v>
      </c>
    </row>
    <row r="2252" spans="2:65" s="1" customFormat="1" ht="22.5" customHeight="1">
      <c r="B2252" s="41"/>
      <c r="C2252" s="193" t="s">
        <v>2725</v>
      </c>
      <c r="D2252" s="193" t="s">
        <v>129</v>
      </c>
      <c r="E2252" s="194" t="s">
        <v>2726</v>
      </c>
      <c r="F2252" s="195" t="s">
        <v>2727</v>
      </c>
      <c r="G2252" s="196" t="s">
        <v>489</v>
      </c>
      <c r="H2252" s="197">
        <v>5</v>
      </c>
      <c r="I2252" s="198"/>
      <c r="J2252" s="199">
        <f>ROUND(I2252*H2252,2)</f>
        <v>0</v>
      </c>
      <c r="K2252" s="195" t="s">
        <v>21</v>
      </c>
      <c r="L2252" s="61"/>
      <c r="M2252" s="200" t="s">
        <v>21</v>
      </c>
      <c r="N2252" s="201" t="s">
        <v>42</v>
      </c>
      <c r="O2252" s="42"/>
      <c r="P2252" s="202">
        <f>O2252*H2252</f>
        <v>0</v>
      </c>
      <c r="Q2252" s="202">
        <v>0</v>
      </c>
      <c r="R2252" s="202">
        <f>Q2252*H2252</f>
        <v>0</v>
      </c>
      <c r="S2252" s="202">
        <v>0</v>
      </c>
      <c r="T2252" s="203">
        <f>S2252*H2252</f>
        <v>0</v>
      </c>
      <c r="AR2252" s="24" t="s">
        <v>133</v>
      </c>
      <c r="AT2252" s="24" t="s">
        <v>129</v>
      </c>
      <c r="AU2252" s="24" t="s">
        <v>138</v>
      </c>
      <c r="AY2252" s="24" t="s">
        <v>126</v>
      </c>
      <c r="BE2252" s="204">
        <f>IF(N2252="základní",J2252,0)</f>
        <v>0</v>
      </c>
      <c r="BF2252" s="204">
        <f>IF(N2252="snížená",J2252,0)</f>
        <v>0</v>
      </c>
      <c r="BG2252" s="204">
        <f>IF(N2252="zákl. přenesená",J2252,0)</f>
        <v>0</v>
      </c>
      <c r="BH2252" s="204">
        <f>IF(N2252="sníž. přenesená",J2252,0)</f>
        <v>0</v>
      </c>
      <c r="BI2252" s="204">
        <f>IF(N2252="nulová",J2252,0)</f>
        <v>0</v>
      </c>
      <c r="BJ2252" s="24" t="s">
        <v>134</v>
      </c>
      <c r="BK2252" s="204">
        <f>ROUND(I2252*H2252,2)</f>
        <v>0</v>
      </c>
      <c r="BL2252" s="24" t="s">
        <v>133</v>
      </c>
      <c r="BM2252" s="24" t="s">
        <v>2728</v>
      </c>
    </row>
    <row r="2253" spans="2:65" s="1" customFormat="1" ht="13.5">
      <c r="B2253" s="41"/>
      <c r="C2253" s="63"/>
      <c r="D2253" s="205" t="s">
        <v>135</v>
      </c>
      <c r="E2253" s="63"/>
      <c r="F2253" s="206" t="s">
        <v>2729</v>
      </c>
      <c r="G2253" s="63"/>
      <c r="H2253" s="63"/>
      <c r="I2253" s="163"/>
      <c r="J2253" s="63"/>
      <c r="K2253" s="63"/>
      <c r="L2253" s="61"/>
      <c r="M2253" s="207"/>
      <c r="N2253" s="42"/>
      <c r="O2253" s="42"/>
      <c r="P2253" s="42"/>
      <c r="Q2253" s="42"/>
      <c r="R2253" s="42"/>
      <c r="S2253" s="42"/>
      <c r="T2253" s="78"/>
      <c r="AT2253" s="24" t="s">
        <v>135</v>
      </c>
      <c r="AU2253" s="24" t="s">
        <v>138</v>
      </c>
    </row>
    <row r="2254" spans="2:65" s="1" customFormat="1" ht="22.5" customHeight="1">
      <c r="B2254" s="41"/>
      <c r="C2254" s="193" t="s">
        <v>1756</v>
      </c>
      <c r="D2254" s="193" t="s">
        <v>129</v>
      </c>
      <c r="E2254" s="194" t="s">
        <v>2730</v>
      </c>
      <c r="F2254" s="195" t="s">
        <v>2731</v>
      </c>
      <c r="G2254" s="196" t="s">
        <v>489</v>
      </c>
      <c r="H2254" s="197">
        <v>1</v>
      </c>
      <c r="I2254" s="198"/>
      <c r="J2254" s="199">
        <f>ROUND(I2254*H2254,2)</f>
        <v>0</v>
      </c>
      <c r="K2254" s="195" t="s">
        <v>21</v>
      </c>
      <c r="L2254" s="61"/>
      <c r="M2254" s="200" t="s">
        <v>21</v>
      </c>
      <c r="N2254" s="201" t="s">
        <v>42</v>
      </c>
      <c r="O2254" s="42"/>
      <c r="P2254" s="202">
        <f>O2254*H2254</f>
        <v>0</v>
      </c>
      <c r="Q2254" s="202">
        <v>0</v>
      </c>
      <c r="R2254" s="202">
        <f>Q2254*H2254</f>
        <v>0</v>
      </c>
      <c r="S2254" s="202">
        <v>0</v>
      </c>
      <c r="T2254" s="203">
        <f>S2254*H2254</f>
        <v>0</v>
      </c>
      <c r="AR2254" s="24" t="s">
        <v>133</v>
      </c>
      <c r="AT2254" s="24" t="s">
        <v>129</v>
      </c>
      <c r="AU2254" s="24" t="s">
        <v>138</v>
      </c>
      <c r="AY2254" s="24" t="s">
        <v>126</v>
      </c>
      <c r="BE2254" s="204">
        <f>IF(N2254="základní",J2254,0)</f>
        <v>0</v>
      </c>
      <c r="BF2254" s="204">
        <f>IF(N2254="snížená",J2254,0)</f>
        <v>0</v>
      </c>
      <c r="BG2254" s="204">
        <f>IF(N2254="zákl. přenesená",J2254,0)</f>
        <v>0</v>
      </c>
      <c r="BH2254" s="204">
        <f>IF(N2254="sníž. přenesená",J2254,0)</f>
        <v>0</v>
      </c>
      <c r="BI2254" s="204">
        <f>IF(N2254="nulová",J2254,0)</f>
        <v>0</v>
      </c>
      <c r="BJ2254" s="24" t="s">
        <v>134</v>
      </c>
      <c r="BK2254" s="204">
        <f>ROUND(I2254*H2254,2)</f>
        <v>0</v>
      </c>
      <c r="BL2254" s="24" t="s">
        <v>133</v>
      </c>
      <c r="BM2254" s="24" t="s">
        <v>2732</v>
      </c>
    </row>
    <row r="2255" spans="2:65" s="1" customFormat="1" ht="13.5">
      <c r="B2255" s="41"/>
      <c r="C2255" s="63"/>
      <c r="D2255" s="205" t="s">
        <v>135</v>
      </c>
      <c r="E2255" s="63"/>
      <c r="F2255" s="206" t="s">
        <v>2733</v>
      </c>
      <c r="G2255" s="63"/>
      <c r="H2255" s="63"/>
      <c r="I2255" s="163"/>
      <c r="J2255" s="63"/>
      <c r="K2255" s="63"/>
      <c r="L2255" s="61"/>
      <c r="M2255" s="207"/>
      <c r="N2255" s="42"/>
      <c r="O2255" s="42"/>
      <c r="P2255" s="42"/>
      <c r="Q2255" s="42"/>
      <c r="R2255" s="42"/>
      <c r="S2255" s="42"/>
      <c r="T2255" s="78"/>
      <c r="AT2255" s="24" t="s">
        <v>135</v>
      </c>
      <c r="AU2255" s="24" t="s">
        <v>138</v>
      </c>
    </row>
    <row r="2256" spans="2:65" s="1" customFormat="1" ht="22.5" customHeight="1">
      <c r="B2256" s="41"/>
      <c r="C2256" s="193" t="s">
        <v>2734</v>
      </c>
      <c r="D2256" s="193" t="s">
        <v>129</v>
      </c>
      <c r="E2256" s="194" t="s">
        <v>2735</v>
      </c>
      <c r="F2256" s="195" t="s">
        <v>2736</v>
      </c>
      <c r="G2256" s="196" t="s">
        <v>169</v>
      </c>
      <c r="H2256" s="197">
        <v>35</v>
      </c>
      <c r="I2256" s="198"/>
      <c r="J2256" s="199">
        <f>ROUND(I2256*H2256,2)</f>
        <v>0</v>
      </c>
      <c r="K2256" s="195" t="s">
        <v>21</v>
      </c>
      <c r="L2256" s="61"/>
      <c r="M2256" s="200" t="s">
        <v>21</v>
      </c>
      <c r="N2256" s="201" t="s">
        <v>42</v>
      </c>
      <c r="O2256" s="42"/>
      <c r="P2256" s="202">
        <f>O2256*H2256</f>
        <v>0</v>
      </c>
      <c r="Q2256" s="202">
        <v>0</v>
      </c>
      <c r="R2256" s="202">
        <f>Q2256*H2256</f>
        <v>0</v>
      </c>
      <c r="S2256" s="202">
        <v>0</v>
      </c>
      <c r="T2256" s="203">
        <f>S2256*H2256</f>
        <v>0</v>
      </c>
      <c r="AR2256" s="24" t="s">
        <v>133</v>
      </c>
      <c r="AT2256" s="24" t="s">
        <v>129</v>
      </c>
      <c r="AU2256" s="24" t="s">
        <v>138</v>
      </c>
      <c r="AY2256" s="24" t="s">
        <v>126</v>
      </c>
      <c r="BE2256" s="204">
        <f>IF(N2256="základní",J2256,0)</f>
        <v>0</v>
      </c>
      <c r="BF2256" s="204">
        <f>IF(N2256="snížená",J2256,0)</f>
        <v>0</v>
      </c>
      <c r="BG2256" s="204">
        <f>IF(N2256="zákl. přenesená",J2256,0)</f>
        <v>0</v>
      </c>
      <c r="BH2256" s="204">
        <f>IF(N2256="sníž. přenesená",J2256,0)</f>
        <v>0</v>
      </c>
      <c r="BI2256" s="204">
        <f>IF(N2256="nulová",J2256,0)</f>
        <v>0</v>
      </c>
      <c r="BJ2256" s="24" t="s">
        <v>134</v>
      </c>
      <c r="BK2256" s="204">
        <f>ROUND(I2256*H2256,2)</f>
        <v>0</v>
      </c>
      <c r="BL2256" s="24" t="s">
        <v>133</v>
      </c>
      <c r="BM2256" s="24" t="s">
        <v>2737</v>
      </c>
    </row>
    <row r="2257" spans="2:65" s="1" customFormat="1" ht="13.5">
      <c r="B2257" s="41"/>
      <c r="C2257" s="63"/>
      <c r="D2257" s="205" t="s">
        <v>135</v>
      </c>
      <c r="E2257" s="63"/>
      <c r="F2257" s="206" t="s">
        <v>2736</v>
      </c>
      <c r="G2257" s="63"/>
      <c r="H2257" s="63"/>
      <c r="I2257" s="163"/>
      <c r="J2257" s="63"/>
      <c r="K2257" s="63"/>
      <c r="L2257" s="61"/>
      <c r="M2257" s="207"/>
      <c r="N2257" s="42"/>
      <c r="O2257" s="42"/>
      <c r="P2257" s="42"/>
      <c r="Q2257" s="42"/>
      <c r="R2257" s="42"/>
      <c r="S2257" s="42"/>
      <c r="T2257" s="78"/>
      <c r="AT2257" s="24" t="s">
        <v>135</v>
      </c>
      <c r="AU2257" s="24" t="s">
        <v>138</v>
      </c>
    </row>
    <row r="2258" spans="2:65" s="1" customFormat="1" ht="22.5" customHeight="1">
      <c r="B2258" s="41"/>
      <c r="C2258" s="193" t="s">
        <v>1761</v>
      </c>
      <c r="D2258" s="193" t="s">
        <v>129</v>
      </c>
      <c r="E2258" s="194" t="s">
        <v>2738</v>
      </c>
      <c r="F2258" s="195" t="s">
        <v>2739</v>
      </c>
      <c r="G2258" s="196" t="s">
        <v>400</v>
      </c>
      <c r="H2258" s="197">
        <v>1150</v>
      </c>
      <c r="I2258" s="198"/>
      <c r="J2258" s="199">
        <f>ROUND(I2258*H2258,2)</f>
        <v>0</v>
      </c>
      <c r="K2258" s="195" t="s">
        <v>21</v>
      </c>
      <c r="L2258" s="61"/>
      <c r="M2258" s="200" t="s">
        <v>21</v>
      </c>
      <c r="N2258" s="201" t="s">
        <v>42</v>
      </c>
      <c r="O2258" s="42"/>
      <c r="P2258" s="202">
        <f>O2258*H2258</f>
        <v>0</v>
      </c>
      <c r="Q2258" s="202">
        <v>0</v>
      </c>
      <c r="R2258" s="202">
        <f>Q2258*H2258</f>
        <v>0</v>
      </c>
      <c r="S2258" s="202">
        <v>0</v>
      </c>
      <c r="T2258" s="203">
        <f>S2258*H2258</f>
        <v>0</v>
      </c>
      <c r="AR2258" s="24" t="s">
        <v>133</v>
      </c>
      <c r="AT2258" s="24" t="s">
        <v>129</v>
      </c>
      <c r="AU2258" s="24" t="s">
        <v>138</v>
      </c>
      <c r="AY2258" s="24" t="s">
        <v>126</v>
      </c>
      <c r="BE2258" s="204">
        <f>IF(N2258="základní",J2258,0)</f>
        <v>0</v>
      </c>
      <c r="BF2258" s="204">
        <f>IF(N2258="snížená",J2258,0)</f>
        <v>0</v>
      </c>
      <c r="BG2258" s="204">
        <f>IF(N2258="zákl. přenesená",J2258,0)</f>
        <v>0</v>
      </c>
      <c r="BH2258" s="204">
        <f>IF(N2258="sníž. přenesená",J2258,0)</f>
        <v>0</v>
      </c>
      <c r="BI2258" s="204">
        <f>IF(N2258="nulová",J2258,0)</f>
        <v>0</v>
      </c>
      <c r="BJ2258" s="24" t="s">
        <v>134</v>
      </c>
      <c r="BK2258" s="204">
        <f>ROUND(I2258*H2258,2)</f>
        <v>0</v>
      </c>
      <c r="BL2258" s="24" t="s">
        <v>133</v>
      </c>
      <c r="BM2258" s="24" t="s">
        <v>2740</v>
      </c>
    </row>
    <row r="2259" spans="2:65" s="1" customFormat="1" ht="13.5">
      <c r="B2259" s="41"/>
      <c r="C2259" s="63"/>
      <c r="D2259" s="205" t="s">
        <v>135</v>
      </c>
      <c r="E2259" s="63"/>
      <c r="F2259" s="206" t="s">
        <v>2739</v>
      </c>
      <c r="G2259" s="63"/>
      <c r="H2259" s="63"/>
      <c r="I2259" s="163"/>
      <c r="J2259" s="63"/>
      <c r="K2259" s="63"/>
      <c r="L2259" s="61"/>
      <c r="M2259" s="207"/>
      <c r="N2259" s="42"/>
      <c r="O2259" s="42"/>
      <c r="P2259" s="42"/>
      <c r="Q2259" s="42"/>
      <c r="R2259" s="42"/>
      <c r="S2259" s="42"/>
      <c r="T2259" s="78"/>
      <c r="AT2259" s="24" t="s">
        <v>135</v>
      </c>
      <c r="AU2259" s="24" t="s">
        <v>138</v>
      </c>
    </row>
    <row r="2260" spans="2:65" s="1" customFormat="1" ht="22.5" customHeight="1">
      <c r="B2260" s="41"/>
      <c r="C2260" s="193" t="s">
        <v>2741</v>
      </c>
      <c r="D2260" s="193" t="s">
        <v>129</v>
      </c>
      <c r="E2260" s="194" t="s">
        <v>2742</v>
      </c>
      <c r="F2260" s="195" t="s">
        <v>2743</v>
      </c>
      <c r="G2260" s="196" t="s">
        <v>169</v>
      </c>
      <c r="H2260" s="197">
        <v>960</v>
      </c>
      <c r="I2260" s="198"/>
      <c r="J2260" s="199">
        <f>ROUND(I2260*H2260,2)</f>
        <v>0</v>
      </c>
      <c r="K2260" s="195" t="s">
        <v>21</v>
      </c>
      <c r="L2260" s="61"/>
      <c r="M2260" s="200" t="s">
        <v>21</v>
      </c>
      <c r="N2260" s="201" t="s">
        <v>42</v>
      </c>
      <c r="O2260" s="42"/>
      <c r="P2260" s="202">
        <f>O2260*H2260</f>
        <v>0</v>
      </c>
      <c r="Q2260" s="202">
        <v>0</v>
      </c>
      <c r="R2260" s="202">
        <f>Q2260*H2260</f>
        <v>0</v>
      </c>
      <c r="S2260" s="202">
        <v>0</v>
      </c>
      <c r="T2260" s="203">
        <f>S2260*H2260</f>
        <v>0</v>
      </c>
      <c r="AR2260" s="24" t="s">
        <v>133</v>
      </c>
      <c r="AT2260" s="24" t="s">
        <v>129</v>
      </c>
      <c r="AU2260" s="24" t="s">
        <v>138</v>
      </c>
      <c r="AY2260" s="24" t="s">
        <v>126</v>
      </c>
      <c r="BE2260" s="204">
        <f>IF(N2260="základní",J2260,0)</f>
        <v>0</v>
      </c>
      <c r="BF2260" s="204">
        <f>IF(N2260="snížená",J2260,0)</f>
        <v>0</v>
      </c>
      <c r="BG2260" s="204">
        <f>IF(N2260="zákl. přenesená",J2260,0)</f>
        <v>0</v>
      </c>
      <c r="BH2260" s="204">
        <f>IF(N2260="sníž. přenesená",J2260,0)</f>
        <v>0</v>
      </c>
      <c r="BI2260" s="204">
        <f>IF(N2260="nulová",J2260,0)</f>
        <v>0</v>
      </c>
      <c r="BJ2260" s="24" t="s">
        <v>134</v>
      </c>
      <c r="BK2260" s="204">
        <f>ROUND(I2260*H2260,2)</f>
        <v>0</v>
      </c>
      <c r="BL2260" s="24" t="s">
        <v>133</v>
      </c>
      <c r="BM2260" s="24" t="s">
        <v>2744</v>
      </c>
    </row>
    <row r="2261" spans="2:65" s="1" customFormat="1" ht="13.5">
      <c r="B2261" s="41"/>
      <c r="C2261" s="63"/>
      <c r="D2261" s="205" t="s">
        <v>135</v>
      </c>
      <c r="E2261" s="63"/>
      <c r="F2261" s="206" t="s">
        <v>2743</v>
      </c>
      <c r="G2261" s="63"/>
      <c r="H2261" s="63"/>
      <c r="I2261" s="163"/>
      <c r="J2261" s="63"/>
      <c r="K2261" s="63"/>
      <c r="L2261" s="61"/>
      <c r="M2261" s="207"/>
      <c r="N2261" s="42"/>
      <c r="O2261" s="42"/>
      <c r="P2261" s="42"/>
      <c r="Q2261" s="42"/>
      <c r="R2261" s="42"/>
      <c r="S2261" s="42"/>
      <c r="T2261" s="78"/>
      <c r="AT2261" s="24" t="s">
        <v>135</v>
      </c>
      <c r="AU2261" s="24" t="s">
        <v>138</v>
      </c>
    </row>
    <row r="2262" spans="2:65" s="1" customFormat="1" ht="22.5" customHeight="1">
      <c r="B2262" s="41"/>
      <c r="C2262" s="193" t="s">
        <v>1770</v>
      </c>
      <c r="D2262" s="193" t="s">
        <v>129</v>
      </c>
      <c r="E2262" s="194" t="s">
        <v>2745</v>
      </c>
      <c r="F2262" s="195" t="s">
        <v>2746</v>
      </c>
      <c r="G2262" s="196" t="s">
        <v>693</v>
      </c>
      <c r="H2262" s="197">
        <v>230</v>
      </c>
      <c r="I2262" s="198"/>
      <c r="J2262" s="199">
        <f>ROUND(I2262*H2262,2)</f>
        <v>0</v>
      </c>
      <c r="K2262" s="195" t="s">
        <v>21</v>
      </c>
      <c r="L2262" s="61"/>
      <c r="M2262" s="200" t="s">
        <v>21</v>
      </c>
      <c r="N2262" s="201" t="s">
        <v>42</v>
      </c>
      <c r="O2262" s="42"/>
      <c r="P2262" s="202">
        <f>O2262*H2262</f>
        <v>0</v>
      </c>
      <c r="Q2262" s="202">
        <v>0</v>
      </c>
      <c r="R2262" s="202">
        <f>Q2262*H2262</f>
        <v>0</v>
      </c>
      <c r="S2262" s="202">
        <v>0</v>
      </c>
      <c r="T2262" s="203">
        <f>S2262*H2262</f>
        <v>0</v>
      </c>
      <c r="AR2262" s="24" t="s">
        <v>133</v>
      </c>
      <c r="AT2262" s="24" t="s">
        <v>129</v>
      </c>
      <c r="AU2262" s="24" t="s">
        <v>138</v>
      </c>
      <c r="AY2262" s="24" t="s">
        <v>126</v>
      </c>
      <c r="BE2262" s="204">
        <f>IF(N2262="základní",J2262,0)</f>
        <v>0</v>
      </c>
      <c r="BF2262" s="204">
        <f>IF(N2262="snížená",J2262,0)</f>
        <v>0</v>
      </c>
      <c r="BG2262" s="204">
        <f>IF(N2262="zákl. přenesená",J2262,0)</f>
        <v>0</v>
      </c>
      <c r="BH2262" s="204">
        <f>IF(N2262="sníž. přenesená",J2262,0)</f>
        <v>0</v>
      </c>
      <c r="BI2262" s="204">
        <f>IF(N2262="nulová",J2262,0)</f>
        <v>0</v>
      </c>
      <c r="BJ2262" s="24" t="s">
        <v>134</v>
      </c>
      <c r="BK2262" s="204">
        <f>ROUND(I2262*H2262,2)</f>
        <v>0</v>
      </c>
      <c r="BL2262" s="24" t="s">
        <v>133</v>
      </c>
      <c r="BM2262" s="24" t="s">
        <v>2747</v>
      </c>
    </row>
    <row r="2263" spans="2:65" s="1" customFormat="1" ht="13.5">
      <c r="B2263" s="41"/>
      <c r="C2263" s="63"/>
      <c r="D2263" s="205" t="s">
        <v>135</v>
      </c>
      <c r="E2263" s="63"/>
      <c r="F2263" s="206" t="s">
        <v>2746</v>
      </c>
      <c r="G2263" s="63"/>
      <c r="H2263" s="63"/>
      <c r="I2263" s="163"/>
      <c r="J2263" s="63"/>
      <c r="K2263" s="63"/>
      <c r="L2263" s="61"/>
      <c r="M2263" s="207"/>
      <c r="N2263" s="42"/>
      <c r="O2263" s="42"/>
      <c r="P2263" s="42"/>
      <c r="Q2263" s="42"/>
      <c r="R2263" s="42"/>
      <c r="S2263" s="42"/>
      <c r="T2263" s="78"/>
      <c r="AT2263" s="24" t="s">
        <v>135</v>
      </c>
      <c r="AU2263" s="24" t="s">
        <v>138</v>
      </c>
    </row>
    <row r="2264" spans="2:65" s="1" customFormat="1" ht="22.5" customHeight="1">
      <c r="B2264" s="41"/>
      <c r="C2264" s="193" t="s">
        <v>2748</v>
      </c>
      <c r="D2264" s="193" t="s">
        <v>129</v>
      </c>
      <c r="E2264" s="194" t="s">
        <v>2749</v>
      </c>
      <c r="F2264" s="195" t="s">
        <v>2750</v>
      </c>
      <c r="G2264" s="196" t="s">
        <v>489</v>
      </c>
      <c r="H2264" s="197">
        <v>3</v>
      </c>
      <c r="I2264" s="198"/>
      <c r="J2264" s="199">
        <f>ROUND(I2264*H2264,2)</f>
        <v>0</v>
      </c>
      <c r="K2264" s="195" t="s">
        <v>21</v>
      </c>
      <c r="L2264" s="61"/>
      <c r="M2264" s="200" t="s">
        <v>21</v>
      </c>
      <c r="N2264" s="201" t="s">
        <v>42</v>
      </c>
      <c r="O2264" s="42"/>
      <c r="P2264" s="202">
        <f>O2264*H2264</f>
        <v>0</v>
      </c>
      <c r="Q2264" s="202">
        <v>0</v>
      </c>
      <c r="R2264" s="202">
        <f>Q2264*H2264</f>
        <v>0</v>
      </c>
      <c r="S2264" s="202">
        <v>0</v>
      </c>
      <c r="T2264" s="203">
        <f>S2264*H2264</f>
        <v>0</v>
      </c>
      <c r="AR2264" s="24" t="s">
        <v>133</v>
      </c>
      <c r="AT2264" s="24" t="s">
        <v>129</v>
      </c>
      <c r="AU2264" s="24" t="s">
        <v>138</v>
      </c>
      <c r="AY2264" s="24" t="s">
        <v>126</v>
      </c>
      <c r="BE2264" s="204">
        <f>IF(N2264="základní",J2264,0)</f>
        <v>0</v>
      </c>
      <c r="BF2264" s="204">
        <f>IF(N2264="snížená",J2264,0)</f>
        <v>0</v>
      </c>
      <c r="BG2264" s="204">
        <f>IF(N2264="zákl. přenesená",J2264,0)</f>
        <v>0</v>
      </c>
      <c r="BH2264" s="204">
        <f>IF(N2264="sníž. přenesená",J2264,0)</f>
        <v>0</v>
      </c>
      <c r="BI2264" s="204">
        <f>IF(N2264="nulová",J2264,0)</f>
        <v>0</v>
      </c>
      <c r="BJ2264" s="24" t="s">
        <v>134</v>
      </c>
      <c r="BK2264" s="204">
        <f>ROUND(I2264*H2264,2)</f>
        <v>0</v>
      </c>
      <c r="BL2264" s="24" t="s">
        <v>133</v>
      </c>
      <c r="BM2264" s="24" t="s">
        <v>2751</v>
      </c>
    </row>
    <row r="2265" spans="2:65" s="1" customFormat="1" ht="13.5">
      <c r="B2265" s="41"/>
      <c r="C2265" s="63"/>
      <c r="D2265" s="205" t="s">
        <v>135</v>
      </c>
      <c r="E2265" s="63"/>
      <c r="F2265" s="206" t="s">
        <v>2750</v>
      </c>
      <c r="G2265" s="63"/>
      <c r="H2265" s="63"/>
      <c r="I2265" s="163"/>
      <c r="J2265" s="63"/>
      <c r="K2265" s="63"/>
      <c r="L2265" s="61"/>
      <c r="M2265" s="207"/>
      <c r="N2265" s="42"/>
      <c r="O2265" s="42"/>
      <c r="P2265" s="42"/>
      <c r="Q2265" s="42"/>
      <c r="R2265" s="42"/>
      <c r="S2265" s="42"/>
      <c r="T2265" s="78"/>
      <c r="AT2265" s="24" t="s">
        <v>135</v>
      </c>
      <c r="AU2265" s="24" t="s">
        <v>138</v>
      </c>
    </row>
    <row r="2266" spans="2:65" s="1" customFormat="1" ht="22.5" customHeight="1">
      <c r="B2266" s="41"/>
      <c r="C2266" s="193" t="s">
        <v>1774</v>
      </c>
      <c r="D2266" s="193" t="s">
        <v>129</v>
      </c>
      <c r="E2266" s="194" t="s">
        <v>2752</v>
      </c>
      <c r="F2266" s="195" t="s">
        <v>2753</v>
      </c>
      <c r="G2266" s="196" t="s">
        <v>489</v>
      </c>
      <c r="H2266" s="197">
        <v>2006</v>
      </c>
      <c r="I2266" s="198"/>
      <c r="J2266" s="199">
        <f>ROUND(I2266*H2266,2)</f>
        <v>0</v>
      </c>
      <c r="K2266" s="195" t="s">
        <v>21</v>
      </c>
      <c r="L2266" s="61"/>
      <c r="M2266" s="200" t="s">
        <v>21</v>
      </c>
      <c r="N2266" s="201" t="s">
        <v>42</v>
      </c>
      <c r="O2266" s="42"/>
      <c r="P2266" s="202">
        <f>O2266*H2266</f>
        <v>0</v>
      </c>
      <c r="Q2266" s="202">
        <v>0</v>
      </c>
      <c r="R2266" s="202">
        <f>Q2266*H2266</f>
        <v>0</v>
      </c>
      <c r="S2266" s="202">
        <v>0</v>
      </c>
      <c r="T2266" s="203">
        <f>S2266*H2266</f>
        <v>0</v>
      </c>
      <c r="AR2266" s="24" t="s">
        <v>133</v>
      </c>
      <c r="AT2266" s="24" t="s">
        <v>129</v>
      </c>
      <c r="AU2266" s="24" t="s">
        <v>138</v>
      </c>
      <c r="AY2266" s="24" t="s">
        <v>126</v>
      </c>
      <c r="BE2266" s="204">
        <f>IF(N2266="základní",J2266,0)</f>
        <v>0</v>
      </c>
      <c r="BF2266" s="204">
        <f>IF(N2266="snížená",J2266,0)</f>
        <v>0</v>
      </c>
      <c r="BG2266" s="204">
        <f>IF(N2266="zákl. přenesená",J2266,0)</f>
        <v>0</v>
      </c>
      <c r="BH2266" s="204">
        <f>IF(N2266="sníž. přenesená",J2266,0)</f>
        <v>0</v>
      </c>
      <c r="BI2266" s="204">
        <f>IF(N2266="nulová",J2266,0)</f>
        <v>0</v>
      </c>
      <c r="BJ2266" s="24" t="s">
        <v>134</v>
      </c>
      <c r="BK2266" s="204">
        <f>ROUND(I2266*H2266,2)</f>
        <v>0</v>
      </c>
      <c r="BL2266" s="24" t="s">
        <v>133</v>
      </c>
      <c r="BM2266" s="24" t="s">
        <v>2754</v>
      </c>
    </row>
    <row r="2267" spans="2:65" s="1" customFormat="1" ht="13.5">
      <c r="B2267" s="41"/>
      <c r="C2267" s="63"/>
      <c r="D2267" s="205" t="s">
        <v>135</v>
      </c>
      <c r="E2267" s="63"/>
      <c r="F2267" s="206" t="s">
        <v>2755</v>
      </c>
      <c r="G2267" s="63"/>
      <c r="H2267" s="63"/>
      <c r="I2267" s="163"/>
      <c r="J2267" s="63"/>
      <c r="K2267" s="63"/>
      <c r="L2267" s="61"/>
      <c r="M2267" s="207"/>
      <c r="N2267" s="42"/>
      <c r="O2267" s="42"/>
      <c r="P2267" s="42"/>
      <c r="Q2267" s="42"/>
      <c r="R2267" s="42"/>
      <c r="S2267" s="42"/>
      <c r="T2267" s="78"/>
      <c r="AT2267" s="24" t="s">
        <v>135</v>
      </c>
      <c r="AU2267" s="24" t="s">
        <v>138</v>
      </c>
    </row>
    <row r="2268" spans="2:65" s="1" customFormat="1" ht="22.5" customHeight="1">
      <c r="B2268" s="41"/>
      <c r="C2268" s="193" t="s">
        <v>2756</v>
      </c>
      <c r="D2268" s="193" t="s">
        <v>129</v>
      </c>
      <c r="E2268" s="194" t="s">
        <v>2757</v>
      </c>
      <c r="F2268" s="195" t="s">
        <v>2758</v>
      </c>
      <c r="G2268" s="196" t="s">
        <v>489</v>
      </c>
      <c r="H2268" s="197">
        <v>9</v>
      </c>
      <c r="I2268" s="198"/>
      <c r="J2268" s="199">
        <f>ROUND(I2268*H2268,2)</f>
        <v>0</v>
      </c>
      <c r="K2268" s="195" t="s">
        <v>21</v>
      </c>
      <c r="L2268" s="61"/>
      <c r="M2268" s="200" t="s">
        <v>21</v>
      </c>
      <c r="N2268" s="201" t="s">
        <v>42</v>
      </c>
      <c r="O2268" s="42"/>
      <c r="P2268" s="202">
        <f>O2268*H2268</f>
        <v>0</v>
      </c>
      <c r="Q2268" s="202">
        <v>0</v>
      </c>
      <c r="R2268" s="202">
        <f>Q2268*H2268</f>
        <v>0</v>
      </c>
      <c r="S2268" s="202">
        <v>0</v>
      </c>
      <c r="T2268" s="203">
        <f>S2268*H2268</f>
        <v>0</v>
      </c>
      <c r="AR2268" s="24" t="s">
        <v>133</v>
      </c>
      <c r="AT2268" s="24" t="s">
        <v>129</v>
      </c>
      <c r="AU2268" s="24" t="s">
        <v>138</v>
      </c>
      <c r="AY2268" s="24" t="s">
        <v>126</v>
      </c>
      <c r="BE2268" s="204">
        <f>IF(N2268="základní",J2268,0)</f>
        <v>0</v>
      </c>
      <c r="BF2268" s="204">
        <f>IF(N2268="snížená",J2268,0)</f>
        <v>0</v>
      </c>
      <c r="BG2268" s="204">
        <f>IF(N2268="zákl. přenesená",J2268,0)</f>
        <v>0</v>
      </c>
      <c r="BH2268" s="204">
        <f>IF(N2268="sníž. přenesená",J2268,0)</f>
        <v>0</v>
      </c>
      <c r="BI2268" s="204">
        <f>IF(N2268="nulová",J2268,0)</f>
        <v>0</v>
      </c>
      <c r="BJ2268" s="24" t="s">
        <v>134</v>
      </c>
      <c r="BK2268" s="204">
        <f>ROUND(I2268*H2268,2)</f>
        <v>0</v>
      </c>
      <c r="BL2268" s="24" t="s">
        <v>133</v>
      </c>
      <c r="BM2268" s="24" t="s">
        <v>2759</v>
      </c>
    </row>
    <row r="2269" spans="2:65" s="1" customFormat="1" ht="13.5">
      <c r="B2269" s="41"/>
      <c r="C2269" s="63"/>
      <c r="D2269" s="205" t="s">
        <v>135</v>
      </c>
      <c r="E2269" s="63"/>
      <c r="F2269" s="206" t="s">
        <v>2760</v>
      </c>
      <c r="G2269" s="63"/>
      <c r="H2269" s="63"/>
      <c r="I2269" s="163"/>
      <c r="J2269" s="63"/>
      <c r="K2269" s="63"/>
      <c r="L2269" s="61"/>
      <c r="M2269" s="207"/>
      <c r="N2269" s="42"/>
      <c r="O2269" s="42"/>
      <c r="P2269" s="42"/>
      <c r="Q2269" s="42"/>
      <c r="R2269" s="42"/>
      <c r="S2269" s="42"/>
      <c r="T2269" s="78"/>
      <c r="AT2269" s="24" t="s">
        <v>135</v>
      </c>
      <c r="AU2269" s="24" t="s">
        <v>138</v>
      </c>
    </row>
    <row r="2270" spans="2:65" s="1" customFormat="1" ht="22.5" customHeight="1">
      <c r="B2270" s="41"/>
      <c r="C2270" s="193" t="s">
        <v>1782</v>
      </c>
      <c r="D2270" s="193" t="s">
        <v>129</v>
      </c>
      <c r="E2270" s="194" t="s">
        <v>2761</v>
      </c>
      <c r="F2270" s="195" t="s">
        <v>2762</v>
      </c>
      <c r="G2270" s="196" t="s">
        <v>489</v>
      </c>
      <c r="H2270" s="197">
        <v>3</v>
      </c>
      <c r="I2270" s="198"/>
      <c r="J2270" s="199">
        <f>ROUND(I2270*H2270,2)</f>
        <v>0</v>
      </c>
      <c r="K2270" s="195" t="s">
        <v>21</v>
      </c>
      <c r="L2270" s="61"/>
      <c r="M2270" s="200" t="s">
        <v>21</v>
      </c>
      <c r="N2270" s="201" t="s">
        <v>42</v>
      </c>
      <c r="O2270" s="42"/>
      <c r="P2270" s="202">
        <f>O2270*H2270</f>
        <v>0</v>
      </c>
      <c r="Q2270" s="202">
        <v>0</v>
      </c>
      <c r="R2270" s="202">
        <f>Q2270*H2270</f>
        <v>0</v>
      </c>
      <c r="S2270" s="202">
        <v>0</v>
      </c>
      <c r="T2270" s="203">
        <f>S2270*H2270</f>
        <v>0</v>
      </c>
      <c r="AR2270" s="24" t="s">
        <v>133</v>
      </c>
      <c r="AT2270" s="24" t="s">
        <v>129</v>
      </c>
      <c r="AU2270" s="24" t="s">
        <v>138</v>
      </c>
      <c r="AY2270" s="24" t="s">
        <v>126</v>
      </c>
      <c r="BE2270" s="204">
        <f>IF(N2270="základní",J2270,0)</f>
        <v>0</v>
      </c>
      <c r="BF2270" s="204">
        <f>IF(N2270="snížená",J2270,0)</f>
        <v>0</v>
      </c>
      <c r="BG2270" s="204">
        <f>IF(N2270="zákl. přenesená",J2270,0)</f>
        <v>0</v>
      </c>
      <c r="BH2270" s="204">
        <f>IF(N2270="sníž. přenesená",J2270,0)</f>
        <v>0</v>
      </c>
      <c r="BI2270" s="204">
        <f>IF(N2270="nulová",J2270,0)</f>
        <v>0</v>
      </c>
      <c r="BJ2270" s="24" t="s">
        <v>134</v>
      </c>
      <c r="BK2270" s="204">
        <f>ROUND(I2270*H2270,2)</f>
        <v>0</v>
      </c>
      <c r="BL2270" s="24" t="s">
        <v>133</v>
      </c>
      <c r="BM2270" s="24" t="s">
        <v>2763</v>
      </c>
    </row>
    <row r="2271" spans="2:65" s="1" customFormat="1" ht="13.5">
      <c r="B2271" s="41"/>
      <c r="C2271" s="63"/>
      <c r="D2271" s="208" t="s">
        <v>135</v>
      </c>
      <c r="E2271" s="63"/>
      <c r="F2271" s="209" t="s">
        <v>2764</v>
      </c>
      <c r="G2271" s="63"/>
      <c r="H2271" s="63"/>
      <c r="I2271" s="163"/>
      <c r="J2271" s="63"/>
      <c r="K2271" s="63"/>
      <c r="L2271" s="61"/>
      <c r="M2271" s="207"/>
      <c r="N2271" s="42"/>
      <c r="O2271" s="42"/>
      <c r="P2271" s="42"/>
      <c r="Q2271" s="42"/>
      <c r="R2271" s="42"/>
      <c r="S2271" s="42"/>
      <c r="T2271" s="78"/>
      <c r="AT2271" s="24" t="s">
        <v>135</v>
      </c>
      <c r="AU2271" s="24" t="s">
        <v>138</v>
      </c>
    </row>
    <row r="2272" spans="2:65" s="10" customFormat="1" ht="22.35" customHeight="1">
      <c r="B2272" s="176"/>
      <c r="C2272" s="177"/>
      <c r="D2272" s="190" t="s">
        <v>69</v>
      </c>
      <c r="E2272" s="191" t="s">
        <v>2765</v>
      </c>
      <c r="F2272" s="191" t="s">
        <v>2766</v>
      </c>
      <c r="G2272" s="177"/>
      <c r="H2272" s="177"/>
      <c r="I2272" s="180"/>
      <c r="J2272" s="192">
        <f>BK2272</f>
        <v>0</v>
      </c>
      <c r="K2272" s="177"/>
      <c r="L2272" s="182"/>
      <c r="M2272" s="183"/>
      <c r="N2272" s="184"/>
      <c r="O2272" s="184"/>
      <c r="P2272" s="185">
        <f>SUM(P2273:P2288)</f>
        <v>0</v>
      </c>
      <c r="Q2272" s="184"/>
      <c r="R2272" s="185">
        <f>SUM(R2273:R2288)</f>
        <v>0</v>
      </c>
      <c r="S2272" s="184"/>
      <c r="T2272" s="186">
        <f>SUM(T2273:T2288)</f>
        <v>0</v>
      </c>
      <c r="AR2272" s="187" t="s">
        <v>78</v>
      </c>
      <c r="AT2272" s="188" t="s">
        <v>69</v>
      </c>
      <c r="AU2272" s="188" t="s">
        <v>134</v>
      </c>
      <c r="AY2272" s="187" t="s">
        <v>126</v>
      </c>
      <c r="BK2272" s="189">
        <f>SUM(BK2273:BK2288)</f>
        <v>0</v>
      </c>
    </row>
    <row r="2273" spans="2:65" s="1" customFormat="1" ht="22.5" customHeight="1">
      <c r="B2273" s="41"/>
      <c r="C2273" s="193" t="s">
        <v>2767</v>
      </c>
      <c r="D2273" s="193" t="s">
        <v>129</v>
      </c>
      <c r="E2273" s="194" t="s">
        <v>2768</v>
      </c>
      <c r="F2273" s="195" t="s">
        <v>2769</v>
      </c>
      <c r="G2273" s="196" t="s">
        <v>489</v>
      </c>
      <c r="H2273" s="197">
        <v>1</v>
      </c>
      <c r="I2273" s="198"/>
      <c r="J2273" s="199">
        <f>ROUND(I2273*H2273,2)</f>
        <v>0</v>
      </c>
      <c r="K2273" s="195" t="s">
        <v>21</v>
      </c>
      <c r="L2273" s="61"/>
      <c r="M2273" s="200" t="s">
        <v>21</v>
      </c>
      <c r="N2273" s="201" t="s">
        <v>42</v>
      </c>
      <c r="O2273" s="42"/>
      <c r="P2273" s="202">
        <f>O2273*H2273</f>
        <v>0</v>
      </c>
      <c r="Q2273" s="202">
        <v>0</v>
      </c>
      <c r="R2273" s="202">
        <f>Q2273*H2273</f>
        <v>0</v>
      </c>
      <c r="S2273" s="202">
        <v>0</v>
      </c>
      <c r="T2273" s="203">
        <f>S2273*H2273</f>
        <v>0</v>
      </c>
      <c r="AR2273" s="24" t="s">
        <v>133</v>
      </c>
      <c r="AT2273" s="24" t="s">
        <v>129</v>
      </c>
      <c r="AU2273" s="24" t="s">
        <v>138</v>
      </c>
      <c r="AY2273" s="24" t="s">
        <v>126</v>
      </c>
      <c r="BE2273" s="204">
        <f>IF(N2273="základní",J2273,0)</f>
        <v>0</v>
      </c>
      <c r="BF2273" s="204">
        <f>IF(N2273="snížená",J2273,0)</f>
        <v>0</v>
      </c>
      <c r="BG2273" s="204">
        <f>IF(N2273="zákl. přenesená",J2273,0)</f>
        <v>0</v>
      </c>
      <c r="BH2273" s="204">
        <f>IF(N2273="sníž. přenesená",J2273,0)</f>
        <v>0</v>
      </c>
      <c r="BI2273" s="204">
        <f>IF(N2273="nulová",J2273,0)</f>
        <v>0</v>
      </c>
      <c r="BJ2273" s="24" t="s">
        <v>134</v>
      </c>
      <c r="BK2273" s="204">
        <f>ROUND(I2273*H2273,2)</f>
        <v>0</v>
      </c>
      <c r="BL2273" s="24" t="s">
        <v>133</v>
      </c>
      <c r="BM2273" s="24" t="s">
        <v>2770</v>
      </c>
    </row>
    <row r="2274" spans="2:65" s="1" customFormat="1" ht="13.5">
      <c r="B2274" s="41"/>
      <c r="C2274" s="63"/>
      <c r="D2274" s="205" t="s">
        <v>135</v>
      </c>
      <c r="E2274" s="63"/>
      <c r="F2274" s="206" t="s">
        <v>2771</v>
      </c>
      <c r="G2274" s="63"/>
      <c r="H2274" s="63"/>
      <c r="I2274" s="163"/>
      <c r="J2274" s="63"/>
      <c r="K2274" s="63"/>
      <c r="L2274" s="61"/>
      <c r="M2274" s="207"/>
      <c r="N2274" s="42"/>
      <c r="O2274" s="42"/>
      <c r="P2274" s="42"/>
      <c r="Q2274" s="42"/>
      <c r="R2274" s="42"/>
      <c r="S2274" s="42"/>
      <c r="T2274" s="78"/>
      <c r="AT2274" s="24" t="s">
        <v>135</v>
      </c>
      <c r="AU2274" s="24" t="s">
        <v>138</v>
      </c>
    </row>
    <row r="2275" spans="2:65" s="1" customFormat="1" ht="22.5" customHeight="1">
      <c r="B2275" s="41"/>
      <c r="C2275" s="193" t="s">
        <v>1788</v>
      </c>
      <c r="D2275" s="193" t="s">
        <v>129</v>
      </c>
      <c r="E2275" s="194" t="s">
        <v>2772</v>
      </c>
      <c r="F2275" s="195" t="s">
        <v>2773</v>
      </c>
      <c r="G2275" s="196" t="s">
        <v>489</v>
      </c>
      <c r="H2275" s="197">
        <v>48</v>
      </c>
      <c r="I2275" s="198"/>
      <c r="J2275" s="199">
        <f>ROUND(I2275*H2275,2)</f>
        <v>0</v>
      </c>
      <c r="K2275" s="195" t="s">
        <v>21</v>
      </c>
      <c r="L2275" s="61"/>
      <c r="M2275" s="200" t="s">
        <v>21</v>
      </c>
      <c r="N2275" s="201" t="s">
        <v>42</v>
      </c>
      <c r="O2275" s="42"/>
      <c r="P2275" s="202">
        <f>O2275*H2275</f>
        <v>0</v>
      </c>
      <c r="Q2275" s="202">
        <v>0</v>
      </c>
      <c r="R2275" s="202">
        <f>Q2275*H2275</f>
        <v>0</v>
      </c>
      <c r="S2275" s="202">
        <v>0</v>
      </c>
      <c r="T2275" s="203">
        <f>S2275*H2275</f>
        <v>0</v>
      </c>
      <c r="AR2275" s="24" t="s">
        <v>133</v>
      </c>
      <c r="AT2275" s="24" t="s">
        <v>129</v>
      </c>
      <c r="AU2275" s="24" t="s">
        <v>138</v>
      </c>
      <c r="AY2275" s="24" t="s">
        <v>126</v>
      </c>
      <c r="BE2275" s="204">
        <f>IF(N2275="základní",J2275,0)</f>
        <v>0</v>
      </c>
      <c r="BF2275" s="204">
        <f>IF(N2275="snížená",J2275,0)</f>
        <v>0</v>
      </c>
      <c r="BG2275" s="204">
        <f>IF(N2275="zákl. přenesená",J2275,0)</f>
        <v>0</v>
      </c>
      <c r="BH2275" s="204">
        <f>IF(N2275="sníž. přenesená",J2275,0)</f>
        <v>0</v>
      </c>
      <c r="BI2275" s="204">
        <f>IF(N2275="nulová",J2275,0)</f>
        <v>0</v>
      </c>
      <c r="BJ2275" s="24" t="s">
        <v>134</v>
      </c>
      <c r="BK2275" s="204">
        <f>ROUND(I2275*H2275,2)</f>
        <v>0</v>
      </c>
      <c r="BL2275" s="24" t="s">
        <v>133</v>
      </c>
      <c r="BM2275" s="24" t="s">
        <v>2774</v>
      </c>
    </row>
    <row r="2276" spans="2:65" s="1" customFormat="1" ht="13.5">
      <c r="B2276" s="41"/>
      <c r="C2276" s="63"/>
      <c r="D2276" s="205" t="s">
        <v>135</v>
      </c>
      <c r="E2276" s="63"/>
      <c r="F2276" s="206" t="s">
        <v>2775</v>
      </c>
      <c r="G2276" s="63"/>
      <c r="H2276" s="63"/>
      <c r="I2276" s="163"/>
      <c r="J2276" s="63"/>
      <c r="K2276" s="63"/>
      <c r="L2276" s="61"/>
      <c r="M2276" s="207"/>
      <c r="N2276" s="42"/>
      <c r="O2276" s="42"/>
      <c r="P2276" s="42"/>
      <c r="Q2276" s="42"/>
      <c r="R2276" s="42"/>
      <c r="S2276" s="42"/>
      <c r="T2276" s="78"/>
      <c r="AT2276" s="24" t="s">
        <v>135</v>
      </c>
      <c r="AU2276" s="24" t="s">
        <v>138</v>
      </c>
    </row>
    <row r="2277" spans="2:65" s="1" customFormat="1" ht="22.5" customHeight="1">
      <c r="B2277" s="41"/>
      <c r="C2277" s="193" t="s">
        <v>2776</v>
      </c>
      <c r="D2277" s="193" t="s">
        <v>129</v>
      </c>
      <c r="E2277" s="194" t="s">
        <v>2777</v>
      </c>
      <c r="F2277" s="195" t="s">
        <v>2778</v>
      </c>
      <c r="G2277" s="196" t="s">
        <v>489</v>
      </c>
      <c r="H2277" s="197">
        <v>9</v>
      </c>
      <c r="I2277" s="198"/>
      <c r="J2277" s="199">
        <f>ROUND(I2277*H2277,2)</f>
        <v>0</v>
      </c>
      <c r="K2277" s="195" t="s">
        <v>21</v>
      </c>
      <c r="L2277" s="61"/>
      <c r="M2277" s="200" t="s">
        <v>21</v>
      </c>
      <c r="N2277" s="201" t="s">
        <v>42</v>
      </c>
      <c r="O2277" s="42"/>
      <c r="P2277" s="202">
        <f>O2277*H2277</f>
        <v>0</v>
      </c>
      <c r="Q2277" s="202">
        <v>0</v>
      </c>
      <c r="R2277" s="202">
        <f>Q2277*H2277</f>
        <v>0</v>
      </c>
      <c r="S2277" s="202">
        <v>0</v>
      </c>
      <c r="T2277" s="203">
        <f>S2277*H2277</f>
        <v>0</v>
      </c>
      <c r="AR2277" s="24" t="s">
        <v>133</v>
      </c>
      <c r="AT2277" s="24" t="s">
        <v>129</v>
      </c>
      <c r="AU2277" s="24" t="s">
        <v>138</v>
      </c>
      <c r="AY2277" s="24" t="s">
        <v>126</v>
      </c>
      <c r="BE2277" s="204">
        <f>IF(N2277="základní",J2277,0)</f>
        <v>0</v>
      </c>
      <c r="BF2277" s="204">
        <f>IF(N2277="snížená",J2277,0)</f>
        <v>0</v>
      </c>
      <c r="BG2277" s="204">
        <f>IF(N2277="zákl. přenesená",J2277,0)</f>
        <v>0</v>
      </c>
      <c r="BH2277" s="204">
        <f>IF(N2277="sníž. přenesená",J2277,0)</f>
        <v>0</v>
      </c>
      <c r="BI2277" s="204">
        <f>IF(N2277="nulová",J2277,0)</f>
        <v>0</v>
      </c>
      <c r="BJ2277" s="24" t="s">
        <v>134</v>
      </c>
      <c r="BK2277" s="204">
        <f>ROUND(I2277*H2277,2)</f>
        <v>0</v>
      </c>
      <c r="BL2277" s="24" t="s">
        <v>133</v>
      </c>
      <c r="BM2277" s="24" t="s">
        <v>2779</v>
      </c>
    </row>
    <row r="2278" spans="2:65" s="1" customFormat="1" ht="13.5">
      <c r="B2278" s="41"/>
      <c r="C2278" s="63"/>
      <c r="D2278" s="205" t="s">
        <v>135</v>
      </c>
      <c r="E2278" s="63"/>
      <c r="F2278" s="206" t="s">
        <v>2780</v>
      </c>
      <c r="G2278" s="63"/>
      <c r="H2278" s="63"/>
      <c r="I2278" s="163"/>
      <c r="J2278" s="63"/>
      <c r="K2278" s="63"/>
      <c r="L2278" s="61"/>
      <c r="M2278" s="207"/>
      <c r="N2278" s="42"/>
      <c r="O2278" s="42"/>
      <c r="P2278" s="42"/>
      <c r="Q2278" s="42"/>
      <c r="R2278" s="42"/>
      <c r="S2278" s="42"/>
      <c r="T2278" s="78"/>
      <c r="AT2278" s="24" t="s">
        <v>135</v>
      </c>
      <c r="AU2278" s="24" t="s">
        <v>138</v>
      </c>
    </row>
    <row r="2279" spans="2:65" s="1" customFormat="1" ht="22.5" customHeight="1">
      <c r="B2279" s="41"/>
      <c r="C2279" s="193" t="s">
        <v>1790</v>
      </c>
      <c r="D2279" s="193" t="s">
        <v>129</v>
      </c>
      <c r="E2279" s="194" t="s">
        <v>2781</v>
      </c>
      <c r="F2279" s="195" t="s">
        <v>2782</v>
      </c>
      <c r="G2279" s="196" t="s">
        <v>489</v>
      </c>
      <c r="H2279" s="197">
        <v>68</v>
      </c>
      <c r="I2279" s="198"/>
      <c r="J2279" s="199">
        <f>ROUND(I2279*H2279,2)</f>
        <v>0</v>
      </c>
      <c r="K2279" s="195" t="s">
        <v>21</v>
      </c>
      <c r="L2279" s="61"/>
      <c r="M2279" s="200" t="s">
        <v>21</v>
      </c>
      <c r="N2279" s="201" t="s">
        <v>42</v>
      </c>
      <c r="O2279" s="42"/>
      <c r="P2279" s="202">
        <f>O2279*H2279</f>
        <v>0</v>
      </c>
      <c r="Q2279" s="202">
        <v>0</v>
      </c>
      <c r="R2279" s="202">
        <f>Q2279*H2279</f>
        <v>0</v>
      </c>
      <c r="S2279" s="202">
        <v>0</v>
      </c>
      <c r="T2279" s="203">
        <f>S2279*H2279</f>
        <v>0</v>
      </c>
      <c r="AR2279" s="24" t="s">
        <v>133</v>
      </c>
      <c r="AT2279" s="24" t="s">
        <v>129</v>
      </c>
      <c r="AU2279" s="24" t="s">
        <v>138</v>
      </c>
      <c r="AY2279" s="24" t="s">
        <v>126</v>
      </c>
      <c r="BE2279" s="204">
        <f>IF(N2279="základní",J2279,0)</f>
        <v>0</v>
      </c>
      <c r="BF2279" s="204">
        <f>IF(N2279="snížená",J2279,0)</f>
        <v>0</v>
      </c>
      <c r="BG2279" s="204">
        <f>IF(N2279="zákl. přenesená",J2279,0)</f>
        <v>0</v>
      </c>
      <c r="BH2279" s="204">
        <f>IF(N2279="sníž. přenesená",J2279,0)</f>
        <v>0</v>
      </c>
      <c r="BI2279" s="204">
        <f>IF(N2279="nulová",J2279,0)</f>
        <v>0</v>
      </c>
      <c r="BJ2279" s="24" t="s">
        <v>134</v>
      </c>
      <c r="BK2279" s="204">
        <f>ROUND(I2279*H2279,2)</f>
        <v>0</v>
      </c>
      <c r="BL2279" s="24" t="s">
        <v>133</v>
      </c>
      <c r="BM2279" s="24" t="s">
        <v>2783</v>
      </c>
    </row>
    <row r="2280" spans="2:65" s="1" customFormat="1" ht="13.5">
      <c r="B2280" s="41"/>
      <c r="C2280" s="63"/>
      <c r="D2280" s="205" t="s">
        <v>135</v>
      </c>
      <c r="E2280" s="63"/>
      <c r="F2280" s="206" t="s">
        <v>2784</v>
      </c>
      <c r="G2280" s="63"/>
      <c r="H2280" s="63"/>
      <c r="I2280" s="163"/>
      <c r="J2280" s="63"/>
      <c r="K2280" s="63"/>
      <c r="L2280" s="61"/>
      <c r="M2280" s="207"/>
      <c r="N2280" s="42"/>
      <c r="O2280" s="42"/>
      <c r="P2280" s="42"/>
      <c r="Q2280" s="42"/>
      <c r="R2280" s="42"/>
      <c r="S2280" s="42"/>
      <c r="T2280" s="78"/>
      <c r="AT2280" s="24" t="s">
        <v>135</v>
      </c>
      <c r="AU2280" s="24" t="s">
        <v>138</v>
      </c>
    </row>
    <row r="2281" spans="2:65" s="1" customFormat="1" ht="22.5" customHeight="1">
      <c r="B2281" s="41"/>
      <c r="C2281" s="193" t="s">
        <v>2785</v>
      </c>
      <c r="D2281" s="193" t="s">
        <v>129</v>
      </c>
      <c r="E2281" s="194" t="s">
        <v>2786</v>
      </c>
      <c r="F2281" s="195" t="s">
        <v>2787</v>
      </c>
      <c r="G2281" s="196" t="s">
        <v>489</v>
      </c>
      <c r="H2281" s="197">
        <v>9</v>
      </c>
      <c r="I2281" s="198"/>
      <c r="J2281" s="199">
        <f>ROUND(I2281*H2281,2)</f>
        <v>0</v>
      </c>
      <c r="K2281" s="195" t="s">
        <v>21</v>
      </c>
      <c r="L2281" s="61"/>
      <c r="M2281" s="200" t="s">
        <v>21</v>
      </c>
      <c r="N2281" s="201" t="s">
        <v>42</v>
      </c>
      <c r="O2281" s="42"/>
      <c r="P2281" s="202">
        <f>O2281*H2281</f>
        <v>0</v>
      </c>
      <c r="Q2281" s="202">
        <v>0</v>
      </c>
      <c r="R2281" s="202">
        <f>Q2281*H2281</f>
        <v>0</v>
      </c>
      <c r="S2281" s="202">
        <v>0</v>
      </c>
      <c r="T2281" s="203">
        <f>S2281*H2281</f>
        <v>0</v>
      </c>
      <c r="AR2281" s="24" t="s">
        <v>133</v>
      </c>
      <c r="AT2281" s="24" t="s">
        <v>129</v>
      </c>
      <c r="AU2281" s="24" t="s">
        <v>138</v>
      </c>
      <c r="AY2281" s="24" t="s">
        <v>126</v>
      </c>
      <c r="BE2281" s="204">
        <f>IF(N2281="základní",J2281,0)</f>
        <v>0</v>
      </c>
      <c r="BF2281" s="204">
        <f>IF(N2281="snížená",J2281,0)</f>
        <v>0</v>
      </c>
      <c r="BG2281" s="204">
        <f>IF(N2281="zákl. přenesená",J2281,0)</f>
        <v>0</v>
      </c>
      <c r="BH2281" s="204">
        <f>IF(N2281="sníž. přenesená",J2281,0)</f>
        <v>0</v>
      </c>
      <c r="BI2281" s="204">
        <f>IF(N2281="nulová",J2281,0)</f>
        <v>0</v>
      </c>
      <c r="BJ2281" s="24" t="s">
        <v>134</v>
      </c>
      <c r="BK2281" s="204">
        <f>ROUND(I2281*H2281,2)</f>
        <v>0</v>
      </c>
      <c r="BL2281" s="24" t="s">
        <v>133</v>
      </c>
      <c r="BM2281" s="24" t="s">
        <v>2788</v>
      </c>
    </row>
    <row r="2282" spans="2:65" s="1" customFormat="1" ht="13.5">
      <c r="B2282" s="41"/>
      <c r="C2282" s="63"/>
      <c r="D2282" s="205" t="s">
        <v>135</v>
      </c>
      <c r="E2282" s="63"/>
      <c r="F2282" s="206" t="s">
        <v>2789</v>
      </c>
      <c r="G2282" s="63"/>
      <c r="H2282" s="63"/>
      <c r="I2282" s="163"/>
      <c r="J2282" s="63"/>
      <c r="K2282" s="63"/>
      <c r="L2282" s="61"/>
      <c r="M2282" s="207"/>
      <c r="N2282" s="42"/>
      <c r="O2282" s="42"/>
      <c r="P2282" s="42"/>
      <c r="Q2282" s="42"/>
      <c r="R2282" s="42"/>
      <c r="S2282" s="42"/>
      <c r="T2282" s="78"/>
      <c r="AT2282" s="24" t="s">
        <v>135</v>
      </c>
      <c r="AU2282" s="24" t="s">
        <v>138</v>
      </c>
    </row>
    <row r="2283" spans="2:65" s="1" customFormat="1" ht="22.5" customHeight="1">
      <c r="B2283" s="41"/>
      <c r="C2283" s="193" t="s">
        <v>1795</v>
      </c>
      <c r="D2283" s="193" t="s">
        <v>129</v>
      </c>
      <c r="E2283" s="194" t="s">
        <v>2790</v>
      </c>
      <c r="F2283" s="195" t="s">
        <v>2791</v>
      </c>
      <c r="G2283" s="196" t="s">
        <v>489</v>
      </c>
      <c r="H2283" s="197">
        <v>48</v>
      </c>
      <c r="I2283" s="198"/>
      <c r="J2283" s="199">
        <f>ROUND(I2283*H2283,2)</f>
        <v>0</v>
      </c>
      <c r="K2283" s="195" t="s">
        <v>21</v>
      </c>
      <c r="L2283" s="61"/>
      <c r="M2283" s="200" t="s">
        <v>21</v>
      </c>
      <c r="N2283" s="201" t="s">
        <v>42</v>
      </c>
      <c r="O2283" s="42"/>
      <c r="P2283" s="202">
        <f>O2283*H2283</f>
        <v>0</v>
      </c>
      <c r="Q2283" s="202">
        <v>0</v>
      </c>
      <c r="R2283" s="202">
        <f>Q2283*H2283</f>
        <v>0</v>
      </c>
      <c r="S2283" s="202">
        <v>0</v>
      </c>
      <c r="T2283" s="203">
        <f>S2283*H2283</f>
        <v>0</v>
      </c>
      <c r="AR2283" s="24" t="s">
        <v>133</v>
      </c>
      <c r="AT2283" s="24" t="s">
        <v>129</v>
      </c>
      <c r="AU2283" s="24" t="s">
        <v>138</v>
      </c>
      <c r="AY2283" s="24" t="s">
        <v>126</v>
      </c>
      <c r="BE2283" s="204">
        <f>IF(N2283="základní",J2283,0)</f>
        <v>0</v>
      </c>
      <c r="BF2283" s="204">
        <f>IF(N2283="snížená",J2283,0)</f>
        <v>0</v>
      </c>
      <c r="BG2283" s="204">
        <f>IF(N2283="zákl. přenesená",J2283,0)</f>
        <v>0</v>
      </c>
      <c r="BH2283" s="204">
        <f>IF(N2283="sníž. přenesená",J2283,0)</f>
        <v>0</v>
      </c>
      <c r="BI2283" s="204">
        <f>IF(N2283="nulová",J2283,0)</f>
        <v>0</v>
      </c>
      <c r="BJ2283" s="24" t="s">
        <v>134</v>
      </c>
      <c r="BK2283" s="204">
        <f>ROUND(I2283*H2283,2)</f>
        <v>0</v>
      </c>
      <c r="BL2283" s="24" t="s">
        <v>133</v>
      </c>
      <c r="BM2283" s="24" t="s">
        <v>2792</v>
      </c>
    </row>
    <row r="2284" spans="2:65" s="1" customFormat="1" ht="13.5">
      <c r="B2284" s="41"/>
      <c r="C2284" s="63"/>
      <c r="D2284" s="205" t="s">
        <v>135</v>
      </c>
      <c r="E2284" s="63"/>
      <c r="F2284" s="206" t="s">
        <v>2793</v>
      </c>
      <c r="G2284" s="63"/>
      <c r="H2284" s="63"/>
      <c r="I2284" s="163"/>
      <c r="J2284" s="63"/>
      <c r="K2284" s="63"/>
      <c r="L2284" s="61"/>
      <c r="M2284" s="207"/>
      <c r="N2284" s="42"/>
      <c r="O2284" s="42"/>
      <c r="P2284" s="42"/>
      <c r="Q2284" s="42"/>
      <c r="R2284" s="42"/>
      <c r="S2284" s="42"/>
      <c r="T2284" s="78"/>
      <c r="AT2284" s="24" t="s">
        <v>135</v>
      </c>
      <c r="AU2284" s="24" t="s">
        <v>138</v>
      </c>
    </row>
    <row r="2285" spans="2:65" s="1" customFormat="1" ht="22.5" customHeight="1">
      <c r="B2285" s="41"/>
      <c r="C2285" s="193" t="s">
        <v>2794</v>
      </c>
      <c r="D2285" s="193" t="s">
        <v>129</v>
      </c>
      <c r="E2285" s="194" t="s">
        <v>2795</v>
      </c>
      <c r="F2285" s="195" t="s">
        <v>2796</v>
      </c>
      <c r="G2285" s="196" t="s">
        <v>169</v>
      </c>
      <c r="H2285" s="197">
        <v>2000</v>
      </c>
      <c r="I2285" s="198"/>
      <c r="J2285" s="199">
        <f>ROUND(I2285*H2285,2)</f>
        <v>0</v>
      </c>
      <c r="K2285" s="195" t="s">
        <v>21</v>
      </c>
      <c r="L2285" s="61"/>
      <c r="M2285" s="200" t="s">
        <v>21</v>
      </c>
      <c r="N2285" s="201" t="s">
        <v>42</v>
      </c>
      <c r="O2285" s="42"/>
      <c r="P2285" s="202">
        <f>O2285*H2285</f>
        <v>0</v>
      </c>
      <c r="Q2285" s="202">
        <v>0</v>
      </c>
      <c r="R2285" s="202">
        <f>Q2285*H2285</f>
        <v>0</v>
      </c>
      <c r="S2285" s="202">
        <v>0</v>
      </c>
      <c r="T2285" s="203">
        <f>S2285*H2285</f>
        <v>0</v>
      </c>
      <c r="AR2285" s="24" t="s">
        <v>133</v>
      </c>
      <c r="AT2285" s="24" t="s">
        <v>129</v>
      </c>
      <c r="AU2285" s="24" t="s">
        <v>138</v>
      </c>
      <c r="AY2285" s="24" t="s">
        <v>126</v>
      </c>
      <c r="BE2285" s="204">
        <f>IF(N2285="základní",J2285,0)</f>
        <v>0</v>
      </c>
      <c r="BF2285" s="204">
        <f>IF(N2285="snížená",J2285,0)</f>
        <v>0</v>
      </c>
      <c r="BG2285" s="204">
        <f>IF(N2285="zákl. přenesená",J2285,0)</f>
        <v>0</v>
      </c>
      <c r="BH2285" s="204">
        <f>IF(N2285="sníž. přenesená",J2285,0)</f>
        <v>0</v>
      </c>
      <c r="BI2285" s="204">
        <f>IF(N2285="nulová",J2285,0)</f>
        <v>0</v>
      </c>
      <c r="BJ2285" s="24" t="s">
        <v>134</v>
      </c>
      <c r="BK2285" s="204">
        <f>ROUND(I2285*H2285,2)</f>
        <v>0</v>
      </c>
      <c r="BL2285" s="24" t="s">
        <v>133</v>
      </c>
      <c r="BM2285" s="24" t="s">
        <v>2797</v>
      </c>
    </row>
    <row r="2286" spans="2:65" s="1" customFormat="1" ht="13.5">
      <c r="B2286" s="41"/>
      <c r="C2286" s="63"/>
      <c r="D2286" s="205" t="s">
        <v>135</v>
      </c>
      <c r="E2286" s="63"/>
      <c r="F2286" s="206" t="s">
        <v>2796</v>
      </c>
      <c r="G2286" s="63"/>
      <c r="H2286" s="63"/>
      <c r="I2286" s="163"/>
      <c r="J2286" s="63"/>
      <c r="K2286" s="63"/>
      <c r="L2286" s="61"/>
      <c r="M2286" s="207"/>
      <c r="N2286" s="42"/>
      <c r="O2286" s="42"/>
      <c r="P2286" s="42"/>
      <c r="Q2286" s="42"/>
      <c r="R2286" s="42"/>
      <c r="S2286" s="42"/>
      <c r="T2286" s="78"/>
      <c r="AT2286" s="24" t="s">
        <v>135</v>
      </c>
      <c r="AU2286" s="24" t="s">
        <v>138</v>
      </c>
    </row>
    <row r="2287" spans="2:65" s="1" customFormat="1" ht="22.5" customHeight="1">
      <c r="B2287" s="41"/>
      <c r="C2287" s="193" t="s">
        <v>1800</v>
      </c>
      <c r="D2287" s="193" t="s">
        <v>129</v>
      </c>
      <c r="E2287" s="194" t="s">
        <v>2798</v>
      </c>
      <c r="F2287" s="195" t="s">
        <v>2799</v>
      </c>
      <c r="G2287" s="196" t="s">
        <v>132</v>
      </c>
      <c r="H2287" s="197">
        <v>1</v>
      </c>
      <c r="I2287" s="198"/>
      <c r="J2287" s="199">
        <f>ROUND(I2287*H2287,2)</f>
        <v>0</v>
      </c>
      <c r="K2287" s="195" t="s">
        <v>21</v>
      </c>
      <c r="L2287" s="61"/>
      <c r="M2287" s="200" t="s">
        <v>21</v>
      </c>
      <c r="N2287" s="201" t="s">
        <v>42</v>
      </c>
      <c r="O2287" s="42"/>
      <c r="P2287" s="202">
        <f>O2287*H2287</f>
        <v>0</v>
      </c>
      <c r="Q2287" s="202">
        <v>0</v>
      </c>
      <c r="R2287" s="202">
        <f>Q2287*H2287</f>
        <v>0</v>
      </c>
      <c r="S2287" s="202">
        <v>0</v>
      </c>
      <c r="T2287" s="203">
        <f>S2287*H2287</f>
        <v>0</v>
      </c>
      <c r="AR2287" s="24" t="s">
        <v>133</v>
      </c>
      <c r="AT2287" s="24" t="s">
        <v>129</v>
      </c>
      <c r="AU2287" s="24" t="s">
        <v>138</v>
      </c>
      <c r="AY2287" s="24" t="s">
        <v>126</v>
      </c>
      <c r="BE2287" s="204">
        <f>IF(N2287="základní",J2287,0)</f>
        <v>0</v>
      </c>
      <c r="BF2287" s="204">
        <f>IF(N2287="snížená",J2287,0)</f>
        <v>0</v>
      </c>
      <c r="BG2287" s="204">
        <f>IF(N2287="zákl. přenesená",J2287,0)</f>
        <v>0</v>
      </c>
      <c r="BH2287" s="204">
        <f>IF(N2287="sníž. přenesená",J2287,0)</f>
        <v>0</v>
      </c>
      <c r="BI2287" s="204">
        <f>IF(N2287="nulová",J2287,0)</f>
        <v>0</v>
      </c>
      <c r="BJ2287" s="24" t="s">
        <v>134</v>
      </c>
      <c r="BK2287" s="204">
        <f>ROUND(I2287*H2287,2)</f>
        <v>0</v>
      </c>
      <c r="BL2287" s="24" t="s">
        <v>133</v>
      </c>
      <c r="BM2287" s="24" t="s">
        <v>2800</v>
      </c>
    </row>
    <row r="2288" spans="2:65" s="1" customFormat="1" ht="13.5">
      <c r="B2288" s="41"/>
      <c r="C2288" s="63"/>
      <c r="D2288" s="208" t="s">
        <v>135</v>
      </c>
      <c r="E2288" s="63"/>
      <c r="F2288" s="209" t="s">
        <v>2799</v>
      </c>
      <c r="G2288" s="63"/>
      <c r="H2288" s="63"/>
      <c r="I2288" s="163"/>
      <c r="J2288" s="63"/>
      <c r="K2288" s="63"/>
      <c r="L2288" s="61"/>
      <c r="M2288" s="207"/>
      <c r="N2288" s="42"/>
      <c r="O2288" s="42"/>
      <c r="P2288" s="42"/>
      <c r="Q2288" s="42"/>
      <c r="R2288" s="42"/>
      <c r="S2288" s="42"/>
      <c r="T2288" s="78"/>
      <c r="AT2288" s="24" t="s">
        <v>135</v>
      </c>
      <c r="AU2288" s="24" t="s">
        <v>138</v>
      </c>
    </row>
    <row r="2289" spans="2:65" s="10" customFormat="1" ht="22.35" customHeight="1">
      <c r="B2289" s="176"/>
      <c r="C2289" s="177"/>
      <c r="D2289" s="190" t="s">
        <v>69</v>
      </c>
      <c r="E2289" s="191" t="s">
        <v>2801</v>
      </c>
      <c r="F2289" s="191" t="s">
        <v>2802</v>
      </c>
      <c r="G2289" s="177"/>
      <c r="H2289" s="177"/>
      <c r="I2289" s="180"/>
      <c r="J2289" s="192">
        <f>BK2289</f>
        <v>0</v>
      </c>
      <c r="K2289" s="177"/>
      <c r="L2289" s="182"/>
      <c r="M2289" s="183"/>
      <c r="N2289" s="184"/>
      <c r="O2289" s="184"/>
      <c r="P2289" s="185">
        <f>SUM(P2290:P2297)</f>
        <v>0</v>
      </c>
      <c r="Q2289" s="184"/>
      <c r="R2289" s="185">
        <f>SUM(R2290:R2297)</f>
        <v>0</v>
      </c>
      <c r="S2289" s="184"/>
      <c r="T2289" s="186">
        <f>SUM(T2290:T2297)</f>
        <v>0</v>
      </c>
      <c r="AR2289" s="187" t="s">
        <v>78</v>
      </c>
      <c r="AT2289" s="188" t="s">
        <v>69</v>
      </c>
      <c r="AU2289" s="188" t="s">
        <v>134</v>
      </c>
      <c r="AY2289" s="187" t="s">
        <v>126</v>
      </c>
      <c r="BK2289" s="189">
        <f>SUM(BK2290:BK2297)</f>
        <v>0</v>
      </c>
    </row>
    <row r="2290" spans="2:65" s="1" customFormat="1" ht="22.5" customHeight="1">
      <c r="B2290" s="41"/>
      <c r="C2290" s="193" t="s">
        <v>2803</v>
      </c>
      <c r="D2290" s="193" t="s">
        <v>129</v>
      </c>
      <c r="E2290" s="194" t="s">
        <v>2804</v>
      </c>
      <c r="F2290" s="195" t="s">
        <v>2805</v>
      </c>
      <c r="G2290" s="196" t="s">
        <v>489</v>
      </c>
      <c r="H2290" s="197">
        <v>4</v>
      </c>
      <c r="I2290" s="198"/>
      <c r="J2290" s="199">
        <f>ROUND(I2290*H2290,2)</f>
        <v>0</v>
      </c>
      <c r="K2290" s="195" t="s">
        <v>21</v>
      </c>
      <c r="L2290" s="61"/>
      <c r="M2290" s="200" t="s">
        <v>21</v>
      </c>
      <c r="N2290" s="201" t="s">
        <v>42</v>
      </c>
      <c r="O2290" s="42"/>
      <c r="P2290" s="202">
        <f>O2290*H2290</f>
        <v>0</v>
      </c>
      <c r="Q2290" s="202">
        <v>0</v>
      </c>
      <c r="R2290" s="202">
        <f>Q2290*H2290</f>
        <v>0</v>
      </c>
      <c r="S2290" s="202">
        <v>0</v>
      </c>
      <c r="T2290" s="203">
        <f>S2290*H2290</f>
        <v>0</v>
      </c>
      <c r="AR2290" s="24" t="s">
        <v>133</v>
      </c>
      <c r="AT2290" s="24" t="s">
        <v>129</v>
      </c>
      <c r="AU2290" s="24" t="s">
        <v>138</v>
      </c>
      <c r="AY2290" s="24" t="s">
        <v>126</v>
      </c>
      <c r="BE2290" s="204">
        <f>IF(N2290="základní",J2290,0)</f>
        <v>0</v>
      </c>
      <c r="BF2290" s="204">
        <f>IF(N2290="snížená",J2290,0)</f>
        <v>0</v>
      </c>
      <c r="BG2290" s="204">
        <f>IF(N2290="zákl. přenesená",J2290,0)</f>
        <v>0</v>
      </c>
      <c r="BH2290" s="204">
        <f>IF(N2290="sníž. přenesená",J2290,0)</f>
        <v>0</v>
      </c>
      <c r="BI2290" s="204">
        <f>IF(N2290="nulová",J2290,0)</f>
        <v>0</v>
      </c>
      <c r="BJ2290" s="24" t="s">
        <v>134</v>
      </c>
      <c r="BK2290" s="204">
        <f>ROUND(I2290*H2290,2)</f>
        <v>0</v>
      </c>
      <c r="BL2290" s="24" t="s">
        <v>133</v>
      </c>
      <c r="BM2290" s="24" t="s">
        <v>2806</v>
      </c>
    </row>
    <row r="2291" spans="2:65" s="1" customFormat="1" ht="13.5">
      <c r="B2291" s="41"/>
      <c r="C2291" s="63"/>
      <c r="D2291" s="205" t="s">
        <v>135</v>
      </c>
      <c r="E2291" s="63"/>
      <c r="F2291" s="206" t="s">
        <v>2807</v>
      </c>
      <c r="G2291" s="63"/>
      <c r="H2291" s="63"/>
      <c r="I2291" s="163"/>
      <c r="J2291" s="63"/>
      <c r="K2291" s="63"/>
      <c r="L2291" s="61"/>
      <c r="M2291" s="207"/>
      <c r="N2291" s="42"/>
      <c r="O2291" s="42"/>
      <c r="P2291" s="42"/>
      <c r="Q2291" s="42"/>
      <c r="R2291" s="42"/>
      <c r="S2291" s="42"/>
      <c r="T2291" s="78"/>
      <c r="AT2291" s="24" t="s">
        <v>135</v>
      </c>
      <c r="AU2291" s="24" t="s">
        <v>138</v>
      </c>
    </row>
    <row r="2292" spans="2:65" s="1" customFormat="1" ht="22.5" customHeight="1">
      <c r="B2292" s="41"/>
      <c r="C2292" s="193" t="s">
        <v>1805</v>
      </c>
      <c r="D2292" s="193" t="s">
        <v>129</v>
      </c>
      <c r="E2292" s="194" t="s">
        <v>2808</v>
      </c>
      <c r="F2292" s="195" t="s">
        <v>2809</v>
      </c>
      <c r="G2292" s="196" t="s">
        <v>489</v>
      </c>
      <c r="H2292" s="197">
        <v>1</v>
      </c>
      <c r="I2292" s="198"/>
      <c r="J2292" s="199">
        <f>ROUND(I2292*H2292,2)</f>
        <v>0</v>
      </c>
      <c r="K2292" s="195" t="s">
        <v>21</v>
      </c>
      <c r="L2292" s="61"/>
      <c r="M2292" s="200" t="s">
        <v>21</v>
      </c>
      <c r="N2292" s="201" t="s">
        <v>42</v>
      </c>
      <c r="O2292" s="42"/>
      <c r="P2292" s="202">
        <f>O2292*H2292</f>
        <v>0</v>
      </c>
      <c r="Q2292" s="202">
        <v>0</v>
      </c>
      <c r="R2292" s="202">
        <f>Q2292*H2292</f>
        <v>0</v>
      </c>
      <c r="S2292" s="202">
        <v>0</v>
      </c>
      <c r="T2292" s="203">
        <f>S2292*H2292</f>
        <v>0</v>
      </c>
      <c r="AR2292" s="24" t="s">
        <v>133</v>
      </c>
      <c r="AT2292" s="24" t="s">
        <v>129</v>
      </c>
      <c r="AU2292" s="24" t="s">
        <v>138</v>
      </c>
      <c r="AY2292" s="24" t="s">
        <v>126</v>
      </c>
      <c r="BE2292" s="204">
        <f>IF(N2292="základní",J2292,0)</f>
        <v>0</v>
      </c>
      <c r="BF2292" s="204">
        <f>IF(N2292="snížená",J2292,0)</f>
        <v>0</v>
      </c>
      <c r="BG2292" s="204">
        <f>IF(N2292="zákl. přenesená",J2292,0)</f>
        <v>0</v>
      </c>
      <c r="BH2292" s="204">
        <f>IF(N2292="sníž. přenesená",J2292,0)</f>
        <v>0</v>
      </c>
      <c r="BI2292" s="204">
        <f>IF(N2292="nulová",J2292,0)</f>
        <v>0</v>
      </c>
      <c r="BJ2292" s="24" t="s">
        <v>134</v>
      </c>
      <c r="BK2292" s="204">
        <f>ROUND(I2292*H2292,2)</f>
        <v>0</v>
      </c>
      <c r="BL2292" s="24" t="s">
        <v>133</v>
      </c>
      <c r="BM2292" s="24" t="s">
        <v>2810</v>
      </c>
    </row>
    <row r="2293" spans="2:65" s="1" customFormat="1" ht="13.5">
      <c r="B2293" s="41"/>
      <c r="C2293" s="63"/>
      <c r="D2293" s="205" t="s">
        <v>135</v>
      </c>
      <c r="E2293" s="63"/>
      <c r="F2293" s="206" t="s">
        <v>2807</v>
      </c>
      <c r="G2293" s="63"/>
      <c r="H2293" s="63"/>
      <c r="I2293" s="163"/>
      <c r="J2293" s="63"/>
      <c r="K2293" s="63"/>
      <c r="L2293" s="61"/>
      <c r="M2293" s="207"/>
      <c r="N2293" s="42"/>
      <c r="O2293" s="42"/>
      <c r="P2293" s="42"/>
      <c r="Q2293" s="42"/>
      <c r="R2293" s="42"/>
      <c r="S2293" s="42"/>
      <c r="T2293" s="78"/>
      <c r="AT2293" s="24" t="s">
        <v>135</v>
      </c>
      <c r="AU2293" s="24" t="s">
        <v>138</v>
      </c>
    </row>
    <row r="2294" spans="2:65" s="1" customFormat="1" ht="22.5" customHeight="1">
      <c r="B2294" s="41"/>
      <c r="C2294" s="193" t="s">
        <v>2811</v>
      </c>
      <c r="D2294" s="193" t="s">
        <v>129</v>
      </c>
      <c r="E2294" s="194" t="s">
        <v>2812</v>
      </c>
      <c r="F2294" s="195" t="s">
        <v>2813</v>
      </c>
      <c r="G2294" s="196" t="s">
        <v>489</v>
      </c>
      <c r="H2294" s="197">
        <v>1</v>
      </c>
      <c r="I2294" s="198"/>
      <c r="J2294" s="199">
        <f>ROUND(I2294*H2294,2)</f>
        <v>0</v>
      </c>
      <c r="K2294" s="195" t="s">
        <v>21</v>
      </c>
      <c r="L2294" s="61"/>
      <c r="M2294" s="200" t="s">
        <v>21</v>
      </c>
      <c r="N2294" s="201" t="s">
        <v>42</v>
      </c>
      <c r="O2294" s="42"/>
      <c r="P2294" s="202">
        <f>O2294*H2294</f>
        <v>0</v>
      </c>
      <c r="Q2294" s="202">
        <v>0</v>
      </c>
      <c r="R2294" s="202">
        <f>Q2294*H2294</f>
        <v>0</v>
      </c>
      <c r="S2294" s="202">
        <v>0</v>
      </c>
      <c r="T2294" s="203">
        <f>S2294*H2294</f>
        <v>0</v>
      </c>
      <c r="AR2294" s="24" t="s">
        <v>133</v>
      </c>
      <c r="AT2294" s="24" t="s">
        <v>129</v>
      </c>
      <c r="AU2294" s="24" t="s">
        <v>138</v>
      </c>
      <c r="AY2294" s="24" t="s">
        <v>126</v>
      </c>
      <c r="BE2294" s="204">
        <f>IF(N2294="základní",J2294,0)</f>
        <v>0</v>
      </c>
      <c r="BF2294" s="204">
        <f>IF(N2294="snížená",J2294,0)</f>
        <v>0</v>
      </c>
      <c r="BG2294" s="204">
        <f>IF(N2294="zákl. přenesená",J2294,0)</f>
        <v>0</v>
      </c>
      <c r="BH2294" s="204">
        <f>IF(N2294="sníž. přenesená",J2294,0)</f>
        <v>0</v>
      </c>
      <c r="BI2294" s="204">
        <f>IF(N2294="nulová",J2294,0)</f>
        <v>0</v>
      </c>
      <c r="BJ2294" s="24" t="s">
        <v>134</v>
      </c>
      <c r="BK2294" s="204">
        <f>ROUND(I2294*H2294,2)</f>
        <v>0</v>
      </c>
      <c r="BL2294" s="24" t="s">
        <v>133</v>
      </c>
      <c r="BM2294" s="24" t="s">
        <v>2814</v>
      </c>
    </row>
    <row r="2295" spans="2:65" s="1" customFormat="1" ht="13.5">
      <c r="B2295" s="41"/>
      <c r="C2295" s="63"/>
      <c r="D2295" s="205" t="s">
        <v>135</v>
      </c>
      <c r="E2295" s="63"/>
      <c r="F2295" s="206" t="s">
        <v>2807</v>
      </c>
      <c r="G2295" s="63"/>
      <c r="H2295" s="63"/>
      <c r="I2295" s="163"/>
      <c r="J2295" s="63"/>
      <c r="K2295" s="63"/>
      <c r="L2295" s="61"/>
      <c r="M2295" s="207"/>
      <c r="N2295" s="42"/>
      <c r="O2295" s="42"/>
      <c r="P2295" s="42"/>
      <c r="Q2295" s="42"/>
      <c r="R2295" s="42"/>
      <c r="S2295" s="42"/>
      <c r="T2295" s="78"/>
      <c r="AT2295" s="24" t="s">
        <v>135</v>
      </c>
      <c r="AU2295" s="24" t="s">
        <v>138</v>
      </c>
    </row>
    <row r="2296" spans="2:65" s="1" customFormat="1" ht="22.5" customHeight="1">
      <c r="B2296" s="41"/>
      <c r="C2296" s="193" t="s">
        <v>1807</v>
      </c>
      <c r="D2296" s="193" t="s">
        <v>129</v>
      </c>
      <c r="E2296" s="194" t="s">
        <v>2815</v>
      </c>
      <c r="F2296" s="195" t="s">
        <v>2816</v>
      </c>
      <c r="G2296" s="196" t="s">
        <v>489</v>
      </c>
      <c r="H2296" s="197">
        <v>1</v>
      </c>
      <c r="I2296" s="198"/>
      <c r="J2296" s="199">
        <f>ROUND(I2296*H2296,2)</f>
        <v>0</v>
      </c>
      <c r="K2296" s="195" t="s">
        <v>21</v>
      </c>
      <c r="L2296" s="61"/>
      <c r="M2296" s="200" t="s">
        <v>21</v>
      </c>
      <c r="N2296" s="201" t="s">
        <v>42</v>
      </c>
      <c r="O2296" s="42"/>
      <c r="P2296" s="202">
        <f>O2296*H2296</f>
        <v>0</v>
      </c>
      <c r="Q2296" s="202">
        <v>0</v>
      </c>
      <c r="R2296" s="202">
        <f>Q2296*H2296</f>
        <v>0</v>
      </c>
      <c r="S2296" s="202">
        <v>0</v>
      </c>
      <c r="T2296" s="203">
        <f>S2296*H2296</f>
        <v>0</v>
      </c>
      <c r="AR2296" s="24" t="s">
        <v>133</v>
      </c>
      <c r="AT2296" s="24" t="s">
        <v>129</v>
      </c>
      <c r="AU2296" s="24" t="s">
        <v>138</v>
      </c>
      <c r="AY2296" s="24" t="s">
        <v>126</v>
      </c>
      <c r="BE2296" s="204">
        <f>IF(N2296="základní",J2296,0)</f>
        <v>0</v>
      </c>
      <c r="BF2296" s="204">
        <f>IF(N2296="snížená",J2296,0)</f>
        <v>0</v>
      </c>
      <c r="BG2296" s="204">
        <f>IF(N2296="zákl. přenesená",J2296,0)</f>
        <v>0</v>
      </c>
      <c r="BH2296" s="204">
        <f>IF(N2296="sníž. přenesená",J2296,0)</f>
        <v>0</v>
      </c>
      <c r="BI2296" s="204">
        <f>IF(N2296="nulová",J2296,0)</f>
        <v>0</v>
      </c>
      <c r="BJ2296" s="24" t="s">
        <v>134</v>
      </c>
      <c r="BK2296" s="204">
        <f>ROUND(I2296*H2296,2)</f>
        <v>0</v>
      </c>
      <c r="BL2296" s="24" t="s">
        <v>133</v>
      </c>
      <c r="BM2296" s="24" t="s">
        <v>2817</v>
      </c>
    </row>
    <row r="2297" spans="2:65" s="1" customFormat="1" ht="13.5">
      <c r="B2297" s="41"/>
      <c r="C2297" s="63"/>
      <c r="D2297" s="208" t="s">
        <v>135</v>
      </c>
      <c r="E2297" s="63"/>
      <c r="F2297" s="209" t="s">
        <v>2818</v>
      </c>
      <c r="G2297" s="63"/>
      <c r="H2297" s="63"/>
      <c r="I2297" s="163"/>
      <c r="J2297" s="63"/>
      <c r="K2297" s="63"/>
      <c r="L2297" s="61"/>
      <c r="M2297" s="207"/>
      <c r="N2297" s="42"/>
      <c r="O2297" s="42"/>
      <c r="P2297" s="42"/>
      <c r="Q2297" s="42"/>
      <c r="R2297" s="42"/>
      <c r="S2297" s="42"/>
      <c r="T2297" s="78"/>
      <c r="AT2297" s="24" t="s">
        <v>135</v>
      </c>
      <c r="AU2297" s="24" t="s">
        <v>138</v>
      </c>
    </row>
    <row r="2298" spans="2:65" s="10" customFormat="1" ht="29.85" customHeight="1">
      <c r="B2298" s="176"/>
      <c r="C2298" s="177"/>
      <c r="D2298" s="190" t="s">
        <v>69</v>
      </c>
      <c r="E2298" s="191" t="s">
        <v>2819</v>
      </c>
      <c r="F2298" s="191" t="s">
        <v>2820</v>
      </c>
      <c r="G2298" s="177"/>
      <c r="H2298" s="177"/>
      <c r="I2298" s="180"/>
      <c r="J2298" s="192">
        <f>BK2298</f>
        <v>0</v>
      </c>
      <c r="K2298" s="177"/>
      <c r="L2298" s="182"/>
      <c r="M2298" s="183"/>
      <c r="N2298" s="184"/>
      <c r="O2298" s="184"/>
      <c r="P2298" s="185">
        <f>SUM(P2299:P2302)</f>
        <v>0</v>
      </c>
      <c r="Q2298" s="184"/>
      <c r="R2298" s="185">
        <f>SUM(R2299:R2302)</f>
        <v>0</v>
      </c>
      <c r="S2298" s="184"/>
      <c r="T2298" s="186">
        <f>SUM(T2299:T2302)</f>
        <v>0</v>
      </c>
      <c r="AR2298" s="187" t="s">
        <v>78</v>
      </c>
      <c r="AT2298" s="188" t="s">
        <v>69</v>
      </c>
      <c r="AU2298" s="188" t="s">
        <v>78</v>
      </c>
      <c r="AY2298" s="187" t="s">
        <v>126</v>
      </c>
      <c r="BK2298" s="189">
        <f>SUM(BK2299:BK2302)</f>
        <v>0</v>
      </c>
    </row>
    <row r="2299" spans="2:65" s="1" customFormat="1" ht="31.5" customHeight="1">
      <c r="B2299" s="41"/>
      <c r="C2299" s="193" t="s">
        <v>2821</v>
      </c>
      <c r="D2299" s="193" t="s">
        <v>129</v>
      </c>
      <c r="E2299" s="194" t="s">
        <v>2822</v>
      </c>
      <c r="F2299" s="195" t="s">
        <v>2823</v>
      </c>
      <c r="G2299" s="196" t="s">
        <v>693</v>
      </c>
      <c r="H2299" s="197">
        <v>500</v>
      </c>
      <c r="I2299" s="198"/>
      <c r="J2299" s="199">
        <f>ROUND(I2299*H2299,2)</f>
        <v>0</v>
      </c>
      <c r="K2299" s="195" t="s">
        <v>21</v>
      </c>
      <c r="L2299" s="61"/>
      <c r="M2299" s="200" t="s">
        <v>21</v>
      </c>
      <c r="N2299" s="201" t="s">
        <v>42</v>
      </c>
      <c r="O2299" s="42"/>
      <c r="P2299" s="202">
        <f>O2299*H2299</f>
        <v>0</v>
      </c>
      <c r="Q2299" s="202">
        <v>0</v>
      </c>
      <c r="R2299" s="202">
        <f>Q2299*H2299</f>
        <v>0</v>
      </c>
      <c r="S2299" s="202">
        <v>0</v>
      </c>
      <c r="T2299" s="203">
        <f>S2299*H2299</f>
        <v>0</v>
      </c>
      <c r="AR2299" s="24" t="s">
        <v>133</v>
      </c>
      <c r="AT2299" s="24" t="s">
        <v>129</v>
      </c>
      <c r="AU2299" s="24" t="s">
        <v>134</v>
      </c>
      <c r="AY2299" s="24" t="s">
        <v>126</v>
      </c>
      <c r="BE2299" s="204">
        <f>IF(N2299="základní",J2299,0)</f>
        <v>0</v>
      </c>
      <c r="BF2299" s="204">
        <f>IF(N2299="snížená",J2299,0)</f>
        <v>0</v>
      </c>
      <c r="BG2299" s="204">
        <f>IF(N2299="zákl. přenesená",J2299,0)</f>
        <v>0</v>
      </c>
      <c r="BH2299" s="204">
        <f>IF(N2299="sníž. přenesená",J2299,0)</f>
        <v>0</v>
      </c>
      <c r="BI2299" s="204">
        <f>IF(N2299="nulová",J2299,0)</f>
        <v>0</v>
      </c>
      <c r="BJ2299" s="24" t="s">
        <v>134</v>
      </c>
      <c r="BK2299" s="204">
        <f>ROUND(I2299*H2299,2)</f>
        <v>0</v>
      </c>
      <c r="BL2299" s="24" t="s">
        <v>133</v>
      </c>
      <c r="BM2299" s="24" t="s">
        <v>2824</v>
      </c>
    </row>
    <row r="2300" spans="2:65" s="1" customFormat="1" ht="27">
      <c r="B2300" s="41"/>
      <c r="C2300" s="63"/>
      <c r="D2300" s="205" t="s">
        <v>135</v>
      </c>
      <c r="E2300" s="63"/>
      <c r="F2300" s="206" t="s">
        <v>2823</v>
      </c>
      <c r="G2300" s="63"/>
      <c r="H2300" s="63"/>
      <c r="I2300" s="163"/>
      <c r="J2300" s="63"/>
      <c r="K2300" s="63"/>
      <c r="L2300" s="61"/>
      <c r="M2300" s="207"/>
      <c r="N2300" s="42"/>
      <c r="O2300" s="42"/>
      <c r="P2300" s="42"/>
      <c r="Q2300" s="42"/>
      <c r="R2300" s="42"/>
      <c r="S2300" s="42"/>
      <c r="T2300" s="78"/>
      <c r="AT2300" s="24" t="s">
        <v>135</v>
      </c>
      <c r="AU2300" s="24" t="s">
        <v>134</v>
      </c>
    </row>
    <row r="2301" spans="2:65" s="1" customFormat="1" ht="22.5" customHeight="1">
      <c r="B2301" s="41"/>
      <c r="C2301" s="193" t="s">
        <v>1811</v>
      </c>
      <c r="D2301" s="193" t="s">
        <v>129</v>
      </c>
      <c r="E2301" s="194" t="s">
        <v>2825</v>
      </c>
      <c r="F2301" s="195" t="s">
        <v>2826</v>
      </c>
      <c r="G2301" s="196" t="s">
        <v>380</v>
      </c>
      <c r="H2301" s="197">
        <v>0.5</v>
      </c>
      <c r="I2301" s="198"/>
      <c r="J2301" s="199">
        <f>ROUND(I2301*H2301,2)</f>
        <v>0</v>
      </c>
      <c r="K2301" s="195" t="s">
        <v>21</v>
      </c>
      <c r="L2301" s="61"/>
      <c r="M2301" s="200" t="s">
        <v>21</v>
      </c>
      <c r="N2301" s="201" t="s">
        <v>42</v>
      </c>
      <c r="O2301" s="42"/>
      <c r="P2301" s="202">
        <f>O2301*H2301</f>
        <v>0</v>
      </c>
      <c r="Q2301" s="202">
        <v>0</v>
      </c>
      <c r="R2301" s="202">
        <f>Q2301*H2301</f>
        <v>0</v>
      </c>
      <c r="S2301" s="202">
        <v>0</v>
      </c>
      <c r="T2301" s="203">
        <f>S2301*H2301</f>
        <v>0</v>
      </c>
      <c r="AR2301" s="24" t="s">
        <v>133</v>
      </c>
      <c r="AT2301" s="24" t="s">
        <v>129</v>
      </c>
      <c r="AU2301" s="24" t="s">
        <v>134</v>
      </c>
      <c r="AY2301" s="24" t="s">
        <v>126</v>
      </c>
      <c r="BE2301" s="204">
        <f>IF(N2301="základní",J2301,0)</f>
        <v>0</v>
      </c>
      <c r="BF2301" s="204">
        <f>IF(N2301="snížená",J2301,0)</f>
        <v>0</v>
      </c>
      <c r="BG2301" s="204">
        <f>IF(N2301="zákl. přenesená",J2301,0)</f>
        <v>0</v>
      </c>
      <c r="BH2301" s="204">
        <f>IF(N2301="sníž. přenesená",J2301,0)</f>
        <v>0</v>
      </c>
      <c r="BI2301" s="204">
        <f>IF(N2301="nulová",J2301,0)</f>
        <v>0</v>
      </c>
      <c r="BJ2301" s="24" t="s">
        <v>134</v>
      </c>
      <c r="BK2301" s="204">
        <f>ROUND(I2301*H2301,2)</f>
        <v>0</v>
      </c>
      <c r="BL2301" s="24" t="s">
        <v>133</v>
      </c>
      <c r="BM2301" s="24" t="s">
        <v>2827</v>
      </c>
    </row>
    <row r="2302" spans="2:65" s="1" customFormat="1" ht="13.5">
      <c r="B2302" s="41"/>
      <c r="C2302" s="63"/>
      <c r="D2302" s="208" t="s">
        <v>135</v>
      </c>
      <c r="E2302" s="63"/>
      <c r="F2302" s="209" t="s">
        <v>2826</v>
      </c>
      <c r="G2302" s="63"/>
      <c r="H2302" s="63"/>
      <c r="I2302" s="163"/>
      <c r="J2302" s="63"/>
      <c r="K2302" s="63"/>
      <c r="L2302" s="61"/>
      <c r="M2302" s="207"/>
      <c r="N2302" s="42"/>
      <c r="O2302" s="42"/>
      <c r="P2302" s="42"/>
      <c r="Q2302" s="42"/>
      <c r="R2302" s="42"/>
      <c r="S2302" s="42"/>
      <c r="T2302" s="78"/>
      <c r="AT2302" s="24" t="s">
        <v>135</v>
      </c>
      <c r="AU2302" s="24" t="s">
        <v>134</v>
      </c>
    </row>
    <row r="2303" spans="2:65" s="10" customFormat="1" ht="29.85" customHeight="1">
      <c r="B2303" s="176"/>
      <c r="C2303" s="177"/>
      <c r="D2303" s="190" t="s">
        <v>69</v>
      </c>
      <c r="E2303" s="191" t="s">
        <v>2828</v>
      </c>
      <c r="F2303" s="191" t="s">
        <v>2829</v>
      </c>
      <c r="G2303" s="177"/>
      <c r="H2303" s="177"/>
      <c r="I2303" s="180"/>
      <c r="J2303" s="192">
        <f>BK2303</f>
        <v>0</v>
      </c>
      <c r="K2303" s="177"/>
      <c r="L2303" s="182"/>
      <c r="M2303" s="183"/>
      <c r="N2303" s="184"/>
      <c r="O2303" s="184"/>
      <c r="P2303" s="185">
        <f>SUM(P2304:P2305)</f>
        <v>0</v>
      </c>
      <c r="Q2303" s="184"/>
      <c r="R2303" s="185">
        <f>SUM(R2304:R2305)</f>
        <v>0</v>
      </c>
      <c r="S2303" s="184"/>
      <c r="T2303" s="186">
        <f>SUM(T2304:T2305)</f>
        <v>0</v>
      </c>
      <c r="AR2303" s="187" t="s">
        <v>78</v>
      </c>
      <c r="AT2303" s="188" t="s">
        <v>69</v>
      </c>
      <c r="AU2303" s="188" t="s">
        <v>78</v>
      </c>
      <c r="AY2303" s="187" t="s">
        <v>126</v>
      </c>
      <c r="BK2303" s="189">
        <f>SUM(BK2304:BK2305)</f>
        <v>0</v>
      </c>
    </row>
    <row r="2304" spans="2:65" s="1" customFormat="1" ht="22.5" customHeight="1">
      <c r="B2304" s="41"/>
      <c r="C2304" s="193" t="s">
        <v>2830</v>
      </c>
      <c r="D2304" s="193" t="s">
        <v>129</v>
      </c>
      <c r="E2304" s="194" t="s">
        <v>2831</v>
      </c>
      <c r="F2304" s="195" t="s">
        <v>2832</v>
      </c>
      <c r="G2304" s="196" t="s">
        <v>400</v>
      </c>
      <c r="H2304" s="197">
        <v>18</v>
      </c>
      <c r="I2304" s="198"/>
      <c r="J2304" s="199">
        <f>ROUND(I2304*H2304,2)</f>
        <v>0</v>
      </c>
      <c r="K2304" s="195" t="s">
        <v>21</v>
      </c>
      <c r="L2304" s="61"/>
      <c r="M2304" s="200" t="s">
        <v>21</v>
      </c>
      <c r="N2304" s="201" t="s">
        <v>42</v>
      </c>
      <c r="O2304" s="42"/>
      <c r="P2304" s="202">
        <f>O2304*H2304</f>
        <v>0</v>
      </c>
      <c r="Q2304" s="202">
        <v>0</v>
      </c>
      <c r="R2304" s="202">
        <f>Q2304*H2304</f>
        <v>0</v>
      </c>
      <c r="S2304" s="202">
        <v>0</v>
      </c>
      <c r="T2304" s="203">
        <f>S2304*H2304</f>
        <v>0</v>
      </c>
      <c r="AR2304" s="24" t="s">
        <v>133</v>
      </c>
      <c r="AT2304" s="24" t="s">
        <v>129</v>
      </c>
      <c r="AU2304" s="24" t="s">
        <v>134</v>
      </c>
      <c r="AY2304" s="24" t="s">
        <v>126</v>
      </c>
      <c r="BE2304" s="204">
        <f>IF(N2304="základní",J2304,0)</f>
        <v>0</v>
      </c>
      <c r="BF2304" s="204">
        <f>IF(N2304="snížená",J2304,0)</f>
        <v>0</v>
      </c>
      <c r="BG2304" s="204">
        <f>IF(N2304="zákl. přenesená",J2304,0)</f>
        <v>0</v>
      </c>
      <c r="BH2304" s="204">
        <f>IF(N2304="sníž. přenesená",J2304,0)</f>
        <v>0</v>
      </c>
      <c r="BI2304" s="204">
        <f>IF(N2304="nulová",J2304,0)</f>
        <v>0</v>
      </c>
      <c r="BJ2304" s="24" t="s">
        <v>134</v>
      </c>
      <c r="BK2304" s="204">
        <f>ROUND(I2304*H2304,2)</f>
        <v>0</v>
      </c>
      <c r="BL2304" s="24" t="s">
        <v>133</v>
      </c>
      <c r="BM2304" s="24" t="s">
        <v>2833</v>
      </c>
    </row>
    <row r="2305" spans="2:65" s="1" customFormat="1" ht="13.5">
      <c r="B2305" s="41"/>
      <c r="C2305" s="63"/>
      <c r="D2305" s="208" t="s">
        <v>135</v>
      </c>
      <c r="E2305" s="63"/>
      <c r="F2305" s="209" t="s">
        <v>2832</v>
      </c>
      <c r="G2305" s="63"/>
      <c r="H2305" s="63"/>
      <c r="I2305" s="163"/>
      <c r="J2305" s="63"/>
      <c r="K2305" s="63"/>
      <c r="L2305" s="61"/>
      <c r="M2305" s="207"/>
      <c r="N2305" s="42"/>
      <c r="O2305" s="42"/>
      <c r="P2305" s="42"/>
      <c r="Q2305" s="42"/>
      <c r="R2305" s="42"/>
      <c r="S2305" s="42"/>
      <c r="T2305" s="78"/>
      <c r="AT2305" s="24" t="s">
        <v>135</v>
      </c>
      <c r="AU2305" s="24" t="s">
        <v>134</v>
      </c>
    </row>
    <row r="2306" spans="2:65" s="10" customFormat="1" ht="29.85" customHeight="1">
      <c r="B2306" s="176"/>
      <c r="C2306" s="177"/>
      <c r="D2306" s="190" t="s">
        <v>69</v>
      </c>
      <c r="E2306" s="191" t="s">
        <v>2834</v>
      </c>
      <c r="F2306" s="191" t="s">
        <v>2835</v>
      </c>
      <c r="G2306" s="177"/>
      <c r="H2306" s="177"/>
      <c r="I2306" s="180"/>
      <c r="J2306" s="192">
        <f>BK2306</f>
        <v>0</v>
      </c>
      <c r="K2306" s="177"/>
      <c r="L2306" s="182"/>
      <c r="M2306" s="183"/>
      <c r="N2306" s="184"/>
      <c r="O2306" s="184"/>
      <c r="P2306" s="185">
        <f>SUM(P2307:P2316)</f>
        <v>0</v>
      </c>
      <c r="Q2306" s="184"/>
      <c r="R2306" s="185">
        <f>SUM(R2307:R2316)</f>
        <v>0</v>
      </c>
      <c r="S2306" s="184"/>
      <c r="T2306" s="186">
        <f>SUM(T2307:T2316)</f>
        <v>0</v>
      </c>
      <c r="AR2306" s="187" t="s">
        <v>78</v>
      </c>
      <c r="AT2306" s="188" t="s">
        <v>69</v>
      </c>
      <c r="AU2306" s="188" t="s">
        <v>78</v>
      </c>
      <c r="AY2306" s="187" t="s">
        <v>126</v>
      </c>
      <c r="BK2306" s="189">
        <f>SUM(BK2307:BK2316)</f>
        <v>0</v>
      </c>
    </row>
    <row r="2307" spans="2:65" s="1" customFormat="1" ht="22.5" customHeight="1">
      <c r="B2307" s="41"/>
      <c r="C2307" s="193" t="s">
        <v>1818</v>
      </c>
      <c r="D2307" s="193" t="s">
        <v>129</v>
      </c>
      <c r="E2307" s="194" t="s">
        <v>2836</v>
      </c>
      <c r="F2307" s="195" t="s">
        <v>2837</v>
      </c>
      <c r="G2307" s="196" t="s">
        <v>132</v>
      </c>
      <c r="H2307" s="197">
        <v>1</v>
      </c>
      <c r="I2307" s="198"/>
      <c r="J2307" s="199">
        <f>ROUND(I2307*H2307,2)</f>
        <v>0</v>
      </c>
      <c r="K2307" s="195" t="s">
        <v>21</v>
      </c>
      <c r="L2307" s="61"/>
      <c r="M2307" s="200" t="s">
        <v>21</v>
      </c>
      <c r="N2307" s="201" t="s">
        <v>42</v>
      </c>
      <c r="O2307" s="42"/>
      <c r="P2307" s="202">
        <f>O2307*H2307</f>
        <v>0</v>
      </c>
      <c r="Q2307" s="202">
        <v>0</v>
      </c>
      <c r="R2307" s="202">
        <f>Q2307*H2307</f>
        <v>0</v>
      </c>
      <c r="S2307" s="202">
        <v>0</v>
      </c>
      <c r="T2307" s="203">
        <f>S2307*H2307</f>
        <v>0</v>
      </c>
      <c r="AR2307" s="24" t="s">
        <v>133</v>
      </c>
      <c r="AT2307" s="24" t="s">
        <v>129</v>
      </c>
      <c r="AU2307" s="24" t="s">
        <v>134</v>
      </c>
      <c r="AY2307" s="24" t="s">
        <v>126</v>
      </c>
      <c r="BE2307" s="204">
        <f>IF(N2307="základní",J2307,0)</f>
        <v>0</v>
      </c>
      <c r="BF2307" s="204">
        <f>IF(N2307="snížená",J2307,0)</f>
        <v>0</v>
      </c>
      <c r="BG2307" s="204">
        <f>IF(N2307="zákl. přenesená",J2307,0)</f>
        <v>0</v>
      </c>
      <c r="BH2307" s="204">
        <f>IF(N2307="sníž. přenesená",J2307,0)</f>
        <v>0</v>
      </c>
      <c r="BI2307" s="204">
        <f>IF(N2307="nulová",J2307,0)</f>
        <v>0</v>
      </c>
      <c r="BJ2307" s="24" t="s">
        <v>134</v>
      </c>
      <c r="BK2307" s="204">
        <f>ROUND(I2307*H2307,2)</f>
        <v>0</v>
      </c>
      <c r="BL2307" s="24" t="s">
        <v>133</v>
      </c>
      <c r="BM2307" s="24" t="s">
        <v>2838</v>
      </c>
    </row>
    <row r="2308" spans="2:65" s="1" customFormat="1" ht="13.5">
      <c r="B2308" s="41"/>
      <c r="C2308" s="63"/>
      <c r="D2308" s="205" t="s">
        <v>135</v>
      </c>
      <c r="E2308" s="63"/>
      <c r="F2308" s="206" t="s">
        <v>2837</v>
      </c>
      <c r="G2308" s="63"/>
      <c r="H2308" s="63"/>
      <c r="I2308" s="163"/>
      <c r="J2308" s="63"/>
      <c r="K2308" s="63"/>
      <c r="L2308" s="61"/>
      <c r="M2308" s="207"/>
      <c r="N2308" s="42"/>
      <c r="O2308" s="42"/>
      <c r="P2308" s="42"/>
      <c r="Q2308" s="42"/>
      <c r="R2308" s="42"/>
      <c r="S2308" s="42"/>
      <c r="T2308" s="78"/>
      <c r="AT2308" s="24" t="s">
        <v>135</v>
      </c>
      <c r="AU2308" s="24" t="s">
        <v>134</v>
      </c>
    </row>
    <row r="2309" spans="2:65" s="1" customFormat="1" ht="22.5" customHeight="1">
      <c r="B2309" s="41"/>
      <c r="C2309" s="193" t="s">
        <v>2839</v>
      </c>
      <c r="D2309" s="193" t="s">
        <v>129</v>
      </c>
      <c r="E2309" s="194" t="s">
        <v>2840</v>
      </c>
      <c r="F2309" s="195" t="s">
        <v>2841</v>
      </c>
      <c r="G2309" s="196" t="s">
        <v>297</v>
      </c>
      <c r="H2309" s="197">
        <v>24</v>
      </c>
      <c r="I2309" s="198"/>
      <c r="J2309" s="199">
        <f>ROUND(I2309*H2309,2)</f>
        <v>0</v>
      </c>
      <c r="K2309" s="195" t="s">
        <v>21</v>
      </c>
      <c r="L2309" s="61"/>
      <c r="M2309" s="200" t="s">
        <v>21</v>
      </c>
      <c r="N2309" s="201" t="s">
        <v>42</v>
      </c>
      <c r="O2309" s="42"/>
      <c r="P2309" s="202">
        <f>O2309*H2309</f>
        <v>0</v>
      </c>
      <c r="Q2309" s="202">
        <v>0</v>
      </c>
      <c r="R2309" s="202">
        <f>Q2309*H2309</f>
        <v>0</v>
      </c>
      <c r="S2309" s="202">
        <v>0</v>
      </c>
      <c r="T2309" s="203">
        <f>S2309*H2309</f>
        <v>0</v>
      </c>
      <c r="AR2309" s="24" t="s">
        <v>133</v>
      </c>
      <c r="AT2309" s="24" t="s">
        <v>129</v>
      </c>
      <c r="AU2309" s="24" t="s">
        <v>134</v>
      </c>
      <c r="AY2309" s="24" t="s">
        <v>126</v>
      </c>
      <c r="BE2309" s="204">
        <f>IF(N2309="základní",J2309,0)</f>
        <v>0</v>
      </c>
      <c r="BF2309" s="204">
        <f>IF(N2309="snížená",J2309,0)</f>
        <v>0</v>
      </c>
      <c r="BG2309" s="204">
        <f>IF(N2309="zákl. přenesená",J2309,0)</f>
        <v>0</v>
      </c>
      <c r="BH2309" s="204">
        <f>IF(N2309="sníž. přenesená",J2309,0)</f>
        <v>0</v>
      </c>
      <c r="BI2309" s="204">
        <f>IF(N2309="nulová",J2309,0)</f>
        <v>0</v>
      </c>
      <c r="BJ2309" s="24" t="s">
        <v>134</v>
      </c>
      <c r="BK2309" s="204">
        <f>ROUND(I2309*H2309,2)</f>
        <v>0</v>
      </c>
      <c r="BL2309" s="24" t="s">
        <v>133</v>
      </c>
      <c r="BM2309" s="24" t="s">
        <v>2842</v>
      </c>
    </row>
    <row r="2310" spans="2:65" s="1" customFormat="1" ht="13.5">
      <c r="B2310" s="41"/>
      <c r="C2310" s="63"/>
      <c r="D2310" s="205" t="s">
        <v>135</v>
      </c>
      <c r="E2310" s="63"/>
      <c r="F2310" s="206" t="s">
        <v>2841</v>
      </c>
      <c r="G2310" s="63"/>
      <c r="H2310" s="63"/>
      <c r="I2310" s="163"/>
      <c r="J2310" s="63"/>
      <c r="K2310" s="63"/>
      <c r="L2310" s="61"/>
      <c r="M2310" s="207"/>
      <c r="N2310" s="42"/>
      <c r="O2310" s="42"/>
      <c r="P2310" s="42"/>
      <c r="Q2310" s="42"/>
      <c r="R2310" s="42"/>
      <c r="S2310" s="42"/>
      <c r="T2310" s="78"/>
      <c r="AT2310" s="24" t="s">
        <v>135</v>
      </c>
      <c r="AU2310" s="24" t="s">
        <v>134</v>
      </c>
    </row>
    <row r="2311" spans="2:65" s="1" customFormat="1" ht="22.5" customHeight="1">
      <c r="B2311" s="41"/>
      <c r="C2311" s="193" t="s">
        <v>1822</v>
      </c>
      <c r="D2311" s="193" t="s">
        <v>129</v>
      </c>
      <c r="E2311" s="194" t="s">
        <v>2843</v>
      </c>
      <c r="F2311" s="195" t="s">
        <v>2844</v>
      </c>
      <c r="G2311" s="196" t="s">
        <v>297</v>
      </c>
      <c r="H2311" s="197">
        <v>72</v>
      </c>
      <c r="I2311" s="198"/>
      <c r="J2311" s="199">
        <f>ROUND(I2311*H2311,2)</f>
        <v>0</v>
      </c>
      <c r="K2311" s="195" t="s">
        <v>21</v>
      </c>
      <c r="L2311" s="61"/>
      <c r="M2311" s="200" t="s">
        <v>21</v>
      </c>
      <c r="N2311" s="201" t="s">
        <v>42</v>
      </c>
      <c r="O2311" s="42"/>
      <c r="P2311" s="202">
        <f>O2311*H2311</f>
        <v>0</v>
      </c>
      <c r="Q2311" s="202">
        <v>0</v>
      </c>
      <c r="R2311" s="202">
        <f>Q2311*H2311</f>
        <v>0</v>
      </c>
      <c r="S2311" s="202">
        <v>0</v>
      </c>
      <c r="T2311" s="203">
        <f>S2311*H2311</f>
        <v>0</v>
      </c>
      <c r="AR2311" s="24" t="s">
        <v>133</v>
      </c>
      <c r="AT2311" s="24" t="s">
        <v>129</v>
      </c>
      <c r="AU2311" s="24" t="s">
        <v>134</v>
      </c>
      <c r="AY2311" s="24" t="s">
        <v>126</v>
      </c>
      <c r="BE2311" s="204">
        <f>IF(N2311="základní",J2311,0)</f>
        <v>0</v>
      </c>
      <c r="BF2311" s="204">
        <f>IF(N2311="snížená",J2311,0)</f>
        <v>0</v>
      </c>
      <c r="BG2311" s="204">
        <f>IF(N2311="zákl. přenesená",J2311,0)</f>
        <v>0</v>
      </c>
      <c r="BH2311" s="204">
        <f>IF(N2311="sníž. přenesená",J2311,0)</f>
        <v>0</v>
      </c>
      <c r="BI2311" s="204">
        <f>IF(N2311="nulová",J2311,0)</f>
        <v>0</v>
      </c>
      <c r="BJ2311" s="24" t="s">
        <v>134</v>
      </c>
      <c r="BK2311" s="204">
        <f>ROUND(I2311*H2311,2)</f>
        <v>0</v>
      </c>
      <c r="BL2311" s="24" t="s">
        <v>133</v>
      </c>
      <c r="BM2311" s="24" t="s">
        <v>2845</v>
      </c>
    </row>
    <row r="2312" spans="2:65" s="1" customFormat="1" ht="13.5">
      <c r="B2312" s="41"/>
      <c r="C2312" s="63"/>
      <c r="D2312" s="205" t="s">
        <v>135</v>
      </c>
      <c r="E2312" s="63"/>
      <c r="F2312" s="206" t="s">
        <v>2844</v>
      </c>
      <c r="G2312" s="63"/>
      <c r="H2312" s="63"/>
      <c r="I2312" s="163"/>
      <c r="J2312" s="63"/>
      <c r="K2312" s="63"/>
      <c r="L2312" s="61"/>
      <c r="M2312" s="207"/>
      <c r="N2312" s="42"/>
      <c r="O2312" s="42"/>
      <c r="P2312" s="42"/>
      <c r="Q2312" s="42"/>
      <c r="R2312" s="42"/>
      <c r="S2312" s="42"/>
      <c r="T2312" s="78"/>
      <c r="AT2312" s="24" t="s">
        <v>135</v>
      </c>
      <c r="AU2312" s="24" t="s">
        <v>134</v>
      </c>
    </row>
    <row r="2313" spans="2:65" s="1" customFormat="1" ht="22.5" customHeight="1">
      <c r="B2313" s="41"/>
      <c r="C2313" s="193" t="s">
        <v>2846</v>
      </c>
      <c r="D2313" s="193" t="s">
        <v>129</v>
      </c>
      <c r="E2313" s="194" t="s">
        <v>2847</v>
      </c>
      <c r="F2313" s="195" t="s">
        <v>2848</v>
      </c>
      <c r="G2313" s="196" t="s">
        <v>297</v>
      </c>
      <c r="H2313" s="197">
        <v>6</v>
      </c>
      <c r="I2313" s="198"/>
      <c r="J2313" s="199">
        <f>ROUND(I2313*H2313,2)</f>
        <v>0</v>
      </c>
      <c r="K2313" s="195" t="s">
        <v>21</v>
      </c>
      <c r="L2313" s="61"/>
      <c r="M2313" s="200" t="s">
        <v>21</v>
      </c>
      <c r="N2313" s="201" t="s">
        <v>42</v>
      </c>
      <c r="O2313" s="42"/>
      <c r="P2313" s="202">
        <f>O2313*H2313</f>
        <v>0</v>
      </c>
      <c r="Q2313" s="202">
        <v>0</v>
      </c>
      <c r="R2313" s="202">
        <f>Q2313*H2313</f>
        <v>0</v>
      </c>
      <c r="S2313" s="202">
        <v>0</v>
      </c>
      <c r="T2313" s="203">
        <f>S2313*H2313</f>
        <v>0</v>
      </c>
      <c r="AR2313" s="24" t="s">
        <v>133</v>
      </c>
      <c r="AT2313" s="24" t="s">
        <v>129</v>
      </c>
      <c r="AU2313" s="24" t="s">
        <v>134</v>
      </c>
      <c r="AY2313" s="24" t="s">
        <v>126</v>
      </c>
      <c r="BE2313" s="204">
        <f>IF(N2313="základní",J2313,0)</f>
        <v>0</v>
      </c>
      <c r="BF2313" s="204">
        <f>IF(N2313="snížená",J2313,0)</f>
        <v>0</v>
      </c>
      <c r="BG2313" s="204">
        <f>IF(N2313="zákl. přenesená",J2313,0)</f>
        <v>0</v>
      </c>
      <c r="BH2313" s="204">
        <f>IF(N2313="sníž. přenesená",J2313,0)</f>
        <v>0</v>
      </c>
      <c r="BI2313" s="204">
        <f>IF(N2313="nulová",J2313,0)</f>
        <v>0</v>
      </c>
      <c r="BJ2313" s="24" t="s">
        <v>134</v>
      </c>
      <c r="BK2313" s="204">
        <f>ROUND(I2313*H2313,2)</f>
        <v>0</v>
      </c>
      <c r="BL2313" s="24" t="s">
        <v>133</v>
      </c>
      <c r="BM2313" s="24" t="s">
        <v>2849</v>
      </c>
    </row>
    <row r="2314" spans="2:65" s="1" customFormat="1" ht="13.5">
      <c r="B2314" s="41"/>
      <c r="C2314" s="63"/>
      <c r="D2314" s="205" t="s">
        <v>135</v>
      </c>
      <c r="E2314" s="63"/>
      <c r="F2314" s="206" t="s">
        <v>2848</v>
      </c>
      <c r="G2314" s="63"/>
      <c r="H2314" s="63"/>
      <c r="I2314" s="163"/>
      <c r="J2314" s="63"/>
      <c r="K2314" s="63"/>
      <c r="L2314" s="61"/>
      <c r="M2314" s="207"/>
      <c r="N2314" s="42"/>
      <c r="O2314" s="42"/>
      <c r="P2314" s="42"/>
      <c r="Q2314" s="42"/>
      <c r="R2314" s="42"/>
      <c r="S2314" s="42"/>
      <c r="T2314" s="78"/>
      <c r="AT2314" s="24" t="s">
        <v>135</v>
      </c>
      <c r="AU2314" s="24" t="s">
        <v>134</v>
      </c>
    </row>
    <row r="2315" spans="2:65" s="1" customFormat="1" ht="22.5" customHeight="1">
      <c r="B2315" s="41"/>
      <c r="C2315" s="193" t="s">
        <v>1826</v>
      </c>
      <c r="D2315" s="193" t="s">
        <v>129</v>
      </c>
      <c r="E2315" s="194" t="s">
        <v>2850</v>
      </c>
      <c r="F2315" s="195" t="s">
        <v>2851</v>
      </c>
      <c r="G2315" s="196" t="s">
        <v>297</v>
      </c>
      <c r="H2315" s="197">
        <v>22</v>
      </c>
      <c r="I2315" s="198"/>
      <c r="J2315" s="199">
        <f>ROUND(I2315*H2315,2)</f>
        <v>0</v>
      </c>
      <c r="K2315" s="195" t="s">
        <v>21</v>
      </c>
      <c r="L2315" s="61"/>
      <c r="M2315" s="200" t="s">
        <v>21</v>
      </c>
      <c r="N2315" s="201" t="s">
        <v>42</v>
      </c>
      <c r="O2315" s="42"/>
      <c r="P2315" s="202">
        <f>O2315*H2315</f>
        <v>0</v>
      </c>
      <c r="Q2315" s="202">
        <v>0</v>
      </c>
      <c r="R2315" s="202">
        <f>Q2315*H2315</f>
        <v>0</v>
      </c>
      <c r="S2315" s="202">
        <v>0</v>
      </c>
      <c r="T2315" s="203">
        <f>S2315*H2315</f>
        <v>0</v>
      </c>
      <c r="AR2315" s="24" t="s">
        <v>133</v>
      </c>
      <c r="AT2315" s="24" t="s">
        <v>129</v>
      </c>
      <c r="AU2315" s="24" t="s">
        <v>134</v>
      </c>
      <c r="AY2315" s="24" t="s">
        <v>126</v>
      </c>
      <c r="BE2315" s="204">
        <f>IF(N2315="základní",J2315,0)</f>
        <v>0</v>
      </c>
      <c r="BF2315" s="204">
        <f>IF(N2315="snížená",J2315,0)</f>
        <v>0</v>
      </c>
      <c r="BG2315" s="204">
        <f>IF(N2315="zákl. přenesená",J2315,0)</f>
        <v>0</v>
      </c>
      <c r="BH2315" s="204">
        <f>IF(N2315="sníž. přenesená",J2315,0)</f>
        <v>0</v>
      </c>
      <c r="BI2315" s="204">
        <f>IF(N2315="nulová",J2315,0)</f>
        <v>0</v>
      </c>
      <c r="BJ2315" s="24" t="s">
        <v>134</v>
      </c>
      <c r="BK2315" s="204">
        <f>ROUND(I2315*H2315,2)</f>
        <v>0</v>
      </c>
      <c r="BL2315" s="24" t="s">
        <v>133</v>
      </c>
      <c r="BM2315" s="24" t="s">
        <v>2852</v>
      </c>
    </row>
    <row r="2316" spans="2:65" s="1" customFormat="1" ht="13.5">
      <c r="B2316" s="41"/>
      <c r="C2316" s="63"/>
      <c r="D2316" s="208" t="s">
        <v>135</v>
      </c>
      <c r="E2316" s="63"/>
      <c r="F2316" s="209" t="s">
        <v>2851</v>
      </c>
      <c r="G2316" s="63"/>
      <c r="H2316" s="63"/>
      <c r="I2316" s="163"/>
      <c r="J2316" s="63"/>
      <c r="K2316" s="63"/>
      <c r="L2316" s="61"/>
      <c r="M2316" s="207"/>
      <c r="N2316" s="42"/>
      <c r="O2316" s="42"/>
      <c r="P2316" s="42"/>
      <c r="Q2316" s="42"/>
      <c r="R2316" s="42"/>
      <c r="S2316" s="42"/>
      <c r="T2316" s="78"/>
      <c r="AT2316" s="24" t="s">
        <v>135</v>
      </c>
      <c r="AU2316" s="24" t="s">
        <v>134</v>
      </c>
    </row>
    <row r="2317" spans="2:65" s="10" customFormat="1" ht="29.85" customHeight="1">
      <c r="B2317" s="176"/>
      <c r="C2317" s="177"/>
      <c r="D2317" s="190" t="s">
        <v>69</v>
      </c>
      <c r="E2317" s="191" t="s">
        <v>2413</v>
      </c>
      <c r="F2317" s="191" t="s">
        <v>2853</v>
      </c>
      <c r="G2317" s="177"/>
      <c r="H2317" s="177"/>
      <c r="I2317" s="180"/>
      <c r="J2317" s="192">
        <f>BK2317</f>
        <v>0</v>
      </c>
      <c r="K2317" s="177"/>
      <c r="L2317" s="182"/>
      <c r="M2317" s="183"/>
      <c r="N2317" s="184"/>
      <c r="O2317" s="184"/>
      <c r="P2317" s="185">
        <f>SUM(P2318:P2385)</f>
        <v>0</v>
      </c>
      <c r="Q2317" s="184"/>
      <c r="R2317" s="185">
        <f>SUM(R2318:R2385)</f>
        <v>0</v>
      </c>
      <c r="S2317" s="184"/>
      <c r="T2317" s="186">
        <f>SUM(T2318:T2385)</f>
        <v>0</v>
      </c>
      <c r="AR2317" s="187" t="s">
        <v>134</v>
      </c>
      <c r="AT2317" s="188" t="s">
        <v>69</v>
      </c>
      <c r="AU2317" s="188" t="s">
        <v>78</v>
      </c>
      <c r="AY2317" s="187" t="s">
        <v>126</v>
      </c>
      <c r="BK2317" s="189">
        <f>SUM(BK2318:BK2385)</f>
        <v>0</v>
      </c>
    </row>
    <row r="2318" spans="2:65" s="1" customFormat="1" ht="22.5" customHeight="1">
      <c r="B2318" s="41"/>
      <c r="C2318" s="193" t="s">
        <v>2854</v>
      </c>
      <c r="D2318" s="193" t="s">
        <v>129</v>
      </c>
      <c r="E2318" s="194" t="s">
        <v>2855</v>
      </c>
      <c r="F2318" s="195" t="s">
        <v>2856</v>
      </c>
      <c r="G2318" s="196" t="s">
        <v>308</v>
      </c>
      <c r="H2318" s="197">
        <v>1.9259999999999999</v>
      </c>
      <c r="I2318" s="198"/>
      <c r="J2318" s="199">
        <f>ROUND(I2318*H2318,2)</f>
        <v>0</v>
      </c>
      <c r="K2318" s="195" t="s">
        <v>160</v>
      </c>
      <c r="L2318" s="61"/>
      <c r="M2318" s="200" t="s">
        <v>21</v>
      </c>
      <c r="N2318" s="201" t="s">
        <v>42</v>
      </c>
      <c r="O2318" s="42"/>
      <c r="P2318" s="202">
        <f>O2318*H2318</f>
        <v>0</v>
      </c>
      <c r="Q2318" s="202">
        <v>0</v>
      </c>
      <c r="R2318" s="202">
        <f>Q2318*H2318</f>
        <v>0</v>
      </c>
      <c r="S2318" s="202">
        <v>0</v>
      </c>
      <c r="T2318" s="203">
        <f>S2318*H2318</f>
        <v>0</v>
      </c>
      <c r="AR2318" s="24" t="s">
        <v>161</v>
      </c>
      <c r="AT2318" s="24" t="s">
        <v>129</v>
      </c>
      <c r="AU2318" s="24" t="s">
        <v>134</v>
      </c>
      <c r="AY2318" s="24" t="s">
        <v>126</v>
      </c>
      <c r="BE2318" s="204">
        <f>IF(N2318="základní",J2318,0)</f>
        <v>0</v>
      </c>
      <c r="BF2318" s="204">
        <f>IF(N2318="snížená",J2318,0)</f>
        <v>0</v>
      </c>
      <c r="BG2318" s="204">
        <f>IF(N2318="zákl. přenesená",J2318,0)</f>
        <v>0</v>
      </c>
      <c r="BH2318" s="204">
        <f>IF(N2318="sníž. přenesená",J2318,0)</f>
        <v>0</v>
      </c>
      <c r="BI2318" s="204">
        <f>IF(N2318="nulová",J2318,0)</f>
        <v>0</v>
      </c>
      <c r="BJ2318" s="24" t="s">
        <v>134</v>
      </c>
      <c r="BK2318" s="204">
        <f>ROUND(I2318*H2318,2)</f>
        <v>0</v>
      </c>
      <c r="BL2318" s="24" t="s">
        <v>161</v>
      </c>
      <c r="BM2318" s="24" t="s">
        <v>2857</v>
      </c>
    </row>
    <row r="2319" spans="2:65" s="1" customFormat="1" ht="13.5">
      <c r="B2319" s="41"/>
      <c r="C2319" s="63"/>
      <c r="D2319" s="208" t="s">
        <v>135</v>
      </c>
      <c r="E2319" s="63"/>
      <c r="F2319" s="209" t="s">
        <v>2858</v>
      </c>
      <c r="G2319" s="63"/>
      <c r="H2319" s="63"/>
      <c r="I2319" s="163"/>
      <c r="J2319" s="63"/>
      <c r="K2319" s="63"/>
      <c r="L2319" s="61"/>
      <c r="M2319" s="207"/>
      <c r="N2319" s="42"/>
      <c r="O2319" s="42"/>
      <c r="P2319" s="42"/>
      <c r="Q2319" s="42"/>
      <c r="R2319" s="42"/>
      <c r="S2319" s="42"/>
      <c r="T2319" s="78"/>
      <c r="AT2319" s="24" t="s">
        <v>135</v>
      </c>
      <c r="AU2319" s="24" t="s">
        <v>134</v>
      </c>
    </row>
    <row r="2320" spans="2:65" s="1" customFormat="1" ht="135">
      <c r="B2320" s="41"/>
      <c r="C2320" s="63"/>
      <c r="D2320" s="208" t="s">
        <v>299</v>
      </c>
      <c r="E2320" s="63"/>
      <c r="F2320" s="236" t="s">
        <v>2859</v>
      </c>
      <c r="G2320" s="63"/>
      <c r="H2320" s="63"/>
      <c r="I2320" s="163"/>
      <c r="J2320" s="63"/>
      <c r="K2320" s="63"/>
      <c r="L2320" s="61"/>
      <c r="M2320" s="207"/>
      <c r="N2320" s="42"/>
      <c r="O2320" s="42"/>
      <c r="P2320" s="42"/>
      <c r="Q2320" s="42"/>
      <c r="R2320" s="42"/>
      <c r="S2320" s="42"/>
      <c r="T2320" s="78"/>
      <c r="AT2320" s="24" t="s">
        <v>299</v>
      </c>
      <c r="AU2320" s="24" t="s">
        <v>134</v>
      </c>
    </row>
    <row r="2321" spans="2:65" s="11" customFormat="1" ht="13.5">
      <c r="B2321" s="210"/>
      <c r="C2321" s="211"/>
      <c r="D2321" s="208" t="s">
        <v>171</v>
      </c>
      <c r="E2321" s="212" t="s">
        <v>21</v>
      </c>
      <c r="F2321" s="213" t="s">
        <v>2860</v>
      </c>
      <c r="G2321" s="211"/>
      <c r="H2321" s="214">
        <v>1.9259999999999999</v>
      </c>
      <c r="I2321" s="215"/>
      <c r="J2321" s="211"/>
      <c r="K2321" s="211"/>
      <c r="L2321" s="216"/>
      <c r="M2321" s="217"/>
      <c r="N2321" s="218"/>
      <c r="O2321" s="218"/>
      <c r="P2321" s="218"/>
      <c r="Q2321" s="218"/>
      <c r="R2321" s="218"/>
      <c r="S2321" s="218"/>
      <c r="T2321" s="219"/>
      <c r="AT2321" s="220" t="s">
        <v>171</v>
      </c>
      <c r="AU2321" s="220" t="s">
        <v>134</v>
      </c>
      <c r="AV2321" s="11" t="s">
        <v>134</v>
      </c>
      <c r="AW2321" s="11" t="s">
        <v>33</v>
      </c>
      <c r="AX2321" s="11" t="s">
        <v>70</v>
      </c>
      <c r="AY2321" s="220" t="s">
        <v>126</v>
      </c>
    </row>
    <row r="2322" spans="2:65" s="12" customFormat="1" ht="13.5">
      <c r="B2322" s="221"/>
      <c r="C2322" s="222"/>
      <c r="D2322" s="205" t="s">
        <v>171</v>
      </c>
      <c r="E2322" s="248" t="s">
        <v>21</v>
      </c>
      <c r="F2322" s="249" t="s">
        <v>174</v>
      </c>
      <c r="G2322" s="222"/>
      <c r="H2322" s="250">
        <v>1.9259999999999999</v>
      </c>
      <c r="I2322" s="226"/>
      <c r="J2322" s="222"/>
      <c r="K2322" s="222"/>
      <c r="L2322" s="227"/>
      <c r="M2322" s="228"/>
      <c r="N2322" s="229"/>
      <c r="O2322" s="229"/>
      <c r="P2322" s="229"/>
      <c r="Q2322" s="229"/>
      <c r="R2322" s="229"/>
      <c r="S2322" s="229"/>
      <c r="T2322" s="230"/>
      <c r="AT2322" s="231" t="s">
        <v>171</v>
      </c>
      <c r="AU2322" s="231" t="s">
        <v>134</v>
      </c>
      <c r="AV2322" s="12" t="s">
        <v>133</v>
      </c>
      <c r="AW2322" s="12" t="s">
        <v>33</v>
      </c>
      <c r="AX2322" s="12" t="s">
        <v>78</v>
      </c>
      <c r="AY2322" s="231" t="s">
        <v>126</v>
      </c>
    </row>
    <row r="2323" spans="2:65" s="1" customFormat="1" ht="31.5" customHeight="1">
      <c r="B2323" s="41"/>
      <c r="C2323" s="193" t="s">
        <v>1830</v>
      </c>
      <c r="D2323" s="193" t="s">
        <v>129</v>
      </c>
      <c r="E2323" s="194" t="s">
        <v>2861</v>
      </c>
      <c r="F2323" s="195" t="s">
        <v>2862</v>
      </c>
      <c r="G2323" s="196" t="s">
        <v>489</v>
      </c>
      <c r="H2323" s="197">
        <v>6</v>
      </c>
      <c r="I2323" s="198"/>
      <c r="J2323" s="199">
        <f>ROUND(I2323*H2323,2)</f>
        <v>0</v>
      </c>
      <c r="K2323" s="195" t="s">
        <v>160</v>
      </c>
      <c r="L2323" s="61"/>
      <c r="M2323" s="200" t="s">
        <v>21</v>
      </c>
      <c r="N2323" s="201" t="s">
        <v>42</v>
      </c>
      <c r="O2323" s="42"/>
      <c r="P2323" s="202">
        <f>O2323*H2323</f>
        <v>0</v>
      </c>
      <c r="Q2323" s="202">
        <v>0</v>
      </c>
      <c r="R2323" s="202">
        <f>Q2323*H2323</f>
        <v>0</v>
      </c>
      <c r="S2323" s="202">
        <v>0</v>
      </c>
      <c r="T2323" s="203">
        <f>S2323*H2323</f>
        <v>0</v>
      </c>
      <c r="AR2323" s="24" t="s">
        <v>161</v>
      </c>
      <c r="AT2323" s="24" t="s">
        <v>129</v>
      </c>
      <c r="AU2323" s="24" t="s">
        <v>134</v>
      </c>
      <c r="AY2323" s="24" t="s">
        <v>126</v>
      </c>
      <c r="BE2323" s="204">
        <f>IF(N2323="základní",J2323,0)</f>
        <v>0</v>
      </c>
      <c r="BF2323" s="204">
        <f>IF(N2323="snížená",J2323,0)</f>
        <v>0</v>
      </c>
      <c r="BG2323" s="204">
        <f>IF(N2323="zákl. přenesená",J2323,0)</f>
        <v>0</v>
      </c>
      <c r="BH2323" s="204">
        <f>IF(N2323="sníž. přenesená",J2323,0)</f>
        <v>0</v>
      </c>
      <c r="BI2323" s="204">
        <f>IF(N2323="nulová",J2323,0)</f>
        <v>0</v>
      </c>
      <c r="BJ2323" s="24" t="s">
        <v>134</v>
      </c>
      <c r="BK2323" s="204">
        <f>ROUND(I2323*H2323,2)</f>
        <v>0</v>
      </c>
      <c r="BL2323" s="24" t="s">
        <v>161</v>
      </c>
      <c r="BM2323" s="24" t="s">
        <v>2863</v>
      </c>
    </row>
    <row r="2324" spans="2:65" s="1" customFormat="1" ht="27">
      <c r="B2324" s="41"/>
      <c r="C2324" s="63"/>
      <c r="D2324" s="208" t="s">
        <v>135</v>
      </c>
      <c r="E2324" s="63"/>
      <c r="F2324" s="209" t="s">
        <v>2864</v>
      </c>
      <c r="G2324" s="63"/>
      <c r="H2324" s="63"/>
      <c r="I2324" s="163"/>
      <c r="J2324" s="63"/>
      <c r="K2324" s="63"/>
      <c r="L2324" s="61"/>
      <c r="M2324" s="207"/>
      <c r="N2324" s="42"/>
      <c r="O2324" s="42"/>
      <c r="P2324" s="42"/>
      <c r="Q2324" s="42"/>
      <c r="R2324" s="42"/>
      <c r="S2324" s="42"/>
      <c r="T2324" s="78"/>
      <c r="AT2324" s="24" t="s">
        <v>135</v>
      </c>
      <c r="AU2324" s="24" t="s">
        <v>134</v>
      </c>
    </row>
    <row r="2325" spans="2:65" s="1" customFormat="1" ht="135">
      <c r="B2325" s="41"/>
      <c r="C2325" s="63"/>
      <c r="D2325" s="208" t="s">
        <v>299</v>
      </c>
      <c r="E2325" s="63"/>
      <c r="F2325" s="236" t="s">
        <v>2859</v>
      </c>
      <c r="G2325" s="63"/>
      <c r="H2325" s="63"/>
      <c r="I2325" s="163"/>
      <c r="J2325" s="63"/>
      <c r="K2325" s="63"/>
      <c r="L2325" s="61"/>
      <c r="M2325" s="207"/>
      <c r="N2325" s="42"/>
      <c r="O2325" s="42"/>
      <c r="P2325" s="42"/>
      <c r="Q2325" s="42"/>
      <c r="R2325" s="42"/>
      <c r="S2325" s="42"/>
      <c r="T2325" s="78"/>
      <c r="AT2325" s="24" t="s">
        <v>299</v>
      </c>
      <c r="AU2325" s="24" t="s">
        <v>134</v>
      </c>
    </row>
    <row r="2326" spans="2:65" s="13" customFormat="1" ht="13.5">
      <c r="B2326" s="237"/>
      <c r="C2326" s="238"/>
      <c r="D2326" s="208" t="s">
        <v>171</v>
      </c>
      <c r="E2326" s="239" t="s">
        <v>21</v>
      </c>
      <c r="F2326" s="240" t="s">
        <v>771</v>
      </c>
      <c r="G2326" s="238"/>
      <c r="H2326" s="241" t="s">
        <v>21</v>
      </c>
      <c r="I2326" s="242"/>
      <c r="J2326" s="238"/>
      <c r="K2326" s="238"/>
      <c r="L2326" s="243"/>
      <c r="M2326" s="244"/>
      <c r="N2326" s="245"/>
      <c r="O2326" s="245"/>
      <c r="P2326" s="245"/>
      <c r="Q2326" s="245"/>
      <c r="R2326" s="245"/>
      <c r="S2326" s="245"/>
      <c r="T2326" s="246"/>
      <c r="AT2326" s="247" t="s">
        <v>171</v>
      </c>
      <c r="AU2326" s="247" t="s">
        <v>134</v>
      </c>
      <c r="AV2326" s="13" t="s">
        <v>78</v>
      </c>
      <c r="AW2326" s="13" t="s">
        <v>33</v>
      </c>
      <c r="AX2326" s="13" t="s">
        <v>70</v>
      </c>
      <c r="AY2326" s="247" t="s">
        <v>126</v>
      </c>
    </row>
    <row r="2327" spans="2:65" s="11" customFormat="1" ht="13.5">
      <c r="B2327" s="210"/>
      <c r="C2327" s="211"/>
      <c r="D2327" s="208" t="s">
        <v>171</v>
      </c>
      <c r="E2327" s="212" t="s">
        <v>21</v>
      </c>
      <c r="F2327" s="213" t="s">
        <v>2865</v>
      </c>
      <c r="G2327" s="211"/>
      <c r="H2327" s="214">
        <v>2</v>
      </c>
      <c r="I2327" s="215"/>
      <c r="J2327" s="211"/>
      <c r="K2327" s="211"/>
      <c r="L2327" s="216"/>
      <c r="M2327" s="217"/>
      <c r="N2327" s="218"/>
      <c r="O2327" s="218"/>
      <c r="P2327" s="218"/>
      <c r="Q2327" s="218"/>
      <c r="R2327" s="218"/>
      <c r="S2327" s="218"/>
      <c r="T2327" s="219"/>
      <c r="AT2327" s="220" t="s">
        <v>171</v>
      </c>
      <c r="AU2327" s="220" t="s">
        <v>134</v>
      </c>
      <c r="AV2327" s="11" t="s">
        <v>134</v>
      </c>
      <c r="AW2327" s="11" t="s">
        <v>33</v>
      </c>
      <c r="AX2327" s="11" t="s">
        <v>70</v>
      </c>
      <c r="AY2327" s="220" t="s">
        <v>126</v>
      </c>
    </row>
    <row r="2328" spans="2:65" s="11" customFormat="1" ht="13.5">
      <c r="B2328" s="210"/>
      <c r="C2328" s="211"/>
      <c r="D2328" s="208" t="s">
        <v>171</v>
      </c>
      <c r="E2328" s="212" t="s">
        <v>21</v>
      </c>
      <c r="F2328" s="213" t="s">
        <v>2866</v>
      </c>
      <c r="G2328" s="211"/>
      <c r="H2328" s="214">
        <v>4</v>
      </c>
      <c r="I2328" s="215"/>
      <c r="J2328" s="211"/>
      <c r="K2328" s="211"/>
      <c r="L2328" s="216"/>
      <c r="M2328" s="217"/>
      <c r="N2328" s="218"/>
      <c r="O2328" s="218"/>
      <c r="P2328" s="218"/>
      <c r="Q2328" s="218"/>
      <c r="R2328" s="218"/>
      <c r="S2328" s="218"/>
      <c r="T2328" s="219"/>
      <c r="AT2328" s="220" t="s">
        <v>171</v>
      </c>
      <c r="AU2328" s="220" t="s">
        <v>134</v>
      </c>
      <c r="AV2328" s="11" t="s">
        <v>134</v>
      </c>
      <c r="AW2328" s="11" t="s">
        <v>33</v>
      </c>
      <c r="AX2328" s="11" t="s">
        <v>70</v>
      </c>
      <c r="AY2328" s="220" t="s">
        <v>126</v>
      </c>
    </row>
    <row r="2329" spans="2:65" s="12" customFormat="1" ht="13.5">
      <c r="B2329" s="221"/>
      <c r="C2329" s="222"/>
      <c r="D2329" s="205" t="s">
        <v>171</v>
      </c>
      <c r="E2329" s="248" t="s">
        <v>21</v>
      </c>
      <c r="F2329" s="249" t="s">
        <v>174</v>
      </c>
      <c r="G2329" s="222"/>
      <c r="H2329" s="250">
        <v>6</v>
      </c>
      <c r="I2329" s="226"/>
      <c r="J2329" s="222"/>
      <c r="K2329" s="222"/>
      <c r="L2329" s="227"/>
      <c r="M2329" s="228"/>
      <c r="N2329" s="229"/>
      <c r="O2329" s="229"/>
      <c r="P2329" s="229"/>
      <c r="Q2329" s="229"/>
      <c r="R2329" s="229"/>
      <c r="S2329" s="229"/>
      <c r="T2329" s="230"/>
      <c r="AT2329" s="231" t="s">
        <v>171</v>
      </c>
      <c r="AU2329" s="231" t="s">
        <v>134</v>
      </c>
      <c r="AV2329" s="12" t="s">
        <v>133</v>
      </c>
      <c r="AW2329" s="12" t="s">
        <v>33</v>
      </c>
      <c r="AX2329" s="12" t="s">
        <v>78</v>
      </c>
      <c r="AY2329" s="231" t="s">
        <v>126</v>
      </c>
    </row>
    <row r="2330" spans="2:65" s="1" customFormat="1" ht="31.5" customHeight="1">
      <c r="B2330" s="41"/>
      <c r="C2330" s="193" t="s">
        <v>2867</v>
      </c>
      <c r="D2330" s="193" t="s">
        <v>129</v>
      </c>
      <c r="E2330" s="194" t="s">
        <v>2868</v>
      </c>
      <c r="F2330" s="195" t="s">
        <v>2869</v>
      </c>
      <c r="G2330" s="196" t="s">
        <v>308</v>
      </c>
      <c r="H2330" s="197">
        <v>1.9259999999999999</v>
      </c>
      <c r="I2330" s="198"/>
      <c r="J2330" s="199">
        <f>ROUND(I2330*H2330,2)</f>
        <v>0</v>
      </c>
      <c r="K2330" s="195" t="s">
        <v>160</v>
      </c>
      <c r="L2330" s="61"/>
      <c r="M2330" s="200" t="s">
        <v>21</v>
      </c>
      <c r="N2330" s="201" t="s">
        <v>42</v>
      </c>
      <c r="O2330" s="42"/>
      <c r="P2330" s="202">
        <f>O2330*H2330</f>
        <v>0</v>
      </c>
      <c r="Q2330" s="202">
        <v>0</v>
      </c>
      <c r="R2330" s="202">
        <f>Q2330*H2330</f>
        <v>0</v>
      </c>
      <c r="S2330" s="202">
        <v>0</v>
      </c>
      <c r="T2330" s="203">
        <f>S2330*H2330</f>
        <v>0</v>
      </c>
      <c r="AR2330" s="24" t="s">
        <v>161</v>
      </c>
      <c r="AT2330" s="24" t="s">
        <v>129</v>
      </c>
      <c r="AU2330" s="24" t="s">
        <v>134</v>
      </c>
      <c r="AY2330" s="24" t="s">
        <v>126</v>
      </c>
      <c r="BE2330" s="204">
        <f>IF(N2330="základní",J2330,0)</f>
        <v>0</v>
      </c>
      <c r="BF2330" s="204">
        <f>IF(N2330="snížená",J2330,0)</f>
        <v>0</v>
      </c>
      <c r="BG2330" s="204">
        <f>IF(N2330="zákl. přenesená",J2330,0)</f>
        <v>0</v>
      </c>
      <c r="BH2330" s="204">
        <f>IF(N2330="sníž. přenesená",J2330,0)</f>
        <v>0</v>
      </c>
      <c r="BI2330" s="204">
        <f>IF(N2330="nulová",J2330,0)</f>
        <v>0</v>
      </c>
      <c r="BJ2330" s="24" t="s">
        <v>134</v>
      </c>
      <c r="BK2330" s="204">
        <f>ROUND(I2330*H2330,2)</f>
        <v>0</v>
      </c>
      <c r="BL2330" s="24" t="s">
        <v>161</v>
      </c>
      <c r="BM2330" s="24" t="s">
        <v>2870</v>
      </c>
    </row>
    <row r="2331" spans="2:65" s="1" customFormat="1" ht="27">
      <c r="B2331" s="41"/>
      <c r="C2331" s="63"/>
      <c r="D2331" s="208" t="s">
        <v>135</v>
      </c>
      <c r="E2331" s="63"/>
      <c r="F2331" s="209" t="s">
        <v>2871</v>
      </c>
      <c r="G2331" s="63"/>
      <c r="H2331" s="63"/>
      <c r="I2331" s="163"/>
      <c r="J2331" s="63"/>
      <c r="K2331" s="63"/>
      <c r="L2331" s="61"/>
      <c r="M2331" s="207"/>
      <c r="N2331" s="42"/>
      <c r="O2331" s="42"/>
      <c r="P2331" s="42"/>
      <c r="Q2331" s="42"/>
      <c r="R2331" s="42"/>
      <c r="S2331" s="42"/>
      <c r="T2331" s="78"/>
      <c r="AT2331" s="24" t="s">
        <v>135</v>
      </c>
      <c r="AU2331" s="24" t="s">
        <v>134</v>
      </c>
    </row>
    <row r="2332" spans="2:65" s="1" customFormat="1" ht="135">
      <c r="B2332" s="41"/>
      <c r="C2332" s="63"/>
      <c r="D2332" s="205" t="s">
        <v>299</v>
      </c>
      <c r="E2332" s="63"/>
      <c r="F2332" s="235" t="s">
        <v>2859</v>
      </c>
      <c r="G2332" s="63"/>
      <c r="H2332" s="63"/>
      <c r="I2332" s="163"/>
      <c r="J2332" s="63"/>
      <c r="K2332" s="63"/>
      <c r="L2332" s="61"/>
      <c r="M2332" s="207"/>
      <c r="N2332" s="42"/>
      <c r="O2332" s="42"/>
      <c r="P2332" s="42"/>
      <c r="Q2332" s="42"/>
      <c r="R2332" s="42"/>
      <c r="S2332" s="42"/>
      <c r="T2332" s="78"/>
      <c r="AT2332" s="24" t="s">
        <v>299</v>
      </c>
      <c r="AU2332" s="24" t="s">
        <v>134</v>
      </c>
    </row>
    <row r="2333" spans="2:65" s="1" customFormat="1" ht="22.5" customHeight="1">
      <c r="B2333" s="41"/>
      <c r="C2333" s="193" t="s">
        <v>1833</v>
      </c>
      <c r="D2333" s="193" t="s">
        <v>129</v>
      </c>
      <c r="E2333" s="194" t="s">
        <v>2872</v>
      </c>
      <c r="F2333" s="195" t="s">
        <v>2873</v>
      </c>
      <c r="G2333" s="196" t="s">
        <v>489</v>
      </c>
      <c r="H2333" s="197">
        <v>12</v>
      </c>
      <c r="I2333" s="198"/>
      <c r="J2333" s="199">
        <f>ROUND(I2333*H2333,2)</f>
        <v>0</v>
      </c>
      <c r="K2333" s="195" t="s">
        <v>160</v>
      </c>
      <c r="L2333" s="61"/>
      <c r="M2333" s="200" t="s">
        <v>21</v>
      </c>
      <c r="N2333" s="201" t="s">
        <v>42</v>
      </c>
      <c r="O2333" s="42"/>
      <c r="P2333" s="202">
        <f>O2333*H2333</f>
        <v>0</v>
      </c>
      <c r="Q2333" s="202">
        <v>0</v>
      </c>
      <c r="R2333" s="202">
        <f>Q2333*H2333</f>
        <v>0</v>
      </c>
      <c r="S2333" s="202">
        <v>0</v>
      </c>
      <c r="T2333" s="203">
        <f>S2333*H2333</f>
        <v>0</v>
      </c>
      <c r="AR2333" s="24" t="s">
        <v>161</v>
      </c>
      <c r="AT2333" s="24" t="s">
        <v>129</v>
      </c>
      <c r="AU2333" s="24" t="s">
        <v>134</v>
      </c>
      <c r="AY2333" s="24" t="s">
        <v>126</v>
      </c>
      <c r="BE2333" s="204">
        <f>IF(N2333="základní",J2333,0)</f>
        <v>0</v>
      </c>
      <c r="BF2333" s="204">
        <f>IF(N2333="snížená",J2333,0)</f>
        <v>0</v>
      </c>
      <c r="BG2333" s="204">
        <f>IF(N2333="zákl. přenesená",J2333,0)</f>
        <v>0</v>
      </c>
      <c r="BH2333" s="204">
        <f>IF(N2333="sníž. přenesená",J2333,0)</f>
        <v>0</v>
      </c>
      <c r="BI2333" s="204">
        <f>IF(N2333="nulová",J2333,0)</f>
        <v>0</v>
      </c>
      <c r="BJ2333" s="24" t="s">
        <v>134</v>
      </c>
      <c r="BK2333" s="204">
        <f>ROUND(I2333*H2333,2)</f>
        <v>0</v>
      </c>
      <c r="BL2333" s="24" t="s">
        <v>161</v>
      </c>
      <c r="BM2333" s="24" t="s">
        <v>2874</v>
      </c>
    </row>
    <row r="2334" spans="2:65" s="1" customFormat="1" ht="27">
      <c r="B2334" s="41"/>
      <c r="C2334" s="63"/>
      <c r="D2334" s="208" t="s">
        <v>135</v>
      </c>
      <c r="E2334" s="63"/>
      <c r="F2334" s="209" t="s">
        <v>2875</v>
      </c>
      <c r="G2334" s="63"/>
      <c r="H2334" s="63"/>
      <c r="I2334" s="163"/>
      <c r="J2334" s="63"/>
      <c r="K2334" s="63"/>
      <c r="L2334" s="61"/>
      <c r="M2334" s="207"/>
      <c r="N2334" s="42"/>
      <c r="O2334" s="42"/>
      <c r="P2334" s="42"/>
      <c r="Q2334" s="42"/>
      <c r="R2334" s="42"/>
      <c r="S2334" s="42"/>
      <c r="T2334" s="78"/>
      <c r="AT2334" s="24" t="s">
        <v>135</v>
      </c>
      <c r="AU2334" s="24" t="s">
        <v>134</v>
      </c>
    </row>
    <row r="2335" spans="2:65" s="1" customFormat="1" ht="135">
      <c r="B2335" s="41"/>
      <c r="C2335" s="63"/>
      <c r="D2335" s="208" t="s">
        <v>299</v>
      </c>
      <c r="E2335" s="63"/>
      <c r="F2335" s="236" t="s">
        <v>2859</v>
      </c>
      <c r="G2335" s="63"/>
      <c r="H2335" s="63"/>
      <c r="I2335" s="163"/>
      <c r="J2335" s="63"/>
      <c r="K2335" s="63"/>
      <c r="L2335" s="61"/>
      <c r="M2335" s="207"/>
      <c r="N2335" s="42"/>
      <c r="O2335" s="42"/>
      <c r="P2335" s="42"/>
      <c r="Q2335" s="42"/>
      <c r="R2335" s="42"/>
      <c r="S2335" s="42"/>
      <c r="T2335" s="78"/>
      <c r="AT2335" s="24" t="s">
        <v>299</v>
      </c>
      <c r="AU2335" s="24" t="s">
        <v>134</v>
      </c>
    </row>
    <row r="2336" spans="2:65" s="11" customFormat="1" ht="13.5">
      <c r="B2336" s="210"/>
      <c r="C2336" s="211"/>
      <c r="D2336" s="208" t="s">
        <v>171</v>
      </c>
      <c r="E2336" s="212" t="s">
        <v>21</v>
      </c>
      <c r="F2336" s="213" t="s">
        <v>2876</v>
      </c>
      <c r="G2336" s="211"/>
      <c r="H2336" s="214">
        <v>6</v>
      </c>
      <c r="I2336" s="215"/>
      <c r="J2336" s="211"/>
      <c r="K2336" s="211"/>
      <c r="L2336" s="216"/>
      <c r="M2336" s="217"/>
      <c r="N2336" s="218"/>
      <c r="O2336" s="218"/>
      <c r="P2336" s="218"/>
      <c r="Q2336" s="218"/>
      <c r="R2336" s="218"/>
      <c r="S2336" s="218"/>
      <c r="T2336" s="219"/>
      <c r="AT2336" s="220" t="s">
        <v>171</v>
      </c>
      <c r="AU2336" s="220" t="s">
        <v>134</v>
      </c>
      <c r="AV2336" s="11" t="s">
        <v>134</v>
      </c>
      <c r="AW2336" s="11" t="s">
        <v>33</v>
      </c>
      <c r="AX2336" s="11" t="s">
        <v>70</v>
      </c>
      <c r="AY2336" s="220" t="s">
        <v>126</v>
      </c>
    </row>
    <row r="2337" spans="2:65" s="11" customFormat="1" ht="13.5">
      <c r="B2337" s="210"/>
      <c r="C2337" s="211"/>
      <c r="D2337" s="208" t="s">
        <v>171</v>
      </c>
      <c r="E2337" s="212" t="s">
        <v>21</v>
      </c>
      <c r="F2337" s="213" t="s">
        <v>2877</v>
      </c>
      <c r="G2337" s="211"/>
      <c r="H2337" s="214">
        <v>6</v>
      </c>
      <c r="I2337" s="215"/>
      <c r="J2337" s="211"/>
      <c r="K2337" s="211"/>
      <c r="L2337" s="216"/>
      <c r="M2337" s="217"/>
      <c r="N2337" s="218"/>
      <c r="O2337" s="218"/>
      <c r="P2337" s="218"/>
      <c r="Q2337" s="218"/>
      <c r="R2337" s="218"/>
      <c r="S2337" s="218"/>
      <c r="T2337" s="219"/>
      <c r="AT2337" s="220" t="s">
        <v>171</v>
      </c>
      <c r="AU2337" s="220" t="s">
        <v>134</v>
      </c>
      <c r="AV2337" s="11" t="s">
        <v>134</v>
      </c>
      <c r="AW2337" s="11" t="s">
        <v>33</v>
      </c>
      <c r="AX2337" s="11" t="s">
        <v>70</v>
      </c>
      <c r="AY2337" s="220" t="s">
        <v>126</v>
      </c>
    </row>
    <row r="2338" spans="2:65" s="12" customFormat="1" ht="13.5">
      <c r="B2338" s="221"/>
      <c r="C2338" s="222"/>
      <c r="D2338" s="205" t="s">
        <v>171</v>
      </c>
      <c r="E2338" s="248" t="s">
        <v>21</v>
      </c>
      <c r="F2338" s="249" t="s">
        <v>174</v>
      </c>
      <c r="G2338" s="222"/>
      <c r="H2338" s="250">
        <v>12</v>
      </c>
      <c r="I2338" s="226"/>
      <c r="J2338" s="222"/>
      <c r="K2338" s="222"/>
      <c r="L2338" s="227"/>
      <c r="M2338" s="228"/>
      <c r="N2338" s="229"/>
      <c r="O2338" s="229"/>
      <c r="P2338" s="229"/>
      <c r="Q2338" s="229"/>
      <c r="R2338" s="229"/>
      <c r="S2338" s="229"/>
      <c r="T2338" s="230"/>
      <c r="AT2338" s="231" t="s">
        <v>171</v>
      </c>
      <c r="AU2338" s="231" t="s">
        <v>134</v>
      </c>
      <c r="AV2338" s="12" t="s">
        <v>133</v>
      </c>
      <c r="AW2338" s="12" t="s">
        <v>33</v>
      </c>
      <c r="AX2338" s="12" t="s">
        <v>78</v>
      </c>
      <c r="AY2338" s="231" t="s">
        <v>126</v>
      </c>
    </row>
    <row r="2339" spans="2:65" s="1" customFormat="1" ht="31.5" customHeight="1">
      <c r="B2339" s="41"/>
      <c r="C2339" s="193" t="s">
        <v>2878</v>
      </c>
      <c r="D2339" s="193" t="s">
        <v>129</v>
      </c>
      <c r="E2339" s="194" t="s">
        <v>2879</v>
      </c>
      <c r="F2339" s="195" t="s">
        <v>2880</v>
      </c>
      <c r="G2339" s="196" t="s">
        <v>169</v>
      </c>
      <c r="H2339" s="197">
        <v>25.812999999999999</v>
      </c>
      <c r="I2339" s="198"/>
      <c r="J2339" s="199">
        <f>ROUND(I2339*H2339,2)</f>
        <v>0</v>
      </c>
      <c r="K2339" s="195" t="s">
        <v>160</v>
      </c>
      <c r="L2339" s="61"/>
      <c r="M2339" s="200" t="s">
        <v>21</v>
      </c>
      <c r="N2339" s="201" t="s">
        <v>42</v>
      </c>
      <c r="O2339" s="42"/>
      <c r="P2339" s="202">
        <f>O2339*H2339</f>
        <v>0</v>
      </c>
      <c r="Q2339" s="202">
        <v>0</v>
      </c>
      <c r="R2339" s="202">
        <f>Q2339*H2339</f>
        <v>0</v>
      </c>
      <c r="S2339" s="202">
        <v>0</v>
      </c>
      <c r="T2339" s="203">
        <f>S2339*H2339</f>
        <v>0</v>
      </c>
      <c r="AR2339" s="24" t="s">
        <v>161</v>
      </c>
      <c r="AT2339" s="24" t="s">
        <v>129</v>
      </c>
      <c r="AU2339" s="24" t="s">
        <v>134</v>
      </c>
      <c r="AY2339" s="24" t="s">
        <v>126</v>
      </c>
      <c r="BE2339" s="204">
        <f>IF(N2339="základní",J2339,0)</f>
        <v>0</v>
      </c>
      <c r="BF2339" s="204">
        <f>IF(N2339="snížená",J2339,0)</f>
        <v>0</v>
      </c>
      <c r="BG2339" s="204">
        <f>IF(N2339="zákl. přenesená",J2339,0)</f>
        <v>0</v>
      </c>
      <c r="BH2339" s="204">
        <f>IF(N2339="sníž. přenesená",J2339,0)</f>
        <v>0</v>
      </c>
      <c r="BI2339" s="204">
        <f>IF(N2339="nulová",J2339,0)</f>
        <v>0</v>
      </c>
      <c r="BJ2339" s="24" t="s">
        <v>134</v>
      </c>
      <c r="BK2339" s="204">
        <f>ROUND(I2339*H2339,2)</f>
        <v>0</v>
      </c>
      <c r="BL2339" s="24" t="s">
        <v>161</v>
      </c>
      <c r="BM2339" s="24" t="s">
        <v>2881</v>
      </c>
    </row>
    <row r="2340" spans="2:65" s="1" customFormat="1" ht="27">
      <c r="B2340" s="41"/>
      <c r="C2340" s="63"/>
      <c r="D2340" s="208" t="s">
        <v>135</v>
      </c>
      <c r="E2340" s="63"/>
      <c r="F2340" s="209" t="s">
        <v>2882</v>
      </c>
      <c r="G2340" s="63"/>
      <c r="H2340" s="63"/>
      <c r="I2340" s="163"/>
      <c r="J2340" s="63"/>
      <c r="K2340" s="63"/>
      <c r="L2340" s="61"/>
      <c r="M2340" s="207"/>
      <c r="N2340" s="42"/>
      <c r="O2340" s="42"/>
      <c r="P2340" s="42"/>
      <c r="Q2340" s="42"/>
      <c r="R2340" s="42"/>
      <c r="S2340" s="42"/>
      <c r="T2340" s="78"/>
      <c r="AT2340" s="24" t="s">
        <v>135</v>
      </c>
      <c r="AU2340" s="24" t="s">
        <v>134</v>
      </c>
    </row>
    <row r="2341" spans="2:65" s="1" customFormat="1" ht="54">
      <c r="B2341" s="41"/>
      <c r="C2341" s="63"/>
      <c r="D2341" s="205" t="s">
        <v>299</v>
      </c>
      <c r="E2341" s="63"/>
      <c r="F2341" s="235" t="s">
        <v>2883</v>
      </c>
      <c r="G2341" s="63"/>
      <c r="H2341" s="63"/>
      <c r="I2341" s="163"/>
      <c r="J2341" s="63"/>
      <c r="K2341" s="63"/>
      <c r="L2341" s="61"/>
      <c r="M2341" s="207"/>
      <c r="N2341" s="42"/>
      <c r="O2341" s="42"/>
      <c r="P2341" s="42"/>
      <c r="Q2341" s="42"/>
      <c r="R2341" s="42"/>
      <c r="S2341" s="42"/>
      <c r="T2341" s="78"/>
      <c r="AT2341" s="24" t="s">
        <v>299</v>
      </c>
      <c r="AU2341" s="24" t="s">
        <v>134</v>
      </c>
    </row>
    <row r="2342" spans="2:65" s="1" customFormat="1" ht="22.5" customHeight="1">
      <c r="B2342" s="41"/>
      <c r="C2342" s="251" t="s">
        <v>1838</v>
      </c>
      <c r="D2342" s="251" t="s">
        <v>391</v>
      </c>
      <c r="E2342" s="252" t="s">
        <v>2884</v>
      </c>
      <c r="F2342" s="253" t="s">
        <v>2885</v>
      </c>
      <c r="G2342" s="254" t="s">
        <v>308</v>
      </c>
      <c r="H2342" s="255">
        <v>0.61299999999999999</v>
      </c>
      <c r="I2342" s="256"/>
      <c r="J2342" s="257">
        <f>ROUND(I2342*H2342,2)</f>
        <v>0</v>
      </c>
      <c r="K2342" s="253" t="s">
        <v>160</v>
      </c>
      <c r="L2342" s="258"/>
      <c r="M2342" s="259" t="s">
        <v>21</v>
      </c>
      <c r="N2342" s="260" t="s">
        <v>42</v>
      </c>
      <c r="O2342" s="42"/>
      <c r="P2342" s="202">
        <f>O2342*H2342</f>
        <v>0</v>
      </c>
      <c r="Q2342" s="202">
        <v>0</v>
      </c>
      <c r="R2342" s="202">
        <f>Q2342*H2342</f>
        <v>0</v>
      </c>
      <c r="S2342" s="202">
        <v>0</v>
      </c>
      <c r="T2342" s="203">
        <f>S2342*H2342</f>
        <v>0</v>
      </c>
      <c r="AR2342" s="24" t="s">
        <v>361</v>
      </c>
      <c r="AT2342" s="24" t="s">
        <v>391</v>
      </c>
      <c r="AU2342" s="24" t="s">
        <v>134</v>
      </c>
      <c r="AY2342" s="24" t="s">
        <v>126</v>
      </c>
      <c r="BE2342" s="204">
        <f>IF(N2342="základní",J2342,0)</f>
        <v>0</v>
      </c>
      <c r="BF2342" s="204">
        <f>IF(N2342="snížená",J2342,0)</f>
        <v>0</v>
      </c>
      <c r="BG2342" s="204">
        <f>IF(N2342="zákl. přenesená",J2342,0)</f>
        <v>0</v>
      </c>
      <c r="BH2342" s="204">
        <f>IF(N2342="sníž. přenesená",J2342,0)</f>
        <v>0</v>
      </c>
      <c r="BI2342" s="204">
        <f>IF(N2342="nulová",J2342,0)</f>
        <v>0</v>
      </c>
      <c r="BJ2342" s="24" t="s">
        <v>134</v>
      </c>
      <c r="BK2342" s="204">
        <f>ROUND(I2342*H2342,2)</f>
        <v>0</v>
      </c>
      <c r="BL2342" s="24" t="s">
        <v>161</v>
      </c>
      <c r="BM2342" s="24" t="s">
        <v>2886</v>
      </c>
    </row>
    <row r="2343" spans="2:65" s="1" customFormat="1" ht="27">
      <c r="B2343" s="41"/>
      <c r="C2343" s="63"/>
      <c r="D2343" s="208" t="s">
        <v>135</v>
      </c>
      <c r="E2343" s="63"/>
      <c r="F2343" s="209" t="s">
        <v>2887</v>
      </c>
      <c r="G2343" s="63"/>
      <c r="H2343" s="63"/>
      <c r="I2343" s="163"/>
      <c r="J2343" s="63"/>
      <c r="K2343" s="63"/>
      <c r="L2343" s="61"/>
      <c r="M2343" s="207"/>
      <c r="N2343" s="42"/>
      <c r="O2343" s="42"/>
      <c r="P2343" s="42"/>
      <c r="Q2343" s="42"/>
      <c r="R2343" s="42"/>
      <c r="S2343" s="42"/>
      <c r="T2343" s="78"/>
      <c r="AT2343" s="24" t="s">
        <v>135</v>
      </c>
      <c r="AU2343" s="24" t="s">
        <v>134</v>
      </c>
    </row>
    <row r="2344" spans="2:65" s="13" customFormat="1" ht="13.5">
      <c r="B2344" s="237"/>
      <c r="C2344" s="238"/>
      <c r="D2344" s="208" t="s">
        <v>171</v>
      </c>
      <c r="E2344" s="239" t="s">
        <v>21</v>
      </c>
      <c r="F2344" s="240" t="s">
        <v>771</v>
      </c>
      <c r="G2344" s="238"/>
      <c r="H2344" s="241" t="s">
        <v>21</v>
      </c>
      <c r="I2344" s="242"/>
      <c r="J2344" s="238"/>
      <c r="K2344" s="238"/>
      <c r="L2344" s="243"/>
      <c r="M2344" s="244"/>
      <c r="N2344" s="245"/>
      <c r="O2344" s="245"/>
      <c r="P2344" s="245"/>
      <c r="Q2344" s="245"/>
      <c r="R2344" s="245"/>
      <c r="S2344" s="245"/>
      <c r="T2344" s="246"/>
      <c r="AT2344" s="247" t="s">
        <v>171</v>
      </c>
      <c r="AU2344" s="247" t="s">
        <v>134</v>
      </c>
      <c r="AV2344" s="13" t="s">
        <v>78</v>
      </c>
      <c r="AW2344" s="13" t="s">
        <v>33</v>
      </c>
      <c r="AX2344" s="13" t="s">
        <v>70</v>
      </c>
      <c r="AY2344" s="247" t="s">
        <v>126</v>
      </c>
    </row>
    <row r="2345" spans="2:65" s="11" customFormat="1" ht="13.5">
      <c r="B2345" s="210"/>
      <c r="C2345" s="211"/>
      <c r="D2345" s="208" t="s">
        <v>171</v>
      </c>
      <c r="E2345" s="212" t="s">
        <v>21</v>
      </c>
      <c r="F2345" s="213" t="s">
        <v>2888</v>
      </c>
      <c r="G2345" s="211"/>
      <c r="H2345" s="214">
        <v>0.151</v>
      </c>
      <c r="I2345" s="215"/>
      <c r="J2345" s="211"/>
      <c r="K2345" s="211"/>
      <c r="L2345" s="216"/>
      <c r="M2345" s="217"/>
      <c r="N2345" s="218"/>
      <c r="O2345" s="218"/>
      <c r="P2345" s="218"/>
      <c r="Q2345" s="218"/>
      <c r="R2345" s="218"/>
      <c r="S2345" s="218"/>
      <c r="T2345" s="219"/>
      <c r="AT2345" s="220" t="s">
        <v>171</v>
      </c>
      <c r="AU2345" s="220" t="s">
        <v>134</v>
      </c>
      <c r="AV2345" s="11" t="s">
        <v>134</v>
      </c>
      <c r="AW2345" s="11" t="s">
        <v>33</v>
      </c>
      <c r="AX2345" s="11" t="s">
        <v>70</v>
      </c>
      <c r="AY2345" s="220" t="s">
        <v>126</v>
      </c>
    </row>
    <row r="2346" spans="2:65" s="11" customFormat="1" ht="13.5">
      <c r="B2346" s="210"/>
      <c r="C2346" s="211"/>
      <c r="D2346" s="208" t="s">
        <v>171</v>
      </c>
      <c r="E2346" s="212" t="s">
        <v>21</v>
      </c>
      <c r="F2346" s="213" t="s">
        <v>2889</v>
      </c>
      <c r="G2346" s="211"/>
      <c r="H2346" s="214">
        <v>0.40600000000000003</v>
      </c>
      <c r="I2346" s="215"/>
      <c r="J2346" s="211"/>
      <c r="K2346" s="211"/>
      <c r="L2346" s="216"/>
      <c r="M2346" s="217"/>
      <c r="N2346" s="218"/>
      <c r="O2346" s="218"/>
      <c r="P2346" s="218"/>
      <c r="Q2346" s="218"/>
      <c r="R2346" s="218"/>
      <c r="S2346" s="218"/>
      <c r="T2346" s="219"/>
      <c r="AT2346" s="220" t="s">
        <v>171</v>
      </c>
      <c r="AU2346" s="220" t="s">
        <v>134</v>
      </c>
      <c r="AV2346" s="11" t="s">
        <v>134</v>
      </c>
      <c r="AW2346" s="11" t="s">
        <v>33</v>
      </c>
      <c r="AX2346" s="11" t="s">
        <v>70</v>
      </c>
      <c r="AY2346" s="220" t="s">
        <v>126</v>
      </c>
    </row>
    <row r="2347" spans="2:65" s="12" customFormat="1" ht="13.5">
      <c r="B2347" s="221"/>
      <c r="C2347" s="222"/>
      <c r="D2347" s="208" t="s">
        <v>171</v>
      </c>
      <c r="E2347" s="223" t="s">
        <v>21</v>
      </c>
      <c r="F2347" s="224" t="s">
        <v>174</v>
      </c>
      <c r="G2347" s="222"/>
      <c r="H2347" s="225">
        <v>0.55700000000000005</v>
      </c>
      <c r="I2347" s="226"/>
      <c r="J2347" s="222"/>
      <c r="K2347" s="222"/>
      <c r="L2347" s="227"/>
      <c r="M2347" s="228"/>
      <c r="N2347" s="229"/>
      <c r="O2347" s="229"/>
      <c r="P2347" s="229"/>
      <c r="Q2347" s="229"/>
      <c r="R2347" s="229"/>
      <c r="S2347" s="229"/>
      <c r="T2347" s="230"/>
      <c r="AT2347" s="231" t="s">
        <v>171</v>
      </c>
      <c r="AU2347" s="231" t="s">
        <v>134</v>
      </c>
      <c r="AV2347" s="12" t="s">
        <v>133</v>
      </c>
      <c r="AW2347" s="12" t="s">
        <v>33</v>
      </c>
      <c r="AX2347" s="12" t="s">
        <v>70</v>
      </c>
      <c r="AY2347" s="231" t="s">
        <v>126</v>
      </c>
    </row>
    <row r="2348" spans="2:65" s="11" customFormat="1" ht="13.5">
      <c r="B2348" s="210"/>
      <c r="C2348" s="211"/>
      <c r="D2348" s="208" t="s">
        <v>171</v>
      </c>
      <c r="E2348" s="212" t="s">
        <v>21</v>
      </c>
      <c r="F2348" s="213" t="s">
        <v>2890</v>
      </c>
      <c r="G2348" s="211"/>
      <c r="H2348" s="214">
        <v>0.61299999999999999</v>
      </c>
      <c r="I2348" s="215"/>
      <c r="J2348" s="211"/>
      <c r="K2348" s="211"/>
      <c r="L2348" s="216"/>
      <c r="M2348" s="217"/>
      <c r="N2348" s="218"/>
      <c r="O2348" s="218"/>
      <c r="P2348" s="218"/>
      <c r="Q2348" s="218"/>
      <c r="R2348" s="218"/>
      <c r="S2348" s="218"/>
      <c r="T2348" s="219"/>
      <c r="AT2348" s="220" t="s">
        <v>171</v>
      </c>
      <c r="AU2348" s="220" t="s">
        <v>134</v>
      </c>
      <c r="AV2348" s="11" t="s">
        <v>134</v>
      </c>
      <c r="AW2348" s="11" t="s">
        <v>33</v>
      </c>
      <c r="AX2348" s="11" t="s">
        <v>70</v>
      </c>
      <c r="AY2348" s="220" t="s">
        <v>126</v>
      </c>
    </row>
    <row r="2349" spans="2:65" s="12" customFormat="1" ht="13.5">
      <c r="B2349" s="221"/>
      <c r="C2349" s="222"/>
      <c r="D2349" s="205" t="s">
        <v>171</v>
      </c>
      <c r="E2349" s="248" t="s">
        <v>21</v>
      </c>
      <c r="F2349" s="249" t="s">
        <v>174</v>
      </c>
      <c r="G2349" s="222"/>
      <c r="H2349" s="250">
        <v>0.61299999999999999</v>
      </c>
      <c r="I2349" s="226"/>
      <c r="J2349" s="222"/>
      <c r="K2349" s="222"/>
      <c r="L2349" s="227"/>
      <c r="M2349" s="228"/>
      <c r="N2349" s="229"/>
      <c r="O2349" s="229"/>
      <c r="P2349" s="229"/>
      <c r="Q2349" s="229"/>
      <c r="R2349" s="229"/>
      <c r="S2349" s="229"/>
      <c r="T2349" s="230"/>
      <c r="AT2349" s="231" t="s">
        <v>171</v>
      </c>
      <c r="AU2349" s="231" t="s">
        <v>134</v>
      </c>
      <c r="AV2349" s="12" t="s">
        <v>133</v>
      </c>
      <c r="AW2349" s="12" t="s">
        <v>33</v>
      </c>
      <c r="AX2349" s="12" t="s">
        <v>78</v>
      </c>
      <c r="AY2349" s="231" t="s">
        <v>126</v>
      </c>
    </row>
    <row r="2350" spans="2:65" s="1" customFormat="1" ht="22.5" customHeight="1">
      <c r="B2350" s="41"/>
      <c r="C2350" s="193" t="s">
        <v>2891</v>
      </c>
      <c r="D2350" s="193" t="s">
        <v>129</v>
      </c>
      <c r="E2350" s="194" t="s">
        <v>2892</v>
      </c>
      <c r="F2350" s="195" t="s">
        <v>2893</v>
      </c>
      <c r="G2350" s="196" t="s">
        <v>400</v>
      </c>
      <c r="H2350" s="197">
        <v>17.23</v>
      </c>
      <c r="I2350" s="198"/>
      <c r="J2350" s="199">
        <f>ROUND(I2350*H2350,2)</f>
        <v>0</v>
      </c>
      <c r="K2350" s="195" t="s">
        <v>160</v>
      </c>
      <c r="L2350" s="61"/>
      <c r="M2350" s="200" t="s">
        <v>21</v>
      </c>
      <c r="N2350" s="201" t="s">
        <v>42</v>
      </c>
      <c r="O2350" s="42"/>
      <c r="P2350" s="202">
        <f>O2350*H2350</f>
        <v>0</v>
      </c>
      <c r="Q2350" s="202">
        <v>0</v>
      </c>
      <c r="R2350" s="202">
        <f>Q2350*H2350</f>
        <v>0</v>
      </c>
      <c r="S2350" s="202">
        <v>0</v>
      </c>
      <c r="T2350" s="203">
        <f>S2350*H2350</f>
        <v>0</v>
      </c>
      <c r="AR2350" s="24" t="s">
        <v>161</v>
      </c>
      <c r="AT2350" s="24" t="s">
        <v>129</v>
      </c>
      <c r="AU2350" s="24" t="s">
        <v>134</v>
      </c>
      <c r="AY2350" s="24" t="s">
        <v>126</v>
      </c>
      <c r="BE2350" s="204">
        <f>IF(N2350="základní",J2350,0)</f>
        <v>0</v>
      </c>
      <c r="BF2350" s="204">
        <f>IF(N2350="snížená",J2350,0)</f>
        <v>0</v>
      </c>
      <c r="BG2350" s="204">
        <f>IF(N2350="zákl. přenesená",J2350,0)</f>
        <v>0</v>
      </c>
      <c r="BH2350" s="204">
        <f>IF(N2350="sníž. přenesená",J2350,0)</f>
        <v>0</v>
      </c>
      <c r="BI2350" s="204">
        <f>IF(N2350="nulová",J2350,0)</f>
        <v>0</v>
      </c>
      <c r="BJ2350" s="24" t="s">
        <v>134</v>
      </c>
      <c r="BK2350" s="204">
        <f>ROUND(I2350*H2350,2)</f>
        <v>0</v>
      </c>
      <c r="BL2350" s="24" t="s">
        <v>161</v>
      </c>
      <c r="BM2350" s="24" t="s">
        <v>2894</v>
      </c>
    </row>
    <row r="2351" spans="2:65" s="1" customFormat="1" ht="27">
      <c r="B2351" s="41"/>
      <c r="C2351" s="63"/>
      <c r="D2351" s="208" t="s">
        <v>135</v>
      </c>
      <c r="E2351" s="63"/>
      <c r="F2351" s="209" t="s">
        <v>2895</v>
      </c>
      <c r="G2351" s="63"/>
      <c r="H2351" s="63"/>
      <c r="I2351" s="163"/>
      <c r="J2351" s="63"/>
      <c r="K2351" s="63"/>
      <c r="L2351" s="61"/>
      <c r="M2351" s="207"/>
      <c r="N2351" s="42"/>
      <c r="O2351" s="42"/>
      <c r="P2351" s="42"/>
      <c r="Q2351" s="42"/>
      <c r="R2351" s="42"/>
      <c r="S2351" s="42"/>
      <c r="T2351" s="78"/>
      <c r="AT2351" s="24" t="s">
        <v>135</v>
      </c>
      <c r="AU2351" s="24" t="s">
        <v>134</v>
      </c>
    </row>
    <row r="2352" spans="2:65" s="1" customFormat="1" ht="54">
      <c r="B2352" s="41"/>
      <c r="C2352" s="63"/>
      <c r="D2352" s="205" t="s">
        <v>299</v>
      </c>
      <c r="E2352" s="63"/>
      <c r="F2352" s="235" t="s">
        <v>2896</v>
      </c>
      <c r="G2352" s="63"/>
      <c r="H2352" s="63"/>
      <c r="I2352" s="163"/>
      <c r="J2352" s="63"/>
      <c r="K2352" s="63"/>
      <c r="L2352" s="61"/>
      <c r="M2352" s="207"/>
      <c r="N2352" s="42"/>
      <c r="O2352" s="42"/>
      <c r="P2352" s="42"/>
      <c r="Q2352" s="42"/>
      <c r="R2352" s="42"/>
      <c r="S2352" s="42"/>
      <c r="T2352" s="78"/>
      <c r="AT2352" s="24" t="s">
        <v>299</v>
      </c>
      <c r="AU2352" s="24" t="s">
        <v>134</v>
      </c>
    </row>
    <row r="2353" spans="2:65" s="1" customFormat="1" ht="22.5" customHeight="1">
      <c r="B2353" s="41"/>
      <c r="C2353" s="251" t="s">
        <v>1843</v>
      </c>
      <c r="D2353" s="251" t="s">
        <v>391</v>
      </c>
      <c r="E2353" s="252" t="s">
        <v>2897</v>
      </c>
      <c r="F2353" s="253" t="s">
        <v>2898</v>
      </c>
      <c r="G2353" s="254" t="s">
        <v>308</v>
      </c>
      <c r="H2353" s="255">
        <v>0.43099999999999999</v>
      </c>
      <c r="I2353" s="256"/>
      <c r="J2353" s="257">
        <f>ROUND(I2353*H2353,2)</f>
        <v>0</v>
      </c>
      <c r="K2353" s="253" t="s">
        <v>160</v>
      </c>
      <c r="L2353" s="258"/>
      <c r="M2353" s="259" t="s">
        <v>21</v>
      </c>
      <c r="N2353" s="260" t="s">
        <v>42</v>
      </c>
      <c r="O2353" s="42"/>
      <c r="P2353" s="202">
        <f>O2353*H2353</f>
        <v>0</v>
      </c>
      <c r="Q2353" s="202">
        <v>0</v>
      </c>
      <c r="R2353" s="202">
        <f>Q2353*H2353</f>
        <v>0</v>
      </c>
      <c r="S2353" s="202">
        <v>0</v>
      </c>
      <c r="T2353" s="203">
        <f>S2353*H2353</f>
        <v>0</v>
      </c>
      <c r="AR2353" s="24" t="s">
        <v>361</v>
      </c>
      <c r="AT2353" s="24" t="s">
        <v>391</v>
      </c>
      <c r="AU2353" s="24" t="s">
        <v>134</v>
      </c>
      <c r="AY2353" s="24" t="s">
        <v>126</v>
      </c>
      <c r="BE2353" s="204">
        <f>IF(N2353="základní",J2353,0)</f>
        <v>0</v>
      </c>
      <c r="BF2353" s="204">
        <f>IF(N2353="snížená",J2353,0)</f>
        <v>0</v>
      </c>
      <c r="BG2353" s="204">
        <f>IF(N2353="zákl. přenesená",J2353,0)</f>
        <v>0</v>
      </c>
      <c r="BH2353" s="204">
        <f>IF(N2353="sníž. přenesená",J2353,0)</f>
        <v>0</v>
      </c>
      <c r="BI2353" s="204">
        <f>IF(N2353="nulová",J2353,0)</f>
        <v>0</v>
      </c>
      <c r="BJ2353" s="24" t="s">
        <v>134</v>
      </c>
      <c r="BK2353" s="204">
        <f>ROUND(I2353*H2353,2)</f>
        <v>0</v>
      </c>
      <c r="BL2353" s="24" t="s">
        <v>161</v>
      </c>
      <c r="BM2353" s="24" t="s">
        <v>2899</v>
      </c>
    </row>
    <row r="2354" spans="2:65" s="1" customFormat="1" ht="27">
      <c r="B2354" s="41"/>
      <c r="C2354" s="63"/>
      <c r="D2354" s="208" t="s">
        <v>135</v>
      </c>
      <c r="E2354" s="63"/>
      <c r="F2354" s="209" t="s">
        <v>2900</v>
      </c>
      <c r="G2354" s="63"/>
      <c r="H2354" s="63"/>
      <c r="I2354" s="163"/>
      <c r="J2354" s="63"/>
      <c r="K2354" s="63"/>
      <c r="L2354" s="61"/>
      <c r="M2354" s="207"/>
      <c r="N2354" s="42"/>
      <c r="O2354" s="42"/>
      <c r="P2354" s="42"/>
      <c r="Q2354" s="42"/>
      <c r="R2354" s="42"/>
      <c r="S2354" s="42"/>
      <c r="T2354" s="78"/>
      <c r="AT2354" s="24" t="s">
        <v>135</v>
      </c>
      <c r="AU2354" s="24" t="s">
        <v>134</v>
      </c>
    </row>
    <row r="2355" spans="2:65" s="11" customFormat="1" ht="13.5">
      <c r="B2355" s="210"/>
      <c r="C2355" s="211"/>
      <c r="D2355" s="208" t="s">
        <v>171</v>
      </c>
      <c r="E2355" s="212" t="s">
        <v>21</v>
      </c>
      <c r="F2355" s="213" t="s">
        <v>2901</v>
      </c>
      <c r="G2355" s="211"/>
      <c r="H2355" s="214">
        <v>0.43099999999999999</v>
      </c>
      <c r="I2355" s="215"/>
      <c r="J2355" s="211"/>
      <c r="K2355" s="211"/>
      <c r="L2355" s="216"/>
      <c r="M2355" s="217"/>
      <c r="N2355" s="218"/>
      <c r="O2355" s="218"/>
      <c r="P2355" s="218"/>
      <c r="Q2355" s="218"/>
      <c r="R2355" s="218"/>
      <c r="S2355" s="218"/>
      <c r="T2355" s="219"/>
      <c r="AT2355" s="220" t="s">
        <v>171</v>
      </c>
      <c r="AU2355" s="220" t="s">
        <v>134</v>
      </c>
      <c r="AV2355" s="11" t="s">
        <v>134</v>
      </c>
      <c r="AW2355" s="11" t="s">
        <v>33</v>
      </c>
      <c r="AX2355" s="11" t="s">
        <v>70</v>
      </c>
      <c r="AY2355" s="220" t="s">
        <v>126</v>
      </c>
    </row>
    <row r="2356" spans="2:65" s="12" customFormat="1" ht="13.5">
      <c r="B2356" s="221"/>
      <c r="C2356" s="222"/>
      <c r="D2356" s="205" t="s">
        <v>171</v>
      </c>
      <c r="E2356" s="248" t="s">
        <v>21</v>
      </c>
      <c r="F2356" s="249" t="s">
        <v>174</v>
      </c>
      <c r="G2356" s="222"/>
      <c r="H2356" s="250">
        <v>0.43099999999999999</v>
      </c>
      <c r="I2356" s="226"/>
      <c r="J2356" s="222"/>
      <c r="K2356" s="222"/>
      <c r="L2356" s="227"/>
      <c r="M2356" s="228"/>
      <c r="N2356" s="229"/>
      <c r="O2356" s="229"/>
      <c r="P2356" s="229"/>
      <c r="Q2356" s="229"/>
      <c r="R2356" s="229"/>
      <c r="S2356" s="229"/>
      <c r="T2356" s="230"/>
      <c r="AT2356" s="231" t="s">
        <v>171</v>
      </c>
      <c r="AU2356" s="231" t="s">
        <v>134</v>
      </c>
      <c r="AV2356" s="12" t="s">
        <v>133</v>
      </c>
      <c r="AW2356" s="12" t="s">
        <v>33</v>
      </c>
      <c r="AX2356" s="12" t="s">
        <v>78</v>
      </c>
      <c r="AY2356" s="231" t="s">
        <v>126</v>
      </c>
    </row>
    <row r="2357" spans="2:65" s="1" customFormat="1" ht="22.5" customHeight="1">
      <c r="B2357" s="41"/>
      <c r="C2357" s="193" t="s">
        <v>2902</v>
      </c>
      <c r="D2357" s="193" t="s">
        <v>129</v>
      </c>
      <c r="E2357" s="194" t="s">
        <v>2903</v>
      </c>
      <c r="F2357" s="195" t="s">
        <v>2904</v>
      </c>
      <c r="G2357" s="196" t="s">
        <v>169</v>
      </c>
      <c r="H2357" s="197">
        <v>354.52499999999998</v>
      </c>
      <c r="I2357" s="198"/>
      <c r="J2357" s="199">
        <f>ROUND(I2357*H2357,2)</f>
        <v>0</v>
      </c>
      <c r="K2357" s="195" t="s">
        <v>160</v>
      </c>
      <c r="L2357" s="61"/>
      <c r="M2357" s="200" t="s">
        <v>21</v>
      </c>
      <c r="N2357" s="201" t="s">
        <v>42</v>
      </c>
      <c r="O2357" s="42"/>
      <c r="P2357" s="202">
        <f>O2357*H2357</f>
        <v>0</v>
      </c>
      <c r="Q2357" s="202">
        <v>0</v>
      </c>
      <c r="R2357" s="202">
        <f>Q2357*H2357</f>
        <v>0</v>
      </c>
      <c r="S2357" s="202">
        <v>0</v>
      </c>
      <c r="T2357" s="203">
        <f>S2357*H2357</f>
        <v>0</v>
      </c>
      <c r="AR2357" s="24" t="s">
        <v>161</v>
      </c>
      <c r="AT2357" s="24" t="s">
        <v>129</v>
      </c>
      <c r="AU2357" s="24" t="s">
        <v>134</v>
      </c>
      <c r="AY2357" s="24" t="s">
        <v>126</v>
      </c>
      <c r="BE2357" s="204">
        <f>IF(N2357="základní",J2357,0)</f>
        <v>0</v>
      </c>
      <c r="BF2357" s="204">
        <f>IF(N2357="snížená",J2357,0)</f>
        <v>0</v>
      </c>
      <c r="BG2357" s="204">
        <f>IF(N2357="zákl. přenesená",J2357,0)</f>
        <v>0</v>
      </c>
      <c r="BH2357" s="204">
        <f>IF(N2357="sníž. přenesená",J2357,0)</f>
        <v>0</v>
      </c>
      <c r="BI2357" s="204">
        <f>IF(N2357="nulová",J2357,0)</f>
        <v>0</v>
      </c>
      <c r="BJ2357" s="24" t="s">
        <v>134</v>
      </c>
      <c r="BK2357" s="204">
        <f>ROUND(I2357*H2357,2)</f>
        <v>0</v>
      </c>
      <c r="BL2357" s="24" t="s">
        <v>161</v>
      </c>
      <c r="BM2357" s="24" t="s">
        <v>2905</v>
      </c>
    </row>
    <row r="2358" spans="2:65" s="1" customFormat="1" ht="27">
      <c r="B2358" s="41"/>
      <c r="C2358" s="63"/>
      <c r="D2358" s="205" t="s">
        <v>135</v>
      </c>
      <c r="E2358" s="63"/>
      <c r="F2358" s="206" t="s">
        <v>2906</v>
      </c>
      <c r="G2358" s="63"/>
      <c r="H2358" s="63"/>
      <c r="I2358" s="163"/>
      <c r="J2358" s="63"/>
      <c r="K2358" s="63"/>
      <c r="L2358" s="61"/>
      <c r="M2358" s="207"/>
      <c r="N2358" s="42"/>
      <c r="O2358" s="42"/>
      <c r="P2358" s="42"/>
      <c r="Q2358" s="42"/>
      <c r="R2358" s="42"/>
      <c r="S2358" s="42"/>
      <c r="T2358" s="78"/>
      <c r="AT2358" s="24" t="s">
        <v>135</v>
      </c>
      <c r="AU2358" s="24" t="s">
        <v>134</v>
      </c>
    </row>
    <row r="2359" spans="2:65" s="1" customFormat="1" ht="22.5" customHeight="1">
      <c r="B2359" s="41"/>
      <c r="C2359" s="251" t="s">
        <v>1848</v>
      </c>
      <c r="D2359" s="251" t="s">
        <v>391</v>
      </c>
      <c r="E2359" s="252" t="s">
        <v>2907</v>
      </c>
      <c r="F2359" s="253" t="s">
        <v>2908</v>
      </c>
      <c r="G2359" s="254" t="s">
        <v>308</v>
      </c>
      <c r="H2359" s="255">
        <v>0.97</v>
      </c>
      <c r="I2359" s="256"/>
      <c r="J2359" s="257">
        <f>ROUND(I2359*H2359,2)</f>
        <v>0</v>
      </c>
      <c r="K2359" s="253" t="s">
        <v>160</v>
      </c>
      <c r="L2359" s="258"/>
      <c r="M2359" s="259" t="s">
        <v>21</v>
      </c>
      <c r="N2359" s="260" t="s">
        <v>42</v>
      </c>
      <c r="O2359" s="42"/>
      <c r="P2359" s="202">
        <f>O2359*H2359</f>
        <v>0</v>
      </c>
      <c r="Q2359" s="202">
        <v>0</v>
      </c>
      <c r="R2359" s="202">
        <f>Q2359*H2359</f>
        <v>0</v>
      </c>
      <c r="S2359" s="202">
        <v>0</v>
      </c>
      <c r="T2359" s="203">
        <f>S2359*H2359</f>
        <v>0</v>
      </c>
      <c r="AR2359" s="24" t="s">
        <v>361</v>
      </c>
      <c r="AT2359" s="24" t="s">
        <v>391</v>
      </c>
      <c r="AU2359" s="24" t="s">
        <v>134</v>
      </c>
      <c r="AY2359" s="24" t="s">
        <v>126</v>
      </c>
      <c r="BE2359" s="204">
        <f>IF(N2359="základní",J2359,0)</f>
        <v>0</v>
      </c>
      <c r="BF2359" s="204">
        <f>IF(N2359="snížená",J2359,0)</f>
        <v>0</v>
      </c>
      <c r="BG2359" s="204">
        <f>IF(N2359="zákl. přenesená",J2359,0)</f>
        <v>0</v>
      </c>
      <c r="BH2359" s="204">
        <f>IF(N2359="sníž. přenesená",J2359,0)</f>
        <v>0</v>
      </c>
      <c r="BI2359" s="204">
        <f>IF(N2359="nulová",J2359,0)</f>
        <v>0</v>
      </c>
      <c r="BJ2359" s="24" t="s">
        <v>134</v>
      </c>
      <c r="BK2359" s="204">
        <f>ROUND(I2359*H2359,2)</f>
        <v>0</v>
      </c>
      <c r="BL2359" s="24" t="s">
        <v>161</v>
      </c>
      <c r="BM2359" s="24" t="s">
        <v>2909</v>
      </c>
    </row>
    <row r="2360" spans="2:65" s="1" customFormat="1" ht="27">
      <c r="B2360" s="41"/>
      <c r="C2360" s="63"/>
      <c r="D2360" s="205" t="s">
        <v>135</v>
      </c>
      <c r="E2360" s="63"/>
      <c r="F2360" s="206" t="s">
        <v>2910</v>
      </c>
      <c r="G2360" s="63"/>
      <c r="H2360" s="63"/>
      <c r="I2360" s="163"/>
      <c r="J2360" s="63"/>
      <c r="K2360" s="63"/>
      <c r="L2360" s="61"/>
      <c r="M2360" s="207"/>
      <c r="N2360" s="42"/>
      <c r="O2360" s="42"/>
      <c r="P2360" s="42"/>
      <c r="Q2360" s="42"/>
      <c r="R2360" s="42"/>
      <c r="S2360" s="42"/>
      <c r="T2360" s="78"/>
      <c r="AT2360" s="24" t="s">
        <v>135</v>
      </c>
      <c r="AU2360" s="24" t="s">
        <v>134</v>
      </c>
    </row>
    <row r="2361" spans="2:65" s="1" customFormat="1" ht="22.5" customHeight="1">
      <c r="B2361" s="41"/>
      <c r="C2361" s="193" t="s">
        <v>2911</v>
      </c>
      <c r="D2361" s="193" t="s">
        <v>129</v>
      </c>
      <c r="E2361" s="194" t="s">
        <v>2912</v>
      </c>
      <c r="F2361" s="195" t="s">
        <v>2913</v>
      </c>
      <c r="G2361" s="196" t="s">
        <v>308</v>
      </c>
      <c r="H2361" s="197">
        <v>1.9259999999999999</v>
      </c>
      <c r="I2361" s="198"/>
      <c r="J2361" s="199">
        <f>ROUND(I2361*H2361,2)</f>
        <v>0</v>
      </c>
      <c r="K2361" s="195" t="s">
        <v>160</v>
      </c>
      <c r="L2361" s="61"/>
      <c r="M2361" s="200" t="s">
        <v>21</v>
      </c>
      <c r="N2361" s="201" t="s">
        <v>42</v>
      </c>
      <c r="O2361" s="42"/>
      <c r="P2361" s="202">
        <f>O2361*H2361</f>
        <v>0</v>
      </c>
      <c r="Q2361" s="202">
        <v>0</v>
      </c>
      <c r="R2361" s="202">
        <f>Q2361*H2361</f>
        <v>0</v>
      </c>
      <c r="S2361" s="202">
        <v>0</v>
      </c>
      <c r="T2361" s="203">
        <f>S2361*H2361</f>
        <v>0</v>
      </c>
      <c r="AR2361" s="24" t="s">
        <v>161</v>
      </c>
      <c r="AT2361" s="24" t="s">
        <v>129</v>
      </c>
      <c r="AU2361" s="24" t="s">
        <v>134</v>
      </c>
      <c r="AY2361" s="24" t="s">
        <v>126</v>
      </c>
      <c r="BE2361" s="204">
        <f>IF(N2361="základní",J2361,0)</f>
        <v>0</v>
      </c>
      <c r="BF2361" s="204">
        <f>IF(N2361="snížená",J2361,0)</f>
        <v>0</v>
      </c>
      <c r="BG2361" s="204">
        <f>IF(N2361="zákl. přenesená",J2361,0)</f>
        <v>0</v>
      </c>
      <c r="BH2361" s="204">
        <f>IF(N2361="sníž. přenesená",J2361,0)</f>
        <v>0</v>
      </c>
      <c r="BI2361" s="204">
        <f>IF(N2361="nulová",J2361,0)</f>
        <v>0</v>
      </c>
      <c r="BJ2361" s="24" t="s">
        <v>134</v>
      </c>
      <c r="BK2361" s="204">
        <f>ROUND(I2361*H2361,2)</f>
        <v>0</v>
      </c>
      <c r="BL2361" s="24" t="s">
        <v>161</v>
      </c>
      <c r="BM2361" s="24" t="s">
        <v>2914</v>
      </c>
    </row>
    <row r="2362" spans="2:65" s="1" customFormat="1" ht="27">
      <c r="B2362" s="41"/>
      <c r="C2362" s="63"/>
      <c r="D2362" s="208" t="s">
        <v>135</v>
      </c>
      <c r="E2362" s="63"/>
      <c r="F2362" s="209" t="s">
        <v>2915</v>
      </c>
      <c r="G2362" s="63"/>
      <c r="H2362" s="63"/>
      <c r="I2362" s="163"/>
      <c r="J2362" s="63"/>
      <c r="K2362" s="63"/>
      <c r="L2362" s="61"/>
      <c r="M2362" s="207"/>
      <c r="N2362" s="42"/>
      <c r="O2362" s="42"/>
      <c r="P2362" s="42"/>
      <c r="Q2362" s="42"/>
      <c r="R2362" s="42"/>
      <c r="S2362" s="42"/>
      <c r="T2362" s="78"/>
      <c r="AT2362" s="24" t="s">
        <v>135</v>
      </c>
      <c r="AU2362" s="24" t="s">
        <v>134</v>
      </c>
    </row>
    <row r="2363" spans="2:65" s="1" customFormat="1" ht="81">
      <c r="B2363" s="41"/>
      <c r="C2363" s="63"/>
      <c r="D2363" s="205" t="s">
        <v>299</v>
      </c>
      <c r="E2363" s="63"/>
      <c r="F2363" s="235" t="s">
        <v>2916</v>
      </c>
      <c r="G2363" s="63"/>
      <c r="H2363" s="63"/>
      <c r="I2363" s="163"/>
      <c r="J2363" s="63"/>
      <c r="K2363" s="63"/>
      <c r="L2363" s="61"/>
      <c r="M2363" s="207"/>
      <c r="N2363" s="42"/>
      <c r="O2363" s="42"/>
      <c r="P2363" s="42"/>
      <c r="Q2363" s="42"/>
      <c r="R2363" s="42"/>
      <c r="S2363" s="42"/>
      <c r="T2363" s="78"/>
      <c r="AT2363" s="24" t="s">
        <v>299</v>
      </c>
      <c r="AU2363" s="24" t="s">
        <v>134</v>
      </c>
    </row>
    <row r="2364" spans="2:65" s="1" customFormat="1" ht="22.5" customHeight="1">
      <c r="B2364" s="41"/>
      <c r="C2364" s="193" t="s">
        <v>1853</v>
      </c>
      <c r="D2364" s="193" t="s">
        <v>129</v>
      </c>
      <c r="E2364" s="194" t="s">
        <v>2917</v>
      </c>
      <c r="F2364" s="195" t="s">
        <v>2918</v>
      </c>
      <c r="G2364" s="196" t="s">
        <v>400</v>
      </c>
      <c r="H2364" s="197">
        <v>4.7</v>
      </c>
      <c r="I2364" s="198"/>
      <c r="J2364" s="199">
        <f>ROUND(I2364*H2364,2)</f>
        <v>0</v>
      </c>
      <c r="K2364" s="195" t="s">
        <v>160</v>
      </c>
      <c r="L2364" s="61"/>
      <c r="M2364" s="200" t="s">
        <v>21</v>
      </c>
      <c r="N2364" s="201" t="s">
        <v>42</v>
      </c>
      <c r="O2364" s="42"/>
      <c r="P2364" s="202">
        <f>O2364*H2364</f>
        <v>0</v>
      </c>
      <c r="Q2364" s="202">
        <v>0</v>
      </c>
      <c r="R2364" s="202">
        <f>Q2364*H2364</f>
        <v>0</v>
      </c>
      <c r="S2364" s="202">
        <v>0</v>
      </c>
      <c r="T2364" s="203">
        <f>S2364*H2364</f>
        <v>0</v>
      </c>
      <c r="AR2364" s="24" t="s">
        <v>161</v>
      </c>
      <c r="AT2364" s="24" t="s">
        <v>129</v>
      </c>
      <c r="AU2364" s="24" t="s">
        <v>134</v>
      </c>
      <c r="AY2364" s="24" t="s">
        <v>126</v>
      </c>
      <c r="BE2364" s="204">
        <f>IF(N2364="základní",J2364,0)</f>
        <v>0</v>
      </c>
      <c r="BF2364" s="204">
        <f>IF(N2364="snížená",J2364,0)</f>
        <v>0</v>
      </c>
      <c r="BG2364" s="204">
        <f>IF(N2364="zákl. přenesená",J2364,0)</f>
        <v>0</v>
      </c>
      <c r="BH2364" s="204">
        <f>IF(N2364="sníž. přenesená",J2364,0)</f>
        <v>0</v>
      </c>
      <c r="BI2364" s="204">
        <f>IF(N2364="nulová",J2364,0)</f>
        <v>0</v>
      </c>
      <c r="BJ2364" s="24" t="s">
        <v>134</v>
      </c>
      <c r="BK2364" s="204">
        <f>ROUND(I2364*H2364,2)</f>
        <v>0</v>
      </c>
      <c r="BL2364" s="24" t="s">
        <v>161</v>
      </c>
      <c r="BM2364" s="24" t="s">
        <v>2919</v>
      </c>
    </row>
    <row r="2365" spans="2:65" s="1" customFormat="1" ht="27">
      <c r="B2365" s="41"/>
      <c r="C2365" s="63"/>
      <c r="D2365" s="208" t="s">
        <v>135</v>
      </c>
      <c r="E2365" s="63"/>
      <c r="F2365" s="209" t="s">
        <v>2920</v>
      </c>
      <c r="G2365" s="63"/>
      <c r="H2365" s="63"/>
      <c r="I2365" s="163"/>
      <c r="J2365" s="63"/>
      <c r="K2365" s="63"/>
      <c r="L2365" s="61"/>
      <c r="M2365" s="207"/>
      <c r="N2365" s="42"/>
      <c r="O2365" s="42"/>
      <c r="P2365" s="42"/>
      <c r="Q2365" s="42"/>
      <c r="R2365" s="42"/>
      <c r="S2365" s="42"/>
      <c r="T2365" s="78"/>
      <c r="AT2365" s="24" t="s">
        <v>135</v>
      </c>
      <c r="AU2365" s="24" t="s">
        <v>134</v>
      </c>
    </row>
    <row r="2366" spans="2:65" s="1" customFormat="1" ht="162">
      <c r="B2366" s="41"/>
      <c r="C2366" s="63"/>
      <c r="D2366" s="208" t="s">
        <v>299</v>
      </c>
      <c r="E2366" s="63"/>
      <c r="F2366" s="236" t="s">
        <v>2921</v>
      </c>
      <c r="G2366" s="63"/>
      <c r="H2366" s="63"/>
      <c r="I2366" s="163"/>
      <c r="J2366" s="63"/>
      <c r="K2366" s="63"/>
      <c r="L2366" s="61"/>
      <c r="M2366" s="207"/>
      <c r="N2366" s="42"/>
      <c r="O2366" s="42"/>
      <c r="P2366" s="42"/>
      <c r="Q2366" s="42"/>
      <c r="R2366" s="42"/>
      <c r="S2366" s="42"/>
      <c r="T2366" s="78"/>
      <c r="AT2366" s="24" t="s">
        <v>299</v>
      </c>
      <c r="AU2366" s="24" t="s">
        <v>134</v>
      </c>
    </row>
    <row r="2367" spans="2:65" s="11" customFormat="1" ht="13.5">
      <c r="B2367" s="210"/>
      <c r="C2367" s="211"/>
      <c r="D2367" s="208" t="s">
        <v>171</v>
      </c>
      <c r="E2367" s="212" t="s">
        <v>21</v>
      </c>
      <c r="F2367" s="213" t="s">
        <v>2922</v>
      </c>
      <c r="G2367" s="211"/>
      <c r="H2367" s="214">
        <v>4.7</v>
      </c>
      <c r="I2367" s="215"/>
      <c r="J2367" s="211"/>
      <c r="K2367" s="211"/>
      <c r="L2367" s="216"/>
      <c r="M2367" s="217"/>
      <c r="N2367" s="218"/>
      <c r="O2367" s="218"/>
      <c r="P2367" s="218"/>
      <c r="Q2367" s="218"/>
      <c r="R2367" s="218"/>
      <c r="S2367" s="218"/>
      <c r="T2367" s="219"/>
      <c r="AT2367" s="220" t="s">
        <v>171</v>
      </c>
      <c r="AU2367" s="220" t="s">
        <v>134</v>
      </c>
      <c r="AV2367" s="11" t="s">
        <v>134</v>
      </c>
      <c r="AW2367" s="11" t="s">
        <v>33</v>
      </c>
      <c r="AX2367" s="11" t="s">
        <v>70</v>
      </c>
      <c r="AY2367" s="220" t="s">
        <v>126</v>
      </c>
    </row>
    <row r="2368" spans="2:65" s="12" customFormat="1" ht="13.5">
      <c r="B2368" s="221"/>
      <c r="C2368" s="222"/>
      <c r="D2368" s="205" t="s">
        <v>171</v>
      </c>
      <c r="E2368" s="248" t="s">
        <v>21</v>
      </c>
      <c r="F2368" s="249" t="s">
        <v>174</v>
      </c>
      <c r="G2368" s="222"/>
      <c r="H2368" s="250">
        <v>4.7</v>
      </c>
      <c r="I2368" s="226"/>
      <c r="J2368" s="222"/>
      <c r="K2368" s="222"/>
      <c r="L2368" s="227"/>
      <c r="M2368" s="228"/>
      <c r="N2368" s="229"/>
      <c r="O2368" s="229"/>
      <c r="P2368" s="229"/>
      <c r="Q2368" s="229"/>
      <c r="R2368" s="229"/>
      <c r="S2368" s="229"/>
      <c r="T2368" s="230"/>
      <c r="AT2368" s="231" t="s">
        <v>171</v>
      </c>
      <c r="AU2368" s="231" t="s">
        <v>134</v>
      </c>
      <c r="AV2368" s="12" t="s">
        <v>133</v>
      </c>
      <c r="AW2368" s="12" t="s">
        <v>33</v>
      </c>
      <c r="AX2368" s="12" t="s">
        <v>78</v>
      </c>
      <c r="AY2368" s="231" t="s">
        <v>126</v>
      </c>
    </row>
    <row r="2369" spans="2:65" s="1" customFormat="1" ht="22.5" customHeight="1">
      <c r="B2369" s="41"/>
      <c r="C2369" s="193" t="s">
        <v>2923</v>
      </c>
      <c r="D2369" s="193" t="s">
        <v>129</v>
      </c>
      <c r="E2369" s="194" t="s">
        <v>2924</v>
      </c>
      <c r="F2369" s="195" t="s">
        <v>2925</v>
      </c>
      <c r="G2369" s="196" t="s">
        <v>400</v>
      </c>
      <c r="H2369" s="197">
        <v>0.55000000000000004</v>
      </c>
      <c r="I2369" s="198"/>
      <c r="J2369" s="199">
        <f>ROUND(I2369*H2369,2)</f>
        <v>0</v>
      </c>
      <c r="K2369" s="195" t="s">
        <v>160</v>
      </c>
      <c r="L2369" s="61"/>
      <c r="M2369" s="200" t="s">
        <v>21</v>
      </c>
      <c r="N2369" s="201" t="s">
        <v>42</v>
      </c>
      <c r="O2369" s="42"/>
      <c r="P2369" s="202">
        <f>O2369*H2369</f>
        <v>0</v>
      </c>
      <c r="Q2369" s="202">
        <v>0</v>
      </c>
      <c r="R2369" s="202">
        <f>Q2369*H2369</f>
        <v>0</v>
      </c>
      <c r="S2369" s="202">
        <v>0</v>
      </c>
      <c r="T2369" s="203">
        <f>S2369*H2369</f>
        <v>0</v>
      </c>
      <c r="AR2369" s="24" t="s">
        <v>161</v>
      </c>
      <c r="AT2369" s="24" t="s">
        <v>129</v>
      </c>
      <c r="AU2369" s="24" t="s">
        <v>134</v>
      </c>
      <c r="AY2369" s="24" t="s">
        <v>126</v>
      </c>
      <c r="BE2369" s="204">
        <f>IF(N2369="základní",J2369,0)</f>
        <v>0</v>
      </c>
      <c r="BF2369" s="204">
        <f>IF(N2369="snížená",J2369,0)</f>
        <v>0</v>
      </c>
      <c r="BG2369" s="204">
        <f>IF(N2369="zákl. přenesená",J2369,0)</f>
        <v>0</v>
      </c>
      <c r="BH2369" s="204">
        <f>IF(N2369="sníž. přenesená",J2369,0)</f>
        <v>0</v>
      </c>
      <c r="BI2369" s="204">
        <f>IF(N2369="nulová",J2369,0)</f>
        <v>0</v>
      </c>
      <c r="BJ2369" s="24" t="s">
        <v>134</v>
      </c>
      <c r="BK2369" s="204">
        <f>ROUND(I2369*H2369,2)</f>
        <v>0</v>
      </c>
      <c r="BL2369" s="24" t="s">
        <v>161</v>
      </c>
      <c r="BM2369" s="24" t="s">
        <v>2926</v>
      </c>
    </row>
    <row r="2370" spans="2:65" s="1" customFormat="1" ht="27">
      <c r="B2370" s="41"/>
      <c r="C2370" s="63"/>
      <c r="D2370" s="208" t="s">
        <v>135</v>
      </c>
      <c r="E2370" s="63"/>
      <c r="F2370" s="209" t="s">
        <v>2927</v>
      </c>
      <c r="G2370" s="63"/>
      <c r="H2370" s="63"/>
      <c r="I2370" s="163"/>
      <c r="J2370" s="63"/>
      <c r="K2370" s="63"/>
      <c r="L2370" s="61"/>
      <c r="M2370" s="207"/>
      <c r="N2370" s="42"/>
      <c r="O2370" s="42"/>
      <c r="P2370" s="42"/>
      <c r="Q2370" s="42"/>
      <c r="R2370" s="42"/>
      <c r="S2370" s="42"/>
      <c r="T2370" s="78"/>
      <c r="AT2370" s="24" t="s">
        <v>135</v>
      </c>
      <c r="AU2370" s="24" t="s">
        <v>134</v>
      </c>
    </row>
    <row r="2371" spans="2:65" s="1" customFormat="1" ht="54">
      <c r="B2371" s="41"/>
      <c r="C2371" s="63"/>
      <c r="D2371" s="208" t="s">
        <v>299</v>
      </c>
      <c r="E2371" s="63"/>
      <c r="F2371" s="236" t="s">
        <v>2928</v>
      </c>
      <c r="G2371" s="63"/>
      <c r="H2371" s="63"/>
      <c r="I2371" s="163"/>
      <c r="J2371" s="63"/>
      <c r="K2371" s="63"/>
      <c r="L2371" s="61"/>
      <c r="M2371" s="207"/>
      <c r="N2371" s="42"/>
      <c r="O2371" s="42"/>
      <c r="P2371" s="42"/>
      <c r="Q2371" s="42"/>
      <c r="R2371" s="42"/>
      <c r="S2371" s="42"/>
      <c r="T2371" s="78"/>
      <c r="AT2371" s="24" t="s">
        <v>299</v>
      </c>
      <c r="AU2371" s="24" t="s">
        <v>134</v>
      </c>
    </row>
    <row r="2372" spans="2:65" s="11" customFormat="1" ht="13.5">
      <c r="B2372" s="210"/>
      <c r="C2372" s="211"/>
      <c r="D2372" s="208" t="s">
        <v>171</v>
      </c>
      <c r="E2372" s="212" t="s">
        <v>21</v>
      </c>
      <c r="F2372" s="213" t="s">
        <v>2929</v>
      </c>
      <c r="G2372" s="211"/>
      <c r="H2372" s="214">
        <v>0.55000000000000004</v>
      </c>
      <c r="I2372" s="215"/>
      <c r="J2372" s="211"/>
      <c r="K2372" s="211"/>
      <c r="L2372" s="216"/>
      <c r="M2372" s="217"/>
      <c r="N2372" s="218"/>
      <c r="O2372" s="218"/>
      <c r="P2372" s="218"/>
      <c r="Q2372" s="218"/>
      <c r="R2372" s="218"/>
      <c r="S2372" s="218"/>
      <c r="T2372" s="219"/>
      <c r="AT2372" s="220" t="s">
        <v>171</v>
      </c>
      <c r="AU2372" s="220" t="s">
        <v>134</v>
      </c>
      <c r="AV2372" s="11" t="s">
        <v>134</v>
      </c>
      <c r="AW2372" s="11" t="s">
        <v>33</v>
      </c>
      <c r="AX2372" s="11" t="s">
        <v>70</v>
      </c>
      <c r="AY2372" s="220" t="s">
        <v>126</v>
      </c>
    </row>
    <row r="2373" spans="2:65" s="12" customFormat="1" ht="13.5">
      <c r="B2373" s="221"/>
      <c r="C2373" s="222"/>
      <c r="D2373" s="205" t="s">
        <v>171</v>
      </c>
      <c r="E2373" s="248" t="s">
        <v>21</v>
      </c>
      <c r="F2373" s="249" t="s">
        <v>174</v>
      </c>
      <c r="G2373" s="222"/>
      <c r="H2373" s="250">
        <v>0.55000000000000004</v>
      </c>
      <c r="I2373" s="226"/>
      <c r="J2373" s="222"/>
      <c r="K2373" s="222"/>
      <c r="L2373" s="227"/>
      <c r="M2373" s="228"/>
      <c r="N2373" s="229"/>
      <c r="O2373" s="229"/>
      <c r="P2373" s="229"/>
      <c r="Q2373" s="229"/>
      <c r="R2373" s="229"/>
      <c r="S2373" s="229"/>
      <c r="T2373" s="230"/>
      <c r="AT2373" s="231" t="s">
        <v>171</v>
      </c>
      <c r="AU2373" s="231" t="s">
        <v>134</v>
      </c>
      <c r="AV2373" s="12" t="s">
        <v>133</v>
      </c>
      <c r="AW2373" s="12" t="s">
        <v>33</v>
      </c>
      <c r="AX2373" s="12" t="s">
        <v>78</v>
      </c>
      <c r="AY2373" s="231" t="s">
        <v>126</v>
      </c>
    </row>
    <row r="2374" spans="2:65" s="1" customFormat="1" ht="22.5" customHeight="1">
      <c r="B2374" s="41"/>
      <c r="C2374" s="193" t="s">
        <v>1858</v>
      </c>
      <c r="D2374" s="193" t="s">
        <v>129</v>
      </c>
      <c r="E2374" s="194" t="s">
        <v>2930</v>
      </c>
      <c r="F2374" s="195" t="s">
        <v>2931</v>
      </c>
      <c r="G2374" s="196" t="s">
        <v>400</v>
      </c>
      <c r="H2374" s="197">
        <v>17.23</v>
      </c>
      <c r="I2374" s="198"/>
      <c r="J2374" s="199">
        <f>ROUND(I2374*H2374,2)</f>
        <v>0</v>
      </c>
      <c r="K2374" s="195" t="s">
        <v>21</v>
      </c>
      <c r="L2374" s="61"/>
      <c r="M2374" s="200" t="s">
        <v>21</v>
      </c>
      <c r="N2374" s="201" t="s">
        <v>42</v>
      </c>
      <c r="O2374" s="42"/>
      <c r="P2374" s="202">
        <f>O2374*H2374</f>
        <v>0</v>
      </c>
      <c r="Q2374" s="202">
        <v>0</v>
      </c>
      <c r="R2374" s="202">
        <f>Q2374*H2374</f>
        <v>0</v>
      </c>
      <c r="S2374" s="202">
        <v>0</v>
      </c>
      <c r="T2374" s="203">
        <f>S2374*H2374</f>
        <v>0</v>
      </c>
      <c r="AR2374" s="24" t="s">
        <v>161</v>
      </c>
      <c r="AT2374" s="24" t="s">
        <v>129</v>
      </c>
      <c r="AU2374" s="24" t="s">
        <v>134</v>
      </c>
      <c r="AY2374" s="24" t="s">
        <v>126</v>
      </c>
      <c r="BE2374" s="204">
        <f>IF(N2374="základní",J2374,0)</f>
        <v>0</v>
      </c>
      <c r="BF2374" s="204">
        <f>IF(N2374="snížená",J2374,0)</f>
        <v>0</v>
      </c>
      <c r="BG2374" s="204">
        <f>IF(N2374="zákl. přenesená",J2374,0)</f>
        <v>0</v>
      </c>
      <c r="BH2374" s="204">
        <f>IF(N2374="sníž. přenesená",J2374,0)</f>
        <v>0</v>
      </c>
      <c r="BI2374" s="204">
        <f>IF(N2374="nulová",J2374,0)</f>
        <v>0</v>
      </c>
      <c r="BJ2374" s="24" t="s">
        <v>134</v>
      </c>
      <c r="BK2374" s="204">
        <f>ROUND(I2374*H2374,2)</f>
        <v>0</v>
      </c>
      <c r="BL2374" s="24" t="s">
        <v>161</v>
      </c>
      <c r="BM2374" s="24" t="s">
        <v>2932</v>
      </c>
    </row>
    <row r="2375" spans="2:65" s="1" customFormat="1" ht="13.5">
      <c r="B2375" s="41"/>
      <c r="C2375" s="63"/>
      <c r="D2375" s="208" t="s">
        <v>135</v>
      </c>
      <c r="E2375" s="63"/>
      <c r="F2375" s="209" t="s">
        <v>2931</v>
      </c>
      <c r="G2375" s="63"/>
      <c r="H2375" s="63"/>
      <c r="I2375" s="163"/>
      <c r="J2375" s="63"/>
      <c r="K2375" s="63"/>
      <c r="L2375" s="61"/>
      <c r="M2375" s="207"/>
      <c r="N2375" s="42"/>
      <c r="O2375" s="42"/>
      <c r="P2375" s="42"/>
      <c r="Q2375" s="42"/>
      <c r="R2375" s="42"/>
      <c r="S2375" s="42"/>
      <c r="T2375" s="78"/>
      <c r="AT2375" s="24" t="s">
        <v>135</v>
      </c>
      <c r="AU2375" s="24" t="s">
        <v>134</v>
      </c>
    </row>
    <row r="2376" spans="2:65" s="13" customFormat="1" ht="13.5">
      <c r="B2376" s="237"/>
      <c r="C2376" s="238"/>
      <c r="D2376" s="208" t="s">
        <v>171</v>
      </c>
      <c r="E2376" s="239" t="s">
        <v>21</v>
      </c>
      <c r="F2376" s="240" t="s">
        <v>2933</v>
      </c>
      <c r="G2376" s="238"/>
      <c r="H2376" s="241" t="s">
        <v>21</v>
      </c>
      <c r="I2376" s="242"/>
      <c r="J2376" s="238"/>
      <c r="K2376" s="238"/>
      <c r="L2376" s="243"/>
      <c r="M2376" s="244"/>
      <c r="N2376" s="245"/>
      <c r="O2376" s="245"/>
      <c r="P2376" s="245"/>
      <c r="Q2376" s="245"/>
      <c r="R2376" s="245"/>
      <c r="S2376" s="245"/>
      <c r="T2376" s="246"/>
      <c r="AT2376" s="247" t="s">
        <v>171</v>
      </c>
      <c r="AU2376" s="247" t="s">
        <v>134</v>
      </c>
      <c r="AV2376" s="13" t="s">
        <v>78</v>
      </c>
      <c r="AW2376" s="13" t="s">
        <v>33</v>
      </c>
      <c r="AX2376" s="13" t="s">
        <v>70</v>
      </c>
      <c r="AY2376" s="247" t="s">
        <v>126</v>
      </c>
    </row>
    <row r="2377" spans="2:65" s="11" customFormat="1" ht="13.5">
      <c r="B2377" s="210"/>
      <c r="C2377" s="211"/>
      <c r="D2377" s="208" t="s">
        <v>171</v>
      </c>
      <c r="E2377" s="212" t="s">
        <v>21</v>
      </c>
      <c r="F2377" s="213" t="s">
        <v>2934</v>
      </c>
      <c r="G2377" s="211"/>
      <c r="H2377" s="214">
        <v>17.23</v>
      </c>
      <c r="I2377" s="215"/>
      <c r="J2377" s="211"/>
      <c r="K2377" s="211"/>
      <c r="L2377" s="216"/>
      <c r="M2377" s="217"/>
      <c r="N2377" s="218"/>
      <c r="O2377" s="218"/>
      <c r="P2377" s="218"/>
      <c r="Q2377" s="218"/>
      <c r="R2377" s="218"/>
      <c r="S2377" s="218"/>
      <c r="T2377" s="219"/>
      <c r="AT2377" s="220" t="s">
        <v>171</v>
      </c>
      <c r="AU2377" s="220" t="s">
        <v>134</v>
      </c>
      <c r="AV2377" s="11" t="s">
        <v>134</v>
      </c>
      <c r="AW2377" s="11" t="s">
        <v>33</v>
      </c>
      <c r="AX2377" s="11" t="s">
        <v>70</v>
      </c>
      <c r="AY2377" s="220" t="s">
        <v>126</v>
      </c>
    </row>
    <row r="2378" spans="2:65" s="12" customFormat="1" ht="13.5">
      <c r="B2378" s="221"/>
      <c r="C2378" s="222"/>
      <c r="D2378" s="205" t="s">
        <v>171</v>
      </c>
      <c r="E2378" s="248" t="s">
        <v>21</v>
      </c>
      <c r="F2378" s="249" t="s">
        <v>174</v>
      </c>
      <c r="G2378" s="222"/>
      <c r="H2378" s="250">
        <v>17.23</v>
      </c>
      <c r="I2378" s="226"/>
      <c r="J2378" s="222"/>
      <c r="K2378" s="222"/>
      <c r="L2378" s="227"/>
      <c r="M2378" s="228"/>
      <c r="N2378" s="229"/>
      <c r="O2378" s="229"/>
      <c r="P2378" s="229"/>
      <c r="Q2378" s="229"/>
      <c r="R2378" s="229"/>
      <c r="S2378" s="229"/>
      <c r="T2378" s="230"/>
      <c r="AT2378" s="231" t="s">
        <v>171</v>
      </c>
      <c r="AU2378" s="231" t="s">
        <v>134</v>
      </c>
      <c r="AV2378" s="12" t="s">
        <v>133</v>
      </c>
      <c r="AW2378" s="12" t="s">
        <v>33</v>
      </c>
      <c r="AX2378" s="12" t="s">
        <v>78</v>
      </c>
      <c r="AY2378" s="231" t="s">
        <v>126</v>
      </c>
    </row>
    <row r="2379" spans="2:65" s="1" customFormat="1" ht="22.5" customHeight="1">
      <c r="B2379" s="41"/>
      <c r="C2379" s="251" t="s">
        <v>2935</v>
      </c>
      <c r="D2379" s="251" t="s">
        <v>391</v>
      </c>
      <c r="E2379" s="252" t="s">
        <v>2936</v>
      </c>
      <c r="F2379" s="253" t="s">
        <v>2937</v>
      </c>
      <c r="G2379" s="254" t="s">
        <v>400</v>
      </c>
      <c r="H2379" s="255">
        <v>18.608000000000001</v>
      </c>
      <c r="I2379" s="256"/>
      <c r="J2379" s="257">
        <f>ROUND(I2379*H2379,2)</f>
        <v>0</v>
      </c>
      <c r="K2379" s="253" t="s">
        <v>160</v>
      </c>
      <c r="L2379" s="258"/>
      <c r="M2379" s="259" t="s">
        <v>21</v>
      </c>
      <c r="N2379" s="260" t="s">
        <v>42</v>
      </c>
      <c r="O2379" s="42"/>
      <c r="P2379" s="202">
        <f>O2379*H2379</f>
        <v>0</v>
      </c>
      <c r="Q2379" s="202">
        <v>0</v>
      </c>
      <c r="R2379" s="202">
        <f>Q2379*H2379</f>
        <v>0</v>
      </c>
      <c r="S2379" s="202">
        <v>0</v>
      </c>
      <c r="T2379" s="203">
        <f>S2379*H2379</f>
        <v>0</v>
      </c>
      <c r="AR2379" s="24" t="s">
        <v>361</v>
      </c>
      <c r="AT2379" s="24" t="s">
        <v>391</v>
      </c>
      <c r="AU2379" s="24" t="s">
        <v>134</v>
      </c>
      <c r="AY2379" s="24" t="s">
        <v>126</v>
      </c>
      <c r="BE2379" s="204">
        <f>IF(N2379="základní",J2379,0)</f>
        <v>0</v>
      </c>
      <c r="BF2379" s="204">
        <f>IF(N2379="snížená",J2379,0)</f>
        <v>0</v>
      </c>
      <c r="BG2379" s="204">
        <f>IF(N2379="zákl. přenesená",J2379,0)</f>
        <v>0</v>
      </c>
      <c r="BH2379" s="204">
        <f>IF(N2379="sníž. přenesená",J2379,0)</f>
        <v>0</v>
      </c>
      <c r="BI2379" s="204">
        <f>IF(N2379="nulová",J2379,0)</f>
        <v>0</v>
      </c>
      <c r="BJ2379" s="24" t="s">
        <v>134</v>
      </c>
      <c r="BK2379" s="204">
        <f>ROUND(I2379*H2379,2)</f>
        <v>0</v>
      </c>
      <c r="BL2379" s="24" t="s">
        <v>161</v>
      </c>
      <c r="BM2379" s="24" t="s">
        <v>2938</v>
      </c>
    </row>
    <row r="2380" spans="2:65" s="1" customFormat="1" ht="13.5">
      <c r="B2380" s="41"/>
      <c r="C2380" s="63"/>
      <c r="D2380" s="208" t="s">
        <v>135</v>
      </c>
      <c r="E2380" s="63"/>
      <c r="F2380" s="209" t="s">
        <v>2937</v>
      </c>
      <c r="G2380" s="63"/>
      <c r="H2380" s="63"/>
      <c r="I2380" s="163"/>
      <c r="J2380" s="63"/>
      <c r="K2380" s="63"/>
      <c r="L2380" s="61"/>
      <c r="M2380" s="207"/>
      <c r="N2380" s="42"/>
      <c r="O2380" s="42"/>
      <c r="P2380" s="42"/>
      <c r="Q2380" s="42"/>
      <c r="R2380" s="42"/>
      <c r="S2380" s="42"/>
      <c r="T2380" s="78"/>
      <c r="AT2380" s="24" t="s">
        <v>135</v>
      </c>
      <c r="AU2380" s="24" t="s">
        <v>134</v>
      </c>
    </row>
    <row r="2381" spans="2:65" s="11" customFormat="1" ht="13.5">
      <c r="B2381" s="210"/>
      <c r="C2381" s="211"/>
      <c r="D2381" s="208" t="s">
        <v>171</v>
      </c>
      <c r="E2381" s="212" t="s">
        <v>21</v>
      </c>
      <c r="F2381" s="213" t="s">
        <v>2939</v>
      </c>
      <c r="G2381" s="211"/>
      <c r="H2381" s="214">
        <v>18.608000000000001</v>
      </c>
      <c r="I2381" s="215"/>
      <c r="J2381" s="211"/>
      <c r="K2381" s="211"/>
      <c r="L2381" s="216"/>
      <c r="M2381" s="217"/>
      <c r="N2381" s="218"/>
      <c r="O2381" s="218"/>
      <c r="P2381" s="218"/>
      <c r="Q2381" s="218"/>
      <c r="R2381" s="218"/>
      <c r="S2381" s="218"/>
      <c r="T2381" s="219"/>
      <c r="AT2381" s="220" t="s">
        <v>171</v>
      </c>
      <c r="AU2381" s="220" t="s">
        <v>134</v>
      </c>
      <c r="AV2381" s="11" t="s">
        <v>134</v>
      </c>
      <c r="AW2381" s="11" t="s">
        <v>33</v>
      </c>
      <c r="AX2381" s="11" t="s">
        <v>70</v>
      </c>
      <c r="AY2381" s="220" t="s">
        <v>126</v>
      </c>
    </row>
    <row r="2382" spans="2:65" s="12" customFormat="1" ht="13.5">
      <c r="B2382" s="221"/>
      <c r="C2382" s="222"/>
      <c r="D2382" s="205" t="s">
        <v>171</v>
      </c>
      <c r="E2382" s="248" t="s">
        <v>21</v>
      </c>
      <c r="F2382" s="249" t="s">
        <v>174</v>
      </c>
      <c r="G2382" s="222"/>
      <c r="H2382" s="250">
        <v>18.608000000000001</v>
      </c>
      <c r="I2382" s="226"/>
      <c r="J2382" s="222"/>
      <c r="K2382" s="222"/>
      <c r="L2382" s="227"/>
      <c r="M2382" s="228"/>
      <c r="N2382" s="229"/>
      <c r="O2382" s="229"/>
      <c r="P2382" s="229"/>
      <c r="Q2382" s="229"/>
      <c r="R2382" s="229"/>
      <c r="S2382" s="229"/>
      <c r="T2382" s="230"/>
      <c r="AT2382" s="231" t="s">
        <v>171</v>
      </c>
      <c r="AU2382" s="231" t="s">
        <v>134</v>
      </c>
      <c r="AV2382" s="12" t="s">
        <v>133</v>
      </c>
      <c r="AW2382" s="12" t="s">
        <v>33</v>
      </c>
      <c r="AX2382" s="12" t="s">
        <v>78</v>
      </c>
      <c r="AY2382" s="231" t="s">
        <v>126</v>
      </c>
    </row>
    <row r="2383" spans="2:65" s="1" customFormat="1" ht="22.5" customHeight="1">
      <c r="B2383" s="41"/>
      <c r="C2383" s="193" t="s">
        <v>1862</v>
      </c>
      <c r="D2383" s="193" t="s">
        <v>129</v>
      </c>
      <c r="E2383" s="194" t="s">
        <v>2940</v>
      </c>
      <c r="F2383" s="195" t="s">
        <v>2941</v>
      </c>
      <c r="G2383" s="196" t="s">
        <v>380</v>
      </c>
      <c r="H2383" s="197">
        <v>1.2370000000000001</v>
      </c>
      <c r="I2383" s="198"/>
      <c r="J2383" s="199">
        <f>ROUND(I2383*H2383,2)</f>
        <v>0</v>
      </c>
      <c r="K2383" s="195" t="s">
        <v>160</v>
      </c>
      <c r="L2383" s="61"/>
      <c r="M2383" s="200" t="s">
        <v>21</v>
      </c>
      <c r="N2383" s="201" t="s">
        <v>42</v>
      </c>
      <c r="O2383" s="42"/>
      <c r="P2383" s="202">
        <f>O2383*H2383</f>
        <v>0</v>
      </c>
      <c r="Q2383" s="202">
        <v>0</v>
      </c>
      <c r="R2383" s="202">
        <f>Q2383*H2383</f>
        <v>0</v>
      </c>
      <c r="S2383" s="202">
        <v>0</v>
      </c>
      <c r="T2383" s="203">
        <f>S2383*H2383</f>
        <v>0</v>
      </c>
      <c r="AR2383" s="24" t="s">
        <v>161</v>
      </c>
      <c r="AT2383" s="24" t="s">
        <v>129</v>
      </c>
      <c r="AU2383" s="24" t="s">
        <v>134</v>
      </c>
      <c r="AY2383" s="24" t="s">
        <v>126</v>
      </c>
      <c r="BE2383" s="204">
        <f>IF(N2383="základní",J2383,0)</f>
        <v>0</v>
      </c>
      <c r="BF2383" s="204">
        <f>IF(N2383="snížená",J2383,0)</f>
        <v>0</v>
      </c>
      <c r="BG2383" s="204">
        <f>IF(N2383="zákl. přenesená",J2383,0)</f>
        <v>0</v>
      </c>
      <c r="BH2383" s="204">
        <f>IF(N2383="sníž. přenesená",J2383,0)</f>
        <v>0</v>
      </c>
      <c r="BI2383" s="204">
        <f>IF(N2383="nulová",J2383,0)</f>
        <v>0</v>
      </c>
      <c r="BJ2383" s="24" t="s">
        <v>134</v>
      </c>
      <c r="BK2383" s="204">
        <f>ROUND(I2383*H2383,2)</f>
        <v>0</v>
      </c>
      <c r="BL2383" s="24" t="s">
        <v>161</v>
      </c>
      <c r="BM2383" s="24" t="s">
        <v>2942</v>
      </c>
    </row>
    <row r="2384" spans="2:65" s="1" customFormat="1" ht="27">
      <c r="B2384" s="41"/>
      <c r="C2384" s="63"/>
      <c r="D2384" s="208" t="s">
        <v>135</v>
      </c>
      <c r="E2384" s="63"/>
      <c r="F2384" s="209" t="s">
        <v>2943</v>
      </c>
      <c r="G2384" s="63"/>
      <c r="H2384" s="63"/>
      <c r="I2384" s="163"/>
      <c r="J2384" s="63"/>
      <c r="K2384" s="63"/>
      <c r="L2384" s="61"/>
      <c r="M2384" s="207"/>
      <c r="N2384" s="42"/>
      <c r="O2384" s="42"/>
      <c r="P2384" s="42"/>
      <c r="Q2384" s="42"/>
      <c r="R2384" s="42"/>
      <c r="S2384" s="42"/>
      <c r="T2384" s="78"/>
      <c r="AT2384" s="24" t="s">
        <v>135</v>
      </c>
      <c r="AU2384" s="24" t="s">
        <v>134</v>
      </c>
    </row>
    <row r="2385" spans="2:65" s="1" customFormat="1" ht="121.5">
      <c r="B2385" s="41"/>
      <c r="C2385" s="63"/>
      <c r="D2385" s="208" t="s">
        <v>299</v>
      </c>
      <c r="E2385" s="63"/>
      <c r="F2385" s="236" t="s">
        <v>1894</v>
      </c>
      <c r="G2385" s="63"/>
      <c r="H2385" s="63"/>
      <c r="I2385" s="163"/>
      <c r="J2385" s="63"/>
      <c r="K2385" s="63"/>
      <c r="L2385" s="61"/>
      <c r="M2385" s="207"/>
      <c r="N2385" s="42"/>
      <c r="O2385" s="42"/>
      <c r="P2385" s="42"/>
      <c r="Q2385" s="42"/>
      <c r="R2385" s="42"/>
      <c r="S2385" s="42"/>
      <c r="T2385" s="78"/>
      <c r="AT2385" s="24" t="s">
        <v>299</v>
      </c>
      <c r="AU2385" s="24" t="s">
        <v>134</v>
      </c>
    </row>
    <row r="2386" spans="2:65" s="10" customFormat="1" ht="29.85" customHeight="1">
      <c r="B2386" s="176"/>
      <c r="C2386" s="177"/>
      <c r="D2386" s="190" t="s">
        <v>69</v>
      </c>
      <c r="E2386" s="191" t="s">
        <v>2944</v>
      </c>
      <c r="F2386" s="191" t="s">
        <v>2945</v>
      </c>
      <c r="G2386" s="177"/>
      <c r="H2386" s="177"/>
      <c r="I2386" s="180"/>
      <c r="J2386" s="192">
        <f>BK2386</f>
        <v>0</v>
      </c>
      <c r="K2386" s="177"/>
      <c r="L2386" s="182"/>
      <c r="M2386" s="183"/>
      <c r="N2386" s="184"/>
      <c r="O2386" s="184"/>
      <c r="P2386" s="185">
        <f>SUM(P2387:P3050)</f>
        <v>0</v>
      </c>
      <c r="Q2386" s="184"/>
      <c r="R2386" s="185">
        <f>SUM(R2387:R3050)</f>
        <v>0</v>
      </c>
      <c r="S2386" s="184"/>
      <c r="T2386" s="186">
        <f>SUM(T2387:T3050)</f>
        <v>0</v>
      </c>
      <c r="AR2386" s="187" t="s">
        <v>134</v>
      </c>
      <c r="AT2386" s="188" t="s">
        <v>69</v>
      </c>
      <c r="AU2386" s="188" t="s">
        <v>78</v>
      </c>
      <c r="AY2386" s="187" t="s">
        <v>126</v>
      </c>
      <c r="BK2386" s="189">
        <f>SUM(BK2387:BK3050)</f>
        <v>0</v>
      </c>
    </row>
    <row r="2387" spans="2:65" s="1" customFormat="1" ht="22.5" customHeight="1">
      <c r="B2387" s="41"/>
      <c r="C2387" s="193" t="s">
        <v>2946</v>
      </c>
      <c r="D2387" s="193" t="s">
        <v>129</v>
      </c>
      <c r="E2387" s="194" t="s">
        <v>2947</v>
      </c>
      <c r="F2387" s="195" t="s">
        <v>2948</v>
      </c>
      <c r="G2387" s="196" t="s">
        <v>400</v>
      </c>
      <c r="H2387" s="197">
        <v>27.048999999999999</v>
      </c>
      <c r="I2387" s="198"/>
      <c r="J2387" s="199">
        <f>ROUND(I2387*H2387,2)</f>
        <v>0</v>
      </c>
      <c r="K2387" s="195" t="s">
        <v>160</v>
      </c>
      <c r="L2387" s="61"/>
      <c r="M2387" s="200" t="s">
        <v>21</v>
      </c>
      <c r="N2387" s="201" t="s">
        <v>42</v>
      </c>
      <c r="O2387" s="42"/>
      <c r="P2387" s="202">
        <f>O2387*H2387</f>
        <v>0</v>
      </c>
      <c r="Q2387" s="202">
        <v>0</v>
      </c>
      <c r="R2387" s="202">
        <f>Q2387*H2387</f>
        <v>0</v>
      </c>
      <c r="S2387" s="202">
        <v>0</v>
      </c>
      <c r="T2387" s="203">
        <f>S2387*H2387</f>
        <v>0</v>
      </c>
      <c r="AR2387" s="24" t="s">
        <v>161</v>
      </c>
      <c r="AT2387" s="24" t="s">
        <v>129</v>
      </c>
      <c r="AU2387" s="24" t="s">
        <v>134</v>
      </c>
      <c r="AY2387" s="24" t="s">
        <v>126</v>
      </c>
      <c r="BE2387" s="204">
        <f>IF(N2387="základní",J2387,0)</f>
        <v>0</v>
      </c>
      <c r="BF2387" s="204">
        <f>IF(N2387="snížená",J2387,0)</f>
        <v>0</v>
      </c>
      <c r="BG2387" s="204">
        <f>IF(N2387="zákl. přenesená",J2387,0)</f>
        <v>0</v>
      </c>
      <c r="BH2387" s="204">
        <f>IF(N2387="sníž. přenesená",J2387,0)</f>
        <v>0</v>
      </c>
      <c r="BI2387" s="204">
        <f>IF(N2387="nulová",J2387,0)</f>
        <v>0</v>
      </c>
      <c r="BJ2387" s="24" t="s">
        <v>134</v>
      </c>
      <c r="BK2387" s="204">
        <f>ROUND(I2387*H2387,2)</f>
        <v>0</v>
      </c>
      <c r="BL2387" s="24" t="s">
        <v>161</v>
      </c>
      <c r="BM2387" s="24" t="s">
        <v>2949</v>
      </c>
    </row>
    <row r="2388" spans="2:65" s="1" customFormat="1" ht="40.5">
      <c r="B2388" s="41"/>
      <c r="C2388" s="63"/>
      <c r="D2388" s="208" t="s">
        <v>135</v>
      </c>
      <c r="E2388" s="63"/>
      <c r="F2388" s="209" t="s">
        <v>2950</v>
      </c>
      <c r="G2388" s="63"/>
      <c r="H2388" s="63"/>
      <c r="I2388" s="163"/>
      <c r="J2388" s="63"/>
      <c r="K2388" s="63"/>
      <c r="L2388" s="61"/>
      <c r="M2388" s="207"/>
      <c r="N2388" s="42"/>
      <c r="O2388" s="42"/>
      <c r="P2388" s="42"/>
      <c r="Q2388" s="42"/>
      <c r="R2388" s="42"/>
      <c r="S2388" s="42"/>
      <c r="T2388" s="78"/>
      <c r="AT2388" s="24" t="s">
        <v>135</v>
      </c>
      <c r="AU2388" s="24" t="s">
        <v>134</v>
      </c>
    </row>
    <row r="2389" spans="2:65" s="1" customFormat="1" ht="135">
      <c r="B2389" s="41"/>
      <c r="C2389" s="63"/>
      <c r="D2389" s="205" t="s">
        <v>299</v>
      </c>
      <c r="E2389" s="63"/>
      <c r="F2389" s="235" t="s">
        <v>2951</v>
      </c>
      <c r="G2389" s="63"/>
      <c r="H2389" s="63"/>
      <c r="I2389" s="163"/>
      <c r="J2389" s="63"/>
      <c r="K2389" s="63"/>
      <c r="L2389" s="61"/>
      <c r="M2389" s="207"/>
      <c r="N2389" s="42"/>
      <c r="O2389" s="42"/>
      <c r="P2389" s="42"/>
      <c r="Q2389" s="42"/>
      <c r="R2389" s="42"/>
      <c r="S2389" s="42"/>
      <c r="T2389" s="78"/>
      <c r="AT2389" s="24" t="s">
        <v>299</v>
      </c>
      <c r="AU2389" s="24" t="s">
        <v>134</v>
      </c>
    </row>
    <row r="2390" spans="2:65" s="1" customFormat="1" ht="22.5" customHeight="1">
      <c r="B2390" s="41"/>
      <c r="C2390" s="193" t="s">
        <v>1867</v>
      </c>
      <c r="D2390" s="193" t="s">
        <v>129</v>
      </c>
      <c r="E2390" s="194" t="s">
        <v>2952</v>
      </c>
      <c r="F2390" s="195" t="s">
        <v>2953</v>
      </c>
      <c r="G2390" s="196" t="s">
        <v>400</v>
      </c>
      <c r="H2390" s="197">
        <v>125.339</v>
      </c>
      <c r="I2390" s="198"/>
      <c r="J2390" s="199">
        <f>ROUND(I2390*H2390,2)</f>
        <v>0</v>
      </c>
      <c r="K2390" s="195" t="s">
        <v>160</v>
      </c>
      <c r="L2390" s="61"/>
      <c r="M2390" s="200" t="s">
        <v>21</v>
      </c>
      <c r="N2390" s="201" t="s">
        <v>42</v>
      </c>
      <c r="O2390" s="42"/>
      <c r="P2390" s="202">
        <f>O2390*H2390</f>
        <v>0</v>
      </c>
      <c r="Q2390" s="202">
        <v>0</v>
      </c>
      <c r="R2390" s="202">
        <f>Q2390*H2390</f>
        <v>0</v>
      </c>
      <c r="S2390" s="202">
        <v>0</v>
      </c>
      <c r="T2390" s="203">
        <f>S2390*H2390</f>
        <v>0</v>
      </c>
      <c r="AR2390" s="24" t="s">
        <v>161</v>
      </c>
      <c r="AT2390" s="24" t="s">
        <v>129</v>
      </c>
      <c r="AU2390" s="24" t="s">
        <v>134</v>
      </c>
      <c r="AY2390" s="24" t="s">
        <v>126</v>
      </c>
      <c r="BE2390" s="204">
        <f>IF(N2390="základní",J2390,0)</f>
        <v>0</v>
      </c>
      <c r="BF2390" s="204">
        <f>IF(N2390="snížená",J2390,0)</f>
        <v>0</v>
      </c>
      <c r="BG2390" s="204">
        <f>IF(N2390="zákl. přenesená",J2390,0)</f>
        <v>0</v>
      </c>
      <c r="BH2390" s="204">
        <f>IF(N2390="sníž. přenesená",J2390,0)</f>
        <v>0</v>
      </c>
      <c r="BI2390" s="204">
        <f>IF(N2390="nulová",J2390,0)</f>
        <v>0</v>
      </c>
      <c r="BJ2390" s="24" t="s">
        <v>134</v>
      </c>
      <c r="BK2390" s="204">
        <f>ROUND(I2390*H2390,2)</f>
        <v>0</v>
      </c>
      <c r="BL2390" s="24" t="s">
        <v>161</v>
      </c>
      <c r="BM2390" s="24" t="s">
        <v>2954</v>
      </c>
    </row>
    <row r="2391" spans="2:65" s="1" customFormat="1" ht="40.5">
      <c r="B2391" s="41"/>
      <c r="C2391" s="63"/>
      <c r="D2391" s="208" t="s">
        <v>135</v>
      </c>
      <c r="E2391" s="63"/>
      <c r="F2391" s="209" t="s">
        <v>2955</v>
      </c>
      <c r="G2391" s="63"/>
      <c r="H2391" s="63"/>
      <c r="I2391" s="163"/>
      <c r="J2391" s="63"/>
      <c r="K2391" s="63"/>
      <c r="L2391" s="61"/>
      <c r="M2391" s="207"/>
      <c r="N2391" s="42"/>
      <c r="O2391" s="42"/>
      <c r="P2391" s="42"/>
      <c r="Q2391" s="42"/>
      <c r="R2391" s="42"/>
      <c r="S2391" s="42"/>
      <c r="T2391" s="78"/>
      <c r="AT2391" s="24" t="s">
        <v>135</v>
      </c>
      <c r="AU2391" s="24" t="s">
        <v>134</v>
      </c>
    </row>
    <row r="2392" spans="2:65" s="1" customFormat="1" ht="135">
      <c r="B2392" s="41"/>
      <c r="C2392" s="63"/>
      <c r="D2392" s="208" t="s">
        <v>299</v>
      </c>
      <c r="E2392" s="63"/>
      <c r="F2392" s="236" t="s">
        <v>2951</v>
      </c>
      <c r="G2392" s="63"/>
      <c r="H2392" s="63"/>
      <c r="I2392" s="163"/>
      <c r="J2392" s="63"/>
      <c r="K2392" s="63"/>
      <c r="L2392" s="61"/>
      <c r="M2392" s="207"/>
      <c r="N2392" s="42"/>
      <c r="O2392" s="42"/>
      <c r="P2392" s="42"/>
      <c r="Q2392" s="42"/>
      <c r="R2392" s="42"/>
      <c r="S2392" s="42"/>
      <c r="T2392" s="78"/>
      <c r="AT2392" s="24" t="s">
        <v>299</v>
      </c>
      <c r="AU2392" s="24" t="s">
        <v>134</v>
      </c>
    </row>
    <row r="2393" spans="2:65" s="11" customFormat="1" ht="13.5">
      <c r="B2393" s="210"/>
      <c r="C2393" s="211"/>
      <c r="D2393" s="208" t="s">
        <v>171</v>
      </c>
      <c r="E2393" s="212" t="s">
        <v>21</v>
      </c>
      <c r="F2393" s="213" t="s">
        <v>2956</v>
      </c>
      <c r="G2393" s="211"/>
      <c r="H2393" s="214">
        <v>23.905000000000001</v>
      </c>
      <c r="I2393" s="215"/>
      <c r="J2393" s="211"/>
      <c r="K2393" s="211"/>
      <c r="L2393" s="216"/>
      <c r="M2393" s="217"/>
      <c r="N2393" s="218"/>
      <c r="O2393" s="218"/>
      <c r="P2393" s="218"/>
      <c r="Q2393" s="218"/>
      <c r="R2393" s="218"/>
      <c r="S2393" s="218"/>
      <c r="T2393" s="219"/>
      <c r="AT2393" s="220" t="s">
        <v>171</v>
      </c>
      <c r="AU2393" s="220" t="s">
        <v>134</v>
      </c>
      <c r="AV2393" s="11" t="s">
        <v>134</v>
      </c>
      <c r="AW2393" s="11" t="s">
        <v>33</v>
      </c>
      <c r="AX2393" s="11" t="s">
        <v>70</v>
      </c>
      <c r="AY2393" s="220" t="s">
        <v>126</v>
      </c>
    </row>
    <row r="2394" spans="2:65" s="11" customFormat="1" ht="13.5">
      <c r="B2394" s="210"/>
      <c r="C2394" s="211"/>
      <c r="D2394" s="208" t="s">
        <v>171</v>
      </c>
      <c r="E2394" s="212" t="s">
        <v>21</v>
      </c>
      <c r="F2394" s="213" t="s">
        <v>2957</v>
      </c>
      <c r="G2394" s="211"/>
      <c r="H2394" s="214">
        <v>21.053999999999998</v>
      </c>
      <c r="I2394" s="215"/>
      <c r="J2394" s="211"/>
      <c r="K2394" s="211"/>
      <c r="L2394" s="216"/>
      <c r="M2394" s="217"/>
      <c r="N2394" s="218"/>
      <c r="O2394" s="218"/>
      <c r="P2394" s="218"/>
      <c r="Q2394" s="218"/>
      <c r="R2394" s="218"/>
      <c r="S2394" s="218"/>
      <c r="T2394" s="219"/>
      <c r="AT2394" s="220" t="s">
        <v>171</v>
      </c>
      <c r="AU2394" s="220" t="s">
        <v>134</v>
      </c>
      <c r="AV2394" s="11" t="s">
        <v>134</v>
      </c>
      <c r="AW2394" s="11" t="s">
        <v>33</v>
      </c>
      <c r="AX2394" s="11" t="s">
        <v>70</v>
      </c>
      <c r="AY2394" s="220" t="s">
        <v>126</v>
      </c>
    </row>
    <row r="2395" spans="2:65" s="11" customFormat="1" ht="13.5">
      <c r="B2395" s="210"/>
      <c r="C2395" s="211"/>
      <c r="D2395" s="208" t="s">
        <v>171</v>
      </c>
      <c r="E2395" s="212" t="s">
        <v>21</v>
      </c>
      <c r="F2395" s="213" t="s">
        <v>2958</v>
      </c>
      <c r="G2395" s="211"/>
      <c r="H2395" s="214">
        <v>13.879</v>
      </c>
      <c r="I2395" s="215"/>
      <c r="J2395" s="211"/>
      <c r="K2395" s="211"/>
      <c r="L2395" s="216"/>
      <c r="M2395" s="217"/>
      <c r="N2395" s="218"/>
      <c r="O2395" s="218"/>
      <c r="P2395" s="218"/>
      <c r="Q2395" s="218"/>
      <c r="R2395" s="218"/>
      <c r="S2395" s="218"/>
      <c r="T2395" s="219"/>
      <c r="AT2395" s="220" t="s">
        <v>171</v>
      </c>
      <c r="AU2395" s="220" t="s">
        <v>134</v>
      </c>
      <c r="AV2395" s="11" t="s">
        <v>134</v>
      </c>
      <c r="AW2395" s="11" t="s">
        <v>33</v>
      </c>
      <c r="AX2395" s="11" t="s">
        <v>70</v>
      </c>
      <c r="AY2395" s="220" t="s">
        <v>126</v>
      </c>
    </row>
    <row r="2396" spans="2:65" s="11" customFormat="1" ht="13.5">
      <c r="B2396" s="210"/>
      <c r="C2396" s="211"/>
      <c r="D2396" s="208" t="s">
        <v>171</v>
      </c>
      <c r="E2396" s="212" t="s">
        <v>21</v>
      </c>
      <c r="F2396" s="213" t="s">
        <v>2959</v>
      </c>
      <c r="G2396" s="211"/>
      <c r="H2396" s="214">
        <v>10.148</v>
      </c>
      <c r="I2396" s="215"/>
      <c r="J2396" s="211"/>
      <c r="K2396" s="211"/>
      <c r="L2396" s="216"/>
      <c r="M2396" s="217"/>
      <c r="N2396" s="218"/>
      <c r="O2396" s="218"/>
      <c r="P2396" s="218"/>
      <c r="Q2396" s="218"/>
      <c r="R2396" s="218"/>
      <c r="S2396" s="218"/>
      <c r="T2396" s="219"/>
      <c r="AT2396" s="220" t="s">
        <v>171</v>
      </c>
      <c r="AU2396" s="220" t="s">
        <v>134</v>
      </c>
      <c r="AV2396" s="11" t="s">
        <v>134</v>
      </c>
      <c r="AW2396" s="11" t="s">
        <v>33</v>
      </c>
      <c r="AX2396" s="11" t="s">
        <v>70</v>
      </c>
      <c r="AY2396" s="220" t="s">
        <v>126</v>
      </c>
    </row>
    <row r="2397" spans="2:65" s="11" customFormat="1" ht="13.5">
      <c r="B2397" s="210"/>
      <c r="C2397" s="211"/>
      <c r="D2397" s="208" t="s">
        <v>171</v>
      </c>
      <c r="E2397" s="212" t="s">
        <v>21</v>
      </c>
      <c r="F2397" s="213" t="s">
        <v>2960</v>
      </c>
      <c r="G2397" s="211"/>
      <c r="H2397" s="214">
        <v>18.655000000000001</v>
      </c>
      <c r="I2397" s="215"/>
      <c r="J2397" s="211"/>
      <c r="K2397" s="211"/>
      <c r="L2397" s="216"/>
      <c r="M2397" s="217"/>
      <c r="N2397" s="218"/>
      <c r="O2397" s="218"/>
      <c r="P2397" s="218"/>
      <c r="Q2397" s="218"/>
      <c r="R2397" s="218"/>
      <c r="S2397" s="218"/>
      <c r="T2397" s="219"/>
      <c r="AT2397" s="220" t="s">
        <v>171</v>
      </c>
      <c r="AU2397" s="220" t="s">
        <v>134</v>
      </c>
      <c r="AV2397" s="11" t="s">
        <v>134</v>
      </c>
      <c r="AW2397" s="11" t="s">
        <v>33</v>
      </c>
      <c r="AX2397" s="11" t="s">
        <v>70</v>
      </c>
      <c r="AY2397" s="220" t="s">
        <v>126</v>
      </c>
    </row>
    <row r="2398" spans="2:65" s="11" customFormat="1" ht="13.5">
      <c r="B2398" s="210"/>
      <c r="C2398" s="211"/>
      <c r="D2398" s="208" t="s">
        <v>171</v>
      </c>
      <c r="E2398" s="212" t="s">
        <v>21</v>
      </c>
      <c r="F2398" s="213" t="s">
        <v>2961</v>
      </c>
      <c r="G2398" s="211"/>
      <c r="H2398" s="214">
        <v>3.895</v>
      </c>
      <c r="I2398" s="215"/>
      <c r="J2398" s="211"/>
      <c r="K2398" s="211"/>
      <c r="L2398" s="216"/>
      <c r="M2398" s="217"/>
      <c r="N2398" s="218"/>
      <c r="O2398" s="218"/>
      <c r="P2398" s="218"/>
      <c r="Q2398" s="218"/>
      <c r="R2398" s="218"/>
      <c r="S2398" s="218"/>
      <c r="T2398" s="219"/>
      <c r="AT2398" s="220" t="s">
        <v>171</v>
      </c>
      <c r="AU2398" s="220" t="s">
        <v>134</v>
      </c>
      <c r="AV2398" s="11" t="s">
        <v>134</v>
      </c>
      <c r="AW2398" s="11" t="s">
        <v>33</v>
      </c>
      <c r="AX2398" s="11" t="s">
        <v>70</v>
      </c>
      <c r="AY2398" s="220" t="s">
        <v>126</v>
      </c>
    </row>
    <row r="2399" spans="2:65" s="11" customFormat="1" ht="13.5">
      <c r="B2399" s="210"/>
      <c r="C2399" s="211"/>
      <c r="D2399" s="208" t="s">
        <v>171</v>
      </c>
      <c r="E2399" s="212" t="s">
        <v>21</v>
      </c>
      <c r="F2399" s="213" t="s">
        <v>2962</v>
      </c>
      <c r="G2399" s="211"/>
      <c r="H2399" s="214">
        <v>7.4550000000000001</v>
      </c>
      <c r="I2399" s="215"/>
      <c r="J2399" s="211"/>
      <c r="K2399" s="211"/>
      <c r="L2399" s="216"/>
      <c r="M2399" s="217"/>
      <c r="N2399" s="218"/>
      <c r="O2399" s="218"/>
      <c r="P2399" s="218"/>
      <c r="Q2399" s="218"/>
      <c r="R2399" s="218"/>
      <c r="S2399" s="218"/>
      <c r="T2399" s="219"/>
      <c r="AT2399" s="220" t="s">
        <v>171</v>
      </c>
      <c r="AU2399" s="220" t="s">
        <v>134</v>
      </c>
      <c r="AV2399" s="11" t="s">
        <v>134</v>
      </c>
      <c r="AW2399" s="11" t="s">
        <v>33</v>
      </c>
      <c r="AX2399" s="11" t="s">
        <v>70</v>
      </c>
      <c r="AY2399" s="220" t="s">
        <v>126</v>
      </c>
    </row>
    <row r="2400" spans="2:65" s="11" customFormat="1" ht="13.5">
      <c r="B2400" s="210"/>
      <c r="C2400" s="211"/>
      <c r="D2400" s="208" t="s">
        <v>171</v>
      </c>
      <c r="E2400" s="212" t="s">
        <v>21</v>
      </c>
      <c r="F2400" s="213" t="s">
        <v>2963</v>
      </c>
      <c r="G2400" s="211"/>
      <c r="H2400" s="214">
        <v>5.46</v>
      </c>
      <c r="I2400" s="215"/>
      <c r="J2400" s="211"/>
      <c r="K2400" s="211"/>
      <c r="L2400" s="216"/>
      <c r="M2400" s="217"/>
      <c r="N2400" s="218"/>
      <c r="O2400" s="218"/>
      <c r="P2400" s="218"/>
      <c r="Q2400" s="218"/>
      <c r="R2400" s="218"/>
      <c r="S2400" s="218"/>
      <c r="T2400" s="219"/>
      <c r="AT2400" s="220" t="s">
        <v>171</v>
      </c>
      <c r="AU2400" s="220" t="s">
        <v>134</v>
      </c>
      <c r="AV2400" s="11" t="s">
        <v>134</v>
      </c>
      <c r="AW2400" s="11" t="s">
        <v>33</v>
      </c>
      <c r="AX2400" s="11" t="s">
        <v>70</v>
      </c>
      <c r="AY2400" s="220" t="s">
        <v>126</v>
      </c>
    </row>
    <row r="2401" spans="2:65" s="12" customFormat="1" ht="13.5">
      <c r="B2401" s="221"/>
      <c r="C2401" s="222"/>
      <c r="D2401" s="208" t="s">
        <v>171</v>
      </c>
      <c r="E2401" s="223" t="s">
        <v>21</v>
      </c>
      <c r="F2401" s="224" t="s">
        <v>174</v>
      </c>
      <c r="G2401" s="222"/>
      <c r="H2401" s="225">
        <v>104.45099999999999</v>
      </c>
      <c r="I2401" s="226"/>
      <c r="J2401" s="222"/>
      <c r="K2401" s="222"/>
      <c r="L2401" s="227"/>
      <c r="M2401" s="228"/>
      <c r="N2401" s="229"/>
      <c r="O2401" s="229"/>
      <c r="P2401" s="229"/>
      <c r="Q2401" s="229"/>
      <c r="R2401" s="229"/>
      <c r="S2401" s="229"/>
      <c r="T2401" s="230"/>
      <c r="AT2401" s="231" t="s">
        <v>171</v>
      </c>
      <c r="AU2401" s="231" t="s">
        <v>134</v>
      </c>
      <c r="AV2401" s="12" t="s">
        <v>133</v>
      </c>
      <c r="AW2401" s="12" t="s">
        <v>33</v>
      </c>
      <c r="AX2401" s="12" t="s">
        <v>70</v>
      </c>
      <c r="AY2401" s="231" t="s">
        <v>126</v>
      </c>
    </row>
    <row r="2402" spans="2:65" s="11" customFormat="1" ht="13.5">
      <c r="B2402" s="210"/>
      <c r="C2402" s="211"/>
      <c r="D2402" s="208" t="s">
        <v>171</v>
      </c>
      <c r="E2402" s="212" t="s">
        <v>21</v>
      </c>
      <c r="F2402" s="213" t="s">
        <v>2964</v>
      </c>
      <c r="G2402" s="211"/>
      <c r="H2402" s="214">
        <v>125.339</v>
      </c>
      <c r="I2402" s="215"/>
      <c r="J2402" s="211"/>
      <c r="K2402" s="211"/>
      <c r="L2402" s="216"/>
      <c r="M2402" s="217"/>
      <c r="N2402" s="218"/>
      <c r="O2402" s="218"/>
      <c r="P2402" s="218"/>
      <c r="Q2402" s="218"/>
      <c r="R2402" s="218"/>
      <c r="S2402" s="218"/>
      <c r="T2402" s="219"/>
      <c r="AT2402" s="220" t="s">
        <v>171</v>
      </c>
      <c r="AU2402" s="220" t="s">
        <v>134</v>
      </c>
      <c r="AV2402" s="11" t="s">
        <v>134</v>
      </c>
      <c r="AW2402" s="11" t="s">
        <v>33</v>
      </c>
      <c r="AX2402" s="11" t="s">
        <v>70</v>
      </c>
      <c r="AY2402" s="220" t="s">
        <v>126</v>
      </c>
    </row>
    <row r="2403" spans="2:65" s="12" customFormat="1" ht="13.5">
      <c r="B2403" s="221"/>
      <c r="C2403" s="222"/>
      <c r="D2403" s="205" t="s">
        <v>171</v>
      </c>
      <c r="E2403" s="248" t="s">
        <v>21</v>
      </c>
      <c r="F2403" s="249" t="s">
        <v>174</v>
      </c>
      <c r="G2403" s="222"/>
      <c r="H2403" s="250">
        <v>125.339</v>
      </c>
      <c r="I2403" s="226"/>
      <c r="J2403" s="222"/>
      <c r="K2403" s="222"/>
      <c r="L2403" s="227"/>
      <c r="M2403" s="228"/>
      <c r="N2403" s="229"/>
      <c r="O2403" s="229"/>
      <c r="P2403" s="229"/>
      <c r="Q2403" s="229"/>
      <c r="R2403" s="229"/>
      <c r="S2403" s="229"/>
      <c r="T2403" s="230"/>
      <c r="AT2403" s="231" t="s">
        <v>171</v>
      </c>
      <c r="AU2403" s="231" t="s">
        <v>134</v>
      </c>
      <c r="AV2403" s="12" t="s">
        <v>133</v>
      </c>
      <c r="AW2403" s="12" t="s">
        <v>33</v>
      </c>
      <c r="AX2403" s="12" t="s">
        <v>78</v>
      </c>
      <c r="AY2403" s="231" t="s">
        <v>126</v>
      </c>
    </row>
    <row r="2404" spans="2:65" s="1" customFormat="1" ht="22.5" customHeight="1">
      <c r="B2404" s="41"/>
      <c r="C2404" s="193" t="s">
        <v>2965</v>
      </c>
      <c r="D2404" s="193" t="s">
        <v>129</v>
      </c>
      <c r="E2404" s="194" t="s">
        <v>2966</v>
      </c>
      <c r="F2404" s="195" t="s">
        <v>2967</v>
      </c>
      <c r="G2404" s="196" t="s">
        <v>400</v>
      </c>
      <c r="H2404" s="197">
        <v>104.158</v>
      </c>
      <c r="I2404" s="198"/>
      <c r="J2404" s="199">
        <f>ROUND(I2404*H2404,2)</f>
        <v>0</v>
      </c>
      <c r="K2404" s="195" t="s">
        <v>160</v>
      </c>
      <c r="L2404" s="61"/>
      <c r="M2404" s="200" t="s">
        <v>21</v>
      </c>
      <c r="N2404" s="201" t="s">
        <v>42</v>
      </c>
      <c r="O2404" s="42"/>
      <c r="P2404" s="202">
        <f>O2404*H2404</f>
        <v>0</v>
      </c>
      <c r="Q2404" s="202">
        <v>0</v>
      </c>
      <c r="R2404" s="202">
        <f>Q2404*H2404</f>
        <v>0</v>
      </c>
      <c r="S2404" s="202">
        <v>0</v>
      </c>
      <c r="T2404" s="203">
        <f>S2404*H2404</f>
        <v>0</v>
      </c>
      <c r="AR2404" s="24" t="s">
        <v>161</v>
      </c>
      <c r="AT2404" s="24" t="s">
        <v>129</v>
      </c>
      <c r="AU2404" s="24" t="s">
        <v>134</v>
      </c>
      <c r="AY2404" s="24" t="s">
        <v>126</v>
      </c>
      <c r="BE2404" s="204">
        <f>IF(N2404="základní",J2404,0)</f>
        <v>0</v>
      </c>
      <c r="BF2404" s="204">
        <f>IF(N2404="snížená",J2404,0)</f>
        <v>0</v>
      </c>
      <c r="BG2404" s="204">
        <f>IF(N2404="zákl. přenesená",J2404,0)</f>
        <v>0</v>
      </c>
      <c r="BH2404" s="204">
        <f>IF(N2404="sníž. přenesená",J2404,0)</f>
        <v>0</v>
      </c>
      <c r="BI2404" s="204">
        <f>IF(N2404="nulová",J2404,0)</f>
        <v>0</v>
      </c>
      <c r="BJ2404" s="24" t="s">
        <v>134</v>
      </c>
      <c r="BK2404" s="204">
        <f>ROUND(I2404*H2404,2)</f>
        <v>0</v>
      </c>
      <c r="BL2404" s="24" t="s">
        <v>161</v>
      </c>
      <c r="BM2404" s="24" t="s">
        <v>2968</v>
      </c>
    </row>
    <row r="2405" spans="2:65" s="1" customFormat="1" ht="40.5">
      <c r="B2405" s="41"/>
      <c r="C2405" s="63"/>
      <c r="D2405" s="208" t="s">
        <v>135</v>
      </c>
      <c r="E2405" s="63"/>
      <c r="F2405" s="209" t="s">
        <v>2969</v>
      </c>
      <c r="G2405" s="63"/>
      <c r="H2405" s="63"/>
      <c r="I2405" s="163"/>
      <c r="J2405" s="63"/>
      <c r="K2405" s="63"/>
      <c r="L2405" s="61"/>
      <c r="M2405" s="207"/>
      <c r="N2405" s="42"/>
      <c r="O2405" s="42"/>
      <c r="P2405" s="42"/>
      <c r="Q2405" s="42"/>
      <c r="R2405" s="42"/>
      <c r="S2405" s="42"/>
      <c r="T2405" s="78"/>
      <c r="AT2405" s="24" t="s">
        <v>135</v>
      </c>
      <c r="AU2405" s="24" t="s">
        <v>134</v>
      </c>
    </row>
    <row r="2406" spans="2:65" s="1" customFormat="1" ht="135">
      <c r="B2406" s="41"/>
      <c r="C2406" s="63"/>
      <c r="D2406" s="205" t="s">
        <v>299</v>
      </c>
      <c r="E2406" s="63"/>
      <c r="F2406" s="235" t="s">
        <v>2951</v>
      </c>
      <c r="G2406" s="63"/>
      <c r="H2406" s="63"/>
      <c r="I2406" s="163"/>
      <c r="J2406" s="63"/>
      <c r="K2406" s="63"/>
      <c r="L2406" s="61"/>
      <c r="M2406" s="207"/>
      <c r="N2406" s="42"/>
      <c r="O2406" s="42"/>
      <c r="P2406" s="42"/>
      <c r="Q2406" s="42"/>
      <c r="R2406" s="42"/>
      <c r="S2406" s="42"/>
      <c r="T2406" s="78"/>
      <c r="AT2406" s="24" t="s">
        <v>299</v>
      </c>
      <c r="AU2406" s="24" t="s">
        <v>134</v>
      </c>
    </row>
    <row r="2407" spans="2:65" s="1" customFormat="1" ht="31.5" customHeight="1">
      <c r="B2407" s="41"/>
      <c r="C2407" s="193" t="s">
        <v>1871</v>
      </c>
      <c r="D2407" s="193" t="s">
        <v>129</v>
      </c>
      <c r="E2407" s="194" t="s">
        <v>2970</v>
      </c>
      <c r="F2407" s="195" t="s">
        <v>2971</v>
      </c>
      <c r="G2407" s="196" t="s">
        <v>400</v>
      </c>
      <c r="H2407" s="197">
        <v>20.690999999999999</v>
      </c>
      <c r="I2407" s="198"/>
      <c r="J2407" s="199">
        <f>ROUND(I2407*H2407,2)</f>
        <v>0</v>
      </c>
      <c r="K2407" s="195" t="s">
        <v>160</v>
      </c>
      <c r="L2407" s="61"/>
      <c r="M2407" s="200" t="s">
        <v>21</v>
      </c>
      <c r="N2407" s="201" t="s">
        <v>42</v>
      </c>
      <c r="O2407" s="42"/>
      <c r="P2407" s="202">
        <f>O2407*H2407</f>
        <v>0</v>
      </c>
      <c r="Q2407" s="202">
        <v>0</v>
      </c>
      <c r="R2407" s="202">
        <f>Q2407*H2407</f>
        <v>0</v>
      </c>
      <c r="S2407" s="202">
        <v>0</v>
      </c>
      <c r="T2407" s="203">
        <f>S2407*H2407</f>
        <v>0</v>
      </c>
      <c r="AR2407" s="24" t="s">
        <v>161</v>
      </c>
      <c r="AT2407" s="24" t="s">
        <v>129</v>
      </c>
      <c r="AU2407" s="24" t="s">
        <v>134</v>
      </c>
      <c r="AY2407" s="24" t="s">
        <v>126</v>
      </c>
      <c r="BE2407" s="204">
        <f>IF(N2407="základní",J2407,0)</f>
        <v>0</v>
      </c>
      <c r="BF2407" s="204">
        <f>IF(N2407="snížená",J2407,0)</f>
        <v>0</v>
      </c>
      <c r="BG2407" s="204">
        <f>IF(N2407="zákl. přenesená",J2407,0)</f>
        <v>0</v>
      </c>
      <c r="BH2407" s="204">
        <f>IF(N2407="sníž. přenesená",J2407,0)</f>
        <v>0</v>
      </c>
      <c r="BI2407" s="204">
        <f>IF(N2407="nulová",J2407,0)</f>
        <v>0</v>
      </c>
      <c r="BJ2407" s="24" t="s">
        <v>134</v>
      </c>
      <c r="BK2407" s="204">
        <f>ROUND(I2407*H2407,2)</f>
        <v>0</v>
      </c>
      <c r="BL2407" s="24" t="s">
        <v>161</v>
      </c>
      <c r="BM2407" s="24" t="s">
        <v>2972</v>
      </c>
    </row>
    <row r="2408" spans="2:65" s="1" customFormat="1" ht="40.5">
      <c r="B2408" s="41"/>
      <c r="C2408" s="63"/>
      <c r="D2408" s="208" t="s">
        <v>135</v>
      </c>
      <c r="E2408" s="63"/>
      <c r="F2408" s="209" t="s">
        <v>2973</v>
      </c>
      <c r="G2408" s="63"/>
      <c r="H2408" s="63"/>
      <c r="I2408" s="163"/>
      <c r="J2408" s="63"/>
      <c r="K2408" s="63"/>
      <c r="L2408" s="61"/>
      <c r="M2408" s="207"/>
      <c r="N2408" s="42"/>
      <c r="O2408" s="42"/>
      <c r="P2408" s="42"/>
      <c r="Q2408" s="42"/>
      <c r="R2408" s="42"/>
      <c r="S2408" s="42"/>
      <c r="T2408" s="78"/>
      <c r="AT2408" s="24" t="s">
        <v>135</v>
      </c>
      <c r="AU2408" s="24" t="s">
        <v>134</v>
      </c>
    </row>
    <row r="2409" spans="2:65" s="1" customFormat="1" ht="135">
      <c r="B2409" s="41"/>
      <c r="C2409" s="63"/>
      <c r="D2409" s="208" t="s">
        <v>299</v>
      </c>
      <c r="E2409" s="63"/>
      <c r="F2409" s="236" t="s">
        <v>2951</v>
      </c>
      <c r="G2409" s="63"/>
      <c r="H2409" s="63"/>
      <c r="I2409" s="163"/>
      <c r="J2409" s="63"/>
      <c r="K2409" s="63"/>
      <c r="L2409" s="61"/>
      <c r="M2409" s="207"/>
      <c r="N2409" s="42"/>
      <c r="O2409" s="42"/>
      <c r="P2409" s="42"/>
      <c r="Q2409" s="42"/>
      <c r="R2409" s="42"/>
      <c r="S2409" s="42"/>
      <c r="T2409" s="78"/>
      <c r="AT2409" s="24" t="s">
        <v>299</v>
      </c>
      <c r="AU2409" s="24" t="s">
        <v>134</v>
      </c>
    </row>
    <row r="2410" spans="2:65" s="11" customFormat="1" ht="13.5">
      <c r="B2410" s="210"/>
      <c r="C2410" s="211"/>
      <c r="D2410" s="208" t="s">
        <v>171</v>
      </c>
      <c r="E2410" s="212" t="s">
        <v>21</v>
      </c>
      <c r="F2410" s="213" t="s">
        <v>2974</v>
      </c>
      <c r="G2410" s="211"/>
      <c r="H2410" s="214">
        <v>17.242999999999999</v>
      </c>
      <c r="I2410" s="215"/>
      <c r="J2410" s="211"/>
      <c r="K2410" s="211"/>
      <c r="L2410" s="216"/>
      <c r="M2410" s="217"/>
      <c r="N2410" s="218"/>
      <c r="O2410" s="218"/>
      <c r="P2410" s="218"/>
      <c r="Q2410" s="218"/>
      <c r="R2410" s="218"/>
      <c r="S2410" s="218"/>
      <c r="T2410" s="219"/>
      <c r="AT2410" s="220" t="s">
        <v>171</v>
      </c>
      <c r="AU2410" s="220" t="s">
        <v>134</v>
      </c>
      <c r="AV2410" s="11" t="s">
        <v>134</v>
      </c>
      <c r="AW2410" s="11" t="s">
        <v>33</v>
      </c>
      <c r="AX2410" s="11" t="s">
        <v>70</v>
      </c>
      <c r="AY2410" s="220" t="s">
        <v>126</v>
      </c>
    </row>
    <row r="2411" spans="2:65" s="12" customFormat="1" ht="13.5">
      <c r="B2411" s="221"/>
      <c r="C2411" s="222"/>
      <c r="D2411" s="208" t="s">
        <v>171</v>
      </c>
      <c r="E2411" s="223" t="s">
        <v>21</v>
      </c>
      <c r="F2411" s="224" t="s">
        <v>174</v>
      </c>
      <c r="G2411" s="222"/>
      <c r="H2411" s="225">
        <v>17.242999999999999</v>
      </c>
      <c r="I2411" s="226"/>
      <c r="J2411" s="222"/>
      <c r="K2411" s="222"/>
      <c r="L2411" s="227"/>
      <c r="M2411" s="228"/>
      <c r="N2411" s="229"/>
      <c r="O2411" s="229"/>
      <c r="P2411" s="229"/>
      <c r="Q2411" s="229"/>
      <c r="R2411" s="229"/>
      <c r="S2411" s="229"/>
      <c r="T2411" s="230"/>
      <c r="AT2411" s="231" t="s">
        <v>171</v>
      </c>
      <c r="AU2411" s="231" t="s">
        <v>134</v>
      </c>
      <c r="AV2411" s="12" t="s">
        <v>133</v>
      </c>
      <c r="AW2411" s="12" t="s">
        <v>33</v>
      </c>
      <c r="AX2411" s="12" t="s">
        <v>70</v>
      </c>
      <c r="AY2411" s="231" t="s">
        <v>126</v>
      </c>
    </row>
    <row r="2412" spans="2:65" s="11" customFormat="1" ht="13.5">
      <c r="B2412" s="210"/>
      <c r="C2412" s="211"/>
      <c r="D2412" s="208" t="s">
        <v>171</v>
      </c>
      <c r="E2412" s="212" t="s">
        <v>21</v>
      </c>
      <c r="F2412" s="213" t="s">
        <v>2975</v>
      </c>
      <c r="G2412" s="211"/>
      <c r="H2412" s="214">
        <v>20.690999999999999</v>
      </c>
      <c r="I2412" s="215"/>
      <c r="J2412" s="211"/>
      <c r="K2412" s="211"/>
      <c r="L2412" s="216"/>
      <c r="M2412" s="217"/>
      <c r="N2412" s="218"/>
      <c r="O2412" s="218"/>
      <c r="P2412" s="218"/>
      <c r="Q2412" s="218"/>
      <c r="R2412" s="218"/>
      <c r="S2412" s="218"/>
      <c r="T2412" s="219"/>
      <c r="AT2412" s="220" t="s">
        <v>171</v>
      </c>
      <c r="AU2412" s="220" t="s">
        <v>134</v>
      </c>
      <c r="AV2412" s="11" t="s">
        <v>134</v>
      </c>
      <c r="AW2412" s="11" t="s">
        <v>33</v>
      </c>
      <c r="AX2412" s="11" t="s">
        <v>70</v>
      </c>
      <c r="AY2412" s="220" t="s">
        <v>126</v>
      </c>
    </row>
    <row r="2413" spans="2:65" s="12" customFormat="1" ht="13.5">
      <c r="B2413" s="221"/>
      <c r="C2413" s="222"/>
      <c r="D2413" s="205" t="s">
        <v>171</v>
      </c>
      <c r="E2413" s="248" t="s">
        <v>21</v>
      </c>
      <c r="F2413" s="249" t="s">
        <v>174</v>
      </c>
      <c r="G2413" s="222"/>
      <c r="H2413" s="250">
        <v>20.690999999999999</v>
      </c>
      <c r="I2413" s="226"/>
      <c r="J2413" s="222"/>
      <c r="K2413" s="222"/>
      <c r="L2413" s="227"/>
      <c r="M2413" s="228"/>
      <c r="N2413" s="229"/>
      <c r="O2413" s="229"/>
      <c r="P2413" s="229"/>
      <c r="Q2413" s="229"/>
      <c r="R2413" s="229"/>
      <c r="S2413" s="229"/>
      <c r="T2413" s="230"/>
      <c r="AT2413" s="231" t="s">
        <v>171</v>
      </c>
      <c r="AU2413" s="231" t="s">
        <v>134</v>
      </c>
      <c r="AV2413" s="12" t="s">
        <v>133</v>
      </c>
      <c r="AW2413" s="12" t="s">
        <v>33</v>
      </c>
      <c r="AX2413" s="12" t="s">
        <v>78</v>
      </c>
      <c r="AY2413" s="231" t="s">
        <v>126</v>
      </c>
    </row>
    <row r="2414" spans="2:65" s="1" customFormat="1" ht="22.5" customHeight="1">
      <c r="B2414" s="41"/>
      <c r="C2414" s="193" t="s">
        <v>2976</v>
      </c>
      <c r="D2414" s="193" t="s">
        <v>129</v>
      </c>
      <c r="E2414" s="194" t="s">
        <v>2977</v>
      </c>
      <c r="F2414" s="195" t="s">
        <v>2978</v>
      </c>
      <c r="G2414" s="196" t="s">
        <v>400</v>
      </c>
      <c r="H2414" s="197">
        <v>64.367999999999995</v>
      </c>
      <c r="I2414" s="198"/>
      <c r="J2414" s="199">
        <f>ROUND(I2414*H2414,2)</f>
        <v>0</v>
      </c>
      <c r="K2414" s="195" t="s">
        <v>160</v>
      </c>
      <c r="L2414" s="61"/>
      <c r="M2414" s="200" t="s">
        <v>21</v>
      </c>
      <c r="N2414" s="201" t="s">
        <v>42</v>
      </c>
      <c r="O2414" s="42"/>
      <c r="P2414" s="202">
        <f>O2414*H2414</f>
        <v>0</v>
      </c>
      <c r="Q2414" s="202">
        <v>0</v>
      </c>
      <c r="R2414" s="202">
        <f>Q2414*H2414</f>
        <v>0</v>
      </c>
      <c r="S2414" s="202">
        <v>0</v>
      </c>
      <c r="T2414" s="203">
        <f>S2414*H2414</f>
        <v>0</v>
      </c>
      <c r="AR2414" s="24" t="s">
        <v>161</v>
      </c>
      <c r="AT2414" s="24" t="s">
        <v>129</v>
      </c>
      <c r="AU2414" s="24" t="s">
        <v>134</v>
      </c>
      <c r="AY2414" s="24" t="s">
        <v>126</v>
      </c>
      <c r="BE2414" s="204">
        <f>IF(N2414="základní",J2414,0)</f>
        <v>0</v>
      </c>
      <c r="BF2414" s="204">
        <f>IF(N2414="snížená",J2414,0)</f>
        <v>0</v>
      </c>
      <c r="BG2414" s="204">
        <f>IF(N2414="zákl. přenesená",J2414,0)</f>
        <v>0</v>
      </c>
      <c r="BH2414" s="204">
        <f>IF(N2414="sníž. přenesená",J2414,0)</f>
        <v>0</v>
      </c>
      <c r="BI2414" s="204">
        <f>IF(N2414="nulová",J2414,0)</f>
        <v>0</v>
      </c>
      <c r="BJ2414" s="24" t="s">
        <v>134</v>
      </c>
      <c r="BK2414" s="204">
        <f>ROUND(I2414*H2414,2)</f>
        <v>0</v>
      </c>
      <c r="BL2414" s="24" t="s">
        <v>161</v>
      </c>
      <c r="BM2414" s="24" t="s">
        <v>2979</v>
      </c>
    </row>
    <row r="2415" spans="2:65" s="1" customFormat="1" ht="40.5">
      <c r="B2415" s="41"/>
      <c r="C2415" s="63"/>
      <c r="D2415" s="208" t="s">
        <v>135</v>
      </c>
      <c r="E2415" s="63"/>
      <c r="F2415" s="209" t="s">
        <v>2980</v>
      </c>
      <c r="G2415" s="63"/>
      <c r="H2415" s="63"/>
      <c r="I2415" s="163"/>
      <c r="J2415" s="63"/>
      <c r="K2415" s="63"/>
      <c r="L2415" s="61"/>
      <c r="M2415" s="207"/>
      <c r="N2415" s="42"/>
      <c r="O2415" s="42"/>
      <c r="P2415" s="42"/>
      <c r="Q2415" s="42"/>
      <c r="R2415" s="42"/>
      <c r="S2415" s="42"/>
      <c r="T2415" s="78"/>
      <c r="AT2415" s="24" t="s">
        <v>135</v>
      </c>
      <c r="AU2415" s="24" t="s">
        <v>134</v>
      </c>
    </row>
    <row r="2416" spans="2:65" s="1" customFormat="1" ht="135">
      <c r="B2416" s="41"/>
      <c r="C2416" s="63"/>
      <c r="D2416" s="205" t="s">
        <v>299</v>
      </c>
      <c r="E2416" s="63"/>
      <c r="F2416" s="235" t="s">
        <v>2951</v>
      </c>
      <c r="G2416" s="63"/>
      <c r="H2416" s="63"/>
      <c r="I2416" s="163"/>
      <c r="J2416" s="63"/>
      <c r="K2416" s="63"/>
      <c r="L2416" s="61"/>
      <c r="M2416" s="207"/>
      <c r="N2416" s="42"/>
      <c r="O2416" s="42"/>
      <c r="P2416" s="42"/>
      <c r="Q2416" s="42"/>
      <c r="R2416" s="42"/>
      <c r="S2416" s="42"/>
      <c r="T2416" s="78"/>
      <c r="AT2416" s="24" t="s">
        <v>299</v>
      </c>
      <c r="AU2416" s="24" t="s">
        <v>134</v>
      </c>
    </row>
    <row r="2417" spans="2:65" s="1" customFormat="1" ht="22.5" customHeight="1">
      <c r="B2417" s="41"/>
      <c r="C2417" s="193" t="s">
        <v>1876</v>
      </c>
      <c r="D2417" s="193" t="s">
        <v>129</v>
      </c>
      <c r="E2417" s="194" t="s">
        <v>2981</v>
      </c>
      <c r="F2417" s="195" t="s">
        <v>2982</v>
      </c>
      <c r="G2417" s="196" t="s">
        <v>400</v>
      </c>
      <c r="H2417" s="197">
        <v>57.860999999999997</v>
      </c>
      <c r="I2417" s="198"/>
      <c r="J2417" s="199">
        <f>ROUND(I2417*H2417,2)</f>
        <v>0</v>
      </c>
      <c r="K2417" s="195" t="s">
        <v>160</v>
      </c>
      <c r="L2417" s="61"/>
      <c r="M2417" s="200" t="s">
        <v>21</v>
      </c>
      <c r="N2417" s="201" t="s">
        <v>42</v>
      </c>
      <c r="O2417" s="42"/>
      <c r="P2417" s="202">
        <f>O2417*H2417</f>
        <v>0</v>
      </c>
      <c r="Q2417" s="202">
        <v>0</v>
      </c>
      <c r="R2417" s="202">
        <f>Q2417*H2417</f>
        <v>0</v>
      </c>
      <c r="S2417" s="202">
        <v>0</v>
      </c>
      <c r="T2417" s="203">
        <f>S2417*H2417</f>
        <v>0</v>
      </c>
      <c r="AR2417" s="24" t="s">
        <v>161</v>
      </c>
      <c r="AT2417" s="24" t="s">
        <v>129</v>
      </c>
      <c r="AU2417" s="24" t="s">
        <v>134</v>
      </c>
      <c r="AY2417" s="24" t="s">
        <v>126</v>
      </c>
      <c r="BE2417" s="204">
        <f>IF(N2417="základní",J2417,0)</f>
        <v>0</v>
      </c>
      <c r="BF2417" s="204">
        <f>IF(N2417="snížená",J2417,0)</f>
        <v>0</v>
      </c>
      <c r="BG2417" s="204">
        <f>IF(N2417="zákl. přenesená",J2417,0)</f>
        <v>0</v>
      </c>
      <c r="BH2417" s="204">
        <f>IF(N2417="sníž. přenesená",J2417,0)</f>
        <v>0</v>
      </c>
      <c r="BI2417" s="204">
        <f>IF(N2417="nulová",J2417,0)</f>
        <v>0</v>
      </c>
      <c r="BJ2417" s="24" t="s">
        <v>134</v>
      </c>
      <c r="BK2417" s="204">
        <f>ROUND(I2417*H2417,2)</f>
        <v>0</v>
      </c>
      <c r="BL2417" s="24" t="s">
        <v>161</v>
      </c>
      <c r="BM2417" s="24" t="s">
        <v>2983</v>
      </c>
    </row>
    <row r="2418" spans="2:65" s="1" customFormat="1" ht="40.5">
      <c r="B2418" s="41"/>
      <c r="C2418" s="63"/>
      <c r="D2418" s="208" t="s">
        <v>135</v>
      </c>
      <c r="E2418" s="63"/>
      <c r="F2418" s="209" t="s">
        <v>2984</v>
      </c>
      <c r="G2418" s="63"/>
      <c r="H2418" s="63"/>
      <c r="I2418" s="163"/>
      <c r="J2418" s="63"/>
      <c r="K2418" s="63"/>
      <c r="L2418" s="61"/>
      <c r="M2418" s="207"/>
      <c r="N2418" s="42"/>
      <c r="O2418" s="42"/>
      <c r="P2418" s="42"/>
      <c r="Q2418" s="42"/>
      <c r="R2418" s="42"/>
      <c r="S2418" s="42"/>
      <c r="T2418" s="78"/>
      <c r="AT2418" s="24" t="s">
        <v>135</v>
      </c>
      <c r="AU2418" s="24" t="s">
        <v>134</v>
      </c>
    </row>
    <row r="2419" spans="2:65" s="1" customFormat="1" ht="135">
      <c r="B2419" s="41"/>
      <c r="C2419" s="63"/>
      <c r="D2419" s="208" t="s">
        <v>299</v>
      </c>
      <c r="E2419" s="63"/>
      <c r="F2419" s="236" t="s">
        <v>2951</v>
      </c>
      <c r="G2419" s="63"/>
      <c r="H2419" s="63"/>
      <c r="I2419" s="163"/>
      <c r="J2419" s="63"/>
      <c r="K2419" s="63"/>
      <c r="L2419" s="61"/>
      <c r="M2419" s="207"/>
      <c r="N2419" s="42"/>
      <c r="O2419" s="42"/>
      <c r="P2419" s="42"/>
      <c r="Q2419" s="42"/>
      <c r="R2419" s="42"/>
      <c r="S2419" s="42"/>
      <c r="T2419" s="78"/>
      <c r="AT2419" s="24" t="s">
        <v>299</v>
      </c>
      <c r="AU2419" s="24" t="s">
        <v>134</v>
      </c>
    </row>
    <row r="2420" spans="2:65" s="11" customFormat="1" ht="13.5">
      <c r="B2420" s="210"/>
      <c r="C2420" s="211"/>
      <c r="D2420" s="208" t="s">
        <v>171</v>
      </c>
      <c r="E2420" s="212" t="s">
        <v>21</v>
      </c>
      <c r="F2420" s="213" t="s">
        <v>2985</v>
      </c>
      <c r="G2420" s="211"/>
      <c r="H2420" s="214">
        <v>12.927</v>
      </c>
      <c r="I2420" s="215"/>
      <c r="J2420" s="211"/>
      <c r="K2420" s="211"/>
      <c r="L2420" s="216"/>
      <c r="M2420" s="217"/>
      <c r="N2420" s="218"/>
      <c r="O2420" s="218"/>
      <c r="P2420" s="218"/>
      <c r="Q2420" s="218"/>
      <c r="R2420" s="218"/>
      <c r="S2420" s="218"/>
      <c r="T2420" s="219"/>
      <c r="AT2420" s="220" t="s">
        <v>171</v>
      </c>
      <c r="AU2420" s="220" t="s">
        <v>134</v>
      </c>
      <c r="AV2420" s="11" t="s">
        <v>134</v>
      </c>
      <c r="AW2420" s="11" t="s">
        <v>33</v>
      </c>
      <c r="AX2420" s="11" t="s">
        <v>70</v>
      </c>
      <c r="AY2420" s="220" t="s">
        <v>126</v>
      </c>
    </row>
    <row r="2421" spans="2:65" s="11" customFormat="1" ht="13.5">
      <c r="B2421" s="210"/>
      <c r="C2421" s="211"/>
      <c r="D2421" s="208" t="s">
        <v>171</v>
      </c>
      <c r="E2421" s="212" t="s">
        <v>21</v>
      </c>
      <c r="F2421" s="213" t="s">
        <v>2986</v>
      </c>
      <c r="G2421" s="211"/>
      <c r="H2421" s="214">
        <v>13.734999999999999</v>
      </c>
      <c r="I2421" s="215"/>
      <c r="J2421" s="211"/>
      <c r="K2421" s="211"/>
      <c r="L2421" s="216"/>
      <c r="M2421" s="217"/>
      <c r="N2421" s="218"/>
      <c r="O2421" s="218"/>
      <c r="P2421" s="218"/>
      <c r="Q2421" s="218"/>
      <c r="R2421" s="218"/>
      <c r="S2421" s="218"/>
      <c r="T2421" s="219"/>
      <c r="AT2421" s="220" t="s">
        <v>171</v>
      </c>
      <c r="AU2421" s="220" t="s">
        <v>134</v>
      </c>
      <c r="AV2421" s="11" t="s">
        <v>134</v>
      </c>
      <c r="AW2421" s="11" t="s">
        <v>33</v>
      </c>
      <c r="AX2421" s="11" t="s">
        <v>70</v>
      </c>
      <c r="AY2421" s="220" t="s">
        <v>126</v>
      </c>
    </row>
    <row r="2422" spans="2:65" s="11" customFormat="1" ht="13.5">
      <c r="B2422" s="210"/>
      <c r="C2422" s="211"/>
      <c r="D2422" s="208" t="s">
        <v>171</v>
      </c>
      <c r="E2422" s="212" t="s">
        <v>21</v>
      </c>
      <c r="F2422" s="213" t="s">
        <v>2987</v>
      </c>
      <c r="G2422" s="211"/>
      <c r="H2422" s="214">
        <v>6.0529999999999999</v>
      </c>
      <c r="I2422" s="215"/>
      <c r="J2422" s="211"/>
      <c r="K2422" s="211"/>
      <c r="L2422" s="216"/>
      <c r="M2422" s="217"/>
      <c r="N2422" s="218"/>
      <c r="O2422" s="218"/>
      <c r="P2422" s="218"/>
      <c r="Q2422" s="218"/>
      <c r="R2422" s="218"/>
      <c r="S2422" s="218"/>
      <c r="T2422" s="219"/>
      <c r="AT2422" s="220" t="s">
        <v>171</v>
      </c>
      <c r="AU2422" s="220" t="s">
        <v>134</v>
      </c>
      <c r="AV2422" s="11" t="s">
        <v>134</v>
      </c>
      <c r="AW2422" s="11" t="s">
        <v>33</v>
      </c>
      <c r="AX2422" s="11" t="s">
        <v>70</v>
      </c>
      <c r="AY2422" s="220" t="s">
        <v>126</v>
      </c>
    </row>
    <row r="2423" spans="2:65" s="11" customFormat="1" ht="13.5">
      <c r="B2423" s="210"/>
      <c r="C2423" s="211"/>
      <c r="D2423" s="208" t="s">
        <v>171</v>
      </c>
      <c r="E2423" s="212" t="s">
        <v>21</v>
      </c>
      <c r="F2423" s="213" t="s">
        <v>2988</v>
      </c>
      <c r="G2423" s="211"/>
      <c r="H2423" s="214">
        <v>6.923</v>
      </c>
      <c r="I2423" s="215"/>
      <c r="J2423" s="211"/>
      <c r="K2423" s="211"/>
      <c r="L2423" s="216"/>
      <c r="M2423" s="217"/>
      <c r="N2423" s="218"/>
      <c r="O2423" s="218"/>
      <c r="P2423" s="218"/>
      <c r="Q2423" s="218"/>
      <c r="R2423" s="218"/>
      <c r="S2423" s="218"/>
      <c r="T2423" s="219"/>
      <c r="AT2423" s="220" t="s">
        <v>171</v>
      </c>
      <c r="AU2423" s="220" t="s">
        <v>134</v>
      </c>
      <c r="AV2423" s="11" t="s">
        <v>134</v>
      </c>
      <c r="AW2423" s="11" t="s">
        <v>33</v>
      </c>
      <c r="AX2423" s="11" t="s">
        <v>70</v>
      </c>
      <c r="AY2423" s="220" t="s">
        <v>126</v>
      </c>
    </row>
    <row r="2424" spans="2:65" s="11" customFormat="1" ht="13.5">
      <c r="B2424" s="210"/>
      <c r="C2424" s="211"/>
      <c r="D2424" s="208" t="s">
        <v>171</v>
      </c>
      <c r="E2424" s="212" t="s">
        <v>21</v>
      </c>
      <c r="F2424" s="213" t="s">
        <v>2989</v>
      </c>
      <c r="G2424" s="211"/>
      <c r="H2424" s="214">
        <v>3.51</v>
      </c>
      <c r="I2424" s="215"/>
      <c r="J2424" s="211"/>
      <c r="K2424" s="211"/>
      <c r="L2424" s="216"/>
      <c r="M2424" s="217"/>
      <c r="N2424" s="218"/>
      <c r="O2424" s="218"/>
      <c r="P2424" s="218"/>
      <c r="Q2424" s="218"/>
      <c r="R2424" s="218"/>
      <c r="S2424" s="218"/>
      <c r="T2424" s="219"/>
      <c r="AT2424" s="220" t="s">
        <v>171</v>
      </c>
      <c r="AU2424" s="220" t="s">
        <v>134</v>
      </c>
      <c r="AV2424" s="11" t="s">
        <v>134</v>
      </c>
      <c r="AW2424" s="11" t="s">
        <v>33</v>
      </c>
      <c r="AX2424" s="11" t="s">
        <v>70</v>
      </c>
      <c r="AY2424" s="220" t="s">
        <v>126</v>
      </c>
    </row>
    <row r="2425" spans="2:65" s="11" customFormat="1" ht="13.5">
      <c r="B2425" s="210"/>
      <c r="C2425" s="211"/>
      <c r="D2425" s="208" t="s">
        <v>171</v>
      </c>
      <c r="E2425" s="212" t="s">
        <v>21</v>
      </c>
      <c r="F2425" s="213" t="s">
        <v>2990</v>
      </c>
      <c r="G2425" s="211"/>
      <c r="H2425" s="214">
        <v>5.07</v>
      </c>
      <c r="I2425" s="215"/>
      <c r="J2425" s="211"/>
      <c r="K2425" s="211"/>
      <c r="L2425" s="216"/>
      <c r="M2425" s="217"/>
      <c r="N2425" s="218"/>
      <c r="O2425" s="218"/>
      <c r="P2425" s="218"/>
      <c r="Q2425" s="218"/>
      <c r="R2425" s="218"/>
      <c r="S2425" s="218"/>
      <c r="T2425" s="219"/>
      <c r="AT2425" s="220" t="s">
        <v>171</v>
      </c>
      <c r="AU2425" s="220" t="s">
        <v>134</v>
      </c>
      <c r="AV2425" s="11" t="s">
        <v>134</v>
      </c>
      <c r="AW2425" s="11" t="s">
        <v>33</v>
      </c>
      <c r="AX2425" s="11" t="s">
        <v>70</v>
      </c>
      <c r="AY2425" s="220" t="s">
        <v>126</v>
      </c>
    </row>
    <row r="2426" spans="2:65" s="12" customFormat="1" ht="13.5">
      <c r="B2426" s="221"/>
      <c r="C2426" s="222"/>
      <c r="D2426" s="208" t="s">
        <v>171</v>
      </c>
      <c r="E2426" s="223" t="s">
        <v>21</v>
      </c>
      <c r="F2426" s="224" t="s">
        <v>174</v>
      </c>
      <c r="G2426" s="222"/>
      <c r="H2426" s="225">
        <v>48.218000000000004</v>
      </c>
      <c r="I2426" s="226"/>
      <c r="J2426" s="222"/>
      <c r="K2426" s="222"/>
      <c r="L2426" s="227"/>
      <c r="M2426" s="228"/>
      <c r="N2426" s="229"/>
      <c r="O2426" s="229"/>
      <c r="P2426" s="229"/>
      <c r="Q2426" s="229"/>
      <c r="R2426" s="229"/>
      <c r="S2426" s="229"/>
      <c r="T2426" s="230"/>
      <c r="AT2426" s="231" t="s">
        <v>171</v>
      </c>
      <c r="AU2426" s="231" t="s">
        <v>134</v>
      </c>
      <c r="AV2426" s="12" t="s">
        <v>133</v>
      </c>
      <c r="AW2426" s="12" t="s">
        <v>33</v>
      </c>
      <c r="AX2426" s="12" t="s">
        <v>70</v>
      </c>
      <c r="AY2426" s="231" t="s">
        <v>126</v>
      </c>
    </row>
    <row r="2427" spans="2:65" s="11" customFormat="1" ht="13.5">
      <c r="B2427" s="210"/>
      <c r="C2427" s="211"/>
      <c r="D2427" s="208" t="s">
        <v>171</v>
      </c>
      <c r="E2427" s="212" t="s">
        <v>21</v>
      </c>
      <c r="F2427" s="213" t="s">
        <v>2991</v>
      </c>
      <c r="G2427" s="211"/>
      <c r="H2427" s="214">
        <v>57.860999999999997</v>
      </c>
      <c r="I2427" s="215"/>
      <c r="J2427" s="211"/>
      <c r="K2427" s="211"/>
      <c r="L2427" s="216"/>
      <c r="M2427" s="217"/>
      <c r="N2427" s="218"/>
      <c r="O2427" s="218"/>
      <c r="P2427" s="218"/>
      <c r="Q2427" s="218"/>
      <c r="R2427" s="218"/>
      <c r="S2427" s="218"/>
      <c r="T2427" s="219"/>
      <c r="AT2427" s="220" t="s">
        <v>171</v>
      </c>
      <c r="AU2427" s="220" t="s">
        <v>134</v>
      </c>
      <c r="AV2427" s="11" t="s">
        <v>134</v>
      </c>
      <c r="AW2427" s="11" t="s">
        <v>33</v>
      </c>
      <c r="AX2427" s="11" t="s">
        <v>70</v>
      </c>
      <c r="AY2427" s="220" t="s">
        <v>126</v>
      </c>
    </row>
    <row r="2428" spans="2:65" s="12" customFormat="1" ht="13.5">
      <c r="B2428" s="221"/>
      <c r="C2428" s="222"/>
      <c r="D2428" s="205" t="s">
        <v>171</v>
      </c>
      <c r="E2428" s="248" t="s">
        <v>21</v>
      </c>
      <c r="F2428" s="249" t="s">
        <v>174</v>
      </c>
      <c r="G2428" s="222"/>
      <c r="H2428" s="250">
        <v>57.860999999999997</v>
      </c>
      <c r="I2428" s="226"/>
      <c r="J2428" s="222"/>
      <c r="K2428" s="222"/>
      <c r="L2428" s="227"/>
      <c r="M2428" s="228"/>
      <c r="N2428" s="229"/>
      <c r="O2428" s="229"/>
      <c r="P2428" s="229"/>
      <c r="Q2428" s="229"/>
      <c r="R2428" s="229"/>
      <c r="S2428" s="229"/>
      <c r="T2428" s="230"/>
      <c r="AT2428" s="231" t="s">
        <v>171</v>
      </c>
      <c r="AU2428" s="231" t="s">
        <v>134</v>
      </c>
      <c r="AV2428" s="12" t="s">
        <v>133</v>
      </c>
      <c r="AW2428" s="12" t="s">
        <v>33</v>
      </c>
      <c r="AX2428" s="12" t="s">
        <v>78</v>
      </c>
      <c r="AY2428" s="231" t="s">
        <v>126</v>
      </c>
    </row>
    <row r="2429" spans="2:65" s="1" customFormat="1" ht="22.5" customHeight="1">
      <c r="B2429" s="41"/>
      <c r="C2429" s="193" t="s">
        <v>2992</v>
      </c>
      <c r="D2429" s="193" t="s">
        <v>129</v>
      </c>
      <c r="E2429" s="194" t="s">
        <v>2993</v>
      </c>
      <c r="F2429" s="195" t="s">
        <v>2994</v>
      </c>
      <c r="G2429" s="196" t="s">
        <v>400</v>
      </c>
      <c r="H2429" s="197">
        <v>324.79500000000002</v>
      </c>
      <c r="I2429" s="198"/>
      <c r="J2429" s="199">
        <f>ROUND(I2429*H2429,2)</f>
        <v>0</v>
      </c>
      <c r="K2429" s="195" t="s">
        <v>160</v>
      </c>
      <c r="L2429" s="61"/>
      <c r="M2429" s="200" t="s">
        <v>21</v>
      </c>
      <c r="N2429" s="201" t="s">
        <v>42</v>
      </c>
      <c r="O2429" s="42"/>
      <c r="P2429" s="202">
        <f>O2429*H2429</f>
        <v>0</v>
      </c>
      <c r="Q2429" s="202">
        <v>0</v>
      </c>
      <c r="R2429" s="202">
        <f>Q2429*H2429</f>
        <v>0</v>
      </c>
      <c r="S2429" s="202">
        <v>0</v>
      </c>
      <c r="T2429" s="203">
        <f>S2429*H2429</f>
        <v>0</v>
      </c>
      <c r="AR2429" s="24" t="s">
        <v>161</v>
      </c>
      <c r="AT2429" s="24" t="s">
        <v>129</v>
      </c>
      <c r="AU2429" s="24" t="s">
        <v>134</v>
      </c>
      <c r="AY2429" s="24" t="s">
        <v>126</v>
      </c>
      <c r="BE2429" s="204">
        <f>IF(N2429="základní",J2429,0)</f>
        <v>0</v>
      </c>
      <c r="BF2429" s="204">
        <f>IF(N2429="snížená",J2429,0)</f>
        <v>0</v>
      </c>
      <c r="BG2429" s="204">
        <f>IF(N2429="zákl. přenesená",J2429,0)</f>
        <v>0</v>
      </c>
      <c r="BH2429" s="204">
        <f>IF(N2429="sníž. přenesená",J2429,0)</f>
        <v>0</v>
      </c>
      <c r="BI2429" s="204">
        <f>IF(N2429="nulová",J2429,0)</f>
        <v>0</v>
      </c>
      <c r="BJ2429" s="24" t="s">
        <v>134</v>
      </c>
      <c r="BK2429" s="204">
        <f>ROUND(I2429*H2429,2)</f>
        <v>0</v>
      </c>
      <c r="BL2429" s="24" t="s">
        <v>161</v>
      </c>
      <c r="BM2429" s="24" t="s">
        <v>2995</v>
      </c>
    </row>
    <row r="2430" spans="2:65" s="1" customFormat="1" ht="40.5">
      <c r="B2430" s="41"/>
      <c r="C2430" s="63"/>
      <c r="D2430" s="208" t="s">
        <v>135</v>
      </c>
      <c r="E2430" s="63"/>
      <c r="F2430" s="209" t="s">
        <v>2996</v>
      </c>
      <c r="G2430" s="63"/>
      <c r="H2430" s="63"/>
      <c r="I2430" s="163"/>
      <c r="J2430" s="63"/>
      <c r="K2430" s="63"/>
      <c r="L2430" s="61"/>
      <c r="M2430" s="207"/>
      <c r="N2430" s="42"/>
      <c r="O2430" s="42"/>
      <c r="P2430" s="42"/>
      <c r="Q2430" s="42"/>
      <c r="R2430" s="42"/>
      <c r="S2430" s="42"/>
      <c r="T2430" s="78"/>
      <c r="AT2430" s="24" t="s">
        <v>135</v>
      </c>
      <c r="AU2430" s="24" t="s">
        <v>134</v>
      </c>
    </row>
    <row r="2431" spans="2:65" s="1" customFormat="1" ht="135">
      <c r="B2431" s="41"/>
      <c r="C2431" s="63"/>
      <c r="D2431" s="205" t="s">
        <v>299</v>
      </c>
      <c r="E2431" s="63"/>
      <c r="F2431" s="235" t="s">
        <v>2951</v>
      </c>
      <c r="G2431" s="63"/>
      <c r="H2431" s="63"/>
      <c r="I2431" s="163"/>
      <c r="J2431" s="63"/>
      <c r="K2431" s="63"/>
      <c r="L2431" s="61"/>
      <c r="M2431" s="207"/>
      <c r="N2431" s="42"/>
      <c r="O2431" s="42"/>
      <c r="P2431" s="42"/>
      <c r="Q2431" s="42"/>
      <c r="R2431" s="42"/>
      <c r="S2431" s="42"/>
      <c r="T2431" s="78"/>
      <c r="AT2431" s="24" t="s">
        <v>299</v>
      </c>
      <c r="AU2431" s="24" t="s">
        <v>134</v>
      </c>
    </row>
    <row r="2432" spans="2:65" s="1" customFormat="1" ht="22.5" customHeight="1">
      <c r="B2432" s="41"/>
      <c r="C2432" s="193" t="s">
        <v>1879</v>
      </c>
      <c r="D2432" s="193" t="s">
        <v>129</v>
      </c>
      <c r="E2432" s="194" t="s">
        <v>2997</v>
      </c>
      <c r="F2432" s="195" t="s">
        <v>2998</v>
      </c>
      <c r="G2432" s="196" t="s">
        <v>400</v>
      </c>
      <c r="H2432" s="197">
        <v>256.61200000000002</v>
      </c>
      <c r="I2432" s="198"/>
      <c r="J2432" s="199">
        <f>ROUND(I2432*H2432,2)</f>
        <v>0</v>
      </c>
      <c r="K2432" s="195" t="s">
        <v>160</v>
      </c>
      <c r="L2432" s="61"/>
      <c r="M2432" s="200" t="s">
        <v>21</v>
      </c>
      <c r="N2432" s="201" t="s">
        <v>42</v>
      </c>
      <c r="O2432" s="42"/>
      <c r="P2432" s="202">
        <f>O2432*H2432</f>
        <v>0</v>
      </c>
      <c r="Q2432" s="202">
        <v>0</v>
      </c>
      <c r="R2432" s="202">
        <f>Q2432*H2432</f>
        <v>0</v>
      </c>
      <c r="S2432" s="202">
        <v>0</v>
      </c>
      <c r="T2432" s="203">
        <f>S2432*H2432</f>
        <v>0</v>
      </c>
      <c r="AR2432" s="24" t="s">
        <v>161</v>
      </c>
      <c r="AT2432" s="24" t="s">
        <v>129</v>
      </c>
      <c r="AU2432" s="24" t="s">
        <v>134</v>
      </c>
      <c r="AY2432" s="24" t="s">
        <v>126</v>
      </c>
      <c r="BE2432" s="204">
        <f>IF(N2432="základní",J2432,0)</f>
        <v>0</v>
      </c>
      <c r="BF2432" s="204">
        <f>IF(N2432="snížená",J2432,0)</f>
        <v>0</v>
      </c>
      <c r="BG2432" s="204">
        <f>IF(N2432="zákl. přenesená",J2432,0)</f>
        <v>0</v>
      </c>
      <c r="BH2432" s="204">
        <f>IF(N2432="sníž. přenesená",J2432,0)</f>
        <v>0</v>
      </c>
      <c r="BI2432" s="204">
        <f>IF(N2432="nulová",J2432,0)</f>
        <v>0</v>
      </c>
      <c r="BJ2432" s="24" t="s">
        <v>134</v>
      </c>
      <c r="BK2432" s="204">
        <f>ROUND(I2432*H2432,2)</f>
        <v>0</v>
      </c>
      <c r="BL2432" s="24" t="s">
        <v>161</v>
      </c>
      <c r="BM2432" s="24" t="s">
        <v>2999</v>
      </c>
    </row>
    <row r="2433" spans="2:51" s="1" customFormat="1" ht="40.5">
      <c r="B2433" s="41"/>
      <c r="C2433" s="63"/>
      <c r="D2433" s="208" t="s">
        <v>135</v>
      </c>
      <c r="E2433" s="63"/>
      <c r="F2433" s="209" t="s">
        <v>3000</v>
      </c>
      <c r="G2433" s="63"/>
      <c r="H2433" s="63"/>
      <c r="I2433" s="163"/>
      <c r="J2433" s="63"/>
      <c r="K2433" s="63"/>
      <c r="L2433" s="61"/>
      <c r="M2433" s="207"/>
      <c r="N2433" s="42"/>
      <c r="O2433" s="42"/>
      <c r="P2433" s="42"/>
      <c r="Q2433" s="42"/>
      <c r="R2433" s="42"/>
      <c r="S2433" s="42"/>
      <c r="T2433" s="78"/>
      <c r="AT2433" s="24" t="s">
        <v>135</v>
      </c>
      <c r="AU2433" s="24" t="s">
        <v>134</v>
      </c>
    </row>
    <row r="2434" spans="2:51" s="1" customFormat="1" ht="135">
      <c r="B2434" s="41"/>
      <c r="C2434" s="63"/>
      <c r="D2434" s="208" t="s">
        <v>299</v>
      </c>
      <c r="E2434" s="63"/>
      <c r="F2434" s="236" t="s">
        <v>2951</v>
      </c>
      <c r="G2434" s="63"/>
      <c r="H2434" s="63"/>
      <c r="I2434" s="163"/>
      <c r="J2434" s="63"/>
      <c r="K2434" s="63"/>
      <c r="L2434" s="61"/>
      <c r="M2434" s="207"/>
      <c r="N2434" s="42"/>
      <c r="O2434" s="42"/>
      <c r="P2434" s="42"/>
      <c r="Q2434" s="42"/>
      <c r="R2434" s="42"/>
      <c r="S2434" s="42"/>
      <c r="T2434" s="78"/>
      <c r="AT2434" s="24" t="s">
        <v>299</v>
      </c>
      <c r="AU2434" s="24" t="s">
        <v>134</v>
      </c>
    </row>
    <row r="2435" spans="2:51" s="11" customFormat="1" ht="13.5">
      <c r="B2435" s="210"/>
      <c r="C2435" s="211"/>
      <c r="D2435" s="208" t="s">
        <v>171</v>
      </c>
      <c r="E2435" s="212" t="s">
        <v>21</v>
      </c>
      <c r="F2435" s="213" t="s">
        <v>3001</v>
      </c>
      <c r="G2435" s="211"/>
      <c r="H2435" s="214">
        <v>7.1749999999999998</v>
      </c>
      <c r="I2435" s="215"/>
      <c r="J2435" s="211"/>
      <c r="K2435" s="211"/>
      <c r="L2435" s="216"/>
      <c r="M2435" s="217"/>
      <c r="N2435" s="218"/>
      <c r="O2435" s="218"/>
      <c r="P2435" s="218"/>
      <c r="Q2435" s="218"/>
      <c r="R2435" s="218"/>
      <c r="S2435" s="218"/>
      <c r="T2435" s="219"/>
      <c r="AT2435" s="220" t="s">
        <v>171</v>
      </c>
      <c r="AU2435" s="220" t="s">
        <v>134</v>
      </c>
      <c r="AV2435" s="11" t="s">
        <v>134</v>
      </c>
      <c r="AW2435" s="11" t="s">
        <v>33</v>
      </c>
      <c r="AX2435" s="11" t="s">
        <v>70</v>
      </c>
      <c r="AY2435" s="220" t="s">
        <v>126</v>
      </c>
    </row>
    <row r="2436" spans="2:51" s="11" customFormat="1" ht="13.5">
      <c r="B2436" s="210"/>
      <c r="C2436" s="211"/>
      <c r="D2436" s="208" t="s">
        <v>171</v>
      </c>
      <c r="E2436" s="212" t="s">
        <v>21</v>
      </c>
      <c r="F2436" s="213" t="s">
        <v>3002</v>
      </c>
      <c r="G2436" s="211"/>
      <c r="H2436" s="214">
        <v>11.747</v>
      </c>
      <c r="I2436" s="215"/>
      <c r="J2436" s="211"/>
      <c r="K2436" s="211"/>
      <c r="L2436" s="216"/>
      <c r="M2436" s="217"/>
      <c r="N2436" s="218"/>
      <c r="O2436" s="218"/>
      <c r="P2436" s="218"/>
      <c r="Q2436" s="218"/>
      <c r="R2436" s="218"/>
      <c r="S2436" s="218"/>
      <c r="T2436" s="219"/>
      <c r="AT2436" s="220" t="s">
        <v>171</v>
      </c>
      <c r="AU2436" s="220" t="s">
        <v>134</v>
      </c>
      <c r="AV2436" s="11" t="s">
        <v>134</v>
      </c>
      <c r="AW2436" s="11" t="s">
        <v>33</v>
      </c>
      <c r="AX2436" s="11" t="s">
        <v>70</v>
      </c>
      <c r="AY2436" s="220" t="s">
        <v>126</v>
      </c>
    </row>
    <row r="2437" spans="2:51" s="11" customFormat="1" ht="13.5">
      <c r="B2437" s="210"/>
      <c r="C2437" s="211"/>
      <c r="D2437" s="208" t="s">
        <v>171</v>
      </c>
      <c r="E2437" s="212" t="s">
        <v>21</v>
      </c>
      <c r="F2437" s="213" t="s">
        <v>3003</v>
      </c>
      <c r="G2437" s="211"/>
      <c r="H2437" s="214">
        <v>4.7770000000000001</v>
      </c>
      <c r="I2437" s="215"/>
      <c r="J2437" s="211"/>
      <c r="K2437" s="211"/>
      <c r="L2437" s="216"/>
      <c r="M2437" s="217"/>
      <c r="N2437" s="218"/>
      <c r="O2437" s="218"/>
      <c r="P2437" s="218"/>
      <c r="Q2437" s="218"/>
      <c r="R2437" s="218"/>
      <c r="S2437" s="218"/>
      <c r="T2437" s="219"/>
      <c r="AT2437" s="220" t="s">
        <v>171</v>
      </c>
      <c r="AU2437" s="220" t="s">
        <v>134</v>
      </c>
      <c r="AV2437" s="11" t="s">
        <v>134</v>
      </c>
      <c r="AW2437" s="11" t="s">
        <v>33</v>
      </c>
      <c r="AX2437" s="11" t="s">
        <v>70</v>
      </c>
      <c r="AY2437" s="220" t="s">
        <v>126</v>
      </c>
    </row>
    <row r="2438" spans="2:51" s="11" customFormat="1" ht="13.5">
      <c r="B2438" s="210"/>
      <c r="C2438" s="211"/>
      <c r="D2438" s="208" t="s">
        <v>171</v>
      </c>
      <c r="E2438" s="212" t="s">
        <v>21</v>
      </c>
      <c r="F2438" s="213" t="s">
        <v>3004</v>
      </c>
      <c r="G2438" s="211"/>
      <c r="H2438" s="214">
        <v>4.8179999999999996</v>
      </c>
      <c r="I2438" s="215"/>
      <c r="J2438" s="211"/>
      <c r="K2438" s="211"/>
      <c r="L2438" s="216"/>
      <c r="M2438" s="217"/>
      <c r="N2438" s="218"/>
      <c r="O2438" s="218"/>
      <c r="P2438" s="218"/>
      <c r="Q2438" s="218"/>
      <c r="R2438" s="218"/>
      <c r="S2438" s="218"/>
      <c r="T2438" s="219"/>
      <c r="AT2438" s="220" t="s">
        <v>171</v>
      </c>
      <c r="AU2438" s="220" t="s">
        <v>134</v>
      </c>
      <c r="AV2438" s="11" t="s">
        <v>134</v>
      </c>
      <c r="AW2438" s="11" t="s">
        <v>33</v>
      </c>
      <c r="AX2438" s="11" t="s">
        <v>70</v>
      </c>
      <c r="AY2438" s="220" t="s">
        <v>126</v>
      </c>
    </row>
    <row r="2439" spans="2:51" s="11" customFormat="1" ht="13.5">
      <c r="B2439" s="210"/>
      <c r="C2439" s="211"/>
      <c r="D2439" s="208" t="s">
        <v>171</v>
      </c>
      <c r="E2439" s="212" t="s">
        <v>21</v>
      </c>
      <c r="F2439" s="213" t="s">
        <v>3005</v>
      </c>
      <c r="G2439" s="211"/>
      <c r="H2439" s="214">
        <v>4.0999999999999996</v>
      </c>
      <c r="I2439" s="215"/>
      <c r="J2439" s="211"/>
      <c r="K2439" s="211"/>
      <c r="L2439" s="216"/>
      <c r="M2439" s="217"/>
      <c r="N2439" s="218"/>
      <c r="O2439" s="218"/>
      <c r="P2439" s="218"/>
      <c r="Q2439" s="218"/>
      <c r="R2439" s="218"/>
      <c r="S2439" s="218"/>
      <c r="T2439" s="219"/>
      <c r="AT2439" s="220" t="s">
        <v>171</v>
      </c>
      <c r="AU2439" s="220" t="s">
        <v>134</v>
      </c>
      <c r="AV2439" s="11" t="s">
        <v>134</v>
      </c>
      <c r="AW2439" s="11" t="s">
        <v>33</v>
      </c>
      <c r="AX2439" s="11" t="s">
        <v>70</v>
      </c>
      <c r="AY2439" s="220" t="s">
        <v>126</v>
      </c>
    </row>
    <row r="2440" spans="2:51" s="11" customFormat="1" ht="13.5">
      <c r="B2440" s="210"/>
      <c r="C2440" s="211"/>
      <c r="D2440" s="208" t="s">
        <v>171</v>
      </c>
      <c r="E2440" s="212" t="s">
        <v>21</v>
      </c>
      <c r="F2440" s="213" t="s">
        <v>3006</v>
      </c>
      <c r="G2440" s="211"/>
      <c r="H2440" s="214">
        <v>9.8260000000000005</v>
      </c>
      <c r="I2440" s="215"/>
      <c r="J2440" s="211"/>
      <c r="K2440" s="211"/>
      <c r="L2440" s="216"/>
      <c r="M2440" s="217"/>
      <c r="N2440" s="218"/>
      <c r="O2440" s="218"/>
      <c r="P2440" s="218"/>
      <c r="Q2440" s="218"/>
      <c r="R2440" s="218"/>
      <c r="S2440" s="218"/>
      <c r="T2440" s="219"/>
      <c r="AT2440" s="220" t="s">
        <v>171</v>
      </c>
      <c r="AU2440" s="220" t="s">
        <v>134</v>
      </c>
      <c r="AV2440" s="11" t="s">
        <v>134</v>
      </c>
      <c r="AW2440" s="11" t="s">
        <v>33</v>
      </c>
      <c r="AX2440" s="11" t="s">
        <v>70</v>
      </c>
      <c r="AY2440" s="220" t="s">
        <v>126</v>
      </c>
    </row>
    <row r="2441" spans="2:51" s="11" customFormat="1" ht="13.5">
      <c r="B2441" s="210"/>
      <c r="C2441" s="211"/>
      <c r="D2441" s="208" t="s">
        <v>171</v>
      </c>
      <c r="E2441" s="212" t="s">
        <v>21</v>
      </c>
      <c r="F2441" s="213" t="s">
        <v>3007</v>
      </c>
      <c r="G2441" s="211"/>
      <c r="H2441" s="214">
        <v>8.8930000000000007</v>
      </c>
      <c r="I2441" s="215"/>
      <c r="J2441" s="211"/>
      <c r="K2441" s="211"/>
      <c r="L2441" s="216"/>
      <c r="M2441" s="217"/>
      <c r="N2441" s="218"/>
      <c r="O2441" s="218"/>
      <c r="P2441" s="218"/>
      <c r="Q2441" s="218"/>
      <c r="R2441" s="218"/>
      <c r="S2441" s="218"/>
      <c r="T2441" s="219"/>
      <c r="AT2441" s="220" t="s">
        <v>171</v>
      </c>
      <c r="AU2441" s="220" t="s">
        <v>134</v>
      </c>
      <c r="AV2441" s="11" t="s">
        <v>134</v>
      </c>
      <c r="AW2441" s="11" t="s">
        <v>33</v>
      </c>
      <c r="AX2441" s="11" t="s">
        <v>70</v>
      </c>
      <c r="AY2441" s="220" t="s">
        <v>126</v>
      </c>
    </row>
    <row r="2442" spans="2:51" s="11" customFormat="1" ht="13.5">
      <c r="B2442" s="210"/>
      <c r="C2442" s="211"/>
      <c r="D2442" s="208" t="s">
        <v>171</v>
      </c>
      <c r="E2442" s="212" t="s">
        <v>21</v>
      </c>
      <c r="F2442" s="213" t="s">
        <v>3008</v>
      </c>
      <c r="G2442" s="211"/>
      <c r="H2442" s="214">
        <v>10.898999999999999</v>
      </c>
      <c r="I2442" s="215"/>
      <c r="J2442" s="211"/>
      <c r="K2442" s="211"/>
      <c r="L2442" s="216"/>
      <c r="M2442" s="217"/>
      <c r="N2442" s="218"/>
      <c r="O2442" s="218"/>
      <c r="P2442" s="218"/>
      <c r="Q2442" s="218"/>
      <c r="R2442" s="218"/>
      <c r="S2442" s="218"/>
      <c r="T2442" s="219"/>
      <c r="AT2442" s="220" t="s">
        <v>171</v>
      </c>
      <c r="AU2442" s="220" t="s">
        <v>134</v>
      </c>
      <c r="AV2442" s="11" t="s">
        <v>134</v>
      </c>
      <c r="AW2442" s="11" t="s">
        <v>33</v>
      </c>
      <c r="AX2442" s="11" t="s">
        <v>70</v>
      </c>
      <c r="AY2442" s="220" t="s">
        <v>126</v>
      </c>
    </row>
    <row r="2443" spans="2:51" s="11" customFormat="1" ht="13.5">
      <c r="B2443" s="210"/>
      <c r="C2443" s="211"/>
      <c r="D2443" s="208" t="s">
        <v>171</v>
      </c>
      <c r="E2443" s="212" t="s">
        <v>21</v>
      </c>
      <c r="F2443" s="213" t="s">
        <v>3009</v>
      </c>
      <c r="G2443" s="211"/>
      <c r="H2443" s="214">
        <v>10.898999999999999</v>
      </c>
      <c r="I2443" s="215"/>
      <c r="J2443" s="211"/>
      <c r="K2443" s="211"/>
      <c r="L2443" s="216"/>
      <c r="M2443" s="217"/>
      <c r="N2443" s="218"/>
      <c r="O2443" s="218"/>
      <c r="P2443" s="218"/>
      <c r="Q2443" s="218"/>
      <c r="R2443" s="218"/>
      <c r="S2443" s="218"/>
      <c r="T2443" s="219"/>
      <c r="AT2443" s="220" t="s">
        <v>171</v>
      </c>
      <c r="AU2443" s="220" t="s">
        <v>134</v>
      </c>
      <c r="AV2443" s="11" t="s">
        <v>134</v>
      </c>
      <c r="AW2443" s="11" t="s">
        <v>33</v>
      </c>
      <c r="AX2443" s="11" t="s">
        <v>70</v>
      </c>
      <c r="AY2443" s="220" t="s">
        <v>126</v>
      </c>
    </row>
    <row r="2444" spans="2:51" s="11" customFormat="1" ht="13.5">
      <c r="B2444" s="210"/>
      <c r="C2444" s="211"/>
      <c r="D2444" s="208" t="s">
        <v>171</v>
      </c>
      <c r="E2444" s="212" t="s">
        <v>21</v>
      </c>
      <c r="F2444" s="213" t="s">
        <v>3010</v>
      </c>
      <c r="G2444" s="211"/>
      <c r="H2444" s="214">
        <v>10.898999999999999</v>
      </c>
      <c r="I2444" s="215"/>
      <c r="J2444" s="211"/>
      <c r="K2444" s="211"/>
      <c r="L2444" s="216"/>
      <c r="M2444" s="217"/>
      <c r="N2444" s="218"/>
      <c r="O2444" s="218"/>
      <c r="P2444" s="218"/>
      <c r="Q2444" s="218"/>
      <c r="R2444" s="218"/>
      <c r="S2444" s="218"/>
      <c r="T2444" s="219"/>
      <c r="AT2444" s="220" t="s">
        <v>171</v>
      </c>
      <c r="AU2444" s="220" t="s">
        <v>134</v>
      </c>
      <c r="AV2444" s="11" t="s">
        <v>134</v>
      </c>
      <c r="AW2444" s="11" t="s">
        <v>33</v>
      </c>
      <c r="AX2444" s="11" t="s">
        <v>70</v>
      </c>
      <c r="AY2444" s="220" t="s">
        <v>126</v>
      </c>
    </row>
    <row r="2445" spans="2:51" s="11" customFormat="1" ht="13.5">
      <c r="B2445" s="210"/>
      <c r="C2445" s="211"/>
      <c r="D2445" s="208" t="s">
        <v>171</v>
      </c>
      <c r="E2445" s="212" t="s">
        <v>21</v>
      </c>
      <c r="F2445" s="213" t="s">
        <v>3011</v>
      </c>
      <c r="G2445" s="211"/>
      <c r="H2445" s="214">
        <v>10.898999999999999</v>
      </c>
      <c r="I2445" s="215"/>
      <c r="J2445" s="211"/>
      <c r="K2445" s="211"/>
      <c r="L2445" s="216"/>
      <c r="M2445" s="217"/>
      <c r="N2445" s="218"/>
      <c r="O2445" s="218"/>
      <c r="P2445" s="218"/>
      <c r="Q2445" s="218"/>
      <c r="R2445" s="218"/>
      <c r="S2445" s="218"/>
      <c r="T2445" s="219"/>
      <c r="AT2445" s="220" t="s">
        <v>171</v>
      </c>
      <c r="AU2445" s="220" t="s">
        <v>134</v>
      </c>
      <c r="AV2445" s="11" t="s">
        <v>134</v>
      </c>
      <c r="AW2445" s="11" t="s">
        <v>33</v>
      </c>
      <c r="AX2445" s="11" t="s">
        <v>70</v>
      </c>
      <c r="AY2445" s="220" t="s">
        <v>126</v>
      </c>
    </row>
    <row r="2446" spans="2:51" s="11" customFormat="1" ht="13.5">
      <c r="B2446" s="210"/>
      <c r="C2446" s="211"/>
      <c r="D2446" s="208" t="s">
        <v>171</v>
      </c>
      <c r="E2446" s="212" t="s">
        <v>21</v>
      </c>
      <c r="F2446" s="213" t="s">
        <v>3012</v>
      </c>
      <c r="G2446" s="211"/>
      <c r="H2446" s="214">
        <v>10.898999999999999</v>
      </c>
      <c r="I2446" s="215"/>
      <c r="J2446" s="211"/>
      <c r="K2446" s="211"/>
      <c r="L2446" s="216"/>
      <c r="M2446" s="217"/>
      <c r="N2446" s="218"/>
      <c r="O2446" s="218"/>
      <c r="P2446" s="218"/>
      <c r="Q2446" s="218"/>
      <c r="R2446" s="218"/>
      <c r="S2446" s="218"/>
      <c r="T2446" s="219"/>
      <c r="AT2446" s="220" t="s">
        <v>171</v>
      </c>
      <c r="AU2446" s="220" t="s">
        <v>134</v>
      </c>
      <c r="AV2446" s="11" t="s">
        <v>134</v>
      </c>
      <c r="AW2446" s="11" t="s">
        <v>33</v>
      </c>
      <c r="AX2446" s="11" t="s">
        <v>70</v>
      </c>
      <c r="AY2446" s="220" t="s">
        <v>126</v>
      </c>
    </row>
    <row r="2447" spans="2:51" s="11" customFormat="1" ht="13.5">
      <c r="B2447" s="210"/>
      <c r="C2447" s="211"/>
      <c r="D2447" s="208" t="s">
        <v>171</v>
      </c>
      <c r="E2447" s="212" t="s">
        <v>21</v>
      </c>
      <c r="F2447" s="213" t="s">
        <v>3013</v>
      </c>
      <c r="G2447" s="211"/>
      <c r="H2447" s="214">
        <v>10.615</v>
      </c>
      <c r="I2447" s="215"/>
      <c r="J2447" s="211"/>
      <c r="K2447" s="211"/>
      <c r="L2447" s="216"/>
      <c r="M2447" s="217"/>
      <c r="N2447" s="218"/>
      <c r="O2447" s="218"/>
      <c r="P2447" s="218"/>
      <c r="Q2447" s="218"/>
      <c r="R2447" s="218"/>
      <c r="S2447" s="218"/>
      <c r="T2447" s="219"/>
      <c r="AT2447" s="220" t="s">
        <v>171</v>
      </c>
      <c r="AU2447" s="220" t="s">
        <v>134</v>
      </c>
      <c r="AV2447" s="11" t="s">
        <v>134</v>
      </c>
      <c r="AW2447" s="11" t="s">
        <v>33</v>
      </c>
      <c r="AX2447" s="11" t="s">
        <v>70</v>
      </c>
      <c r="AY2447" s="220" t="s">
        <v>126</v>
      </c>
    </row>
    <row r="2448" spans="2:51" s="11" customFormat="1" ht="13.5">
      <c r="B2448" s="210"/>
      <c r="C2448" s="211"/>
      <c r="D2448" s="208" t="s">
        <v>171</v>
      </c>
      <c r="E2448" s="212" t="s">
        <v>21</v>
      </c>
      <c r="F2448" s="213" t="s">
        <v>3014</v>
      </c>
      <c r="G2448" s="211"/>
      <c r="H2448" s="214">
        <v>10.632</v>
      </c>
      <c r="I2448" s="215"/>
      <c r="J2448" s="211"/>
      <c r="K2448" s="211"/>
      <c r="L2448" s="216"/>
      <c r="M2448" s="217"/>
      <c r="N2448" s="218"/>
      <c r="O2448" s="218"/>
      <c r="P2448" s="218"/>
      <c r="Q2448" s="218"/>
      <c r="R2448" s="218"/>
      <c r="S2448" s="218"/>
      <c r="T2448" s="219"/>
      <c r="AT2448" s="220" t="s">
        <v>171</v>
      </c>
      <c r="AU2448" s="220" t="s">
        <v>134</v>
      </c>
      <c r="AV2448" s="11" t="s">
        <v>134</v>
      </c>
      <c r="AW2448" s="11" t="s">
        <v>33</v>
      </c>
      <c r="AX2448" s="11" t="s">
        <v>70</v>
      </c>
      <c r="AY2448" s="220" t="s">
        <v>126</v>
      </c>
    </row>
    <row r="2449" spans="2:65" s="11" customFormat="1" ht="13.5">
      <c r="B2449" s="210"/>
      <c r="C2449" s="211"/>
      <c r="D2449" s="208" t="s">
        <v>171</v>
      </c>
      <c r="E2449" s="212" t="s">
        <v>21</v>
      </c>
      <c r="F2449" s="213" t="s">
        <v>3015</v>
      </c>
      <c r="G2449" s="211"/>
      <c r="H2449" s="214">
        <v>10.153</v>
      </c>
      <c r="I2449" s="215"/>
      <c r="J2449" s="211"/>
      <c r="K2449" s="211"/>
      <c r="L2449" s="216"/>
      <c r="M2449" s="217"/>
      <c r="N2449" s="218"/>
      <c r="O2449" s="218"/>
      <c r="P2449" s="218"/>
      <c r="Q2449" s="218"/>
      <c r="R2449" s="218"/>
      <c r="S2449" s="218"/>
      <c r="T2449" s="219"/>
      <c r="AT2449" s="220" t="s">
        <v>171</v>
      </c>
      <c r="AU2449" s="220" t="s">
        <v>134</v>
      </c>
      <c r="AV2449" s="11" t="s">
        <v>134</v>
      </c>
      <c r="AW2449" s="11" t="s">
        <v>33</v>
      </c>
      <c r="AX2449" s="11" t="s">
        <v>70</v>
      </c>
      <c r="AY2449" s="220" t="s">
        <v>126</v>
      </c>
    </row>
    <row r="2450" spans="2:65" s="11" customFormat="1" ht="13.5">
      <c r="B2450" s="210"/>
      <c r="C2450" s="211"/>
      <c r="D2450" s="208" t="s">
        <v>171</v>
      </c>
      <c r="E2450" s="212" t="s">
        <v>21</v>
      </c>
      <c r="F2450" s="213" t="s">
        <v>3016</v>
      </c>
      <c r="G2450" s="211"/>
      <c r="H2450" s="214">
        <v>7.1970000000000001</v>
      </c>
      <c r="I2450" s="215"/>
      <c r="J2450" s="211"/>
      <c r="K2450" s="211"/>
      <c r="L2450" s="216"/>
      <c r="M2450" s="217"/>
      <c r="N2450" s="218"/>
      <c r="O2450" s="218"/>
      <c r="P2450" s="218"/>
      <c r="Q2450" s="218"/>
      <c r="R2450" s="218"/>
      <c r="S2450" s="218"/>
      <c r="T2450" s="219"/>
      <c r="AT2450" s="220" t="s">
        <v>171</v>
      </c>
      <c r="AU2450" s="220" t="s">
        <v>134</v>
      </c>
      <c r="AV2450" s="11" t="s">
        <v>134</v>
      </c>
      <c r="AW2450" s="11" t="s">
        <v>33</v>
      </c>
      <c r="AX2450" s="11" t="s">
        <v>70</v>
      </c>
      <c r="AY2450" s="220" t="s">
        <v>126</v>
      </c>
    </row>
    <row r="2451" spans="2:65" s="11" customFormat="1" ht="13.5">
      <c r="B2451" s="210"/>
      <c r="C2451" s="211"/>
      <c r="D2451" s="208" t="s">
        <v>171</v>
      </c>
      <c r="E2451" s="212" t="s">
        <v>21</v>
      </c>
      <c r="F2451" s="213" t="s">
        <v>3017</v>
      </c>
      <c r="G2451" s="211"/>
      <c r="H2451" s="214">
        <v>6.5129999999999999</v>
      </c>
      <c r="I2451" s="215"/>
      <c r="J2451" s="211"/>
      <c r="K2451" s="211"/>
      <c r="L2451" s="216"/>
      <c r="M2451" s="217"/>
      <c r="N2451" s="218"/>
      <c r="O2451" s="218"/>
      <c r="P2451" s="218"/>
      <c r="Q2451" s="218"/>
      <c r="R2451" s="218"/>
      <c r="S2451" s="218"/>
      <c r="T2451" s="219"/>
      <c r="AT2451" s="220" t="s">
        <v>171</v>
      </c>
      <c r="AU2451" s="220" t="s">
        <v>134</v>
      </c>
      <c r="AV2451" s="11" t="s">
        <v>134</v>
      </c>
      <c r="AW2451" s="11" t="s">
        <v>33</v>
      </c>
      <c r="AX2451" s="11" t="s">
        <v>70</v>
      </c>
      <c r="AY2451" s="220" t="s">
        <v>126</v>
      </c>
    </row>
    <row r="2452" spans="2:65" s="11" customFormat="1" ht="13.5">
      <c r="B2452" s="210"/>
      <c r="C2452" s="211"/>
      <c r="D2452" s="208" t="s">
        <v>171</v>
      </c>
      <c r="E2452" s="212" t="s">
        <v>21</v>
      </c>
      <c r="F2452" s="213" t="s">
        <v>3018</v>
      </c>
      <c r="G2452" s="211"/>
      <c r="H2452" s="214">
        <v>7.9820000000000002</v>
      </c>
      <c r="I2452" s="215"/>
      <c r="J2452" s="211"/>
      <c r="K2452" s="211"/>
      <c r="L2452" s="216"/>
      <c r="M2452" s="217"/>
      <c r="N2452" s="218"/>
      <c r="O2452" s="218"/>
      <c r="P2452" s="218"/>
      <c r="Q2452" s="218"/>
      <c r="R2452" s="218"/>
      <c r="S2452" s="218"/>
      <c r="T2452" s="219"/>
      <c r="AT2452" s="220" t="s">
        <v>171</v>
      </c>
      <c r="AU2452" s="220" t="s">
        <v>134</v>
      </c>
      <c r="AV2452" s="11" t="s">
        <v>134</v>
      </c>
      <c r="AW2452" s="11" t="s">
        <v>33</v>
      </c>
      <c r="AX2452" s="11" t="s">
        <v>70</v>
      </c>
      <c r="AY2452" s="220" t="s">
        <v>126</v>
      </c>
    </row>
    <row r="2453" spans="2:65" s="11" customFormat="1" ht="13.5">
      <c r="B2453" s="210"/>
      <c r="C2453" s="211"/>
      <c r="D2453" s="208" t="s">
        <v>171</v>
      </c>
      <c r="E2453" s="212" t="s">
        <v>21</v>
      </c>
      <c r="F2453" s="213" t="s">
        <v>3019</v>
      </c>
      <c r="G2453" s="211"/>
      <c r="H2453" s="214">
        <v>7.9820000000000002</v>
      </c>
      <c r="I2453" s="215"/>
      <c r="J2453" s="211"/>
      <c r="K2453" s="211"/>
      <c r="L2453" s="216"/>
      <c r="M2453" s="217"/>
      <c r="N2453" s="218"/>
      <c r="O2453" s="218"/>
      <c r="P2453" s="218"/>
      <c r="Q2453" s="218"/>
      <c r="R2453" s="218"/>
      <c r="S2453" s="218"/>
      <c r="T2453" s="219"/>
      <c r="AT2453" s="220" t="s">
        <v>171</v>
      </c>
      <c r="AU2453" s="220" t="s">
        <v>134</v>
      </c>
      <c r="AV2453" s="11" t="s">
        <v>134</v>
      </c>
      <c r="AW2453" s="11" t="s">
        <v>33</v>
      </c>
      <c r="AX2453" s="11" t="s">
        <v>70</v>
      </c>
      <c r="AY2453" s="220" t="s">
        <v>126</v>
      </c>
    </row>
    <row r="2454" spans="2:65" s="11" customFormat="1" ht="13.5">
      <c r="B2454" s="210"/>
      <c r="C2454" s="211"/>
      <c r="D2454" s="208" t="s">
        <v>171</v>
      </c>
      <c r="E2454" s="212" t="s">
        <v>21</v>
      </c>
      <c r="F2454" s="213" t="s">
        <v>3020</v>
      </c>
      <c r="G2454" s="211"/>
      <c r="H2454" s="214">
        <v>7.9820000000000002</v>
      </c>
      <c r="I2454" s="215"/>
      <c r="J2454" s="211"/>
      <c r="K2454" s="211"/>
      <c r="L2454" s="216"/>
      <c r="M2454" s="217"/>
      <c r="N2454" s="218"/>
      <c r="O2454" s="218"/>
      <c r="P2454" s="218"/>
      <c r="Q2454" s="218"/>
      <c r="R2454" s="218"/>
      <c r="S2454" s="218"/>
      <c r="T2454" s="219"/>
      <c r="AT2454" s="220" t="s">
        <v>171</v>
      </c>
      <c r="AU2454" s="220" t="s">
        <v>134</v>
      </c>
      <c r="AV2454" s="11" t="s">
        <v>134</v>
      </c>
      <c r="AW2454" s="11" t="s">
        <v>33</v>
      </c>
      <c r="AX2454" s="11" t="s">
        <v>70</v>
      </c>
      <c r="AY2454" s="220" t="s">
        <v>126</v>
      </c>
    </row>
    <row r="2455" spans="2:65" s="11" customFormat="1" ht="13.5">
      <c r="B2455" s="210"/>
      <c r="C2455" s="211"/>
      <c r="D2455" s="208" t="s">
        <v>171</v>
      </c>
      <c r="E2455" s="212" t="s">
        <v>21</v>
      </c>
      <c r="F2455" s="213" t="s">
        <v>3021</v>
      </c>
      <c r="G2455" s="211"/>
      <c r="H2455" s="214">
        <v>7.9820000000000002</v>
      </c>
      <c r="I2455" s="215"/>
      <c r="J2455" s="211"/>
      <c r="K2455" s="211"/>
      <c r="L2455" s="216"/>
      <c r="M2455" s="217"/>
      <c r="N2455" s="218"/>
      <c r="O2455" s="218"/>
      <c r="P2455" s="218"/>
      <c r="Q2455" s="218"/>
      <c r="R2455" s="218"/>
      <c r="S2455" s="218"/>
      <c r="T2455" s="219"/>
      <c r="AT2455" s="220" t="s">
        <v>171</v>
      </c>
      <c r="AU2455" s="220" t="s">
        <v>134</v>
      </c>
      <c r="AV2455" s="11" t="s">
        <v>134</v>
      </c>
      <c r="AW2455" s="11" t="s">
        <v>33</v>
      </c>
      <c r="AX2455" s="11" t="s">
        <v>70</v>
      </c>
      <c r="AY2455" s="220" t="s">
        <v>126</v>
      </c>
    </row>
    <row r="2456" spans="2:65" s="11" customFormat="1" ht="13.5">
      <c r="B2456" s="210"/>
      <c r="C2456" s="211"/>
      <c r="D2456" s="208" t="s">
        <v>171</v>
      </c>
      <c r="E2456" s="212" t="s">
        <v>21</v>
      </c>
      <c r="F2456" s="213" t="s">
        <v>3022</v>
      </c>
      <c r="G2456" s="211"/>
      <c r="H2456" s="214">
        <v>7.9820000000000002</v>
      </c>
      <c r="I2456" s="215"/>
      <c r="J2456" s="211"/>
      <c r="K2456" s="211"/>
      <c r="L2456" s="216"/>
      <c r="M2456" s="217"/>
      <c r="N2456" s="218"/>
      <c r="O2456" s="218"/>
      <c r="P2456" s="218"/>
      <c r="Q2456" s="218"/>
      <c r="R2456" s="218"/>
      <c r="S2456" s="218"/>
      <c r="T2456" s="219"/>
      <c r="AT2456" s="220" t="s">
        <v>171</v>
      </c>
      <c r="AU2456" s="220" t="s">
        <v>134</v>
      </c>
      <c r="AV2456" s="11" t="s">
        <v>134</v>
      </c>
      <c r="AW2456" s="11" t="s">
        <v>33</v>
      </c>
      <c r="AX2456" s="11" t="s">
        <v>70</v>
      </c>
      <c r="AY2456" s="220" t="s">
        <v>126</v>
      </c>
    </row>
    <row r="2457" spans="2:65" s="11" customFormat="1" ht="13.5">
      <c r="B2457" s="210"/>
      <c r="C2457" s="211"/>
      <c r="D2457" s="208" t="s">
        <v>171</v>
      </c>
      <c r="E2457" s="212" t="s">
        <v>21</v>
      </c>
      <c r="F2457" s="213" t="s">
        <v>3023</v>
      </c>
      <c r="G2457" s="211"/>
      <c r="H2457" s="214">
        <v>7.774</v>
      </c>
      <c r="I2457" s="215"/>
      <c r="J2457" s="211"/>
      <c r="K2457" s="211"/>
      <c r="L2457" s="216"/>
      <c r="M2457" s="217"/>
      <c r="N2457" s="218"/>
      <c r="O2457" s="218"/>
      <c r="P2457" s="218"/>
      <c r="Q2457" s="218"/>
      <c r="R2457" s="218"/>
      <c r="S2457" s="218"/>
      <c r="T2457" s="219"/>
      <c r="AT2457" s="220" t="s">
        <v>171</v>
      </c>
      <c r="AU2457" s="220" t="s">
        <v>134</v>
      </c>
      <c r="AV2457" s="11" t="s">
        <v>134</v>
      </c>
      <c r="AW2457" s="11" t="s">
        <v>33</v>
      </c>
      <c r="AX2457" s="11" t="s">
        <v>70</v>
      </c>
      <c r="AY2457" s="220" t="s">
        <v>126</v>
      </c>
    </row>
    <row r="2458" spans="2:65" s="11" customFormat="1" ht="13.5">
      <c r="B2458" s="210"/>
      <c r="C2458" s="211"/>
      <c r="D2458" s="208" t="s">
        <v>171</v>
      </c>
      <c r="E2458" s="212" t="s">
        <v>21</v>
      </c>
      <c r="F2458" s="213" t="s">
        <v>3024</v>
      </c>
      <c r="G2458" s="211"/>
      <c r="H2458" s="214">
        <v>7.7869999999999999</v>
      </c>
      <c r="I2458" s="215"/>
      <c r="J2458" s="211"/>
      <c r="K2458" s="211"/>
      <c r="L2458" s="216"/>
      <c r="M2458" s="217"/>
      <c r="N2458" s="218"/>
      <c r="O2458" s="218"/>
      <c r="P2458" s="218"/>
      <c r="Q2458" s="218"/>
      <c r="R2458" s="218"/>
      <c r="S2458" s="218"/>
      <c r="T2458" s="219"/>
      <c r="AT2458" s="220" t="s">
        <v>171</v>
      </c>
      <c r="AU2458" s="220" t="s">
        <v>134</v>
      </c>
      <c r="AV2458" s="11" t="s">
        <v>134</v>
      </c>
      <c r="AW2458" s="11" t="s">
        <v>33</v>
      </c>
      <c r="AX2458" s="11" t="s">
        <v>70</v>
      </c>
      <c r="AY2458" s="220" t="s">
        <v>126</v>
      </c>
    </row>
    <row r="2459" spans="2:65" s="11" customFormat="1" ht="13.5">
      <c r="B2459" s="210"/>
      <c r="C2459" s="211"/>
      <c r="D2459" s="208" t="s">
        <v>171</v>
      </c>
      <c r="E2459" s="212" t="s">
        <v>21</v>
      </c>
      <c r="F2459" s="213" t="s">
        <v>3025</v>
      </c>
      <c r="G2459" s="211"/>
      <c r="H2459" s="214">
        <v>7.4359999999999999</v>
      </c>
      <c r="I2459" s="215"/>
      <c r="J2459" s="211"/>
      <c r="K2459" s="211"/>
      <c r="L2459" s="216"/>
      <c r="M2459" s="217"/>
      <c r="N2459" s="218"/>
      <c r="O2459" s="218"/>
      <c r="P2459" s="218"/>
      <c r="Q2459" s="218"/>
      <c r="R2459" s="218"/>
      <c r="S2459" s="218"/>
      <c r="T2459" s="219"/>
      <c r="AT2459" s="220" t="s">
        <v>171</v>
      </c>
      <c r="AU2459" s="220" t="s">
        <v>134</v>
      </c>
      <c r="AV2459" s="11" t="s">
        <v>134</v>
      </c>
      <c r="AW2459" s="11" t="s">
        <v>33</v>
      </c>
      <c r="AX2459" s="11" t="s">
        <v>70</v>
      </c>
      <c r="AY2459" s="220" t="s">
        <v>126</v>
      </c>
    </row>
    <row r="2460" spans="2:65" s="12" customFormat="1" ht="13.5">
      <c r="B2460" s="221"/>
      <c r="C2460" s="222"/>
      <c r="D2460" s="208" t="s">
        <v>171</v>
      </c>
      <c r="E2460" s="223" t="s">
        <v>21</v>
      </c>
      <c r="F2460" s="224" t="s">
        <v>174</v>
      </c>
      <c r="G2460" s="222"/>
      <c r="H2460" s="225">
        <v>213.84800000000001</v>
      </c>
      <c r="I2460" s="226"/>
      <c r="J2460" s="222"/>
      <c r="K2460" s="222"/>
      <c r="L2460" s="227"/>
      <c r="M2460" s="228"/>
      <c r="N2460" s="229"/>
      <c r="O2460" s="229"/>
      <c r="P2460" s="229"/>
      <c r="Q2460" s="229"/>
      <c r="R2460" s="229"/>
      <c r="S2460" s="229"/>
      <c r="T2460" s="230"/>
      <c r="AT2460" s="231" t="s">
        <v>171</v>
      </c>
      <c r="AU2460" s="231" t="s">
        <v>134</v>
      </c>
      <c r="AV2460" s="12" t="s">
        <v>133</v>
      </c>
      <c r="AW2460" s="12" t="s">
        <v>33</v>
      </c>
      <c r="AX2460" s="12" t="s">
        <v>70</v>
      </c>
      <c r="AY2460" s="231" t="s">
        <v>126</v>
      </c>
    </row>
    <row r="2461" spans="2:65" s="11" customFormat="1" ht="13.5">
      <c r="B2461" s="210"/>
      <c r="C2461" s="211"/>
      <c r="D2461" s="208" t="s">
        <v>171</v>
      </c>
      <c r="E2461" s="212" t="s">
        <v>21</v>
      </c>
      <c r="F2461" s="213" t="s">
        <v>3026</v>
      </c>
      <c r="G2461" s="211"/>
      <c r="H2461" s="214">
        <v>256.61200000000002</v>
      </c>
      <c r="I2461" s="215"/>
      <c r="J2461" s="211"/>
      <c r="K2461" s="211"/>
      <c r="L2461" s="216"/>
      <c r="M2461" s="217"/>
      <c r="N2461" s="218"/>
      <c r="O2461" s="218"/>
      <c r="P2461" s="218"/>
      <c r="Q2461" s="218"/>
      <c r="R2461" s="218"/>
      <c r="S2461" s="218"/>
      <c r="T2461" s="219"/>
      <c r="AT2461" s="220" t="s">
        <v>171</v>
      </c>
      <c r="AU2461" s="220" t="s">
        <v>134</v>
      </c>
      <c r="AV2461" s="11" t="s">
        <v>134</v>
      </c>
      <c r="AW2461" s="11" t="s">
        <v>33</v>
      </c>
      <c r="AX2461" s="11" t="s">
        <v>70</v>
      </c>
      <c r="AY2461" s="220" t="s">
        <v>126</v>
      </c>
    </row>
    <row r="2462" spans="2:65" s="12" customFormat="1" ht="13.5">
      <c r="B2462" s="221"/>
      <c r="C2462" s="222"/>
      <c r="D2462" s="205" t="s">
        <v>171</v>
      </c>
      <c r="E2462" s="248" t="s">
        <v>21</v>
      </c>
      <c r="F2462" s="249" t="s">
        <v>174</v>
      </c>
      <c r="G2462" s="222"/>
      <c r="H2462" s="250">
        <v>256.61200000000002</v>
      </c>
      <c r="I2462" s="226"/>
      <c r="J2462" s="222"/>
      <c r="K2462" s="222"/>
      <c r="L2462" s="227"/>
      <c r="M2462" s="228"/>
      <c r="N2462" s="229"/>
      <c r="O2462" s="229"/>
      <c r="P2462" s="229"/>
      <c r="Q2462" s="229"/>
      <c r="R2462" s="229"/>
      <c r="S2462" s="229"/>
      <c r="T2462" s="230"/>
      <c r="AT2462" s="231" t="s">
        <v>171</v>
      </c>
      <c r="AU2462" s="231" t="s">
        <v>134</v>
      </c>
      <c r="AV2462" s="12" t="s">
        <v>133</v>
      </c>
      <c r="AW2462" s="12" t="s">
        <v>33</v>
      </c>
      <c r="AX2462" s="12" t="s">
        <v>78</v>
      </c>
      <c r="AY2462" s="231" t="s">
        <v>126</v>
      </c>
    </row>
    <row r="2463" spans="2:65" s="1" customFormat="1" ht="22.5" customHeight="1">
      <c r="B2463" s="41"/>
      <c r="C2463" s="193" t="s">
        <v>3027</v>
      </c>
      <c r="D2463" s="193" t="s">
        <v>129</v>
      </c>
      <c r="E2463" s="194" t="s">
        <v>3028</v>
      </c>
      <c r="F2463" s="195" t="s">
        <v>3029</v>
      </c>
      <c r="G2463" s="196" t="s">
        <v>400</v>
      </c>
      <c r="H2463" s="197">
        <v>3190.37</v>
      </c>
      <c r="I2463" s="198"/>
      <c r="J2463" s="199">
        <f>ROUND(I2463*H2463,2)</f>
        <v>0</v>
      </c>
      <c r="K2463" s="195" t="s">
        <v>160</v>
      </c>
      <c r="L2463" s="61"/>
      <c r="M2463" s="200" t="s">
        <v>21</v>
      </c>
      <c r="N2463" s="201" t="s">
        <v>42</v>
      </c>
      <c r="O2463" s="42"/>
      <c r="P2463" s="202">
        <f>O2463*H2463</f>
        <v>0</v>
      </c>
      <c r="Q2463" s="202">
        <v>0</v>
      </c>
      <c r="R2463" s="202">
        <f>Q2463*H2463</f>
        <v>0</v>
      </c>
      <c r="S2463" s="202">
        <v>0</v>
      </c>
      <c r="T2463" s="203">
        <f>S2463*H2463</f>
        <v>0</v>
      </c>
      <c r="AR2463" s="24" t="s">
        <v>161</v>
      </c>
      <c r="AT2463" s="24" t="s">
        <v>129</v>
      </c>
      <c r="AU2463" s="24" t="s">
        <v>134</v>
      </c>
      <c r="AY2463" s="24" t="s">
        <v>126</v>
      </c>
      <c r="BE2463" s="204">
        <f>IF(N2463="základní",J2463,0)</f>
        <v>0</v>
      </c>
      <c r="BF2463" s="204">
        <f>IF(N2463="snížená",J2463,0)</f>
        <v>0</v>
      </c>
      <c r="BG2463" s="204">
        <f>IF(N2463="zákl. přenesená",J2463,0)</f>
        <v>0</v>
      </c>
      <c r="BH2463" s="204">
        <f>IF(N2463="sníž. přenesená",J2463,0)</f>
        <v>0</v>
      </c>
      <c r="BI2463" s="204">
        <f>IF(N2463="nulová",J2463,0)</f>
        <v>0</v>
      </c>
      <c r="BJ2463" s="24" t="s">
        <v>134</v>
      </c>
      <c r="BK2463" s="204">
        <f>ROUND(I2463*H2463,2)</f>
        <v>0</v>
      </c>
      <c r="BL2463" s="24" t="s">
        <v>161</v>
      </c>
      <c r="BM2463" s="24" t="s">
        <v>3030</v>
      </c>
    </row>
    <row r="2464" spans="2:65" s="1" customFormat="1" ht="27">
      <c r="B2464" s="41"/>
      <c r="C2464" s="63"/>
      <c r="D2464" s="208" t="s">
        <v>135</v>
      </c>
      <c r="E2464" s="63"/>
      <c r="F2464" s="209" t="s">
        <v>3031</v>
      </c>
      <c r="G2464" s="63"/>
      <c r="H2464" s="63"/>
      <c r="I2464" s="163"/>
      <c r="J2464" s="63"/>
      <c r="K2464" s="63"/>
      <c r="L2464" s="61"/>
      <c r="M2464" s="207"/>
      <c r="N2464" s="42"/>
      <c r="O2464" s="42"/>
      <c r="P2464" s="42"/>
      <c r="Q2464" s="42"/>
      <c r="R2464" s="42"/>
      <c r="S2464" s="42"/>
      <c r="T2464" s="78"/>
      <c r="AT2464" s="24" t="s">
        <v>135</v>
      </c>
      <c r="AU2464" s="24" t="s">
        <v>134</v>
      </c>
    </row>
    <row r="2465" spans="2:65" s="1" customFormat="1" ht="135">
      <c r="B2465" s="41"/>
      <c r="C2465" s="63"/>
      <c r="D2465" s="205" t="s">
        <v>299</v>
      </c>
      <c r="E2465" s="63"/>
      <c r="F2465" s="235" t="s">
        <v>2951</v>
      </c>
      <c r="G2465" s="63"/>
      <c r="H2465" s="63"/>
      <c r="I2465" s="163"/>
      <c r="J2465" s="63"/>
      <c r="K2465" s="63"/>
      <c r="L2465" s="61"/>
      <c r="M2465" s="207"/>
      <c r="N2465" s="42"/>
      <c r="O2465" s="42"/>
      <c r="P2465" s="42"/>
      <c r="Q2465" s="42"/>
      <c r="R2465" s="42"/>
      <c r="S2465" s="42"/>
      <c r="T2465" s="78"/>
      <c r="AT2465" s="24" t="s">
        <v>299</v>
      </c>
      <c r="AU2465" s="24" t="s">
        <v>134</v>
      </c>
    </row>
    <row r="2466" spans="2:65" s="1" customFormat="1" ht="22.5" customHeight="1">
      <c r="B2466" s="41"/>
      <c r="C2466" s="193" t="s">
        <v>1884</v>
      </c>
      <c r="D2466" s="193" t="s">
        <v>129</v>
      </c>
      <c r="E2466" s="194" t="s">
        <v>3032</v>
      </c>
      <c r="F2466" s="195" t="s">
        <v>3033</v>
      </c>
      <c r="G2466" s="196" t="s">
        <v>169</v>
      </c>
      <c r="H2466" s="197">
        <v>320.27999999999997</v>
      </c>
      <c r="I2466" s="198"/>
      <c r="J2466" s="199">
        <f>ROUND(I2466*H2466,2)</f>
        <v>0</v>
      </c>
      <c r="K2466" s="195" t="s">
        <v>160</v>
      </c>
      <c r="L2466" s="61"/>
      <c r="M2466" s="200" t="s">
        <v>21</v>
      </c>
      <c r="N2466" s="201" t="s">
        <v>42</v>
      </c>
      <c r="O2466" s="42"/>
      <c r="P2466" s="202">
        <f>O2466*H2466</f>
        <v>0</v>
      </c>
      <c r="Q2466" s="202">
        <v>0</v>
      </c>
      <c r="R2466" s="202">
        <f>Q2466*H2466</f>
        <v>0</v>
      </c>
      <c r="S2466" s="202">
        <v>0</v>
      </c>
      <c r="T2466" s="203">
        <f>S2466*H2466</f>
        <v>0</v>
      </c>
      <c r="AR2466" s="24" t="s">
        <v>161</v>
      </c>
      <c r="AT2466" s="24" t="s">
        <v>129</v>
      </c>
      <c r="AU2466" s="24" t="s">
        <v>134</v>
      </c>
      <c r="AY2466" s="24" t="s">
        <v>126</v>
      </c>
      <c r="BE2466" s="204">
        <f>IF(N2466="základní",J2466,0)</f>
        <v>0</v>
      </c>
      <c r="BF2466" s="204">
        <f>IF(N2466="snížená",J2466,0)</f>
        <v>0</v>
      </c>
      <c r="BG2466" s="204">
        <f>IF(N2466="zákl. přenesená",J2466,0)</f>
        <v>0</v>
      </c>
      <c r="BH2466" s="204">
        <f>IF(N2466="sníž. přenesená",J2466,0)</f>
        <v>0</v>
      </c>
      <c r="BI2466" s="204">
        <f>IF(N2466="nulová",J2466,0)</f>
        <v>0</v>
      </c>
      <c r="BJ2466" s="24" t="s">
        <v>134</v>
      </c>
      <c r="BK2466" s="204">
        <f>ROUND(I2466*H2466,2)</f>
        <v>0</v>
      </c>
      <c r="BL2466" s="24" t="s">
        <v>161</v>
      </c>
      <c r="BM2466" s="24" t="s">
        <v>3034</v>
      </c>
    </row>
    <row r="2467" spans="2:65" s="1" customFormat="1" ht="27">
      <c r="B2467" s="41"/>
      <c r="C2467" s="63"/>
      <c r="D2467" s="208" t="s">
        <v>135</v>
      </c>
      <c r="E2467" s="63"/>
      <c r="F2467" s="209" t="s">
        <v>3035</v>
      </c>
      <c r="G2467" s="63"/>
      <c r="H2467" s="63"/>
      <c r="I2467" s="163"/>
      <c r="J2467" s="63"/>
      <c r="K2467" s="63"/>
      <c r="L2467" s="61"/>
      <c r="M2467" s="207"/>
      <c r="N2467" s="42"/>
      <c r="O2467" s="42"/>
      <c r="P2467" s="42"/>
      <c r="Q2467" s="42"/>
      <c r="R2467" s="42"/>
      <c r="S2467" s="42"/>
      <c r="T2467" s="78"/>
      <c r="AT2467" s="24" t="s">
        <v>135</v>
      </c>
      <c r="AU2467" s="24" t="s">
        <v>134</v>
      </c>
    </row>
    <row r="2468" spans="2:65" s="1" customFormat="1" ht="135">
      <c r="B2468" s="41"/>
      <c r="C2468" s="63"/>
      <c r="D2468" s="208" t="s">
        <v>299</v>
      </c>
      <c r="E2468" s="63"/>
      <c r="F2468" s="236" t="s">
        <v>2951</v>
      </c>
      <c r="G2468" s="63"/>
      <c r="H2468" s="63"/>
      <c r="I2468" s="163"/>
      <c r="J2468" s="63"/>
      <c r="K2468" s="63"/>
      <c r="L2468" s="61"/>
      <c r="M2468" s="207"/>
      <c r="N2468" s="42"/>
      <c r="O2468" s="42"/>
      <c r="P2468" s="42"/>
      <c r="Q2468" s="42"/>
      <c r="R2468" s="42"/>
      <c r="S2468" s="42"/>
      <c r="T2468" s="78"/>
      <c r="AT2468" s="24" t="s">
        <v>299</v>
      </c>
      <c r="AU2468" s="24" t="s">
        <v>134</v>
      </c>
    </row>
    <row r="2469" spans="2:65" s="11" customFormat="1" ht="13.5">
      <c r="B2469" s="210"/>
      <c r="C2469" s="211"/>
      <c r="D2469" s="208" t="s">
        <v>171</v>
      </c>
      <c r="E2469" s="212" t="s">
        <v>21</v>
      </c>
      <c r="F2469" s="213" t="s">
        <v>3036</v>
      </c>
      <c r="G2469" s="211"/>
      <c r="H2469" s="214">
        <v>6</v>
      </c>
      <c r="I2469" s="215"/>
      <c r="J2469" s="211"/>
      <c r="K2469" s="211"/>
      <c r="L2469" s="216"/>
      <c r="M2469" s="217"/>
      <c r="N2469" s="218"/>
      <c r="O2469" s="218"/>
      <c r="P2469" s="218"/>
      <c r="Q2469" s="218"/>
      <c r="R2469" s="218"/>
      <c r="S2469" s="218"/>
      <c r="T2469" s="219"/>
      <c r="AT2469" s="220" t="s">
        <v>171</v>
      </c>
      <c r="AU2469" s="220" t="s">
        <v>134</v>
      </c>
      <c r="AV2469" s="11" t="s">
        <v>134</v>
      </c>
      <c r="AW2469" s="11" t="s">
        <v>33</v>
      </c>
      <c r="AX2469" s="11" t="s">
        <v>70</v>
      </c>
      <c r="AY2469" s="220" t="s">
        <v>126</v>
      </c>
    </row>
    <row r="2470" spans="2:65" s="11" customFormat="1" ht="13.5">
      <c r="B2470" s="210"/>
      <c r="C2470" s="211"/>
      <c r="D2470" s="208" t="s">
        <v>171</v>
      </c>
      <c r="E2470" s="212" t="s">
        <v>21</v>
      </c>
      <c r="F2470" s="213" t="s">
        <v>3037</v>
      </c>
      <c r="G2470" s="211"/>
      <c r="H2470" s="214">
        <v>6.6</v>
      </c>
      <c r="I2470" s="215"/>
      <c r="J2470" s="211"/>
      <c r="K2470" s="211"/>
      <c r="L2470" s="216"/>
      <c r="M2470" s="217"/>
      <c r="N2470" s="218"/>
      <c r="O2470" s="218"/>
      <c r="P2470" s="218"/>
      <c r="Q2470" s="218"/>
      <c r="R2470" s="218"/>
      <c r="S2470" s="218"/>
      <c r="T2470" s="219"/>
      <c r="AT2470" s="220" t="s">
        <v>171</v>
      </c>
      <c r="AU2470" s="220" t="s">
        <v>134</v>
      </c>
      <c r="AV2470" s="11" t="s">
        <v>134</v>
      </c>
      <c r="AW2470" s="11" t="s">
        <v>33</v>
      </c>
      <c r="AX2470" s="11" t="s">
        <v>70</v>
      </c>
      <c r="AY2470" s="220" t="s">
        <v>126</v>
      </c>
    </row>
    <row r="2471" spans="2:65" s="11" customFormat="1" ht="13.5">
      <c r="B2471" s="210"/>
      <c r="C2471" s="211"/>
      <c r="D2471" s="208" t="s">
        <v>171</v>
      </c>
      <c r="E2471" s="212" t="s">
        <v>21</v>
      </c>
      <c r="F2471" s="213" t="s">
        <v>3038</v>
      </c>
      <c r="G2471" s="211"/>
      <c r="H2471" s="214">
        <v>6</v>
      </c>
      <c r="I2471" s="215"/>
      <c r="J2471" s="211"/>
      <c r="K2471" s="211"/>
      <c r="L2471" s="216"/>
      <c r="M2471" s="217"/>
      <c r="N2471" s="218"/>
      <c r="O2471" s="218"/>
      <c r="P2471" s="218"/>
      <c r="Q2471" s="218"/>
      <c r="R2471" s="218"/>
      <c r="S2471" s="218"/>
      <c r="T2471" s="219"/>
      <c r="AT2471" s="220" t="s">
        <v>171</v>
      </c>
      <c r="AU2471" s="220" t="s">
        <v>134</v>
      </c>
      <c r="AV2471" s="11" t="s">
        <v>134</v>
      </c>
      <c r="AW2471" s="11" t="s">
        <v>33</v>
      </c>
      <c r="AX2471" s="11" t="s">
        <v>70</v>
      </c>
      <c r="AY2471" s="220" t="s">
        <v>126</v>
      </c>
    </row>
    <row r="2472" spans="2:65" s="11" customFormat="1" ht="13.5">
      <c r="B2472" s="210"/>
      <c r="C2472" s="211"/>
      <c r="D2472" s="208" t="s">
        <v>171</v>
      </c>
      <c r="E2472" s="212" t="s">
        <v>21</v>
      </c>
      <c r="F2472" s="213" t="s">
        <v>3039</v>
      </c>
      <c r="G2472" s="211"/>
      <c r="H2472" s="214">
        <v>0.85</v>
      </c>
      <c r="I2472" s="215"/>
      <c r="J2472" s="211"/>
      <c r="K2472" s="211"/>
      <c r="L2472" s="216"/>
      <c r="M2472" s="217"/>
      <c r="N2472" s="218"/>
      <c r="O2472" s="218"/>
      <c r="P2472" s="218"/>
      <c r="Q2472" s="218"/>
      <c r="R2472" s="218"/>
      <c r="S2472" s="218"/>
      <c r="T2472" s="219"/>
      <c r="AT2472" s="220" t="s">
        <v>171</v>
      </c>
      <c r="AU2472" s="220" t="s">
        <v>134</v>
      </c>
      <c r="AV2472" s="11" t="s">
        <v>134</v>
      </c>
      <c r="AW2472" s="11" t="s">
        <v>33</v>
      </c>
      <c r="AX2472" s="11" t="s">
        <v>70</v>
      </c>
      <c r="AY2472" s="220" t="s">
        <v>126</v>
      </c>
    </row>
    <row r="2473" spans="2:65" s="11" customFormat="1" ht="13.5">
      <c r="B2473" s="210"/>
      <c r="C2473" s="211"/>
      <c r="D2473" s="208" t="s">
        <v>171</v>
      </c>
      <c r="E2473" s="212" t="s">
        <v>21</v>
      </c>
      <c r="F2473" s="213" t="s">
        <v>3040</v>
      </c>
      <c r="G2473" s="211"/>
      <c r="H2473" s="214">
        <v>3</v>
      </c>
      <c r="I2473" s="215"/>
      <c r="J2473" s="211"/>
      <c r="K2473" s="211"/>
      <c r="L2473" s="216"/>
      <c r="M2473" s="217"/>
      <c r="N2473" s="218"/>
      <c r="O2473" s="218"/>
      <c r="P2473" s="218"/>
      <c r="Q2473" s="218"/>
      <c r="R2473" s="218"/>
      <c r="S2473" s="218"/>
      <c r="T2473" s="219"/>
      <c r="AT2473" s="220" t="s">
        <v>171</v>
      </c>
      <c r="AU2473" s="220" t="s">
        <v>134</v>
      </c>
      <c r="AV2473" s="11" t="s">
        <v>134</v>
      </c>
      <c r="AW2473" s="11" t="s">
        <v>33</v>
      </c>
      <c r="AX2473" s="11" t="s">
        <v>70</v>
      </c>
      <c r="AY2473" s="220" t="s">
        <v>126</v>
      </c>
    </row>
    <row r="2474" spans="2:65" s="11" customFormat="1" ht="13.5">
      <c r="B2474" s="210"/>
      <c r="C2474" s="211"/>
      <c r="D2474" s="208" t="s">
        <v>171</v>
      </c>
      <c r="E2474" s="212" t="s">
        <v>21</v>
      </c>
      <c r="F2474" s="213" t="s">
        <v>3041</v>
      </c>
      <c r="G2474" s="211"/>
      <c r="H2474" s="214">
        <v>3</v>
      </c>
      <c r="I2474" s="215"/>
      <c r="J2474" s="211"/>
      <c r="K2474" s="211"/>
      <c r="L2474" s="216"/>
      <c r="M2474" s="217"/>
      <c r="N2474" s="218"/>
      <c r="O2474" s="218"/>
      <c r="P2474" s="218"/>
      <c r="Q2474" s="218"/>
      <c r="R2474" s="218"/>
      <c r="S2474" s="218"/>
      <c r="T2474" s="219"/>
      <c r="AT2474" s="220" t="s">
        <v>171</v>
      </c>
      <c r="AU2474" s="220" t="s">
        <v>134</v>
      </c>
      <c r="AV2474" s="11" t="s">
        <v>134</v>
      </c>
      <c r="AW2474" s="11" t="s">
        <v>33</v>
      </c>
      <c r="AX2474" s="11" t="s">
        <v>70</v>
      </c>
      <c r="AY2474" s="220" t="s">
        <v>126</v>
      </c>
    </row>
    <row r="2475" spans="2:65" s="11" customFormat="1" ht="13.5">
      <c r="B2475" s="210"/>
      <c r="C2475" s="211"/>
      <c r="D2475" s="208" t="s">
        <v>171</v>
      </c>
      <c r="E2475" s="212" t="s">
        <v>21</v>
      </c>
      <c r="F2475" s="213" t="s">
        <v>3042</v>
      </c>
      <c r="G2475" s="211"/>
      <c r="H2475" s="214">
        <v>3.44</v>
      </c>
      <c r="I2475" s="215"/>
      <c r="J2475" s="211"/>
      <c r="K2475" s="211"/>
      <c r="L2475" s="216"/>
      <c r="M2475" s="217"/>
      <c r="N2475" s="218"/>
      <c r="O2475" s="218"/>
      <c r="P2475" s="218"/>
      <c r="Q2475" s="218"/>
      <c r="R2475" s="218"/>
      <c r="S2475" s="218"/>
      <c r="T2475" s="219"/>
      <c r="AT2475" s="220" t="s">
        <v>171</v>
      </c>
      <c r="AU2475" s="220" t="s">
        <v>134</v>
      </c>
      <c r="AV2475" s="11" t="s">
        <v>134</v>
      </c>
      <c r="AW2475" s="11" t="s">
        <v>33</v>
      </c>
      <c r="AX2475" s="11" t="s">
        <v>70</v>
      </c>
      <c r="AY2475" s="220" t="s">
        <v>126</v>
      </c>
    </row>
    <row r="2476" spans="2:65" s="11" customFormat="1" ht="13.5">
      <c r="B2476" s="210"/>
      <c r="C2476" s="211"/>
      <c r="D2476" s="208" t="s">
        <v>171</v>
      </c>
      <c r="E2476" s="212" t="s">
        <v>21</v>
      </c>
      <c r="F2476" s="213" t="s">
        <v>3043</v>
      </c>
      <c r="G2476" s="211"/>
      <c r="H2476" s="214">
        <v>1</v>
      </c>
      <c r="I2476" s="215"/>
      <c r="J2476" s="211"/>
      <c r="K2476" s="211"/>
      <c r="L2476" s="216"/>
      <c r="M2476" s="217"/>
      <c r="N2476" s="218"/>
      <c r="O2476" s="218"/>
      <c r="P2476" s="218"/>
      <c r="Q2476" s="218"/>
      <c r="R2476" s="218"/>
      <c r="S2476" s="218"/>
      <c r="T2476" s="219"/>
      <c r="AT2476" s="220" t="s">
        <v>171</v>
      </c>
      <c r="AU2476" s="220" t="s">
        <v>134</v>
      </c>
      <c r="AV2476" s="11" t="s">
        <v>134</v>
      </c>
      <c r="AW2476" s="11" t="s">
        <v>33</v>
      </c>
      <c r="AX2476" s="11" t="s">
        <v>70</v>
      </c>
      <c r="AY2476" s="220" t="s">
        <v>126</v>
      </c>
    </row>
    <row r="2477" spans="2:65" s="11" customFormat="1" ht="13.5">
      <c r="B2477" s="210"/>
      <c r="C2477" s="211"/>
      <c r="D2477" s="208" t="s">
        <v>171</v>
      </c>
      <c r="E2477" s="212" t="s">
        <v>21</v>
      </c>
      <c r="F2477" s="213" t="s">
        <v>3044</v>
      </c>
      <c r="G2477" s="211"/>
      <c r="H2477" s="214">
        <v>3.65</v>
      </c>
      <c r="I2477" s="215"/>
      <c r="J2477" s="211"/>
      <c r="K2477" s="211"/>
      <c r="L2477" s="216"/>
      <c r="M2477" s="217"/>
      <c r="N2477" s="218"/>
      <c r="O2477" s="218"/>
      <c r="P2477" s="218"/>
      <c r="Q2477" s="218"/>
      <c r="R2477" s="218"/>
      <c r="S2477" s="218"/>
      <c r="T2477" s="219"/>
      <c r="AT2477" s="220" t="s">
        <v>171</v>
      </c>
      <c r="AU2477" s="220" t="s">
        <v>134</v>
      </c>
      <c r="AV2477" s="11" t="s">
        <v>134</v>
      </c>
      <c r="AW2477" s="11" t="s">
        <v>33</v>
      </c>
      <c r="AX2477" s="11" t="s">
        <v>70</v>
      </c>
      <c r="AY2477" s="220" t="s">
        <v>126</v>
      </c>
    </row>
    <row r="2478" spans="2:65" s="11" customFormat="1" ht="13.5">
      <c r="B2478" s="210"/>
      <c r="C2478" s="211"/>
      <c r="D2478" s="208" t="s">
        <v>171</v>
      </c>
      <c r="E2478" s="212" t="s">
        <v>21</v>
      </c>
      <c r="F2478" s="213" t="s">
        <v>3045</v>
      </c>
      <c r="G2478" s="211"/>
      <c r="H2478" s="214">
        <v>1</v>
      </c>
      <c r="I2478" s="215"/>
      <c r="J2478" s="211"/>
      <c r="K2478" s="211"/>
      <c r="L2478" s="216"/>
      <c r="M2478" s="217"/>
      <c r="N2478" s="218"/>
      <c r="O2478" s="218"/>
      <c r="P2478" s="218"/>
      <c r="Q2478" s="218"/>
      <c r="R2478" s="218"/>
      <c r="S2478" s="218"/>
      <c r="T2478" s="219"/>
      <c r="AT2478" s="220" t="s">
        <v>171</v>
      </c>
      <c r="AU2478" s="220" t="s">
        <v>134</v>
      </c>
      <c r="AV2478" s="11" t="s">
        <v>134</v>
      </c>
      <c r="AW2478" s="11" t="s">
        <v>33</v>
      </c>
      <c r="AX2478" s="11" t="s">
        <v>70</v>
      </c>
      <c r="AY2478" s="220" t="s">
        <v>126</v>
      </c>
    </row>
    <row r="2479" spans="2:65" s="11" customFormat="1" ht="13.5">
      <c r="B2479" s="210"/>
      <c r="C2479" s="211"/>
      <c r="D2479" s="208" t="s">
        <v>171</v>
      </c>
      <c r="E2479" s="212" t="s">
        <v>21</v>
      </c>
      <c r="F2479" s="213" t="s">
        <v>3046</v>
      </c>
      <c r="G2479" s="211"/>
      <c r="H2479" s="214">
        <v>3</v>
      </c>
      <c r="I2479" s="215"/>
      <c r="J2479" s="211"/>
      <c r="K2479" s="211"/>
      <c r="L2479" s="216"/>
      <c r="M2479" s="217"/>
      <c r="N2479" s="218"/>
      <c r="O2479" s="218"/>
      <c r="P2479" s="218"/>
      <c r="Q2479" s="218"/>
      <c r="R2479" s="218"/>
      <c r="S2479" s="218"/>
      <c r="T2479" s="219"/>
      <c r="AT2479" s="220" t="s">
        <v>171</v>
      </c>
      <c r="AU2479" s="220" t="s">
        <v>134</v>
      </c>
      <c r="AV2479" s="11" t="s">
        <v>134</v>
      </c>
      <c r="AW2479" s="11" t="s">
        <v>33</v>
      </c>
      <c r="AX2479" s="11" t="s">
        <v>70</v>
      </c>
      <c r="AY2479" s="220" t="s">
        <v>126</v>
      </c>
    </row>
    <row r="2480" spans="2:65" s="11" customFormat="1" ht="13.5">
      <c r="B2480" s="210"/>
      <c r="C2480" s="211"/>
      <c r="D2480" s="208" t="s">
        <v>171</v>
      </c>
      <c r="E2480" s="212" t="s">
        <v>21</v>
      </c>
      <c r="F2480" s="213" t="s">
        <v>3047</v>
      </c>
      <c r="G2480" s="211"/>
      <c r="H2480" s="214">
        <v>0.95</v>
      </c>
      <c r="I2480" s="215"/>
      <c r="J2480" s="211"/>
      <c r="K2480" s="211"/>
      <c r="L2480" s="216"/>
      <c r="M2480" s="217"/>
      <c r="N2480" s="218"/>
      <c r="O2480" s="218"/>
      <c r="P2480" s="218"/>
      <c r="Q2480" s="218"/>
      <c r="R2480" s="218"/>
      <c r="S2480" s="218"/>
      <c r="T2480" s="219"/>
      <c r="AT2480" s="220" t="s">
        <v>171</v>
      </c>
      <c r="AU2480" s="220" t="s">
        <v>134</v>
      </c>
      <c r="AV2480" s="11" t="s">
        <v>134</v>
      </c>
      <c r="AW2480" s="11" t="s">
        <v>33</v>
      </c>
      <c r="AX2480" s="11" t="s">
        <v>70</v>
      </c>
      <c r="AY2480" s="220" t="s">
        <v>126</v>
      </c>
    </row>
    <row r="2481" spans="2:51" s="11" customFormat="1" ht="13.5">
      <c r="B2481" s="210"/>
      <c r="C2481" s="211"/>
      <c r="D2481" s="208" t="s">
        <v>171</v>
      </c>
      <c r="E2481" s="212" t="s">
        <v>21</v>
      </c>
      <c r="F2481" s="213" t="s">
        <v>3048</v>
      </c>
      <c r="G2481" s="211"/>
      <c r="H2481" s="214">
        <v>7.6</v>
      </c>
      <c r="I2481" s="215"/>
      <c r="J2481" s="211"/>
      <c r="K2481" s="211"/>
      <c r="L2481" s="216"/>
      <c r="M2481" s="217"/>
      <c r="N2481" s="218"/>
      <c r="O2481" s="218"/>
      <c r="P2481" s="218"/>
      <c r="Q2481" s="218"/>
      <c r="R2481" s="218"/>
      <c r="S2481" s="218"/>
      <c r="T2481" s="219"/>
      <c r="AT2481" s="220" t="s">
        <v>171</v>
      </c>
      <c r="AU2481" s="220" t="s">
        <v>134</v>
      </c>
      <c r="AV2481" s="11" t="s">
        <v>134</v>
      </c>
      <c r="AW2481" s="11" t="s">
        <v>33</v>
      </c>
      <c r="AX2481" s="11" t="s">
        <v>70</v>
      </c>
      <c r="AY2481" s="220" t="s">
        <v>126</v>
      </c>
    </row>
    <row r="2482" spans="2:51" s="11" customFormat="1" ht="13.5">
      <c r="B2482" s="210"/>
      <c r="C2482" s="211"/>
      <c r="D2482" s="208" t="s">
        <v>171</v>
      </c>
      <c r="E2482" s="212" t="s">
        <v>21</v>
      </c>
      <c r="F2482" s="213" t="s">
        <v>3049</v>
      </c>
      <c r="G2482" s="211"/>
      <c r="H2482" s="214">
        <v>1</v>
      </c>
      <c r="I2482" s="215"/>
      <c r="J2482" s="211"/>
      <c r="K2482" s="211"/>
      <c r="L2482" s="216"/>
      <c r="M2482" s="217"/>
      <c r="N2482" s="218"/>
      <c r="O2482" s="218"/>
      <c r="P2482" s="218"/>
      <c r="Q2482" s="218"/>
      <c r="R2482" s="218"/>
      <c r="S2482" s="218"/>
      <c r="T2482" s="219"/>
      <c r="AT2482" s="220" t="s">
        <v>171</v>
      </c>
      <c r="AU2482" s="220" t="s">
        <v>134</v>
      </c>
      <c r="AV2482" s="11" t="s">
        <v>134</v>
      </c>
      <c r="AW2482" s="11" t="s">
        <v>33</v>
      </c>
      <c r="AX2482" s="11" t="s">
        <v>70</v>
      </c>
      <c r="AY2482" s="220" t="s">
        <v>126</v>
      </c>
    </row>
    <row r="2483" spans="2:51" s="11" customFormat="1" ht="13.5">
      <c r="B2483" s="210"/>
      <c r="C2483" s="211"/>
      <c r="D2483" s="208" t="s">
        <v>171</v>
      </c>
      <c r="E2483" s="212" t="s">
        <v>21</v>
      </c>
      <c r="F2483" s="213" t="s">
        <v>3050</v>
      </c>
      <c r="G2483" s="211"/>
      <c r="H2483" s="214">
        <v>1.165</v>
      </c>
      <c r="I2483" s="215"/>
      <c r="J2483" s="211"/>
      <c r="K2483" s="211"/>
      <c r="L2483" s="216"/>
      <c r="M2483" s="217"/>
      <c r="N2483" s="218"/>
      <c r="O2483" s="218"/>
      <c r="P2483" s="218"/>
      <c r="Q2483" s="218"/>
      <c r="R2483" s="218"/>
      <c r="S2483" s="218"/>
      <c r="T2483" s="219"/>
      <c r="AT2483" s="220" t="s">
        <v>171</v>
      </c>
      <c r="AU2483" s="220" t="s">
        <v>134</v>
      </c>
      <c r="AV2483" s="11" t="s">
        <v>134</v>
      </c>
      <c r="AW2483" s="11" t="s">
        <v>33</v>
      </c>
      <c r="AX2483" s="11" t="s">
        <v>70</v>
      </c>
      <c r="AY2483" s="220" t="s">
        <v>126</v>
      </c>
    </row>
    <row r="2484" spans="2:51" s="11" customFormat="1" ht="13.5">
      <c r="B2484" s="210"/>
      <c r="C2484" s="211"/>
      <c r="D2484" s="208" t="s">
        <v>171</v>
      </c>
      <c r="E2484" s="212" t="s">
        <v>21</v>
      </c>
      <c r="F2484" s="213" t="s">
        <v>3051</v>
      </c>
      <c r="G2484" s="211"/>
      <c r="H2484" s="214">
        <v>9</v>
      </c>
      <c r="I2484" s="215"/>
      <c r="J2484" s="211"/>
      <c r="K2484" s="211"/>
      <c r="L2484" s="216"/>
      <c r="M2484" s="217"/>
      <c r="N2484" s="218"/>
      <c r="O2484" s="218"/>
      <c r="P2484" s="218"/>
      <c r="Q2484" s="218"/>
      <c r="R2484" s="218"/>
      <c r="S2484" s="218"/>
      <c r="T2484" s="219"/>
      <c r="AT2484" s="220" t="s">
        <v>171</v>
      </c>
      <c r="AU2484" s="220" t="s">
        <v>134</v>
      </c>
      <c r="AV2484" s="11" t="s">
        <v>134</v>
      </c>
      <c r="AW2484" s="11" t="s">
        <v>33</v>
      </c>
      <c r="AX2484" s="11" t="s">
        <v>70</v>
      </c>
      <c r="AY2484" s="220" t="s">
        <v>126</v>
      </c>
    </row>
    <row r="2485" spans="2:51" s="11" customFormat="1" ht="13.5">
      <c r="B2485" s="210"/>
      <c r="C2485" s="211"/>
      <c r="D2485" s="208" t="s">
        <v>171</v>
      </c>
      <c r="E2485" s="212" t="s">
        <v>21</v>
      </c>
      <c r="F2485" s="213" t="s">
        <v>3052</v>
      </c>
      <c r="G2485" s="211"/>
      <c r="H2485" s="214">
        <v>1.175</v>
      </c>
      <c r="I2485" s="215"/>
      <c r="J2485" s="211"/>
      <c r="K2485" s="211"/>
      <c r="L2485" s="216"/>
      <c r="M2485" s="217"/>
      <c r="N2485" s="218"/>
      <c r="O2485" s="218"/>
      <c r="P2485" s="218"/>
      <c r="Q2485" s="218"/>
      <c r="R2485" s="218"/>
      <c r="S2485" s="218"/>
      <c r="T2485" s="219"/>
      <c r="AT2485" s="220" t="s">
        <v>171</v>
      </c>
      <c r="AU2485" s="220" t="s">
        <v>134</v>
      </c>
      <c r="AV2485" s="11" t="s">
        <v>134</v>
      </c>
      <c r="AW2485" s="11" t="s">
        <v>33</v>
      </c>
      <c r="AX2485" s="11" t="s">
        <v>70</v>
      </c>
      <c r="AY2485" s="220" t="s">
        <v>126</v>
      </c>
    </row>
    <row r="2486" spans="2:51" s="11" customFormat="1" ht="13.5">
      <c r="B2486" s="210"/>
      <c r="C2486" s="211"/>
      <c r="D2486" s="208" t="s">
        <v>171</v>
      </c>
      <c r="E2486" s="212" t="s">
        <v>21</v>
      </c>
      <c r="F2486" s="213" t="s">
        <v>3053</v>
      </c>
      <c r="G2486" s="211"/>
      <c r="H2486" s="214">
        <v>15</v>
      </c>
      <c r="I2486" s="215"/>
      <c r="J2486" s="211"/>
      <c r="K2486" s="211"/>
      <c r="L2486" s="216"/>
      <c r="M2486" s="217"/>
      <c r="N2486" s="218"/>
      <c r="O2486" s="218"/>
      <c r="P2486" s="218"/>
      <c r="Q2486" s="218"/>
      <c r="R2486" s="218"/>
      <c r="S2486" s="218"/>
      <c r="T2486" s="219"/>
      <c r="AT2486" s="220" t="s">
        <v>171</v>
      </c>
      <c r="AU2486" s="220" t="s">
        <v>134</v>
      </c>
      <c r="AV2486" s="11" t="s">
        <v>134</v>
      </c>
      <c r="AW2486" s="11" t="s">
        <v>33</v>
      </c>
      <c r="AX2486" s="11" t="s">
        <v>70</v>
      </c>
      <c r="AY2486" s="220" t="s">
        <v>126</v>
      </c>
    </row>
    <row r="2487" spans="2:51" s="11" customFormat="1" ht="13.5">
      <c r="B2487" s="210"/>
      <c r="C2487" s="211"/>
      <c r="D2487" s="208" t="s">
        <v>171</v>
      </c>
      <c r="E2487" s="212" t="s">
        <v>21</v>
      </c>
      <c r="F2487" s="213" t="s">
        <v>3054</v>
      </c>
      <c r="G2487" s="211"/>
      <c r="H2487" s="214">
        <v>1</v>
      </c>
      <c r="I2487" s="215"/>
      <c r="J2487" s="211"/>
      <c r="K2487" s="211"/>
      <c r="L2487" s="216"/>
      <c r="M2487" s="217"/>
      <c r="N2487" s="218"/>
      <c r="O2487" s="218"/>
      <c r="P2487" s="218"/>
      <c r="Q2487" s="218"/>
      <c r="R2487" s="218"/>
      <c r="S2487" s="218"/>
      <c r="T2487" s="219"/>
      <c r="AT2487" s="220" t="s">
        <v>171</v>
      </c>
      <c r="AU2487" s="220" t="s">
        <v>134</v>
      </c>
      <c r="AV2487" s="11" t="s">
        <v>134</v>
      </c>
      <c r="AW2487" s="11" t="s">
        <v>33</v>
      </c>
      <c r="AX2487" s="11" t="s">
        <v>70</v>
      </c>
      <c r="AY2487" s="220" t="s">
        <v>126</v>
      </c>
    </row>
    <row r="2488" spans="2:51" s="11" customFormat="1" ht="13.5">
      <c r="B2488" s="210"/>
      <c r="C2488" s="211"/>
      <c r="D2488" s="208" t="s">
        <v>171</v>
      </c>
      <c r="E2488" s="212" t="s">
        <v>21</v>
      </c>
      <c r="F2488" s="213" t="s">
        <v>3055</v>
      </c>
      <c r="G2488" s="211"/>
      <c r="H2488" s="214">
        <v>3.2650000000000001</v>
      </c>
      <c r="I2488" s="215"/>
      <c r="J2488" s="211"/>
      <c r="K2488" s="211"/>
      <c r="L2488" s="216"/>
      <c r="M2488" s="217"/>
      <c r="N2488" s="218"/>
      <c r="O2488" s="218"/>
      <c r="P2488" s="218"/>
      <c r="Q2488" s="218"/>
      <c r="R2488" s="218"/>
      <c r="S2488" s="218"/>
      <c r="T2488" s="219"/>
      <c r="AT2488" s="220" t="s">
        <v>171</v>
      </c>
      <c r="AU2488" s="220" t="s">
        <v>134</v>
      </c>
      <c r="AV2488" s="11" t="s">
        <v>134</v>
      </c>
      <c r="AW2488" s="11" t="s">
        <v>33</v>
      </c>
      <c r="AX2488" s="11" t="s">
        <v>70</v>
      </c>
      <c r="AY2488" s="220" t="s">
        <v>126</v>
      </c>
    </row>
    <row r="2489" spans="2:51" s="11" customFormat="1" ht="13.5">
      <c r="B2489" s="210"/>
      <c r="C2489" s="211"/>
      <c r="D2489" s="208" t="s">
        <v>171</v>
      </c>
      <c r="E2489" s="212" t="s">
        <v>21</v>
      </c>
      <c r="F2489" s="213" t="s">
        <v>3056</v>
      </c>
      <c r="G2489" s="211"/>
      <c r="H2489" s="214">
        <v>9</v>
      </c>
      <c r="I2489" s="215"/>
      <c r="J2489" s="211"/>
      <c r="K2489" s="211"/>
      <c r="L2489" s="216"/>
      <c r="M2489" s="217"/>
      <c r="N2489" s="218"/>
      <c r="O2489" s="218"/>
      <c r="P2489" s="218"/>
      <c r="Q2489" s="218"/>
      <c r="R2489" s="218"/>
      <c r="S2489" s="218"/>
      <c r="T2489" s="219"/>
      <c r="AT2489" s="220" t="s">
        <v>171</v>
      </c>
      <c r="AU2489" s="220" t="s">
        <v>134</v>
      </c>
      <c r="AV2489" s="11" t="s">
        <v>134</v>
      </c>
      <c r="AW2489" s="11" t="s">
        <v>33</v>
      </c>
      <c r="AX2489" s="11" t="s">
        <v>70</v>
      </c>
      <c r="AY2489" s="220" t="s">
        <v>126</v>
      </c>
    </row>
    <row r="2490" spans="2:51" s="11" customFormat="1" ht="13.5">
      <c r="B2490" s="210"/>
      <c r="C2490" s="211"/>
      <c r="D2490" s="208" t="s">
        <v>171</v>
      </c>
      <c r="E2490" s="212" t="s">
        <v>21</v>
      </c>
      <c r="F2490" s="213" t="s">
        <v>3057</v>
      </c>
      <c r="G2490" s="211"/>
      <c r="H2490" s="214">
        <v>9</v>
      </c>
      <c r="I2490" s="215"/>
      <c r="J2490" s="211"/>
      <c r="K2490" s="211"/>
      <c r="L2490" s="216"/>
      <c r="M2490" s="217"/>
      <c r="N2490" s="218"/>
      <c r="O2490" s="218"/>
      <c r="P2490" s="218"/>
      <c r="Q2490" s="218"/>
      <c r="R2490" s="218"/>
      <c r="S2490" s="218"/>
      <c r="T2490" s="219"/>
      <c r="AT2490" s="220" t="s">
        <v>171</v>
      </c>
      <c r="AU2490" s="220" t="s">
        <v>134</v>
      </c>
      <c r="AV2490" s="11" t="s">
        <v>134</v>
      </c>
      <c r="AW2490" s="11" t="s">
        <v>33</v>
      </c>
      <c r="AX2490" s="11" t="s">
        <v>70</v>
      </c>
      <c r="AY2490" s="220" t="s">
        <v>126</v>
      </c>
    </row>
    <row r="2491" spans="2:51" s="11" customFormat="1" ht="13.5">
      <c r="B2491" s="210"/>
      <c r="C2491" s="211"/>
      <c r="D2491" s="208" t="s">
        <v>171</v>
      </c>
      <c r="E2491" s="212" t="s">
        <v>21</v>
      </c>
      <c r="F2491" s="213" t="s">
        <v>3058</v>
      </c>
      <c r="G2491" s="211"/>
      <c r="H2491" s="214">
        <v>3.32</v>
      </c>
      <c r="I2491" s="215"/>
      <c r="J2491" s="211"/>
      <c r="K2491" s="211"/>
      <c r="L2491" s="216"/>
      <c r="M2491" s="217"/>
      <c r="N2491" s="218"/>
      <c r="O2491" s="218"/>
      <c r="P2491" s="218"/>
      <c r="Q2491" s="218"/>
      <c r="R2491" s="218"/>
      <c r="S2491" s="218"/>
      <c r="T2491" s="219"/>
      <c r="AT2491" s="220" t="s">
        <v>171</v>
      </c>
      <c r="AU2491" s="220" t="s">
        <v>134</v>
      </c>
      <c r="AV2491" s="11" t="s">
        <v>134</v>
      </c>
      <c r="AW2491" s="11" t="s">
        <v>33</v>
      </c>
      <c r="AX2491" s="11" t="s">
        <v>70</v>
      </c>
      <c r="AY2491" s="220" t="s">
        <v>126</v>
      </c>
    </row>
    <row r="2492" spans="2:51" s="11" customFormat="1" ht="13.5">
      <c r="B2492" s="210"/>
      <c r="C2492" s="211"/>
      <c r="D2492" s="208" t="s">
        <v>171</v>
      </c>
      <c r="E2492" s="212" t="s">
        <v>21</v>
      </c>
      <c r="F2492" s="213" t="s">
        <v>3059</v>
      </c>
      <c r="G2492" s="211"/>
      <c r="H2492" s="214">
        <v>12</v>
      </c>
      <c r="I2492" s="215"/>
      <c r="J2492" s="211"/>
      <c r="K2492" s="211"/>
      <c r="L2492" s="216"/>
      <c r="M2492" s="217"/>
      <c r="N2492" s="218"/>
      <c r="O2492" s="218"/>
      <c r="P2492" s="218"/>
      <c r="Q2492" s="218"/>
      <c r="R2492" s="218"/>
      <c r="S2492" s="218"/>
      <c r="T2492" s="219"/>
      <c r="AT2492" s="220" t="s">
        <v>171</v>
      </c>
      <c r="AU2492" s="220" t="s">
        <v>134</v>
      </c>
      <c r="AV2492" s="11" t="s">
        <v>134</v>
      </c>
      <c r="AW2492" s="11" t="s">
        <v>33</v>
      </c>
      <c r="AX2492" s="11" t="s">
        <v>70</v>
      </c>
      <c r="AY2492" s="220" t="s">
        <v>126</v>
      </c>
    </row>
    <row r="2493" spans="2:51" s="11" customFormat="1" ht="13.5">
      <c r="B2493" s="210"/>
      <c r="C2493" s="211"/>
      <c r="D2493" s="208" t="s">
        <v>171</v>
      </c>
      <c r="E2493" s="212" t="s">
        <v>21</v>
      </c>
      <c r="F2493" s="213" t="s">
        <v>3060</v>
      </c>
      <c r="G2493" s="211"/>
      <c r="H2493" s="214">
        <v>1.22</v>
      </c>
      <c r="I2493" s="215"/>
      <c r="J2493" s="211"/>
      <c r="K2493" s="211"/>
      <c r="L2493" s="216"/>
      <c r="M2493" s="217"/>
      <c r="N2493" s="218"/>
      <c r="O2493" s="218"/>
      <c r="P2493" s="218"/>
      <c r="Q2493" s="218"/>
      <c r="R2493" s="218"/>
      <c r="S2493" s="218"/>
      <c r="T2493" s="219"/>
      <c r="AT2493" s="220" t="s">
        <v>171</v>
      </c>
      <c r="AU2493" s="220" t="s">
        <v>134</v>
      </c>
      <c r="AV2493" s="11" t="s">
        <v>134</v>
      </c>
      <c r="AW2493" s="11" t="s">
        <v>33</v>
      </c>
      <c r="AX2493" s="11" t="s">
        <v>70</v>
      </c>
      <c r="AY2493" s="220" t="s">
        <v>126</v>
      </c>
    </row>
    <row r="2494" spans="2:51" s="11" customFormat="1" ht="13.5">
      <c r="B2494" s="210"/>
      <c r="C2494" s="211"/>
      <c r="D2494" s="208" t="s">
        <v>171</v>
      </c>
      <c r="E2494" s="212" t="s">
        <v>21</v>
      </c>
      <c r="F2494" s="213" t="s">
        <v>3061</v>
      </c>
      <c r="G2494" s="211"/>
      <c r="H2494" s="214">
        <v>9</v>
      </c>
      <c r="I2494" s="215"/>
      <c r="J2494" s="211"/>
      <c r="K2494" s="211"/>
      <c r="L2494" s="216"/>
      <c r="M2494" s="217"/>
      <c r="N2494" s="218"/>
      <c r="O2494" s="218"/>
      <c r="P2494" s="218"/>
      <c r="Q2494" s="218"/>
      <c r="R2494" s="218"/>
      <c r="S2494" s="218"/>
      <c r="T2494" s="219"/>
      <c r="AT2494" s="220" t="s">
        <v>171</v>
      </c>
      <c r="AU2494" s="220" t="s">
        <v>134</v>
      </c>
      <c r="AV2494" s="11" t="s">
        <v>134</v>
      </c>
      <c r="AW2494" s="11" t="s">
        <v>33</v>
      </c>
      <c r="AX2494" s="11" t="s">
        <v>70</v>
      </c>
      <c r="AY2494" s="220" t="s">
        <v>126</v>
      </c>
    </row>
    <row r="2495" spans="2:51" s="11" customFormat="1" ht="13.5">
      <c r="B2495" s="210"/>
      <c r="C2495" s="211"/>
      <c r="D2495" s="208" t="s">
        <v>171</v>
      </c>
      <c r="E2495" s="212" t="s">
        <v>21</v>
      </c>
      <c r="F2495" s="213" t="s">
        <v>3062</v>
      </c>
      <c r="G2495" s="211"/>
      <c r="H2495" s="214">
        <v>1.22</v>
      </c>
      <c r="I2495" s="215"/>
      <c r="J2495" s="211"/>
      <c r="K2495" s="211"/>
      <c r="L2495" s="216"/>
      <c r="M2495" s="217"/>
      <c r="N2495" s="218"/>
      <c r="O2495" s="218"/>
      <c r="P2495" s="218"/>
      <c r="Q2495" s="218"/>
      <c r="R2495" s="218"/>
      <c r="S2495" s="218"/>
      <c r="T2495" s="219"/>
      <c r="AT2495" s="220" t="s">
        <v>171</v>
      </c>
      <c r="AU2495" s="220" t="s">
        <v>134</v>
      </c>
      <c r="AV2495" s="11" t="s">
        <v>134</v>
      </c>
      <c r="AW2495" s="11" t="s">
        <v>33</v>
      </c>
      <c r="AX2495" s="11" t="s">
        <v>70</v>
      </c>
      <c r="AY2495" s="220" t="s">
        <v>126</v>
      </c>
    </row>
    <row r="2496" spans="2:51" s="11" customFormat="1" ht="13.5">
      <c r="B2496" s="210"/>
      <c r="C2496" s="211"/>
      <c r="D2496" s="208" t="s">
        <v>171</v>
      </c>
      <c r="E2496" s="212" t="s">
        <v>21</v>
      </c>
      <c r="F2496" s="213" t="s">
        <v>3063</v>
      </c>
      <c r="G2496" s="211"/>
      <c r="H2496" s="214">
        <v>12</v>
      </c>
      <c r="I2496" s="215"/>
      <c r="J2496" s="211"/>
      <c r="K2496" s="211"/>
      <c r="L2496" s="216"/>
      <c r="M2496" s="217"/>
      <c r="N2496" s="218"/>
      <c r="O2496" s="218"/>
      <c r="P2496" s="218"/>
      <c r="Q2496" s="218"/>
      <c r="R2496" s="218"/>
      <c r="S2496" s="218"/>
      <c r="T2496" s="219"/>
      <c r="AT2496" s="220" t="s">
        <v>171</v>
      </c>
      <c r="AU2496" s="220" t="s">
        <v>134</v>
      </c>
      <c r="AV2496" s="11" t="s">
        <v>134</v>
      </c>
      <c r="AW2496" s="11" t="s">
        <v>33</v>
      </c>
      <c r="AX2496" s="11" t="s">
        <v>70</v>
      </c>
      <c r="AY2496" s="220" t="s">
        <v>126</v>
      </c>
    </row>
    <row r="2497" spans="2:51" s="11" customFormat="1" ht="13.5">
      <c r="B2497" s="210"/>
      <c r="C2497" s="211"/>
      <c r="D2497" s="208" t="s">
        <v>171</v>
      </c>
      <c r="E2497" s="212" t="s">
        <v>21</v>
      </c>
      <c r="F2497" s="213" t="s">
        <v>3064</v>
      </c>
      <c r="G2497" s="211"/>
      <c r="H2497" s="214">
        <v>1.22</v>
      </c>
      <c r="I2497" s="215"/>
      <c r="J2497" s="211"/>
      <c r="K2497" s="211"/>
      <c r="L2497" s="216"/>
      <c r="M2497" s="217"/>
      <c r="N2497" s="218"/>
      <c r="O2497" s="218"/>
      <c r="P2497" s="218"/>
      <c r="Q2497" s="218"/>
      <c r="R2497" s="218"/>
      <c r="S2497" s="218"/>
      <c r="T2497" s="219"/>
      <c r="AT2497" s="220" t="s">
        <v>171</v>
      </c>
      <c r="AU2497" s="220" t="s">
        <v>134</v>
      </c>
      <c r="AV2497" s="11" t="s">
        <v>134</v>
      </c>
      <c r="AW2497" s="11" t="s">
        <v>33</v>
      </c>
      <c r="AX2497" s="11" t="s">
        <v>70</v>
      </c>
      <c r="AY2497" s="220" t="s">
        <v>126</v>
      </c>
    </row>
    <row r="2498" spans="2:51" s="11" customFormat="1" ht="13.5">
      <c r="B2498" s="210"/>
      <c r="C2498" s="211"/>
      <c r="D2498" s="208" t="s">
        <v>171</v>
      </c>
      <c r="E2498" s="212" t="s">
        <v>21</v>
      </c>
      <c r="F2498" s="213" t="s">
        <v>3065</v>
      </c>
      <c r="G2498" s="211"/>
      <c r="H2498" s="214">
        <v>9</v>
      </c>
      <c r="I2498" s="215"/>
      <c r="J2498" s="211"/>
      <c r="K2498" s="211"/>
      <c r="L2498" s="216"/>
      <c r="M2498" s="217"/>
      <c r="N2498" s="218"/>
      <c r="O2498" s="218"/>
      <c r="P2498" s="218"/>
      <c r="Q2498" s="218"/>
      <c r="R2498" s="218"/>
      <c r="S2498" s="218"/>
      <c r="T2498" s="219"/>
      <c r="AT2498" s="220" t="s">
        <v>171</v>
      </c>
      <c r="AU2498" s="220" t="s">
        <v>134</v>
      </c>
      <c r="AV2498" s="11" t="s">
        <v>134</v>
      </c>
      <c r="AW2498" s="11" t="s">
        <v>33</v>
      </c>
      <c r="AX2498" s="11" t="s">
        <v>70</v>
      </c>
      <c r="AY2498" s="220" t="s">
        <v>126</v>
      </c>
    </row>
    <row r="2499" spans="2:51" s="11" customFormat="1" ht="13.5">
      <c r="B2499" s="210"/>
      <c r="C2499" s="211"/>
      <c r="D2499" s="208" t="s">
        <v>171</v>
      </c>
      <c r="E2499" s="212" t="s">
        <v>21</v>
      </c>
      <c r="F2499" s="213" t="s">
        <v>3066</v>
      </c>
      <c r="G2499" s="211"/>
      <c r="H2499" s="214">
        <v>1.22</v>
      </c>
      <c r="I2499" s="215"/>
      <c r="J2499" s="211"/>
      <c r="K2499" s="211"/>
      <c r="L2499" s="216"/>
      <c r="M2499" s="217"/>
      <c r="N2499" s="218"/>
      <c r="O2499" s="218"/>
      <c r="P2499" s="218"/>
      <c r="Q2499" s="218"/>
      <c r="R2499" s="218"/>
      <c r="S2499" s="218"/>
      <c r="T2499" s="219"/>
      <c r="AT2499" s="220" t="s">
        <v>171</v>
      </c>
      <c r="AU2499" s="220" t="s">
        <v>134</v>
      </c>
      <c r="AV2499" s="11" t="s">
        <v>134</v>
      </c>
      <c r="AW2499" s="11" t="s">
        <v>33</v>
      </c>
      <c r="AX2499" s="11" t="s">
        <v>70</v>
      </c>
      <c r="AY2499" s="220" t="s">
        <v>126</v>
      </c>
    </row>
    <row r="2500" spans="2:51" s="11" customFormat="1" ht="13.5">
      <c r="B2500" s="210"/>
      <c r="C2500" s="211"/>
      <c r="D2500" s="208" t="s">
        <v>171</v>
      </c>
      <c r="E2500" s="212" t="s">
        <v>21</v>
      </c>
      <c r="F2500" s="213" t="s">
        <v>3067</v>
      </c>
      <c r="G2500" s="211"/>
      <c r="H2500" s="214">
        <v>12</v>
      </c>
      <c r="I2500" s="215"/>
      <c r="J2500" s="211"/>
      <c r="K2500" s="211"/>
      <c r="L2500" s="216"/>
      <c r="M2500" s="217"/>
      <c r="N2500" s="218"/>
      <c r="O2500" s="218"/>
      <c r="P2500" s="218"/>
      <c r="Q2500" s="218"/>
      <c r="R2500" s="218"/>
      <c r="S2500" s="218"/>
      <c r="T2500" s="219"/>
      <c r="AT2500" s="220" t="s">
        <v>171</v>
      </c>
      <c r="AU2500" s="220" t="s">
        <v>134</v>
      </c>
      <c r="AV2500" s="11" t="s">
        <v>134</v>
      </c>
      <c r="AW2500" s="11" t="s">
        <v>33</v>
      </c>
      <c r="AX2500" s="11" t="s">
        <v>70</v>
      </c>
      <c r="AY2500" s="220" t="s">
        <v>126</v>
      </c>
    </row>
    <row r="2501" spans="2:51" s="11" customFormat="1" ht="13.5">
      <c r="B2501" s="210"/>
      <c r="C2501" s="211"/>
      <c r="D2501" s="208" t="s">
        <v>171</v>
      </c>
      <c r="E2501" s="212" t="s">
        <v>21</v>
      </c>
      <c r="F2501" s="213" t="s">
        <v>3068</v>
      </c>
      <c r="G2501" s="211"/>
      <c r="H2501" s="214">
        <v>1.22</v>
      </c>
      <c r="I2501" s="215"/>
      <c r="J2501" s="211"/>
      <c r="K2501" s="211"/>
      <c r="L2501" s="216"/>
      <c r="M2501" s="217"/>
      <c r="N2501" s="218"/>
      <c r="O2501" s="218"/>
      <c r="P2501" s="218"/>
      <c r="Q2501" s="218"/>
      <c r="R2501" s="218"/>
      <c r="S2501" s="218"/>
      <c r="T2501" s="219"/>
      <c r="AT2501" s="220" t="s">
        <v>171</v>
      </c>
      <c r="AU2501" s="220" t="s">
        <v>134</v>
      </c>
      <c r="AV2501" s="11" t="s">
        <v>134</v>
      </c>
      <c r="AW2501" s="11" t="s">
        <v>33</v>
      </c>
      <c r="AX2501" s="11" t="s">
        <v>70</v>
      </c>
      <c r="AY2501" s="220" t="s">
        <v>126</v>
      </c>
    </row>
    <row r="2502" spans="2:51" s="11" customFormat="1" ht="13.5">
      <c r="B2502" s="210"/>
      <c r="C2502" s="211"/>
      <c r="D2502" s="208" t="s">
        <v>171</v>
      </c>
      <c r="E2502" s="212" t="s">
        <v>21</v>
      </c>
      <c r="F2502" s="213" t="s">
        <v>3069</v>
      </c>
      <c r="G2502" s="211"/>
      <c r="H2502" s="214">
        <v>9</v>
      </c>
      <c r="I2502" s="215"/>
      <c r="J2502" s="211"/>
      <c r="K2502" s="211"/>
      <c r="L2502" s="216"/>
      <c r="M2502" s="217"/>
      <c r="N2502" s="218"/>
      <c r="O2502" s="218"/>
      <c r="P2502" s="218"/>
      <c r="Q2502" s="218"/>
      <c r="R2502" s="218"/>
      <c r="S2502" s="218"/>
      <c r="T2502" s="219"/>
      <c r="AT2502" s="220" t="s">
        <v>171</v>
      </c>
      <c r="AU2502" s="220" t="s">
        <v>134</v>
      </c>
      <c r="AV2502" s="11" t="s">
        <v>134</v>
      </c>
      <c r="AW2502" s="11" t="s">
        <v>33</v>
      </c>
      <c r="AX2502" s="11" t="s">
        <v>70</v>
      </c>
      <c r="AY2502" s="220" t="s">
        <v>126</v>
      </c>
    </row>
    <row r="2503" spans="2:51" s="11" customFormat="1" ht="13.5">
      <c r="B2503" s="210"/>
      <c r="C2503" s="211"/>
      <c r="D2503" s="208" t="s">
        <v>171</v>
      </c>
      <c r="E2503" s="212" t="s">
        <v>21</v>
      </c>
      <c r="F2503" s="213" t="s">
        <v>3070</v>
      </c>
      <c r="G2503" s="211"/>
      <c r="H2503" s="214">
        <v>1.165</v>
      </c>
      <c r="I2503" s="215"/>
      <c r="J2503" s="211"/>
      <c r="K2503" s="211"/>
      <c r="L2503" s="216"/>
      <c r="M2503" s="217"/>
      <c r="N2503" s="218"/>
      <c r="O2503" s="218"/>
      <c r="P2503" s="218"/>
      <c r="Q2503" s="218"/>
      <c r="R2503" s="218"/>
      <c r="S2503" s="218"/>
      <c r="T2503" s="219"/>
      <c r="AT2503" s="220" t="s">
        <v>171</v>
      </c>
      <c r="AU2503" s="220" t="s">
        <v>134</v>
      </c>
      <c r="AV2503" s="11" t="s">
        <v>134</v>
      </c>
      <c r="AW2503" s="11" t="s">
        <v>33</v>
      </c>
      <c r="AX2503" s="11" t="s">
        <v>70</v>
      </c>
      <c r="AY2503" s="220" t="s">
        <v>126</v>
      </c>
    </row>
    <row r="2504" spans="2:51" s="11" customFormat="1" ht="13.5">
      <c r="B2504" s="210"/>
      <c r="C2504" s="211"/>
      <c r="D2504" s="208" t="s">
        <v>171</v>
      </c>
      <c r="E2504" s="212" t="s">
        <v>21</v>
      </c>
      <c r="F2504" s="213" t="s">
        <v>3071</v>
      </c>
      <c r="G2504" s="211"/>
      <c r="H2504" s="214">
        <v>9</v>
      </c>
      <c r="I2504" s="215"/>
      <c r="J2504" s="211"/>
      <c r="K2504" s="211"/>
      <c r="L2504" s="216"/>
      <c r="M2504" s="217"/>
      <c r="N2504" s="218"/>
      <c r="O2504" s="218"/>
      <c r="P2504" s="218"/>
      <c r="Q2504" s="218"/>
      <c r="R2504" s="218"/>
      <c r="S2504" s="218"/>
      <c r="T2504" s="219"/>
      <c r="AT2504" s="220" t="s">
        <v>171</v>
      </c>
      <c r="AU2504" s="220" t="s">
        <v>134</v>
      </c>
      <c r="AV2504" s="11" t="s">
        <v>134</v>
      </c>
      <c r="AW2504" s="11" t="s">
        <v>33</v>
      </c>
      <c r="AX2504" s="11" t="s">
        <v>70</v>
      </c>
      <c r="AY2504" s="220" t="s">
        <v>126</v>
      </c>
    </row>
    <row r="2505" spans="2:51" s="11" customFormat="1" ht="13.5">
      <c r="B2505" s="210"/>
      <c r="C2505" s="211"/>
      <c r="D2505" s="208" t="s">
        <v>171</v>
      </c>
      <c r="E2505" s="212" t="s">
        <v>21</v>
      </c>
      <c r="F2505" s="213" t="s">
        <v>3072</v>
      </c>
      <c r="G2505" s="211"/>
      <c r="H2505" s="214">
        <v>1.175</v>
      </c>
      <c r="I2505" s="215"/>
      <c r="J2505" s="211"/>
      <c r="K2505" s="211"/>
      <c r="L2505" s="216"/>
      <c r="M2505" s="217"/>
      <c r="N2505" s="218"/>
      <c r="O2505" s="218"/>
      <c r="P2505" s="218"/>
      <c r="Q2505" s="218"/>
      <c r="R2505" s="218"/>
      <c r="S2505" s="218"/>
      <c r="T2505" s="219"/>
      <c r="AT2505" s="220" t="s">
        <v>171</v>
      </c>
      <c r="AU2505" s="220" t="s">
        <v>134</v>
      </c>
      <c r="AV2505" s="11" t="s">
        <v>134</v>
      </c>
      <c r="AW2505" s="11" t="s">
        <v>33</v>
      </c>
      <c r="AX2505" s="11" t="s">
        <v>70</v>
      </c>
      <c r="AY2505" s="220" t="s">
        <v>126</v>
      </c>
    </row>
    <row r="2506" spans="2:51" s="11" customFormat="1" ht="13.5">
      <c r="B2506" s="210"/>
      <c r="C2506" s="211"/>
      <c r="D2506" s="208" t="s">
        <v>171</v>
      </c>
      <c r="E2506" s="212" t="s">
        <v>21</v>
      </c>
      <c r="F2506" s="213" t="s">
        <v>3073</v>
      </c>
      <c r="G2506" s="211"/>
      <c r="H2506" s="214">
        <v>15</v>
      </c>
      <c r="I2506" s="215"/>
      <c r="J2506" s="211"/>
      <c r="K2506" s="211"/>
      <c r="L2506" s="216"/>
      <c r="M2506" s="217"/>
      <c r="N2506" s="218"/>
      <c r="O2506" s="218"/>
      <c r="P2506" s="218"/>
      <c r="Q2506" s="218"/>
      <c r="R2506" s="218"/>
      <c r="S2506" s="218"/>
      <c r="T2506" s="219"/>
      <c r="AT2506" s="220" t="s">
        <v>171</v>
      </c>
      <c r="AU2506" s="220" t="s">
        <v>134</v>
      </c>
      <c r="AV2506" s="11" t="s">
        <v>134</v>
      </c>
      <c r="AW2506" s="11" t="s">
        <v>33</v>
      </c>
      <c r="AX2506" s="11" t="s">
        <v>70</v>
      </c>
      <c r="AY2506" s="220" t="s">
        <v>126</v>
      </c>
    </row>
    <row r="2507" spans="2:51" s="11" customFormat="1" ht="13.5">
      <c r="B2507" s="210"/>
      <c r="C2507" s="211"/>
      <c r="D2507" s="208" t="s">
        <v>171</v>
      </c>
      <c r="E2507" s="212" t="s">
        <v>21</v>
      </c>
      <c r="F2507" s="213" t="s">
        <v>3074</v>
      </c>
      <c r="G2507" s="211"/>
      <c r="H2507" s="214">
        <v>1</v>
      </c>
      <c r="I2507" s="215"/>
      <c r="J2507" s="211"/>
      <c r="K2507" s="211"/>
      <c r="L2507" s="216"/>
      <c r="M2507" s="217"/>
      <c r="N2507" s="218"/>
      <c r="O2507" s="218"/>
      <c r="P2507" s="218"/>
      <c r="Q2507" s="218"/>
      <c r="R2507" s="218"/>
      <c r="S2507" s="218"/>
      <c r="T2507" s="219"/>
      <c r="AT2507" s="220" t="s">
        <v>171</v>
      </c>
      <c r="AU2507" s="220" t="s">
        <v>134</v>
      </c>
      <c r="AV2507" s="11" t="s">
        <v>134</v>
      </c>
      <c r="AW2507" s="11" t="s">
        <v>33</v>
      </c>
      <c r="AX2507" s="11" t="s">
        <v>70</v>
      </c>
      <c r="AY2507" s="220" t="s">
        <v>126</v>
      </c>
    </row>
    <row r="2508" spans="2:51" s="11" customFormat="1" ht="13.5">
      <c r="B2508" s="210"/>
      <c r="C2508" s="211"/>
      <c r="D2508" s="208" t="s">
        <v>171</v>
      </c>
      <c r="E2508" s="212" t="s">
        <v>21</v>
      </c>
      <c r="F2508" s="213" t="s">
        <v>3075</v>
      </c>
      <c r="G2508" s="211"/>
      <c r="H2508" s="214">
        <v>23.765000000000001</v>
      </c>
      <c r="I2508" s="215"/>
      <c r="J2508" s="211"/>
      <c r="K2508" s="211"/>
      <c r="L2508" s="216"/>
      <c r="M2508" s="217"/>
      <c r="N2508" s="218"/>
      <c r="O2508" s="218"/>
      <c r="P2508" s="218"/>
      <c r="Q2508" s="218"/>
      <c r="R2508" s="218"/>
      <c r="S2508" s="218"/>
      <c r="T2508" s="219"/>
      <c r="AT2508" s="220" t="s">
        <v>171</v>
      </c>
      <c r="AU2508" s="220" t="s">
        <v>134</v>
      </c>
      <c r="AV2508" s="11" t="s">
        <v>134</v>
      </c>
      <c r="AW2508" s="11" t="s">
        <v>33</v>
      </c>
      <c r="AX2508" s="11" t="s">
        <v>70</v>
      </c>
      <c r="AY2508" s="220" t="s">
        <v>126</v>
      </c>
    </row>
    <row r="2509" spans="2:51" s="11" customFormat="1" ht="13.5">
      <c r="B2509" s="210"/>
      <c r="C2509" s="211"/>
      <c r="D2509" s="208" t="s">
        <v>171</v>
      </c>
      <c r="E2509" s="212" t="s">
        <v>21</v>
      </c>
      <c r="F2509" s="213" t="s">
        <v>3076</v>
      </c>
      <c r="G2509" s="211"/>
      <c r="H2509" s="214">
        <v>7.5</v>
      </c>
      <c r="I2509" s="215"/>
      <c r="J2509" s="211"/>
      <c r="K2509" s="211"/>
      <c r="L2509" s="216"/>
      <c r="M2509" s="217"/>
      <c r="N2509" s="218"/>
      <c r="O2509" s="218"/>
      <c r="P2509" s="218"/>
      <c r="Q2509" s="218"/>
      <c r="R2509" s="218"/>
      <c r="S2509" s="218"/>
      <c r="T2509" s="219"/>
      <c r="AT2509" s="220" t="s">
        <v>171</v>
      </c>
      <c r="AU2509" s="220" t="s">
        <v>134</v>
      </c>
      <c r="AV2509" s="11" t="s">
        <v>134</v>
      </c>
      <c r="AW2509" s="11" t="s">
        <v>33</v>
      </c>
      <c r="AX2509" s="11" t="s">
        <v>70</v>
      </c>
      <c r="AY2509" s="220" t="s">
        <v>126</v>
      </c>
    </row>
    <row r="2510" spans="2:51" s="11" customFormat="1" ht="13.5">
      <c r="B2510" s="210"/>
      <c r="C2510" s="211"/>
      <c r="D2510" s="208" t="s">
        <v>171</v>
      </c>
      <c r="E2510" s="212" t="s">
        <v>21</v>
      </c>
      <c r="F2510" s="213" t="s">
        <v>1355</v>
      </c>
      <c r="G2510" s="211"/>
      <c r="H2510" s="214">
        <v>1</v>
      </c>
      <c r="I2510" s="215"/>
      <c r="J2510" s="211"/>
      <c r="K2510" s="211"/>
      <c r="L2510" s="216"/>
      <c r="M2510" s="217"/>
      <c r="N2510" s="218"/>
      <c r="O2510" s="218"/>
      <c r="P2510" s="218"/>
      <c r="Q2510" s="218"/>
      <c r="R2510" s="218"/>
      <c r="S2510" s="218"/>
      <c r="T2510" s="219"/>
      <c r="AT2510" s="220" t="s">
        <v>171</v>
      </c>
      <c r="AU2510" s="220" t="s">
        <v>134</v>
      </c>
      <c r="AV2510" s="11" t="s">
        <v>134</v>
      </c>
      <c r="AW2510" s="11" t="s">
        <v>33</v>
      </c>
      <c r="AX2510" s="11" t="s">
        <v>70</v>
      </c>
      <c r="AY2510" s="220" t="s">
        <v>126</v>
      </c>
    </row>
    <row r="2511" spans="2:51" s="11" customFormat="1" ht="13.5">
      <c r="B2511" s="210"/>
      <c r="C2511" s="211"/>
      <c r="D2511" s="208" t="s">
        <v>171</v>
      </c>
      <c r="E2511" s="212" t="s">
        <v>21</v>
      </c>
      <c r="F2511" s="213" t="s">
        <v>3077</v>
      </c>
      <c r="G2511" s="211"/>
      <c r="H2511" s="214">
        <v>7.5</v>
      </c>
      <c r="I2511" s="215"/>
      <c r="J2511" s="211"/>
      <c r="K2511" s="211"/>
      <c r="L2511" s="216"/>
      <c r="M2511" s="217"/>
      <c r="N2511" s="218"/>
      <c r="O2511" s="218"/>
      <c r="P2511" s="218"/>
      <c r="Q2511" s="218"/>
      <c r="R2511" s="218"/>
      <c r="S2511" s="218"/>
      <c r="T2511" s="219"/>
      <c r="AT2511" s="220" t="s">
        <v>171</v>
      </c>
      <c r="AU2511" s="220" t="s">
        <v>134</v>
      </c>
      <c r="AV2511" s="11" t="s">
        <v>134</v>
      </c>
      <c r="AW2511" s="11" t="s">
        <v>33</v>
      </c>
      <c r="AX2511" s="11" t="s">
        <v>70</v>
      </c>
      <c r="AY2511" s="220" t="s">
        <v>126</v>
      </c>
    </row>
    <row r="2512" spans="2:51" s="11" customFormat="1" ht="13.5">
      <c r="B2512" s="210"/>
      <c r="C2512" s="211"/>
      <c r="D2512" s="208" t="s">
        <v>171</v>
      </c>
      <c r="E2512" s="212" t="s">
        <v>21</v>
      </c>
      <c r="F2512" s="213" t="s">
        <v>3078</v>
      </c>
      <c r="G2512" s="211"/>
      <c r="H2512" s="214">
        <v>3.12</v>
      </c>
      <c r="I2512" s="215"/>
      <c r="J2512" s="211"/>
      <c r="K2512" s="211"/>
      <c r="L2512" s="216"/>
      <c r="M2512" s="217"/>
      <c r="N2512" s="218"/>
      <c r="O2512" s="218"/>
      <c r="P2512" s="218"/>
      <c r="Q2512" s="218"/>
      <c r="R2512" s="218"/>
      <c r="S2512" s="218"/>
      <c r="T2512" s="219"/>
      <c r="AT2512" s="220" t="s">
        <v>171</v>
      </c>
      <c r="AU2512" s="220" t="s">
        <v>134</v>
      </c>
      <c r="AV2512" s="11" t="s">
        <v>134</v>
      </c>
      <c r="AW2512" s="11" t="s">
        <v>33</v>
      </c>
      <c r="AX2512" s="11" t="s">
        <v>70</v>
      </c>
      <c r="AY2512" s="220" t="s">
        <v>126</v>
      </c>
    </row>
    <row r="2513" spans="2:51" s="11" customFormat="1" ht="13.5">
      <c r="B2513" s="210"/>
      <c r="C2513" s="211"/>
      <c r="D2513" s="208" t="s">
        <v>171</v>
      </c>
      <c r="E2513" s="212" t="s">
        <v>21</v>
      </c>
      <c r="F2513" s="213" t="s">
        <v>3079</v>
      </c>
      <c r="G2513" s="211"/>
      <c r="H2513" s="214">
        <v>10</v>
      </c>
      <c r="I2513" s="215"/>
      <c r="J2513" s="211"/>
      <c r="K2513" s="211"/>
      <c r="L2513" s="216"/>
      <c r="M2513" s="217"/>
      <c r="N2513" s="218"/>
      <c r="O2513" s="218"/>
      <c r="P2513" s="218"/>
      <c r="Q2513" s="218"/>
      <c r="R2513" s="218"/>
      <c r="S2513" s="218"/>
      <c r="T2513" s="219"/>
      <c r="AT2513" s="220" t="s">
        <v>171</v>
      </c>
      <c r="AU2513" s="220" t="s">
        <v>134</v>
      </c>
      <c r="AV2513" s="11" t="s">
        <v>134</v>
      </c>
      <c r="AW2513" s="11" t="s">
        <v>33</v>
      </c>
      <c r="AX2513" s="11" t="s">
        <v>70</v>
      </c>
      <c r="AY2513" s="220" t="s">
        <v>126</v>
      </c>
    </row>
    <row r="2514" spans="2:51" s="11" customFormat="1" ht="13.5">
      <c r="B2514" s="210"/>
      <c r="C2514" s="211"/>
      <c r="D2514" s="208" t="s">
        <v>171</v>
      </c>
      <c r="E2514" s="212" t="s">
        <v>21</v>
      </c>
      <c r="F2514" s="213" t="s">
        <v>3080</v>
      </c>
      <c r="G2514" s="211"/>
      <c r="H2514" s="214">
        <v>1.22</v>
      </c>
      <c r="I2514" s="215"/>
      <c r="J2514" s="211"/>
      <c r="K2514" s="211"/>
      <c r="L2514" s="216"/>
      <c r="M2514" s="217"/>
      <c r="N2514" s="218"/>
      <c r="O2514" s="218"/>
      <c r="P2514" s="218"/>
      <c r="Q2514" s="218"/>
      <c r="R2514" s="218"/>
      <c r="S2514" s="218"/>
      <c r="T2514" s="219"/>
      <c r="AT2514" s="220" t="s">
        <v>171</v>
      </c>
      <c r="AU2514" s="220" t="s">
        <v>134</v>
      </c>
      <c r="AV2514" s="11" t="s">
        <v>134</v>
      </c>
      <c r="AW2514" s="11" t="s">
        <v>33</v>
      </c>
      <c r="AX2514" s="11" t="s">
        <v>70</v>
      </c>
      <c r="AY2514" s="220" t="s">
        <v>126</v>
      </c>
    </row>
    <row r="2515" spans="2:51" s="11" customFormat="1" ht="13.5">
      <c r="B2515" s="210"/>
      <c r="C2515" s="211"/>
      <c r="D2515" s="208" t="s">
        <v>171</v>
      </c>
      <c r="E2515" s="212" t="s">
        <v>21</v>
      </c>
      <c r="F2515" s="213" t="s">
        <v>3081</v>
      </c>
      <c r="G2515" s="211"/>
      <c r="H2515" s="214">
        <v>7.5</v>
      </c>
      <c r="I2515" s="215"/>
      <c r="J2515" s="211"/>
      <c r="K2515" s="211"/>
      <c r="L2515" s="216"/>
      <c r="M2515" s="217"/>
      <c r="N2515" s="218"/>
      <c r="O2515" s="218"/>
      <c r="P2515" s="218"/>
      <c r="Q2515" s="218"/>
      <c r="R2515" s="218"/>
      <c r="S2515" s="218"/>
      <c r="T2515" s="219"/>
      <c r="AT2515" s="220" t="s">
        <v>171</v>
      </c>
      <c r="AU2515" s="220" t="s">
        <v>134</v>
      </c>
      <c r="AV2515" s="11" t="s">
        <v>134</v>
      </c>
      <c r="AW2515" s="11" t="s">
        <v>33</v>
      </c>
      <c r="AX2515" s="11" t="s">
        <v>70</v>
      </c>
      <c r="AY2515" s="220" t="s">
        <v>126</v>
      </c>
    </row>
    <row r="2516" spans="2:51" s="11" customFormat="1" ht="13.5">
      <c r="B2516" s="210"/>
      <c r="C2516" s="211"/>
      <c r="D2516" s="208" t="s">
        <v>171</v>
      </c>
      <c r="E2516" s="212" t="s">
        <v>21</v>
      </c>
      <c r="F2516" s="213" t="s">
        <v>3082</v>
      </c>
      <c r="G2516" s="211"/>
      <c r="H2516" s="214">
        <v>1.22</v>
      </c>
      <c r="I2516" s="215"/>
      <c r="J2516" s="211"/>
      <c r="K2516" s="211"/>
      <c r="L2516" s="216"/>
      <c r="M2516" s="217"/>
      <c r="N2516" s="218"/>
      <c r="O2516" s="218"/>
      <c r="P2516" s="218"/>
      <c r="Q2516" s="218"/>
      <c r="R2516" s="218"/>
      <c r="S2516" s="218"/>
      <c r="T2516" s="219"/>
      <c r="AT2516" s="220" t="s">
        <v>171</v>
      </c>
      <c r="AU2516" s="220" t="s">
        <v>134</v>
      </c>
      <c r="AV2516" s="11" t="s">
        <v>134</v>
      </c>
      <c r="AW2516" s="11" t="s">
        <v>33</v>
      </c>
      <c r="AX2516" s="11" t="s">
        <v>70</v>
      </c>
      <c r="AY2516" s="220" t="s">
        <v>126</v>
      </c>
    </row>
    <row r="2517" spans="2:51" s="11" customFormat="1" ht="13.5">
      <c r="B2517" s="210"/>
      <c r="C2517" s="211"/>
      <c r="D2517" s="208" t="s">
        <v>171</v>
      </c>
      <c r="E2517" s="212" t="s">
        <v>21</v>
      </c>
      <c r="F2517" s="213" t="s">
        <v>3083</v>
      </c>
      <c r="G2517" s="211"/>
      <c r="H2517" s="214">
        <v>10</v>
      </c>
      <c r="I2517" s="215"/>
      <c r="J2517" s="211"/>
      <c r="K2517" s="211"/>
      <c r="L2517" s="216"/>
      <c r="M2517" s="217"/>
      <c r="N2517" s="218"/>
      <c r="O2517" s="218"/>
      <c r="P2517" s="218"/>
      <c r="Q2517" s="218"/>
      <c r="R2517" s="218"/>
      <c r="S2517" s="218"/>
      <c r="T2517" s="219"/>
      <c r="AT2517" s="220" t="s">
        <v>171</v>
      </c>
      <c r="AU2517" s="220" t="s">
        <v>134</v>
      </c>
      <c r="AV2517" s="11" t="s">
        <v>134</v>
      </c>
      <c r="AW2517" s="11" t="s">
        <v>33</v>
      </c>
      <c r="AX2517" s="11" t="s">
        <v>70</v>
      </c>
      <c r="AY2517" s="220" t="s">
        <v>126</v>
      </c>
    </row>
    <row r="2518" spans="2:51" s="11" customFormat="1" ht="13.5">
      <c r="B2518" s="210"/>
      <c r="C2518" s="211"/>
      <c r="D2518" s="208" t="s">
        <v>171</v>
      </c>
      <c r="E2518" s="212" t="s">
        <v>21</v>
      </c>
      <c r="F2518" s="213" t="s">
        <v>3084</v>
      </c>
      <c r="G2518" s="211"/>
      <c r="H2518" s="214">
        <v>1.22</v>
      </c>
      <c r="I2518" s="215"/>
      <c r="J2518" s="211"/>
      <c r="K2518" s="211"/>
      <c r="L2518" s="216"/>
      <c r="M2518" s="217"/>
      <c r="N2518" s="218"/>
      <c r="O2518" s="218"/>
      <c r="P2518" s="218"/>
      <c r="Q2518" s="218"/>
      <c r="R2518" s="218"/>
      <c r="S2518" s="218"/>
      <c r="T2518" s="219"/>
      <c r="AT2518" s="220" t="s">
        <v>171</v>
      </c>
      <c r="AU2518" s="220" t="s">
        <v>134</v>
      </c>
      <c r="AV2518" s="11" t="s">
        <v>134</v>
      </c>
      <c r="AW2518" s="11" t="s">
        <v>33</v>
      </c>
      <c r="AX2518" s="11" t="s">
        <v>70</v>
      </c>
      <c r="AY2518" s="220" t="s">
        <v>126</v>
      </c>
    </row>
    <row r="2519" spans="2:51" s="11" customFormat="1" ht="13.5">
      <c r="B2519" s="210"/>
      <c r="C2519" s="211"/>
      <c r="D2519" s="208" t="s">
        <v>171</v>
      </c>
      <c r="E2519" s="212" t="s">
        <v>21</v>
      </c>
      <c r="F2519" s="213" t="s">
        <v>3085</v>
      </c>
      <c r="G2519" s="211"/>
      <c r="H2519" s="214">
        <v>7.5</v>
      </c>
      <c r="I2519" s="215"/>
      <c r="J2519" s="211"/>
      <c r="K2519" s="211"/>
      <c r="L2519" s="216"/>
      <c r="M2519" s="217"/>
      <c r="N2519" s="218"/>
      <c r="O2519" s="218"/>
      <c r="P2519" s="218"/>
      <c r="Q2519" s="218"/>
      <c r="R2519" s="218"/>
      <c r="S2519" s="218"/>
      <c r="T2519" s="219"/>
      <c r="AT2519" s="220" t="s">
        <v>171</v>
      </c>
      <c r="AU2519" s="220" t="s">
        <v>134</v>
      </c>
      <c r="AV2519" s="11" t="s">
        <v>134</v>
      </c>
      <c r="AW2519" s="11" t="s">
        <v>33</v>
      </c>
      <c r="AX2519" s="11" t="s">
        <v>70</v>
      </c>
      <c r="AY2519" s="220" t="s">
        <v>126</v>
      </c>
    </row>
    <row r="2520" spans="2:51" s="11" customFormat="1" ht="13.5">
      <c r="B2520" s="210"/>
      <c r="C2520" s="211"/>
      <c r="D2520" s="208" t="s">
        <v>171</v>
      </c>
      <c r="E2520" s="212" t="s">
        <v>21</v>
      </c>
      <c r="F2520" s="213" t="s">
        <v>3086</v>
      </c>
      <c r="G2520" s="211"/>
      <c r="H2520" s="214">
        <v>1.22</v>
      </c>
      <c r="I2520" s="215"/>
      <c r="J2520" s="211"/>
      <c r="K2520" s="211"/>
      <c r="L2520" s="216"/>
      <c r="M2520" s="217"/>
      <c r="N2520" s="218"/>
      <c r="O2520" s="218"/>
      <c r="P2520" s="218"/>
      <c r="Q2520" s="218"/>
      <c r="R2520" s="218"/>
      <c r="S2520" s="218"/>
      <c r="T2520" s="219"/>
      <c r="AT2520" s="220" t="s">
        <v>171</v>
      </c>
      <c r="AU2520" s="220" t="s">
        <v>134</v>
      </c>
      <c r="AV2520" s="11" t="s">
        <v>134</v>
      </c>
      <c r="AW2520" s="11" t="s">
        <v>33</v>
      </c>
      <c r="AX2520" s="11" t="s">
        <v>70</v>
      </c>
      <c r="AY2520" s="220" t="s">
        <v>126</v>
      </c>
    </row>
    <row r="2521" spans="2:51" s="11" customFormat="1" ht="13.5">
      <c r="B2521" s="210"/>
      <c r="C2521" s="211"/>
      <c r="D2521" s="208" t="s">
        <v>171</v>
      </c>
      <c r="E2521" s="212" t="s">
        <v>21</v>
      </c>
      <c r="F2521" s="213" t="s">
        <v>3087</v>
      </c>
      <c r="G2521" s="211"/>
      <c r="H2521" s="214">
        <v>10</v>
      </c>
      <c r="I2521" s="215"/>
      <c r="J2521" s="211"/>
      <c r="K2521" s="211"/>
      <c r="L2521" s="216"/>
      <c r="M2521" s="217"/>
      <c r="N2521" s="218"/>
      <c r="O2521" s="218"/>
      <c r="P2521" s="218"/>
      <c r="Q2521" s="218"/>
      <c r="R2521" s="218"/>
      <c r="S2521" s="218"/>
      <c r="T2521" s="219"/>
      <c r="AT2521" s="220" t="s">
        <v>171</v>
      </c>
      <c r="AU2521" s="220" t="s">
        <v>134</v>
      </c>
      <c r="AV2521" s="11" t="s">
        <v>134</v>
      </c>
      <c r="AW2521" s="11" t="s">
        <v>33</v>
      </c>
      <c r="AX2521" s="11" t="s">
        <v>70</v>
      </c>
      <c r="AY2521" s="220" t="s">
        <v>126</v>
      </c>
    </row>
    <row r="2522" spans="2:51" s="11" customFormat="1" ht="13.5">
      <c r="B2522" s="210"/>
      <c r="C2522" s="211"/>
      <c r="D2522" s="208" t="s">
        <v>171</v>
      </c>
      <c r="E2522" s="212" t="s">
        <v>21</v>
      </c>
      <c r="F2522" s="213" t="s">
        <v>3088</v>
      </c>
      <c r="G2522" s="211"/>
      <c r="H2522" s="214">
        <v>1.22</v>
      </c>
      <c r="I2522" s="215"/>
      <c r="J2522" s="211"/>
      <c r="K2522" s="211"/>
      <c r="L2522" s="216"/>
      <c r="M2522" s="217"/>
      <c r="N2522" s="218"/>
      <c r="O2522" s="218"/>
      <c r="P2522" s="218"/>
      <c r="Q2522" s="218"/>
      <c r="R2522" s="218"/>
      <c r="S2522" s="218"/>
      <c r="T2522" s="219"/>
      <c r="AT2522" s="220" t="s">
        <v>171</v>
      </c>
      <c r="AU2522" s="220" t="s">
        <v>134</v>
      </c>
      <c r="AV2522" s="11" t="s">
        <v>134</v>
      </c>
      <c r="AW2522" s="11" t="s">
        <v>33</v>
      </c>
      <c r="AX2522" s="11" t="s">
        <v>70</v>
      </c>
      <c r="AY2522" s="220" t="s">
        <v>126</v>
      </c>
    </row>
    <row r="2523" spans="2:51" s="11" customFormat="1" ht="13.5">
      <c r="B2523" s="210"/>
      <c r="C2523" s="211"/>
      <c r="D2523" s="208" t="s">
        <v>171</v>
      </c>
      <c r="E2523" s="212" t="s">
        <v>21</v>
      </c>
      <c r="F2523" s="213" t="s">
        <v>3089</v>
      </c>
      <c r="G2523" s="211"/>
      <c r="H2523" s="214">
        <v>7.5</v>
      </c>
      <c r="I2523" s="215"/>
      <c r="J2523" s="211"/>
      <c r="K2523" s="211"/>
      <c r="L2523" s="216"/>
      <c r="M2523" s="217"/>
      <c r="N2523" s="218"/>
      <c r="O2523" s="218"/>
      <c r="P2523" s="218"/>
      <c r="Q2523" s="218"/>
      <c r="R2523" s="218"/>
      <c r="S2523" s="218"/>
      <c r="T2523" s="219"/>
      <c r="AT2523" s="220" t="s">
        <v>171</v>
      </c>
      <c r="AU2523" s="220" t="s">
        <v>134</v>
      </c>
      <c r="AV2523" s="11" t="s">
        <v>134</v>
      </c>
      <c r="AW2523" s="11" t="s">
        <v>33</v>
      </c>
      <c r="AX2523" s="11" t="s">
        <v>70</v>
      </c>
      <c r="AY2523" s="220" t="s">
        <v>126</v>
      </c>
    </row>
    <row r="2524" spans="2:51" s="11" customFormat="1" ht="13.5">
      <c r="B2524" s="210"/>
      <c r="C2524" s="211"/>
      <c r="D2524" s="208" t="s">
        <v>171</v>
      </c>
      <c r="E2524" s="212" t="s">
        <v>21</v>
      </c>
      <c r="F2524" s="213" t="s">
        <v>3090</v>
      </c>
      <c r="G2524" s="211"/>
      <c r="H2524" s="214">
        <v>1.165</v>
      </c>
      <c r="I2524" s="215"/>
      <c r="J2524" s="211"/>
      <c r="K2524" s="211"/>
      <c r="L2524" s="216"/>
      <c r="M2524" s="217"/>
      <c r="N2524" s="218"/>
      <c r="O2524" s="218"/>
      <c r="P2524" s="218"/>
      <c r="Q2524" s="218"/>
      <c r="R2524" s="218"/>
      <c r="S2524" s="218"/>
      <c r="T2524" s="219"/>
      <c r="AT2524" s="220" t="s">
        <v>171</v>
      </c>
      <c r="AU2524" s="220" t="s">
        <v>134</v>
      </c>
      <c r="AV2524" s="11" t="s">
        <v>134</v>
      </c>
      <c r="AW2524" s="11" t="s">
        <v>33</v>
      </c>
      <c r="AX2524" s="11" t="s">
        <v>70</v>
      </c>
      <c r="AY2524" s="220" t="s">
        <v>126</v>
      </c>
    </row>
    <row r="2525" spans="2:51" s="11" customFormat="1" ht="13.5">
      <c r="B2525" s="210"/>
      <c r="C2525" s="211"/>
      <c r="D2525" s="208" t="s">
        <v>171</v>
      </c>
      <c r="E2525" s="212" t="s">
        <v>21</v>
      </c>
      <c r="F2525" s="213" t="s">
        <v>3091</v>
      </c>
      <c r="G2525" s="211"/>
      <c r="H2525" s="214">
        <v>7.5</v>
      </c>
      <c r="I2525" s="215"/>
      <c r="J2525" s="211"/>
      <c r="K2525" s="211"/>
      <c r="L2525" s="216"/>
      <c r="M2525" s="217"/>
      <c r="N2525" s="218"/>
      <c r="O2525" s="218"/>
      <c r="P2525" s="218"/>
      <c r="Q2525" s="218"/>
      <c r="R2525" s="218"/>
      <c r="S2525" s="218"/>
      <c r="T2525" s="219"/>
      <c r="AT2525" s="220" t="s">
        <v>171</v>
      </c>
      <c r="AU2525" s="220" t="s">
        <v>134</v>
      </c>
      <c r="AV2525" s="11" t="s">
        <v>134</v>
      </c>
      <c r="AW2525" s="11" t="s">
        <v>33</v>
      </c>
      <c r="AX2525" s="11" t="s">
        <v>70</v>
      </c>
      <c r="AY2525" s="220" t="s">
        <v>126</v>
      </c>
    </row>
    <row r="2526" spans="2:51" s="11" customFormat="1" ht="13.5">
      <c r="B2526" s="210"/>
      <c r="C2526" s="211"/>
      <c r="D2526" s="208" t="s">
        <v>171</v>
      </c>
      <c r="E2526" s="212" t="s">
        <v>21</v>
      </c>
      <c r="F2526" s="213" t="s">
        <v>3092</v>
      </c>
      <c r="G2526" s="211"/>
      <c r="H2526" s="214">
        <v>1.175</v>
      </c>
      <c r="I2526" s="215"/>
      <c r="J2526" s="211"/>
      <c r="K2526" s="211"/>
      <c r="L2526" s="216"/>
      <c r="M2526" s="217"/>
      <c r="N2526" s="218"/>
      <c r="O2526" s="218"/>
      <c r="P2526" s="218"/>
      <c r="Q2526" s="218"/>
      <c r="R2526" s="218"/>
      <c r="S2526" s="218"/>
      <c r="T2526" s="219"/>
      <c r="AT2526" s="220" t="s">
        <v>171</v>
      </c>
      <c r="AU2526" s="220" t="s">
        <v>134</v>
      </c>
      <c r="AV2526" s="11" t="s">
        <v>134</v>
      </c>
      <c r="AW2526" s="11" t="s">
        <v>33</v>
      </c>
      <c r="AX2526" s="11" t="s">
        <v>70</v>
      </c>
      <c r="AY2526" s="220" t="s">
        <v>126</v>
      </c>
    </row>
    <row r="2527" spans="2:51" s="11" customFormat="1" ht="13.5">
      <c r="B2527" s="210"/>
      <c r="C2527" s="211"/>
      <c r="D2527" s="208" t="s">
        <v>171</v>
      </c>
      <c r="E2527" s="212" t="s">
        <v>21</v>
      </c>
      <c r="F2527" s="213" t="s">
        <v>3093</v>
      </c>
      <c r="G2527" s="211"/>
      <c r="H2527" s="214">
        <v>12.5</v>
      </c>
      <c r="I2527" s="215"/>
      <c r="J2527" s="211"/>
      <c r="K2527" s="211"/>
      <c r="L2527" s="216"/>
      <c r="M2527" s="217"/>
      <c r="N2527" s="218"/>
      <c r="O2527" s="218"/>
      <c r="P2527" s="218"/>
      <c r="Q2527" s="218"/>
      <c r="R2527" s="218"/>
      <c r="S2527" s="218"/>
      <c r="T2527" s="219"/>
      <c r="AT2527" s="220" t="s">
        <v>171</v>
      </c>
      <c r="AU2527" s="220" t="s">
        <v>134</v>
      </c>
      <c r="AV2527" s="11" t="s">
        <v>134</v>
      </c>
      <c r="AW2527" s="11" t="s">
        <v>33</v>
      </c>
      <c r="AX2527" s="11" t="s">
        <v>70</v>
      </c>
      <c r="AY2527" s="220" t="s">
        <v>126</v>
      </c>
    </row>
    <row r="2528" spans="2:51" s="11" customFormat="1" ht="13.5">
      <c r="B2528" s="210"/>
      <c r="C2528" s="211"/>
      <c r="D2528" s="208" t="s">
        <v>171</v>
      </c>
      <c r="E2528" s="212" t="s">
        <v>21</v>
      </c>
      <c r="F2528" s="213" t="s">
        <v>3094</v>
      </c>
      <c r="G2528" s="211"/>
      <c r="H2528" s="214">
        <v>1</v>
      </c>
      <c r="I2528" s="215"/>
      <c r="J2528" s="211"/>
      <c r="K2528" s="211"/>
      <c r="L2528" s="216"/>
      <c r="M2528" s="217"/>
      <c r="N2528" s="218"/>
      <c r="O2528" s="218"/>
      <c r="P2528" s="218"/>
      <c r="Q2528" s="218"/>
      <c r="R2528" s="218"/>
      <c r="S2528" s="218"/>
      <c r="T2528" s="219"/>
      <c r="AT2528" s="220" t="s">
        <v>171</v>
      </c>
      <c r="AU2528" s="220" t="s">
        <v>134</v>
      </c>
      <c r="AV2528" s="11" t="s">
        <v>134</v>
      </c>
      <c r="AW2528" s="11" t="s">
        <v>33</v>
      </c>
      <c r="AX2528" s="11" t="s">
        <v>70</v>
      </c>
      <c r="AY2528" s="220" t="s">
        <v>126</v>
      </c>
    </row>
    <row r="2529" spans="2:65" s="12" customFormat="1" ht="13.5">
      <c r="B2529" s="221"/>
      <c r="C2529" s="222"/>
      <c r="D2529" s="205" t="s">
        <v>171</v>
      </c>
      <c r="E2529" s="248" t="s">
        <v>21</v>
      </c>
      <c r="F2529" s="249" t="s">
        <v>174</v>
      </c>
      <c r="G2529" s="222"/>
      <c r="H2529" s="250">
        <v>320.27999999999997</v>
      </c>
      <c r="I2529" s="226"/>
      <c r="J2529" s="222"/>
      <c r="K2529" s="222"/>
      <c r="L2529" s="227"/>
      <c r="M2529" s="228"/>
      <c r="N2529" s="229"/>
      <c r="O2529" s="229"/>
      <c r="P2529" s="229"/>
      <c r="Q2529" s="229"/>
      <c r="R2529" s="229"/>
      <c r="S2529" s="229"/>
      <c r="T2529" s="230"/>
      <c r="AT2529" s="231" t="s">
        <v>171</v>
      </c>
      <c r="AU2529" s="231" t="s">
        <v>134</v>
      </c>
      <c r="AV2529" s="12" t="s">
        <v>133</v>
      </c>
      <c r="AW2529" s="12" t="s">
        <v>33</v>
      </c>
      <c r="AX2529" s="12" t="s">
        <v>78</v>
      </c>
      <c r="AY2529" s="231" t="s">
        <v>126</v>
      </c>
    </row>
    <row r="2530" spans="2:65" s="1" customFormat="1" ht="22.5" customHeight="1">
      <c r="B2530" s="41"/>
      <c r="C2530" s="193" t="s">
        <v>3095</v>
      </c>
      <c r="D2530" s="193" t="s">
        <v>129</v>
      </c>
      <c r="E2530" s="194" t="s">
        <v>3096</v>
      </c>
      <c r="F2530" s="195" t="s">
        <v>3097</v>
      </c>
      <c r="G2530" s="196" t="s">
        <v>400</v>
      </c>
      <c r="H2530" s="197">
        <v>518.34400000000005</v>
      </c>
      <c r="I2530" s="198"/>
      <c r="J2530" s="199">
        <f>ROUND(I2530*H2530,2)</f>
        <v>0</v>
      </c>
      <c r="K2530" s="195" t="s">
        <v>160</v>
      </c>
      <c r="L2530" s="61"/>
      <c r="M2530" s="200" t="s">
        <v>21</v>
      </c>
      <c r="N2530" s="201" t="s">
        <v>42</v>
      </c>
      <c r="O2530" s="42"/>
      <c r="P2530" s="202">
        <f>O2530*H2530</f>
        <v>0</v>
      </c>
      <c r="Q2530" s="202">
        <v>0</v>
      </c>
      <c r="R2530" s="202">
        <f>Q2530*H2530</f>
        <v>0</v>
      </c>
      <c r="S2530" s="202">
        <v>0</v>
      </c>
      <c r="T2530" s="203">
        <f>S2530*H2530</f>
        <v>0</v>
      </c>
      <c r="AR2530" s="24" t="s">
        <v>161</v>
      </c>
      <c r="AT2530" s="24" t="s">
        <v>129</v>
      </c>
      <c r="AU2530" s="24" t="s">
        <v>134</v>
      </c>
      <c r="AY2530" s="24" t="s">
        <v>126</v>
      </c>
      <c r="BE2530" s="204">
        <f>IF(N2530="základní",J2530,0)</f>
        <v>0</v>
      </c>
      <c r="BF2530" s="204">
        <f>IF(N2530="snížená",J2530,0)</f>
        <v>0</v>
      </c>
      <c r="BG2530" s="204">
        <f>IF(N2530="zákl. přenesená",J2530,0)</f>
        <v>0</v>
      </c>
      <c r="BH2530" s="204">
        <f>IF(N2530="sníž. přenesená",J2530,0)</f>
        <v>0</v>
      </c>
      <c r="BI2530" s="204">
        <f>IF(N2530="nulová",J2530,0)</f>
        <v>0</v>
      </c>
      <c r="BJ2530" s="24" t="s">
        <v>134</v>
      </c>
      <c r="BK2530" s="204">
        <f>ROUND(I2530*H2530,2)</f>
        <v>0</v>
      </c>
      <c r="BL2530" s="24" t="s">
        <v>161</v>
      </c>
      <c r="BM2530" s="24" t="s">
        <v>3098</v>
      </c>
    </row>
    <row r="2531" spans="2:65" s="1" customFormat="1" ht="27">
      <c r="B2531" s="41"/>
      <c r="C2531" s="63"/>
      <c r="D2531" s="208" t="s">
        <v>135</v>
      </c>
      <c r="E2531" s="63"/>
      <c r="F2531" s="209" t="s">
        <v>3099</v>
      </c>
      <c r="G2531" s="63"/>
      <c r="H2531" s="63"/>
      <c r="I2531" s="163"/>
      <c r="J2531" s="63"/>
      <c r="K2531" s="63"/>
      <c r="L2531" s="61"/>
      <c r="M2531" s="207"/>
      <c r="N2531" s="42"/>
      <c r="O2531" s="42"/>
      <c r="P2531" s="42"/>
      <c r="Q2531" s="42"/>
      <c r="R2531" s="42"/>
      <c r="S2531" s="42"/>
      <c r="T2531" s="78"/>
      <c r="AT2531" s="24" t="s">
        <v>135</v>
      </c>
      <c r="AU2531" s="24" t="s">
        <v>134</v>
      </c>
    </row>
    <row r="2532" spans="2:65" s="1" customFormat="1" ht="135">
      <c r="B2532" s="41"/>
      <c r="C2532" s="63"/>
      <c r="D2532" s="205" t="s">
        <v>299</v>
      </c>
      <c r="E2532" s="63"/>
      <c r="F2532" s="235" t="s">
        <v>2951</v>
      </c>
      <c r="G2532" s="63"/>
      <c r="H2532" s="63"/>
      <c r="I2532" s="163"/>
      <c r="J2532" s="63"/>
      <c r="K2532" s="63"/>
      <c r="L2532" s="61"/>
      <c r="M2532" s="207"/>
      <c r="N2532" s="42"/>
      <c r="O2532" s="42"/>
      <c r="P2532" s="42"/>
      <c r="Q2532" s="42"/>
      <c r="R2532" s="42"/>
      <c r="S2532" s="42"/>
      <c r="T2532" s="78"/>
      <c r="AT2532" s="24" t="s">
        <v>299</v>
      </c>
      <c r="AU2532" s="24" t="s">
        <v>134</v>
      </c>
    </row>
    <row r="2533" spans="2:65" s="1" customFormat="1" ht="22.5" customHeight="1">
      <c r="B2533" s="41"/>
      <c r="C2533" s="251" t="s">
        <v>1887</v>
      </c>
      <c r="D2533" s="251" t="s">
        <v>391</v>
      </c>
      <c r="E2533" s="252" t="s">
        <v>3100</v>
      </c>
      <c r="F2533" s="253" t="s">
        <v>3101</v>
      </c>
      <c r="G2533" s="254" t="s">
        <v>400</v>
      </c>
      <c r="H2533" s="255">
        <v>570.178</v>
      </c>
      <c r="I2533" s="256"/>
      <c r="J2533" s="257">
        <f>ROUND(I2533*H2533,2)</f>
        <v>0</v>
      </c>
      <c r="K2533" s="253" t="s">
        <v>160</v>
      </c>
      <c r="L2533" s="258"/>
      <c r="M2533" s="259" t="s">
        <v>21</v>
      </c>
      <c r="N2533" s="260" t="s">
        <v>42</v>
      </c>
      <c r="O2533" s="42"/>
      <c r="P2533" s="202">
        <f>O2533*H2533</f>
        <v>0</v>
      </c>
      <c r="Q2533" s="202">
        <v>0</v>
      </c>
      <c r="R2533" s="202">
        <f>Q2533*H2533</f>
        <v>0</v>
      </c>
      <c r="S2533" s="202">
        <v>0</v>
      </c>
      <c r="T2533" s="203">
        <f>S2533*H2533</f>
        <v>0</v>
      </c>
      <c r="AR2533" s="24" t="s">
        <v>361</v>
      </c>
      <c r="AT2533" s="24" t="s">
        <v>391</v>
      </c>
      <c r="AU2533" s="24" t="s">
        <v>134</v>
      </c>
      <c r="AY2533" s="24" t="s">
        <v>126</v>
      </c>
      <c r="BE2533" s="204">
        <f>IF(N2533="základní",J2533,0)</f>
        <v>0</v>
      </c>
      <c r="BF2533" s="204">
        <f>IF(N2533="snížená",J2533,0)</f>
        <v>0</v>
      </c>
      <c r="BG2533" s="204">
        <f>IF(N2533="zákl. přenesená",J2533,0)</f>
        <v>0</v>
      </c>
      <c r="BH2533" s="204">
        <f>IF(N2533="sníž. přenesená",J2533,0)</f>
        <v>0</v>
      </c>
      <c r="BI2533" s="204">
        <f>IF(N2533="nulová",J2533,0)</f>
        <v>0</v>
      </c>
      <c r="BJ2533" s="24" t="s">
        <v>134</v>
      </c>
      <c r="BK2533" s="204">
        <f>ROUND(I2533*H2533,2)</f>
        <v>0</v>
      </c>
      <c r="BL2533" s="24" t="s">
        <v>161</v>
      </c>
      <c r="BM2533" s="24" t="s">
        <v>3102</v>
      </c>
    </row>
    <row r="2534" spans="2:65" s="1" customFormat="1" ht="27">
      <c r="B2534" s="41"/>
      <c r="C2534" s="63"/>
      <c r="D2534" s="208" t="s">
        <v>135</v>
      </c>
      <c r="E2534" s="63"/>
      <c r="F2534" s="209" t="s">
        <v>3103</v>
      </c>
      <c r="G2534" s="63"/>
      <c r="H2534" s="63"/>
      <c r="I2534" s="163"/>
      <c r="J2534" s="63"/>
      <c r="K2534" s="63"/>
      <c r="L2534" s="61"/>
      <c r="M2534" s="207"/>
      <c r="N2534" s="42"/>
      <c r="O2534" s="42"/>
      <c r="P2534" s="42"/>
      <c r="Q2534" s="42"/>
      <c r="R2534" s="42"/>
      <c r="S2534" s="42"/>
      <c r="T2534" s="78"/>
      <c r="AT2534" s="24" t="s">
        <v>135</v>
      </c>
      <c r="AU2534" s="24" t="s">
        <v>134</v>
      </c>
    </row>
    <row r="2535" spans="2:65" s="11" customFormat="1" ht="13.5">
      <c r="B2535" s="210"/>
      <c r="C2535" s="211"/>
      <c r="D2535" s="208" t="s">
        <v>171</v>
      </c>
      <c r="E2535" s="212" t="s">
        <v>21</v>
      </c>
      <c r="F2535" s="213" t="s">
        <v>3104</v>
      </c>
      <c r="G2535" s="211"/>
      <c r="H2535" s="214">
        <v>570.178</v>
      </c>
      <c r="I2535" s="215"/>
      <c r="J2535" s="211"/>
      <c r="K2535" s="211"/>
      <c r="L2535" s="216"/>
      <c r="M2535" s="217"/>
      <c r="N2535" s="218"/>
      <c r="O2535" s="218"/>
      <c r="P2535" s="218"/>
      <c r="Q2535" s="218"/>
      <c r="R2535" s="218"/>
      <c r="S2535" s="218"/>
      <c r="T2535" s="219"/>
      <c r="AT2535" s="220" t="s">
        <v>171</v>
      </c>
      <c r="AU2535" s="220" t="s">
        <v>134</v>
      </c>
      <c r="AV2535" s="11" t="s">
        <v>134</v>
      </c>
      <c r="AW2535" s="11" t="s">
        <v>33</v>
      </c>
      <c r="AX2535" s="11" t="s">
        <v>70</v>
      </c>
      <c r="AY2535" s="220" t="s">
        <v>126</v>
      </c>
    </row>
    <row r="2536" spans="2:65" s="12" customFormat="1" ht="13.5">
      <c r="B2536" s="221"/>
      <c r="C2536" s="222"/>
      <c r="D2536" s="205" t="s">
        <v>171</v>
      </c>
      <c r="E2536" s="248" t="s">
        <v>21</v>
      </c>
      <c r="F2536" s="249" t="s">
        <v>174</v>
      </c>
      <c r="G2536" s="222"/>
      <c r="H2536" s="250">
        <v>570.178</v>
      </c>
      <c r="I2536" s="226"/>
      <c r="J2536" s="222"/>
      <c r="K2536" s="222"/>
      <c r="L2536" s="227"/>
      <c r="M2536" s="228"/>
      <c r="N2536" s="229"/>
      <c r="O2536" s="229"/>
      <c r="P2536" s="229"/>
      <c r="Q2536" s="229"/>
      <c r="R2536" s="229"/>
      <c r="S2536" s="229"/>
      <c r="T2536" s="230"/>
      <c r="AT2536" s="231" t="s">
        <v>171</v>
      </c>
      <c r="AU2536" s="231" t="s">
        <v>134</v>
      </c>
      <c r="AV2536" s="12" t="s">
        <v>133</v>
      </c>
      <c r="AW2536" s="12" t="s">
        <v>33</v>
      </c>
      <c r="AX2536" s="12" t="s">
        <v>78</v>
      </c>
      <c r="AY2536" s="231" t="s">
        <v>126</v>
      </c>
    </row>
    <row r="2537" spans="2:65" s="1" customFormat="1" ht="22.5" customHeight="1">
      <c r="B2537" s="41"/>
      <c r="C2537" s="193" t="s">
        <v>3105</v>
      </c>
      <c r="D2537" s="193" t="s">
        <v>129</v>
      </c>
      <c r="E2537" s="194" t="s">
        <v>3106</v>
      </c>
      <c r="F2537" s="195" t="s">
        <v>3107</v>
      </c>
      <c r="G2537" s="196" t="s">
        <v>400</v>
      </c>
      <c r="H2537" s="197">
        <v>351.39</v>
      </c>
      <c r="I2537" s="198"/>
      <c r="J2537" s="199">
        <f>ROUND(I2537*H2537,2)</f>
        <v>0</v>
      </c>
      <c r="K2537" s="195" t="s">
        <v>160</v>
      </c>
      <c r="L2537" s="61"/>
      <c r="M2537" s="200" t="s">
        <v>21</v>
      </c>
      <c r="N2537" s="201" t="s">
        <v>42</v>
      </c>
      <c r="O2537" s="42"/>
      <c r="P2537" s="202">
        <f>O2537*H2537</f>
        <v>0</v>
      </c>
      <c r="Q2537" s="202">
        <v>0</v>
      </c>
      <c r="R2537" s="202">
        <f>Q2537*H2537</f>
        <v>0</v>
      </c>
      <c r="S2537" s="202">
        <v>0</v>
      </c>
      <c r="T2537" s="203">
        <f>S2537*H2537</f>
        <v>0</v>
      </c>
      <c r="AR2537" s="24" t="s">
        <v>161</v>
      </c>
      <c r="AT2537" s="24" t="s">
        <v>129</v>
      </c>
      <c r="AU2537" s="24" t="s">
        <v>134</v>
      </c>
      <c r="AY2537" s="24" t="s">
        <v>126</v>
      </c>
      <c r="BE2537" s="204">
        <f>IF(N2537="základní",J2537,0)</f>
        <v>0</v>
      </c>
      <c r="BF2537" s="204">
        <f>IF(N2537="snížená",J2537,0)</f>
        <v>0</v>
      </c>
      <c r="BG2537" s="204">
        <f>IF(N2537="zákl. přenesená",J2537,0)</f>
        <v>0</v>
      </c>
      <c r="BH2537" s="204">
        <f>IF(N2537="sníž. přenesená",J2537,0)</f>
        <v>0</v>
      </c>
      <c r="BI2537" s="204">
        <f>IF(N2537="nulová",J2537,0)</f>
        <v>0</v>
      </c>
      <c r="BJ2537" s="24" t="s">
        <v>134</v>
      </c>
      <c r="BK2537" s="204">
        <f>ROUND(I2537*H2537,2)</f>
        <v>0</v>
      </c>
      <c r="BL2537" s="24" t="s">
        <v>161</v>
      </c>
      <c r="BM2537" s="24" t="s">
        <v>3108</v>
      </c>
    </row>
    <row r="2538" spans="2:65" s="1" customFormat="1" ht="13.5">
      <c r="B2538" s="41"/>
      <c r="C2538" s="63"/>
      <c r="D2538" s="208" t="s">
        <v>135</v>
      </c>
      <c r="E2538" s="63"/>
      <c r="F2538" s="209" t="s">
        <v>3109</v>
      </c>
      <c r="G2538" s="63"/>
      <c r="H2538" s="63"/>
      <c r="I2538" s="163"/>
      <c r="J2538" s="63"/>
      <c r="K2538" s="63"/>
      <c r="L2538" s="61"/>
      <c r="M2538" s="207"/>
      <c r="N2538" s="42"/>
      <c r="O2538" s="42"/>
      <c r="P2538" s="42"/>
      <c r="Q2538" s="42"/>
      <c r="R2538" s="42"/>
      <c r="S2538" s="42"/>
      <c r="T2538" s="78"/>
      <c r="AT2538" s="24" t="s">
        <v>135</v>
      </c>
      <c r="AU2538" s="24" t="s">
        <v>134</v>
      </c>
    </row>
    <row r="2539" spans="2:65" s="1" customFormat="1" ht="135">
      <c r="B2539" s="41"/>
      <c r="C2539" s="63"/>
      <c r="D2539" s="205" t="s">
        <v>299</v>
      </c>
      <c r="E2539" s="63"/>
      <c r="F2539" s="235" t="s">
        <v>2951</v>
      </c>
      <c r="G2539" s="63"/>
      <c r="H2539" s="63"/>
      <c r="I2539" s="163"/>
      <c r="J2539" s="63"/>
      <c r="K2539" s="63"/>
      <c r="L2539" s="61"/>
      <c r="M2539" s="207"/>
      <c r="N2539" s="42"/>
      <c r="O2539" s="42"/>
      <c r="P2539" s="42"/>
      <c r="Q2539" s="42"/>
      <c r="R2539" s="42"/>
      <c r="S2539" s="42"/>
      <c r="T2539" s="78"/>
      <c r="AT2539" s="24" t="s">
        <v>299</v>
      </c>
      <c r="AU2539" s="24" t="s">
        <v>134</v>
      </c>
    </row>
    <row r="2540" spans="2:65" s="1" customFormat="1" ht="31.5" customHeight="1">
      <c r="B2540" s="41"/>
      <c r="C2540" s="193" t="s">
        <v>1892</v>
      </c>
      <c r="D2540" s="193" t="s">
        <v>129</v>
      </c>
      <c r="E2540" s="194" t="s">
        <v>3110</v>
      </c>
      <c r="F2540" s="195" t="s">
        <v>3111</v>
      </c>
      <c r="G2540" s="196" t="s">
        <v>400</v>
      </c>
      <c r="H2540" s="197">
        <v>213.84399999999999</v>
      </c>
      <c r="I2540" s="198"/>
      <c r="J2540" s="199">
        <f>ROUND(I2540*H2540,2)</f>
        <v>0</v>
      </c>
      <c r="K2540" s="195" t="s">
        <v>160</v>
      </c>
      <c r="L2540" s="61"/>
      <c r="M2540" s="200" t="s">
        <v>21</v>
      </c>
      <c r="N2540" s="201" t="s">
        <v>42</v>
      </c>
      <c r="O2540" s="42"/>
      <c r="P2540" s="202">
        <f>O2540*H2540</f>
        <v>0</v>
      </c>
      <c r="Q2540" s="202">
        <v>0</v>
      </c>
      <c r="R2540" s="202">
        <f>Q2540*H2540</f>
        <v>0</v>
      </c>
      <c r="S2540" s="202">
        <v>0</v>
      </c>
      <c r="T2540" s="203">
        <f>S2540*H2540</f>
        <v>0</v>
      </c>
      <c r="AR2540" s="24" t="s">
        <v>161</v>
      </c>
      <c r="AT2540" s="24" t="s">
        <v>129</v>
      </c>
      <c r="AU2540" s="24" t="s">
        <v>134</v>
      </c>
      <c r="AY2540" s="24" t="s">
        <v>126</v>
      </c>
      <c r="BE2540" s="204">
        <f>IF(N2540="základní",J2540,0)</f>
        <v>0</v>
      </c>
      <c r="BF2540" s="204">
        <f>IF(N2540="snížená",J2540,0)</f>
        <v>0</v>
      </c>
      <c r="BG2540" s="204">
        <f>IF(N2540="zákl. přenesená",J2540,0)</f>
        <v>0</v>
      </c>
      <c r="BH2540" s="204">
        <f>IF(N2540="sníž. přenesená",J2540,0)</f>
        <v>0</v>
      </c>
      <c r="BI2540" s="204">
        <f>IF(N2540="nulová",J2540,0)</f>
        <v>0</v>
      </c>
      <c r="BJ2540" s="24" t="s">
        <v>134</v>
      </c>
      <c r="BK2540" s="204">
        <f>ROUND(I2540*H2540,2)</f>
        <v>0</v>
      </c>
      <c r="BL2540" s="24" t="s">
        <v>161</v>
      </c>
      <c r="BM2540" s="24" t="s">
        <v>3112</v>
      </c>
    </row>
    <row r="2541" spans="2:65" s="1" customFormat="1" ht="27">
      <c r="B2541" s="41"/>
      <c r="C2541" s="63"/>
      <c r="D2541" s="208" t="s">
        <v>135</v>
      </c>
      <c r="E2541" s="63"/>
      <c r="F2541" s="209" t="s">
        <v>3113</v>
      </c>
      <c r="G2541" s="63"/>
      <c r="H2541" s="63"/>
      <c r="I2541" s="163"/>
      <c r="J2541" s="63"/>
      <c r="K2541" s="63"/>
      <c r="L2541" s="61"/>
      <c r="M2541" s="207"/>
      <c r="N2541" s="42"/>
      <c r="O2541" s="42"/>
      <c r="P2541" s="42"/>
      <c r="Q2541" s="42"/>
      <c r="R2541" s="42"/>
      <c r="S2541" s="42"/>
      <c r="T2541" s="78"/>
      <c r="AT2541" s="24" t="s">
        <v>135</v>
      </c>
      <c r="AU2541" s="24" t="s">
        <v>134</v>
      </c>
    </row>
    <row r="2542" spans="2:65" s="1" customFormat="1" ht="135">
      <c r="B2542" s="41"/>
      <c r="C2542" s="63"/>
      <c r="D2542" s="205" t="s">
        <v>299</v>
      </c>
      <c r="E2542" s="63"/>
      <c r="F2542" s="235" t="s">
        <v>2951</v>
      </c>
      <c r="G2542" s="63"/>
      <c r="H2542" s="63"/>
      <c r="I2542" s="163"/>
      <c r="J2542" s="63"/>
      <c r="K2542" s="63"/>
      <c r="L2542" s="61"/>
      <c r="M2542" s="207"/>
      <c r="N2542" s="42"/>
      <c r="O2542" s="42"/>
      <c r="P2542" s="42"/>
      <c r="Q2542" s="42"/>
      <c r="R2542" s="42"/>
      <c r="S2542" s="42"/>
      <c r="T2542" s="78"/>
      <c r="AT2542" s="24" t="s">
        <v>299</v>
      </c>
      <c r="AU2542" s="24" t="s">
        <v>134</v>
      </c>
    </row>
    <row r="2543" spans="2:65" s="1" customFormat="1" ht="22.5" customHeight="1">
      <c r="B2543" s="41"/>
      <c r="C2543" s="193" t="s">
        <v>3114</v>
      </c>
      <c r="D2543" s="193" t="s">
        <v>129</v>
      </c>
      <c r="E2543" s="194" t="s">
        <v>3115</v>
      </c>
      <c r="F2543" s="195" t="s">
        <v>3116</v>
      </c>
      <c r="G2543" s="196" t="s">
        <v>400</v>
      </c>
      <c r="H2543" s="197">
        <v>876.03599999999994</v>
      </c>
      <c r="I2543" s="198"/>
      <c r="J2543" s="199">
        <f>ROUND(I2543*H2543,2)</f>
        <v>0</v>
      </c>
      <c r="K2543" s="195" t="s">
        <v>160</v>
      </c>
      <c r="L2543" s="61"/>
      <c r="M2543" s="200" t="s">
        <v>21</v>
      </c>
      <c r="N2543" s="201" t="s">
        <v>42</v>
      </c>
      <c r="O2543" s="42"/>
      <c r="P2543" s="202">
        <f>O2543*H2543</f>
        <v>0</v>
      </c>
      <c r="Q2543" s="202">
        <v>0</v>
      </c>
      <c r="R2543" s="202">
        <f>Q2543*H2543</f>
        <v>0</v>
      </c>
      <c r="S2543" s="202">
        <v>0</v>
      </c>
      <c r="T2543" s="203">
        <f>S2543*H2543</f>
        <v>0</v>
      </c>
      <c r="AR2543" s="24" t="s">
        <v>161</v>
      </c>
      <c r="AT2543" s="24" t="s">
        <v>129</v>
      </c>
      <c r="AU2543" s="24" t="s">
        <v>134</v>
      </c>
      <c r="AY2543" s="24" t="s">
        <v>126</v>
      </c>
      <c r="BE2543" s="204">
        <f>IF(N2543="základní",J2543,0)</f>
        <v>0</v>
      </c>
      <c r="BF2543" s="204">
        <f>IF(N2543="snížená",J2543,0)</f>
        <v>0</v>
      </c>
      <c r="BG2543" s="204">
        <f>IF(N2543="zákl. přenesená",J2543,0)</f>
        <v>0</v>
      </c>
      <c r="BH2543" s="204">
        <f>IF(N2543="sníž. přenesená",J2543,0)</f>
        <v>0</v>
      </c>
      <c r="BI2543" s="204">
        <f>IF(N2543="nulová",J2543,0)</f>
        <v>0</v>
      </c>
      <c r="BJ2543" s="24" t="s">
        <v>134</v>
      </c>
      <c r="BK2543" s="204">
        <f>ROUND(I2543*H2543,2)</f>
        <v>0</v>
      </c>
      <c r="BL2543" s="24" t="s">
        <v>161</v>
      </c>
      <c r="BM2543" s="24" t="s">
        <v>3117</v>
      </c>
    </row>
    <row r="2544" spans="2:65" s="1" customFormat="1" ht="13.5">
      <c r="B2544" s="41"/>
      <c r="C2544" s="63"/>
      <c r="D2544" s="208" t="s">
        <v>135</v>
      </c>
      <c r="E2544" s="63"/>
      <c r="F2544" s="209" t="s">
        <v>3118</v>
      </c>
      <c r="G2544" s="63"/>
      <c r="H2544" s="63"/>
      <c r="I2544" s="163"/>
      <c r="J2544" s="63"/>
      <c r="K2544" s="63"/>
      <c r="L2544" s="61"/>
      <c r="M2544" s="207"/>
      <c r="N2544" s="42"/>
      <c r="O2544" s="42"/>
      <c r="P2544" s="42"/>
      <c r="Q2544" s="42"/>
      <c r="R2544" s="42"/>
      <c r="S2544" s="42"/>
      <c r="T2544" s="78"/>
      <c r="AT2544" s="24" t="s">
        <v>135</v>
      </c>
      <c r="AU2544" s="24" t="s">
        <v>134</v>
      </c>
    </row>
    <row r="2545" spans="2:65" s="1" customFormat="1" ht="135">
      <c r="B2545" s="41"/>
      <c r="C2545" s="63"/>
      <c r="D2545" s="208" t="s">
        <v>299</v>
      </c>
      <c r="E2545" s="63"/>
      <c r="F2545" s="236" t="s">
        <v>2951</v>
      </c>
      <c r="G2545" s="63"/>
      <c r="H2545" s="63"/>
      <c r="I2545" s="163"/>
      <c r="J2545" s="63"/>
      <c r="K2545" s="63"/>
      <c r="L2545" s="61"/>
      <c r="M2545" s="207"/>
      <c r="N2545" s="42"/>
      <c r="O2545" s="42"/>
      <c r="P2545" s="42"/>
      <c r="Q2545" s="42"/>
      <c r="R2545" s="42"/>
      <c r="S2545" s="42"/>
      <c r="T2545" s="78"/>
      <c r="AT2545" s="24" t="s">
        <v>299</v>
      </c>
      <c r="AU2545" s="24" t="s">
        <v>134</v>
      </c>
    </row>
    <row r="2546" spans="2:65" s="11" customFormat="1" ht="13.5">
      <c r="B2546" s="210"/>
      <c r="C2546" s="211"/>
      <c r="D2546" s="208" t="s">
        <v>171</v>
      </c>
      <c r="E2546" s="212" t="s">
        <v>21</v>
      </c>
      <c r="F2546" s="213" t="s">
        <v>3119</v>
      </c>
      <c r="G2546" s="211"/>
      <c r="H2546" s="214">
        <v>876.03599999999994</v>
      </c>
      <c r="I2546" s="215"/>
      <c r="J2546" s="211"/>
      <c r="K2546" s="211"/>
      <c r="L2546" s="216"/>
      <c r="M2546" s="217"/>
      <c r="N2546" s="218"/>
      <c r="O2546" s="218"/>
      <c r="P2546" s="218"/>
      <c r="Q2546" s="218"/>
      <c r="R2546" s="218"/>
      <c r="S2546" s="218"/>
      <c r="T2546" s="219"/>
      <c r="AT2546" s="220" t="s">
        <v>171</v>
      </c>
      <c r="AU2546" s="220" t="s">
        <v>134</v>
      </c>
      <c r="AV2546" s="11" t="s">
        <v>134</v>
      </c>
      <c r="AW2546" s="11" t="s">
        <v>33</v>
      </c>
      <c r="AX2546" s="11" t="s">
        <v>70</v>
      </c>
      <c r="AY2546" s="220" t="s">
        <v>126</v>
      </c>
    </row>
    <row r="2547" spans="2:65" s="12" customFormat="1" ht="13.5">
      <c r="B2547" s="221"/>
      <c r="C2547" s="222"/>
      <c r="D2547" s="205" t="s">
        <v>171</v>
      </c>
      <c r="E2547" s="248" t="s">
        <v>21</v>
      </c>
      <c r="F2547" s="249" t="s">
        <v>174</v>
      </c>
      <c r="G2547" s="222"/>
      <c r="H2547" s="250">
        <v>876.03599999999994</v>
      </c>
      <c r="I2547" s="226"/>
      <c r="J2547" s="222"/>
      <c r="K2547" s="222"/>
      <c r="L2547" s="227"/>
      <c r="M2547" s="228"/>
      <c r="N2547" s="229"/>
      <c r="O2547" s="229"/>
      <c r="P2547" s="229"/>
      <c r="Q2547" s="229"/>
      <c r="R2547" s="229"/>
      <c r="S2547" s="229"/>
      <c r="T2547" s="230"/>
      <c r="AT2547" s="231" t="s">
        <v>171</v>
      </c>
      <c r="AU2547" s="231" t="s">
        <v>134</v>
      </c>
      <c r="AV2547" s="12" t="s">
        <v>133</v>
      </c>
      <c r="AW2547" s="12" t="s">
        <v>33</v>
      </c>
      <c r="AX2547" s="12" t="s">
        <v>78</v>
      </c>
      <c r="AY2547" s="231" t="s">
        <v>126</v>
      </c>
    </row>
    <row r="2548" spans="2:65" s="1" customFormat="1" ht="22.5" customHeight="1">
      <c r="B2548" s="41"/>
      <c r="C2548" s="193" t="s">
        <v>1899</v>
      </c>
      <c r="D2548" s="193" t="s">
        <v>129</v>
      </c>
      <c r="E2548" s="194" t="s">
        <v>3120</v>
      </c>
      <c r="F2548" s="195" t="s">
        <v>3121</v>
      </c>
      <c r="G2548" s="196" t="s">
        <v>489</v>
      </c>
      <c r="H2548" s="197">
        <v>47</v>
      </c>
      <c r="I2548" s="198"/>
      <c r="J2548" s="199">
        <f>ROUND(I2548*H2548,2)</f>
        <v>0</v>
      </c>
      <c r="K2548" s="195" t="s">
        <v>160</v>
      </c>
      <c r="L2548" s="61"/>
      <c r="M2548" s="200" t="s">
        <v>21</v>
      </c>
      <c r="N2548" s="201" t="s">
        <v>42</v>
      </c>
      <c r="O2548" s="42"/>
      <c r="P2548" s="202">
        <f>O2548*H2548</f>
        <v>0</v>
      </c>
      <c r="Q2548" s="202">
        <v>0</v>
      </c>
      <c r="R2548" s="202">
        <f>Q2548*H2548</f>
        <v>0</v>
      </c>
      <c r="S2548" s="202">
        <v>0</v>
      </c>
      <c r="T2548" s="203">
        <f>S2548*H2548</f>
        <v>0</v>
      </c>
      <c r="AR2548" s="24" t="s">
        <v>161</v>
      </c>
      <c r="AT2548" s="24" t="s">
        <v>129</v>
      </c>
      <c r="AU2548" s="24" t="s">
        <v>134</v>
      </c>
      <c r="AY2548" s="24" t="s">
        <v>126</v>
      </c>
      <c r="BE2548" s="204">
        <f>IF(N2548="základní",J2548,0)</f>
        <v>0</v>
      </c>
      <c r="BF2548" s="204">
        <f>IF(N2548="snížená",J2548,0)</f>
        <v>0</v>
      </c>
      <c r="BG2548" s="204">
        <f>IF(N2548="zákl. přenesená",J2548,0)</f>
        <v>0</v>
      </c>
      <c r="BH2548" s="204">
        <f>IF(N2548="sníž. přenesená",J2548,0)</f>
        <v>0</v>
      </c>
      <c r="BI2548" s="204">
        <f>IF(N2548="nulová",J2548,0)</f>
        <v>0</v>
      </c>
      <c r="BJ2548" s="24" t="s">
        <v>134</v>
      </c>
      <c r="BK2548" s="204">
        <f>ROUND(I2548*H2548,2)</f>
        <v>0</v>
      </c>
      <c r="BL2548" s="24" t="s">
        <v>161</v>
      </c>
      <c r="BM2548" s="24" t="s">
        <v>3122</v>
      </c>
    </row>
    <row r="2549" spans="2:65" s="1" customFormat="1" ht="40.5">
      <c r="B2549" s="41"/>
      <c r="C2549" s="63"/>
      <c r="D2549" s="208" t="s">
        <v>135</v>
      </c>
      <c r="E2549" s="63"/>
      <c r="F2549" s="209" t="s">
        <v>3123</v>
      </c>
      <c r="G2549" s="63"/>
      <c r="H2549" s="63"/>
      <c r="I2549" s="163"/>
      <c r="J2549" s="63"/>
      <c r="K2549" s="63"/>
      <c r="L2549" s="61"/>
      <c r="M2549" s="207"/>
      <c r="N2549" s="42"/>
      <c r="O2549" s="42"/>
      <c r="P2549" s="42"/>
      <c r="Q2549" s="42"/>
      <c r="R2549" s="42"/>
      <c r="S2549" s="42"/>
      <c r="T2549" s="78"/>
      <c r="AT2549" s="24" t="s">
        <v>135</v>
      </c>
      <c r="AU2549" s="24" t="s">
        <v>134</v>
      </c>
    </row>
    <row r="2550" spans="2:65" s="1" customFormat="1" ht="27">
      <c r="B2550" s="41"/>
      <c r="C2550" s="63"/>
      <c r="D2550" s="208" t="s">
        <v>299</v>
      </c>
      <c r="E2550" s="63"/>
      <c r="F2550" s="236" t="s">
        <v>3124</v>
      </c>
      <c r="G2550" s="63"/>
      <c r="H2550" s="63"/>
      <c r="I2550" s="163"/>
      <c r="J2550" s="63"/>
      <c r="K2550" s="63"/>
      <c r="L2550" s="61"/>
      <c r="M2550" s="207"/>
      <c r="N2550" s="42"/>
      <c r="O2550" s="42"/>
      <c r="P2550" s="42"/>
      <c r="Q2550" s="42"/>
      <c r="R2550" s="42"/>
      <c r="S2550" s="42"/>
      <c r="T2550" s="78"/>
      <c r="AT2550" s="24" t="s">
        <v>299</v>
      </c>
      <c r="AU2550" s="24" t="s">
        <v>134</v>
      </c>
    </row>
    <row r="2551" spans="2:65" s="11" customFormat="1" ht="13.5">
      <c r="B2551" s="210"/>
      <c r="C2551" s="211"/>
      <c r="D2551" s="208" t="s">
        <v>171</v>
      </c>
      <c r="E2551" s="212" t="s">
        <v>21</v>
      </c>
      <c r="F2551" s="213" t="s">
        <v>3125</v>
      </c>
      <c r="G2551" s="211"/>
      <c r="H2551" s="214">
        <v>3</v>
      </c>
      <c r="I2551" s="215"/>
      <c r="J2551" s="211"/>
      <c r="K2551" s="211"/>
      <c r="L2551" s="216"/>
      <c r="M2551" s="217"/>
      <c r="N2551" s="218"/>
      <c r="O2551" s="218"/>
      <c r="P2551" s="218"/>
      <c r="Q2551" s="218"/>
      <c r="R2551" s="218"/>
      <c r="S2551" s="218"/>
      <c r="T2551" s="219"/>
      <c r="AT2551" s="220" t="s">
        <v>171</v>
      </c>
      <c r="AU2551" s="220" t="s">
        <v>134</v>
      </c>
      <c r="AV2551" s="11" t="s">
        <v>134</v>
      </c>
      <c r="AW2551" s="11" t="s">
        <v>33</v>
      </c>
      <c r="AX2551" s="11" t="s">
        <v>70</v>
      </c>
      <c r="AY2551" s="220" t="s">
        <v>126</v>
      </c>
    </row>
    <row r="2552" spans="2:65" s="11" customFormat="1" ht="13.5">
      <c r="B2552" s="210"/>
      <c r="C2552" s="211"/>
      <c r="D2552" s="208" t="s">
        <v>171</v>
      </c>
      <c r="E2552" s="212" t="s">
        <v>21</v>
      </c>
      <c r="F2552" s="213" t="s">
        <v>3126</v>
      </c>
      <c r="G2552" s="211"/>
      <c r="H2552" s="214">
        <v>2</v>
      </c>
      <c r="I2552" s="215"/>
      <c r="J2552" s="211"/>
      <c r="K2552" s="211"/>
      <c r="L2552" s="216"/>
      <c r="M2552" s="217"/>
      <c r="N2552" s="218"/>
      <c r="O2552" s="218"/>
      <c r="P2552" s="218"/>
      <c r="Q2552" s="218"/>
      <c r="R2552" s="218"/>
      <c r="S2552" s="218"/>
      <c r="T2552" s="219"/>
      <c r="AT2552" s="220" t="s">
        <v>171</v>
      </c>
      <c r="AU2552" s="220" t="s">
        <v>134</v>
      </c>
      <c r="AV2552" s="11" t="s">
        <v>134</v>
      </c>
      <c r="AW2552" s="11" t="s">
        <v>33</v>
      </c>
      <c r="AX2552" s="11" t="s">
        <v>70</v>
      </c>
      <c r="AY2552" s="220" t="s">
        <v>126</v>
      </c>
    </row>
    <row r="2553" spans="2:65" s="11" customFormat="1" ht="13.5">
      <c r="B2553" s="210"/>
      <c r="C2553" s="211"/>
      <c r="D2553" s="208" t="s">
        <v>171</v>
      </c>
      <c r="E2553" s="212" t="s">
        <v>21</v>
      </c>
      <c r="F2553" s="213" t="s">
        <v>3127</v>
      </c>
      <c r="G2553" s="211"/>
      <c r="H2553" s="214">
        <v>3</v>
      </c>
      <c r="I2553" s="215"/>
      <c r="J2553" s="211"/>
      <c r="K2553" s="211"/>
      <c r="L2553" s="216"/>
      <c r="M2553" s="217"/>
      <c r="N2553" s="218"/>
      <c r="O2553" s="218"/>
      <c r="P2553" s="218"/>
      <c r="Q2553" s="218"/>
      <c r="R2553" s="218"/>
      <c r="S2553" s="218"/>
      <c r="T2553" s="219"/>
      <c r="AT2553" s="220" t="s">
        <v>171</v>
      </c>
      <c r="AU2553" s="220" t="s">
        <v>134</v>
      </c>
      <c r="AV2553" s="11" t="s">
        <v>134</v>
      </c>
      <c r="AW2553" s="11" t="s">
        <v>33</v>
      </c>
      <c r="AX2553" s="11" t="s">
        <v>70</v>
      </c>
      <c r="AY2553" s="220" t="s">
        <v>126</v>
      </c>
    </row>
    <row r="2554" spans="2:65" s="11" customFormat="1" ht="13.5">
      <c r="B2554" s="210"/>
      <c r="C2554" s="211"/>
      <c r="D2554" s="208" t="s">
        <v>171</v>
      </c>
      <c r="E2554" s="212" t="s">
        <v>21</v>
      </c>
      <c r="F2554" s="213" t="s">
        <v>3128</v>
      </c>
      <c r="G2554" s="211"/>
      <c r="H2554" s="214">
        <v>1</v>
      </c>
      <c r="I2554" s="215"/>
      <c r="J2554" s="211"/>
      <c r="K2554" s="211"/>
      <c r="L2554" s="216"/>
      <c r="M2554" s="217"/>
      <c r="N2554" s="218"/>
      <c r="O2554" s="218"/>
      <c r="P2554" s="218"/>
      <c r="Q2554" s="218"/>
      <c r="R2554" s="218"/>
      <c r="S2554" s="218"/>
      <c r="T2554" s="219"/>
      <c r="AT2554" s="220" t="s">
        <v>171</v>
      </c>
      <c r="AU2554" s="220" t="s">
        <v>134</v>
      </c>
      <c r="AV2554" s="11" t="s">
        <v>134</v>
      </c>
      <c r="AW2554" s="11" t="s">
        <v>33</v>
      </c>
      <c r="AX2554" s="11" t="s">
        <v>70</v>
      </c>
      <c r="AY2554" s="220" t="s">
        <v>126</v>
      </c>
    </row>
    <row r="2555" spans="2:65" s="11" customFormat="1" ht="13.5">
      <c r="B2555" s="210"/>
      <c r="C2555" s="211"/>
      <c r="D2555" s="208" t="s">
        <v>171</v>
      </c>
      <c r="E2555" s="212" t="s">
        <v>21</v>
      </c>
      <c r="F2555" s="213" t="s">
        <v>3129</v>
      </c>
      <c r="G2555" s="211"/>
      <c r="H2555" s="214">
        <v>1</v>
      </c>
      <c r="I2555" s="215"/>
      <c r="J2555" s="211"/>
      <c r="K2555" s="211"/>
      <c r="L2555" s="216"/>
      <c r="M2555" s="217"/>
      <c r="N2555" s="218"/>
      <c r="O2555" s="218"/>
      <c r="P2555" s="218"/>
      <c r="Q2555" s="218"/>
      <c r="R2555" s="218"/>
      <c r="S2555" s="218"/>
      <c r="T2555" s="219"/>
      <c r="AT2555" s="220" t="s">
        <v>171</v>
      </c>
      <c r="AU2555" s="220" t="s">
        <v>134</v>
      </c>
      <c r="AV2555" s="11" t="s">
        <v>134</v>
      </c>
      <c r="AW2555" s="11" t="s">
        <v>33</v>
      </c>
      <c r="AX2555" s="11" t="s">
        <v>70</v>
      </c>
      <c r="AY2555" s="220" t="s">
        <v>126</v>
      </c>
    </row>
    <row r="2556" spans="2:65" s="11" customFormat="1" ht="13.5">
      <c r="B2556" s="210"/>
      <c r="C2556" s="211"/>
      <c r="D2556" s="208" t="s">
        <v>171</v>
      </c>
      <c r="E2556" s="212" t="s">
        <v>21</v>
      </c>
      <c r="F2556" s="213" t="s">
        <v>3130</v>
      </c>
      <c r="G2556" s="211"/>
      <c r="H2556" s="214">
        <v>1</v>
      </c>
      <c r="I2556" s="215"/>
      <c r="J2556" s="211"/>
      <c r="K2556" s="211"/>
      <c r="L2556" s="216"/>
      <c r="M2556" s="217"/>
      <c r="N2556" s="218"/>
      <c r="O2556" s="218"/>
      <c r="P2556" s="218"/>
      <c r="Q2556" s="218"/>
      <c r="R2556" s="218"/>
      <c r="S2556" s="218"/>
      <c r="T2556" s="219"/>
      <c r="AT2556" s="220" t="s">
        <v>171</v>
      </c>
      <c r="AU2556" s="220" t="s">
        <v>134</v>
      </c>
      <c r="AV2556" s="11" t="s">
        <v>134</v>
      </c>
      <c r="AW2556" s="11" t="s">
        <v>33</v>
      </c>
      <c r="AX2556" s="11" t="s">
        <v>70</v>
      </c>
      <c r="AY2556" s="220" t="s">
        <v>126</v>
      </c>
    </row>
    <row r="2557" spans="2:65" s="11" customFormat="1" ht="13.5">
      <c r="B2557" s="210"/>
      <c r="C2557" s="211"/>
      <c r="D2557" s="208" t="s">
        <v>171</v>
      </c>
      <c r="E2557" s="212" t="s">
        <v>21</v>
      </c>
      <c r="F2557" s="213" t="s">
        <v>3131</v>
      </c>
      <c r="G2557" s="211"/>
      <c r="H2557" s="214">
        <v>1</v>
      </c>
      <c r="I2557" s="215"/>
      <c r="J2557" s="211"/>
      <c r="K2557" s="211"/>
      <c r="L2557" s="216"/>
      <c r="M2557" s="217"/>
      <c r="N2557" s="218"/>
      <c r="O2557" s="218"/>
      <c r="P2557" s="218"/>
      <c r="Q2557" s="218"/>
      <c r="R2557" s="218"/>
      <c r="S2557" s="218"/>
      <c r="T2557" s="219"/>
      <c r="AT2557" s="220" t="s">
        <v>171</v>
      </c>
      <c r="AU2557" s="220" t="s">
        <v>134</v>
      </c>
      <c r="AV2557" s="11" t="s">
        <v>134</v>
      </c>
      <c r="AW2557" s="11" t="s">
        <v>33</v>
      </c>
      <c r="AX2557" s="11" t="s">
        <v>70</v>
      </c>
      <c r="AY2557" s="220" t="s">
        <v>126</v>
      </c>
    </row>
    <row r="2558" spans="2:65" s="11" customFormat="1" ht="13.5">
      <c r="B2558" s="210"/>
      <c r="C2558" s="211"/>
      <c r="D2558" s="208" t="s">
        <v>171</v>
      </c>
      <c r="E2558" s="212" t="s">
        <v>21</v>
      </c>
      <c r="F2558" s="213" t="s">
        <v>3132</v>
      </c>
      <c r="G2558" s="211"/>
      <c r="H2558" s="214">
        <v>3</v>
      </c>
      <c r="I2558" s="215"/>
      <c r="J2558" s="211"/>
      <c r="K2558" s="211"/>
      <c r="L2558" s="216"/>
      <c r="M2558" s="217"/>
      <c r="N2558" s="218"/>
      <c r="O2558" s="218"/>
      <c r="P2558" s="218"/>
      <c r="Q2558" s="218"/>
      <c r="R2558" s="218"/>
      <c r="S2558" s="218"/>
      <c r="T2558" s="219"/>
      <c r="AT2558" s="220" t="s">
        <v>171</v>
      </c>
      <c r="AU2558" s="220" t="s">
        <v>134</v>
      </c>
      <c r="AV2558" s="11" t="s">
        <v>134</v>
      </c>
      <c r="AW2558" s="11" t="s">
        <v>33</v>
      </c>
      <c r="AX2558" s="11" t="s">
        <v>70</v>
      </c>
      <c r="AY2558" s="220" t="s">
        <v>126</v>
      </c>
    </row>
    <row r="2559" spans="2:65" s="11" customFormat="1" ht="13.5">
      <c r="B2559" s="210"/>
      <c r="C2559" s="211"/>
      <c r="D2559" s="208" t="s">
        <v>171</v>
      </c>
      <c r="E2559" s="212" t="s">
        <v>21</v>
      </c>
      <c r="F2559" s="213" t="s">
        <v>3133</v>
      </c>
      <c r="G2559" s="211"/>
      <c r="H2559" s="214">
        <v>1</v>
      </c>
      <c r="I2559" s="215"/>
      <c r="J2559" s="211"/>
      <c r="K2559" s="211"/>
      <c r="L2559" s="216"/>
      <c r="M2559" s="217"/>
      <c r="N2559" s="218"/>
      <c r="O2559" s="218"/>
      <c r="P2559" s="218"/>
      <c r="Q2559" s="218"/>
      <c r="R2559" s="218"/>
      <c r="S2559" s="218"/>
      <c r="T2559" s="219"/>
      <c r="AT2559" s="220" t="s">
        <v>171</v>
      </c>
      <c r="AU2559" s="220" t="s">
        <v>134</v>
      </c>
      <c r="AV2559" s="11" t="s">
        <v>134</v>
      </c>
      <c r="AW2559" s="11" t="s">
        <v>33</v>
      </c>
      <c r="AX2559" s="11" t="s">
        <v>70</v>
      </c>
      <c r="AY2559" s="220" t="s">
        <v>126</v>
      </c>
    </row>
    <row r="2560" spans="2:65" s="11" customFormat="1" ht="13.5">
      <c r="B2560" s="210"/>
      <c r="C2560" s="211"/>
      <c r="D2560" s="208" t="s">
        <v>171</v>
      </c>
      <c r="E2560" s="212" t="s">
        <v>21</v>
      </c>
      <c r="F2560" s="213" t="s">
        <v>3134</v>
      </c>
      <c r="G2560" s="211"/>
      <c r="H2560" s="214">
        <v>1</v>
      </c>
      <c r="I2560" s="215"/>
      <c r="J2560" s="211"/>
      <c r="K2560" s="211"/>
      <c r="L2560" s="216"/>
      <c r="M2560" s="217"/>
      <c r="N2560" s="218"/>
      <c r="O2560" s="218"/>
      <c r="P2560" s="218"/>
      <c r="Q2560" s="218"/>
      <c r="R2560" s="218"/>
      <c r="S2560" s="218"/>
      <c r="T2560" s="219"/>
      <c r="AT2560" s="220" t="s">
        <v>171</v>
      </c>
      <c r="AU2560" s="220" t="s">
        <v>134</v>
      </c>
      <c r="AV2560" s="11" t="s">
        <v>134</v>
      </c>
      <c r="AW2560" s="11" t="s">
        <v>33</v>
      </c>
      <c r="AX2560" s="11" t="s">
        <v>70</v>
      </c>
      <c r="AY2560" s="220" t="s">
        <v>126</v>
      </c>
    </row>
    <row r="2561" spans="2:51" s="11" customFormat="1" ht="13.5">
      <c r="B2561" s="210"/>
      <c r="C2561" s="211"/>
      <c r="D2561" s="208" t="s">
        <v>171</v>
      </c>
      <c r="E2561" s="212" t="s">
        <v>21</v>
      </c>
      <c r="F2561" s="213" t="s">
        <v>3135</v>
      </c>
      <c r="G2561" s="211"/>
      <c r="H2561" s="214">
        <v>1</v>
      </c>
      <c r="I2561" s="215"/>
      <c r="J2561" s="211"/>
      <c r="K2561" s="211"/>
      <c r="L2561" s="216"/>
      <c r="M2561" s="217"/>
      <c r="N2561" s="218"/>
      <c r="O2561" s="218"/>
      <c r="P2561" s="218"/>
      <c r="Q2561" s="218"/>
      <c r="R2561" s="218"/>
      <c r="S2561" s="218"/>
      <c r="T2561" s="219"/>
      <c r="AT2561" s="220" t="s">
        <v>171</v>
      </c>
      <c r="AU2561" s="220" t="s">
        <v>134</v>
      </c>
      <c r="AV2561" s="11" t="s">
        <v>134</v>
      </c>
      <c r="AW2561" s="11" t="s">
        <v>33</v>
      </c>
      <c r="AX2561" s="11" t="s">
        <v>70</v>
      </c>
      <c r="AY2561" s="220" t="s">
        <v>126</v>
      </c>
    </row>
    <row r="2562" spans="2:51" s="11" customFormat="1" ht="13.5">
      <c r="B2562" s="210"/>
      <c r="C2562" s="211"/>
      <c r="D2562" s="208" t="s">
        <v>171</v>
      </c>
      <c r="E2562" s="212" t="s">
        <v>21</v>
      </c>
      <c r="F2562" s="213" t="s">
        <v>3136</v>
      </c>
      <c r="G2562" s="211"/>
      <c r="H2562" s="214">
        <v>2</v>
      </c>
      <c r="I2562" s="215"/>
      <c r="J2562" s="211"/>
      <c r="K2562" s="211"/>
      <c r="L2562" s="216"/>
      <c r="M2562" s="217"/>
      <c r="N2562" s="218"/>
      <c r="O2562" s="218"/>
      <c r="P2562" s="218"/>
      <c r="Q2562" s="218"/>
      <c r="R2562" s="218"/>
      <c r="S2562" s="218"/>
      <c r="T2562" s="219"/>
      <c r="AT2562" s="220" t="s">
        <v>171</v>
      </c>
      <c r="AU2562" s="220" t="s">
        <v>134</v>
      </c>
      <c r="AV2562" s="11" t="s">
        <v>134</v>
      </c>
      <c r="AW2562" s="11" t="s">
        <v>33</v>
      </c>
      <c r="AX2562" s="11" t="s">
        <v>70</v>
      </c>
      <c r="AY2562" s="220" t="s">
        <v>126</v>
      </c>
    </row>
    <row r="2563" spans="2:51" s="11" customFormat="1" ht="13.5">
      <c r="B2563" s="210"/>
      <c r="C2563" s="211"/>
      <c r="D2563" s="208" t="s">
        <v>171</v>
      </c>
      <c r="E2563" s="212" t="s">
        <v>21</v>
      </c>
      <c r="F2563" s="213" t="s">
        <v>3137</v>
      </c>
      <c r="G2563" s="211"/>
      <c r="H2563" s="214">
        <v>2</v>
      </c>
      <c r="I2563" s="215"/>
      <c r="J2563" s="211"/>
      <c r="K2563" s="211"/>
      <c r="L2563" s="216"/>
      <c r="M2563" s="217"/>
      <c r="N2563" s="218"/>
      <c r="O2563" s="218"/>
      <c r="P2563" s="218"/>
      <c r="Q2563" s="218"/>
      <c r="R2563" s="218"/>
      <c r="S2563" s="218"/>
      <c r="T2563" s="219"/>
      <c r="AT2563" s="220" t="s">
        <v>171</v>
      </c>
      <c r="AU2563" s="220" t="s">
        <v>134</v>
      </c>
      <c r="AV2563" s="11" t="s">
        <v>134</v>
      </c>
      <c r="AW2563" s="11" t="s">
        <v>33</v>
      </c>
      <c r="AX2563" s="11" t="s">
        <v>70</v>
      </c>
      <c r="AY2563" s="220" t="s">
        <v>126</v>
      </c>
    </row>
    <row r="2564" spans="2:51" s="11" customFormat="1" ht="13.5">
      <c r="B2564" s="210"/>
      <c r="C2564" s="211"/>
      <c r="D2564" s="208" t="s">
        <v>171</v>
      </c>
      <c r="E2564" s="212" t="s">
        <v>21</v>
      </c>
      <c r="F2564" s="213" t="s">
        <v>3138</v>
      </c>
      <c r="G2564" s="211"/>
      <c r="H2564" s="214">
        <v>2</v>
      </c>
      <c r="I2564" s="215"/>
      <c r="J2564" s="211"/>
      <c r="K2564" s="211"/>
      <c r="L2564" s="216"/>
      <c r="M2564" s="217"/>
      <c r="N2564" s="218"/>
      <c r="O2564" s="218"/>
      <c r="P2564" s="218"/>
      <c r="Q2564" s="218"/>
      <c r="R2564" s="218"/>
      <c r="S2564" s="218"/>
      <c r="T2564" s="219"/>
      <c r="AT2564" s="220" t="s">
        <v>171</v>
      </c>
      <c r="AU2564" s="220" t="s">
        <v>134</v>
      </c>
      <c r="AV2564" s="11" t="s">
        <v>134</v>
      </c>
      <c r="AW2564" s="11" t="s">
        <v>33</v>
      </c>
      <c r="AX2564" s="11" t="s">
        <v>70</v>
      </c>
      <c r="AY2564" s="220" t="s">
        <v>126</v>
      </c>
    </row>
    <row r="2565" spans="2:51" s="11" customFormat="1" ht="13.5">
      <c r="B2565" s="210"/>
      <c r="C2565" s="211"/>
      <c r="D2565" s="208" t="s">
        <v>171</v>
      </c>
      <c r="E2565" s="212" t="s">
        <v>21</v>
      </c>
      <c r="F2565" s="213" t="s">
        <v>1346</v>
      </c>
      <c r="G2565" s="211"/>
      <c r="H2565" s="214">
        <v>1</v>
      </c>
      <c r="I2565" s="215"/>
      <c r="J2565" s="211"/>
      <c r="K2565" s="211"/>
      <c r="L2565" s="216"/>
      <c r="M2565" s="217"/>
      <c r="N2565" s="218"/>
      <c r="O2565" s="218"/>
      <c r="P2565" s="218"/>
      <c r="Q2565" s="218"/>
      <c r="R2565" s="218"/>
      <c r="S2565" s="218"/>
      <c r="T2565" s="219"/>
      <c r="AT2565" s="220" t="s">
        <v>171</v>
      </c>
      <c r="AU2565" s="220" t="s">
        <v>134</v>
      </c>
      <c r="AV2565" s="11" t="s">
        <v>134</v>
      </c>
      <c r="AW2565" s="11" t="s">
        <v>33</v>
      </c>
      <c r="AX2565" s="11" t="s">
        <v>70</v>
      </c>
      <c r="AY2565" s="220" t="s">
        <v>126</v>
      </c>
    </row>
    <row r="2566" spans="2:51" s="11" customFormat="1" ht="13.5">
      <c r="B2566" s="210"/>
      <c r="C2566" s="211"/>
      <c r="D2566" s="208" t="s">
        <v>171</v>
      </c>
      <c r="E2566" s="212" t="s">
        <v>21</v>
      </c>
      <c r="F2566" s="213" t="s">
        <v>3139</v>
      </c>
      <c r="G2566" s="211"/>
      <c r="H2566" s="214">
        <v>1</v>
      </c>
      <c r="I2566" s="215"/>
      <c r="J2566" s="211"/>
      <c r="K2566" s="211"/>
      <c r="L2566" s="216"/>
      <c r="M2566" s="217"/>
      <c r="N2566" s="218"/>
      <c r="O2566" s="218"/>
      <c r="P2566" s="218"/>
      <c r="Q2566" s="218"/>
      <c r="R2566" s="218"/>
      <c r="S2566" s="218"/>
      <c r="T2566" s="219"/>
      <c r="AT2566" s="220" t="s">
        <v>171</v>
      </c>
      <c r="AU2566" s="220" t="s">
        <v>134</v>
      </c>
      <c r="AV2566" s="11" t="s">
        <v>134</v>
      </c>
      <c r="AW2566" s="11" t="s">
        <v>33</v>
      </c>
      <c r="AX2566" s="11" t="s">
        <v>70</v>
      </c>
      <c r="AY2566" s="220" t="s">
        <v>126</v>
      </c>
    </row>
    <row r="2567" spans="2:51" s="11" customFormat="1" ht="13.5">
      <c r="B2567" s="210"/>
      <c r="C2567" s="211"/>
      <c r="D2567" s="208" t="s">
        <v>171</v>
      </c>
      <c r="E2567" s="212" t="s">
        <v>21</v>
      </c>
      <c r="F2567" s="213" t="s">
        <v>3140</v>
      </c>
      <c r="G2567" s="211"/>
      <c r="H2567" s="214">
        <v>1</v>
      </c>
      <c r="I2567" s="215"/>
      <c r="J2567" s="211"/>
      <c r="K2567" s="211"/>
      <c r="L2567" s="216"/>
      <c r="M2567" s="217"/>
      <c r="N2567" s="218"/>
      <c r="O2567" s="218"/>
      <c r="P2567" s="218"/>
      <c r="Q2567" s="218"/>
      <c r="R2567" s="218"/>
      <c r="S2567" s="218"/>
      <c r="T2567" s="219"/>
      <c r="AT2567" s="220" t="s">
        <v>171</v>
      </c>
      <c r="AU2567" s="220" t="s">
        <v>134</v>
      </c>
      <c r="AV2567" s="11" t="s">
        <v>134</v>
      </c>
      <c r="AW2567" s="11" t="s">
        <v>33</v>
      </c>
      <c r="AX2567" s="11" t="s">
        <v>70</v>
      </c>
      <c r="AY2567" s="220" t="s">
        <v>126</v>
      </c>
    </row>
    <row r="2568" spans="2:51" s="11" customFormat="1" ht="13.5">
      <c r="B2568" s="210"/>
      <c r="C2568" s="211"/>
      <c r="D2568" s="208" t="s">
        <v>171</v>
      </c>
      <c r="E2568" s="212" t="s">
        <v>21</v>
      </c>
      <c r="F2568" s="213" t="s">
        <v>3141</v>
      </c>
      <c r="G2568" s="211"/>
      <c r="H2568" s="214">
        <v>1</v>
      </c>
      <c r="I2568" s="215"/>
      <c r="J2568" s="211"/>
      <c r="K2568" s="211"/>
      <c r="L2568" s="216"/>
      <c r="M2568" s="217"/>
      <c r="N2568" s="218"/>
      <c r="O2568" s="218"/>
      <c r="P2568" s="218"/>
      <c r="Q2568" s="218"/>
      <c r="R2568" s="218"/>
      <c r="S2568" s="218"/>
      <c r="T2568" s="219"/>
      <c r="AT2568" s="220" t="s">
        <v>171</v>
      </c>
      <c r="AU2568" s="220" t="s">
        <v>134</v>
      </c>
      <c r="AV2568" s="11" t="s">
        <v>134</v>
      </c>
      <c r="AW2568" s="11" t="s">
        <v>33</v>
      </c>
      <c r="AX2568" s="11" t="s">
        <v>70</v>
      </c>
      <c r="AY2568" s="220" t="s">
        <v>126</v>
      </c>
    </row>
    <row r="2569" spans="2:51" s="11" customFormat="1" ht="13.5">
      <c r="B2569" s="210"/>
      <c r="C2569" s="211"/>
      <c r="D2569" s="208" t="s">
        <v>171</v>
      </c>
      <c r="E2569" s="212" t="s">
        <v>21</v>
      </c>
      <c r="F2569" s="213" t="s">
        <v>3142</v>
      </c>
      <c r="G2569" s="211"/>
      <c r="H2569" s="214">
        <v>1</v>
      </c>
      <c r="I2569" s="215"/>
      <c r="J2569" s="211"/>
      <c r="K2569" s="211"/>
      <c r="L2569" s="216"/>
      <c r="M2569" s="217"/>
      <c r="N2569" s="218"/>
      <c r="O2569" s="218"/>
      <c r="P2569" s="218"/>
      <c r="Q2569" s="218"/>
      <c r="R2569" s="218"/>
      <c r="S2569" s="218"/>
      <c r="T2569" s="219"/>
      <c r="AT2569" s="220" t="s">
        <v>171</v>
      </c>
      <c r="AU2569" s="220" t="s">
        <v>134</v>
      </c>
      <c r="AV2569" s="11" t="s">
        <v>134</v>
      </c>
      <c r="AW2569" s="11" t="s">
        <v>33</v>
      </c>
      <c r="AX2569" s="11" t="s">
        <v>70</v>
      </c>
      <c r="AY2569" s="220" t="s">
        <v>126</v>
      </c>
    </row>
    <row r="2570" spans="2:51" s="11" customFormat="1" ht="13.5">
      <c r="B2570" s="210"/>
      <c r="C2570" s="211"/>
      <c r="D2570" s="208" t="s">
        <v>171</v>
      </c>
      <c r="E2570" s="212" t="s">
        <v>21</v>
      </c>
      <c r="F2570" s="213" t="s">
        <v>3143</v>
      </c>
      <c r="G2570" s="211"/>
      <c r="H2570" s="214">
        <v>1</v>
      </c>
      <c r="I2570" s="215"/>
      <c r="J2570" s="211"/>
      <c r="K2570" s="211"/>
      <c r="L2570" s="216"/>
      <c r="M2570" s="217"/>
      <c r="N2570" s="218"/>
      <c r="O2570" s="218"/>
      <c r="P2570" s="218"/>
      <c r="Q2570" s="218"/>
      <c r="R2570" s="218"/>
      <c r="S2570" s="218"/>
      <c r="T2570" s="219"/>
      <c r="AT2570" s="220" t="s">
        <v>171</v>
      </c>
      <c r="AU2570" s="220" t="s">
        <v>134</v>
      </c>
      <c r="AV2570" s="11" t="s">
        <v>134</v>
      </c>
      <c r="AW2570" s="11" t="s">
        <v>33</v>
      </c>
      <c r="AX2570" s="11" t="s">
        <v>70</v>
      </c>
      <c r="AY2570" s="220" t="s">
        <v>126</v>
      </c>
    </row>
    <row r="2571" spans="2:51" s="11" customFormat="1" ht="13.5">
      <c r="B2571" s="210"/>
      <c r="C2571" s="211"/>
      <c r="D2571" s="208" t="s">
        <v>171</v>
      </c>
      <c r="E2571" s="212" t="s">
        <v>21</v>
      </c>
      <c r="F2571" s="213" t="s">
        <v>3144</v>
      </c>
      <c r="G2571" s="211"/>
      <c r="H2571" s="214">
        <v>1</v>
      </c>
      <c r="I2571" s="215"/>
      <c r="J2571" s="211"/>
      <c r="K2571" s="211"/>
      <c r="L2571" s="216"/>
      <c r="M2571" s="217"/>
      <c r="N2571" s="218"/>
      <c r="O2571" s="218"/>
      <c r="P2571" s="218"/>
      <c r="Q2571" s="218"/>
      <c r="R2571" s="218"/>
      <c r="S2571" s="218"/>
      <c r="T2571" s="219"/>
      <c r="AT2571" s="220" t="s">
        <v>171</v>
      </c>
      <c r="AU2571" s="220" t="s">
        <v>134</v>
      </c>
      <c r="AV2571" s="11" t="s">
        <v>134</v>
      </c>
      <c r="AW2571" s="11" t="s">
        <v>33</v>
      </c>
      <c r="AX2571" s="11" t="s">
        <v>70</v>
      </c>
      <c r="AY2571" s="220" t="s">
        <v>126</v>
      </c>
    </row>
    <row r="2572" spans="2:51" s="11" customFormat="1" ht="13.5">
      <c r="B2572" s="210"/>
      <c r="C2572" s="211"/>
      <c r="D2572" s="208" t="s">
        <v>171</v>
      </c>
      <c r="E2572" s="212" t="s">
        <v>21</v>
      </c>
      <c r="F2572" s="213" t="s">
        <v>3145</v>
      </c>
      <c r="G2572" s="211"/>
      <c r="H2572" s="214">
        <v>1</v>
      </c>
      <c r="I2572" s="215"/>
      <c r="J2572" s="211"/>
      <c r="K2572" s="211"/>
      <c r="L2572" s="216"/>
      <c r="M2572" s="217"/>
      <c r="N2572" s="218"/>
      <c r="O2572" s="218"/>
      <c r="P2572" s="218"/>
      <c r="Q2572" s="218"/>
      <c r="R2572" s="218"/>
      <c r="S2572" s="218"/>
      <c r="T2572" s="219"/>
      <c r="AT2572" s="220" t="s">
        <v>171</v>
      </c>
      <c r="AU2572" s="220" t="s">
        <v>134</v>
      </c>
      <c r="AV2572" s="11" t="s">
        <v>134</v>
      </c>
      <c r="AW2572" s="11" t="s">
        <v>33</v>
      </c>
      <c r="AX2572" s="11" t="s">
        <v>70</v>
      </c>
      <c r="AY2572" s="220" t="s">
        <v>126</v>
      </c>
    </row>
    <row r="2573" spans="2:51" s="11" customFormat="1" ht="13.5">
      <c r="B2573" s="210"/>
      <c r="C2573" s="211"/>
      <c r="D2573" s="208" t="s">
        <v>171</v>
      </c>
      <c r="E2573" s="212" t="s">
        <v>21</v>
      </c>
      <c r="F2573" s="213" t="s">
        <v>3146</v>
      </c>
      <c r="G2573" s="211"/>
      <c r="H2573" s="214">
        <v>1</v>
      </c>
      <c r="I2573" s="215"/>
      <c r="J2573" s="211"/>
      <c r="K2573" s="211"/>
      <c r="L2573" s="216"/>
      <c r="M2573" s="217"/>
      <c r="N2573" s="218"/>
      <c r="O2573" s="218"/>
      <c r="P2573" s="218"/>
      <c r="Q2573" s="218"/>
      <c r="R2573" s="218"/>
      <c r="S2573" s="218"/>
      <c r="T2573" s="219"/>
      <c r="AT2573" s="220" t="s">
        <v>171</v>
      </c>
      <c r="AU2573" s="220" t="s">
        <v>134</v>
      </c>
      <c r="AV2573" s="11" t="s">
        <v>134</v>
      </c>
      <c r="AW2573" s="11" t="s">
        <v>33</v>
      </c>
      <c r="AX2573" s="11" t="s">
        <v>70</v>
      </c>
      <c r="AY2573" s="220" t="s">
        <v>126</v>
      </c>
    </row>
    <row r="2574" spans="2:51" s="11" customFormat="1" ht="13.5">
      <c r="B2574" s="210"/>
      <c r="C2574" s="211"/>
      <c r="D2574" s="208" t="s">
        <v>171</v>
      </c>
      <c r="E2574" s="212" t="s">
        <v>21</v>
      </c>
      <c r="F2574" s="213" t="s">
        <v>3147</v>
      </c>
      <c r="G2574" s="211"/>
      <c r="H2574" s="214">
        <v>1</v>
      </c>
      <c r="I2574" s="215"/>
      <c r="J2574" s="211"/>
      <c r="K2574" s="211"/>
      <c r="L2574" s="216"/>
      <c r="M2574" s="217"/>
      <c r="N2574" s="218"/>
      <c r="O2574" s="218"/>
      <c r="P2574" s="218"/>
      <c r="Q2574" s="218"/>
      <c r="R2574" s="218"/>
      <c r="S2574" s="218"/>
      <c r="T2574" s="219"/>
      <c r="AT2574" s="220" t="s">
        <v>171</v>
      </c>
      <c r="AU2574" s="220" t="s">
        <v>134</v>
      </c>
      <c r="AV2574" s="11" t="s">
        <v>134</v>
      </c>
      <c r="AW2574" s="11" t="s">
        <v>33</v>
      </c>
      <c r="AX2574" s="11" t="s">
        <v>70</v>
      </c>
      <c r="AY2574" s="220" t="s">
        <v>126</v>
      </c>
    </row>
    <row r="2575" spans="2:51" s="11" customFormat="1" ht="13.5">
      <c r="B2575" s="210"/>
      <c r="C2575" s="211"/>
      <c r="D2575" s="208" t="s">
        <v>171</v>
      </c>
      <c r="E2575" s="212" t="s">
        <v>21</v>
      </c>
      <c r="F2575" s="213" t="s">
        <v>3148</v>
      </c>
      <c r="G2575" s="211"/>
      <c r="H2575" s="214">
        <v>2</v>
      </c>
      <c r="I2575" s="215"/>
      <c r="J2575" s="211"/>
      <c r="K2575" s="211"/>
      <c r="L2575" s="216"/>
      <c r="M2575" s="217"/>
      <c r="N2575" s="218"/>
      <c r="O2575" s="218"/>
      <c r="P2575" s="218"/>
      <c r="Q2575" s="218"/>
      <c r="R2575" s="218"/>
      <c r="S2575" s="218"/>
      <c r="T2575" s="219"/>
      <c r="AT2575" s="220" t="s">
        <v>171</v>
      </c>
      <c r="AU2575" s="220" t="s">
        <v>134</v>
      </c>
      <c r="AV2575" s="11" t="s">
        <v>134</v>
      </c>
      <c r="AW2575" s="11" t="s">
        <v>33</v>
      </c>
      <c r="AX2575" s="11" t="s">
        <v>70</v>
      </c>
      <c r="AY2575" s="220" t="s">
        <v>126</v>
      </c>
    </row>
    <row r="2576" spans="2:51" s="11" customFormat="1" ht="13.5">
      <c r="B2576" s="210"/>
      <c r="C2576" s="211"/>
      <c r="D2576" s="208" t="s">
        <v>171</v>
      </c>
      <c r="E2576" s="212" t="s">
        <v>21</v>
      </c>
      <c r="F2576" s="213" t="s">
        <v>3149</v>
      </c>
      <c r="G2576" s="211"/>
      <c r="H2576" s="214">
        <v>1</v>
      </c>
      <c r="I2576" s="215"/>
      <c r="J2576" s="211"/>
      <c r="K2576" s="211"/>
      <c r="L2576" s="216"/>
      <c r="M2576" s="217"/>
      <c r="N2576" s="218"/>
      <c r="O2576" s="218"/>
      <c r="P2576" s="218"/>
      <c r="Q2576" s="218"/>
      <c r="R2576" s="218"/>
      <c r="S2576" s="218"/>
      <c r="T2576" s="219"/>
      <c r="AT2576" s="220" t="s">
        <v>171</v>
      </c>
      <c r="AU2576" s="220" t="s">
        <v>134</v>
      </c>
      <c r="AV2576" s="11" t="s">
        <v>134</v>
      </c>
      <c r="AW2576" s="11" t="s">
        <v>33</v>
      </c>
      <c r="AX2576" s="11" t="s">
        <v>70</v>
      </c>
      <c r="AY2576" s="220" t="s">
        <v>126</v>
      </c>
    </row>
    <row r="2577" spans="2:65" s="11" customFormat="1" ht="13.5">
      <c r="B2577" s="210"/>
      <c r="C2577" s="211"/>
      <c r="D2577" s="208" t="s">
        <v>171</v>
      </c>
      <c r="E2577" s="212" t="s">
        <v>21</v>
      </c>
      <c r="F2577" s="213" t="s">
        <v>3150</v>
      </c>
      <c r="G2577" s="211"/>
      <c r="H2577" s="214">
        <v>2</v>
      </c>
      <c r="I2577" s="215"/>
      <c r="J2577" s="211"/>
      <c r="K2577" s="211"/>
      <c r="L2577" s="216"/>
      <c r="M2577" s="217"/>
      <c r="N2577" s="218"/>
      <c r="O2577" s="218"/>
      <c r="P2577" s="218"/>
      <c r="Q2577" s="218"/>
      <c r="R2577" s="218"/>
      <c r="S2577" s="218"/>
      <c r="T2577" s="219"/>
      <c r="AT2577" s="220" t="s">
        <v>171</v>
      </c>
      <c r="AU2577" s="220" t="s">
        <v>134</v>
      </c>
      <c r="AV2577" s="11" t="s">
        <v>134</v>
      </c>
      <c r="AW2577" s="11" t="s">
        <v>33</v>
      </c>
      <c r="AX2577" s="11" t="s">
        <v>70</v>
      </c>
      <c r="AY2577" s="220" t="s">
        <v>126</v>
      </c>
    </row>
    <row r="2578" spans="2:65" s="11" customFormat="1" ht="13.5">
      <c r="B2578" s="210"/>
      <c r="C2578" s="211"/>
      <c r="D2578" s="208" t="s">
        <v>171</v>
      </c>
      <c r="E2578" s="212" t="s">
        <v>21</v>
      </c>
      <c r="F2578" s="213" t="s">
        <v>3151</v>
      </c>
      <c r="G2578" s="211"/>
      <c r="H2578" s="214">
        <v>1</v>
      </c>
      <c r="I2578" s="215"/>
      <c r="J2578" s="211"/>
      <c r="K2578" s="211"/>
      <c r="L2578" s="216"/>
      <c r="M2578" s="217"/>
      <c r="N2578" s="218"/>
      <c r="O2578" s="218"/>
      <c r="P2578" s="218"/>
      <c r="Q2578" s="218"/>
      <c r="R2578" s="218"/>
      <c r="S2578" s="218"/>
      <c r="T2578" s="219"/>
      <c r="AT2578" s="220" t="s">
        <v>171</v>
      </c>
      <c r="AU2578" s="220" t="s">
        <v>134</v>
      </c>
      <c r="AV2578" s="11" t="s">
        <v>134</v>
      </c>
      <c r="AW2578" s="11" t="s">
        <v>33</v>
      </c>
      <c r="AX2578" s="11" t="s">
        <v>70</v>
      </c>
      <c r="AY2578" s="220" t="s">
        <v>126</v>
      </c>
    </row>
    <row r="2579" spans="2:65" s="11" customFormat="1" ht="13.5">
      <c r="B2579" s="210"/>
      <c r="C2579" s="211"/>
      <c r="D2579" s="208" t="s">
        <v>171</v>
      </c>
      <c r="E2579" s="212" t="s">
        <v>21</v>
      </c>
      <c r="F2579" s="213" t="s">
        <v>3152</v>
      </c>
      <c r="G2579" s="211"/>
      <c r="H2579" s="214">
        <v>1</v>
      </c>
      <c r="I2579" s="215"/>
      <c r="J2579" s="211"/>
      <c r="K2579" s="211"/>
      <c r="L2579" s="216"/>
      <c r="M2579" s="217"/>
      <c r="N2579" s="218"/>
      <c r="O2579" s="218"/>
      <c r="P2579" s="218"/>
      <c r="Q2579" s="218"/>
      <c r="R2579" s="218"/>
      <c r="S2579" s="218"/>
      <c r="T2579" s="219"/>
      <c r="AT2579" s="220" t="s">
        <v>171</v>
      </c>
      <c r="AU2579" s="220" t="s">
        <v>134</v>
      </c>
      <c r="AV2579" s="11" t="s">
        <v>134</v>
      </c>
      <c r="AW2579" s="11" t="s">
        <v>33</v>
      </c>
      <c r="AX2579" s="11" t="s">
        <v>70</v>
      </c>
      <c r="AY2579" s="220" t="s">
        <v>126</v>
      </c>
    </row>
    <row r="2580" spans="2:65" s="11" customFormat="1" ht="13.5">
      <c r="B2580" s="210"/>
      <c r="C2580" s="211"/>
      <c r="D2580" s="208" t="s">
        <v>171</v>
      </c>
      <c r="E2580" s="212" t="s">
        <v>21</v>
      </c>
      <c r="F2580" s="213" t="s">
        <v>3153</v>
      </c>
      <c r="G2580" s="211"/>
      <c r="H2580" s="214">
        <v>1</v>
      </c>
      <c r="I2580" s="215"/>
      <c r="J2580" s="211"/>
      <c r="K2580" s="211"/>
      <c r="L2580" s="216"/>
      <c r="M2580" s="217"/>
      <c r="N2580" s="218"/>
      <c r="O2580" s="218"/>
      <c r="P2580" s="218"/>
      <c r="Q2580" s="218"/>
      <c r="R2580" s="218"/>
      <c r="S2580" s="218"/>
      <c r="T2580" s="219"/>
      <c r="AT2580" s="220" t="s">
        <v>171</v>
      </c>
      <c r="AU2580" s="220" t="s">
        <v>134</v>
      </c>
      <c r="AV2580" s="11" t="s">
        <v>134</v>
      </c>
      <c r="AW2580" s="11" t="s">
        <v>33</v>
      </c>
      <c r="AX2580" s="11" t="s">
        <v>70</v>
      </c>
      <c r="AY2580" s="220" t="s">
        <v>126</v>
      </c>
    </row>
    <row r="2581" spans="2:65" s="11" customFormat="1" ht="13.5">
      <c r="B2581" s="210"/>
      <c r="C2581" s="211"/>
      <c r="D2581" s="208" t="s">
        <v>171</v>
      </c>
      <c r="E2581" s="212" t="s">
        <v>21</v>
      </c>
      <c r="F2581" s="213" t="s">
        <v>3154</v>
      </c>
      <c r="G2581" s="211"/>
      <c r="H2581" s="214">
        <v>1</v>
      </c>
      <c r="I2581" s="215"/>
      <c r="J2581" s="211"/>
      <c r="K2581" s="211"/>
      <c r="L2581" s="216"/>
      <c r="M2581" s="217"/>
      <c r="N2581" s="218"/>
      <c r="O2581" s="218"/>
      <c r="P2581" s="218"/>
      <c r="Q2581" s="218"/>
      <c r="R2581" s="218"/>
      <c r="S2581" s="218"/>
      <c r="T2581" s="219"/>
      <c r="AT2581" s="220" t="s">
        <v>171</v>
      </c>
      <c r="AU2581" s="220" t="s">
        <v>134</v>
      </c>
      <c r="AV2581" s="11" t="s">
        <v>134</v>
      </c>
      <c r="AW2581" s="11" t="s">
        <v>33</v>
      </c>
      <c r="AX2581" s="11" t="s">
        <v>70</v>
      </c>
      <c r="AY2581" s="220" t="s">
        <v>126</v>
      </c>
    </row>
    <row r="2582" spans="2:65" s="11" customFormat="1" ht="13.5">
      <c r="B2582" s="210"/>
      <c r="C2582" s="211"/>
      <c r="D2582" s="208" t="s">
        <v>171</v>
      </c>
      <c r="E2582" s="212" t="s">
        <v>21</v>
      </c>
      <c r="F2582" s="213" t="s">
        <v>3155</v>
      </c>
      <c r="G2582" s="211"/>
      <c r="H2582" s="214">
        <v>1</v>
      </c>
      <c r="I2582" s="215"/>
      <c r="J2582" s="211"/>
      <c r="K2582" s="211"/>
      <c r="L2582" s="216"/>
      <c r="M2582" s="217"/>
      <c r="N2582" s="218"/>
      <c r="O2582" s="218"/>
      <c r="P2582" s="218"/>
      <c r="Q2582" s="218"/>
      <c r="R2582" s="218"/>
      <c r="S2582" s="218"/>
      <c r="T2582" s="219"/>
      <c r="AT2582" s="220" t="s">
        <v>171</v>
      </c>
      <c r="AU2582" s="220" t="s">
        <v>134</v>
      </c>
      <c r="AV2582" s="11" t="s">
        <v>134</v>
      </c>
      <c r="AW2582" s="11" t="s">
        <v>33</v>
      </c>
      <c r="AX2582" s="11" t="s">
        <v>70</v>
      </c>
      <c r="AY2582" s="220" t="s">
        <v>126</v>
      </c>
    </row>
    <row r="2583" spans="2:65" s="11" customFormat="1" ht="13.5">
      <c r="B2583" s="210"/>
      <c r="C2583" s="211"/>
      <c r="D2583" s="208" t="s">
        <v>171</v>
      </c>
      <c r="E2583" s="212" t="s">
        <v>21</v>
      </c>
      <c r="F2583" s="213" t="s">
        <v>3156</v>
      </c>
      <c r="G2583" s="211"/>
      <c r="H2583" s="214">
        <v>1</v>
      </c>
      <c r="I2583" s="215"/>
      <c r="J2583" s="211"/>
      <c r="K2583" s="211"/>
      <c r="L2583" s="216"/>
      <c r="M2583" s="217"/>
      <c r="N2583" s="218"/>
      <c r="O2583" s="218"/>
      <c r="P2583" s="218"/>
      <c r="Q2583" s="218"/>
      <c r="R2583" s="218"/>
      <c r="S2583" s="218"/>
      <c r="T2583" s="219"/>
      <c r="AT2583" s="220" t="s">
        <v>171</v>
      </c>
      <c r="AU2583" s="220" t="s">
        <v>134</v>
      </c>
      <c r="AV2583" s="11" t="s">
        <v>134</v>
      </c>
      <c r="AW2583" s="11" t="s">
        <v>33</v>
      </c>
      <c r="AX2583" s="11" t="s">
        <v>70</v>
      </c>
      <c r="AY2583" s="220" t="s">
        <v>126</v>
      </c>
    </row>
    <row r="2584" spans="2:65" s="11" customFormat="1" ht="13.5">
      <c r="B2584" s="210"/>
      <c r="C2584" s="211"/>
      <c r="D2584" s="208" t="s">
        <v>171</v>
      </c>
      <c r="E2584" s="212" t="s">
        <v>21</v>
      </c>
      <c r="F2584" s="213" t="s">
        <v>3157</v>
      </c>
      <c r="G2584" s="211"/>
      <c r="H2584" s="214">
        <v>1</v>
      </c>
      <c r="I2584" s="215"/>
      <c r="J2584" s="211"/>
      <c r="K2584" s="211"/>
      <c r="L2584" s="216"/>
      <c r="M2584" s="217"/>
      <c r="N2584" s="218"/>
      <c r="O2584" s="218"/>
      <c r="P2584" s="218"/>
      <c r="Q2584" s="218"/>
      <c r="R2584" s="218"/>
      <c r="S2584" s="218"/>
      <c r="T2584" s="219"/>
      <c r="AT2584" s="220" t="s">
        <v>171</v>
      </c>
      <c r="AU2584" s="220" t="s">
        <v>134</v>
      </c>
      <c r="AV2584" s="11" t="s">
        <v>134</v>
      </c>
      <c r="AW2584" s="11" t="s">
        <v>33</v>
      </c>
      <c r="AX2584" s="11" t="s">
        <v>70</v>
      </c>
      <c r="AY2584" s="220" t="s">
        <v>126</v>
      </c>
    </row>
    <row r="2585" spans="2:65" s="11" customFormat="1" ht="13.5">
      <c r="B2585" s="210"/>
      <c r="C2585" s="211"/>
      <c r="D2585" s="208" t="s">
        <v>171</v>
      </c>
      <c r="E2585" s="212" t="s">
        <v>21</v>
      </c>
      <c r="F2585" s="213" t="s">
        <v>3094</v>
      </c>
      <c r="G2585" s="211"/>
      <c r="H2585" s="214">
        <v>1</v>
      </c>
      <c r="I2585" s="215"/>
      <c r="J2585" s="211"/>
      <c r="K2585" s="211"/>
      <c r="L2585" s="216"/>
      <c r="M2585" s="217"/>
      <c r="N2585" s="218"/>
      <c r="O2585" s="218"/>
      <c r="P2585" s="218"/>
      <c r="Q2585" s="218"/>
      <c r="R2585" s="218"/>
      <c r="S2585" s="218"/>
      <c r="T2585" s="219"/>
      <c r="AT2585" s="220" t="s">
        <v>171</v>
      </c>
      <c r="AU2585" s="220" t="s">
        <v>134</v>
      </c>
      <c r="AV2585" s="11" t="s">
        <v>134</v>
      </c>
      <c r="AW2585" s="11" t="s">
        <v>33</v>
      </c>
      <c r="AX2585" s="11" t="s">
        <v>70</v>
      </c>
      <c r="AY2585" s="220" t="s">
        <v>126</v>
      </c>
    </row>
    <row r="2586" spans="2:65" s="12" customFormat="1" ht="13.5">
      <c r="B2586" s="221"/>
      <c r="C2586" s="222"/>
      <c r="D2586" s="205" t="s">
        <v>171</v>
      </c>
      <c r="E2586" s="248" t="s">
        <v>21</v>
      </c>
      <c r="F2586" s="249" t="s">
        <v>174</v>
      </c>
      <c r="G2586" s="222"/>
      <c r="H2586" s="250">
        <v>47</v>
      </c>
      <c r="I2586" s="226"/>
      <c r="J2586" s="222"/>
      <c r="K2586" s="222"/>
      <c r="L2586" s="227"/>
      <c r="M2586" s="228"/>
      <c r="N2586" s="229"/>
      <c r="O2586" s="229"/>
      <c r="P2586" s="229"/>
      <c r="Q2586" s="229"/>
      <c r="R2586" s="229"/>
      <c r="S2586" s="229"/>
      <c r="T2586" s="230"/>
      <c r="AT2586" s="231" t="s">
        <v>171</v>
      </c>
      <c r="AU2586" s="231" t="s">
        <v>134</v>
      </c>
      <c r="AV2586" s="12" t="s">
        <v>133</v>
      </c>
      <c r="AW2586" s="12" t="s">
        <v>33</v>
      </c>
      <c r="AX2586" s="12" t="s">
        <v>78</v>
      </c>
      <c r="AY2586" s="231" t="s">
        <v>126</v>
      </c>
    </row>
    <row r="2587" spans="2:65" s="1" customFormat="1" ht="31.5" customHeight="1">
      <c r="B2587" s="41"/>
      <c r="C2587" s="193" t="s">
        <v>3158</v>
      </c>
      <c r="D2587" s="193" t="s">
        <v>129</v>
      </c>
      <c r="E2587" s="194" t="s">
        <v>3159</v>
      </c>
      <c r="F2587" s="195" t="s">
        <v>3160</v>
      </c>
      <c r="G2587" s="196" t="s">
        <v>400</v>
      </c>
      <c r="H2587" s="197">
        <v>322.99400000000003</v>
      </c>
      <c r="I2587" s="198"/>
      <c r="J2587" s="199">
        <f>ROUND(I2587*H2587,2)</f>
        <v>0</v>
      </c>
      <c r="K2587" s="195" t="s">
        <v>160</v>
      </c>
      <c r="L2587" s="61"/>
      <c r="M2587" s="200" t="s">
        <v>21</v>
      </c>
      <c r="N2587" s="201" t="s">
        <v>42</v>
      </c>
      <c r="O2587" s="42"/>
      <c r="P2587" s="202">
        <f>O2587*H2587</f>
        <v>0</v>
      </c>
      <c r="Q2587" s="202">
        <v>0</v>
      </c>
      <c r="R2587" s="202">
        <f>Q2587*H2587</f>
        <v>0</v>
      </c>
      <c r="S2587" s="202">
        <v>0</v>
      </c>
      <c r="T2587" s="203">
        <f>S2587*H2587</f>
        <v>0</v>
      </c>
      <c r="AR2587" s="24" t="s">
        <v>161</v>
      </c>
      <c r="AT2587" s="24" t="s">
        <v>129</v>
      </c>
      <c r="AU2587" s="24" t="s">
        <v>134</v>
      </c>
      <c r="AY2587" s="24" t="s">
        <v>126</v>
      </c>
      <c r="BE2587" s="204">
        <f>IF(N2587="základní",J2587,0)</f>
        <v>0</v>
      </c>
      <c r="BF2587" s="204">
        <f>IF(N2587="snížená",J2587,0)</f>
        <v>0</v>
      </c>
      <c r="BG2587" s="204">
        <f>IF(N2587="zákl. přenesená",J2587,0)</f>
        <v>0</v>
      </c>
      <c r="BH2587" s="204">
        <f>IF(N2587="sníž. přenesená",J2587,0)</f>
        <v>0</v>
      </c>
      <c r="BI2587" s="204">
        <f>IF(N2587="nulová",J2587,0)</f>
        <v>0</v>
      </c>
      <c r="BJ2587" s="24" t="s">
        <v>134</v>
      </c>
      <c r="BK2587" s="204">
        <f>ROUND(I2587*H2587,2)</f>
        <v>0</v>
      </c>
      <c r="BL2587" s="24" t="s">
        <v>161</v>
      </c>
      <c r="BM2587" s="24" t="s">
        <v>3161</v>
      </c>
    </row>
    <row r="2588" spans="2:65" s="1" customFormat="1" ht="40.5">
      <c r="B2588" s="41"/>
      <c r="C2588" s="63"/>
      <c r="D2588" s="208" t="s">
        <v>135</v>
      </c>
      <c r="E2588" s="63"/>
      <c r="F2588" s="209" t="s">
        <v>3162</v>
      </c>
      <c r="G2588" s="63"/>
      <c r="H2588" s="63"/>
      <c r="I2588" s="163"/>
      <c r="J2588" s="63"/>
      <c r="K2588" s="63"/>
      <c r="L2588" s="61"/>
      <c r="M2588" s="207"/>
      <c r="N2588" s="42"/>
      <c r="O2588" s="42"/>
      <c r="P2588" s="42"/>
      <c r="Q2588" s="42"/>
      <c r="R2588" s="42"/>
      <c r="S2588" s="42"/>
      <c r="T2588" s="78"/>
      <c r="AT2588" s="24" t="s">
        <v>135</v>
      </c>
      <c r="AU2588" s="24" t="s">
        <v>134</v>
      </c>
    </row>
    <row r="2589" spans="2:65" s="1" customFormat="1" ht="121.5">
      <c r="B2589" s="41"/>
      <c r="C2589" s="63"/>
      <c r="D2589" s="205" t="s">
        <v>299</v>
      </c>
      <c r="E2589" s="63"/>
      <c r="F2589" s="235" t="s">
        <v>3163</v>
      </c>
      <c r="G2589" s="63"/>
      <c r="H2589" s="63"/>
      <c r="I2589" s="163"/>
      <c r="J2589" s="63"/>
      <c r="K2589" s="63"/>
      <c r="L2589" s="61"/>
      <c r="M2589" s="207"/>
      <c r="N2589" s="42"/>
      <c r="O2589" s="42"/>
      <c r="P2589" s="42"/>
      <c r="Q2589" s="42"/>
      <c r="R2589" s="42"/>
      <c r="S2589" s="42"/>
      <c r="T2589" s="78"/>
      <c r="AT2589" s="24" t="s">
        <v>299</v>
      </c>
      <c r="AU2589" s="24" t="s">
        <v>134</v>
      </c>
    </row>
    <row r="2590" spans="2:65" s="1" customFormat="1" ht="31.5" customHeight="1">
      <c r="B2590" s="41"/>
      <c r="C2590" s="193" t="s">
        <v>1905</v>
      </c>
      <c r="D2590" s="193" t="s">
        <v>129</v>
      </c>
      <c r="E2590" s="194" t="s">
        <v>3164</v>
      </c>
      <c r="F2590" s="195" t="s">
        <v>3165</v>
      </c>
      <c r="G2590" s="196" t="s">
        <v>400</v>
      </c>
      <c r="H2590" s="197">
        <v>323.51600000000002</v>
      </c>
      <c r="I2590" s="198"/>
      <c r="J2590" s="199">
        <f>ROUND(I2590*H2590,2)</f>
        <v>0</v>
      </c>
      <c r="K2590" s="195" t="s">
        <v>160</v>
      </c>
      <c r="L2590" s="61"/>
      <c r="M2590" s="200" t="s">
        <v>21</v>
      </c>
      <c r="N2590" s="201" t="s">
        <v>42</v>
      </c>
      <c r="O2590" s="42"/>
      <c r="P2590" s="202">
        <f>O2590*H2590</f>
        <v>0</v>
      </c>
      <c r="Q2590" s="202">
        <v>0</v>
      </c>
      <c r="R2590" s="202">
        <f>Q2590*H2590</f>
        <v>0</v>
      </c>
      <c r="S2590" s="202">
        <v>0</v>
      </c>
      <c r="T2590" s="203">
        <f>S2590*H2590</f>
        <v>0</v>
      </c>
      <c r="AR2590" s="24" t="s">
        <v>161</v>
      </c>
      <c r="AT2590" s="24" t="s">
        <v>129</v>
      </c>
      <c r="AU2590" s="24" t="s">
        <v>134</v>
      </c>
      <c r="AY2590" s="24" t="s">
        <v>126</v>
      </c>
      <c r="BE2590" s="204">
        <f>IF(N2590="základní",J2590,0)</f>
        <v>0</v>
      </c>
      <c r="BF2590" s="204">
        <f>IF(N2590="snížená",J2590,0)</f>
        <v>0</v>
      </c>
      <c r="BG2590" s="204">
        <f>IF(N2590="zákl. přenesená",J2590,0)</f>
        <v>0</v>
      </c>
      <c r="BH2590" s="204">
        <f>IF(N2590="sníž. přenesená",J2590,0)</f>
        <v>0</v>
      </c>
      <c r="BI2590" s="204">
        <f>IF(N2590="nulová",J2590,0)</f>
        <v>0</v>
      </c>
      <c r="BJ2590" s="24" t="s">
        <v>134</v>
      </c>
      <c r="BK2590" s="204">
        <f>ROUND(I2590*H2590,2)</f>
        <v>0</v>
      </c>
      <c r="BL2590" s="24" t="s">
        <v>161</v>
      </c>
      <c r="BM2590" s="24" t="s">
        <v>3166</v>
      </c>
    </row>
    <row r="2591" spans="2:65" s="1" customFormat="1" ht="40.5">
      <c r="B2591" s="41"/>
      <c r="C2591" s="63"/>
      <c r="D2591" s="208" t="s">
        <v>135</v>
      </c>
      <c r="E2591" s="63"/>
      <c r="F2591" s="209" t="s">
        <v>3167</v>
      </c>
      <c r="G2591" s="63"/>
      <c r="H2591" s="63"/>
      <c r="I2591" s="163"/>
      <c r="J2591" s="63"/>
      <c r="K2591" s="63"/>
      <c r="L2591" s="61"/>
      <c r="M2591" s="207"/>
      <c r="N2591" s="42"/>
      <c r="O2591" s="42"/>
      <c r="P2591" s="42"/>
      <c r="Q2591" s="42"/>
      <c r="R2591" s="42"/>
      <c r="S2591" s="42"/>
      <c r="T2591" s="78"/>
      <c r="AT2591" s="24" t="s">
        <v>135</v>
      </c>
      <c r="AU2591" s="24" t="s">
        <v>134</v>
      </c>
    </row>
    <row r="2592" spans="2:65" s="1" customFormat="1" ht="148.5">
      <c r="B2592" s="41"/>
      <c r="C2592" s="63"/>
      <c r="D2592" s="208" t="s">
        <v>299</v>
      </c>
      <c r="E2592" s="63"/>
      <c r="F2592" s="236" t="s">
        <v>3168</v>
      </c>
      <c r="G2592" s="63"/>
      <c r="H2592" s="63"/>
      <c r="I2592" s="163"/>
      <c r="J2592" s="63"/>
      <c r="K2592" s="63"/>
      <c r="L2592" s="61"/>
      <c r="M2592" s="207"/>
      <c r="N2592" s="42"/>
      <c r="O2592" s="42"/>
      <c r="P2592" s="42"/>
      <c r="Q2592" s="42"/>
      <c r="R2592" s="42"/>
      <c r="S2592" s="42"/>
      <c r="T2592" s="78"/>
      <c r="AT2592" s="24" t="s">
        <v>299</v>
      </c>
      <c r="AU2592" s="24" t="s">
        <v>134</v>
      </c>
    </row>
    <row r="2593" spans="2:51" s="11" customFormat="1" ht="13.5">
      <c r="B2593" s="210"/>
      <c r="C2593" s="211"/>
      <c r="D2593" s="208" t="s">
        <v>171</v>
      </c>
      <c r="E2593" s="212" t="s">
        <v>21</v>
      </c>
      <c r="F2593" s="213" t="s">
        <v>3169</v>
      </c>
      <c r="G2593" s="211"/>
      <c r="H2593" s="214">
        <v>7.585</v>
      </c>
      <c r="I2593" s="215"/>
      <c r="J2593" s="211"/>
      <c r="K2593" s="211"/>
      <c r="L2593" s="216"/>
      <c r="M2593" s="217"/>
      <c r="N2593" s="218"/>
      <c r="O2593" s="218"/>
      <c r="P2593" s="218"/>
      <c r="Q2593" s="218"/>
      <c r="R2593" s="218"/>
      <c r="S2593" s="218"/>
      <c r="T2593" s="219"/>
      <c r="AT2593" s="220" t="s">
        <v>171</v>
      </c>
      <c r="AU2593" s="220" t="s">
        <v>134</v>
      </c>
      <c r="AV2593" s="11" t="s">
        <v>134</v>
      </c>
      <c r="AW2593" s="11" t="s">
        <v>33</v>
      </c>
      <c r="AX2593" s="11" t="s">
        <v>70</v>
      </c>
      <c r="AY2593" s="220" t="s">
        <v>126</v>
      </c>
    </row>
    <row r="2594" spans="2:51" s="11" customFormat="1" ht="13.5">
      <c r="B2594" s="210"/>
      <c r="C2594" s="211"/>
      <c r="D2594" s="208" t="s">
        <v>171</v>
      </c>
      <c r="E2594" s="212" t="s">
        <v>21</v>
      </c>
      <c r="F2594" s="213" t="s">
        <v>3170</v>
      </c>
      <c r="G2594" s="211"/>
      <c r="H2594" s="214">
        <v>7.9130000000000003</v>
      </c>
      <c r="I2594" s="215"/>
      <c r="J2594" s="211"/>
      <c r="K2594" s="211"/>
      <c r="L2594" s="216"/>
      <c r="M2594" s="217"/>
      <c r="N2594" s="218"/>
      <c r="O2594" s="218"/>
      <c r="P2594" s="218"/>
      <c r="Q2594" s="218"/>
      <c r="R2594" s="218"/>
      <c r="S2594" s="218"/>
      <c r="T2594" s="219"/>
      <c r="AT2594" s="220" t="s">
        <v>171</v>
      </c>
      <c r="AU2594" s="220" t="s">
        <v>134</v>
      </c>
      <c r="AV2594" s="11" t="s">
        <v>134</v>
      </c>
      <c r="AW2594" s="11" t="s">
        <v>33</v>
      </c>
      <c r="AX2594" s="11" t="s">
        <v>70</v>
      </c>
      <c r="AY2594" s="220" t="s">
        <v>126</v>
      </c>
    </row>
    <row r="2595" spans="2:51" s="11" customFormat="1" ht="13.5">
      <c r="B2595" s="210"/>
      <c r="C2595" s="211"/>
      <c r="D2595" s="208" t="s">
        <v>171</v>
      </c>
      <c r="E2595" s="212" t="s">
        <v>21</v>
      </c>
      <c r="F2595" s="213" t="s">
        <v>3171</v>
      </c>
      <c r="G2595" s="211"/>
      <c r="H2595" s="214">
        <v>5.33</v>
      </c>
      <c r="I2595" s="215"/>
      <c r="J2595" s="211"/>
      <c r="K2595" s="211"/>
      <c r="L2595" s="216"/>
      <c r="M2595" s="217"/>
      <c r="N2595" s="218"/>
      <c r="O2595" s="218"/>
      <c r="P2595" s="218"/>
      <c r="Q2595" s="218"/>
      <c r="R2595" s="218"/>
      <c r="S2595" s="218"/>
      <c r="T2595" s="219"/>
      <c r="AT2595" s="220" t="s">
        <v>171</v>
      </c>
      <c r="AU2595" s="220" t="s">
        <v>134</v>
      </c>
      <c r="AV2595" s="11" t="s">
        <v>134</v>
      </c>
      <c r="AW2595" s="11" t="s">
        <v>33</v>
      </c>
      <c r="AX2595" s="11" t="s">
        <v>70</v>
      </c>
      <c r="AY2595" s="220" t="s">
        <v>126</v>
      </c>
    </row>
    <row r="2596" spans="2:51" s="11" customFormat="1" ht="13.5">
      <c r="B2596" s="210"/>
      <c r="C2596" s="211"/>
      <c r="D2596" s="208" t="s">
        <v>171</v>
      </c>
      <c r="E2596" s="212" t="s">
        <v>21</v>
      </c>
      <c r="F2596" s="213" t="s">
        <v>3172</v>
      </c>
      <c r="G2596" s="211"/>
      <c r="H2596" s="214">
        <v>4.7149999999999999</v>
      </c>
      <c r="I2596" s="215"/>
      <c r="J2596" s="211"/>
      <c r="K2596" s="211"/>
      <c r="L2596" s="216"/>
      <c r="M2596" s="217"/>
      <c r="N2596" s="218"/>
      <c r="O2596" s="218"/>
      <c r="P2596" s="218"/>
      <c r="Q2596" s="218"/>
      <c r="R2596" s="218"/>
      <c r="S2596" s="218"/>
      <c r="T2596" s="219"/>
      <c r="AT2596" s="220" t="s">
        <v>171</v>
      </c>
      <c r="AU2596" s="220" t="s">
        <v>134</v>
      </c>
      <c r="AV2596" s="11" t="s">
        <v>134</v>
      </c>
      <c r="AW2596" s="11" t="s">
        <v>33</v>
      </c>
      <c r="AX2596" s="11" t="s">
        <v>70</v>
      </c>
      <c r="AY2596" s="220" t="s">
        <v>126</v>
      </c>
    </row>
    <row r="2597" spans="2:51" s="11" customFormat="1" ht="13.5">
      <c r="B2597" s="210"/>
      <c r="C2597" s="211"/>
      <c r="D2597" s="208" t="s">
        <v>171</v>
      </c>
      <c r="E2597" s="212" t="s">
        <v>21</v>
      </c>
      <c r="F2597" s="213" t="s">
        <v>3173</v>
      </c>
      <c r="G2597" s="211"/>
      <c r="H2597" s="214">
        <v>11.07</v>
      </c>
      <c r="I2597" s="215"/>
      <c r="J2597" s="211"/>
      <c r="K2597" s="211"/>
      <c r="L2597" s="216"/>
      <c r="M2597" s="217"/>
      <c r="N2597" s="218"/>
      <c r="O2597" s="218"/>
      <c r="P2597" s="218"/>
      <c r="Q2597" s="218"/>
      <c r="R2597" s="218"/>
      <c r="S2597" s="218"/>
      <c r="T2597" s="219"/>
      <c r="AT2597" s="220" t="s">
        <v>171</v>
      </c>
      <c r="AU2597" s="220" t="s">
        <v>134</v>
      </c>
      <c r="AV2597" s="11" t="s">
        <v>134</v>
      </c>
      <c r="AW2597" s="11" t="s">
        <v>33</v>
      </c>
      <c r="AX2597" s="11" t="s">
        <v>70</v>
      </c>
      <c r="AY2597" s="220" t="s">
        <v>126</v>
      </c>
    </row>
    <row r="2598" spans="2:51" s="11" customFormat="1" ht="13.5">
      <c r="B2598" s="210"/>
      <c r="C2598" s="211"/>
      <c r="D2598" s="208" t="s">
        <v>171</v>
      </c>
      <c r="E2598" s="212" t="s">
        <v>21</v>
      </c>
      <c r="F2598" s="213" t="s">
        <v>3174</v>
      </c>
      <c r="G2598" s="211"/>
      <c r="H2598" s="214">
        <v>17.077000000000002</v>
      </c>
      <c r="I2598" s="215"/>
      <c r="J2598" s="211"/>
      <c r="K2598" s="211"/>
      <c r="L2598" s="216"/>
      <c r="M2598" s="217"/>
      <c r="N2598" s="218"/>
      <c r="O2598" s="218"/>
      <c r="P2598" s="218"/>
      <c r="Q2598" s="218"/>
      <c r="R2598" s="218"/>
      <c r="S2598" s="218"/>
      <c r="T2598" s="219"/>
      <c r="AT2598" s="220" t="s">
        <v>171</v>
      </c>
      <c r="AU2598" s="220" t="s">
        <v>134</v>
      </c>
      <c r="AV2598" s="11" t="s">
        <v>134</v>
      </c>
      <c r="AW2598" s="11" t="s">
        <v>33</v>
      </c>
      <c r="AX2598" s="11" t="s">
        <v>70</v>
      </c>
      <c r="AY2598" s="220" t="s">
        <v>126</v>
      </c>
    </row>
    <row r="2599" spans="2:51" s="11" customFormat="1" ht="13.5">
      <c r="B2599" s="210"/>
      <c r="C2599" s="211"/>
      <c r="D2599" s="208" t="s">
        <v>171</v>
      </c>
      <c r="E2599" s="212" t="s">
        <v>21</v>
      </c>
      <c r="F2599" s="213" t="s">
        <v>3175</v>
      </c>
      <c r="G2599" s="211"/>
      <c r="H2599" s="214">
        <v>17.117999999999999</v>
      </c>
      <c r="I2599" s="215"/>
      <c r="J2599" s="211"/>
      <c r="K2599" s="211"/>
      <c r="L2599" s="216"/>
      <c r="M2599" s="217"/>
      <c r="N2599" s="218"/>
      <c r="O2599" s="218"/>
      <c r="P2599" s="218"/>
      <c r="Q2599" s="218"/>
      <c r="R2599" s="218"/>
      <c r="S2599" s="218"/>
      <c r="T2599" s="219"/>
      <c r="AT2599" s="220" t="s">
        <v>171</v>
      </c>
      <c r="AU2599" s="220" t="s">
        <v>134</v>
      </c>
      <c r="AV2599" s="11" t="s">
        <v>134</v>
      </c>
      <c r="AW2599" s="11" t="s">
        <v>33</v>
      </c>
      <c r="AX2599" s="11" t="s">
        <v>70</v>
      </c>
      <c r="AY2599" s="220" t="s">
        <v>126</v>
      </c>
    </row>
    <row r="2600" spans="2:51" s="11" customFormat="1" ht="13.5">
      <c r="B2600" s="210"/>
      <c r="C2600" s="211"/>
      <c r="D2600" s="208" t="s">
        <v>171</v>
      </c>
      <c r="E2600" s="212" t="s">
        <v>21</v>
      </c>
      <c r="F2600" s="213" t="s">
        <v>3176</v>
      </c>
      <c r="G2600" s="211"/>
      <c r="H2600" s="214">
        <v>4.0999999999999996</v>
      </c>
      <c r="I2600" s="215"/>
      <c r="J2600" s="211"/>
      <c r="K2600" s="211"/>
      <c r="L2600" s="216"/>
      <c r="M2600" s="217"/>
      <c r="N2600" s="218"/>
      <c r="O2600" s="218"/>
      <c r="P2600" s="218"/>
      <c r="Q2600" s="218"/>
      <c r="R2600" s="218"/>
      <c r="S2600" s="218"/>
      <c r="T2600" s="219"/>
      <c r="AT2600" s="220" t="s">
        <v>171</v>
      </c>
      <c r="AU2600" s="220" t="s">
        <v>134</v>
      </c>
      <c r="AV2600" s="11" t="s">
        <v>134</v>
      </c>
      <c r="AW2600" s="11" t="s">
        <v>33</v>
      </c>
      <c r="AX2600" s="11" t="s">
        <v>70</v>
      </c>
      <c r="AY2600" s="220" t="s">
        <v>126</v>
      </c>
    </row>
    <row r="2601" spans="2:51" s="11" customFormat="1" ht="13.5">
      <c r="B2601" s="210"/>
      <c r="C2601" s="211"/>
      <c r="D2601" s="208" t="s">
        <v>171</v>
      </c>
      <c r="E2601" s="212" t="s">
        <v>21</v>
      </c>
      <c r="F2601" s="213" t="s">
        <v>3177</v>
      </c>
      <c r="G2601" s="211"/>
      <c r="H2601" s="214">
        <v>9.4079999999999995</v>
      </c>
      <c r="I2601" s="215"/>
      <c r="J2601" s="211"/>
      <c r="K2601" s="211"/>
      <c r="L2601" s="216"/>
      <c r="M2601" s="217"/>
      <c r="N2601" s="218"/>
      <c r="O2601" s="218"/>
      <c r="P2601" s="218"/>
      <c r="Q2601" s="218"/>
      <c r="R2601" s="218"/>
      <c r="S2601" s="218"/>
      <c r="T2601" s="219"/>
      <c r="AT2601" s="220" t="s">
        <v>171</v>
      </c>
      <c r="AU2601" s="220" t="s">
        <v>134</v>
      </c>
      <c r="AV2601" s="11" t="s">
        <v>134</v>
      </c>
      <c r="AW2601" s="11" t="s">
        <v>33</v>
      </c>
      <c r="AX2601" s="11" t="s">
        <v>70</v>
      </c>
      <c r="AY2601" s="220" t="s">
        <v>126</v>
      </c>
    </row>
    <row r="2602" spans="2:51" s="11" customFormat="1" ht="13.5">
      <c r="B2602" s="210"/>
      <c r="C2602" s="211"/>
      <c r="D2602" s="208" t="s">
        <v>171</v>
      </c>
      <c r="E2602" s="212" t="s">
        <v>21</v>
      </c>
      <c r="F2602" s="213" t="s">
        <v>3178</v>
      </c>
      <c r="G2602" s="211"/>
      <c r="H2602" s="214">
        <v>14.307</v>
      </c>
      <c r="I2602" s="215"/>
      <c r="J2602" s="211"/>
      <c r="K2602" s="211"/>
      <c r="L2602" s="216"/>
      <c r="M2602" s="217"/>
      <c r="N2602" s="218"/>
      <c r="O2602" s="218"/>
      <c r="P2602" s="218"/>
      <c r="Q2602" s="218"/>
      <c r="R2602" s="218"/>
      <c r="S2602" s="218"/>
      <c r="T2602" s="219"/>
      <c r="AT2602" s="220" t="s">
        <v>171</v>
      </c>
      <c r="AU2602" s="220" t="s">
        <v>134</v>
      </c>
      <c r="AV2602" s="11" t="s">
        <v>134</v>
      </c>
      <c r="AW2602" s="11" t="s">
        <v>33</v>
      </c>
      <c r="AX2602" s="11" t="s">
        <v>70</v>
      </c>
      <c r="AY2602" s="220" t="s">
        <v>126</v>
      </c>
    </row>
    <row r="2603" spans="2:51" s="11" customFormat="1" ht="13.5">
      <c r="B2603" s="210"/>
      <c r="C2603" s="211"/>
      <c r="D2603" s="208" t="s">
        <v>171</v>
      </c>
      <c r="E2603" s="212" t="s">
        <v>21</v>
      </c>
      <c r="F2603" s="213" t="s">
        <v>3179</v>
      </c>
      <c r="G2603" s="211"/>
      <c r="H2603" s="214">
        <v>14.307</v>
      </c>
      <c r="I2603" s="215"/>
      <c r="J2603" s="211"/>
      <c r="K2603" s="211"/>
      <c r="L2603" s="216"/>
      <c r="M2603" s="217"/>
      <c r="N2603" s="218"/>
      <c r="O2603" s="218"/>
      <c r="P2603" s="218"/>
      <c r="Q2603" s="218"/>
      <c r="R2603" s="218"/>
      <c r="S2603" s="218"/>
      <c r="T2603" s="219"/>
      <c r="AT2603" s="220" t="s">
        <v>171</v>
      </c>
      <c r="AU2603" s="220" t="s">
        <v>134</v>
      </c>
      <c r="AV2603" s="11" t="s">
        <v>134</v>
      </c>
      <c r="AW2603" s="11" t="s">
        <v>33</v>
      </c>
      <c r="AX2603" s="11" t="s">
        <v>70</v>
      </c>
      <c r="AY2603" s="220" t="s">
        <v>126</v>
      </c>
    </row>
    <row r="2604" spans="2:51" s="11" customFormat="1" ht="13.5">
      <c r="B2604" s="210"/>
      <c r="C2604" s="211"/>
      <c r="D2604" s="208" t="s">
        <v>171</v>
      </c>
      <c r="E2604" s="212" t="s">
        <v>21</v>
      </c>
      <c r="F2604" s="213" t="s">
        <v>3180</v>
      </c>
      <c r="G2604" s="211"/>
      <c r="H2604" s="214">
        <v>14.307</v>
      </c>
      <c r="I2604" s="215"/>
      <c r="J2604" s="211"/>
      <c r="K2604" s="211"/>
      <c r="L2604" s="216"/>
      <c r="M2604" s="217"/>
      <c r="N2604" s="218"/>
      <c r="O2604" s="218"/>
      <c r="P2604" s="218"/>
      <c r="Q2604" s="218"/>
      <c r="R2604" s="218"/>
      <c r="S2604" s="218"/>
      <c r="T2604" s="219"/>
      <c r="AT2604" s="220" t="s">
        <v>171</v>
      </c>
      <c r="AU2604" s="220" t="s">
        <v>134</v>
      </c>
      <c r="AV2604" s="11" t="s">
        <v>134</v>
      </c>
      <c r="AW2604" s="11" t="s">
        <v>33</v>
      </c>
      <c r="AX2604" s="11" t="s">
        <v>70</v>
      </c>
      <c r="AY2604" s="220" t="s">
        <v>126</v>
      </c>
    </row>
    <row r="2605" spans="2:51" s="11" customFormat="1" ht="13.5">
      <c r="B2605" s="210"/>
      <c r="C2605" s="211"/>
      <c r="D2605" s="208" t="s">
        <v>171</v>
      </c>
      <c r="E2605" s="212" t="s">
        <v>21</v>
      </c>
      <c r="F2605" s="213" t="s">
        <v>3181</v>
      </c>
      <c r="G2605" s="211"/>
      <c r="H2605" s="214">
        <v>14.324</v>
      </c>
      <c r="I2605" s="215"/>
      <c r="J2605" s="211"/>
      <c r="K2605" s="211"/>
      <c r="L2605" s="216"/>
      <c r="M2605" s="217"/>
      <c r="N2605" s="218"/>
      <c r="O2605" s="218"/>
      <c r="P2605" s="218"/>
      <c r="Q2605" s="218"/>
      <c r="R2605" s="218"/>
      <c r="S2605" s="218"/>
      <c r="T2605" s="219"/>
      <c r="AT2605" s="220" t="s">
        <v>171</v>
      </c>
      <c r="AU2605" s="220" t="s">
        <v>134</v>
      </c>
      <c r="AV2605" s="11" t="s">
        <v>134</v>
      </c>
      <c r="AW2605" s="11" t="s">
        <v>33</v>
      </c>
      <c r="AX2605" s="11" t="s">
        <v>70</v>
      </c>
      <c r="AY2605" s="220" t="s">
        <v>126</v>
      </c>
    </row>
    <row r="2606" spans="2:51" s="11" customFormat="1" ht="13.5">
      <c r="B2606" s="210"/>
      <c r="C2606" s="211"/>
      <c r="D2606" s="208" t="s">
        <v>171</v>
      </c>
      <c r="E2606" s="212" t="s">
        <v>21</v>
      </c>
      <c r="F2606" s="213" t="s">
        <v>3182</v>
      </c>
      <c r="G2606" s="211"/>
      <c r="H2606" s="214">
        <v>14.324</v>
      </c>
      <c r="I2606" s="215"/>
      <c r="J2606" s="211"/>
      <c r="K2606" s="211"/>
      <c r="L2606" s="216"/>
      <c r="M2606" s="217"/>
      <c r="N2606" s="218"/>
      <c r="O2606" s="218"/>
      <c r="P2606" s="218"/>
      <c r="Q2606" s="218"/>
      <c r="R2606" s="218"/>
      <c r="S2606" s="218"/>
      <c r="T2606" s="219"/>
      <c r="AT2606" s="220" t="s">
        <v>171</v>
      </c>
      <c r="AU2606" s="220" t="s">
        <v>134</v>
      </c>
      <c r="AV2606" s="11" t="s">
        <v>134</v>
      </c>
      <c r="AW2606" s="11" t="s">
        <v>33</v>
      </c>
      <c r="AX2606" s="11" t="s">
        <v>70</v>
      </c>
      <c r="AY2606" s="220" t="s">
        <v>126</v>
      </c>
    </row>
    <row r="2607" spans="2:51" s="11" customFormat="1" ht="13.5">
      <c r="B2607" s="210"/>
      <c r="C2607" s="211"/>
      <c r="D2607" s="208" t="s">
        <v>171</v>
      </c>
      <c r="E2607" s="212" t="s">
        <v>21</v>
      </c>
      <c r="F2607" s="213" t="s">
        <v>3183</v>
      </c>
      <c r="G2607" s="211"/>
      <c r="H2607" s="214">
        <v>14.891999999999999</v>
      </c>
      <c r="I2607" s="215"/>
      <c r="J2607" s="211"/>
      <c r="K2607" s="211"/>
      <c r="L2607" s="216"/>
      <c r="M2607" s="217"/>
      <c r="N2607" s="218"/>
      <c r="O2607" s="218"/>
      <c r="P2607" s="218"/>
      <c r="Q2607" s="218"/>
      <c r="R2607" s="218"/>
      <c r="S2607" s="218"/>
      <c r="T2607" s="219"/>
      <c r="AT2607" s="220" t="s">
        <v>171</v>
      </c>
      <c r="AU2607" s="220" t="s">
        <v>134</v>
      </c>
      <c r="AV2607" s="11" t="s">
        <v>134</v>
      </c>
      <c r="AW2607" s="11" t="s">
        <v>33</v>
      </c>
      <c r="AX2607" s="11" t="s">
        <v>70</v>
      </c>
      <c r="AY2607" s="220" t="s">
        <v>126</v>
      </c>
    </row>
    <row r="2608" spans="2:51" s="11" customFormat="1" ht="13.5">
      <c r="B2608" s="210"/>
      <c r="C2608" s="211"/>
      <c r="D2608" s="208" t="s">
        <v>171</v>
      </c>
      <c r="E2608" s="212" t="s">
        <v>21</v>
      </c>
      <c r="F2608" s="213" t="s">
        <v>3184</v>
      </c>
      <c r="G2608" s="211"/>
      <c r="H2608" s="214">
        <v>12.513999999999999</v>
      </c>
      <c r="I2608" s="215"/>
      <c r="J2608" s="211"/>
      <c r="K2608" s="211"/>
      <c r="L2608" s="216"/>
      <c r="M2608" s="217"/>
      <c r="N2608" s="218"/>
      <c r="O2608" s="218"/>
      <c r="P2608" s="218"/>
      <c r="Q2608" s="218"/>
      <c r="R2608" s="218"/>
      <c r="S2608" s="218"/>
      <c r="T2608" s="219"/>
      <c r="AT2608" s="220" t="s">
        <v>171</v>
      </c>
      <c r="AU2608" s="220" t="s">
        <v>134</v>
      </c>
      <c r="AV2608" s="11" t="s">
        <v>134</v>
      </c>
      <c r="AW2608" s="11" t="s">
        <v>33</v>
      </c>
      <c r="AX2608" s="11" t="s">
        <v>70</v>
      </c>
      <c r="AY2608" s="220" t="s">
        <v>126</v>
      </c>
    </row>
    <row r="2609" spans="2:65" s="11" customFormat="1" ht="13.5">
      <c r="B2609" s="210"/>
      <c r="C2609" s="211"/>
      <c r="D2609" s="208" t="s">
        <v>171</v>
      </c>
      <c r="E2609" s="212" t="s">
        <v>21</v>
      </c>
      <c r="F2609" s="213" t="s">
        <v>3185</v>
      </c>
      <c r="G2609" s="211"/>
      <c r="H2609" s="214">
        <v>3.55</v>
      </c>
      <c r="I2609" s="215"/>
      <c r="J2609" s="211"/>
      <c r="K2609" s="211"/>
      <c r="L2609" s="216"/>
      <c r="M2609" s="217"/>
      <c r="N2609" s="218"/>
      <c r="O2609" s="218"/>
      <c r="P2609" s="218"/>
      <c r="Q2609" s="218"/>
      <c r="R2609" s="218"/>
      <c r="S2609" s="218"/>
      <c r="T2609" s="219"/>
      <c r="AT2609" s="220" t="s">
        <v>171</v>
      </c>
      <c r="AU2609" s="220" t="s">
        <v>134</v>
      </c>
      <c r="AV2609" s="11" t="s">
        <v>134</v>
      </c>
      <c r="AW2609" s="11" t="s">
        <v>33</v>
      </c>
      <c r="AX2609" s="11" t="s">
        <v>70</v>
      </c>
      <c r="AY2609" s="220" t="s">
        <v>126</v>
      </c>
    </row>
    <row r="2610" spans="2:65" s="11" customFormat="1" ht="13.5">
      <c r="B2610" s="210"/>
      <c r="C2610" s="211"/>
      <c r="D2610" s="208" t="s">
        <v>171</v>
      </c>
      <c r="E2610" s="212" t="s">
        <v>21</v>
      </c>
      <c r="F2610" s="213" t="s">
        <v>3186</v>
      </c>
      <c r="G2610" s="211"/>
      <c r="H2610" s="214">
        <v>6.37</v>
      </c>
      <c r="I2610" s="215"/>
      <c r="J2610" s="211"/>
      <c r="K2610" s="211"/>
      <c r="L2610" s="216"/>
      <c r="M2610" s="217"/>
      <c r="N2610" s="218"/>
      <c r="O2610" s="218"/>
      <c r="P2610" s="218"/>
      <c r="Q2610" s="218"/>
      <c r="R2610" s="218"/>
      <c r="S2610" s="218"/>
      <c r="T2610" s="219"/>
      <c r="AT2610" s="220" t="s">
        <v>171</v>
      </c>
      <c r="AU2610" s="220" t="s">
        <v>134</v>
      </c>
      <c r="AV2610" s="11" t="s">
        <v>134</v>
      </c>
      <c r="AW2610" s="11" t="s">
        <v>33</v>
      </c>
      <c r="AX2610" s="11" t="s">
        <v>70</v>
      </c>
      <c r="AY2610" s="220" t="s">
        <v>126</v>
      </c>
    </row>
    <row r="2611" spans="2:65" s="11" customFormat="1" ht="13.5">
      <c r="B2611" s="210"/>
      <c r="C2611" s="211"/>
      <c r="D2611" s="208" t="s">
        <v>171</v>
      </c>
      <c r="E2611" s="212" t="s">
        <v>21</v>
      </c>
      <c r="F2611" s="213" t="s">
        <v>3187</v>
      </c>
      <c r="G2611" s="211"/>
      <c r="H2611" s="214">
        <v>10.478</v>
      </c>
      <c r="I2611" s="215"/>
      <c r="J2611" s="211"/>
      <c r="K2611" s="211"/>
      <c r="L2611" s="216"/>
      <c r="M2611" s="217"/>
      <c r="N2611" s="218"/>
      <c r="O2611" s="218"/>
      <c r="P2611" s="218"/>
      <c r="Q2611" s="218"/>
      <c r="R2611" s="218"/>
      <c r="S2611" s="218"/>
      <c r="T2611" s="219"/>
      <c r="AT2611" s="220" t="s">
        <v>171</v>
      </c>
      <c r="AU2611" s="220" t="s">
        <v>134</v>
      </c>
      <c r="AV2611" s="11" t="s">
        <v>134</v>
      </c>
      <c r="AW2611" s="11" t="s">
        <v>33</v>
      </c>
      <c r="AX2611" s="11" t="s">
        <v>70</v>
      </c>
      <c r="AY2611" s="220" t="s">
        <v>126</v>
      </c>
    </row>
    <row r="2612" spans="2:65" s="11" customFormat="1" ht="13.5">
      <c r="B2612" s="210"/>
      <c r="C2612" s="211"/>
      <c r="D2612" s="208" t="s">
        <v>171</v>
      </c>
      <c r="E2612" s="212" t="s">
        <v>21</v>
      </c>
      <c r="F2612" s="213" t="s">
        <v>3188</v>
      </c>
      <c r="G2612" s="211"/>
      <c r="H2612" s="214">
        <v>10.478</v>
      </c>
      <c r="I2612" s="215"/>
      <c r="J2612" s="211"/>
      <c r="K2612" s="211"/>
      <c r="L2612" s="216"/>
      <c r="M2612" s="217"/>
      <c r="N2612" s="218"/>
      <c r="O2612" s="218"/>
      <c r="P2612" s="218"/>
      <c r="Q2612" s="218"/>
      <c r="R2612" s="218"/>
      <c r="S2612" s="218"/>
      <c r="T2612" s="219"/>
      <c r="AT2612" s="220" t="s">
        <v>171</v>
      </c>
      <c r="AU2612" s="220" t="s">
        <v>134</v>
      </c>
      <c r="AV2612" s="11" t="s">
        <v>134</v>
      </c>
      <c r="AW2612" s="11" t="s">
        <v>33</v>
      </c>
      <c r="AX2612" s="11" t="s">
        <v>70</v>
      </c>
      <c r="AY2612" s="220" t="s">
        <v>126</v>
      </c>
    </row>
    <row r="2613" spans="2:65" s="11" customFormat="1" ht="13.5">
      <c r="B2613" s="210"/>
      <c r="C2613" s="211"/>
      <c r="D2613" s="208" t="s">
        <v>171</v>
      </c>
      <c r="E2613" s="212" t="s">
        <v>21</v>
      </c>
      <c r="F2613" s="213" t="s">
        <v>3189</v>
      </c>
      <c r="G2613" s="211"/>
      <c r="H2613" s="214">
        <v>10.478</v>
      </c>
      <c r="I2613" s="215"/>
      <c r="J2613" s="211"/>
      <c r="K2613" s="211"/>
      <c r="L2613" s="216"/>
      <c r="M2613" s="217"/>
      <c r="N2613" s="218"/>
      <c r="O2613" s="218"/>
      <c r="P2613" s="218"/>
      <c r="Q2613" s="218"/>
      <c r="R2613" s="218"/>
      <c r="S2613" s="218"/>
      <c r="T2613" s="219"/>
      <c r="AT2613" s="220" t="s">
        <v>171</v>
      </c>
      <c r="AU2613" s="220" t="s">
        <v>134</v>
      </c>
      <c r="AV2613" s="11" t="s">
        <v>134</v>
      </c>
      <c r="AW2613" s="11" t="s">
        <v>33</v>
      </c>
      <c r="AX2613" s="11" t="s">
        <v>70</v>
      </c>
      <c r="AY2613" s="220" t="s">
        <v>126</v>
      </c>
    </row>
    <row r="2614" spans="2:65" s="11" customFormat="1" ht="13.5">
      <c r="B2614" s="210"/>
      <c r="C2614" s="211"/>
      <c r="D2614" s="208" t="s">
        <v>171</v>
      </c>
      <c r="E2614" s="212" t="s">
        <v>21</v>
      </c>
      <c r="F2614" s="213" t="s">
        <v>3190</v>
      </c>
      <c r="G2614" s="211"/>
      <c r="H2614" s="214">
        <v>10.491</v>
      </c>
      <c r="I2614" s="215"/>
      <c r="J2614" s="211"/>
      <c r="K2614" s="211"/>
      <c r="L2614" s="216"/>
      <c r="M2614" s="217"/>
      <c r="N2614" s="218"/>
      <c r="O2614" s="218"/>
      <c r="P2614" s="218"/>
      <c r="Q2614" s="218"/>
      <c r="R2614" s="218"/>
      <c r="S2614" s="218"/>
      <c r="T2614" s="219"/>
      <c r="AT2614" s="220" t="s">
        <v>171</v>
      </c>
      <c r="AU2614" s="220" t="s">
        <v>134</v>
      </c>
      <c r="AV2614" s="11" t="s">
        <v>134</v>
      </c>
      <c r="AW2614" s="11" t="s">
        <v>33</v>
      </c>
      <c r="AX2614" s="11" t="s">
        <v>70</v>
      </c>
      <c r="AY2614" s="220" t="s">
        <v>126</v>
      </c>
    </row>
    <row r="2615" spans="2:65" s="11" customFormat="1" ht="13.5">
      <c r="B2615" s="210"/>
      <c r="C2615" s="211"/>
      <c r="D2615" s="208" t="s">
        <v>171</v>
      </c>
      <c r="E2615" s="212" t="s">
        <v>21</v>
      </c>
      <c r="F2615" s="213" t="s">
        <v>3191</v>
      </c>
      <c r="G2615" s="211"/>
      <c r="H2615" s="214">
        <v>10.491</v>
      </c>
      <c r="I2615" s="215"/>
      <c r="J2615" s="211"/>
      <c r="K2615" s="211"/>
      <c r="L2615" s="216"/>
      <c r="M2615" s="217"/>
      <c r="N2615" s="218"/>
      <c r="O2615" s="218"/>
      <c r="P2615" s="218"/>
      <c r="Q2615" s="218"/>
      <c r="R2615" s="218"/>
      <c r="S2615" s="218"/>
      <c r="T2615" s="219"/>
      <c r="AT2615" s="220" t="s">
        <v>171</v>
      </c>
      <c r="AU2615" s="220" t="s">
        <v>134</v>
      </c>
      <c r="AV2615" s="11" t="s">
        <v>134</v>
      </c>
      <c r="AW2615" s="11" t="s">
        <v>33</v>
      </c>
      <c r="AX2615" s="11" t="s">
        <v>70</v>
      </c>
      <c r="AY2615" s="220" t="s">
        <v>126</v>
      </c>
    </row>
    <row r="2616" spans="2:65" s="11" customFormat="1" ht="13.5">
      <c r="B2616" s="210"/>
      <c r="C2616" s="211"/>
      <c r="D2616" s="208" t="s">
        <v>171</v>
      </c>
      <c r="E2616" s="212" t="s">
        <v>21</v>
      </c>
      <c r="F2616" s="213" t="s">
        <v>3192</v>
      </c>
      <c r="G2616" s="211"/>
      <c r="H2616" s="214">
        <v>10.907</v>
      </c>
      <c r="I2616" s="215"/>
      <c r="J2616" s="211"/>
      <c r="K2616" s="211"/>
      <c r="L2616" s="216"/>
      <c r="M2616" s="217"/>
      <c r="N2616" s="218"/>
      <c r="O2616" s="218"/>
      <c r="P2616" s="218"/>
      <c r="Q2616" s="218"/>
      <c r="R2616" s="218"/>
      <c r="S2616" s="218"/>
      <c r="T2616" s="219"/>
      <c r="AT2616" s="220" t="s">
        <v>171</v>
      </c>
      <c r="AU2616" s="220" t="s">
        <v>134</v>
      </c>
      <c r="AV2616" s="11" t="s">
        <v>134</v>
      </c>
      <c r="AW2616" s="11" t="s">
        <v>33</v>
      </c>
      <c r="AX2616" s="11" t="s">
        <v>70</v>
      </c>
      <c r="AY2616" s="220" t="s">
        <v>126</v>
      </c>
    </row>
    <row r="2617" spans="2:65" s="11" customFormat="1" ht="13.5">
      <c r="B2617" s="210"/>
      <c r="C2617" s="211"/>
      <c r="D2617" s="208" t="s">
        <v>171</v>
      </c>
      <c r="E2617" s="212" t="s">
        <v>21</v>
      </c>
      <c r="F2617" s="213" t="s">
        <v>3193</v>
      </c>
      <c r="G2617" s="211"/>
      <c r="H2617" s="214">
        <v>10.465</v>
      </c>
      <c r="I2617" s="215"/>
      <c r="J2617" s="211"/>
      <c r="K2617" s="211"/>
      <c r="L2617" s="216"/>
      <c r="M2617" s="217"/>
      <c r="N2617" s="218"/>
      <c r="O2617" s="218"/>
      <c r="P2617" s="218"/>
      <c r="Q2617" s="218"/>
      <c r="R2617" s="218"/>
      <c r="S2617" s="218"/>
      <c r="T2617" s="219"/>
      <c r="AT2617" s="220" t="s">
        <v>171</v>
      </c>
      <c r="AU2617" s="220" t="s">
        <v>134</v>
      </c>
      <c r="AV2617" s="11" t="s">
        <v>134</v>
      </c>
      <c r="AW2617" s="11" t="s">
        <v>33</v>
      </c>
      <c r="AX2617" s="11" t="s">
        <v>70</v>
      </c>
      <c r="AY2617" s="220" t="s">
        <v>126</v>
      </c>
    </row>
    <row r="2618" spans="2:65" s="11" customFormat="1" ht="13.5">
      <c r="B2618" s="210"/>
      <c r="C2618" s="211"/>
      <c r="D2618" s="208" t="s">
        <v>171</v>
      </c>
      <c r="E2618" s="212" t="s">
        <v>21</v>
      </c>
      <c r="F2618" s="213" t="s">
        <v>3194</v>
      </c>
      <c r="G2618" s="211"/>
      <c r="H2618" s="214">
        <v>2.6</v>
      </c>
      <c r="I2618" s="215"/>
      <c r="J2618" s="211"/>
      <c r="K2618" s="211"/>
      <c r="L2618" s="216"/>
      <c r="M2618" s="217"/>
      <c r="N2618" s="218"/>
      <c r="O2618" s="218"/>
      <c r="P2618" s="218"/>
      <c r="Q2618" s="218"/>
      <c r="R2618" s="218"/>
      <c r="S2618" s="218"/>
      <c r="T2618" s="219"/>
      <c r="AT2618" s="220" t="s">
        <v>171</v>
      </c>
      <c r="AU2618" s="220" t="s">
        <v>134</v>
      </c>
      <c r="AV2618" s="11" t="s">
        <v>134</v>
      </c>
      <c r="AW2618" s="11" t="s">
        <v>33</v>
      </c>
      <c r="AX2618" s="11" t="s">
        <v>70</v>
      </c>
      <c r="AY2618" s="220" t="s">
        <v>126</v>
      </c>
    </row>
    <row r="2619" spans="2:65" s="12" customFormat="1" ht="13.5">
      <c r="B2619" s="221"/>
      <c r="C2619" s="222"/>
      <c r="D2619" s="208" t="s">
        <v>171</v>
      </c>
      <c r="E2619" s="223" t="s">
        <v>21</v>
      </c>
      <c r="F2619" s="224" t="s">
        <v>174</v>
      </c>
      <c r="G2619" s="222"/>
      <c r="H2619" s="225">
        <v>269.59899999999999</v>
      </c>
      <c r="I2619" s="226"/>
      <c r="J2619" s="222"/>
      <c r="K2619" s="222"/>
      <c r="L2619" s="227"/>
      <c r="M2619" s="228"/>
      <c r="N2619" s="229"/>
      <c r="O2619" s="229"/>
      <c r="P2619" s="229"/>
      <c r="Q2619" s="229"/>
      <c r="R2619" s="229"/>
      <c r="S2619" s="229"/>
      <c r="T2619" s="230"/>
      <c r="AT2619" s="231" t="s">
        <v>171</v>
      </c>
      <c r="AU2619" s="231" t="s">
        <v>134</v>
      </c>
      <c r="AV2619" s="12" t="s">
        <v>133</v>
      </c>
      <c r="AW2619" s="12" t="s">
        <v>33</v>
      </c>
      <c r="AX2619" s="12" t="s">
        <v>70</v>
      </c>
      <c r="AY2619" s="231" t="s">
        <v>126</v>
      </c>
    </row>
    <row r="2620" spans="2:65" s="11" customFormat="1" ht="13.5">
      <c r="B2620" s="210"/>
      <c r="C2620" s="211"/>
      <c r="D2620" s="208" t="s">
        <v>171</v>
      </c>
      <c r="E2620" s="212" t="s">
        <v>21</v>
      </c>
      <c r="F2620" s="213" t="s">
        <v>3195</v>
      </c>
      <c r="G2620" s="211"/>
      <c r="H2620" s="214">
        <v>323.51600000000002</v>
      </c>
      <c r="I2620" s="215"/>
      <c r="J2620" s="211"/>
      <c r="K2620" s="211"/>
      <c r="L2620" s="216"/>
      <c r="M2620" s="217"/>
      <c r="N2620" s="218"/>
      <c r="O2620" s="218"/>
      <c r="P2620" s="218"/>
      <c r="Q2620" s="218"/>
      <c r="R2620" s="218"/>
      <c r="S2620" s="218"/>
      <c r="T2620" s="219"/>
      <c r="AT2620" s="220" t="s">
        <v>171</v>
      </c>
      <c r="AU2620" s="220" t="s">
        <v>134</v>
      </c>
      <c r="AV2620" s="11" t="s">
        <v>134</v>
      </c>
      <c r="AW2620" s="11" t="s">
        <v>33</v>
      </c>
      <c r="AX2620" s="11" t="s">
        <v>70</v>
      </c>
      <c r="AY2620" s="220" t="s">
        <v>126</v>
      </c>
    </row>
    <row r="2621" spans="2:65" s="12" customFormat="1" ht="13.5">
      <c r="B2621" s="221"/>
      <c r="C2621" s="222"/>
      <c r="D2621" s="205" t="s">
        <v>171</v>
      </c>
      <c r="E2621" s="248" t="s">
        <v>21</v>
      </c>
      <c r="F2621" s="249" t="s">
        <v>174</v>
      </c>
      <c r="G2621" s="222"/>
      <c r="H2621" s="250">
        <v>323.51600000000002</v>
      </c>
      <c r="I2621" s="226"/>
      <c r="J2621" s="222"/>
      <c r="K2621" s="222"/>
      <c r="L2621" s="227"/>
      <c r="M2621" s="228"/>
      <c r="N2621" s="229"/>
      <c r="O2621" s="229"/>
      <c r="P2621" s="229"/>
      <c r="Q2621" s="229"/>
      <c r="R2621" s="229"/>
      <c r="S2621" s="229"/>
      <c r="T2621" s="230"/>
      <c r="AT2621" s="231" t="s">
        <v>171</v>
      </c>
      <c r="AU2621" s="231" t="s">
        <v>134</v>
      </c>
      <c r="AV2621" s="12" t="s">
        <v>133</v>
      </c>
      <c r="AW2621" s="12" t="s">
        <v>33</v>
      </c>
      <c r="AX2621" s="12" t="s">
        <v>78</v>
      </c>
      <c r="AY2621" s="231" t="s">
        <v>126</v>
      </c>
    </row>
    <row r="2622" spans="2:65" s="1" customFormat="1" ht="22.5" customHeight="1">
      <c r="B2622" s="41"/>
      <c r="C2622" s="193" t="s">
        <v>3196</v>
      </c>
      <c r="D2622" s="193" t="s">
        <v>129</v>
      </c>
      <c r="E2622" s="194" t="s">
        <v>3197</v>
      </c>
      <c r="F2622" s="195" t="s">
        <v>3198</v>
      </c>
      <c r="G2622" s="196" t="s">
        <v>400</v>
      </c>
      <c r="H2622" s="197">
        <v>23.1</v>
      </c>
      <c r="I2622" s="198"/>
      <c r="J2622" s="199">
        <f>ROUND(I2622*H2622,2)</f>
        <v>0</v>
      </c>
      <c r="K2622" s="195" t="s">
        <v>160</v>
      </c>
      <c r="L2622" s="61"/>
      <c r="M2622" s="200" t="s">
        <v>21</v>
      </c>
      <c r="N2622" s="201" t="s">
        <v>42</v>
      </c>
      <c r="O2622" s="42"/>
      <c r="P2622" s="202">
        <f>O2622*H2622</f>
        <v>0</v>
      </c>
      <c r="Q2622" s="202">
        <v>0</v>
      </c>
      <c r="R2622" s="202">
        <f>Q2622*H2622</f>
        <v>0</v>
      </c>
      <c r="S2622" s="202">
        <v>0</v>
      </c>
      <c r="T2622" s="203">
        <f>S2622*H2622</f>
        <v>0</v>
      </c>
      <c r="AR2622" s="24" t="s">
        <v>161</v>
      </c>
      <c r="AT2622" s="24" t="s">
        <v>129</v>
      </c>
      <c r="AU2622" s="24" t="s">
        <v>134</v>
      </c>
      <c r="AY2622" s="24" t="s">
        <v>126</v>
      </c>
      <c r="BE2622" s="204">
        <f>IF(N2622="základní",J2622,0)</f>
        <v>0</v>
      </c>
      <c r="BF2622" s="204">
        <f>IF(N2622="snížená",J2622,0)</f>
        <v>0</v>
      </c>
      <c r="BG2622" s="204">
        <f>IF(N2622="zákl. přenesená",J2622,0)</f>
        <v>0</v>
      </c>
      <c r="BH2622" s="204">
        <f>IF(N2622="sníž. přenesená",J2622,0)</f>
        <v>0</v>
      </c>
      <c r="BI2622" s="204">
        <f>IF(N2622="nulová",J2622,0)</f>
        <v>0</v>
      </c>
      <c r="BJ2622" s="24" t="s">
        <v>134</v>
      </c>
      <c r="BK2622" s="204">
        <f>ROUND(I2622*H2622,2)</f>
        <v>0</v>
      </c>
      <c r="BL2622" s="24" t="s">
        <v>161</v>
      </c>
      <c r="BM2622" s="24" t="s">
        <v>3199</v>
      </c>
    </row>
    <row r="2623" spans="2:65" s="1" customFormat="1" ht="40.5">
      <c r="B2623" s="41"/>
      <c r="C2623" s="63"/>
      <c r="D2623" s="208" t="s">
        <v>135</v>
      </c>
      <c r="E2623" s="63"/>
      <c r="F2623" s="209" t="s">
        <v>3200</v>
      </c>
      <c r="G2623" s="63"/>
      <c r="H2623" s="63"/>
      <c r="I2623" s="163"/>
      <c r="J2623" s="63"/>
      <c r="K2623" s="63"/>
      <c r="L2623" s="61"/>
      <c r="M2623" s="207"/>
      <c r="N2623" s="42"/>
      <c r="O2623" s="42"/>
      <c r="P2623" s="42"/>
      <c r="Q2623" s="42"/>
      <c r="R2623" s="42"/>
      <c r="S2623" s="42"/>
      <c r="T2623" s="78"/>
      <c r="AT2623" s="24" t="s">
        <v>135</v>
      </c>
      <c r="AU2623" s="24" t="s">
        <v>134</v>
      </c>
    </row>
    <row r="2624" spans="2:65" s="1" customFormat="1" ht="162">
      <c r="B2624" s="41"/>
      <c r="C2624" s="63"/>
      <c r="D2624" s="205" t="s">
        <v>299</v>
      </c>
      <c r="E2624" s="63"/>
      <c r="F2624" s="235" t="s">
        <v>3201</v>
      </c>
      <c r="G2624" s="63"/>
      <c r="H2624" s="63"/>
      <c r="I2624" s="163"/>
      <c r="J2624" s="63"/>
      <c r="K2624" s="63"/>
      <c r="L2624" s="61"/>
      <c r="M2624" s="207"/>
      <c r="N2624" s="42"/>
      <c r="O2624" s="42"/>
      <c r="P2624" s="42"/>
      <c r="Q2624" s="42"/>
      <c r="R2624" s="42"/>
      <c r="S2624" s="42"/>
      <c r="T2624" s="78"/>
      <c r="AT2624" s="24" t="s">
        <v>299</v>
      </c>
      <c r="AU2624" s="24" t="s">
        <v>134</v>
      </c>
    </row>
    <row r="2625" spans="2:65" s="1" customFormat="1" ht="22.5" customHeight="1">
      <c r="B2625" s="41"/>
      <c r="C2625" s="193" t="s">
        <v>1908</v>
      </c>
      <c r="D2625" s="193" t="s">
        <v>129</v>
      </c>
      <c r="E2625" s="194" t="s">
        <v>3202</v>
      </c>
      <c r="F2625" s="195" t="s">
        <v>3203</v>
      </c>
      <c r="G2625" s="196" t="s">
        <v>400</v>
      </c>
      <c r="H2625" s="197">
        <v>896.43600000000004</v>
      </c>
      <c r="I2625" s="198"/>
      <c r="J2625" s="199">
        <f>ROUND(I2625*H2625,2)</f>
        <v>0</v>
      </c>
      <c r="K2625" s="195" t="s">
        <v>160</v>
      </c>
      <c r="L2625" s="61"/>
      <c r="M2625" s="200" t="s">
        <v>21</v>
      </c>
      <c r="N2625" s="201" t="s">
        <v>42</v>
      </c>
      <c r="O2625" s="42"/>
      <c r="P2625" s="202">
        <f>O2625*H2625</f>
        <v>0</v>
      </c>
      <c r="Q2625" s="202">
        <v>0</v>
      </c>
      <c r="R2625" s="202">
        <f>Q2625*H2625</f>
        <v>0</v>
      </c>
      <c r="S2625" s="202">
        <v>0</v>
      </c>
      <c r="T2625" s="203">
        <f>S2625*H2625</f>
        <v>0</v>
      </c>
      <c r="AR2625" s="24" t="s">
        <v>161</v>
      </c>
      <c r="AT2625" s="24" t="s">
        <v>129</v>
      </c>
      <c r="AU2625" s="24" t="s">
        <v>134</v>
      </c>
      <c r="AY2625" s="24" t="s">
        <v>126</v>
      </c>
      <c r="BE2625" s="204">
        <f>IF(N2625="základní",J2625,0)</f>
        <v>0</v>
      </c>
      <c r="BF2625" s="204">
        <f>IF(N2625="snížená",J2625,0)</f>
        <v>0</v>
      </c>
      <c r="BG2625" s="204">
        <f>IF(N2625="zákl. přenesená",J2625,0)</f>
        <v>0</v>
      </c>
      <c r="BH2625" s="204">
        <f>IF(N2625="sníž. přenesená",J2625,0)</f>
        <v>0</v>
      </c>
      <c r="BI2625" s="204">
        <f>IF(N2625="nulová",J2625,0)</f>
        <v>0</v>
      </c>
      <c r="BJ2625" s="24" t="s">
        <v>134</v>
      </c>
      <c r="BK2625" s="204">
        <f>ROUND(I2625*H2625,2)</f>
        <v>0</v>
      </c>
      <c r="BL2625" s="24" t="s">
        <v>161</v>
      </c>
      <c r="BM2625" s="24" t="s">
        <v>3204</v>
      </c>
    </row>
    <row r="2626" spans="2:65" s="1" customFormat="1" ht="27">
      <c r="B2626" s="41"/>
      <c r="C2626" s="63"/>
      <c r="D2626" s="208" t="s">
        <v>135</v>
      </c>
      <c r="E2626" s="63"/>
      <c r="F2626" s="209" t="s">
        <v>3205</v>
      </c>
      <c r="G2626" s="63"/>
      <c r="H2626" s="63"/>
      <c r="I2626" s="163"/>
      <c r="J2626" s="63"/>
      <c r="K2626" s="63"/>
      <c r="L2626" s="61"/>
      <c r="M2626" s="207"/>
      <c r="N2626" s="42"/>
      <c r="O2626" s="42"/>
      <c r="P2626" s="42"/>
      <c r="Q2626" s="42"/>
      <c r="R2626" s="42"/>
      <c r="S2626" s="42"/>
      <c r="T2626" s="78"/>
      <c r="AT2626" s="24" t="s">
        <v>135</v>
      </c>
      <c r="AU2626" s="24" t="s">
        <v>134</v>
      </c>
    </row>
    <row r="2627" spans="2:65" s="1" customFormat="1" ht="148.5">
      <c r="B2627" s="41"/>
      <c r="C2627" s="63"/>
      <c r="D2627" s="208" t="s">
        <v>299</v>
      </c>
      <c r="E2627" s="63"/>
      <c r="F2627" s="236" t="s">
        <v>3206</v>
      </c>
      <c r="G2627" s="63"/>
      <c r="H2627" s="63"/>
      <c r="I2627" s="163"/>
      <c r="J2627" s="63"/>
      <c r="K2627" s="63"/>
      <c r="L2627" s="61"/>
      <c r="M2627" s="207"/>
      <c r="N2627" s="42"/>
      <c r="O2627" s="42"/>
      <c r="P2627" s="42"/>
      <c r="Q2627" s="42"/>
      <c r="R2627" s="42"/>
      <c r="S2627" s="42"/>
      <c r="T2627" s="78"/>
      <c r="AT2627" s="24" t="s">
        <v>299</v>
      </c>
      <c r="AU2627" s="24" t="s">
        <v>134</v>
      </c>
    </row>
    <row r="2628" spans="2:65" s="11" customFormat="1" ht="13.5">
      <c r="B2628" s="210"/>
      <c r="C2628" s="211"/>
      <c r="D2628" s="208" t="s">
        <v>171</v>
      </c>
      <c r="E2628" s="212" t="s">
        <v>21</v>
      </c>
      <c r="F2628" s="213" t="s">
        <v>1238</v>
      </c>
      <c r="G2628" s="211"/>
      <c r="H2628" s="214">
        <v>12.85</v>
      </c>
      <c r="I2628" s="215"/>
      <c r="J2628" s="211"/>
      <c r="K2628" s="211"/>
      <c r="L2628" s="216"/>
      <c r="M2628" s="217"/>
      <c r="N2628" s="218"/>
      <c r="O2628" s="218"/>
      <c r="P2628" s="218"/>
      <c r="Q2628" s="218"/>
      <c r="R2628" s="218"/>
      <c r="S2628" s="218"/>
      <c r="T2628" s="219"/>
      <c r="AT2628" s="220" t="s">
        <v>171</v>
      </c>
      <c r="AU2628" s="220" t="s">
        <v>134</v>
      </c>
      <c r="AV2628" s="11" t="s">
        <v>134</v>
      </c>
      <c r="AW2628" s="11" t="s">
        <v>33</v>
      </c>
      <c r="AX2628" s="11" t="s">
        <v>70</v>
      </c>
      <c r="AY2628" s="220" t="s">
        <v>126</v>
      </c>
    </row>
    <row r="2629" spans="2:65" s="11" customFormat="1" ht="13.5">
      <c r="B2629" s="210"/>
      <c r="C2629" s="211"/>
      <c r="D2629" s="208" t="s">
        <v>171</v>
      </c>
      <c r="E2629" s="212" t="s">
        <v>21</v>
      </c>
      <c r="F2629" s="213" t="s">
        <v>1310</v>
      </c>
      <c r="G2629" s="211"/>
      <c r="H2629" s="214">
        <v>10.06</v>
      </c>
      <c r="I2629" s="215"/>
      <c r="J2629" s="211"/>
      <c r="K2629" s="211"/>
      <c r="L2629" s="216"/>
      <c r="M2629" s="217"/>
      <c r="N2629" s="218"/>
      <c r="O2629" s="218"/>
      <c r="P2629" s="218"/>
      <c r="Q2629" s="218"/>
      <c r="R2629" s="218"/>
      <c r="S2629" s="218"/>
      <c r="T2629" s="219"/>
      <c r="AT2629" s="220" t="s">
        <v>171</v>
      </c>
      <c r="AU2629" s="220" t="s">
        <v>134</v>
      </c>
      <c r="AV2629" s="11" t="s">
        <v>134</v>
      </c>
      <c r="AW2629" s="11" t="s">
        <v>33</v>
      </c>
      <c r="AX2629" s="11" t="s">
        <v>70</v>
      </c>
      <c r="AY2629" s="220" t="s">
        <v>126</v>
      </c>
    </row>
    <row r="2630" spans="2:65" s="11" customFormat="1" ht="13.5">
      <c r="B2630" s="210"/>
      <c r="C2630" s="211"/>
      <c r="D2630" s="208" t="s">
        <v>171</v>
      </c>
      <c r="E2630" s="212" t="s">
        <v>21</v>
      </c>
      <c r="F2630" s="213" t="s">
        <v>1239</v>
      </c>
      <c r="G2630" s="211"/>
      <c r="H2630" s="214">
        <v>17.05</v>
      </c>
      <c r="I2630" s="215"/>
      <c r="J2630" s="211"/>
      <c r="K2630" s="211"/>
      <c r="L2630" s="216"/>
      <c r="M2630" s="217"/>
      <c r="N2630" s="218"/>
      <c r="O2630" s="218"/>
      <c r="P2630" s="218"/>
      <c r="Q2630" s="218"/>
      <c r="R2630" s="218"/>
      <c r="S2630" s="218"/>
      <c r="T2630" s="219"/>
      <c r="AT2630" s="220" t="s">
        <v>171</v>
      </c>
      <c r="AU2630" s="220" t="s">
        <v>134</v>
      </c>
      <c r="AV2630" s="11" t="s">
        <v>134</v>
      </c>
      <c r="AW2630" s="11" t="s">
        <v>33</v>
      </c>
      <c r="AX2630" s="11" t="s">
        <v>70</v>
      </c>
      <c r="AY2630" s="220" t="s">
        <v>126</v>
      </c>
    </row>
    <row r="2631" spans="2:65" s="11" customFormat="1" ht="13.5">
      <c r="B2631" s="210"/>
      <c r="C2631" s="211"/>
      <c r="D2631" s="208" t="s">
        <v>171</v>
      </c>
      <c r="E2631" s="212" t="s">
        <v>21</v>
      </c>
      <c r="F2631" s="213" t="s">
        <v>1324</v>
      </c>
      <c r="G2631" s="211"/>
      <c r="H2631" s="214">
        <v>8.14</v>
      </c>
      <c r="I2631" s="215"/>
      <c r="J2631" s="211"/>
      <c r="K2631" s="211"/>
      <c r="L2631" s="216"/>
      <c r="M2631" s="217"/>
      <c r="N2631" s="218"/>
      <c r="O2631" s="218"/>
      <c r="P2631" s="218"/>
      <c r="Q2631" s="218"/>
      <c r="R2631" s="218"/>
      <c r="S2631" s="218"/>
      <c r="T2631" s="219"/>
      <c r="AT2631" s="220" t="s">
        <v>171</v>
      </c>
      <c r="AU2631" s="220" t="s">
        <v>134</v>
      </c>
      <c r="AV2631" s="11" t="s">
        <v>134</v>
      </c>
      <c r="AW2631" s="11" t="s">
        <v>33</v>
      </c>
      <c r="AX2631" s="11" t="s">
        <v>70</v>
      </c>
      <c r="AY2631" s="220" t="s">
        <v>126</v>
      </c>
    </row>
    <row r="2632" spans="2:65" s="11" customFormat="1" ht="13.5">
      <c r="B2632" s="210"/>
      <c r="C2632" s="211"/>
      <c r="D2632" s="208" t="s">
        <v>171</v>
      </c>
      <c r="E2632" s="212" t="s">
        <v>21</v>
      </c>
      <c r="F2632" s="213" t="s">
        <v>1240</v>
      </c>
      <c r="G2632" s="211"/>
      <c r="H2632" s="214">
        <v>5.52</v>
      </c>
      <c r="I2632" s="215"/>
      <c r="J2632" s="211"/>
      <c r="K2632" s="211"/>
      <c r="L2632" s="216"/>
      <c r="M2632" s="217"/>
      <c r="N2632" s="218"/>
      <c r="O2632" s="218"/>
      <c r="P2632" s="218"/>
      <c r="Q2632" s="218"/>
      <c r="R2632" s="218"/>
      <c r="S2632" s="218"/>
      <c r="T2632" s="219"/>
      <c r="AT2632" s="220" t="s">
        <v>171</v>
      </c>
      <c r="AU2632" s="220" t="s">
        <v>134</v>
      </c>
      <c r="AV2632" s="11" t="s">
        <v>134</v>
      </c>
      <c r="AW2632" s="11" t="s">
        <v>33</v>
      </c>
      <c r="AX2632" s="11" t="s">
        <v>70</v>
      </c>
      <c r="AY2632" s="220" t="s">
        <v>126</v>
      </c>
    </row>
    <row r="2633" spans="2:65" s="11" customFormat="1" ht="13.5">
      <c r="B2633" s="210"/>
      <c r="C2633" s="211"/>
      <c r="D2633" s="208" t="s">
        <v>171</v>
      </c>
      <c r="E2633" s="212" t="s">
        <v>21</v>
      </c>
      <c r="F2633" s="213" t="s">
        <v>1241</v>
      </c>
      <c r="G2633" s="211"/>
      <c r="H2633" s="214">
        <v>2.7</v>
      </c>
      <c r="I2633" s="215"/>
      <c r="J2633" s="211"/>
      <c r="K2633" s="211"/>
      <c r="L2633" s="216"/>
      <c r="M2633" s="217"/>
      <c r="N2633" s="218"/>
      <c r="O2633" s="218"/>
      <c r="P2633" s="218"/>
      <c r="Q2633" s="218"/>
      <c r="R2633" s="218"/>
      <c r="S2633" s="218"/>
      <c r="T2633" s="219"/>
      <c r="AT2633" s="220" t="s">
        <v>171</v>
      </c>
      <c r="AU2633" s="220" t="s">
        <v>134</v>
      </c>
      <c r="AV2633" s="11" t="s">
        <v>134</v>
      </c>
      <c r="AW2633" s="11" t="s">
        <v>33</v>
      </c>
      <c r="AX2633" s="11" t="s">
        <v>70</v>
      </c>
      <c r="AY2633" s="220" t="s">
        <v>126</v>
      </c>
    </row>
    <row r="2634" spans="2:65" s="11" customFormat="1" ht="13.5">
      <c r="B2634" s="210"/>
      <c r="C2634" s="211"/>
      <c r="D2634" s="208" t="s">
        <v>171</v>
      </c>
      <c r="E2634" s="212" t="s">
        <v>21</v>
      </c>
      <c r="F2634" s="213" t="s">
        <v>1242</v>
      </c>
      <c r="G2634" s="211"/>
      <c r="H2634" s="214">
        <v>9.11</v>
      </c>
      <c r="I2634" s="215"/>
      <c r="J2634" s="211"/>
      <c r="K2634" s="211"/>
      <c r="L2634" s="216"/>
      <c r="M2634" s="217"/>
      <c r="N2634" s="218"/>
      <c r="O2634" s="218"/>
      <c r="P2634" s="218"/>
      <c r="Q2634" s="218"/>
      <c r="R2634" s="218"/>
      <c r="S2634" s="218"/>
      <c r="T2634" s="219"/>
      <c r="AT2634" s="220" t="s">
        <v>171</v>
      </c>
      <c r="AU2634" s="220" t="s">
        <v>134</v>
      </c>
      <c r="AV2634" s="11" t="s">
        <v>134</v>
      </c>
      <c r="AW2634" s="11" t="s">
        <v>33</v>
      </c>
      <c r="AX2634" s="11" t="s">
        <v>70</v>
      </c>
      <c r="AY2634" s="220" t="s">
        <v>126</v>
      </c>
    </row>
    <row r="2635" spans="2:65" s="11" customFormat="1" ht="13.5">
      <c r="B2635" s="210"/>
      <c r="C2635" s="211"/>
      <c r="D2635" s="208" t="s">
        <v>171</v>
      </c>
      <c r="E2635" s="212" t="s">
        <v>21</v>
      </c>
      <c r="F2635" s="213" t="s">
        <v>1245</v>
      </c>
      <c r="G2635" s="211"/>
      <c r="H2635" s="214">
        <v>3.39</v>
      </c>
      <c r="I2635" s="215"/>
      <c r="J2635" s="211"/>
      <c r="K2635" s="211"/>
      <c r="L2635" s="216"/>
      <c r="M2635" s="217"/>
      <c r="N2635" s="218"/>
      <c r="O2635" s="218"/>
      <c r="P2635" s="218"/>
      <c r="Q2635" s="218"/>
      <c r="R2635" s="218"/>
      <c r="S2635" s="218"/>
      <c r="T2635" s="219"/>
      <c r="AT2635" s="220" t="s">
        <v>171</v>
      </c>
      <c r="AU2635" s="220" t="s">
        <v>134</v>
      </c>
      <c r="AV2635" s="11" t="s">
        <v>134</v>
      </c>
      <c r="AW2635" s="11" t="s">
        <v>33</v>
      </c>
      <c r="AX2635" s="11" t="s">
        <v>70</v>
      </c>
      <c r="AY2635" s="220" t="s">
        <v>126</v>
      </c>
    </row>
    <row r="2636" spans="2:65" s="11" customFormat="1" ht="13.5">
      <c r="B2636" s="210"/>
      <c r="C2636" s="211"/>
      <c r="D2636" s="208" t="s">
        <v>171</v>
      </c>
      <c r="E2636" s="212" t="s">
        <v>21</v>
      </c>
      <c r="F2636" s="213" t="s">
        <v>1312</v>
      </c>
      <c r="G2636" s="211"/>
      <c r="H2636" s="214">
        <v>7.77</v>
      </c>
      <c r="I2636" s="215"/>
      <c r="J2636" s="211"/>
      <c r="K2636" s="211"/>
      <c r="L2636" s="216"/>
      <c r="M2636" s="217"/>
      <c r="N2636" s="218"/>
      <c r="O2636" s="218"/>
      <c r="P2636" s="218"/>
      <c r="Q2636" s="218"/>
      <c r="R2636" s="218"/>
      <c r="S2636" s="218"/>
      <c r="T2636" s="219"/>
      <c r="AT2636" s="220" t="s">
        <v>171</v>
      </c>
      <c r="AU2636" s="220" t="s">
        <v>134</v>
      </c>
      <c r="AV2636" s="11" t="s">
        <v>134</v>
      </c>
      <c r="AW2636" s="11" t="s">
        <v>33</v>
      </c>
      <c r="AX2636" s="11" t="s">
        <v>70</v>
      </c>
      <c r="AY2636" s="220" t="s">
        <v>126</v>
      </c>
    </row>
    <row r="2637" spans="2:65" s="11" customFormat="1" ht="13.5">
      <c r="B2637" s="210"/>
      <c r="C2637" s="211"/>
      <c r="D2637" s="208" t="s">
        <v>171</v>
      </c>
      <c r="E2637" s="212" t="s">
        <v>21</v>
      </c>
      <c r="F2637" s="213" t="s">
        <v>1313</v>
      </c>
      <c r="G2637" s="211"/>
      <c r="H2637" s="214">
        <v>12.55</v>
      </c>
      <c r="I2637" s="215"/>
      <c r="J2637" s="211"/>
      <c r="K2637" s="211"/>
      <c r="L2637" s="216"/>
      <c r="M2637" s="217"/>
      <c r="N2637" s="218"/>
      <c r="O2637" s="218"/>
      <c r="P2637" s="218"/>
      <c r="Q2637" s="218"/>
      <c r="R2637" s="218"/>
      <c r="S2637" s="218"/>
      <c r="T2637" s="219"/>
      <c r="AT2637" s="220" t="s">
        <v>171</v>
      </c>
      <c r="AU2637" s="220" t="s">
        <v>134</v>
      </c>
      <c r="AV2637" s="11" t="s">
        <v>134</v>
      </c>
      <c r="AW2637" s="11" t="s">
        <v>33</v>
      </c>
      <c r="AX2637" s="11" t="s">
        <v>70</v>
      </c>
      <c r="AY2637" s="220" t="s">
        <v>126</v>
      </c>
    </row>
    <row r="2638" spans="2:65" s="11" customFormat="1" ht="13.5">
      <c r="B2638" s="210"/>
      <c r="C2638" s="211"/>
      <c r="D2638" s="208" t="s">
        <v>171</v>
      </c>
      <c r="E2638" s="212" t="s">
        <v>21</v>
      </c>
      <c r="F2638" s="213" t="s">
        <v>1314</v>
      </c>
      <c r="G2638" s="211"/>
      <c r="H2638" s="214">
        <v>14.36</v>
      </c>
      <c r="I2638" s="215"/>
      <c r="J2638" s="211"/>
      <c r="K2638" s="211"/>
      <c r="L2638" s="216"/>
      <c r="M2638" s="217"/>
      <c r="N2638" s="218"/>
      <c r="O2638" s="218"/>
      <c r="P2638" s="218"/>
      <c r="Q2638" s="218"/>
      <c r="R2638" s="218"/>
      <c r="S2638" s="218"/>
      <c r="T2638" s="219"/>
      <c r="AT2638" s="220" t="s">
        <v>171</v>
      </c>
      <c r="AU2638" s="220" t="s">
        <v>134</v>
      </c>
      <c r="AV2638" s="11" t="s">
        <v>134</v>
      </c>
      <c r="AW2638" s="11" t="s">
        <v>33</v>
      </c>
      <c r="AX2638" s="11" t="s">
        <v>70</v>
      </c>
      <c r="AY2638" s="220" t="s">
        <v>126</v>
      </c>
    </row>
    <row r="2639" spans="2:65" s="11" customFormat="1" ht="13.5">
      <c r="B2639" s="210"/>
      <c r="C2639" s="211"/>
      <c r="D2639" s="208" t="s">
        <v>171</v>
      </c>
      <c r="E2639" s="212" t="s">
        <v>21</v>
      </c>
      <c r="F2639" s="213" t="s">
        <v>1246</v>
      </c>
      <c r="G2639" s="211"/>
      <c r="H2639" s="214">
        <v>3.04</v>
      </c>
      <c r="I2639" s="215"/>
      <c r="J2639" s="211"/>
      <c r="K2639" s="211"/>
      <c r="L2639" s="216"/>
      <c r="M2639" s="217"/>
      <c r="N2639" s="218"/>
      <c r="O2639" s="218"/>
      <c r="P2639" s="218"/>
      <c r="Q2639" s="218"/>
      <c r="R2639" s="218"/>
      <c r="S2639" s="218"/>
      <c r="T2639" s="219"/>
      <c r="AT2639" s="220" t="s">
        <v>171</v>
      </c>
      <c r="AU2639" s="220" t="s">
        <v>134</v>
      </c>
      <c r="AV2639" s="11" t="s">
        <v>134</v>
      </c>
      <c r="AW2639" s="11" t="s">
        <v>33</v>
      </c>
      <c r="AX2639" s="11" t="s">
        <v>70</v>
      </c>
      <c r="AY2639" s="220" t="s">
        <v>126</v>
      </c>
    </row>
    <row r="2640" spans="2:65" s="11" customFormat="1" ht="13.5">
      <c r="B2640" s="210"/>
      <c r="C2640" s="211"/>
      <c r="D2640" s="208" t="s">
        <v>171</v>
      </c>
      <c r="E2640" s="212" t="s">
        <v>21</v>
      </c>
      <c r="F2640" s="213" t="s">
        <v>1252</v>
      </c>
      <c r="G2640" s="211"/>
      <c r="H2640" s="214">
        <v>3.82</v>
      </c>
      <c r="I2640" s="215"/>
      <c r="J2640" s="211"/>
      <c r="K2640" s="211"/>
      <c r="L2640" s="216"/>
      <c r="M2640" s="217"/>
      <c r="N2640" s="218"/>
      <c r="O2640" s="218"/>
      <c r="P2640" s="218"/>
      <c r="Q2640" s="218"/>
      <c r="R2640" s="218"/>
      <c r="S2640" s="218"/>
      <c r="T2640" s="219"/>
      <c r="AT2640" s="220" t="s">
        <v>171</v>
      </c>
      <c r="AU2640" s="220" t="s">
        <v>134</v>
      </c>
      <c r="AV2640" s="11" t="s">
        <v>134</v>
      </c>
      <c r="AW2640" s="11" t="s">
        <v>33</v>
      </c>
      <c r="AX2640" s="11" t="s">
        <v>70</v>
      </c>
      <c r="AY2640" s="220" t="s">
        <v>126</v>
      </c>
    </row>
    <row r="2641" spans="2:51" s="11" customFormat="1" ht="13.5">
      <c r="B2641" s="210"/>
      <c r="C2641" s="211"/>
      <c r="D2641" s="208" t="s">
        <v>171</v>
      </c>
      <c r="E2641" s="212" t="s">
        <v>21</v>
      </c>
      <c r="F2641" s="213" t="s">
        <v>1315</v>
      </c>
      <c r="G2641" s="211"/>
      <c r="H2641" s="214">
        <v>11.45</v>
      </c>
      <c r="I2641" s="215"/>
      <c r="J2641" s="211"/>
      <c r="K2641" s="211"/>
      <c r="L2641" s="216"/>
      <c r="M2641" s="217"/>
      <c r="N2641" s="218"/>
      <c r="O2641" s="218"/>
      <c r="P2641" s="218"/>
      <c r="Q2641" s="218"/>
      <c r="R2641" s="218"/>
      <c r="S2641" s="218"/>
      <c r="T2641" s="219"/>
      <c r="AT2641" s="220" t="s">
        <v>171</v>
      </c>
      <c r="AU2641" s="220" t="s">
        <v>134</v>
      </c>
      <c r="AV2641" s="11" t="s">
        <v>134</v>
      </c>
      <c r="AW2641" s="11" t="s">
        <v>33</v>
      </c>
      <c r="AX2641" s="11" t="s">
        <v>70</v>
      </c>
      <c r="AY2641" s="220" t="s">
        <v>126</v>
      </c>
    </row>
    <row r="2642" spans="2:51" s="11" customFormat="1" ht="13.5">
      <c r="B2642" s="210"/>
      <c r="C2642" s="211"/>
      <c r="D2642" s="208" t="s">
        <v>171</v>
      </c>
      <c r="E2642" s="212" t="s">
        <v>21</v>
      </c>
      <c r="F2642" s="213" t="s">
        <v>1316</v>
      </c>
      <c r="G2642" s="211"/>
      <c r="H2642" s="214">
        <v>8.67</v>
      </c>
      <c r="I2642" s="215"/>
      <c r="J2642" s="211"/>
      <c r="K2642" s="211"/>
      <c r="L2642" s="216"/>
      <c r="M2642" s="217"/>
      <c r="N2642" s="218"/>
      <c r="O2642" s="218"/>
      <c r="P2642" s="218"/>
      <c r="Q2642" s="218"/>
      <c r="R2642" s="218"/>
      <c r="S2642" s="218"/>
      <c r="T2642" s="219"/>
      <c r="AT2642" s="220" t="s">
        <v>171</v>
      </c>
      <c r="AU2642" s="220" t="s">
        <v>134</v>
      </c>
      <c r="AV2642" s="11" t="s">
        <v>134</v>
      </c>
      <c r="AW2642" s="11" t="s">
        <v>33</v>
      </c>
      <c r="AX2642" s="11" t="s">
        <v>70</v>
      </c>
      <c r="AY2642" s="220" t="s">
        <v>126</v>
      </c>
    </row>
    <row r="2643" spans="2:51" s="11" customFormat="1" ht="13.5">
      <c r="B2643" s="210"/>
      <c r="C2643" s="211"/>
      <c r="D2643" s="208" t="s">
        <v>171</v>
      </c>
      <c r="E2643" s="212" t="s">
        <v>21</v>
      </c>
      <c r="F2643" s="213" t="s">
        <v>1317</v>
      </c>
      <c r="G2643" s="211"/>
      <c r="H2643" s="214">
        <v>21.55</v>
      </c>
      <c r="I2643" s="215"/>
      <c r="J2643" s="211"/>
      <c r="K2643" s="211"/>
      <c r="L2643" s="216"/>
      <c r="M2643" s="217"/>
      <c r="N2643" s="218"/>
      <c r="O2643" s="218"/>
      <c r="P2643" s="218"/>
      <c r="Q2643" s="218"/>
      <c r="R2643" s="218"/>
      <c r="S2643" s="218"/>
      <c r="T2643" s="219"/>
      <c r="AT2643" s="220" t="s">
        <v>171</v>
      </c>
      <c r="AU2643" s="220" t="s">
        <v>134</v>
      </c>
      <c r="AV2643" s="11" t="s">
        <v>134</v>
      </c>
      <c r="AW2643" s="11" t="s">
        <v>33</v>
      </c>
      <c r="AX2643" s="11" t="s">
        <v>70</v>
      </c>
      <c r="AY2643" s="220" t="s">
        <v>126</v>
      </c>
    </row>
    <row r="2644" spans="2:51" s="11" customFormat="1" ht="13.5">
      <c r="B2644" s="210"/>
      <c r="C2644" s="211"/>
      <c r="D2644" s="208" t="s">
        <v>171</v>
      </c>
      <c r="E2644" s="212" t="s">
        <v>21</v>
      </c>
      <c r="F2644" s="213" t="s">
        <v>1318</v>
      </c>
      <c r="G2644" s="211"/>
      <c r="H2644" s="214">
        <v>6.13</v>
      </c>
      <c r="I2644" s="215"/>
      <c r="J2644" s="211"/>
      <c r="K2644" s="211"/>
      <c r="L2644" s="216"/>
      <c r="M2644" s="217"/>
      <c r="N2644" s="218"/>
      <c r="O2644" s="218"/>
      <c r="P2644" s="218"/>
      <c r="Q2644" s="218"/>
      <c r="R2644" s="218"/>
      <c r="S2644" s="218"/>
      <c r="T2644" s="219"/>
      <c r="AT2644" s="220" t="s">
        <v>171</v>
      </c>
      <c r="AU2644" s="220" t="s">
        <v>134</v>
      </c>
      <c r="AV2644" s="11" t="s">
        <v>134</v>
      </c>
      <c r="AW2644" s="11" t="s">
        <v>33</v>
      </c>
      <c r="AX2644" s="11" t="s">
        <v>70</v>
      </c>
      <c r="AY2644" s="220" t="s">
        <v>126</v>
      </c>
    </row>
    <row r="2645" spans="2:51" s="11" customFormat="1" ht="13.5">
      <c r="B2645" s="210"/>
      <c r="C2645" s="211"/>
      <c r="D2645" s="208" t="s">
        <v>171</v>
      </c>
      <c r="E2645" s="212" t="s">
        <v>21</v>
      </c>
      <c r="F2645" s="213" t="s">
        <v>1253</v>
      </c>
      <c r="G2645" s="211"/>
      <c r="H2645" s="214">
        <v>4.08</v>
      </c>
      <c r="I2645" s="215"/>
      <c r="J2645" s="211"/>
      <c r="K2645" s="211"/>
      <c r="L2645" s="216"/>
      <c r="M2645" s="217"/>
      <c r="N2645" s="218"/>
      <c r="O2645" s="218"/>
      <c r="P2645" s="218"/>
      <c r="Q2645" s="218"/>
      <c r="R2645" s="218"/>
      <c r="S2645" s="218"/>
      <c r="T2645" s="219"/>
      <c r="AT2645" s="220" t="s">
        <v>171</v>
      </c>
      <c r="AU2645" s="220" t="s">
        <v>134</v>
      </c>
      <c r="AV2645" s="11" t="s">
        <v>134</v>
      </c>
      <c r="AW2645" s="11" t="s">
        <v>33</v>
      </c>
      <c r="AX2645" s="11" t="s">
        <v>70</v>
      </c>
      <c r="AY2645" s="220" t="s">
        <v>126</v>
      </c>
    </row>
    <row r="2646" spans="2:51" s="11" customFormat="1" ht="13.5">
      <c r="B2646" s="210"/>
      <c r="C2646" s="211"/>
      <c r="D2646" s="208" t="s">
        <v>171</v>
      </c>
      <c r="E2646" s="212" t="s">
        <v>21</v>
      </c>
      <c r="F2646" s="213" t="s">
        <v>1320</v>
      </c>
      <c r="G2646" s="211"/>
      <c r="H2646" s="214">
        <v>23.2</v>
      </c>
      <c r="I2646" s="215"/>
      <c r="J2646" s="211"/>
      <c r="K2646" s="211"/>
      <c r="L2646" s="216"/>
      <c r="M2646" s="217"/>
      <c r="N2646" s="218"/>
      <c r="O2646" s="218"/>
      <c r="P2646" s="218"/>
      <c r="Q2646" s="218"/>
      <c r="R2646" s="218"/>
      <c r="S2646" s="218"/>
      <c r="T2646" s="219"/>
      <c r="AT2646" s="220" t="s">
        <v>171</v>
      </c>
      <c r="AU2646" s="220" t="s">
        <v>134</v>
      </c>
      <c r="AV2646" s="11" t="s">
        <v>134</v>
      </c>
      <c r="AW2646" s="11" t="s">
        <v>33</v>
      </c>
      <c r="AX2646" s="11" t="s">
        <v>70</v>
      </c>
      <c r="AY2646" s="220" t="s">
        <v>126</v>
      </c>
    </row>
    <row r="2647" spans="2:51" s="11" customFormat="1" ht="13.5">
      <c r="B2647" s="210"/>
      <c r="C2647" s="211"/>
      <c r="D2647" s="208" t="s">
        <v>171</v>
      </c>
      <c r="E2647" s="212" t="s">
        <v>21</v>
      </c>
      <c r="F2647" s="213" t="s">
        <v>1321</v>
      </c>
      <c r="G2647" s="211"/>
      <c r="H2647" s="214">
        <v>23.01</v>
      </c>
      <c r="I2647" s="215"/>
      <c r="J2647" s="211"/>
      <c r="K2647" s="211"/>
      <c r="L2647" s="216"/>
      <c r="M2647" s="217"/>
      <c r="N2647" s="218"/>
      <c r="O2647" s="218"/>
      <c r="P2647" s="218"/>
      <c r="Q2647" s="218"/>
      <c r="R2647" s="218"/>
      <c r="S2647" s="218"/>
      <c r="T2647" s="219"/>
      <c r="AT2647" s="220" t="s">
        <v>171</v>
      </c>
      <c r="AU2647" s="220" t="s">
        <v>134</v>
      </c>
      <c r="AV2647" s="11" t="s">
        <v>134</v>
      </c>
      <c r="AW2647" s="11" t="s">
        <v>33</v>
      </c>
      <c r="AX2647" s="11" t="s">
        <v>70</v>
      </c>
      <c r="AY2647" s="220" t="s">
        <v>126</v>
      </c>
    </row>
    <row r="2648" spans="2:51" s="11" customFormat="1" ht="13.5">
      <c r="B2648" s="210"/>
      <c r="C2648" s="211"/>
      <c r="D2648" s="208" t="s">
        <v>171</v>
      </c>
      <c r="E2648" s="212" t="s">
        <v>21</v>
      </c>
      <c r="F2648" s="213" t="s">
        <v>1322</v>
      </c>
      <c r="G2648" s="211"/>
      <c r="H2648" s="214">
        <v>19.52</v>
      </c>
      <c r="I2648" s="215"/>
      <c r="J2648" s="211"/>
      <c r="K2648" s="211"/>
      <c r="L2648" s="216"/>
      <c r="M2648" s="217"/>
      <c r="N2648" s="218"/>
      <c r="O2648" s="218"/>
      <c r="P2648" s="218"/>
      <c r="Q2648" s="218"/>
      <c r="R2648" s="218"/>
      <c r="S2648" s="218"/>
      <c r="T2648" s="219"/>
      <c r="AT2648" s="220" t="s">
        <v>171</v>
      </c>
      <c r="AU2648" s="220" t="s">
        <v>134</v>
      </c>
      <c r="AV2648" s="11" t="s">
        <v>134</v>
      </c>
      <c r="AW2648" s="11" t="s">
        <v>33</v>
      </c>
      <c r="AX2648" s="11" t="s">
        <v>70</v>
      </c>
      <c r="AY2648" s="220" t="s">
        <v>126</v>
      </c>
    </row>
    <row r="2649" spans="2:51" s="11" customFormat="1" ht="13.5">
      <c r="B2649" s="210"/>
      <c r="C2649" s="211"/>
      <c r="D2649" s="208" t="s">
        <v>171</v>
      </c>
      <c r="E2649" s="212" t="s">
        <v>21</v>
      </c>
      <c r="F2649" s="213" t="s">
        <v>1256</v>
      </c>
      <c r="G2649" s="211"/>
      <c r="H2649" s="214">
        <v>3.92</v>
      </c>
      <c r="I2649" s="215"/>
      <c r="J2649" s="211"/>
      <c r="K2649" s="211"/>
      <c r="L2649" s="216"/>
      <c r="M2649" s="217"/>
      <c r="N2649" s="218"/>
      <c r="O2649" s="218"/>
      <c r="P2649" s="218"/>
      <c r="Q2649" s="218"/>
      <c r="R2649" s="218"/>
      <c r="S2649" s="218"/>
      <c r="T2649" s="219"/>
      <c r="AT2649" s="220" t="s">
        <v>171</v>
      </c>
      <c r="AU2649" s="220" t="s">
        <v>134</v>
      </c>
      <c r="AV2649" s="11" t="s">
        <v>134</v>
      </c>
      <c r="AW2649" s="11" t="s">
        <v>33</v>
      </c>
      <c r="AX2649" s="11" t="s">
        <v>70</v>
      </c>
      <c r="AY2649" s="220" t="s">
        <v>126</v>
      </c>
    </row>
    <row r="2650" spans="2:51" s="11" customFormat="1" ht="13.5">
      <c r="B2650" s="210"/>
      <c r="C2650" s="211"/>
      <c r="D2650" s="208" t="s">
        <v>171</v>
      </c>
      <c r="E2650" s="212" t="s">
        <v>21</v>
      </c>
      <c r="F2650" s="213" t="s">
        <v>1258</v>
      </c>
      <c r="G2650" s="211"/>
      <c r="H2650" s="214">
        <v>20.89</v>
      </c>
      <c r="I2650" s="215"/>
      <c r="J2650" s="211"/>
      <c r="K2650" s="211"/>
      <c r="L2650" s="216"/>
      <c r="M2650" s="217"/>
      <c r="N2650" s="218"/>
      <c r="O2650" s="218"/>
      <c r="P2650" s="218"/>
      <c r="Q2650" s="218"/>
      <c r="R2650" s="218"/>
      <c r="S2650" s="218"/>
      <c r="T2650" s="219"/>
      <c r="AT2650" s="220" t="s">
        <v>171</v>
      </c>
      <c r="AU2650" s="220" t="s">
        <v>134</v>
      </c>
      <c r="AV2650" s="11" t="s">
        <v>134</v>
      </c>
      <c r="AW2650" s="11" t="s">
        <v>33</v>
      </c>
      <c r="AX2650" s="11" t="s">
        <v>70</v>
      </c>
      <c r="AY2650" s="220" t="s">
        <v>126</v>
      </c>
    </row>
    <row r="2651" spans="2:51" s="11" customFormat="1" ht="13.5">
      <c r="B2651" s="210"/>
      <c r="C2651" s="211"/>
      <c r="D2651" s="208" t="s">
        <v>171</v>
      </c>
      <c r="E2651" s="212" t="s">
        <v>21</v>
      </c>
      <c r="F2651" s="213" t="s">
        <v>1259</v>
      </c>
      <c r="G2651" s="211"/>
      <c r="H2651" s="214">
        <v>22.59</v>
      </c>
      <c r="I2651" s="215"/>
      <c r="J2651" s="211"/>
      <c r="K2651" s="211"/>
      <c r="L2651" s="216"/>
      <c r="M2651" s="217"/>
      <c r="N2651" s="218"/>
      <c r="O2651" s="218"/>
      <c r="P2651" s="218"/>
      <c r="Q2651" s="218"/>
      <c r="R2651" s="218"/>
      <c r="S2651" s="218"/>
      <c r="T2651" s="219"/>
      <c r="AT2651" s="220" t="s">
        <v>171</v>
      </c>
      <c r="AU2651" s="220" t="s">
        <v>134</v>
      </c>
      <c r="AV2651" s="11" t="s">
        <v>134</v>
      </c>
      <c r="AW2651" s="11" t="s">
        <v>33</v>
      </c>
      <c r="AX2651" s="11" t="s">
        <v>70</v>
      </c>
      <c r="AY2651" s="220" t="s">
        <v>126</v>
      </c>
    </row>
    <row r="2652" spans="2:51" s="11" customFormat="1" ht="13.5">
      <c r="B2652" s="210"/>
      <c r="C2652" s="211"/>
      <c r="D2652" s="208" t="s">
        <v>171</v>
      </c>
      <c r="E2652" s="212" t="s">
        <v>21</v>
      </c>
      <c r="F2652" s="213" t="s">
        <v>1260</v>
      </c>
      <c r="G2652" s="211"/>
      <c r="H2652" s="214">
        <v>29.1</v>
      </c>
      <c r="I2652" s="215"/>
      <c r="J2652" s="211"/>
      <c r="K2652" s="211"/>
      <c r="L2652" s="216"/>
      <c r="M2652" s="217"/>
      <c r="N2652" s="218"/>
      <c r="O2652" s="218"/>
      <c r="P2652" s="218"/>
      <c r="Q2652" s="218"/>
      <c r="R2652" s="218"/>
      <c r="S2652" s="218"/>
      <c r="T2652" s="219"/>
      <c r="AT2652" s="220" t="s">
        <v>171</v>
      </c>
      <c r="AU2652" s="220" t="s">
        <v>134</v>
      </c>
      <c r="AV2652" s="11" t="s">
        <v>134</v>
      </c>
      <c r="AW2652" s="11" t="s">
        <v>33</v>
      </c>
      <c r="AX2652" s="11" t="s">
        <v>70</v>
      </c>
      <c r="AY2652" s="220" t="s">
        <v>126</v>
      </c>
    </row>
    <row r="2653" spans="2:51" s="11" customFormat="1" ht="13.5">
      <c r="B2653" s="210"/>
      <c r="C2653" s="211"/>
      <c r="D2653" s="208" t="s">
        <v>171</v>
      </c>
      <c r="E2653" s="212" t="s">
        <v>21</v>
      </c>
      <c r="F2653" s="213" t="s">
        <v>1261</v>
      </c>
      <c r="G2653" s="211"/>
      <c r="H2653" s="214">
        <v>27.57</v>
      </c>
      <c r="I2653" s="215"/>
      <c r="J2653" s="211"/>
      <c r="K2653" s="211"/>
      <c r="L2653" s="216"/>
      <c r="M2653" s="217"/>
      <c r="N2653" s="218"/>
      <c r="O2653" s="218"/>
      <c r="P2653" s="218"/>
      <c r="Q2653" s="218"/>
      <c r="R2653" s="218"/>
      <c r="S2653" s="218"/>
      <c r="T2653" s="219"/>
      <c r="AT2653" s="220" t="s">
        <v>171</v>
      </c>
      <c r="AU2653" s="220" t="s">
        <v>134</v>
      </c>
      <c r="AV2653" s="11" t="s">
        <v>134</v>
      </c>
      <c r="AW2653" s="11" t="s">
        <v>33</v>
      </c>
      <c r="AX2653" s="11" t="s">
        <v>70</v>
      </c>
      <c r="AY2653" s="220" t="s">
        <v>126</v>
      </c>
    </row>
    <row r="2654" spans="2:51" s="11" customFormat="1" ht="13.5">
      <c r="B2654" s="210"/>
      <c r="C2654" s="211"/>
      <c r="D2654" s="208" t="s">
        <v>171</v>
      </c>
      <c r="E2654" s="212" t="s">
        <v>21</v>
      </c>
      <c r="F2654" s="213" t="s">
        <v>1273</v>
      </c>
      <c r="G2654" s="211"/>
      <c r="H2654" s="214">
        <v>1.66</v>
      </c>
      <c r="I2654" s="215"/>
      <c r="J2654" s="211"/>
      <c r="K2654" s="211"/>
      <c r="L2654" s="216"/>
      <c r="M2654" s="217"/>
      <c r="N2654" s="218"/>
      <c r="O2654" s="218"/>
      <c r="P2654" s="218"/>
      <c r="Q2654" s="218"/>
      <c r="R2654" s="218"/>
      <c r="S2654" s="218"/>
      <c r="T2654" s="219"/>
      <c r="AT2654" s="220" t="s">
        <v>171</v>
      </c>
      <c r="AU2654" s="220" t="s">
        <v>134</v>
      </c>
      <c r="AV2654" s="11" t="s">
        <v>134</v>
      </c>
      <c r="AW2654" s="11" t="s">
        <v>33</v>
      </c>
      <c r="AX2654" s="11" t="s">
        <v>70</v>
      </c>
      <c r="AY2654" s="220" t="s">
        <v>126</v>
      </c>
    </row>
    <row r="2655" spans="2:51" s="11" customFormat="1" ht="13.5">
      <c r="B2655" s="210"/>
      <c r="C2655" s="211"/>
      <c r="D2655" s="208" t="s">
        <v>171</v>
      </c>
      <c r="E2655" s="212" t="s">
        <v>21</v>
      </c>
      <c r="F2655" s="213" t="s">
        <v>1262</v>
      </c>
      <c r="G2655" s="211"/>
      <c r="H2655" s="214">
        <v>1.42</v>
      </c>
      <c r="I2655" s="215"/>
      <c r="J2655" s="211"/>
      <c r="K2655" s="211"/>
      <c r="L2655" s="216"/>
      <c r="M2655" s="217"/>
      <c r="N2655" s="218"/>
      <c r="O2655" s="218"/>
      <c r="P2655" s="218"/>
      <c r="Q2655" s="218"/>
      <c r="R2655" s="218"/>
      <c r="S2655" s="218"/>
      <c r="T2655" s="219"/>
      <c r="AT2655" s="220" t="s">
        <v>171</v>
      </c>
      <c r="AU2655" s="220" t="s">
        <v>134</v>
      </c>
      <c r="AV2655" s="11" t="s">
        <v>134</v>
      </c>
      <c r="AW2655" s="11" t="s">
        <v>33</v>
      </c>
      <c r="AX2655" s="11" t="s">
        <v>70</v>
      </c>
      <c r="AY2655" s="220" t="s">
        <v>126</v>
      </c>
    </row>
    <row r="2656" spans="2:51" s="11" customFormat="1" ht="13.5">
      <c r="B2656" s="210"/>
      <c r="C2656" s="211"/>
      <c r="D2656" s="208" t="s">
        <v>171</v>
      </c>
      <c r="E2656" s="212" t="s">
        <v>21</v>
      </c>
      <c r="F2656" s="213" t="s">
        <v>1263</v>
      </c>
      <c r="G2656" s="211"/>
      <c r="H2656" s="214">
        <v>20.32</v>
      </c>
      <c r="I2656" s="215"/>
      <c r="J2656" s="211"/>
      <c r="K2656" s="211"/>
      <c r="L2656" s="216"/>
      <c r="M2656" s="217"/>
      <c r="N2656" s="218"/>
      <c r="O2656" s="218"/>
      <c r="P2656" s="218"/>
      <c r="Q2656" s="218"/>
      <c r="R2656" s="218"/>
      <c r="S2656" s="218"/>
      <c r="T2656" s="219"/>
      <c r="AT2656" s="220" t="s">
        <v>171</v>
      </c>
      <c r="AU2656" s="220" t="s">
        <v>134</v>
      </c>
      <c r="AV2656" s="11" t="s">
        <v>134</v>
      </c>
      <c r="AW2656" s="11" t="s">
        <v>33</v>
      </c>
      <c r="AX2656" s="11" t="s">
        <v>70</v>
      </c>
      <c r="AY2656" s="220" t="s">
        <v>126</v>
      </c>
    </row>
    <row r="2657" spans="2:51" s="11" customFormat="1" ht="13.5">
      <c r="B2657" s="210"/>
      <c r="C2657" s="211"/>
      <c r="D2657" s="208" t="s">
        <v>171</v>
      </c>
      <c r="E2657" s="212" t="s">
        <v>21</v>
      </c>
      <c r="F2657" s="213" t="s">
        <v>1264</v>
      </c>
      <c r="G2657" s="211"/>
      <c r="H2657" s="214">
        <v>20.309999999999999</v>
      </c>
      <c r="I2657" s="215"/>
      <c r="J2657" s="211"/>
      <c r="K2657" s="211"/>
      <c r="L2657" s="216"/>
      <c r="M2657" s="217"/>
      <c r="N2657" s="218"/>
      <c r="O2657" s="218"/>
      <c r="P2657" s="218"/>
      <c r="Q2657" s="218"/>
      <c r="R2657" s="218"/>
      <c r="S2657" s="218"/>
      <c r="T2657" s="219"/>
      <c r="AT2657" s="220" t="s">
        <v>171</v>
      </c>
      <c r="AU2657" s="220" t="s">
        <v>134</v>
      </c>
      <c r="AV2657" s="11" t="s">
        <v>134</v>
      </c>
      <c r="AW2657" s="11" t="s">
        <v>33</v>
      </c>
      <c r="AX2657" s="11" t="s">
        <v>70</v>
      </c>
      <c r="AY2657" s="220" t="s">
        <v>126</v>
      </c>
    </row>
    <row r="2658" spans="2:51" s="11" customFormat="1" ht="13.5">
      <c r="B2658" s="210"/>
      <c r="C2658" s="211"/>
      <c r="D2658" s="208" t="s">
        <v>171</v>
      </c>
      <c r="E2658" s="212" t="s">
        <v>21</v>
      </c>
      <c r="F2658" s="213" t="s">
        <v>1265</v>
      </c>
      <c r="G2658" s="211"/>
      <c r="H2658" s="214">
        <v>20.32</v>
      </c>
      <c r="I2658" s="215"/>
      <c r="J2658" s="211"/>
      <c r="K2658" s="211"/>
      <c r="L2658" s="216"/>
      <c r="M2658" s="217"/>
      <c r="N2658" s="218"/>
      <c r="O2658" s="218"/>
      <c r="P2658" s="218"/>
      <c r="Q2658" s="218"/>
      <c r="R2658" s="218"/>
      <c r="S2658" s="218"/>
      <c r="T2658" s="219"/>
      <c r="AT2658" s="220" t="s">
        <v>171</v>
      </c>
      <c r="AU2658" s="220" t="s">
        <v>134</v>
      </c>
      <c r="AV2658" s="11" t="s">
        <v>134</v>
      </c>
      <c r="AW2658" s="11" t="s">
        <v>33</v>
      </c>
      <c r="AX2658" s="11" t="s">
        <v>70</v>
      </c>
      <c r="AY2658" s="220" t="s">
        <v>126</v>
      </c>
    </row>
    <row r="2659" spans="2:51" s="11" customFormat="1" ht="13.5">
      <c r="B2659" s="210"/>
      <c r="C2659" s="211"/>
      <c r="D2659" s="208" t="s">
        <v>171</v>
      </c>
      <c r="E2659" s="212" t="s">
        <v>21</v>
      </c>
      <c r="F2659" s="213" t="s">
        <v>1266</v>
      </c>
      <c r="G2659" s="211"/>
      <c r="H2659" s="214">
        <v>20.3</v>
      </c>
      <c r="I2659" s="215"/>
      <c r="J2659" s="211"/>
      <c r="K2659" s="211"/>
      <c r="L2659" s="216"/>
      <c r="M2659" s="217"/>
      <c r="N2659" s="218"/>
      <c r="O2659" s="218"/>
      <c r="P2659" s="218"/>
      <c r="Q2659" s="218"/>
      <c r="R2659" s="218"/>
      <c r="S2659" s="218"/>
      <c r="T2659" s="219"/>
      <c r="AT2659" s="220" t="s">
        <v>171</v>
      </c>
      <c r="AU2659" s="220" t="s">
        <v>134</v>
      </c>
      <c r="AV2659" s="11" t="s">
        <v>134</v>
      </c>
      <c r="AW2659" s="11" t="s">
        <v>33</v>
      </c>
      <c r="AX2659" s="11" t="s">
        <v>70</v>
      </c>
      <c r="AY2659" s="220" t="s">
        <v>126</v>
      </c>
    </row>
    <row r="2660" spans="2:51" s="11" customFormat="1" ht="13.5">
      <c r="B2660" s="210"/>
      <c r="C2660" s="211"/>
      <c r="D2660" s="208" t="s">
        <v>171</v>
      </c>
      <c r="E2660" s="212" t="s">
        <v>21</v>
      </c>
      <c r="F2660" s="213" t="s">
        <v>1267</v>
      </c>
      <c r="G2660" s="211"/>
      <c r="H2660" s="214">
        <v>20.41</v>
      </c>
      <c r="I2660" s="215"/>
      <c r="J2660" s="211"/>
      <c r="K2660" s="211"/>
      <c r="L2660" s="216"/>
      <c r="M2660" s="217"/>
      <c r="N2660" s="218"/>
      <c r="O2660" s="218"/>
      <c r="P2660" s="218"/>
      <c r="Q2660" s="218"/>
      <c r="R2660" s="218"/>
      <c r="S2660" s="218"/>
      <c r="T2660" s="219"/>
      <c r="AT2660" s="220" t="s">
        <v>171</v>
      </c>
      <c r="AU2660" s="220" t="s">
        <v>134</v>
      </c>
      <c r="AV2660" s="11" t="s">
        <v>134</v>
      </c>
      <c r="AW2660" s="11" t="s">
        <v>33</v>
      </c>
      <c r="AX2660" s="11" t="s">
        <v>70</v>
      </c>
      <c r="AY2660" s="220" t="s">
        <v>126</v>
      </c>
    </row>
    <row r="2661" spans="2:51" s="11" customFormat="1" ht="13.5">
      <c r="B2661" s="210"/>
      <c r="C2661" s="211"/>
      <c r="D2661" s="208" t="s">
        <v>171</v>
      </c>
      <c r="E2661" s="212" t="s">
        <v>21</v>
      </c>
      <c r="F2661" s="213" t="s">
        <v>1268</v>
      </c>
      <c r="G2661" s="211"/>
      <c r="H2661" s="214">
        <v>20.53</v>
      </c>
      <c r="I2661" s="215"/>
      <c r="J2661" s="211"/>
      <c r="K2661" s="211"/>
      <c r="L2661" s="216"/>
      <c r="M2661" s="217"/>
      <c r="N2661" s="218"/>
      <c r="O2661" s="218"/>
      <c r="P2661" s="218"/>
      <c r="Q2661" s="218"/>
      <c r="R2661" s="218"/>
      <c r="S2661" s="218"/>
      <c r="T2661" s="219"/>
      <c r="AT2661" s="220" t="s">
        <v>171</v>
      </c>
      <c r="AU2661" s="220" t="s">
        <v>134</v>
      </c>
      <c r="AV2661" s="11" t="s">
        <v>134</v>
      </c>
      <c r="AW2661" s="11" t="s">
        <v>33</v>
      </c>
      <c r="AX2661" s="11" t="s">
        <v>70</v>
      </c>
      <c r="AY2661" s="220" t="s">
        <v>126</v>
      </c>
    </row>
    <row r="2662" spans="2:51" s="11" customFormat="1" ht="13.5">
      <c r="B2662" s="210"/>
      <c r="C2662" s="211"/>
      <c r="D2662" s="208" t="s">
        <v>171</v>
      </c>
      <c r="E2662" s="212" t="s">
        <v>21</v>
      </c>
      <c r="F2662" s="213" t="s">
        <v>1269</v>
      </c>
      <c r="G2662" s="211"/>
      <c r="H2662" s="214">
        <v>23.07</v>
      </c>
      <c r="I2662" s="215"/>
      <c r="J2662" s="211"/>
      <c r="K2662" s="211"/>
      <c r="L2662" s="216"/>
      <c r="M2662" s="217"/>
      <c r="N2662" s="218"/>
      <c r="O2662" s="218"/>
      <c r="P2662" s="218"/>
      <c r="Q2662" s="218"/>
      <c r="R2662" s="218"/>
      <c r="S2662" s="218"/>
      <c r="T2662" s="219"/>
      <c r="AT2662" s="220" t="s">
        <v>171</v>
      </c>
      <c r="AU2662" s="220" t="s">
        <v>134</v>
      </c>
      <c r="AV2662" s="11" t="s">
        <v>134</v>
      </c>
      <c r="AW2662" s="11" t="s">
        <v>33</v>
      </c>
      <c r="AX2662" s="11" t="s">
        <v>70</v>
      </c>
      <c r="AY2662" s="220" t="s">
        <v>126</v>
      </c>
    </row>
    <row r="2663" spans="2:51" s="11" customFormat="1" ht="13.5">
      <c r="B2663" s="210"/>
      <c r="C2663" s="211"/>
      <c r="D2663" s="208" t="s">
        <v>171</v>
      </c>
      <c r="E2663" s="212" t="s">
        <v>21</v>
      </c>
      <c r="F2663" s="213" t="s">
        <v>1270</v>
      </c>
      <c r="G2663" s="211"/>
      <c r="H2663" s="214">
        <v>19.53</v>
      </c>
      <c r="I2663" s="215"/>
      <c r="J2663" s="211"/>
      <c r="K2663" s="211"/>
      <c r="L2663" s="216"/>
      <c r="M2663" s="217"/>
      <c r="N2663" s="218"/>
      <c r="O2663" s="218"/>
      <c r="P2663" s="218"/>
      <c r="Q2663" s="218"/>
      <c r="R2663" s="218"/>
      <c r="S2663" s="218"/>
      <c r="T2663" s="219"/>
      <c r="AT2663" s="220" t="s">
        <v>171</v>
      </c>
      <c r="AU2663" s="220" t="s">
        <v>134</v>
      </c>
      <c r="AV2663" s="11" t="s">
        <v>134</v>
      </c>
      <c r="AW2663" s="11" t="s">
        <v>33</v>
      </c>
      <c r="AX2663" s="11" t="s">
        <v>70</v>
      </c>
      <c r="AY2663" s="220" t="s">
        <v>126</v>
      </c>
    </row>
    <row r="2664" spans="2:51" s="11" customFormat="1" ht="13.5">
      <c r="B2664" s="210"/>
      <c r="C2664" s="211"/>
      <c r="D2664" s="208" t="s">
        <v>171</v>
      </c>
      <c r="E2664" s="212" t="s">
        <v>21</v>
      </c>
      <c r="F2664" s="213" t="s">
        <v>1295</v>
      </c>
      <c r="G2664" s="211"/>
      <c r="H2664" s="214">
        <v>22.59</v>
      </c>
      <c r="I2664" s="215"/>
      <c r="J2664" s="211"/>
      <c r="K2664" s="211"/>
      <c r="L2664" s="216"/>
      <c r="M2664" s="217"/>
      <c r="N2664" s="218"/>
      <c r="O2664" s="218"/>
      <c r="P2664" s="218"/>
      <c r="Q2664" s="218"/>
      <c r="R2664" s="218"/>
      <c r="S2664" s="218"/>
      <c r="T2664" s="219"/>
      <c r="AT2664" s="220" t="s">
        <v>171</v>
      </c>
      <c r="AU2664" s="220" t="s">
        <v>134</v>
      </c>
      <c r="AV2664" s="11" t="s">
        <v>134</v>
      </c>
      <c r="AW2664" s="11" t="s">
        <v>33</v>
      </c>
      <c r="AX2664" s="11" t="s">
        <v>70</v>
      </c>
      <c r="AY2664" s="220" t="s">
        <v>126</v>
      </c>
    </row>
    <row r="2665" spans="2:51" s="11" customFormat="1" ht="13.5">
      <c r="B2665" s="210"/>
      <c r="C2665" s="211"/>
      <c r="D2665" s="208" t="s">
        <v>171</v>
      </c>
      <c r="E2665" s="212" t="s">
        <v>21</v>
      </c>
      <c r="F2665" s="213" t="s">
        <v>1296</v>
      </c>
      <c r="G2665" s="211"/>
      <c r="H2665" s="214">
        <v>29.1</v>
      </c>
      <c r="I2665" s="215"/>
      <c r="J2665" s="211"/>
      <c r="K2665" s="211"/>
      <c r="L2665" s="216"/>
      <c r="M2665" s="217"/>
      <c r="N2665" s="218"/>
      <c r="O2665" s="218"/>
      <c r="P2665" s="218"/>
      <c r="Q2665" s="218"/>
      <c r="R2665" s="218"/>
      <c r="S2665" s="218"/>
      <c r="T2665" s="219"/>
      <c r="AT2665" s="220" t="s">
        <v>171</v>
      </c>
      <c r="AU2665" s="220" t="s">
        <v>134</v>
      </c>
      <c r="AV2665" s="11" t="s">
        <v>134</v>
      </c>
      <c r="AW2665" s="11" t="s">
        <v>33</v>
      </c>
      <c r="AX2665" s="11" t="s">
        <v>70</v>
      </c>
      <c r="AY2665" s="220" t="s">
        <v>126</v>
      </c>
    </row>
    <row r="2666" spans="2:51" s="11" customFormat="1" ht="13.5">
      <c r="B2666" s="210"/>
      <c r="C2666" s="211"/>
      <c r="D2666" s="208" t="s">
        <v>171</v>
      </c>
      <c r="E2666" s="212" t="s">
        <v>21</v>
      </c>
      <c r="F2666" s="213" t="s">
        <v>1297</v>
      </c>
      <c r="G2666" s="211"/>
      <c r="H2666" s="214">
        <v>27.61</v>
      </c>
      <c r="I2666" s="215"/>
      <c r="J2666" s="211"/>
      <c r="K2666" s="211"/>
      <c r="L2666" s="216"/>
      <c r="M2666" s="217"/>
      <c r="N2666" s="218"/>
      <c r="O2666" s="218"/>
      <c r="P2666" s="218"/>
      <c r="Q2666" s="218"/>
      <c r="R2666" s="218"/>
      <c r="S2666" s="218"/>
      <c r="T2666" s="219"/>
      <c r="AT2666" s="220" t="s">
        <v>171</v>
      </c>
      <c r="AU2666" s="220" t="s">
        <v>134</v>
      </c>
      <c r="AV2666" s="11" t="s">
        <v>134</v>
      </c>
      <c r="AW2666" s="11" t="s">
        <v>33</v>
      </c>
      <c r="AX2666" s="11" t="s">
        <v>70</v>
      </c>
      <c r="AY2666" s="220" t="s">
        <v>126</v>
      </c>
    </row>
    <row r="2667" spans="2:51" s="11" customFormat="1" ht="13.5">
      <c r="B2667" s="210"/>
      <c r="C2667" s="211"/>
      <c r="D2667" s="208" t="s">
        <v>171</v>
      </c>
      <c r="E2667" s="212" t="s">
        <v>21</v>
      </c>
      <c r="F2667" s="213" t="s">
        <v>1284</v>
      </c>
      <c r="G2667" s="211"/>
      <c r="H2667" s="214">
        <v>1.66</v>
      </c>
      <c r="I2667" s="215"/>
      <c r="J2667" s="211"/>
      <c r="K2667" s="211"/>
      <c r="L2667" s="216"/>
      <c r="M2667" s="217"/>
      <c r="N2667" s="218"/>
      <c r="O2667" s="218"/>
      <c r="P2667" s="218"/>
      <c r="Q2667" s="218"/>
      <c r="R2667" s="218"/>
      <c r="S2667" s="218"/>
      <c r="T2667" s="219"/>
      <c r="AT2667" s="220" t="s">
        <v>171</v>
      </c>
      <c r="AU2667" s="220" t="s">
        <v>134</v>
      </c>
      <c r="AV2667" s="11" t="s">
        <v>134</v>
      </c>
      <c r="AW2667" s="11" t="s">
        <v>33</v>
      </c>
      <c r="AX2667" s="11" t="s">
        <v>70</v>
      </c>
      <c r="AY2667" s="220" t="s">
        <v>126</v>
      </c>
    </row>
    <row r="2668" spans="2:51" s="11" customFormat="1" ht="13.5">
      <c r="B2668" s="210"/>
      <c r="C2668" s="211"/>
      <c r="D2668" s="208" t="s">
        <v>171</v>
      </c>
      <c r="E2668" s="212" t="s">
        <v>21</v>
      </c>
      <c r="F2668" s="213" t="s">
        <v>1298</v>
      </c>
      <c r="G2668" s="211"/>
      <c r="H2668" s="214">
        <v>1.42</v>
      </c>
      <c r="I2668" s="215"/>
      <c r="J2668" s="211"/>
      <c r="K2668" s="211"/>
      <c r="L2668" s="216"/>
      <c r="M2668" s="217"/>
      <c r="N2668" s="218"/>
      <c r="O2668" s="218"/>
      <c r="P2668" s="218"/>
      <c r="Q2668" s="218"/>
      <c r="R2668" s="218"/>
      <c r="S2668" s="218"/>
      <c r="T2668" s="219"/>
      <c r="AT2668" s="220" t="s">
        <v>171</v>
      </c>
      <c r="AU2668" s="220" t="s">
        <v>134</v>
      </c>
      <c r="AV2668" s="11" t="s">
        <v>134</v>
      </c>
      <c r="AW2668" s="11" t="s">
        <v>33</v>
      </c>
      <c r="AX2668" s="11" t="s">
        <v>70</v>
      </c>
      <c r="AY2668" s="220" t="s">
        <v>126</v>
      </c>
    </row>
    <row r="2669" spans="2:51" s="11" customFormat="1" ht="13.5">
      <c r="B2669" s="210"/>
      <c r="C2669" s="211"/>
      <c r="D2669" s="208" t="s">
        <v>171</v>
      </c>
      <c r="E2669" s="212" t="s">
        <v>21</v>
      </c>
      <c r="F2669" s="213" t="s">
        <v>1299</v>
      </c>
      <c r="G2669" s="211"/>
      <c r="H2669" s="214">
        <v>20.32</v>
      </c>
      <c r="I2669" s="215"/>
      <c r="J2669" s="211"/>
      <c r="K2669" s="211"/>
      <c r="L2669" s="216"/>
      <c r="M2669" s="217"/>
      <c r="N2669" s="218"/>
      <c r="O2669" s="218"/>
      <c r="P2669" s="218"/>
      <c r="Q2669" s="218"/>
      <c r="R2669" s="218"/>
      <c r="S2669" s="218"/>
      <c r="T2669" s="219"/>
      <c r="AT2669" s="220" t="s">
        <v>171</v>
      </c>
      <c r="AU2669" s="220" t="s">
        <v>134</v>
      </c>
      <c r="AV2669" s="11" t="s">
        <v>134</v>
      </c>
      <c r="AW2669" s="11" t="s">
        <v>33</v>
      </c>
      <c r="AX2669" s="11" t="s">
        <v>70</v>
      </c>
      <c r="AY2669" s="220" t="s">
        <v>126</v>
      </c>
    </row>
    <row r="2670" spans="2:51" s="11" customFormat="1" ht="13.5">
      <c r="B2670" s="210"/>
      <c r="C2670" s="211"/>
      <c r="D2670" s="208" t="s">
        <v>171</v>
      </c>
      <c r="E2670" s="212" t="s">
        <v>21</v>
      </c>
      <c r="F2670" s="213" t="s">
        <v>1300</v>
      </c>
      <c r="G2670" s="211"/>
      <c r="H2670" s="214">
        <v>20.309999999999999</v>
      </c>
      <c r="I2670" s="215"/>
      <c r="J2670" s="211"/>
      <c r="K2670" s="211"/>
      <c r="L2670" s="216"/>
      <c r="M2670" s="217"/>
      <c r="N2670" s="218"/>
      <c r="O2670" s="218"/>
      <c r="P2670" s="218"/>
      <c r="Q2670" s="218"/>
      <c r="R2670" s="218"/>
      <c r="S2670" s="218"/>
      <c r="T2670" s="219"/>
      <c r="AT2670" s="220" t="s">
        <v>171</v>
      </c>
      <c r="AU2670" s="220" t="s">
        <v>134</v>
      </c>
      <c r="AV2670" s="11" t="s">
        <v>134</v>
      </c>
      <c r="AW2670" s="11" t="s">
        <v>33</v>
      </c>
      <c r="AX2670" s="11" t="s">
        <v>70</v>
      </c>
      <c r="AY2670" s="220" t="s">
        <v>126</v>
      </c>
    </row>
    <row r="2671" spans="2:51" s="11" customFormat="1" ht="13.5">
      <c r="B2671" s="210"/>
      <c r="C2671" s="211"/>
      <c r="D2671" s="208" t="s">
        <v>171</v>
      </c>
      <c r="E2671" s="212" t="s">
        <v>21</v>
      </c>
      <c r="F2671" s="213" t="s">
        <v>1301</v>
      </c>
      <c r="G2671" s="211"/>
      <c r="H2671" s="214">
        <v>20.32</v>
      </c>
      <c r="I2671" s="215"/>
      <c r="J2671" s="211"/>
      <c r="K2671" s="211"/>
      <c r="L2671" s="216"/>
      <c r="M2671" s="217"/>
      <c r="N2671" s="218"/>
      <c r="O2671" s="218"/>
      <c r="P2671" s="218"/>
      <c r="Q2671" s="218"/>
      <c r="R2671" s="218"/>
      <c r="S2671" s="218"/>
      <c r="T2671" s="219"/>
      <c r="AT2671" s="220" t="s">
        <v>171</v>
      </c>
      <c r="AU2671" s="220" t="s">
        <v>134</v>
      </c>
      <c r="AV2671" s="11" t="s">
        <v>134</v>
      </c>
      <c r="AW2671" s="11" t="s">
        <v>33</v>
      </c>
      <c r="AX2671" s="11" t="s">
        <v>70</v>
      </c>
      <c r="AY2671" s="220" t="s">
        <v>126</v>
      </c>
    </row>
    <row r="2672" spans="2:51" s="11" customFormat="1" ht="13.5">
      <c r="B2672" s="210"/>
      <c r="C2672" s="211"/>
      <c r="D2672" s="208" t="s">
        <v>171</v>
      </c>
      <c r="E2672" s="212" t="s">
        <v>21</v>
      </c>
      <c r="F2672" s="213" t="s">
        <v>1302</v>
      </c>
      <c r="G2672" s="211"/>
      <c r="H2672" s="214">
        <v>20.3</v>
      </c>
      <c r="I2672" s="215"/>
      <c r="J2672" s="211"/>
      <c r="K2672" s="211"/>
      <c r="L2672" s="216"/>
      <c r="M2672" s="217"/>
      <c r="N2672" s="218"/>
      <c r="O2672" s="218"/>
      <c r="P2672" s="218"/>
      <c r="Q2672" s="218"/>
      <c r="R2672" s="218"/>
      <c r="S2672" s="218"/>
      <c r="T2672" s="219"/>
      <c r="AT2672" s="220" t="s">
        <v>171</v>
      </c>
      <c r="AU2672" s="220" t="s">
        <v>134</v>
      </c>
      <c r="AV2672" s="11" t="s">
        <v>134</v>
      </c>
      <c r="AW2672" s="11" t="s">
        <v>33</v>
      </c>
      <c r="AX2672" s="11" t="s">
        <v>70</v>
      </c>
      <c r="AY2672" s="220" t="s">
        <v>126</v>
      </c>
    </row>
    <row r="2673" spans="2:65" s="11" customFormat="1" ht="13.5">
      <c r="B2673" s="210"/>
      <c r="C2673" s="211"/>
      <c r="D2673" s="208" t="s">
        <v>171</v>
      </c>
      <c r="E2673" s="212" t="s">
        <v>21</v>
      </c>
      <c r="F2673" s="213" t="s">
        <v>1303</v>
      </c>
      <c r="G2673" s="211"/>
      <c r="H2673" s="214">
        <v>20.41</v>
      </c>
      <c r="I2673" s="215"/>
      <c r="J2673" s="211"/>
      <c r="K2673" s="211"/>
      <c r="L2673" s="216"/>
      <c r="M2673" s="217"/>
      <c r="N2673" s="218"/>
      <c r="O2673" s="218"/>
      <c r="P2673" s="218"/>
      <c r="Q2673" s="218"/>
      <c r="R2673" s="218"/>
      <c r="S2673" s="218"/>
      <c r="T2673" s="219"/>
      <c r="AT2673" s="220" t="s">
        <v>171</v>
      </c>
      <c r="AU2673" s="220" t="s">
        <v>134</v>
      </c>
      <c r="AV2673" s="11" t="s">
        <v>134</v>
      </c>
      <c r="AW2673" s="11" t="s">
        <v>33</v>
      </c>
      <c r="AX2673" s="11" t="s">
        <v>70</v>
      </c>
      <c r="AY2673" s="220" t="s">
        <v>126</v>
      </c>
    </row>
    <row r="2674" spans="2:65" s="11" customFormat="1" ht="13.5">
      <c r="B2674" s="210"/>
      <c r="C2674" s="211"/>
      <c r="D2674" s="208" t="s">
        <v>171</v>
      </c>
      <c r="E2674" s="212" t="s">
        <v>21</v>
      </c>
      <c r="F2674" s="213" t="s">
        <v>1304</v>
      </c>
      <c r="G2674" s="211"/>
      <c r="H2674" s="214">
        <v>20.53</v>
      </c>
      <c r="I2674" s="215"/>
      <c r="J2674" s="211"/>
      <c r="K2674" s="211"/>
      <c r="L2674" s="216"/>
      <c r="M2674" s="217"/>
      <c r="N2674" s="218"/>
      <c r="O2674" s="218"/>
      <c r="P2674" s="218"/>
      <c r="Q2674" s="218"/>
      <c r="R2674" s="218"/>
      <c r="S2674" s="218"/>
      <c r="T2674" s="219"/>
      <c r="AT2674" s="220" t="s">
        <v>171</v>
      </c>
      <c r="AU2674" s="220" t="s">
        <v>134</v>
      </c>
      <c r="AV2674" s="11" t="s">
        <v>134</v>
      </c>
      <c r="AW2674" s="11" t="s">
        <v>33</v>
      </c>
      <c r="AX2674" s="11" t="s">
        <v>70</v>
      </c>
      <c r="AY2674" s="220" t="s">
        <v>126</v>
      </c>
    </row>
    <row r="2675" spans="2:65" s="11" customFormat="1" ht="13.5">
      <c r="B2675" s="210"/>
      <c r="C2675" s="211"/>
      <c r="D2675" s="208" t="s">
        <v>171</v>
      </c>
      <c r="E2675" s="212" t="s">
        <v>21</v>
      </c>
      <c r="F2675" s="213" t="s">
        <v>1305</v>
      </c>
      <c r="G2675" s="211"/>
      <c r="H2675" s="214">
        <v>23.02</v>
      </c>
      <c r="I2675" s="215"/>
      <c r="J2675" s="211"/>
      <c r="K2675" s="211"/>
      <c r="L2675" s="216"/>
      <c r="M2675" s="217"/>
      <c r="N2675" s="218"/>
      <c r="O2675" s="218"/>
      <c r="P2675" s="218"/>
      <c r="Q2675" s="218"/>
      <c r="R2675" s="218"/>
      <c r="S2675" s="218"/>
      <c r="T2675" s="219"/>
      <c r="AT2675" s="220" t="s">
        <v>171</v>
      </c>
      <c r="AU2675" s="220" t="s">
        <v>134</v>
      </c>
      <c r="AV2675" s="11" t="s">
        <v>134</v>
      </c>
      <c r="AW2675" s="11" t="s">
        <v>33</v>
      </c>
      <c r="AX2675" s="11" t="s">
        <v>70</v>
      </c>
      <c r="AY2675" s="220" t="s">
        <v>126</v>
      </c>
    </row>
    <row r="2676" spans="2:65" s="11" customFormat="1" ht="13.5">
      <c r="B2676" s="210"/>
      <c r="C2676" s="211"/>
      <c r="D2676" s="208" t="s">
        <v>171</v>
      </c>
      <c r="E2676" s="212" t="s">
        <v>21</v>
      </c>
      <c r="F2676" s="213" t="s">
        <v>1306</v>
      </c>
      <c r="G2676" s="211"/>
      <c r="H2676" s="214">
        <v>19.53</v>
      </c>
      <c r="I2676" s="215"/>
      <c r="J2676" s="211"/>
      <c r="K2676" s="211"/>
      <c r="L2676" s="216"/>
      <c r="M2676" s="217"/>
      <c r="N2676" s="218"/>
      <c r="O2676" s="218"/>
      <c r="P2676" s="218"/>
      <c r="Q2676" s="218"/>
      <c r="R2676" s="218"/>
      <c r="S2676" s="218"/>
      <c r="T2676" s="219"/>
      <c r="AT2676" s="220" t="s">
        <v>171</v>
      </c>
      <c r="AU2676" s="220" t="s">
        <v>134</v>
      </c>
      <c r="AV2676" s="11" t="s">
        <v>134</v>
      </c>
      <c r="AW2676" s="11" t="s">
        <v>33</v>
      </c>
      <c r="AX2676" s="11" t="s">
        <v>70</v>
      </c>
      <c r="AY2676" s="220" t="s">
        <v>126</v>
      </c>
    </row>
    <row r="2677" spans="2:65" s="12" customFormat="1" ht="13.5">
      <c r="B2677" s="221"/>
      <c r="C2677" s="222"/>
      <c r="D2677" s="208" t="s">
        <v>171</v>
      </c>
      <c r="E2677" s="223" t="s">
        <v>21</v>
      </c>
      <c r="F2677" s="224" t="s">
        <v>174</v>
      </c>
      <c r="G2677" s="222"/>
      <c r="H2677" s="225">
        <v>747.03</v>
      </c>
      <c r="I2677" s="226"/>
      <c r="J2677" s="222"/>
      <c r="K2677" s="222"/>
      <c r="L2677" s="227"/>
      <c r="M2677" s="228"/>
      <c r="N2677" s="229"/>
      <c r="O2677" s="229"/>
      <c r="P2677" s="229"/>
      <c r="Q2677" s="229"/>
      <c r="R2677" s="229"/>
      <c r="S2677" s="229"/>
      <c r="T2677" s="230"/>
      <c r="AT2677" s="231" t="s">
        <v>171</v>
      </c>
      <c r="AU2677" s="231" t="s">
        <v>134</v>
      </c>
      <c r="AV2677" s="12" t="s">
        <v>133</v>
      </c>
      <c r="AW2677" s="12" t="s">
        <v>33</v>
      </c>
      <c r="AX2677" s="12" t="s">
        <v>70</v>
      </c>
      <c r="AY2677" s="231" t="s">
        <v>126</v>
      </c>
    </row>
    <row r="2678" spans="2:65" s="11" customFormat="1" ht="13.5">
      <c r="B2678" s="210"/>
      <c r="C2678" s="211"/>
      <c r="D2678" s="208" t="s">
        <v>171</v>
      </c>
      <c r="E2678" s="212" t="s">
        <v>21</v>
      </c>
      <c r="F2678" s="213" t="s">
        <v>3207</v>
      </c>
      <c r="G2678" s="211"/>
      <c r="H2678" s="214">
        <v>896.43600000000004</v>
      </c>
      <c r="I2678" s="215"/>
      <c r="J2678" s="211"/>
      <c r="K2678" s="211"/>
      <c r="L2678" s="216"/>
      <c r="M2678" s="217"/>
      <c r="N2678" s="218"/>
      <c r="O2678" s="218"/>
      <c r="P2678" s="218"/>
      <c r="Q2678" s="218"/>
      <c r="R2678" s="218"/>
      <c r="S2678" s="218"/>
      <c r="T2678" s="219"/>
      <c r="AT2678" s="220" t="s">
        <v>171</v>
      </c>
      <c r="AU2678" s="220" t="s">
        <v>134</v>
      </c>
      <c r="AV2678" s="11" t="s">
        <v>134</v>
      </c>
      <c r="AW2678" s="11" t="s">
        <v>33</v>
      </c>
      <c r="AX2678" s="11" t="s">
        <v>70</v>
      </c>
      <c r="AY2678" s="220" t="s">
        <v>126</v>
      </c>
    </row>
    <row r="2679" spans="2:65" s="12" customFormat="1" ht="13.5">
      <c r="B2679" s="221"/>
      <c r="C2679" s="222"/>
      <c r="D2679" s="205" t="s">
        <v>171</v>
      </c>
      <c r="E2679" s="248" t="s">
        <v>21</v>
      </c>
      <c r="F2679" s="249" t="s">
        <v>174</v>
      </c>
      <c r="G2679" s="222"/>
      <c r="H2679" s="250">
        <v>896.43600000000004</v>
      </c>
      <c r="I2679" s="226"/>
      <c r="J2679" s="222"/>
      <c r="K2679" s="222"/>
      <c r="L2679" s="227"/>
      <c r="M2679" s="228"/>
      <c r="N2679" s="229"/>
      <c r="O2679" s="229"/>
      <c r="P2679" s="229"/>
      <c r="Q2679" s="229"/>
      <c r="R2679" s="229"/>
      <c r="S2679" s="229"/>
      <c r="T2679" s="230"/>
      <c r="AT2679" s="231" t="s">
        <v>171</v>
      </c>
      <c r="AU2679" s="231" t="s">
        <v>134</v>
      </c>
      <c r="AV2679" s="12" t="s">
        <v>133</v>
      </c>
      <c r="AW2679" s="12" t="s">
        <v>33</v>
      </c>
      <c r="AX2679" s="12" t="s">
        <v>78</v>
      </c>
      <c r="AY2679" s="231" t="s">
        <v>126</v>
      </c>
    </row>
    <row r="2680" spans="2:65" s="1" customFormat="1" ht="22.5" customHeight="1">
      <c r="B2680" s="41"/>
      <c r="C2680" s="193" t="s">
        <v>3208</v>
      </c>
      <c r="D2680" s="193" t="s">
        <v>129</v>
      </c>
      <c r="E2680" s="194" t="s">
        <v>3209</v>
      </c>
      <c r="F2680" s="195" t="s">
        <v>3210</v>
      </c>
      <c r="G2680" s="196" t="s">
        <v>400</v>
      </c>
      <c r="H2680" s="197">
        <v>101.1</v>
      </c>
      <c r="I2680" s="198"/>
      <c r="J2680" s="199">
        <f>ROUND(I2680*H2680,2)</f>
        <v>0</v>
      </c>
      <c r="K2680" s="195" t="s">
        <v>160</v>
      </c>
      <c r="L2680" s="61"/>
      <c r="M2680" s="200" t="s">
        <v>21</v>
      </c>
      <c r="N2680" s="201" t="s">
        <v>42</v>
      </c>
      <c r="O2680" s="42"/>
      <c r="P2680" s="202">
        <f>O2680*H2680</f>
        <v>0</v>
      </c>
      <c r="Q2680" s="202">
        <v>0</v>
      </c>
      <c r="R2680" s="202">
        <f>Q2680*H2680</f>
        <v>0</v>
      </c>
      <c r="S2680" s="202">
        <v>0</v>
      </c>
      <c r="T2680" s="203">
        <f>S2680*H2680</f>
        <v>0</v>
      </c>
      <c r="AR2680" s="24" t="s">
        <v>161</v>
      </c>
      <c r="AT2680" s="24" t="s">
        <v>129</v>
      </c>
      <c r="AU2680" s="24" t="s">
        <v>134</v>
      </c>
      <c r="AY2680" s="24" t="s">
        <v>126</v>
      </c>
      <c r="BE2680" s="204">
        <f>IF(N2680="základní",J2680,0)</f>
        <v>0</v>
      </c>
      <c r="BF2680" s="204">
        <f>IF(N2680="snížená",J2680,0)</f>
        <v>0</v>
      </c>
      <c r="BG2680" s="204">
        <f>IF(N2680="zákl. přenesená",J2680,0)</f>
        <v>0</v>
      </c>
      <c r="BH2680" s="204">
        <f>IF(N2680="sníž. přenesená",J2680,0)</f>
        <v>0</v>
      </c>
      <c r="BI2680" s="204">
        <f>IF(N2680="nulová",J2680,0)</f>
        <v>0</v>
      </c>
      <c r="BJ2680" s="24" t="s">
        <v>134</v>
      </c>
      <c r="BK2680" s="204">
        <f>ROUND(I2680*H2680,2)</f>
        <v>0</v>
      </c>
      <c r="BL2680" s="24" t="s">
        <v>161</v>
      </c>
      <c r="BM2680" s="24" t="s">
        <v>3211</v>
      </c>
    </row>
    <row r="2681" spans="2:65" s="1" customFormat="1" ht="27">
      <c r="B2681" s="41"/>
      <c r="C2681" s="63"/>
      <c r="D2681" s="208" t="s">
        <v>135</v>
      </c>
      <c r="E2681" s="63"/>
      <c r="F2681" s="209" t="s">
        <v>3212</v>
      </c>
      <c r="G2681" s="63"/>
      <c r="H2681" s="63"/>
      <c r="I2681" s="163"/>
      <c r="J2681" s="63"/>
      <c r="K2681" s="63"/>
      <c r="L2681" s="61"/>
      <c r="M2681" s="207"/>
      <c r="N2681" s="42"/>
      <c r="O2681" s="42"/>
      <c r="P2681" s="42"/>
      <c r="Q2681" s="42"/>
      <c r="R2681" s="42"/>
      <c r="S2681" s="42"/>
      <c r="T2681" s="78"/>
      <c r="AT2681" s="24" t="s">
        <v>135</v>
      </c>
      <c r="AU2681" s="24" t="s">
        <v>134</v>
      </c>
    </row>
    <row r="2682" spans="2:65" s="1" customFormat="1" ht="148.5">
      <c r="B2682" s="41"/>
      <c r="C2682" s="63"/>
      <c r="D2682" s="205" t="s">
        <v>299</v>
      </c>
      <c r="E2682" s="63"/>
      <c r="F2682" s="235" t="s">
        <v>3206</v>
      </c>
      <c r="G2682" s="63"/>
      <c r="H2682" s="63"/>
      <c r="I2682" s="163"/>
      <c r="J2682" s="63"/>
      <c r="K2682" s="63"/>
      <c r="L2682" s="61"/>
      <c r="M2682" s="207"/>
      <c r="N2682" s="42"/>
      <c r="O2682" s="42"/>
      <c r="P2682" s="42"/>
      <c r="Q2682" s="42"/>
      <c r="R2682" s="42"/>
      <c r="S2682" s="42"/>
      <c r="T2682" s="78"/>
      <c r="AT2682" s="24" t="s">
        <v>299</v>
      </c>
      <c r="AU2682" s="24" t="s">
        <v>134</v>
      </c>
    </row>
    <row r="2683" spans="2:65" s="1" customFormat="1" ht="22.5" customHeight="1">
      <c r="B2683" s="41"/>
      <c r="C2683" s="193" t="s">
        <v>1913</v>
      </c>
      <c r="D2683" s="193" t="s">
        <v>129</v>
      </c>
      <c r="E2683" s="194" t="s">
        <v>3213</v>
      </c>
      <c r="F2683" s="195" t="s">
        <v>3214</v>
      </c>
      <c r="G2683" s="196" t="s">
        <v>400</v>
      </c>
      <c r="H2683" s="197">
        <v>64.608000000000004</v>
      </c>
      <c r="I2683" s="198"/>
      <c r="J2683" s="199">
        <f>ROUND(I2683*H2683,2)</f>
        <v>0</v>
      </c>
      <c r="K2683" s="195" t="s">
        <v>160</v>
      </c>
      <c r="L2683" s="61"/>
      <c r="M2683" s="200" t="s">
        <v>21</v>
      </c>
      <c r="N2683" s="201" t="s">
        <v>42</v>
      </c>
      <c r="O2683" s="42"/>
      <c r="P2683" s="202">
        <f>O2683*H2683</f>
        <v>0</v>
      </c>
      <c r="Q2683" s="202">
        <v>0</v>
      </c>
      <c r="R2683" s="202">
        <f>Q2683*H2683</f>
        <v>0</v>
      </c>
      <c r="S2683" s="202">
        <v>0</v>
      </c>
      <c r="T2683" s="203">
        <f>S2683*H2683</f>
        <v>0</v>
      </c>
      <c r="AR2683" s="24" t="s">
        <v>161</v>
      </c>
      <c r="AT2683" s="24" t="s">
        <v>129</v>
      </c>
      <c r="AU2683" s="24" t="s">
        <v>134</v>
      </c>
      <c r="AY2683" s="24" t="s">
        <v>126</v>
      </c>
      <c r="BE2683" s="204">
        <f>IF(N2683="základní",J2683,0)</f>
        <v>0</v>
      </c>
      <c r="BF2683" s="204">
        <f>IF(N2683="snížená",J2683,0)</f>
        <v>0</v>
      </c>
      <c r="BG2683" s="204">
        <f>IF(N2683="zákl. přenesená",J2683,0)</f>
        <v>0</v>
      </c>
      <c r="BH2683" s="204">
        <f>IF(N2683="sníž. přenesená",J2683,0)</f>
        <v>0</v>
      </c>
      <c r="BI2683" s="204">
        <f>IF(N2683="nulová",J2683,0)</f>
        <v>0</v>
      </c>
      <c r="BJ2683" s="24" t="s">
        <v>134</v>
      </c>
      <c r="BK2683" s="204">
        <f>ROUND(I2683*H2683,2)</f>
        <v>0</v>
      </c>
      <c r="BL2683" s="24" t="s">
        <v>161</v>
      </c>
      <c r="BM2683" s="24" t="s">
        <v>3215</v>
      </c>
    </row>
    <row r="2684" spans="2:65" s="1" customFormat="1" ht="27">
      <c r="B2684" s="41"/>
      <c r="C2684" s="63"/>
      <c r="D2684" s="208" t="s">
        <v>135</v>
      </c>
      <c r="E2684" s="63"/>
      <c r="F2684" s="209" t="s">
        <v>3216</v>
      </c>
      <c r="G2684" s="63"/>
      <c r="H2684" s="63"/>
      <c r="I2684" s="163"/>
      <c r="J2684" s="63"/>
      <c r="K2684" s="63"/>
      <c r="L2684" s="61"/>
      <c r="M2684" s="207"/>
      <c r="N2684" s="42"/>
      <c r="O2684" s="42"/>
      <c r="P2684" s="42"/>
      <c r="Q2684" s="42"/>
      <c r="R2684" s="42"/>
      <c r="S2684" s="42"/>
      <c r="T2684" s="78"/>
      <c r="AT2684" s="24" t="s">
        <v>135</v>
      </c>
      <c r="AU2684" s="24" t="s">
        <v>134</v>
      </c>
    </row>
    <row r="2685" spans="2:65" s="1" customFormat="1" ht="148.5">
      <c r="B2685" s="41"/>
      <c r="C2685" s="63"/>
      <c r="D2685" s="208" t="s">
        <v>299</v>
      </c>
      <c r="E2685" s="63"/>
      <c r="F2685" s="236" t="s">
        <v>3206</v>
      </c>
      <c r="G2685" s="63"/>
      <c r="H2685" s="63"/>
      <c r="I2685" s="163"/>
      <c r="J2685" s="63"/>
      <c r="K2685" s="63"/>
      <c r="L2685" s="61"/>
      <c r="M2685" s="207"/>
      <c r="N2685" s="42"/>
      <c r="O2685" s="42"/>
      <c r="P2685" s="42"/>
      <c r="Q2685" s="42"/>
      <c r="R2685" s="42"/>
      <c r="S2685" s="42"/>
      <c r="T2685" s="78"/>
      <c r="AT2685" s="24" t="s">
        <v>299</v>
      </c>
      <c r="AU2685" s="24" t="s">
        <v>134</v>
      </c>
    </row>
    <row r="2686" spans="2:65" s="11" customFormat="1" ht="13.5">
      <c r="B2686" s="210"/>
      <c r="C2686" s="211"/>
      <c r="D2686" s="208" t="s">
        <v>171</v>
      </c>
      <c r="E2686" s="212" t="s">
        <v>21</v>
      </c>
      <c r="F2686" s="213" t="s">
        <v>1319</v>
      </c>
      <c r="G2686" s="211"/>
      <c r="H2686" s="214">
        <v>53.84</v>
      </c>
      <c r="I2686" s="215"/>
      <c r="J2686" s="211"/>
      <c r="K2686" s="211"/>
      <c r="L2686" s="216"/>
      <c r="M2686" s="217"/>
      <c r="N2686" s="218"/>
      <c r="O2686" s="218"/>
      <c r="P2686" s="218"/>
      <c r="Q2686" s="218"/>
      <c r="R2686" s="218"/>
      <c r="S2686" s="218"/>
      <c r="T2686" s="219"/>
      <c r="AT2686" s="220" t="s">
        <v>171</v>
      </c>
      <c r="AU2686" s="220" t="s">
        <v>134</v>
      </c>
      <c r="AV2686" s="11" t="s">
        <v>134</v>
      </c>
      <c r="AW2686" s="11" t="s">
        <v>33</v>
      </c>
      <c r="AX2686" s="11" t="s">
        <v>70</v>
      </c>
      <c r="AY2686" s="220" t="s">
        <v>126</v>
      </c>
    </row>
    <row r="2687" spans="2:65" s="12" customFormat="1" ht="13.5">
      <c r="B2687" s="221"/>
      <c r="C2687" s="222"/>
      <c r="D2687" s="208" t="s">
        <v>171</v>
      </c>
      <c r="E2687" s="223" t="s">
        <v>21</v>
      </c>
      <c r="F2687" s="224" t="s">
        <v>174</v>
      </c>
      <c r="G2687" s="222"/>
      <c r="H2687" s="225">
        <v>53.84</v>
      </c>
      <c r="I2687" s="226"/>
      <c r="J2687" s="222"/>
      <c r="K2687" s="222"/>
      <c r="L2687" s="227"/>
      <c r="M2687" s="228"/>
      <c r="N2687" s="229"/>
      <c r="O2687" s="229"/>
      <c r="P2687" s="229"/>
      <c r="Q2687" s="229"/>
      <c r="R2687" s="229"/>
      <c r="S2687" s="229"/>
      <c r="T2687" s="230"/>
      <c r="AT2687" s="231" t="s">
        <v>171</v>
      </c>
      <c r="AU2687" s="231" t="s">
        <v>134</v>
      </c>
      <c r="AV2687" s="12" t="s">
        <v>133</v>
      </c>
      <c r="AW2687" s="12" t="s">
        <v>33</v>
      </c>
      <c r="AX2687" s="12" t="s">
        <v>70</v>
      </c>
      <c r="AY2687" s="231" t="s">
        <v>126</v>
      </c>
    </row>
    <row r="2688" spans="2:65" s="11" customFormat="1" ht="13.5">
      <c r="B2688" s="210"/>
      <c r="C2688" s="211"/>
      <c r="D2688" s="208" t="s">
        <v>171</v>
      </c>
      <c r="E2688" s="212" t="s">
        <v>21</v>
      </c>
      <c r="F2688" s="213" t="s">
        <v>3217</v>
      </c>
      <c r="G2688" s="211"/>
      <c r="H2688" s="214">
        <v>64.608000000000004</v>
      </c>
      <c r="I2688" s="215"/>
      <c r="J2688" s="211"/>
      <c r="K2688" s="211"/>
      <c r="L2688" s="216"/>
      <c r="M2688" s="217"/>
      <c r="N2688" s="218"/>
      <c r="O2688" s="218"/>
      <c r="P2688" s="218"/>
      <c r="Q2688" s="218"/>
      <c r="R2688" s="218"/>
      <c r="S2688" s="218"/>
      <c r="T2688" s="219"/>
      <c r="AT2688" s="220" t="s">
        <v>171</v>
      </c>
      <c r="AU2688" s="220" t="s">
        <v>134</v>
      </c>
      <c r="AV2688" s="11" t="s">
        <v>134</v>
      </c>
      <c r="AW2688" s="11" t="s">
        <v>33</v>
      </c>
      <c r="AX2688" s="11" t="s">
        <v>70</v>
      </c>
      <c r="AY2688" s="220" t="s">
        <v>126</v>
      </c>
    </row>
    <row r="2689" spans="2:65" s="12" customFormat="1" ht="13.5">
      <c r="B2689" s="221"/>
      <c r="C2689" s="222"/>
      <c r="D2689" s="205" t="s">
        <v>171</v>
      </c>
      <c r="E2689" s="248" t="s">
        <v>21</v>
      </c>
      <c r="F2689" s="249" t="s">
        <v>174</v>
      </c>
      <c r="G2689" s="222"/>
      <c r="H2689" s="250">
        <v>64.608000000000004</v>
      </c>
      <c r="I2689" s="226"/>
      <c r="J2689" s="222"/>
      <c r="K2689" s="222"/>
      <c r="L2689" s="227"/>
      <c r="M2689" s="228"/>
      <c r="N2689" s="229"/>
      <c r="O2689" s="229"/>
      <c r="P2689" s="229"/>
      <c r="Q2689" s="229"/>
      <c r="R2689" s="229"/>
      <c r="S2689" s="229"/>
      <c r="T2689" s="230"/>
      <c r="AT2689" s="231" t="s">
        <v>171</v>
      </c>
      <c r="AU2689" s="231" t="s">
        <v>134</v>
      </c>
      <c r="AV2689" s="12" t="s">
        <v>133</v>
      </c>
      <c r="AW2689" s="12" t="s">
        <v>33</v>
      </c>
      <c r="AX2689" s="12" t="s">
        <v>78</v>
      </c>
      <c r="AY2689" s="231" t="s">
        <v>126</v>
      </c>
    </row>
    <row r="2690" spans="2:65" s="1" customFormat="1" ht="22.5" customHeight="1">
      <c r="B2690" s="41"/>
      <c r="C2690" s="193" t="s">
        <v>3218</v>
      </c>
      <c r="D2690" s="193" t="s">
        <v>129</v>
      </c>
      <c r="E2690" s="194" t="s">
        <v>3219</v>
      </c>
      <c r="F2690" s="195" t="s">
        <v>3220</v>
      </c>
      <c r="G2690" s="196" t="s">
        <v>400</v>
      </c>
      <c r="H2690" s="197">
        <v>7.5650000000000004</v>
      </c>
      <c r="I2690" s="198"/>
      <c r="J2690" s="199">
        <f>ROUND(I2690*H2690,2)</f>
        <v>0</v>
      </c>
      <c r="K2690" s="195" t="s">
        <v>160</v>
      </c>
      <c r="L2690" s="61"/>
      <c r="M2690" s="200" t="s">
        <v>21</v>
      </c>
      <c r="N2690" s="201" t="s">
        <v>42</v>
      </c>
      <c r="O2690" s="42"/>
      <c r="P2690" s="202">
        <f>O2690*H2690</f>
        <v>0</v>
      </c>
      <c r="Q2690" s="202">
        <v>0</v>
      </c>
      <c r="R2690" s="202">
        <f>Q2690*H2690</f>
        <v>0</v>
      </c>
      <c r="S2690" s="202">
        <v>0</v>
      </c>
      <c r="T2690" s="203">
        <f>S2690*H2690</f>
        <v>0</v>
      </c>
      <c r="AR2690" s="24" t="s">
        <v>161</v>
      </c>
      <c r="AT2690" s="24" t="s">
        <v>129</v>
      </c>
      <c r="AU2690" s="24" t="s">
        <v>134</v>
      </c>
      <c r="AY2690" s="24" t="s">
        <v>126</v>
      </c>
      <c r="BE2690" s="204">
        <f>IF(N2690="základní",J2690,0)</f>
        <v>0</v>
      </c>
      <c r="BF2690" s="204">
        <f>IF(N2690="snížená",J2690,0)</f>
        <v>0</v>
      </c>
      <c r="BG2690" s="204">
        <f>IF(N2690="zákl. přenesená",J2690,0)</f>
        <v>0</v>
      </c>
      <c r="BH2690" s="204">
        <f>IF(N2690="sníž. přenesená",J2690,0)</f>
        <v>0</v>
      </c>
      <c r="BI2690" s="204">
        <f>IF(N2690="nulová",J2690,0)</f>
        <v>0</v>
      </c>
      <c r="BJ2690" s="24" t="s">
        <v>134</v>
      </c>
      <c r="BK2690" s="204">
        <f>ROUND(I2690*H2690,2)</f>
        <v>0</v>
      </c>
      <c r="BL2690" s="24" t="s">
        <v>161</v>
      </c>
      <c r="BM2690" s="24" t="s">
        <v>3221</v>
      </c>
    </row>
    <row r="2691" spans="2:65" s="1" customFormat="1" ht="27">
      <c r="B2691" s="41"/>
      <c r="C2691" s="63"/>
      <c r="D2691" s="208" t="s">
        <v>135</v>
      </c>
      <c r="E2691" s="63"/>
      <c r="F2691" s="209" t="s">
        <v>3222</v>
      </c>
      <c r="G2691" s="63"/>
      <c r="H2691" s="63"/>
      <c r="I2691" s="163"/>
      <c r="J2691" s="63"/>
      <c r="K2691" s="63"/>
      <c r="L2691" s="61"/>
      <c r="M2691" s="207"/>
      <c r="N2691" s="42"/>
      <c r="O2691" s="42"/>
      <c r="P2691" s="42"/>
      <c r="Q2691" s="42"/>
      <c r="R2691" s="42"/>
      <c r="S2691" s="42"/>
      <c r="T2691" s="78"/>
      <c r="AT2691" s="24" t="s">
        <v>135</v>
      </c>
      <c r="AU2691" s="24" t="s">
        <v>134</v>
      </c>
    </row>
    <row r="2692" spans="2:65" s="1" customFormat="1" ht="148.5">
      <c r="B2692" s="41"/>
      <c r="C2692" s="63"/>
      <c r="D2692" s="205" t="s">
        <v>299</v>
      </c>
      <c r="E2692" s="63"/>
      <c r="F2692" s="235" t="s">
        <v>3206</v>
      </c>
      <c r="G2692" s="63"/>
      <c r="H2692" s="63"/>
      <c r="I2692" s="163"/>
      <c r="J2692" s="63"/>
      <c r="K2692" s="63"/>
      <c r="L2692" s="61"/>
      <c r="M2692" s="207"/>
      <c r="N2692" s="42"/>
      <c r="O2692" s="42"/>
      <c r="P2692" s="42"/>
      <c r="Q2692" s="42"/>
      <c r="R2692" s="42"/>
      <c r="S2692" s="42"/>
      <c r="T2692" s="78"/>
      <c r="AT2692" s="24" t="s">
        <v>299</v>
      </c>
      <c r="AU2692" s="24" t="s">
        <v>134</v>
      </c>
    </row>
    <row r="2693" spans="2:65" s="1" customFormat="1" ht="22.5" customHeight="1">
      <c r="B2693" s="41"/>
      <c r="C2693" s="193" t="s">
        <v>1917</v>
      </c>
      <c r="D2693" s="193" t="s">
        <v>129</v>
      </c>
      <c r="E2693" s="194" t="s">
        <v>3223</v>
      </c>
      <c r="F2693" s="195" t="s">
        <v>3224</v>
      </c>
      <c r="G2693" s="196" t="s">
        <v>400</v>
      </c>
      <c r="H2693" s="197">
        <v>118.776</v>
      </c>
      <c r="I2693" s="198"/>
      <c r="J2693" s="199">
        <f>ROUND(I2693*H2693,2)</f>
        <v>0</v>
      </c>
      <c r="K2693" s="195" t="s">
        <v>160</v>
      </c>
      <c r="L2693" s="61"/>
      <c r="M2693" s="200" t="s">
        <v>21</v>
      </c>
      <c r="N2693" s="201" t="s">
        <v>42</v>
      </c>
      <c r="O2693" s="42"/>
      <c r="P2693" s="202">
        <f>O2693*H2693</f>
        <v>0</v>
      </c>
      <c r="Q2693" s="202">
        <v>0</v>
      </c>
      <c r="R2693" s="202">
        <f>Q2693*H2693</f>
        <v>0</v>
      </c>
      <c r="S2693" s="202">
        <v>0</v>
      </c>
      <c r="T2693" s="203">
        <f>S2693*H2693</f>
        <v>0</v>
      </c>
      <c r="AR2693" s="24" t="s">
        <v>161</v>
      </c>
      <c r="AT2693" s="24" t="s">
        <v>129</v>
      </c>
      <c r="AU2693" s="24" t="s">
        <v>134</v>
      </c>
      <c r="AY2693" s="24" t="s">
        <v>126</v>
      </c>
      <c r="BE2693" s="204">
        <f>IF(N2693="základní",J2693,0)</f>
        <v>0</v>
      </c>
      <c r="BF2693" s="204">
        <f>IF(N2693="snížená",J2693,0)</f>
        <v>0</v>
      </c>
      <c r="BG2693" s="204">
        <f>IF(N2693="zákl. přenesená",J2693,0)</f>
        <v>0</v>
      </c>
      <c r="BH2693" s="204">
        <f>IF(N2693="sníž. přenesená",J2693,0)</f>
        <v>0</v>
      </c>
      <c r="BI2693" s="204">
        <f>IF(N2693="nulová",J2693,0)</f>
        <v>0</v>
      </c>
      <c r="BJ2693" s="24" t="s">
        <v>134</v>
      </c>
      <c r="BK2693" s="204">
        <f>ROUND(I2693*H2693,2)</f>
        <v>0</v>
      </c>
      <c r="BL2693" s="24" t="s">
        <v>161</v>
      </c>
      <c r="BM2693" s="24" t="s">
        <v>3225</v>
      </c>
    </row>
    <row r="2694" spans="2:65" s="1" customFormat="1" ht="27">
      <c r="B2694" s="41"/>
      <c r="C2694" s="63"/>
      <c r="D2694" s="208" t="s">
        <v>135</v>
      </c>
      <c r="E2694" s="63"/>
      <c r="F2694" s="209" t="s">
        <v>3226</v>
      </c>
      <c r="G2694" s="63"/>
      <c r="H2694" s="63"/>
      <c r="I2694" s="163"/>
      <c r="J2694" s="63"/>
      <c r="K2694" s="63"/>
      <c r="L2694" s="61"/>
      <c r="M2694" s="207"/>
      <c r="N2694" s="42"/>
      <c r="O2694" s="42"/>
      <c r="P2694" s="42"/>
      <c r="Q2694" s="42"/>
      <c r="R2694" s="42"/>
      <c r="S2694" s="42"/>
      <c r="T2694" s="78"/>
      <c r="AT2694" s="24" t="s">
        <v>135</v>
      </c>
      <c r="AU2694" s="24" t="s">
        <v>134</v>
      </c>
    </row>
    <row r="2695" spans="2:65" s="1" customFormat="1" ht="148.5">
      <c r="B2695" s="41"/>
      <c r="C2695" s="63"/>
      <c r="D2695" s="208" t="s">
        <v>299</v>
      </c>
      <c r="E2695" s="63"/>
      <c r="F2695" s="236" t="s">
        <v>3206</v>
      </c>
      <c r="G2695" s="63"/>
      <c r="H2695" s="63"/>
      <c r="I2695" s="163"/>
      <c r="J2695" s="63"/>
      <c r="K2695" s="63"/>
      <c r="L2695" s="61"/>
      <c r="M2695" s="207"/>
      <c r="N2695" s="42"/>
      <c r="O2695" s="42"/>
      <c r="P2695" s="42"/>
      <c r="Q2695" s="42"/>
      <c r="R2695" s="42"/>
      <c r="S2695" s="42"/>
      <c r="T2695" s="78"/>
      <c r="AT2695" s="24" t="s">
        <v>299</v>
      </c>
      <c r="AU2695" s="24" t="s">
        <v>134</v>
      </c>
    </row>
    <row r="2696" spans="2:65" s="11" customFormat="1" ht="13.5">
      <c r="B2696" s="210"/>
      <c r="C2696" s="211"/>
      <c r="D2696" s="208" t="s">
        <v>171</v>
      </c>
      <c r="E2696" s="212" t="s">
        <v>21</v>
      </c>
      <c r="F2696" s="213" t="s">
        <v>1247</v>
      </c>
      <c r="G2696" s="211"/>
      <c r="H2696" s="214">
        <v>2.48</v>
      </c>
      <c r="I2696" s="215"/>
      <c r="J2696" s="211"/>
      <c r="K2696" s="211"/>
      <c r="L2696" s="216"/>
      <c r="M2696" s="217"/>
      <c r="N2696" s="218"/>
      <c r="O2696" s="218"/>
      <c r="P2696" s="218"/>
      <c r="Q2696" s="218"/>
      <c r="R2696" s="218"/>
      <c r="S2696" s="218"/>
      <c r="T2696" s="219"/>
      <c r="AT2696" s="220" t="s">
        <v>171</v>
      </c>
      <c r="AU2696" s="220" t="s">
        <v>134</v>
      </c>
      <c r="AV2696" s="11" t="s">
        <v>134</v>
      </c>
      <c r="AW2696" s="11" t="s">
        <v>33</v>
      </c>
      <c r="AX2696" s="11" t="s">
        <v>70</v>
      </c>
      <c r="AY2696" s="220" t="s">
        <v>126</v>
      </c>
    </row>
    <row r="2697" spans="2:65" s="11" customFormat="1" ht="13.5">
      <c r="B2697" s="210"/>
      <c r="C2697" s="211"/>
      <c r="D2697" s="208" t="s">
        <v>171</v>
      </c>
      <c r="E2697" s="212" t="s">
        <v>21</v>
      </c>
      <c r="F2697" s="213" t="s">
        <v>1248</v>
      </c>
      <c r="G2697" s="211"/>
      <c r="H2697" s="214">
        <v>1.34</v>
      </c>
      <c r="I2697" s="215"/>
      <c r="J2697" s="211"/>
      <c r="K2697" s="211"/>
      <c r="L2697" s="216"/>
      <c r="M2697" s="217"/>
      <c r="N2697" s="218"/>
      <c r="O2697" s="218"/>
      <c r="P2697" s="218"/>
      <c r="Q2697" s="218"/>
      <c r="R2697" s="218"/>
      <c r="S2697" s="218"/>
      <c r="T2697" s="219"/>
      <c r="AT2697" s="220" t="s">
        <v>171</v>
      </c>
      <c r="AU2697" s="220" t="s">
        <v>134</v>
      </c>
      <c r="AV2697" s="11" t="s">
        <v>134</v>
      </c>
      <c r="AW2697" s="11" t="s">
        <v>33</v>
      </c>
      <c r="AX2697" s="11" t="s">
        <v>70</v>
      </c>
      <c r="AY2697" s="220" t="s">
        <v>126</v>
      </c>
    </row>
    <row r="2698" spans="2:65" s="11" customFormat="1" ht="13.5">
      <c r="B2698" s="210"/>
      <c r="C2698" s="211"/>
      <c r="D2698" s="208" t="s">
        <v>171</v>
      </c>
      <c r="E2698" s="212" t="s">
        <v>21</v>
      </c>
      <c r="F2698" s="213" t="s">
        <v>1249</v>
      </c>
      <c r="G2698" s="211"/>
      <c r="H2698" s="214">
        <v>5.24</v>
      </c>
      <c r="I2698" s="215"/>
      <c r="J2698" s="211"/>
      <c r="K2698" s="211"/>
      <c r="L2698" s="216"/>
      <c r="M2698" s="217"/>
      <c r="N2698" s="218"/>
      <c r="O2698" s="218"/>
      <c r="P2698" s="218"/>
      <c r="Q2698" s="218"/>
      <c r="R2698" s="218"/>
      <c r="S2698" s="218"/>
      <c r="T2698" s="219"/>
      <c r="AT2698" s="220" t="s">
        <v>171</v>
      </c>
      <c r="AU2698" s="220" t="s">
        <v>134</v>
      </c>
      <c r="AV2698" s="11" t="s">
        <v>134</v>
      </c>
      <c r="AW2698" s="11" t="s">
        <v>33</v>
      </c>
      <c r="AX2698" s="11" t="s">
        <v>70</v>
      </c>
      <c r="AY2698" s="220" t="s">
        <v>126</v>
      </c>
    </row>
    <row r="2699" spans="2:65" s="11" customFormat="1" ht="13.5">
      <c r="B2699" s="210"/>
      <c r="C2699" s="211"/>
      <c r="D2699" s="208" t="s">
        <v>171</v>
      </c>
      <c r="E2699" s="212" t="s">
        <v>21</v>
      </c>
      <c r="F2699" s="213" t="s">
        <v>1250</v>
      </c>
      <c r="G2699" s="211"/>
      <c r="H2699" s="214">
        <v>2.39</v>
      </c>
      <c r="I2699" s="215"/>
      <c r="J2699" s="211"/>
      <c r="K2699" s="211"/>
      <c r="L2699" s="216"/>
      <c r="M2699" s="217"/>
      <c r="N2699" s="218"/>
      <c r="O2699" s="218"/>
      <c r="P2699" s="218"/>
      <c r="Q2699" s="218"/>
      <c r="R2699" s="218"/>
      <c r="S2699" s="218"/>
      <c r="T2699" s="219"/>
      <c r="AT2699" s="220" t="s">
        <v>171</v>
      </c>
      <c r="AU2699" s="220" t="s">
        <v>134</v>
      </c>
      <c r="AV2699" s="11" t="s">
        <v>134</v>
      </c>
      <c r="AW2699" s="11" t="s">
        <v>33</v>
      </c>
      <c r="AX2699" s="11" t="s">
        <v>70</v>
      </c>
      <c r="AY2699" s="220" t="s">
        <v>126</v>
      </c>
    </row>
    <row r="2700" spans="2:65" s="11" customFormat="1" ht="13.5">
      <c r="B2700" s="210"/>
      <c r="C2700" s="211"/>
      <c r="D2700" s="208" t="s">
        <v>171</v>
      </c>
      <c r="E2700" s="212" t="s">
        <v>21</v>
      </c>
      <c r="F2700" s="213" t="s">
        <v>1251</v>
      </c>
      <c r="G2700" s="211"/>
      <c r="H2700" s="214">
        <v>1.2</v>
      </c>
      <c r="I2700" s="215"/>
      <c r="J2700" s="211"/>
      <c r="K2700" s="211"/>
      <c r="L2700" s="216"/>
      <c r="M2700" s="217"/>
      <c r="N2700" s="218"/>
      <c r="O2700" s="218"/>
      <c r="P2700" s="218"/>
      <c r="Q2700" s="218"/>
      <c r="R2700" s="218"/>
      <c r="S2700" s="218"/>
      <c r="T2700" s="219"/>
      <c r="AT2700" s="220" t="s">
        <v>171</v>
      </c>
      <c r="AU2700" s="220" t="s">
        <v>134</v>
      </c>
      <c r="AV2700" s="11" t="s">
        <v>134</v>
      </c>
      <c r="AW2700" s="11" t="s">
        <v>33</v>
      </c>
      <c r="AX2700" s="11" t="s">
        <v>70</v>
      </c>
      <c r="AY2700" s="220" t="s">
        <v>126</v>
      </c>
    </row>
    <row r="2701" spans="2:65" s="11" customFormat="1" ht="13.5">
      <c r="B2701" s="210"/>
      <c r="C2701" s="211"/>
      <c r="D2701" s="208" t="s">
        <v>171</v>
      </c>
      <c r="E2701" s="212" t="s">
        <v>21</v>
      </c>
      <c r="F2701" s="213" t="s">
        <v>1254</v>
      </c>
      <c r="G2701" s="211"/>
      <c r="H2701" s="214">
        <v>4.04</v>
      </c>
      <c r="I2701" s="215"/>
      <c r="J2701" s="211"/>
      <c r="K2701" s="211"/>
      <c r="L2701" s="216"/>
      <c r="M2701" s="217"/>
      <c r="N2701" s="218"/>
      <c r="O2701" s="218"/>
      <c r="P2701" s="218"/>
      <c r="Q2701" s="218"/>
      <c r="R2701" s="218"/>
      <c r="S2701" s="218"/>
      <c r="T2701" s="219"/>
      <c r="AT2701" s="220" t="s">
        <v>171</v>
      </c>
      <c r="AU2701" s="220" t="s">
        <v>134</v>
      </c>
      <c r="AV2701" s="11" t="s">
        <v>134</v>
      </c>
      <c r="AW2701" s="11" t="s">
        <v>33</v>
      </c>
      <c r="AX2701" s="11" t="s">
        <v>70</v>
      </c>
      <c r="AY2701" s="220" t="s">
        <v>126</v>
      </c>
    </row>
    <row r="2702" spans="2:65" s="11" customFormat="1" ht="13.5">
      <c r="B2702" s="210"/>
      <c r="C2702" s="211"/>
      <c r="D2702" s="208" t="s">
        <v>171</v>
      </c>
      <c r="E2702" s="212" t="s">
        <v>21</v>
      </c>
      <c r="F2702" s="213" t="s">
        <v>1255</v>
      </c>
      <c r="G2702" s="211"/>
      <c r="H2702" s="214">
        <v>3.93</v>
      </c>
      <c r="I2702" s="215"/>
      <c r="J2702" s="211"/>
      <c r="K2702" s="211"/>
      <c r="L2702" s="216"/>
      <c r="M2702" s="217"/>
      <c r="N2702" s="218"/>
      <c r="O2702" s="218"/>
      <c r="P2702" s="218"/>
      <c r="Q2702" s="218"/>
      <c r="R2702" s="218"/>
      <c r="S2702" s="218"/>
      <c r="T2702" s="219"/>
      <c r="AT2702" s="220" t="s">
        <v>171</v>
      </c>
      <c r="AU2702" s="220" t="s">
        <v>134</v>
      </c>
      <c r="AV2702" s="11" t="s">
        <v>134</v>
      </c>
      <c r="AW2702" s="11" t="s">
        <v>33</v>
      </c>
      <c r="AX2702" s="11" t="s">
        <v>70</v>
      </c>
      <c r="AY2702" s="220" t="s">
        <v>126</v>
      </c>
    </row>
    <row r="2703" spans="2:65" s="11" customFormat="1" ht="13.5">
      <c r="B2703" s="210"/>
      <c r="C2703" s="211"/>
      <c r="D2703" s="208" t="s">
        <v>171</v>
      </c>
      <c r="E2703" s="212" t="s">
        <v>21</v>
      </c>
      <c r="F2703" s="213" t="s">
        <v>1271</v>
      </c>
      <c r="G2703" s="211"/>
      <c r="H2703" s="214">
        <v>5.9</v>
      </c>
      <c r="I2703" s="215"/>
      <c r="J2703" s="211"/>
      <c r="K2703" s="211"/>
      <c r="L2703" s="216"/>
      <c r="M2703" s="217"/>
      <c r="N2703" s="218"/>
      <c r="O2703" s="218"/>
      <c r="P2703" s="218"/>
      <c r="Q2703" s="218"/>
      <c r="R2703" s="218"/>
      <c r="S2703" s="218"/>
      <c r="T2703" s="219"/>
      <c r="AT2703" s="220" t="s">
        <v>171</v>
      </c>
      <c r="AU2703" s="220" t="s">
        <v>134</v>
      </c>
      <c r="AV2703" s="11" t="s">
        <v>134</v>
      </c>
      <c r="AW2703" s="11" t="s">
        <v>33</v>
      </c>
      <c r="AX2703" s="11" t="s">
        <v>70</v>
      </c>
      <c r="AY2703" s="220" t="s">
        <v>126</v>
      </c>
    </row>
    <row r="2704" spans="2:65" s="11" customFormat="1" ht="13.5">
      <c r="B2704" s="210"/>
      <c r="C2704" s="211"/>
      <c r="D2704" s="208" t="s">
        <v>171</v>
      </c>
      <c r="E2704" s="212" t="s">
        <v>21</v>
      </c>
      <c r="F2704" s="213" t="s">
        <v>1272</v>
      </c>
      <c r="G2704" s="211"/>
      <c r="H2704" s="214">
        <v>4.8899999999999997</v>
      </c>
      <c r="I2704" s="215"/>
      <c r="J2704" s="211"/>
      <c r="K2704" s="211"/>
      <c r="L2704" s="216"/>
      <c r="M2704" s="217"/>
      <c r="N2704" s="218"/>
      <c r="O2704" s="218"/>
      <c r="P2704" s="218"/>
      <c r="Q2704" s="218"/>
      <c r="R2704" s="218"/>
      <c r="S2704" s="218"/>
      <c r="T2704" s="219"/>
      <c r="AT2704" s="220" t="s">
        <v>171</v>
      </c>
      <c r="AU2704" s="220" t="s">
        <v>134</v>
      </c>
      <c r="AV2704" s="11" t="s">
        <v>134</v>
      </c>
      <c r="AW2704" s="11" t="s">
        <v>33</v>
      </c>
      <c r="AX2704" s="11" t="s">
        <v>70</v>
      </c>
      <c r="AY2704" s="220" t="s">
        <v>126</v>
      </c>
    </row>
    <row r="2705" spans="2:51" s="11" customFormat="1" ht="13.5">
      <c r="B2705" s="210"/>
      <c r="C2705" s="211"/>
      <c r="D2705" s="208" t="s">
        <v>171</v>
      </c>
      <c r="E2705" s="212" t="s">
        <v>21</v>
      </c>
      <c r="F2705" s="213" t="s">
        <v>1274</v>
      </c>
      <c r="G2705" s="211"/>
      <c r="H2705" s="214">
        <v>3.46</v>
      </c>
      <c r="I2705" s="215"/>
      <c r="J2705" s="211"/>
      <c r="K2705" s="211"/>
      <c r="L2705" s="216"/>
      <c r="M2705" s="217"/>
      <c r="N2705" s="218"/>
      <c r="O2705" s="218"/>
      <c r="P2705" s="218"/>
      <c r="Q2705" s="218"/>
      <c r="R2705" s="218"/>
      <c r="S2705" s="218"/>
      <c r="T2705" s="219"/>
      <c r="AT2705" s="220" t="s">
        <v>171</v>
      </c>
      <c r="AU2705" s="220" t="s">
        <v>134</v>
      </c>
      <c r="AV2705" s="11" t="s">
        <v>134</v>
      </c>
      <c r="AW2705" s="11" t="s">
        <v>33</v>
      </c>
      <c r="AX2705" s="11" t="s">
        <v>70</v>
      </c>
      <c r="AY2705" s="220" t="s">
        <v>126</v>
      </c>
    </row>
    <row r="2706" spans="2:51" s="11" customFormat="1" ht="13.5">
      <c r="B2706" s="210"/>
      <c r="C2706" s="211"/>
      <c r="D2706" s="208" t="s">
        <v>171</v>
      </c>
      <c r="E2706" s="212" t="s">
        <v>21</v>
      </c>
      <c r="F2706" s="213" t="s">
        <v>1275</v>
      </c>
      <c r="G2706" s="211"/>
      <c r="H2706" s="214">
        <v>3.46</v>
      </c>
      <c r="I2706" s="215"/>
      <c r="J2706" s="211"/>
      <c r="K2706" s="211"/>
      <c r="L2706" s="216"/>
      <c r="M2706" s="217"/>
      <c r="N2706" s="218"/>
      <c r="O2706" s="218"/>
      <c r="P2706" s="218"/>
      <c r="Q2706" s="218"/>
      <c r="R2706" s="218"/>
      <c r="S2706" s="218"/>
      <c r="T2706" s="219"/>
      <c r="AT2706" s="220" t="s">
        <v>171</v>
      </c>
      <c r="AU2706" s="220" t="s">
        <v>134</v>
      </c>
      <c r="AV2706" s="11" t="s">
        <v>134</v>
      </c>
      <c r="AW2706" s="11" t="s">
        <v>33</v>
      </c>
      <c r="AX2706" s="11" t="s">
        <v>70</v>
      </c>
      <c r="AY2706" s="220" t="s">
        <v>126</v>
      </c>
    </row>
    <row r="2707" spans="2:51" s="11" customFormat="1" ht="13.5">
      <c r="B2707" s="210"/>
      <c r="C2707" s="211"/>
      <c r="D2707" s="208" t="s">
        <v>171</v>
      </c>
      <c r="E2707" s="212" t="s">
        <v>21</v>
      </c>
      <c r="F2707" s="213" t="s">
        <v>1276</v>
      </c>
      <c r="G2707" s="211"/>
      <c r="H2707" s="214">
        <v>3.46</v>
      </c>
      <c r="I2707" s="215"/>
      <c r="J2707" s="211"/>
      <c r="K2707" s="211"/>
      <c r="L2707" s="216"/>
      <c r="M2707" s="217"/>
      <c r="N2707" s="218"/>
      <c r="O2707" s="218"/>
      <c r="P2707" s="218"/>
      <c r="Q2707" s="218"/>
      <c r="R2707" s="218"/>
      <c r="S2707" s="218"/>
      <c r="T2707" s="219"/>
      <c r="AT2707" s="220" t="s">
        <v>171</v>
      </c>
      <c r="AU2707" s="220" t="s">
        <v>134</v>
      </c>
      <c r="AV2707" s="11" t="s">
        <v>134</v>
      </c>
      <c r="AW2707" s="11" t="s">
        <v>33</v>
      </c>
      <c r="AX2707" s="11" t="s">
        <v>70</v>
      </c>
      <c r="AY2707" s="220" t="s">
        <v>126</v>
      </c>
    </row>
    <row r="2708" spans="2:51" s="11" customFormat="1" ht="13.5">
      <c r="B2708" s="210"/>
      <c r="C2708" s="211"/>
      <c r="D2708" s="208" t="s">
        <v>171</v>
      </c>
      <c r="E2708" s="212" t="s">
        <v>21</v>
      </c>
      <c r="F2708" s="213" t="s">
        <v>1277</v>
      </c>
      <c r="G2708" s="211"/>
      <c r="H2708" s="214">
        <v>3.46</v>
      </c>
      <c r="I2708" s="215"/>
      <c r="J2708" s="211"/>
      <c r="K2708" s="211"/>
      <c r="L2708" s="216"/>
      <c r="M2708" s="217"/>
      <c r="N2708" s="218"/>
      <c r="O2708" s="218"/>
      <c r="P2708" s="218"/>
      <c r="Q2708" s="218"/>
      <c r="R2708" s="218"/>
      <c r="S2708" s="218"/>
      <c r="T2708" s="219"/>
      <c r="AT2708" s="220" t="s">
        <v>171</v>
      </c>
      <c r="AU2708" s="220" t="s">
        <v>134</v>
      </c>
      <c r="AV2708" s="11" t="s">
        <v>134</v>
      </c>
      <c r="AW2708" s="11" t="s">
        <v>33</v>
      </c>
      <c r="AX2708" s="11" t="s">
        <v>70</v>
      </c>
      <c r="AY2708" s="220" t="s">
        <v>126</v>
      </c>
    </row>
    <row r="2709" spans="2:51" s="11" customFormat="1" ht="13.5">
      <c r="B2709" s="210"/>
      <c r="C2709" s="211"/>
      <c r="D2709" s="208" t="s">
        <v>171</v>
      </c>
      <c r="E2709" s="212" t="s">
        <v>21</v>
      </c>
      <c r="F2709" s="213" t="s">
        <v>1278</v>
      </c>
      <c r="G2709" s="211"/>
      <c r="H2709" s="214">
        <v>3.46</v>
      </c>
      <c r="I2709" s="215"/>
      <c r="J2709" s="211"/>
      <c r="K2709" s="211"/>
      <c r="L2709" s="216"/>
      <c r="M2709" s="217"/>
      <c r="N2709" s="218"/>
      <c r="O2709" s="218"/>
      <c r="P2709" s="218"/>
      <c r="Q2709" s="218"/>
      <c r="R2709" s="218"/>
      <c r="S2709" s="218"/>
      <c r="T2709" s="219"/>
      <c r="AT2709" s="220" t="s">
        <v>171</v>
      </c>
      <c r="AU2709" s="220" t="s">
        <v>134</v>
      </c>
      <c r="AV2709" s="11" t="s">
        <v>134</v>
      </c>
      <c r="AW2709" s="11" t="s">
        <v>33</v>
      </c>
      <c r="AX2709" s="11" t="s">
        <v>70</v>
      </c>
      <c r="AY2709" s="220" t="s">
        <v>126</v>
      </c>
    </row>
    <row r="2710" spans="2:51" s="11" customFormat="1" ht="13.5">
      <c r="B2710" s="210"/>
      <c r="C2710" s="211"/>
      <c r="D2710" s="208" t="s">
        <v>171</v>
      </c>
      <c r="E2710" s="212" t="s">
        <v>21</v>
      </c>
      <c r="F2710" s="213" t="s">
        <v>1279</v>
      </c>
      <c r="G2710" s="211"/>
      <c r="H2710" s="214">
        <v>3.61</v>
      </c>
      <c r="I2710" s="215"/>
      <c r="J2710" s="211"/>
      <c r="K2710" s="211"/>
      <c r="L2710" s="216"/>
      <c r="M2710" s="217"/>
      <c r="N2710" s="218"/>
      <c r="O2710" s="218"/>
      <c r="P2710" s="218"/>
      <c r="Q2710" s="218"/>
      <c r="R2710" s="218"/>
      <c r="S2710" s="218"/>
      <c r="T2710" s="219"/>
      <c r="AT2710" s="220" t="s">
        <v>171</v>
      </c>
      <c r="AU2710" s="220" t="s">
        <v>134</v>
      </c>
      <c r="AV2710" s="11" t="s">
        <v>134</v>
      </c>
      <c r="AW2710" s="11" t="s">
        <v>33</v>
      </c>
      <c r="AX2710" s="11" t="s">
        <v>70</v>
      </c>
      <c r="AY2710" s="220" t="s">
        <v>126</v>
      </c>
    </row>
    <row r="2711" spans="2:51" s="11" customFormat="1" ht="13.5">
      <c r="B2711" s="210"/>
      <c r="C2711" s="211"/>
      <c r="D2711" s="208" t="s">
        <v>171</v>
      </c>
      <c r="E2711" s="212" t="s">
        <v>21</v>
      </c>
      <c r="F2711" s="213" t="s">
        <v>1280</v>
      </c>
      <c r="G2711" s="211"/>
      <c r="H2711" s="214">
        <v>3.52</v>
      </c>
      <c r="I2711" s="215"/>
      <c r="J2711" s="211"/>
      <c r="K2711" s="211"/>
      <c r="L2711" s="216"/>
      <c r="M2711" s="217"/>
      <c r="N2711" s="218"/>
      <c r="O2711" s="218"/>
      <c r="P2711" s="218"/>
      <c r="Q2711" s="218"/>
      <c r="R2711" s="218"/>
      <c r="S2711" s="218"/>
      <c r="T2711" s="219"/>
      <c r="AT2711" s="220" t="s">
        <v>171</v>
      </c>
      <c r="AU2711" s="220" t="s">
        <v>134</v>
      </c>
      <c r="AV2711" s="11" t="s">
        <v>134</v>
      </c>
      <c r="AW2711" s="11" t="s">
        <v>33</v>
      </c>
      <c r="AX2711" s="11" t="s">
        <v>70</v>
      </c>
      <c r="AY2711" s="220" t="s">
        <v>126</v>
      </c>
    </row>
    <row r="2712" spans="2:51" s="11" customFormat="1" ht="13.5">
      <c r="B2712" s="210"/>
      <c r="C2712" s="211"/>
      <c r="D2712" s="208" t="s">
        <v>171</v>
      </c>
      <c r="E2712" s="212" t="s">
        <v>21</v>
      </c>
      <c r="F2712" s="213" t="s">
        <v>1281</v>
      </c>
      <c r="G2712" s="211"/>
      <c r="H2712" s="214">
        <v>3.96</v>
      </c>
      <c r="I2712" s="215"/>
      <c r="J2712" s="211"/>
      <c r="K2712" s="211"/>
      <c r="L2712" s="216"/>
      <c r="M2712" s="217"/>
      <c r="N2712" s="218"/>
      <c r="O2712" s="218"/>
      <c r="P2712" s="218"/>
      <c r="Q2712" s="218"/>
      <c r="R2712" s="218"/>
      <c r="S2712" s="218"/>
      <c r="T2712" s="219"/>
      <c r="AT2712" s="220" t="s">
        <v>171</v>
      </c>
      <c r="AU2712" s="220" t="s">
        <v>134</v>
      </c>
      <c r="AV2712" s="11" t="s">
        <v>134</v>
      </c>
      <c r="AW2712" s="11" t="s">
        <v>33</v>
      </c>
      <c r="AX2712" s="11" t="s">
        <v>70</v>
      </c>
      <c r="AY2712" s="220" t="s">
        <v>126</v>
      </c>
    </row>
    <row r="2713" spans="2:51" s="11" customFormat="1" ht="13.5">
      <c r="B2713" s="210"/>
      <c r="C2713" s="211"/>
      <c r="D2713" s="208" t="s">
        <v>171</v>
      </c>
      <c r="E2713" s="212" t="s">
        <v>21</v>
      </c>
      <c r="F2713" s="213" t="s">
        <v>1282</v>
      </c>
      <c r="G2713" s="211"/>
      <c r="H2713" s="214">
        <v>5.9</v>
      </c>
      <c r="I2713" s="215"/>
      <c r="J2713" s="211"/>
      <c r="K2713" s="211"/>
      <c r="L2713" s="216"/>
      <c r="M2713" s="217"/>
      <c r="N2713" s="218"/>
      <c r="O2713" s="218"/>
      <c r="P2713" s="218"/>
      <c r="Q2713" s="218"/>
      <c r="R2713" s="218"/>
      <c r="S2713" s="218"/>
      <c r="T2713" s="219"/>
      <c r="AT2713" s="220" t="s">
        <v>171</v>
      </c>
      <c r="AU2713" s="220" t="s">
        <v>134</v>
      </c>
      <c r="AV2713" s="11" t="s">
        <v>134</v>
      </c>
      <c r="AW2713" s="11" t="s">
        <v>33</v>
      </c>
      <c r="AX2713" s="11" t="s">
        <v>70</v>
      </c>
      <c r="AY2713" s="220" t="s">
        <v>126</v>
      </c>
    </row>
    <row r="2714" spans="2:51" s="11" customFormat="1" ht="13.5">
      <c r="B2714" s="210"/>
      <c r="C2714" s="211"/>
      <c r="D2714" s="208" t="s">
        <v>171</v>
      </c>
      <c r="E2714" s="212" t="s">
        <v>21</v>
      </c>
      <c r="F2714" s="213" t="s">
        <v>1283</v>
      </c>
      <c r="G2714" s="211"/>
      <c r="H2714" s="214">
        <v>4.8899999999999997</v>
      </c>
      <c r="I2714" s="215"/>
      <c r="J2714" s="211"/>
      <c r="K2714" s="211"/>
      <c r="L2714" s="216"/>
      <c r="M2714" s="217"/>
      <c r="N2714" s="218"/>
      <c r="O2714" s="218"/>
      <c r="P2714" s="218"/>
      <c r="Q2714" s="218"/>
      <c r="R2714" s="218"/>
      <c r="S2714" s="218"/>
      <c r="T2714" s="219"/>
      <c r="AT2714" s="220" t="s">
        <v>171</v>
      </c>
      <c r="AU2714" s="220" t="s">
        <v>134</v>
      </c>
      <c r="AV2714" s="11" t="s">
        <v>134</v>
      </c>
      <c r="AW2714" s="11" t="s">
        <v>33</v>
      </c>
      <c r="AX2714" s="11" t="s">
        <v>70</v>
      </c>
      <c r="AY2714" s="220" t="s">
        <v>126</v>
      </c>
    </row>
    <row r="2715" spans="2:51" s="11" customFormat="1" ht="13.5">
      <c r="B2715" s="210"/>
      <c r="C2715" s="211"/>
      <c r="D2715" s="208" t="s">
        <v>171</v>
      </c>
      <c r="E2715" s="212" t="s">
        <v>21</v>
      </c>
      <c r="F2715" s="213" t="s">
        <v>1285</v>
      </c>
      <c r="G2715" s="211"/>
      <c r="H2715" s="214">
        <v>3.46</v>
      </c>
      <c r="I2715" s="215"/>
      <c r="J2715" s="211"/>
      <c r="K2715" s="211"/>
      <c r="L2715" s="216"/>
      <c r="M2715" s="217"/>
      <c r="N2715" s="218"/>
      <c r="O2715" s="218"/>
      <c r="P2715" s="218"/>
      <c r="Q2715" s="218"/>
      <c r="R2715" s="218"/>
      <c r="S2715" s="218"/>
      <c r="T2715" s="219"/>
      <c r="AT2715" s="220" t="s">
        <v>171</v>
      </c>
      <c r="AU2715" s="220" t="s">
        <v>134</v>
      </c>
      <c r="AV2715" s="11" t="s">
        <v>134</v>
      </c>
      <c r="AW2715" s="11" t="s">
        <v>33</v>
      </c>
      <c r="AX2715" s="11" t="s">
        <v>70</v>
      </c>
      <c r="AY2715" s="220" t="s">
        <v>126</v>
      </c>
    </row>
    <row r="2716" spans="2:51" s="11" customFormat="1" ht="13.5">
      <c r="B2716" s="210"/>
      <c r="C2716" s="211"/>
      <c r="D2716" s="208" t="s">
        <v>171</v>
      </c>
      <c r="E2716" s="212" t="s">
        <v>21</v>
      </c>
      <c r="F2716" s="213" t="s">
        <v>1286</v>
      </c>
      <c r="G2716" s="211"/>
      <c r="H2716" s="214">
        <v>3.46</v>
      </c>
      <c r="I2716" s="215"/>
      <c r="J2716" s="211"/>
      <c r="K2716" s="211"/>
      <c r="L2716" s="216"/>
      <c r="M2716" s="217"/>
      <c r="N2716" s="218"/>
      <c r="O2716" s="218"/>
      <c r="P2716" s="218"/>
      <c r="Q2716" s="218"/>
      <c r="R2716" s="218"/>
      <c r="S2716" s="218"/>
      <c r="T2716" s="219"/>
      <c r="AT2716" s="220" t="s">
        <v>171</v>
      </c>
      <c r="AU2716" s="220" t="s">
        <v>134</v>
      </c>
      <c r="AV2716" s="11" t="s">
        <v>134</v>
      </c>
      <c r="AW2716" s="11" t="s">
        <v>33</v>
      </c>
      <c r="AX2716" s="11" t="s">
        <v>70</v>
      </c>
      <c r="AY2716" s="220" t="s">
        <v>126</v>
      </c>
    </row>
    <row r="2717" spans="2:51" s="11" customFormat="1" ht="13.5">
      <c r="B2717" s="210"/>
      <c r="C2717" s="211"/>
      <c r="D2717" s="208" t="s">
        <v>171</v>
      </c>
      <c r="E2717" s="212" t="s">
        <v>21</v>
      </c>
      <c r="F2717" s="213" t="s">
        <v>1287</v>
      </c>
      <c r="G2717" s="211"/>
      <c r="H2717" s="214">
        <v>3.46</v>
      </c>
      <c r="I2717" s="215"/>
      <c r="J2717" s="211"/>
      <c r="K2717" s="211"/>
      <c r="L2717" s="216"/>
      <c r="M2717" s="217"/>
      <c r="N2717" s="218"/>
      <c r="O2717" s="218"/>
      <c r="P2717" s="218"/>
      <c r="Q2717" s="218"/>
      <c r="R2717" s="218"/>
      <c r="S2717" s="218"/>
      <c r="T2717" s="219"/>
      <c r="AT2717" s="220" t="s">
        <v>171</v>
      </c>
      <c r="AU2717" s="220" t="s">
        <v>134</v>
      </c>
      <c r="AV2717" s="11" t="s">
        <v>134</v>
      </c>
      <c r="AW2717" s="11" t="s">
        <v>33</v>
      </c>
      <c r="AX2717" s="11" t="s">
        <v>70</v>
      </c>
      <c r="AY2717" s="220" t="s">
        <v>126</v>
      </c>
    </row>
    <row r="2718" spans="2:51" s="11" customFormat="1" ht="13.5">
      <c r="B2718" s="210"/>
      <c r="C2718" s="211"/>
      <c r="D2718" s="208" t="s">
        <v>171</v>
      </c>
      <c r="E2718" s="212" t="s">
        <v>21</v>
      </c>
      <c r="F2718" s="213" t="s">
        <v>1288</v>
      </c>
      <c r="G2718" s="211"/>
      <c r="H2718" s="214">
        <v>3.46</v>
      </c>
      <c r="I2718" s="215"/>
      <c r="J2718" s="211"/>
      <c r="K2718" s="211"/>
      <c r="L2718" s="216"/>
      <c r="M2718" s="217"/>
      <c r="N2718" s="218"/>
      <c r="O2718" s="218"/>
      <c r="P2718" s="218"/>
      <c r="Q2718" s="218"/>
      <c r="R2718" s="218"/>
      <c r="S2718" s="218"/>
      <c r="T2718" s="219"/>
      <c r="AT2718" s="220" t="s">
        <v>171</v>
      </c>
      <c r="AU2718" s="220" t="s">
        <v>134</v>
      </c>
      <c r="AV2718" s="11" t="s">
        <v>134</v>
      </c>
      <c r="AW2718" s="11" t="s">
        <v>33</v>
      </c>
      <c r="AX2718" s="11" t="s">
        <v>70</v>
      </c>
      <c r="AY2718" s="220" t="s">
        <v>126</v>
      </c>
    </row>
    <row r="2719" spans="2:51" s="11" customFormat="1" ht="13.5">
      <c r="B2719" s="210"/>
      <c r="C2719" s="211"/>
      <c r="D2719" s="208" t="s">
        <v>171</v>
      </c>
      <c r="E2719" s="212" t="s">
        <v>21</v>
      </c>
      <c r="F2719" s="213" t="s">
        <v>1289</v>
      </c>
      <c r="G2719" s="211"/>
      <c r="H2719" s="214">
        <v>3.46</v>
      </c>
      <c r="I2719" s="215"/>
      <c r="J2719" s="211"/>
      <c r="K2719" s="211"/>
      <c r="L2719" s="216"/>
      <c r="M2719" s="217"/>
      <c r="N2719" s="218"/>
      <c r="O2719" s="218"/>
      <c r="P2719" s="218"/>
      <c r="Q2719" s="218"/>
      <c r="R2719" s="218"/>
      <c r="S2719" s="218"/>
      <c r="T2719" s="219"/>
      <c r="AT2719" s="220" t="s">
        <v>171</v>
      </c>
      <c r="AU2719" s="220" t="s">
        <v>134</v>
      </c>
      <c r="AV2719" s="11" t="s">
        <v>134</v>
      </c>
      <c r="AW2719" s="11" t="s">
        <v>33</v>
      </c>
      <c r="AX2719" s="11" t="s">
        <v>70</v>
      </c>
      <c r="AY2719" s="220" t="s">
        <v>126</v>
      </c>
    </row>
    <row r="2720" spans="2:51" s="11" customFormat="1" ht="13.5">
      <c r="B2720" s="210"/>
      <c r="C2720" s="211"/>
      <c r="D2720" s="208" t="s">
        <v>171</v>
      </c>
      <c r="E2720" s="212" t="s">
        <v>21</v>
      </c>
      <c r="F2720" s="213" t="s">
        <v>1290</v>
      </c>
      <c r="G2720" s="211"/>
      <c r="H2720" s="214">
        <v>3.61</v>
      </c>
      <c r="I2720" s="215"/>
      <c r="J2720" s="211"/>
      <c r="K2720" s="211"/>
      <c r="L2720" s="216"/>
      <c r="M2720" s="217"/>
      <c r="N2720" s="218"/>
      <c r="O2720" s="218"/>
      <c r="P2720" s="218"/>
      <c r="Q2720" s="218"/>
      <c r="R2720" s="218"/>
      <c r="S2720" s="218"/>
      <c r="T2720" s="219"/>
      <c r="AT2720" s="220" t="s">
        <v>171</v>
      </c>
      <c r="AU2720" s="220" t="s">
        <v>134</v>
      </c>
      <c r="AV2720" s="11" t="s">
        <v>134</v>
      </c>
      <c r="AW2720" s="11" t="s">
        <v>33</v>
      </c>
      <c r="AX2720" s="11" t="s">
        <v>70</v>
      </c>
      <c r="AY2720" s="220" t="s">
        <v>126</v>
      </c>
    </row>
    <row r="2721" spans="2:65" s="11" customFormat="1" ht="13.5">
      <c r="B2721" s="210"/>
      <c r="C2721" s="211"/>
      <c r="D2721" s="208" t="s">
        <v>171</v>
      </c>
      <c r="E2721" s="212" t="s">
        <v>21</v>
      </c>
      <c r="F2721" s="213" t="s">
        <v>1291</v>
      </c>
      <c r="G2721" s="211"/>
      <c r="H2721" s="214">
        <v>3.52</v>
      </c>
      <c r="I2721" s="215"/>
      <c r="J2721" s="211"/>
      <c r="K2721" s="211"/>
      <c r="L2721" s="216"/>
      <c r="M2721" s="217"/>
      <c r="N2721" s="218"/>
      <c r="O2721" s="218"/>
      <c r="P2721" s="218"/>
      <c r="Q2721" s="218"/>
      <c r="R2721" s="218"/>
      <c r="S2721" s="218"/>
      <c r="T2721" s="219"/>
      <c r="AT2721" s="220" t="s">
        <v>171</v>
      </c>
      <c r="AU2721" s="220" t="s">
        <v>134</v>
      </c>
      <c r="AV2721" s="11" t="s">
        <v>134</v>
      </c>
      <c r="AW2721" s="11" t="s">
        <v>33</v>
      </c>
      <c r="AX2721" s="11" t="s">
        <v>70</v>
      </c>
      <c r="AY2721" s="220" t="s">
        <v>126</v>
      </c>
    </row>
    <row r="2722" spans="2:65" s="11" customFormat="1" ht="13.5">
      <c r="B2722" s="210"/>
      <c r="C2722" s="211"/>
      <c r="D2722" s="208" t="s">
        <v>171</v>
      </c>
      <c r="E2722" s="212" t="s">
        <v>21</v>
      </c>
      <c r="F2722" s="213" t="s">
        <v>1292</v>
      </c>
      <c r="G2722" s="211"/>
      <c r="H2722" s="214">
        <v>3.96</v>
      </c>
      <c r="I2722" s="215"/>
      <c r="J2722" s="211"/>
      <c r="K2722" s="211"/>
      <c r="L2722" s="216"/>
      <c r="M2722" s="217"/>
      <c r="N2722" s="218"/>
      <c r="O2722" s="218"/>
      <c r="P2722" s="218"/>
      <c r="Q2722" s="218"/>
      <c r="R2722" s="218"/>
      <c r="S2722" s="218"/>
      <c r="T2722" s="219"/>
      <c r="AT2722" s="220" t="s">
        <v>171</v>
      </c>
      <c r="AU2722" s="220" t="s">
        <v>134</v>
      </c>
      <c r="AV2722" s="11" t="s">
        <v>134</v>
      </c>
      <c r="AW2722" s="11" t="s">
        <v>33</v>
      </c>
      <c r="AX2722" s="11" t="s">
        <v>70</v>
      </c>
      <c r="AY2722" s="220" t="s">
        <v>126</v>
      </c>
    </row>
    <row r="2723" spans="2:65" s="12" customFormat="1" ht="13.5">
      <c r="B2723" s="221"/>
      <c r="C2723" s="222"/>
      <c r="D2723" s="208" t="s">
        <v>171</v>
      </c>
      <c r="E2723" s="223" t="s">
        <v>21</v>
      </c>
      <c r="F2723" s="224" t="s">
        <v>174</v>
      </c>
      <c r="G2723" s="222"/>
      <c r="H2723" s="225">
        <v>98.98</v>
      </c>
      <c r="I2723" s="226"/>
      <c r="J2723" s="222"/>
      <c r="K2723" s="222"/>
      <c r="L2723" s="227"/>
      <c r="M2723" s="228"/>
      <c r="N2723" s="229"/>
      <c r="O2723" s="229"/>
      <c r="P2723" s="229"/>
      <c r="Q2723" s="229"/>
      <c r="R2723" s="229"/>
      <c r="S2723" s="229"/>
      <c r="T2723" s="230"/>
      <c r="AT2723" s="231" t="s">
        <v>171</v>
      </c>
      <c r="AU2723" s="231" t="s">
        <v>134</v>
      </c>
      <c r="AV2723" s="12" t="s">
        <v>133</v>
      </c>
      <c r="AW2723" s="12" t="s">
        <v>33</v>
      </c>
      <c r="AX2723" s="12" t="s">
        <v>70</v>
      </c>
      <c r="AY2723" s="231" t="s">
        <v>126</v>
      </c>
    </row>
    <row r="2724" spans="2:65" s="11" customFormat="1" ht="13.5">
      <c r="B2724" s="210"/>
      <c r="C2724" s="211"/>
      <c r="D2724" s="208" t="s">
        <v>171</v>
      </c>
      <c r="E2724" s="212" t="s">
        <v>21</v>
      </c>
      <c r="F2724" s="213" t="s">
        <v>3227</v>
      </c>
      <c r="G2724" s="211"/>
      <c r="H2724" s="214">
        <v>118.776</v>
      </c>
      <c r="I2724" s="215"/>
      <c r="J2724" s="211"/>
      <c r="K2724" s="211"/>
      <c r="L2724" s="216"/>
      <c r="M2724" s="217"/>
      <c r="N2724" s="218"/>
      <c r="O2724" s="218"/>
      <c r="P2724" s="218"/>
      <c r="Q2724" s="218"/>
      <c r="R2724" s="218"/>
      <c r="S2724" s="218"/>
      <c r="T2724" s="219"/>
      <c r="AT2724" s="220" t="s">
        <v>171</v>
      </c>
      <c r="AU2724" s="220" t="s">
        <v>134</v>
      </c>
      <c r="AV2724" s="11" t="s">
        <v>134</v>
      </c>
      <c r="AW2724" s="11" t="s">
        <v>33</v>
      </c>
      <c r="AX2724" s="11" t="s">
        <v>70</v>
      </c>
      <c r="AY2724" s="220" t="s">
        <v>126</v>
      </c>
    </row>
    <row r="2725" spans="2:65" s="12" customFormat="1" ht="13.5">
      <c r="B2725" s="221"/>
      <c r="C2725" s="222"/>
      <c r="D2725" s="205" t="s">
        <v>171</v>
      </c>
      <c r="E2725" s="248" t="s">
        <v>21</v>
      </c>
      <c r="F2725" s="249" t="s">
        <v>174</v>
      </c>
      <c r="G2725" s="222"/>
      <c r="H2725" s="250">
        <v>118.776</v>
      </c>
      <c r="I2725" s="226"/>
      <c r="J2725" s="222"/>
      <c r="K2725" s="222"/>
      <c r="L2725" s="227"/>
      <c r="M2725" s="228"/>
      <c r="N2725" s="229"/>
      <c r="O2725" s="229"/>
      <c r="P2725" s="229"/>
      <c r="Q2725" s="229"/>
      <c r="R2725" s="229"/>
      <c r="S2725" s="229"/>
      <c r="T2725" s="230"/>
      <c r="AT2725" s="231" t="s">
        <v>171</v>
      </c>
      <c r="AU2725" s="231" t="s">
        <v>134</v>
      </c>
      <c r="AV2725" s="12" t="s">
        <v>133</v>
      </c>
      <c r="AW2725" s="12" t="s">
        <v>33</v>
      </c>
      <c r="AX2725" s="12" t="s">
        <v>78</v>
      </c>
      <c r="AY2725" s="231" t="s">
        <v>126</v>
      </c>
    </row>
    <row r="2726" spans="2:65" s="1" customFormat="1" ht="22.5" customHeight="1">
      <c r="B2726" s="41"/>
      <c r="C2726" s="193" t="s">
        <v>3228</v>
      </c>
      <c r="D2726" s="193" t="s">
        <v>129</v>
      </c>
      <c r="E2726" s="194" t="s">
        <v>3229</v>
      </c>
      <c r="F2726" s="195" t="s">
        <v>3230</v>
      </c>
      <c r="G2726" s="196" t="s">
        <v>169</v>
      </c>
      <c r="H2726" s="197">
        <v>1194.4159999999999</v>
      </c>
      <c r="I2726" s="198"/>
      <c r="J2726" s="199">
        <f>ROUND(I2726*H2726,2)</f>
        <v>0</v>
      </c>
      <c r="K2726" s="195" t="s">
        <v>160</v>
      </c>
      <c r="L2726" s="61"/>
      <c r="M2726" s="200" t="s">
        <v>21</v>
      </c>
      <c r="N2726" s="201" t="s">
        <v>42</v>
      </c>
      <c r="O2726" s="42"/>
      <c r="P2726" s="202">
        <f>O2726*H2726</f>
        <v>0</v>
      </c>
      <c r="Q2726" s="202">
        <v>0</v>
      </c>
      <c r="R2726" s="202">
        <f>Q2726*H2726</f>
        <v>0</v>
      </c>
      <c r="S2726" s="202">
        <v>0</v>
      </c>
      <c r="T2726" s="203">
        <f>S2726*H2726</f>
        <v>0</v>
      </c>
      <c r="AR2726" s="24" t="s">
        <v>161</v>
      </c>
      <c r="AT2726" s="24" t="s">
        <v>129</v>
      </c>
      <c r="AU2726" s="24" t="s">
        <v>134</v>
      </c>
      <c r="AY2726" s="24" t="s">
        <v>126</v>
      </c>
      <c r="BE2726" s="204">
        <f>IF(N2726="základní",J2726,0)</f>
        <v>0</v>
      </c>
      <c r="BF2726" s="204">
        <f>IF(N2726="snížená",J2726,0)</f>
        <v>0</v>
      </c>
      <c r="BG2726" s="204">
        <f>IF(N2726="zákl. přenesená",J2726,0)</f>
        <v>0</v>
      </c>
      <c r="BH2726" s="204">
        <f>IF(N2726="sníž. přenesená",J2726,0)</f>
        <v>0</v>
      </c>
      <c r="BI2726" s="204">
        <f>IF(N2726="nulová",J2726,0)</f>
        <v>0</v>
      </c>
      <c r="BJ2726" s="24" t="s">
        <v>134</v>
      </c>
      <c r="BK2726" s="204">
        <f>ROUND(I2726*H2726,2)</f>
        <v>0</v>
      </c>
      <c r="BL2726" s="24" t="s">
        <v>161</v>
      </c>
      <c r="BM2726" s="24" t="s">
        <v>3231</v>
      </c>
    </row>
    <row r="2727" spans="2:65" s="1" customFormat="1" ht="27">
      <c r="B2727" s="41"/>
      <c r="C2727" s="63"/>
      <c r="D2727" s="208" t="s">
        <v>135</v>
      </c>
      <c r="E2727" s="63"/>
      <c r="F2727" s="209" t="s">
        <v>3232</v>
      </c>
      <c r="G2727" s="63"/>
      <c r="H2727" s="63"/>
      <c r="I2727" s="163"/>
      <c r="J2727" s="63"/>
      <c r="K2727" s="63"/>
      <c r="L2727" s="61"/>
      <c r="M2727" s="207"/>
      <c r="N2727" s="42"/>
      <c r="O2727" s="42"/>
      <c r="P2727" s="42"/>
      <c r="Q2727" s="42"/>
      <c r="R2727" s="42"/>
      <c r="S2727" s="42"/>
      <c r="T2727" s="78"/>
      <c r="AT2727" s="24" t="s">
        <v>135</v>
      </c>
      <c r="AU2727" s="24" t="s">
        <v>134</v>
      </c>
    </row>
    <row r="2728" spans="2:65" s="1" customFormat="1" ht="148.5">
      <c r="B2728" s="41"/>
      <c r="C2728" s="63"/>
      <c r="D2728" s="205" t="s">
        <v>299</v>
      </c>
      <c r="E2728" s="63"/>
      <c r="F2728" s="235" t="s">
        <v>3206</v>
      </c>
      <c r="G2728" s="63"/>
      <c r="H2728" s="63"/>
      <c r="I2728" s="163"/>
      <c r="J2728" s="63"/>
      <c r="K2728" s="63"/>
      <c r="L2728" s="61"/>
      <c r="M2728" s="207"/>
      <c r="N2728" s="42"/>
      <c r="O2728" s="42"/>
      <c r="P2728" s="42"/>
      <c r="Q2728" s="42"/>
      <c r="R2728" s="42"/>
      <c r="S2728" s="42"/>
      <c r="T2728" s="78"/>
      <c r="AT2728" s="24" t="s">
        <v>299</v>
      </c>
      <c r="AU2728" s="24" t="s">
        <v>134</v>
      </c>
    </row>
    <row r="2729" spans="2:65" s="1" customFormat="1" ht="22.5" customHeight="1">
      <c r="B2729" s="41"/>
      <c r="C2729" s="193" t="s">
        <v>1923</v>
      </c>
      <c r="D2729" s="193" t="s">
        <v>129</v>
      </c>
      <c r="E2729" s="194" t="s">
        <v>3233</v>
      </c>
      <c r="F2729" s="195" t="s">
        <v>3234</v>
      </c>
      <c r="G2729" s="196" t="s">
        <v>400</v>
      </c>
      <c r="H2729" s="197">
        <v>1022.777</v>
      </c>
      <c r="I2729" s="198"/>
      <c r="J2729" s="199">
        <f>ROUND(I2729*H2729,2)</f>
        <v>0</v>
      </c>
      <c r="K2729" s="195" t="s">
        <v>160</v>
      </c>
      <c r="L2729" s="61"/>
      <c r="M2729" s="200" t="s">
        <v>21</v>
      </c>
      <c r="N2729" s="201" t="s">
        <v>42</v>
      </c>
      <c r="O2729" s="42"/>
      <c r="P2729" s="202">
        <f>O2729*H2729</f>
        <v>0</v>
      </c>
      <c r="Q2729" s="202">
        <v>0</v>
      </c>
      <c r="R2729" s="202">
        <f>Q2729*H2729</f>
        <v>0</v>
      </c>
      <c r="S2729" s="202">
        <v>0</v>
      </c>
      <c r="T2729" s="203">
        <f>S2729*H2729</f>
        <v>0</v>
      </c>
      <c r="AR2729" s="24" t="s">
        <v>161</v>
      </c>
      <c r="AT2729" s="24" t="s">
        <v>129</v>
      </c>
      <c r="AU2729" s="24" t="s">
        <v>134</v>
      </c>
      <c r="AY2729" s="24" t="s">
        <v>126</v>
      </c>
      <c r="BE2729" s="204">
        <f>IF(N2729="základní",J2729,0)</f>
        <v>0</v>
      </c>
      <c r="BF2729" s="204">
        <f>IF(N2729="snížená",J2729,0)</f>
        <v>0</v>
      </c>
      <c r="BG2729" s="204">
        <f>IF(N2729="zákl. přenesená",J2729,0)</f>
        <v>0</v>
      </c>
      <c r="BH2729" s="204">
        <f>IF(N2729="sníž. přenesená",J2729,0)</f>
        <v>0</v>
      </c>
      <c r="BI2729" s="204">
        <f>IF(N2729="nulová",J2729,0)</f>
        <v>0</v>
      </c>
      <c r="BJ2729" s="24" t="s">
        <v>134</v>
      </c>
      <c r="BK2729" s="204">
        <f>ROUND(I2729*H2729,2)</f>
        <v>0</v>
      </c>
      <c r="BL2729" s="24" t="s">
        <v>161</v>
      </c>
      <c r="BM2729" s="24" t="s">
        <v>3235</v>
      </c>
    </row>
    <row r="2730" spans="2:65" s="1" customFormat="1" ht="27">
      <c r="B2730" s="41"/>
      <c r="C2730" s="63"/>
      <c r="D2730" s="208" t="s">
        <v>135</v>
      </c>
      <c r="E2730" s="63"/>
      <c r="F2730" s="209" t="s">
        <v>3236</v>
      </c>
      <c r="G2730" s="63"/>
      <c r="H2730" s="63"/>
      <c r="I2730" s="163"/>
      <c r="J2730" s="63"/>
      <c r="K2730" s="63"/>
      <c r="L2730" s="61"/>
      <c r="M2730" s="207"/>
      <c r="N2730" s="42"/>
      <c r="O2730" s="42"/>
      <c r="P2730" s="42"/>
      <c r="Q2730" s="42"/>
      <c r="R2730" s="42"/>
      <c r="S2730" s="42"/>
      <c r="T2730" s="78"/>
      <c r="AT2730" s="24" t="s">
        <v>135</v>
      </c>
      <c r="AU2730" s="24" t="s">
        <v>134</v>
      </c>
    </row>
    <row r="2731" spans="2:65" s="1" customFormat="1" ht="148.5">
      <c r="B2731" s="41"/>
      <c r="C2731" s="63"/>
      <c r="D2731" s="208" t="s">
        <v>299</v>
      </c>
      <c r="E2731" s="63"/>
      <c r="F2731" s="236" t="s">
        <v>3206</v>
      </c>
      <c r="G2731" s="63"/>
      <c r="H2731" s="63"/>
      <c r="I2731" s="163"/>
      <c r="J2731" s="63"/>
      <c r="K2731" s="63"/>
      <c r="L2731" s="61"/>
      <c r="M2731" s="207"/>
      <c r="N2731" s="42"/>
      <c r="O2731" s="42"/>
      <c r="P2731" s="42"/>
      <c r="Q2731" s="42"/>
      <c r="R2731" s="42"/>
      <c r="S2731" s="42"/>
      <c r="T2731" s="78"/>
      <c r="AT2731" s="24" t="s">
        <v>299</v>
      </c>
      <c r="AU2731" s="24" t="s">
        <v>134</v>
      </c>
    </row>
    <row r="2732" spans="2:65" s="11" customFormat="1" ht="13.5">
      <c r="B2732" s="210"/>
      <c r="C2732" s="211"/>
      <c r="D2732" s="208" t="s">
        <v>171</v>
      </c>
      <c r="E2732" s="212" t="s">
        <v>21</v>
      </c>
      <c r="F2732" s="213" t="s">
        <v>3237</v>
      </c>
      <c r="G2732" s="211"/>
      <c r="H2732" s="214">
        <v>896.43600000000004</v>
      </c>
      <c r="I2732" s="215"/>
      <c r="J2732" s="211"/>
      <c r="K2732" s="211"/>
      <c r="L2732" s="216"/>
      <c r="M2732" s="217"/>
      <c r="N2732" s="218"/>
      <c r="O2732" s="218"/>
      <c r="P2732" s="218"/>
      <c r="Q2732" s="218"/>
      <c r="R2732" s="218"/>
      <c r="S2732" s="218"/>
      <c r="T2732" s="219"/>
      <c r="AT2732" s="220" t="s">
        <v>171</v>
      </c>
      <c r="AU2732" s="220" t="s">
        <v>134</v>
      </c>
      <c r="AV2732" s="11" t="s">
        <v>134</v>
      </c>
      <c r="AW2732" s="11" t="s">
        <v>33</v>
      </c>
      <c r="AX2732" s="11" t="s">
        <v>70</v>
      </c>
      <c r="AY2732" s="220" t="s">
        <v>126</v>
      </c>
    </row>
    <row r="2733" spans="2:65" s="11" customFormat="1" ht="13.5">
      <c r="B2733" s="210"/>
      <c r="C2733" s="211"/>
      <c r="D2733" s="208" t="s">
        <v>171</v>
      </c>
      <c r="E2733" s="212" t="s">
        <v>21</v>
      </c>
      <c r="F2733" s="213" t="s">
        <v>3238</v>
      </c>
      <c r="G2733" s="211"/>
      <c r="H2733" s="214">
        <v>7.5650000000000004</v>
      </c>
      <c r="I2733" s="215"/>
      <c r="J2733" s="211"/>
      <c r="K2733" s="211"/>
      <c r="L2733" s="216"/>
      <c r="M2733" s="217"/>
      <c r="N2733" s="218"/>
      <c r="O2733" s="218"/>
      <c r="P2733" s="218"/>
      <c r="Q2733" s="218"/>
      <c r="R2733" s="218"/>
      <c r="S2733" s="218"/>
      <c r="T2733" s="219"/>
      <c r="AT2733" s="220" t="s">
        <v>171</v>
      </c>
      <c r="AU2733" s="220" t="s">
        <v>134</v>
      </c>
      <c r="AV2733" s="11" t="s">
        <v>134</v>
      </c>
      <c r="AW2733" s="11" t="s">
        <v>33</v>
      </c>
      <c r="AX2733" s="11" t="s">
        <v>70</v>
      </c>
      <c r="AY2733" s="220" t="s">
        <v>126</v>
      </c>
    </row>
    <row r="2734" spans="2:65" s="11" customFormat="1" ht="13.5">
      <c r="B2734" s="210"/>
      <c r="C2734" s="211"/>
      <c r="D2734" s="208" t="s">
        <v>171</v>
      </c>
      <c r="E2734" s="212" t="s">
        <v>21</v>
      </c>
      <c r="F2734" s="213" t="s">
        <v>3239</v>
      </c>
      <c r="G2734" s="211"/>
      <c r="H2734" s="214">
        <v>118.776</v>
      </c>
      <c r="I2734" s="215"/>
      <c r="J2734" s="211"/>
      <c r="K2734" s="211"/>
      <c r="L2734" s="216"/>
      <c r="M2734" s="217"/>
      <c r="N2734" s="218"/>
      <c r="O2734" s="218"/>
      <c r="P2734" s="218"/>
      <c r="Q2734" s="218"/>
      <c r="R2734" s="218"/>
      <c r="S2734" s="218"/>
      <c r="T2734" s="219"/>
      <c r="AT2734" s="220" t="s">
        <v>171</v>
      </c>
      <c r="AU2734" s="220" t="s">
        <v>134</v>
      </c>
      <c r="AV2734" s="11" t="s">
        <v>134</v>
      </c>
      <c r="AW2734" s="11" t="s">
        <v>33</v>
      </c>
      <c r="AX2734" s="11" t="s">
        <v>70</v>
      </c>
      <c r="AY2734" s="220" t="s">
        <v>126</v>
      </c>
    </row>
    <row r="2735" spans="2:65" s="12" customFormat="1" ht="13.5">
      <c r="B2735" s="221"/>
      <c r="C2735" s="222"/>
      <c r="D2735" s="205" t="s">
        <v>171</v>
      </c>
      <c r="E2735" s="248" t="s">
        <v>21</v>
      </c>
      <c r="F2735" s="249" t="s">
        <v>174</v>
      </c>
      <c r="G2735" s="222"/>
      <c r="H2735" s="250">
        <v>1022.777</v>
      </c>
      <c r="I2735" s="226"/>
      <c r="J2735" s="222"/>
      <c r="K2735" s="222"/>
      <c r="L2735" s="227"/>
      <c r="M2735" s="228"/>
      <c r="N2735" s="229"/>
      <c r="O2735" s="229"/>
      <c r="P2735" s="229"/>
      <c r="Q2735" s="229"/>
      <c r="R2735" s="229"/>
      <c r="S2735" s="229"/>
      <c r="T2735" s="230"/>
      <c r="AT2735" s="231" t="s">
        <v>171</v>
      </c>
      <c r="AU2735" s="231" t="s">
        <v>134</v>
      </c>
      <c r="AV2735" s="12" t="s">
        <v>133</v>
      </c>
      <c r="AW2735" s="12" t="s">
        <v>33</v>
      </c>
      <c r="AX2735" s="12" t="s">
        <v>78</v>
      </c>
      <c r="AY2735" s="231" t="s">
        <v>126</v>
      </c>
    </row>
    <row r="2736" spans="2:65" s="1" customFormat="1" ht="22.5" customHeight="1">
      <c r="B2736" s="41"/>
      <c r="C2736" s="193" t="s">
        <v>3240</v>
      </c>
      <c r="D2736" s="193" t="s">
        <v>129</v>
      </c>
      <c r="E2736" s="194" t="s">
        <v>3241</v>
      </c>
      <c r="F2736" s="195" t="s">
        <v>3242</v>
      </c>
      <c r="G2736" s="196" t="s">
        <v>169</v>
      </c>
      <c r="H2736" s="197">
        <v>19.32</v>
      </c>
      <c r="I2736" s="198"/>
      <c r="J2736" s="199">
        <f>ROUND(I2736*H2736,2)</f>
        <v>0</v>
      </c>
      <c r="K2736" s="195" t="s">
        <v>160</v>
      </c>
      <c r="L2736" s="61"/>
      <c r="M2736" s="200" t="s">
        <v>21</v>
      </c>
      <c r="N2736" s="201" t="s">
        <v>42</v>
      </c>
      <c r="O2736" s="42"/>
      <c r="P2736" s="202">
        <f>O2736*H2736</f>
        <v>0</v>
      </c>
      <c r="Q2736" s="202">
        <v>0</v>
      </c>
      <c r="R2736" s="202">
        <f>Q2736*H2736</f>
        <v>0</v>
      </c>
      <c r="S2736" s="202">
        <v>0</v>
      </c>
      <c r="T2736" s="203">
        <f>S2736*H2736</f>
        <v>0</v>
      </c>
      <c r="AR2736" s="24" t="s">
        <v>161</v>
      </c>
      <c r="AT2736" s="24" t="s">
        <v>129</v>
      </c>
      <c r="AU2736" s="24" t="s">
        <v>134</v>
      </c>
      <c r="AY2736" s="24" t="s">
        <v>126</v>
      </c>
      <c r="BE2736" s="204">
        <f>IF(N2736="základní",J2736,0)</f>
        <v>0</v>
      </c>
      <c r="BF2736" s="204">
        <f>IF(N2736="snížená",J2736,0)</f>
        <v>0</v>
      </c>
      <c r="BG2736" s="204">
        <f>IF(N2736="zákl. přenesená",J2736,0)</f>
        <v>0</v>
      </c>
      <c r="BH2736" s="204">
        <f>IF(N2736="sníž. přenesená",J2736,0)</f>
        <v>0</v>
      </c>
      <c r="BI2736" s="204">
        <f>IF(N2736="nulová",J2736,0)</f>
        <v>0</v>
      </c>
      <c r="BJ2736" s="24" t="s">
        <v>134</v>
      </c>
      <c r="BK2736" s="204">
        <f>ROUND(I2736*H2736,2)</f>
        <v>0</v>
      </c>
      <c r="BL2736" s="24" t="s">
        <v>161</v>
      </c>
      <c r="BM2736" s="24" t="s">
        <v>3243</v>
      </c>
    </row>
    <row r="2737" spans="2:51" s="1" customFormat="1" ht="27">
      <c r="B2737" s="41"/>
      <c r="C2737" s="63"/>
      <c r="D2737" s="208" t="s">
        <v>135</v>
      </c>
      <c r="E2737" s="63"/>
      <c r="F2737" s="209" t="s">
        <v>3244</v>
      </c>
      <c r="G2737" s="63"/>
      <c r="H2737" s="63"/>
      <c r="I2737" s="163"/>
      <c r="J2737" s="63"/>
      <c r="K2737" s="63"/>
      <c r="L2737" s="61"/>
      <c r="M2737" s="207"/>
      <c r="N2737" s="42"/>
      <c r="O2737" s="42"/>
      <c r="P2737" s="42"/>
      <c r="Q2737" s="42"/>
      <c r="R2737" s="42"/>
      <c r="S2737" s="42"/>
      <c r="T2737" s="78"/>
      <c r="AT2737" s="24" t="s">
        <v>135</v>
      </c>
      <c r="AU2737" s="24" t="s">
        <v>134</v>
      </c>
    </row>
    <row r="2738" spans="2:51" s="1" customFormat="1" ht="148.5">
      <c r="B2738" s="41"/>
      <c r="C2738" s="63"/>
      <c r="D2738" s="208" t="s">
        <v>299</v>
      </c>
      <c r="E2738" s="63"/>
      <c r="F2738" s="236" t="s">
        <v>3206</v>
      </c>
      <c r="G2738" s="63"/>
      <c r="H2738" s="63"/>
      <c r="I2738" s="163"/>
      <c r="J2738" s="63"/>
      <c r="K2738" s="63"/>
      <c r="L2738" s="61"/>
      <c r="M2738" s="207"/>
      <c r="N2738" s="42"/>
      <c r="O2738" s="42"/>
      <c r="P2738" s="42"/>
      <c r="Q2738" s="42"/>
      <c r="R2738" s="42"/>
      <c r="S2738" s="42"/>
      <c r="T2738" s="78"/>
      <c r="AT2738" s="24" t="s">
        <v>299</v>
      </c>
      <c r="AU2738" s="24" t="s">
        <v>134</v>
      </c>
    </row>
    <row r="2739" spans="2:51" s="11" customFormat="1" ht="13.5">
      <c r="B2739" s="210"/>
      <c r="C2739" s="211"/>
      <c r="D2739" s="208" t="s">
        <v>171</v>
      </c>
      <c r="E2739" s="212" t="s">
        <v>21</v>
      </c>
      <c r="F2739" s="213" t="s">
        <v>3245</v>
      </c>
      <c r="G2739" s="211"/>
      <c r="H2739" s="214">
        <v>2.59</v>
      </c>
      <c r="I2739" s="215"/>
      <c r="J2739" s="211"/>
      <c r="K2739" s="211"/>
      <c r="L2739" s="216"/>
      <c r="M2739" s="217"/>
      <c r="N2739" s="218"/>
      <c r="O2739" s="218"/>
      <c r="P2739" s="218"/>
      <c r="Q2739" s="218"/>
      <c r="R2739" s="218"/>
      <c r="S2739" s="218"/>
      <c r="T2739" s="219"/>
      <c r="AT2739" s="220" t="s">
        <v>171</v>
      </c>
      <c r="AU2739" s="220" t="s">
        <v>134</v>
      </c>
      <c r="AV2739" s="11" t="s">
        <v>134</v>
      </c>
      <c r="AW2739" s="11" t="s">
        <v>33</v>
      </c>
      <c r="AX2739" s="11" t="s">
        <v>70</v>
      </c>
      <c r="AY2739" s="220" t="s">
        <v>126</v>
      </c>
    </row>
    <row r="2740" spans="2:51" s="11" customFormat="1" ht="13.5">
      <c r="B2740" s="210"/>
      <c r="C2740" s="211"/>
      <c r="D2740" s="208" t="s">
        <v>171</v>
      </c>
      <c r="E2740" s="212" t="s">
        <v>21</v>
      </c>
      <c r="F2740" s="213" t="s">
        <v>3246</v>
      </c>
      <c r="G2740" s="211"/>
      <c r="H2740" s="214">
        <v>1.7</v>
      </c>
      <c r="I2740" s="215"/>
      <c r="J2740" s="211"/>
      <c r="K2740" s="211"/>
      <c r="L2740" s="216"/>
      <c r="M2740" s="217"/>
      <c r="N2740" s="218"/>
      <c r="O2740" s="218"/>
      <c r="P2740" s="218"/>
      <c r="Q2740" s="218"/>
      <c r="R2740" s="218"/>
      <c r="S2740" s="218"/>
      <c r="T2740" s="219"/>
      <c r="AT2740" s="220" t="s">
        <v>171</v>
      </c>
      <c r="AU2740" s="220" t="s">
        <v>134</v>
      </c>
      <c r="AV2740" s="11" t="s">
        <v>134</v>
      </c>
      <c r="AW2740" s="11" t="s">
        <v>33</v>
      </c>
      <c r="AX2740" s="11" t="s">
        <v>70</v>
      </c>
      <c r="AY2740" s="220" t="s">
        <v>126</v>
      </c>
    </row>
    <row r="2741" spans="2:51" s="11" customFormat="1" ht="13.5">
      <c r="B2741" s="210"/>
      <c r="C2741" s="211"/>
      <c r="D2741" s="208" t="s">
        <v>171</v>
      </c>
      <c r="E2741" s="212" t="s">
        <v>21</v>
      </c>
      <c r="F2741" s="213" t="s">
        <v>3247</v>
      </c>
      <c r="G2741" s="211"/>
      <c r="H2741" s="214">
        <v>1.3</v>
      </c>
      <c r="I2741" s="215"/>
      <c r="J2741" s="211"/>
      <c r="K2741" s="211"/>
      <c r="L2741" s="216"/>
      <c r="M2741" s="217"/>
      <c r="N2741" s="218"/>
      <c r="O2741" s="218"/>
      <c r="P2741" s="218"/>
      <c r="Q2741" s="218"/>
      <c r="R2741" s="218"/>
      <c r="S2741" s="218"/>
      <c r="T2741" s="219"/>
      <c r="AT2741" s="220" t="s">
        <v>171</v>
      </c>
      <c r="AU2741" s="220" t="s">
        <v>134</v>
      </c>
      <c r="AV2741" s="11" t="s">
        <v>134</v>
      </c>
      <c r="AW2741" s="11" t="s">
        <v>33</v>
      </c>
      <c r="AX2741" s="11" t="s">
        <v>70</v>
      </c>
      <c r="AY2741" s="220" t="s">
        <v>126</v>
      </c>
    </row>
    <row r="2742" spans="2:51" s="11" customFormat="1" ht="13.5">
      <c r="B2742" s="210"/>
      <c r="C2742" s="211"/>
      <c r="D2742" s="208" t="s">
        <v>171</v>
      </c>
      <c r="E2742" s="212" t="s">
        <v>21</v>
      </c>
      <c r="F2742" s="213" t="s">
        <v>3248</v>
      </c>
      <c r="G2742" s="211"/>
      <c r="H2742" s="214">
        <v>1.3</v>
      </c>
      <c r="I2742" s="215"/>
      <c r="J2742" s="211"/>
      <c r="K2742" s="211"/>
      <c r="L2742" s="216"/>
      <c r="M2742" s="217"/>
      <c r="N2742" s="218"/>
      <c r="O2742" s="218"/>
      <c r="P2742" s="218"/>
      <c r="Q2742" s="218"/>
      <c r="R2742" s="218"/>
      <c r="S2742" s="218"/>
      <c r="T2742" s="219"/>
      <c r="AT2742" s="220" t="s">
        <v>171</v>
      </c>
      <c r="AU2742" s="220" t="s">
        <v>134</v>
      </c>
      <c r="AV2742" s="11" t="s">
        <v>134</v>
      </c>
      <c r="AW2742" s="11" t="s">
        <v>33</v>
      </c>
      <c r="AX2742" s="11" t="s">
        <v>70</v>
      </c>
      <c r="AY2742" s="220" t="s">
        <v>126</v>
      </c>
    </row>
    <row r="2743" spans="2:51" s="11" customFormat="1" ht="13.5">
      <c r="B2743" s="210"/>
      <c r="C2743" s="211"/>
      <c r="D2743" s="208" t="s">
        <v>171</v>
      </c>
      <c r="E2743" s="212" t="s">
        <v>21</v>
      </c>
      <c r="F2743" s="213" t="s">
        <v>3249</v>
      </c>
      <c r="G2743" s="211"/>
      <c r="H2743" s="214">
        <v>1.55</v>
      </c>
      <c r="I2743" s="215"/>
      <c r="J2743" s="211"/>
      <c r="K2743" s="211"/>
      <c r="L2743" s="216"/>
      <c r="M2743" s="217"/>
      <c r="N2743" s="218"/>
      <c r="O2743" s="218"/>
      <c r="P2743" s="218"/>
      <c r="Q2743" s="218"/>
      <c r="R2743" s="218"/>
      <c r="S2743" s="218"/>
      <c r="T2743" s="219"/>
      <c r="AT2743" s="220" t="s">
        <v>171</v>
      </c>
      <c r="AU2743" s="220" t="s">
        <v>134</v>
      </c>
      <c r="AV2743" s="11" t="s">
        <v>134</v>
      </c>
      <c r="AW2743" s="11" t="s">
        <v>33</v>
      </c>
      <c r="AX2743" s="11" t="s">
        <v>70</v>
      </c>
      <c r="AY2743" s="220" t="s">
        <v>126</v>
      </c>
    </row>
    <row r="2744" spans="2:51" s="11" customFormat="1" ht="13.5">
      <c r="B2744" s="210"/>
      <c r="C2744" s="211"/>
      <c r="D2744" s="208" t="s">
        <v>171</v>
      </c>
      <c r="E2744" s="212" t="s">
        <v>21</v>
      </c>
      <c r="F2744" s="213" t="s">
        <v>3250</v>
      </c>
      <c r="G2744" s="211"/>
      <c r="H2744" s="214">
        <v>1.355</v>
      </c>
      <c r="I2744" s="215"/>
      <c r="J2744" s="211"/>
      <c r="K2744" s="211"/>
      <c r="L2744" s="216"/>
      <c r="M2744" s="217"/>
      <c r="N2744" s="218"/>
      <c r="O2744" s="218"/>
      <c r="P2744" s="218"/>
      <c r="Q2744" s="218"/>
      <c r="R2744" s="218"/>
      <c r="S2744" s="218"/>
      <c r="T2744" s="219"/>
      <c r="AT2744" s="220" t="s">
        <v>171</v>
      </c>
      <c r="AU2744" s="220" t="s">
        <v>134</v>
      </c>
      <c r="AV2744" s="11" t="s">
        <v>134</v>
      </c>
      <c r="AW2744" s="11" t="s">
        <v>33</v>
      </c>
      <c r="AX2744" s="11" t="s">
        <v>70</v>
      </c>
      <c r="AY2744" s="220" t="s">
        <v>126</v>
      </c>
    </row>
    <row r="2745" spans="2:51" s="11" customFormat="1" ht="13.5">
      <c r="B2745" s="210"/>
      <c r="C2745" s="211"/>
      <c r="D2745" s="208" t="s">
        <v>171</v>
      </c>
      <c r="E2745" s="212" t="s">
        <v>21</v>
      </c>
      <c r="F2745" s="213" t="s">
        <v>3251</v>
      </c>
      <c r="G2745" s="211"/>
      <c r="H2745" s="214">
        <v>1.145</v>
      </c>
      <c r="I2745" s="215"/>
      <c r="J2745" s="211"/>
      <c r="K2745" s="211"/>
      <c r="L2745" s="216"/>
      <c r="M2745" s="217"/>
      <c r="N2745" s="218"/>
      <c r="O2745" s="218"/>
      <c r="P2745" s="218"/>
      <c r="Q2745" s="218"/>
      <c r="R2745" s="218"/>
      <c r="S2745" s="218"/>
      <c r="T2745" s="219"/>
      <c r="AT2745" s="220" t="s">
        <v>171</v>
      </c>
      <c r="AU2745" s="220" t="s">
        <v>134</v>
      </c>
      <c r="AV2745" s="11" t="s">
        <v>134</v>
      </c>
      <c r="AW2745" s="11" t="s">
        <v>33</v>
      </c>
      <c r="AX2745" s="11" t="s">
        <v>70</v>
      </c>
      <c r="AY2745" s="220" t="s">
        <v>126</v>
      </c>
    </row>
    <row r="2746" spans="2:51" s="11" customFormat="1" ht="13.5">
      <c r="B2746" s="210"/>
      <c r="C2746" s="211"/>
      <c r="D2746" s="208" t="s">
        <v>171</v>
      </c>
      <c r="E2746" s="212" t="s">
        <v>21</v>
      </c>
      <c r="F2746" s="213" t="s">
        <v>3252</v>
      </c>
      <c r="G2746" s="211"/>
      <c r="H2746" s="214">
        <v>1.145</v>
      </c>
      <c r="I2746" s="215"/>
      <c r="J2746" s="211"/>
      <c r="K2746" s="211"/>
      <c r="L2746" s="216"/>
      <c r="M2746" s="217"/>
      <c r="N2746" s="218"/>
      <c r="O2746" s="218"/>
      <c r="P2746" s="218"/>
      <c r="Q2746" s="218"/>
      <c r="R2746" s="218"/>
      <c r="S2746" s="218"/>
      <c r="T2746" s="219"/>
      <c r="AT2746" s="220" t="s">
        <v>171</v>
      </c>
      <c r="AU2746" s="220" t="s">
        <v>134</v>
      </c>
      <c r="AV2746" s="11" t="s">
        <v>134</v>
      </c>
      <c r="AW2746" s="11" t="s">
        <v>33</v>
      </c>
      <c r="AX2746" s="11" t="s">
        <v>70</v>
      </c>
      <c r="AY2746" s="220" t="s">
        <v>126</v>
      </c>
    </row>
    <row r="2747" spans="2:51" s="11" customFormat="1" ht="13.5">
      <c r="B2747" s="210"/>
      <c r="C2747" s="211"/>
      <c r="D2747" s="208" t="s">
        <v>171</v>
      </c>
      <c r="E2747" s="212" t="s">
        <v>21</v>
      </c>
      <c r="F2747" s="213" t="s">
        <v>3253</v>
      </c>
      <c r="G2747" s="211"/>
      <c r="H2747" s="214">
        <v>1.145</v>
      </c>
      <c r="I2747" s="215"/>
      <c r="J2747" s="211"/>
      <c r="K2747" s="211"/>
      <c r="L2747" s="216"/>
      <c r="M2747" s="217"/>
      <c r="N2747" s="218"/>
      <c r="O2747" s="218"/>
      <c r="P2747" s="218"/>
      <c r="Q2747" s="218"/>
      <c r="R2747" s="218"/>
      <c r="S2747" s="218"/>
      <c r="T2747" s="219"/>
      <c r="AT2747" s="220" t="s">
        <v>171</v>
      </c>
      <c r="AU2747" s="220" t="s">
        <v>134</v>
      </c>
      <c r="AV2747" s="11" t="s">
        <v>134</v>
      </c>
      <c r="AW2747" s="11" t="s">
        <v>33</v>
      </c>
      <c r="AX2747" s="11" t="s">
        <v>70</v>
      </c>
      <c r="AY2747" s="220" t="s">
        <v>126</v>
      </c>
    </row>
    <row r="2748" spans="2:51" s="11" customFormat="1" ht="13.5">
      <c r="B2748" s="210"/>
      <c r="C2748" s="211"/>
      <c r="D2748" s="208" t="s">
        <v>171</v>
      </c>
      <c r="E2748" s="212" t="s">
        <v>21</v>
      </c>
      <c r="F2748" s="213" t="s">
        <v>3254</v>
      </c>
      <c r="G2748" s="211"/>
      <c r="H2748" s="214">
        <v>1.145</v>
      </c>
      <c r="I2748" s="215"/>
      <c r="J2748" s="211"/>
      <c r="K2748" s="211"/>
      <c r="L2748" s="216"/>
      <c r="M2748" s="217"/>
      <c r="N2748" s="218"/>
      <c r="O2748" s="218"/>
      <c r="P2748" s="218"/>
      <c r="Q2748" s="218"/>
      <c r="R2748" s="218"/>
      <c r="S2748" s="218"/>
      <c r="T2748" s="219"/>
      <c r="AT2748" s="220" t="s">
        <v>171</v>
      </c>
      <c r="AU2748" s="220" t="s">
        <v>134</v>
      </c>
      <c r="AV2748" s="11" t="s">
        <v>134</v>
      </c>
      <c r="AW2748" s="11" t="s">
        <v>33</v>
      </c>
      <c r="AX2748" s="11" t="s">
        <v>70</v>
      </c>
      <c r="AY2748" s="220" t="s">
        <v>126</v>
      </c>
    </row>
    <row r="2749" spans="2:51" s="11" customFormat="1" ht="13.5">
      <c r="B2749" s="210"/>
      <c r="C2749" s="211"/>
      <c r="D2749" s="208" t="s">
        <v>171</v>
      </c>
      <c r="E2749" s="212" t="s">
        <v>21</v>
      </c>
      <c r="F2749" s="213" t="s">
        <v>3255</v>
      </c>
      <c r="G2749" s="211"/>
      <c r="H2749" s="214">
        <v>1.2</v>
      </c>
      <c r="I2749" s="215"/>
      <c r="J2749" s="211"/>
      <c r="K2749" s="211"/>
      <c r="L2749" s="216"/>
      <c r="M2749" s="217"/>
      <c r="N2749" s="218"/>
      <c r="O2749" s="218"/>
      <c r="P2749" s="218"/>
      <c r="Q2749" s="218"/>
      <c r="R2749" s="218"/>
      <c r="S2749" s="218"/>
      <c r="T2749" s="219"/>
      <c r="AT2749" s="220" t="s">
        <v>171</v>
      </c>
      <c r="AU2749" s="220" t="s">
        <v>134</v>
      </c>
      <c r="AV2749" s="11" t="s">
        <v>134</v>
      </c>
      <c r="AW2749" s="11" t="s">
        <v>33</v>
      </c>
      <c r="AX2749" s="11" t="s">
        <v>70</v>
      </c>
      <c r="AY2749" s="220" t="s">
        <v>126</v>
      </c>
    </row>
    <row r="2750" spans="2:51" s="11" customFormat="1" ht="13.5">
      <c r="B2750" s="210"/>
      <c r="C2750" s="211"/>
      <c r="D2750" s="208" t="s">
        <v>171</v>
      </c>
      <c r="E2750" s="212" t="s">
        <v>21</v>
      </c>
      <c r="F2750" s="213" t="s">
        <v>3256</v>
      </c>
      <c r="G2750" s="211"/>
      <c r="H2750" s="214">
        <v>1.145</v>
      </c>
      <c r="I2750" s="215"/>
      <c r="J2750" s="211"/>
      <c r="K2750" s="211"/>
      <c r="L2750" s="216"/>
      <c r="M2750" s="217"/>
      <c r="N2750" s="218"/>
      <c r="O2750" s="218"/>
      <c r="P2750" s="218"/>
      <c r="Q2750" s="218"/>
      <c r="R2750" s="218"/>
      <c r="S2750" s="218"/>
      <c r="T2750" s="219"/>
      <c r="AT2750" s="220" t="s">
        <v>171</v>
      </c>
      <c r="AU2750" s="220" t="s">
        <v>134</v>
      </c>
      <c r="AV2750" s="11" t="s">
        <v>134</v>
      </c>
      <c r="AW2750" s="11" t="s">
        <v>33</v>
      </c>
      <c r="AX2750" s="11" t="s">
        <v>70</v>
      </c>
      <c r="AY2750" s="220" t="s">
        <v>126</v>
      </c>
    </row>
    <row r="2751" spans="2:51" s="11" customFormat="1" ht="13.5">
      <c r="B2751" s="210"/>
      <c r="C2751" s="211"/>
      <c r="D2751" s="208" t="s">
        <v>171</v>
      </c>
      <c r="E2751" s="212" t="s">
        <v>21</v>
      </c>
      <c r="F2751" s="213" t="s">
        <v>3257</v>
      </c>
      <c r="G2751" s="211"/>
      <c r="H2751" s="214">
        <v>1.3</v>
      </c>
      <c r="I2751" s="215"/>
      <c r="J2751" s="211"/>
      <c r="K2751" s="211"/>
      <c r="L2751" s="216"/>
      <c r="M2751" s="217"/>
      <c r="N2751" s="218"/>
      <c r="O2751" s="218"/>
      <c r="P2751" s="218"/>
      <c r="Q2751" s="218"/>
      <c r="R2751" s="218"/>
      <c r="S2751" s="218"/>
      <c r="T2751" s="219"/>
      <c r="AT2751" s="220" t="s">
        <v>171</v>
      </c>
      <c r="AU2751" s="220" t="s">
        <v>134</v>
      </c>
      <c r="AV2751" s="11" t="s">
        <v>134</v>
      </c>
      <c r="AW2751" s="11" t="s">
        <v>33</v>
      </c>
      <c r="AX2751" s="11" t="s">
        <v>70</v>
      </c>
      <c r="AY2751" s="220" t="s">
        <v>126</v>
      </c>
    </row>
    <row r="2752" spans="2:51" s="11" customFormat="1" ht="13.5">
      <c r="B2752" s="210"/>
      <c r="C2752" s="211"/>
      <c r="D2752" s="208" t="s">
        <v>171</v>
      </c>
      <c r="E2752" s="212" t="s">
        <v>21</v>
      </c>
      <c r="F2752" s="213" t="s">
        <v>3258</v>
      </c>
      <c r="G2752" s="211"/>
      <c r="H2752" s="214">
        <v>1.3</v>
      </c>
      <c r="I2752" s="215"/>
      <c r="J2752" s="211"/>
      <c r="K2752" s="211"/>
      <c r="L2752" s="216"/>
      <c r="M2752" s="217"/>
      <c r="N2752" s="218"/>
      <c r="O2752" s="218"/>
      <c r="P2752" s="218"/>
      <c r="Q2752" s="218"/>
      <c r="R2752" s="218"/>
      <c r="S2752" s="218"/>
      <c r="T2752" s="219"/>
      <c r="AT2752" s="220" t="s">
        <v>171</v>
      </c>
      <c r="AU2752" s="220" t="s">
        <v>134</v>
      </c>
      <c r="AV2752" s="11" t="s">
        <v>134</v>
      </c>
      <c r="AW2752" s="11" t="s">
        <v>33</v>
      </c>
      <c r="AX2752" s="11" t="s">
        <v>70</v>
      </c>
      <c r="AY2752" s="220" t="s">
        <v>126</v>
      </c>
    </row>
    <row r="2753" spans="2:65" s="12" customFormat="1" ht="13.5">
      <c r="B2753" s="221"/>
      <c r="C2753" s="222"/>
      <c r="D2753" s="205" t="s">
        <v>171</v>
      </c>
      <c r="E2753" s="248" t="s">
        <v>21</v>
      </c>
      <c r="F2753" s="249" t="s">
        <v>174</v>
      </c>
      <c r="G2753" s="222"/>
      <c r="H2753" s="250">
        <v>19.32</v>
      </c>
      <c r="I2753" s="226"/>
      <c r="J2753" s="222"/>
      <c r="K2753" s="222"/>
      <c r="L2753" s="227"/>
      <c r="M2753" s="228"/>
      <c r="N2753" s="229"/>
      <c r="O2753" s="229"/>
      <c r="P2753" s="229"/>
      <c r="Q2753" s="229"/>
      <c r="R2753" s="229"/>
      <c r="S2753" s="229"/>
      <c r="T2753" s="230"/>
      <c r="AT2753" s="231" t="s">
        <v>171</v>
      </c>
      <c r="AU2753" s="231" t="s">
        <v>134</v>
      </c>
      <c r="AV2753" s="12" t="s">
        <v>133</v>
      </c>
      <c r="AW2753" s="12" t="s">
        <v>33</v>
      </c>
      <c r="AX2753" s="12" t="s">
        <v>78</v>
      </c>
      <c r="AY2753" s="231" t="s">
        <v>126</v>
      </c>
    </row>
    <row r="2754" spans="2:65" s="1" customFormat="1" ht="22.5" customHeight="1">
      <c r="B2754" s="41"/>
      <c r="C2754" s="193" t="s">
        <v>1933</v>
      </c>
      <c r="D2754" s="193" t="s">
        <v>129</v>
      </c>
      <c r="E2754" s="194" t="s">
        <v>3259</v>
      </c>
      <c r="F2754" s="195" t="s">
        <v>3260</v>
      </c>
      <c r="G2754" s="196" t="s">
        <v>400</v>
      </c>
      <c r="H2754" s="197">
        <v>93.64</v>
      </c>
      <c r="I2754" s="198"/>
      <c r="J2754" s="199">
        <f>ROUND(I2754*H2754,2)</f>
        <v>0</v>
      </c>
      <c r="K2754" s="195" t="s">
        <v>160</v>
      </c>
      <c r="L2754" s="61"/>
      <c r="M2754" s="200" t="s">
        <v>21</v>
      </c>
      <c r="N2754" s="201" t="s">
        <v>42</v>
      </c>
      <c r="O2754" s="42"/>
      <c r="P2754" s="202">
        <f>O2754*H2754</f>
        <v>0</v>
      </c>
      <c r="Q2754" s="202">
        <v>0</v>
      </c>
      <c r="R2754" s="202">
        <f>Q2754*H2754</f>
        <v>0</v>
      </c>
      <c r="S2754" s="202">
        <v>0</v>
      </c>
      <c r="T2754" s="203">
        <f>S2754*H2754</f>
        <v>0</v>
      </c>
      <c r="AR2754" s="24" t="s">
        <v>161</v>
      </c>
      <c r="AT2754" s="24" t="s">
        <v>129</v>
      </c>
      <c r="AU2754" s="24" t="s">
        <v>134</v>
      </c>
      <c r="AY2754" s="24" t="s">
        <v>126</v>
      </c>
      <c r="BE2754" s="204">
        <f>IF(N2754="základní",J2754,0)</f>
        <v>0</v>
      </c>
      <c r="BF2754" s="204">
        <f>IF(N2754="snížená",J2754,0)</f>
        <v>0</v>
      </c>
      <c r="BG2754" s="204">
        <f>IF(N2754="zákl. přenesená",J2754,0)</f>
        <v>0</v>
      </c>
      <c r="BH2754" s="204">
        <f>IF(N2754="sníž. přenesená",J2754,0)</f>
        <v>0</v>
      </c>
      <c r="BI2754" s="204">
        <f>IF(N2754="nulová",J2754,0)</f>
        <v>0</v>
      </c>
      <c r="BJ2754" s="24" t="s">
        <v>134</v>
      </c>
      <c r="BK2754" s="204">
        <f>ROUND(I2754*H2754,2)</f>
        <v>0</v>
      </c>
      <c r="BL2754" s="24" t="s">
        <v>161</v>
      </c>
      <c r="BM2754" s="24" t="s">
        <v>3261</v>
      </c>
    </row>
    <row r="2755" spans="2:65" s="1" customFormat="1" ht="27">
      <c r="B2755" s="41"/>
      <c r="C2755" s="63"/>
      <c r="D2755" s="208" t="s">
        <v>135</v>
      </c>
      <c r="E2755" s="63"/>
      <c r="F2755" s="209" t="s">
        <v>3262</v>
      </c>
      <c r="G2755" s="63"/>
      <c r="H2755" s="63"/>
      <c r="I2755" s="163"/>
      <c r="J2755" s="63"/>
      <c r="K2755" s="63"/>
      <c r="L2755" s="61"/>
      <c r="M2755" s="207"/>
      <c r="N2755" s="42"/>
      <c r="O2755" s="42"/>
      <c r="P2755" s="42"/>
      <c r="Q2755" s="42"/>
      <c r="R2755" s="42"/>
      <c r="S2755" s="42"/>
      <c r="T2755" s="78"/>
      <c r="AT2755" s="24" t="s">
        <v>135</v>
      </c>
      <c r="AU2755" s="24" t="s">
        <v>134</v>
      </c>
    </row>
    <row r="2756" spans="2:65" s="1" customFormat="1" ht="148.5">
      <c r="B2756" s="41"/>
      <c r="C2756" s="63"/>
      <c r="D2756" s="208" t="s">
        <v>299</v>
      </c>
      <c r="E2756" s="63"/>
      <c r="F2756" s="236" t="s">
        <v>3206</v>
      </c>
      <c r="G2756" s="63"/>
      <c r="H2756" s="63"/>
      <c r="I2756" s="163"/>
      <c r="J2756" s="63"/>
      <c r="K2756" s="63"/>
      <c r="L2756" s="61"/>
      <c r="M2756" s="207"/>
      <c r="N2756" s="42"/>
      <c r="O2756" s="42"/>
      <c r="P2756" s="42"/>
      <c r="Q2756" s="42"/>
      <c r="R2756" s="42"/>
      <c r="S2756" s="42"/>
      <c r="T2756" s="78"/>
      <c r="AT2756" s="24" t="s">
        <v>299</v>
      </c>
      <c r="AU2756" s="24" t="s">
        <v>134</v>
      </c>
    </row>
    <row r="2757" spans="2:65" s="11" customFormat="1" ht="13.5">
      <c r="B2757" s="210"/>
      <c r="C2757" s="211"/>
      <c r="D2757" s="208" t="s">
        <v>171</v>
      </c>
      <c r="E2757" s="212" t="s">
        <v>21</v>
      </c>
      <c r="F2757" s="213" t="s">
        <v>1245</v>
      </c>
      <c r="G2757" s="211"/>
      <c r="H2757" s="214">
        <v>3.39</v>
      </c>
      <c r="I2757" s="215"/>
      <c r="J2757" s="211"/>
      <c r="K2757" s="211"/>
      <c r="L2757" s="216"/>
      <c r="M2757" s="217"/>
      <c r="N2757" s="218"/>
      <c r="O2757" s="218"/>
      <c r="P2757" s="218"/>
      <c r="Q2757" s="218"/>
      <c r="R2757" s="218"/>
      <c r="S2757" s="218"/>
      <c r="T2757" s="219"/>
      <c r="AT2757" s="220" t="s">
        <v>171</v>
      </c>
      <c r="AU2757" s="220" t="s">
        <v>134</v>
      </c>
      <c r="AV2757" s="11" t="s">
        <v>134</v>
      </c>
      <c r="AW2757" s="11" t="s">
        <v>33</v>
      </c>
      <c r="AX2757" s="11" t="s">
        <v>70</v>
      </c>
      <c r="AY2757" s="220" t="s">
        <v>126</v>
      </c>
    </row>
    <row r="2758" spans="2:65" s="11" customFormat="1" ht="13.5">
      <c r="B2758" s="210"/>
      <c r="C2758" s="211"/>
      <c r="D2758" s="208" t="s">
        <v>171</v>
      </c>
      <c r="E2758" s="212" t="s">
        <v>21</v>
      </c>
      <c r="F2758" s="213" t="s">
        <v>1254</v>
      </c>
      <c r="G2758" s="211"/>
      <c r="H2758" s="214">
        <v>4.04</v>
      </c>
      <c r="I2758" s="215"/>
      <c r="J2758" s="211"/>
      <c r="K2758" s="211"/>
      <c r="L2758" s="216"/>
      <c r="M2758" s="217"/>
      <c r="N2758" s="218"/>
      <c r="O2758" s="218"/>
      <c r="P2758" s="218"/>
      <c r="Q2758" s="218"/>
      <c r="R2758" s="218"/>
      <c r="S2758" s="218"/>
      <c r="T2758" s="219"/>
      <c r="AT2758" s="220" t="s">
        <v>171</v>
      </c>
      <c r="AU2758" s="220" t="s">
        <v>134</v>
      </c>
      <c r="AV2758" s="11" t="s">
        <v>134</v>
      </c>
      <c r="AW2758" s="11" t="s">
        <v>33</v>
      </c>
      <c r="AX2758" s="11" t="s">
        <v>70</v>
      </c>
      <c r="AY2758" s="220" t="s">
        <v>126</v>
      </c>
    </row>
    <row r="2759" spans="2:65" s="11" customFormat="1" ht="13.5">
      <c r="B2759" s="210"/>
      <c r="C2759" s="211"/>
      <c r="D2759" s="208" t="s">
        <v>171</v>
      </c>
      <c r="E2759" s="212" t="s">
        <v>21</v>
      </c>
      <c r="F2759" s="213" t="s">
        <v>1255</v>
      </c>
      <c r="G2759" s="211"/>
      <c r="H2759" s="214">
        <v>3.93</v>
      </c>
      <c r="I2759" s="215"/>
      <c r="J2759" s="211"/>
      <c r="K2759" s="211"/>
      <c r="L2759" s="216"/>
      <c r="M2759" s="217"/>
      <c r="N2759" s="218"/>
      <c r="O2759" s="218"/>
      <c r="P2759" s="218"/>
      <c r="Q2759" s="218"/>
      <c r="R2759" s="218"/>
      <c r="S2759" s="218"/>
      <c r="T2759" s="219"/>
      <c r="AT2759" s="220" t="s">
        <v>171</v>
      </c>
      <c r="AU2759" s="220" t="s">
        <v>134</v>
      </c>
      <c r="AV2759" s="11" t="s">
        <v>134</v>
      </c>
      <c r="AW2759" s="11" t="s">
        <v>33</v>
      </c>
      <c r="AX2759" s="11" t="s">
        <v>70</v>
      </c>
      <c r="AY2759" s="220" t="s">
        <v>126</v>
      </c>
    </row>
    <row r="2760" spans="2:65" s="11" customFormat="1" ht="13.5">
      <c r="B2760" s="210"/>
      <c r="C2760" s="211"/>
      <c r="D2760" s="208" t="s">
        <v>171</v>
      </c>
      <c r="E2760" s="212" t="s">
        <v>21</v>
      </c>
      <c r="F2760" s="213" t="s">
        <v>1256</v>
      </c>
      <c r="G2760" s="211"/>
      <c r="H2760" s="214">
        <v>3.92</v>
      </c>
      <c r="I2760" s="215"/>
      <c r="J2760" s="211"/>
      <c r="K2760" s="211"/>
      <c r="L2760" s="216"/>
      <c r="M2760" s="217"/>
      <c r="N2760" s="218"/>
      <c r="O2760" s="218"/>
      <c r="P2760" s="218"/>
      <c r="Q2760" s="218"/>
      <c r="R2760" s="218"/>
      <c r="S2760" s="218"/>
      <c r="T2760" s="219"/>
      <c r="AT2760" s="220" t="s">
        <v>171</v>
      </c>
      <c r="AU2760" s="220" t="s">
        <v>134</v>
      </c>
      <c r="AV2760" s="11" t="s">
        <v>134</v>
      </c>
      <c r="AW2760" s="11" t="s">
        <v>33</v>
      </c>
      <c r="AX2760" s="11" t="s">
        <v>70</v>
      </c>
      <c r="AY2760" s="220" t="s">
        <v>126</v>
      </c>
    </row>
    <row r="2761" spans="2:65" s="11" customFormat="1" ht="13.5">
      <c r="B2761" s="210"/>
      <c r="C2761" s="211"/>
      <c r="D2761" s="208" t="s">
        <v>171</v>
      </c>
      <c r="E2761" s="212" t="s">
        <v>21</v>
      </c>
      <c r="F2761" s="213" t="s">
        <v>1271</v>
      </c>
      <c r="G2761" s="211"/>
      <c r="H2761" s="214">
        <v>5.9</v>
      </c>
      <c r="I2761" s="215"/>
      <c r="J2761" s="211"/>
      <c r="K2761" s="211"/>
      <c r="L2761" s="216"/>
      <c r="M2761" s="217"/>
      <c r="N2761" s="218"/>
      <c r="O2761" s="218"/>
      <c r="P2761" s="218"/>
      <c r="Q2761" s="218"/>
      <c r="R2761" s="218"/>
      <c r="S2761" s="218"/>
      <c r="T2761" s="219"/>
      <c r="AT2761" s="220" t="s">
        <v>171</v>
      </c>
      <c r="AU2761" s="220" t="s">
        <v>134</v>
      </c>
      <c r="AV2761" s="11" t="s">
        <v>134</v>
      </c>
      <c r="AW2761" s="11" t="s">
        <v>33</v>
      </c>
      <c r="AX2761" s="11" t="s">
        <v>70</v>
      </c>
      <c r="AY2761" s="220" t="s">
        <v>126</v>
      </c>
    </row>
    <row r="2762" spans="2:65" s="11" customFormat="1" ht="13.5">
      <c r="B2762" s="210"/>
      <c r="C2762" s="211"/>
      <c r="D2762" s="208" t="s">
        <v>171</v>
      </c>
      <c r="E2762" s="212" t="s">
        <v>21</v>
      </c>
      <c r="F2762" s="213" t="s">
        <v>1272</v>
      </c>
      <c r="G2762" s="211"/>
      <c r="H2762" s="214">
        <v>4.8899999999999997</v>
      </c>
      <c r="I2762" s="215"/>
      <c r="J2762" s="211"/>
      <c r="K2762" s="211"/>
      <c r="L2762" s="216"/>
      <c r="M2762" s="217"/>
      <c r="N2762" s="218"/>
      <c r="O2762" s="218"/>
      <c r="P2762" s="218"/>
      <c r="Q2762" s="218"/>
      <c r="R2762" s="218"/>
      <c r="S2762" s="218"/>
      <c r="T2762" s="219"/>
      <c r="AT2762" s="220" t="s">
        <v>171</v>
      </c>
      <c r="AU2762" s="220" t="s">
        <v>134</v>
      </c>
      <c r="AV2762" s="11" t="s">
        <v>134</v>
      </c>
      <c r="AW2762" s="11" t="s">
        <v>33</v>
      </c>
      <c r="AX2762" s="11" t="s">
        <v>70</v>
      </c>
      <c r="AY2762" s="220" t="s">
        <v>126</v>
      </c>
    </row>
    <row r="2763" spans="2:65" s="11" customFormat="1" ht="13.5">
      <c r="B2763" s="210"/>
      <c r="C2763" s="211"/>
      <c r="D2763" s="208" t="s">
        <v>171</v>
      </c>
      <c r="E2763" s="212" t="s">
        <v>21</v>
      </c>
      <c r="F2763" s="213" t="s">
        <v>1274</v>
      </c>
      <c r="G2763" s="211"/>
      <c r="H2763" s="214">
        <v>3.46</v>
      </c>
      <c r="I2763" s="215"/>
      <c r="J2763" s="211"/>
      <c r="K2763" s="211"/>
      <c r="L2763" s="216"/>
      <c r="M2763" s="217"/>
      <c r="N2763" s="218"/>
      <c r="O2763" s="218"/>
      <c r="P2763" s="218"/>
      <c r="Q2763" s="218"/>
      <c r="R2763" s="218"/>
      <c r="S2763" s="218"/>
      <c r="T2763" s="219"/>
      <c r="AT2763" s="220" t="s">
        <v>171</v>
      </c>
      <c r="AU2763" s="220" t="s">
        <v>134</v>
      </c>
      <c r="AV2763" s="11" t="s">
        <v>134</v>
      </c>
      <c r="AW2763" s="11" t="s">
        <v>33</v>
      </c>
      <c r="AX2763" s="11" t="s">
        <v>70</v>
      </c>
      <c r="AY2763" s="220" t="s">
        <v>126</v>
      </c>
    </row>
    <row r="2764" spans="2:65" s="11" customFormat="1" ht="13.5">
      <c r="B2764" s="210"/>
      <c r="C2764" s="211"/>
      <c r="D2764" s="208" t="s">
        <v>171</v>
      </c>
      <c r="E2764" s="212" t="s">
        <v>21</v>
      </c>
      <c r="F2764" s="213" t="s">
        <v>1275</v>
      </c>
      <c r="G2764" s="211"/>
      <c r="H2764" s="214">
        <v>3.46</v>
      </c>
      <c r="I2764" s="215"/>
      <c r="J2764" s="211"/>
      <c r="K2764" s="211"/>
      <c r="L2764" s="216"/>
      <c r="M2764" s="217"/>
      <c r="N2764" s="218"/>
      <c r="O2764" s="218"/>
      <c r="P2764" s="218"/>
      <c r="Q2764" s="218"/>
      <c r="R2764" s="218"/>
      <c r="S2764" s="218"/>
      <c r="T2764" s="219"/>
      <c r="AT2764" s="220" t="s">
        <v>171</v>
      </c>
      <c r="AU2764" s="220" t="s">
        <v>134</v>
      </c>
      <c r="AV2764" s="11" t="s">
        <v>134</v>
      </c>
      <c r="AW2764" s="11" t="s">
        <v>33</v>
      </c>
      <c r="AX2764" s="11" t="s">
        <v>70</v>
      </c>
      <c r="AY2764" s="220" t="s">
        <v>126</v>
      </c>
    </row>
    <row r="2765" spans="2:65" s="11" customFormat="1" ht="13.5">
      <c r="B2765" s="210"/>
      <c r="C2765" s="211"/>
      <c r="D2765" s="208" t="s">
        <v>171</v>
      </c>
      <c r="E2765" s="212" t="s">
        <v>21</v>
      </c>
      <c r="F2765" s="213" t="s">
        <v>1276</v>
      </c>
      <c r="G2765" s="211"/>
      <c r="H2765" s="214">
        <v>3.46</v>
      </c>
      <c r="I2765" s="215"/>
      <c r="J2765" s="211"/>
      <c r="K2765" s="211"/>
      <c r="L2765" s="216"/>
      <c r="M2765" s="217"/>
      <c r="N2765" s="218"/>
      <c r="O2765" s="218"/>
      <c r="P2765" s="218"/>
      <c r="Q2765" s="218"/>
      <c r="R2765" s="218"/>
      <c r="S2765" s="218"/>
      <c r="T2765" s="219"/>
      <c r="AT2765" s="220" t="s">
        <v>171</v>
      </c>
      <c r="AU2765" s="220" t="s">
        <v>134</v>
      </c>
      <c r="AV2765" s="11" t="s">
        <v>134</v>
      </c>
      <c r="AW2765" s="11" t="s">
        <v>33</v>
      </c>
      <c r="AX2765" s="11" t="s">
        <v>70</v>
      </c>
      <c r="AY2765" s="220" t="s">
        <v>126</v>
      </c>
    </row>
    <row r="2766" spans="2:65" s="11" customFormat="1" ht="13.5">
      <c r="B2766" s="210"/>
      <c r="C2766" s="211"/>
      <c r="D2766" s="208" t="s">
        <v>171</v>
      </c>
      <c r="E2766" s="212" t="s">
        <v>21</v>
      </c>
      <c r="F2766" s="213" t="s">
        <v>1277</v>
      </c>
      <c r="G2766" s="211"/>
      <c r="H2766" s="214">
        <v>3.46</v>
      </c>
      <c r="I2766" s="215"/>
      <c r="J2766" s="211"/>
      <c r="K2766" s="211"/>
      <c r="L2766" s="216"/>
      <c r="M2766" s="217"/>
      <c r="N2766" s="218"/>
      <c r="O2766" s="218"/>
      <c r="P2766" s="218"/>
      <c r="Q2766" s="218"/>
      <c r="R2766" s="218"/>
      <c r="S2766" s="218"/>
      <c r="T2766" s="219"/>
      <c r="AT2766" s="220" t="s">
        <v>171</v>
      </c>
      <c r="AU2766" s="220" t="s">
        <v>134</v>
      </c>
      <c r="AV2766" s="11" t="s">
        <v>134</v>
      </c>
      <c r="AW2766" s="11" t="s">
        <v>33</v>
      </c>
      <c r="AX2766" s="11" t="s">
        <v>70</v>
      </c>
      <c r="AY2766" s="220" t="s">
        <v>126</v>
      </c>
    </row>
    <row r="2767" spans="2:65" s="11" customFormat="1" ht="13.5">
      <c r="B2767" s="210"/>
      <c r="C2767" s="211"/>
      <c r="D2767" s="208" t="s">
        <v>171</v>
      </c>
      <c r="E2767" s="212" t="s">
        <v>21</v>
      </c>
      <c r="F2767" s="213" t="s">
        <v>1278</v>
      </c>
      <c r="G2767" s="211"/>
      <c r="H2767" s="214">
        <v>3.46</v>
      </c>
      <c r="I2767" s="215"/>
      <c r="J2767" s="211"/>
      <c r="K2767" s="211"/>
      <c r="L2767" s="216"/>
      <c r="M2767" s="217"/>
      <c r="N2767" s="218"/>
      <c r="O2767" s="218"/>
      <c r="P2767" s="218"/>
      <c r="Q2767" s="218"/>
      <c r="R2767" s="218"/>
      <c r="S2767" s="218"/>
      <c r="T2767" s="219"/>
      <c r="AT2767" s="220" t="s">
        <v>171</v>
      </c>
      <c r="AU2767" s="220" t="s">
        <v>134</v>
      </c>
      <c r="AV2767" s="11" t="s">
        <v>134</v>
      </c>
      <c r="AW2767" s="11" t="s">
        <v>33</v>
      </c>
      <c r="AX2767" s="11" t="s">
        <v>70</v>
      </c>
      <c r="AY2767" s="220" t="s">
        <v>126</v>
      </c>
    </row>
    <row r="2768" spans="2:65" s="11" customFormat="1" ht="13.5">
      <c r="B2768" s="210"/>
      <c r="C2768" s="211"/>
      <c r="D2768" s="208" t="s">
        <v>171</v>
      </c>
      <c r="E2768" s="212" t="s">
        <v>21</v>
      </c>
      <c r="F2768" s="213" t="s">
        <v>1279</v>
      </c>
      <c r="G2768" s="211"/>
      <c r="H2768" s="214">
        <v>3.61</v>
      </c>
      <c r="I2768" s="215"/>
      <c r="J2768" s="211"/>
      <c r="K2768" s="211"/>
      <c r="L2768" s="216"/>
      <c r="M2768" s="217"/>
      <c r="N2768" s="218"/>
      <c r="O2768" s="218"/>
      <c r="P2768" s="218"/>
      <c r="Q2768" s="218"/>
      <c r="R2768" s="218"/>
      <c r="S2768" s="218"/>
      <c r="T2768" s="219"/>
      <c r="AT2768" s="220" t="s">
        <v>171</v>
      </c>
      <c r="AU2768" s="220" t="s">
        <v>134</v>
      </c>
      <c r="AV2768" s="11" t="s">
        <v>134</v>
      </c>
      <c r="AW2768" s="11" t="s">
        <v>33</v>
      </c>
      <c r="AX2768" s="11" t="s">
        <v>70</v>
      </c>
      <c r="AY2768" s="220" t="s">
        <v>126</v>
      </c>
    </row>
    <row r="2769" spans="2:65" s="11" customFormat="1" ht="13.5">
      <c r="B2769" s="210"/>
      <c r="C2769" s="211"/>
      <c r="D2769" s="208" t="s">
        <v>171</v>
      </c>
      <c r="E2769" s="212" t="s">
        <v>21</v>
      </c>
      <c r="F2769" s="213" t="s">
        <v>1280</v>
      </c>
      <c r="G2769" s="211"/>
      <c r="H2769" s="214">
        <v>3.52</v>
      </c>
      <c r="I2769" s="215"/>
      <c r="J2769" s="211"/>
      <c r="K2769" s="211"/>
      <c r="L2769" s="216"/>
      <c r="M2769" s="217"/>
      <c r="N2769" s="218"/>
      <c r="O2769" s="218"/>
      <c r="P2769" s="218"/>
      <c r="Q2769" s="218"/>
      <c r="R2769" s="218"/>
      <c r="S2769" s="218"/>
      <c r="T2769" s="219"/>
      <c r="AT2769" s="220" t="s">
        <v>171</v>
      </c>
      <c r="AU2769" s="220" t="s">
        <v>134</v>
      </c>
      <c r="AV2769" s="11" t="s">
        <v>134</v>
      </c>
      <c r="AW2769" s="11" t="s">
        <v>33</v>
      </c>
      <c r="AX2769" s="11" t="s">
        <v>70</v>
      </c>
      <c r="AY2769" s="220" t="s">
        <v>126</v>
      </c>
    </row>
    <row r="2770" spans="2:65" s="11" customFormat="1" ht="13.5">
      <c r="B2770" s="210"/>
      <c r="C2770" s="211"/>
      <c r="D2770" s="208" t="s">
        <v>171</v>
      </c>
      <c r="E2770" s="212" t="s">
        <v>21</v>
      </c>
      <c r="F2770" s="213" t="s">
        <v>1281</v>
      </c>
      <c r="G2770" s="211"/>
      <c r="H2770" s="214">
        <v>3.96</v>
      </c>
      <c r="I2770" s="215"/>
      <c r="J2770" s="211"/>
      <c r="K2770" s="211"/>
      <c r="L2770" s="216"/>
      <c r="M2770" s="217"/>
      <c r="N2770" s="218"/>
      <c r="O2770" s="218"/>
      <c r="P2770" s="218"/>
      <c r="Q2770" s="218"/>
      <c r="R2770" s="218"/>
      <c r="S2770" s="218"/>
      <c r="T2770" s="219"/>
      <c r="AT2770" s="220" t="s">
        <v>171</v>
      </c>
      <c r="AU2770" s="220" t="s">
        <v>134</v>
      </c>
      <c r="AV2770" s="11" t="s">
        <v>134</v>
      </c>
      <c r="AW2770" s="11" t="s">
        <v>33</v>
      </c>
      <c r="AX2770" s="11" t="s">
        <v>70</v>
      </c>
      <c r="AY2770" s="220" t="s">
        <v>126</v>
      </c>
    </row>
    <row r="2771" spans="2:65" s="11" customFormat="1" ht="13.5">
      <c r="B2771" s="210"/>
      <c r="C2771" s="211"/>
      <c r="D2771" s="208" t="s">
        <v>171</v>
      </c>
      <c r="E2771" s="212" t="s">
        <v>21</v>
      </c>
      <c r="F2771" s="213" t="s">
        <v>1282</v>
      </c>
      <c r="G2771" s="211"/>
      <c r="H2771" s="214">
        <v>5.9</v>
      </c>
      <c r="I2771" s="215"/>
      <c r="J2771" s="211"/>
      <c r="K2771" s="211"/>
      <c r="L2771" s="216"/>
      <c r="M2771" s="217"/>
      <c r="N2771" s="218"/>
      <c r="O2771" s="218"/>
      <c r="P2771" s="218"/>
      <c r="Q2771" s="218"/>
      <c r="R2771" s="218"/>
      <c r="S2771" s="218"/>
      <c r="T2771" s="219"/>
      <c r="AT2771" s="220" t="s">
        <v>171</v>
      </c>
      <c r="AU2771" s="220" t="s">
        <v>134</v>
      </c>
      <c r="AV2771" s="11" t="s">
        <v>134</v>
      </c>
      <c r="AW2771" s="11" t="s">
        <v>33</v>
      </c>
      <c r="AX2771" s="11" t="s">
        <v>70</v>
      </c>
      <c r="AY2771" s="220" t="s">
        <v>126</v>
      </c>
    </row>
    <row r="2772" spans="2:65" s="11" customFormat="1" ht="13.5">
      <c r="B2772" s="210"/>
      <c r="C2772" s="211"/>
      <c r="D2772" s="208" t="s">
        <v>171</v>
      </c>
      <c r="E2772" s="212" t="s">
        <v>21</v>
      </c>
      <c r="F2772" s="213" t="s">
        <v>1283</v>
      </c>
      <c r="G2772" s="211"/>
      <c r="H2772" s="214">
        <v>4.8899999999999997</v>
      </c>
      <c r="I2772" s="215"/>
      <c r="J2772" s="211"/>
      <c r="K2772" s="211"/>
      <c r="L2772" s="216"/>
      <c r="M2772" s="217"/>
      <c r="N2772" s="218"/>
      <c r="O2772" s="218"/>
      <c r="P2772" s="218"/>
      <c r="Q2772" s="218"/>
      <c r="R2772" s="218"/>
      <c r="S2772" s="218"/>
      <c r="T2772" s="219"/>
      <c r="AT2772" s="220" t="s">
        <v>171</v>
      </c>
      <c r="AU2772" s="220" t="s">
        <v>134</v>
      </c>
      <c r="AV2772" s="11" t="s">
        <v>134</v>
      </c>
      <c r="AW2772" s="11" t="s">
        <v>33</v>
      </c>
      <c r="AX2772" s="11" t="s">
        <v>70</v>
      </c>
      <c r="AY2772" s="220" t="s">
        <v>126</v>
      </c>
    </row>
    <row r="2773" spans="2:65" s="11" customFormat="1" ht="13.5">
      <c r="B2773" s="210"/>
      <c r="C2773" s="211"/>
      <c r="D2773" s="208" t="s">
        <v>171</v>
      </c>
      <c r="E2773" s="212" t="s">
        <v>21</v>
      </c>
      <c r="F2773" s="213" t="s">
        <v>1285</v>
      </c>
      <c r="G2773" s="211"/>
      <c r="H2773" s="214">
        <v>3.46</v>
      </c>
      <c r="I2773" s="215"/>
      <c r="J2773" s="211"/>
      <c r="K2773" s="211"/>
      <c r="L2773" s="216"/>
      <c r="M2773" s="217"/>
      <c r="N2773" s="218"/>
      <c r="O2773" s="218"/>
      <c r="P2773" s="218"/>
      <c r="Q2773" s="218"/>
      <c r="R2773" s="218"/>
      <c r="S2773" s="218"/>
      <c r="T2773" s="219"/>
      <c r="AT2773" s="220" t="s">
        <v>171</v>
      </c>
      <c r="AU2773" s="220" t="s">
        <v>134</v>
      </c>
      <c r="AV2773" s="11" t="s">
        <v>134</v>
      </c>
      <c r="AW2773" s="11" t="s">
        <v>33</v>
      </c>
      <c r="AX2773" s="11" t="s">
        <v>70</v>
      </c>
      <c r="AY2773" s="220" t="s">
        <v>126</v>
      </c>
    </row>
    <row r="2774" spans="2:65" s="11" customFormat="1" ht="13.5">
      <c r="B2774" s="210"/>
      <c r="C2774" s="211"/>
      <c r="D2774" s="208" t="s">
        <v>171</v>
      </c>
      <c r="E2774" s="212" t="s">
        <v>21</v>
      </c>
      <c r="F2774" s="213" t="s">
        <v>1286</v>
      </c>
      <c r="G2774" s="211"/>
      <c r="H2774" s="214">
        <v>3.46</v>
      </c>
      <c r="I2774" s="215"/>
      <c r="J2774" s="211"/>
      <c r="K2774" s="211"/>
      <c r="L2774" s="216"/>
      <c r="M2774" s="217"/>
      <c r="N2774" s="218"/>
      <c r="O2774" s="218"/>
      <c r="P2774" s="218"/>
      <c r="Q2774" s="218"/>
      <c r="R2774" s="218"/>
      <c r="S2774" s="218"/>
      <c r="T2774" s="219"/>
      <c r="AT2774" s="220" t="s">
        <v>171</v>
      </c>
      <c r="AU2774" s="220" t="s">
        <v>134</v>
      </c>
      <c r="AV2774" s="11" t="s">
        <v>134</v>
      </c>
      <c r="AW2774" s="11" t="s">
        <v>33</v>
      </c>
      <c r="AX2774" s="11" t="s">
        <v>70</v>
      </c>
      <c r="AY2774" s="220" t="s">
        <v>126</v>
      </c>
    </row>
    <row r="2775" spans="2:65" s="11" customFormat="1" ht="13.5">
      <c r="B2775" s="210"/>
      <c r="C2775" s="211"/>
      <c r="D2775" s="208" t="s">
        <v>171</v>
      </c>
      <c r="E2775" s="212" t="s">
        <v>21</v>
      </c>
      <c r="F2775" s="213" t="s">
        <v>1287</v>
      </c>
      <c r="G2775" s="211"/>
      <c r="H2775" s="214">
        <v>3.46</v>
      </c>
      <c r="I2775" s="215"/>
      <c r="J2775" s="211"/>
      <c r="K2775" s="211"/>
      <c r="L2775" s="216"/>
      <c r="M2775" s="217"/>
      <c r="N2775" s="218"/>
      <c r="O2775" s="218"/>
      <c r="P2775" s="218"/>
      <c r="Q2775" s="218"/>
      <c r="R2775" s="218"/>
      <c r="S2775" s="218"/>
      <c r="T2775" s="219"/>
      <c r="AT2775" s="220" t="s">
        <v>171</v>
      </c>
      <c r="AU2775" s="220" t="s">
        <v>134</v>
      </c>
      <c r="AV2775" s="11" t="s">
        <v>134</v>
      </c>
      <c r="AW2775" s="11" t="s">
        <v>33</v>
      </c>
      <c r="AX2775" s="11" t="s">
        <v>70</v>
      </c>
      <c r="AY2775" s="220" t="s">
        <v>126</v>
      </c>
    </row>
    <row r="2776" spans="2:65" s="11" customFormat="1" ht="13.5">
      <c r="B2776" s="210"/>
      <c r="C2776" s="211"/>
      <c r="D2776" s="208" t="s">
        <v>171</v>
      </c>
      <c r="E2776" s="212" t="s">
        <v>21</v>
      </c>
      <c r="F2776" s="213" t="s">
        <v>1288</v>
      </c>
      <c r="G2776" s="211"/>
      <c r="H2776" s="214">
        <v>3.46</v>
      </c>
      <c r="I2776" s="215"/>
      <c r="J2776" s="211"/>
      <c r="K2776" s="211"/>
      <c r="L2776" s="216"/>
      <c r="M2776" s="217"/>
      <c r="N2776" s="218"/>
      <c r="O2776" s="218"/>
      <c r="P2776" s="218"/>
      <c r="Q2776" s="218"/>
      <c r="R2776" s="218"/>
      <c r="S2776" s="218"/>
      <c r="T2776" s="219"/>
      <c r="AT2776" s="220" t="s">
        <v>171</v>
      </c>
      <c r="AU2776" s="220" t="s">
        <v>134</v>
      </c>
      <c r="AV2776" s="11" t="s">
        <v>134</v>
      </c>
      <c r="AW2776" s="11" t="s">
        <v>33</v>
      </c>
      <c r="AX2776" s="11" t="s">
        <v>70</v>
      </c>
      <c r="AY2776" s="220" t="s">
        <v>126</v>
      </c>
    </row>
    <row r="2777" spans="2:65" s="11" customFormat="1" ht="13.5">
      <c r="B2777" s="210"/>
      <c r="C2777" s="211"/>
      <c r="D2777" s="208" t="s">
        <v>171</v>
      </c>
      <c r="E2777" s="212" t="s">
        <v>21</v>
      </c>
      <c r="F2777" s="213" t="s">
        <v>1289</v>
      </c>
      <c r="G2777" s="211"/>
      <c r="H2777" s="214">
        <v>3.46</v>
      </c>
      <c r="I2777" s="215"/>
      <c r="J2777" s="211"/>
      <c r="K2777" s="211"/>
      <c r="L2777" s="216"/>
      <c r="M2777" s="217"/>
      <c r="N2777" s="218"/>
      <c r="O2777" s="218"/>
      <c r="P2777" s="218"/>
      <c r="Q2777" s="218"/>
      <c r="R2777" s="218"/>
      <c r="S2777" s="218"/>
      <c r="T2777" s="219"/>
      <c r="AT2777" s="220" t="s">
        <v>171</v>
      </c>
      <c r="AU2777" s="220" t="s">
        <v>134</v>
      </c>
      <c r="AV2777" s="11" t="s">
        <v>134</v>
      </c>
      <c r="AW2777" s="11" t="s">
        <v>33</v>
      </c>
      <c r="AX2777" s="11" t="s">
        <v>70</v>
      </c>
      <c r="AY2777" s="220" t="s">
        <v>126</v>
      </c>
    </row>
    <row r="2778" spans="2:65" s="11" customFormat="1" ht="13.5">
      <c r="B2778" s="210"/>
      <c r="C2778" s="211"/>
      <c r="D2778" s="208" t="s">
        <v>171</v>
      </c>
      <c r="E2778" s="212" t="s">
        <v>21</v>
      </c>
      <c r="F2778" s="213" t="s">
        <v>1290</v>
      </c>
      <c r="G2778" s="211"/>
      <c r="H2778" s="214">
        <v>3.61</v>
      </c>
      <c r="I2778" s="215"/>
      <c r="J2778" s="211"/>
      <c r="K2778" s="211"/>
      <c r="L2778" s="216"/>
      <c r="M2778" s="217"/>
      <c r="N2778" s="218"/>
      <c r="O2778" s="218"/>
      <c r="P2778" s="218"/>
      <c r="Q2778" s="218"/>
      <c r="R2778" s="218"/>
      <c r="S2778" s="218"/>
      <c r="T2778" s="219"/>
      <c r="AT2778" s="220" t="s">
        <v>171</v>
      </c>
      <c r="AU2778" s="220" t="s">
        <v>134</v>
      </c>
      <c r="AV2778" s="11" t="s">
        <v>134</v>
      </c>
      <c r="AW2778" s="11" t="s">
        <v>33</v>
      </c>
      <c r="AX2778" s="11" t="s">
        <v>70</v>
      </c>
      <c r="AY2778" s="220" t="s">
        <v>126</v>
      </c>
    </row>
    <row r="2779" spans="2:65" s="11" customFormat="1" ht="13.5">
      <c r="B2779" s="210"/>
      <c r="C2779" s="211"/>
      <c r="D2779" s="208" t="s">
        <v>171</v>
      </c>
      <c r="E2779" s="212" t="s">
        <v>21</v>
      </c>
      <c r="F2779" s="213" t="s">
        <v>1291</v>
      </c>
      <c r="G2779" s="211"/>
      <c r="H2779" s="214">
        <v>3.52</v>
      </c>
      <c r="I2779" s="215"/>
      <c r="J2779" s="211"/>
      <c r="K2779" s="211"/>
      <c r="L2779" s="216"/>
      <c r="M2779" s="217"/>
      <c r="N2779" s="218"/>
      <c r="O2779" s="218"/>
      <c r="P2779" s="218"/>
      <c r="Q2779" s="218"/>
      <c r="R2779" s="218"/>
      <c r="S2779" s="218"/>
      <c r="T2779" s="219"/>
      <c r="AT2779" s="220" t="s">
        <v>171</v>
      </c>
      <c r="AU2779" s="220" t="s">
        <v>134</v>
      </c>
      <c r="AV2779" s="11" t="s">
        <v>134</v>
      </c>
      <c r="AW2779" s="11" t="s">
        <v>33</v>
      </c>
      <c r="AX2779" s="11" t="s">
        <v>70</v>
      </c>
      <c r="AY2779" s="220" t="s">
        <v>126</v>
      </c>
    </row>
    <row r="2780" spans="2:65" s="11" customFormat="1" ht="13.5">
      <c r="B2780" s="210"/>
      <c r="C2780" s="211"/>
      <c r="D2780" s="208" t="s">
        <v>171</v>
      </c>
      <c r="E2780" s="212" t="s">
        <v>21</v>
      </c>
      <c r="F2780" s="213" t="s">
        <v>1292</v>
      </c>
      <c r="G2780" s="211"/>
      <c r="H2780" s="214">
        <v>3.96</v>
      </c>
      <c r="I2780" s="215"/>
      <c r="J2780" s="211"/>
      <c r="K2780" s="211"/>
      <c r="L2780" s="216"/>
      <c r="M2780" s="217"/>
      <c r="N2780" s="218"/>
      <c r="O2780" s="218"/>
      <c r="P2780" s="218"/>
      <c r="Q2780" s="218"/>
      <c r="R2780" s="218"/>
      <c r="S2780" s="218"/>
      <c r="T2780" s="219"/>
      <c r="AT2780" s="220" t="s">
        <v>171</v>
      </c>
      <c r="AU2780" s="220" t="s">
        <v>134</v>
      </c>
      <c r="AV2780" s="11" t="s">
        <v>134</v>
      </c>
      <c r="AW2780" s="11" t="s">
        <v>33</v>
      </c>
      <c r="AX2780" s="11" t="s">
        <v>70</v>
      </c>
      <c r="AY2780" s="220" t="s">
        <v>126</v>
      </c>
    </row>
    <row r="2781" spans="2:65" s="12" customFormat="1" ht="13.5">
      <c r="B2781" s="221"/>
      <c r="C2781" s="222"/>
      <c r="D2781" s="205" t="s">
        <v>171</v>
      </c>
      <c r="E2781" s="248" t="s">
        <v>21</v>
      </c>
      <c r="F2781" s="249" t="s">
        <v>174</v>
      </c>
      <c r="G2781" s="222"/>
      <c r="H2781" s="250">
        <v>93.64</v>
      </c>
      <c r="I2781" s="226"/>
      <c r="J2781" s="222"/>
      <c r="K2781" s="222"/>
      <c r="L2781" s="227"/>
      <c r="M2781" s="228"/>
      <c r="N2781" s="229"/>
      <c r="O2781" s="229"/>
      <c r="P2781" s="229"/>
      <c r="Q2781" s="229"/>
      <c r="R2781" s="229"/>
      <c r="S2781" s="229"/>
      <c r="T2781" s="230"/>
      <c r="AT2781" s="231" t="s">
        <v>171</v>
      </c>
      <c r="AU2781" s="231" t="s">
        <v>134</v>
      </c>
      <c r="AV2781" s="12" t="s">
        <v>133</v>
      </c>
      <c r="AW2781" s="12" t="s">
        <v>33</v>
      </c>
      <c r="AX2781" s="12" t="s">
        <v>78</v>
      </c>
      <c r="AY2781" s="231" t="s">
        <v>126</v>
      </c>
    </row>
    <row r="2782" spans="2:65" s="1" customFormat="1" ht="22.5" customHeight="1">
      <c r="B2782" s="41"/>
      <c r="C2782" s="251" t="s">
        <v>3263</v>
      </c>
      <c r="D2782" s="251" t="s">
        <v>391</v>
      </c>
      <c r="E2782" s="252" t="s">
        <v>3100</v>
      </c>
      <c r="F2782" s="253" t="s">
        <v>3101</v>
      </c>
      <c r="G2782" s="254" t="s">
        <v>400</v>
      </c>
      <c r="H2782" s="255">
        <v>103.004</v>
      </c>
      <c r="I2782" s="256"/>
      <c r="J2782" s="257">
        <f>ROUND(I2782*H2782,2)</f>
        <v>0</v>
      </c>
      <c r="K2782" s="253" t="s">
        <v>160</v>
      </c>
      <c r="L2782" s="258"/>
      <c r="M2782" s="259" t="s">
        <v>21</v>
      </c>
      <c r="N2782" s="260" t="s">
        <v>42</v>
      </c>
      <c r="O2782" s="42"/>
      <c r="P2782" s="202">
        <f>O2782*H2782</f>
        <v>0</v>
      </c>
      <c r="Q2782" s="202">
        <v>0</v>
      </c>
      <c r="R2782" s="202">
        <f>Q2782*H2782</f>
        <v>0</v>
      </c>
      <c r="S2782" s="202">
        <v>0</v>
      </c>
      <c r="T2782" s="203">
        <f>S2782*H2782</f>
        <v>0</v>
      </c>
      <c r="AR2782" s="24" t="s">
        <v>361</v>
      </c>
      <c r="AT2782" s="24" t="s">
        <v>391</v>
      </c>
      <c r="AU2782" s="24" t="s">
        <v>134</v>
      </c>
      <c r="AY2782" s="24" t="s">
        <v>126</v>
      </c>
      <c r="BE2782" s="204">
        <f>IF(N2782="základní",J2782,0)</f>
        <v>0</v>
      </c>
      <c r="BF2782" s="204">
        <f>IF(N2782="snížená",J2782,0)</f>
        <v>0</v>
      </c>
      <c r="BG2782" s="204">
        <f>IF(N2782="zákl. přenesená",J2782,0)</f>
        <v>0</v>
      </c>
      <c r="BH2782" s="204">
        <f>IF(N2782="sníž. přenesená",J2782,0)</f>
        <v>0</v>
      </c>
      <c r="BI2782" s="204">
        <f>IF(N2782="nulová",J2782,0)</f>
        <v>0</v>
      </c>
      <c r="BJ2782" s="24" t="s">
        <v>134</v>
      </c>
      <c r="BK2782" s="204">
        <f>ROUND(I2782*H2782,2)</f>
        <v>0</v>
      </c>
      <c r="BL2782" s="24" t="s">
        <v>161</v>
      </c>
      <c r="BM2782" s="24" t="s">
        <v>3264</v>
      </c>
    </row>
    <row r="2783" spans="2:65" s="1" customFormat="1" ht="27">
      <c r="B2783" s="41"/>
      <c r="C2783" s="63"/>
      <c r="D2783" s="208" t="s">
        <v>135</v>
      </c>
      <c r="E2783" s="63"/>
      <c r="F2783" s="209" t="s">
        <v>3103</v>
      </c>
      <c r="G2783" s="63"/>
      <c r="H2783" s="63"/>
      <c r="I2783" s="163"/>
      <c r="J2783" s="63"/>
      <c r="K2783" s="63"/>
      <c r="L2783" s="61"/>
      <c r="M2783" s="207"/>
      <c r="N2783" s="42"/>
      <c r="O2783" s="42"/>
      <c r="P2783" s="42"/>
      <c r="Q2783" s="42"/>
      <c r="R2783" s="42"/>
      <c r="S2783" s="42"/>
      <c r="T2783" s="78"/>
      <c r="AT2783" s="24" t="s">
        <v>135</v>
      </c>
      <c r="AU2783" s="24" t="s">
        <v>134</v>
      </c>
    </row>
    <row r="2784" spans="2:65" s="11" customFormat="1" ht="13.5">
      <c r="B2784" s="210"/>
      <c r="C2784" s="211"/>
      <c r="D2784" s="208" t="s">
        <v>171</v>
      </c>
      <c r="E2784" s="212" t="s">
        <v>21</v>
      </c>
      <c r="F2784" s="213" t="s">
        <v>3265</v>
      </c>
      <c r="G2784" s="211"/>
      <c r="H2784" s="214">
        <v>103.004</v>
      </c>
      <c r="I2784" s="215"/>
      <c r="J2784" s="211"/>
      <c r="K2784" s="211"/>
      <c r="L2784" s="216"/>
      <c r="M2784" s="217"/>
      <c r="N2784" s="218"/>
      <c r="O2784" s="218"/>
      <c r="P2784" s="218"/>
      <c r="Q2784" s="218"/>
      <c r="R2784" s="218"/>
      <c r="S2784" s="218"/>
      <c r="T2784" s="219"/>
      <c r="AT2784" s="220" t="s">
        <v>171</v>
      </c>
      <c r="AU2784" s="220" t="s">
        <v>134</v>
      </c>
      <c r="AV2784" s="11" t="s">
        <v>134</v>
      </c>
      <c r="AW2784" s="11" t="s">
        <v>33</v>
      </c>
      <c r="AX2784" s="11" t="s">
        <v>70</v>
      </c>
      <c r="AY2784" s="220" t="s">
        <v>126</v>
      </c>
    </row>
    <row r="2785" spans="2:65" s="12" customFormat="1" ht="13.5">
      <c r="B2785" s="221"/>
      <c r="C2785" s="222"/>
      <c r="D2785" s="205" t="s">
        <v>171</v>
      </c>
      <c r="E2785" s="248" t="s">
        <v>21</v>
      </c>
      <c r="F2785" s="249" t="s">
        <v>174</v>
      </c>
      <c r="G2785" s="222"/>
      <c r="H2785" s="250">
        <v>103.004</v>
      </c>
      <c r="I2785" s="226"/>
      <c r="J2785" s="222"/>
      <c r="K2785" s="222"/>
      <c r="L2785" s="227"/>
      <c r="M2785" s="228"/>
      <c r="N2785" s="229"/>
      <c r="O2785" s="229"/>
      <c r="P2785" s="229"/>
      <c r="Q2785" s="229"/>
      <c r="R2785" s="229"/>
      <c r="S2785" s="229"/>
      <c r="T2785" s="230"/>
      <c r="AT2785" s="231" t="s">
        <v>171</v>
      </c>
      <c r="AU2785" s="231" t="s">
        <v>134</v>
      </c>
      <c r="AV2785" s="12" t="s">
        <v>133</v>
      </c>
      <c r="AW2785" s="12" t="s">
        <v>33</v>
      </c>
      <c r="AX2785" s="12" t="s">
        <v>78</v>
      </c>
      <c r="AY2785" s="231" t="s">
        <v>126</v>
      </c>
    </row>
    <row r="2786" spans="2:65" s="1" customFormat="1" ht="22.5" customHeight="1">
      <c r="B2786" s="41"/>
      <c r="C2786" s="193" t="s">
        <v>1938</v>
      </c>
      <c r="D2786" s="193" t="s">
        <v>129</v>
      </c>
      <c r="E2786" s="194" t="s">
        <v>3266</v>
      </c>
      <c r="F2786" s="195" t="s">
        <v>3267</v>
      </c>
      <c r="G2786" s="196" t="s">
        <v>400</v>
      </c>
      <c r="H2786" s="197">
        <v>71.564999999999998</v>
      </c>
      <c r="I2786" s="198"/>
      <c r="J2786" s="199">
        <f>ROUND(I2786*H2786,2)</f>
        <v>0</v>
      </c>
      <c r="K2786" s="195" t="s">
        <v>160</v>
      </c>
      <c r="L2786" s="61"/>
      <c r="M2786" s="200" t="s">
        <v>21</v>
      </c>
      <c r="N2786" s="201" t="s">
        <v>42</v>
      </c>
      <c r="O2786" s="42"/>
      <c r="P2786" s="202">
        <f>O2786*H2786</f>
        <v>0</v>
      </c>
      <c r="Q2786" s="202">
        <v>0</v>
      </c>
      <c r="R2786" s="202">
        <f>Q2786*H2786</f>
        <v>0</v>
      </c>
      <c r="S2786" s="202">
        <v>0</v>
      </c>
      <c r="T2786" s="203">
        <f>S2786*H2786</f>
        <v>0</v>
      </c>
      <c r="AR2786" s="24" t="s">
        <v>161</v>
      </c>
      <c r="AT2786" s="24" t="s">
        <v>129</v>
      </c>
      <c r="AU2786" s="24" t="s">
        <v>134</v>
      </c>
      <c r="AY2786" s="24" t="s">
        <v>126</v>
      </c>
      <c r="BE2786" s="204">
        <f>IF(N2786="základní",J2786,0)</f>
        <v>0</v>
      </c>
      <c r="BF2786" s="204">
        <f>IF(N2786="snížená",J2786,0)</f>
        <v>0</v>
      </c>
      <c r="BG2786" s="204">
        <f>IF(N2786="zákl. přenesená",J2786,0)</f>
        <v>0</v>
      </c>
      <c r="BH2786" s="204">
        <f>IF(N2786="sníž. přenesená",J2786,0)</f>
        <v>0</v>
      </c>
      <c r="BI2786" s="204">
        <f>IF(N2786="nulová",J2786,0)</f>
        <v>0</v>
      </c>
      <c r="BJ2786" s="24" t="s">
        <v>134</v>
      </c>
      <c r="BK2786" s="204">
        <f>ROUND(I2786*H2786,2)</f>
        <v>0</v>
      </c>
      <c r="BL2786" s="24" t="s">
        <v>161</v>
      </c>
      <c r="BM2786" s="24" t="s">
        <v>3268</v>
      </c>
    </row>
    <row r="2787" spans="2:65" s="1" customFormat="1" ht="13.5">
      <c r="B2787" s="41"/>
      <c r="C2787" s="63"/>
      <c r="D2787" s="208" t="s">
        <v>135</v>
      </c>
      <c r="E2787" s="63"/>
      <c r="F2787" s="209" t="s">
        <v>3269</v>
      </c>
      <c r="G2787" s="63"/>
      <c r="H2787" s="63"/>
      <c r="I2787" s="163"/>
      <c r="J2787" s="63"/>
      <c r="K2787" s="63"/>
      <c r="L2787" s="61"/>
      <c r="M2787" s="207"/>
      <c r="N2787" s="42"/>
      <c r="O2787" s="42"/>
      <c r="P2787" s="42"/>
      <c r="Q2787" s="42"/>
      <c r="R2787" s="42"/>
      <c r="S2787" s="42"/>
      <c r="T2787" s="78"/>
      <c r="AT2787" s="24" t="s">
        <v>135</v>
      </c>
      <c r="AU2787" s="24" t="s">
        <v>134</v>
      </c>
    </row>
    <row r="2788" spans="2:65" s="1" customFormat="1" ht="148.5">
      <c r="B2788" s="41"/>
      <c r="C2788" s="63"/>
      <c r="D2788" s="205" t="s">
        <v>299</v>
      </c>
      <c r="E2788" s="63"/>
      <c r="F2788" s="235" t="s">
        <v>3206</v>
      </c>
      <c r="G2788" s="63"/>
      <c r="H2788" s="63"/>
      <c r="I2788" s="163"/>
      <c r="J2788" s="63"/>
      <c r="K2788" s="63"/>
      <c r="L2788" s="61"/>
      <c r="M2788" s="207"/>
      <c r="N2788" s="42"/>
      <c r="O2788" s="42"/>
      <c r="P2788" s="42"/>
      <c r="Q2788" s="42"/>
      <c r="R2788" s="42"/>
      <c r="S2788" s="42"/>
      <c r="T2788" s="78"/>
      <c r="AT2788" s="24" t="s">
        <v>299</v>
      </c>
      <c r="AU2788" s="24" t="s">
        <v>134</v>
      </c>
    </row>
    <row r="2789" spans="2:65" s="1" customFormat="1" ht="22.5" customHeight="1">
      <c r="B2789" s="41"/>
      <c r="C2789" s="193" t="s">
        <v>3270</v>
      </c>
      <c r="D2789" s="193" t="s">
        <v>129</v>
      </c>
      <c r="E2789" s="194" t="s">
        <v>3271</v>
      </c>
      <c r="F2789" s="195" t="s">
        <v>3272</v>
      </c>
      <c r="G2789" s="196" t="s">
        <v>400</v>
      </c>
      <c r="H2789" s="197">
        <v>19.670000000000002</v>
      </c>
      <c r="I2789" s="198"/>
      <c r="J2789" s="199">
        <f>ROUND(I2789*H2789,2)</f>
        <v>0</v>
      </c>
      <c r="K2789" s="195" t="s">
        <v>21</v>
      </c>
      <c r="L2789" s="61"/>
      <c r="M2789" s="200" t="s">
        <v>21</v>
      </c>
      <c r="N2789" s="201" t="s">
        <v>42</v>
      </c>
      <c r="O2789" s="42"/>
      <c r="P2789" s="202">
        <f>O2789*H2789</f>
        <v>0</v>
      </c>
      <c r="Q2789" s="202">
        <v>0</v>
      </c>
      <c r="R2789" s="202">
        <f>Q2789*H2789</f>
        <v>0</v>
      </c>
      <c r="S2789" s="202">
        <v>0</v>
      </c>
      <c r="T2789" s="203">
        <f>S2789*H2789</f>
        <v>0</v>
      </c>
      <c r="AR2789" s="24" t="s">
        <v>161</v>
      </c>
      <c r="AT2789" s="24" t="s">
        <v>129</v>
      </c>
      <c r="AU2789" s="24" t="s">
        <v>134</v>
      </c>
      <c r="AY2789" s="24" t="s">
        <v>126</v>
      </c>
      <c r="BE2789" s="204">
        <f>IF(N2789="základní",J2789,0)</f>
        <v>0</v>
      </c>
      <c r="BF2789" s="204">
        <f>IF(N2789="snížená",J2789,0)</f>
        <v>0</v>
      </c>
      <c r="BG2789" s="204">
        <f>IF(N2789="zákl. přenesená",J2789,0)</f>
        <v>0</v>
      </c>
      <c r="BH2789" s="204">
        <f>IF(N2789="sníž. přenesená",J2789,0)</f>
        <v>0</v>
      </c>
      <c r="BI2789" s="204">
        <f>IF(N2789="nulová",J2789,0)</f>
        <v>0</v>
      </c>
      <c r="BJ2789" s="24" t="s">
        <v>134</v>
      </c>
      <c r="BK2789" s="204">
        <f>ROUND(I2789*H2789,2)</f>
        <v>0</v>
      </c>
      <c r="BL2789" s="24" t="s">
        <v>161</v>
      </c>
      <c r="BM2789" s="24" t="s">
        <v>3273</v>
      </c>
    </row>
    <row r="2790" spans="2:65" s="1" customFormat="1" ht="13.5">
      <c r="B2790" s="41"/>
      <c r="C2790" s="63"/>
      <c r="D2790" s="208" t="s">
        <v>135</v>
      </c>
      <c r="E2790" s="63"/>
      <c r="F2790" s="209" t="s">
        <v>3272</v>
      </c>
      <c r="G2790" s="63"/>
      <c r="H2790" s="63"/>
      <c r="I2790" s="163"/>
      <c r="J2790" s="63"/>
      <c r="K2790" s="63"/>
      <c r="L2790" s="61"/>
      <c r="M2790" s="207"/>
      <c r="N2790" s="42"/>
      <c r="O2790" s="42"/>
      <c r="P2790" s="42"/>
      <c r="Q2790" s="42"/>
      <c r="R2790" s="42"/>
      <c r="S2790" s="42"/>
      <c r="T2790" s="78"/>
      <c r="AT2790" s="24" t="s">
        <v>135</v>
      </c>
      <c r="AU2790" s="24" t="s">
        <v>134</v>
      </c>
    </row>
    <row r="2791" spans="2:65" s="11" customFormat="1" ht="13.5">
      <c r="B2791" s="210"/>
      <c r="C2791" s="211"/>
      <c r="D2791" s="208" t="s">
        <v>171</v>
      </c>
      <c r="E2791" s="212" t="s">
        <v>21</v>
      </c>
      <c r="F2791" s="213" t="s">
        <v>1325</v>
      </c>
      <c r="G2791" s="211"/>
      <c r="H2791" s="214">
        <v>10.31</v>
      </c>
      <c r="I2791" s="215"/>
      <c r="J2791" s="211"/>
      <c r="K2791" s="211"/>
      <c r="L2791" s="216"/>
      <c r="M2791" s="217"/>
      <c r="N2791" s="218"/>
      <c r="O2791" s="218"/>
      <c r="P2791" s="218"/>
      <c r="Q2791" s="218"/>
      <c r="R2791" s="218"/>
      <c r="S2791" s="218"/>
      <c r="T2791" s="219"/>
      <c r="AT2791" s="220" t="s">
        <v>171</v>
      </c>
      <c r="AU2791" s="220" t="s">
        <v>134</v>
      </c>
      <c r="AV2791" s="11" t="s">
        <v>134</v>
      </c>
      <c r="AW2791" s="11" t="s">
        <v>33</v>
      </c>
      <c r="AX2791" s="11" t="s">
        <v>70</v>
      </c>
      <c r="AY2791" s="220" t="s">
        <v>126</v>
      </c>
    </row>
    <row r="2792" spans="2:65" s="11" customFormat="1" ht="13.5">
      <c r="B2792" s="210"/>
      <c r="C2792" s="211"/>
      <c r="D2792" s="208" t="s">
        <v>171</v>
      </c>
      <c r="E2792" s="212" t="s">
        <v>21</v>
      </c>
      <c r="F2792" s="213" t="s">
        <v>1311</v>
      </c>
      <c r="G2792" s="211"/>
      <c r="H2792" s="214">
        <v>9.36</v>
      </c>
      <c r="I2792" s="215"/>
      <c r="J2792" s="211"/>
      <c r="K2792" s="211"/>
      <c r="L2792" s="216"/>
      <c r="M2792" s="217"/>
      <c r="N2792" s="218"/>
      <c r="O2792" s="218"/>
      <c r="P2792" s="218"/>
      <c r="Q2792" s="218"/>
      <c r="R2792" s="218"/>
      <c r="S2792" s="218"/>
      <c r="T2792" s="219"/>
      <c r="AT2792" s="220" t="s">
        <v>171</v>
      </c>
      <c r="AU2792" s="220" t="s">
        <v>134</v>
      </c>
      <c r="AV2792" s="11" t="s">
        <v>134</v>
      </c>
      <c r="AW2792" s="11" t="s">
        <v>33</v>
      </c>
      <c r="AX2792" s="11" t="s">
        <v>70</v>
      </c>
      <c r="AY2792" s="220" t="s">
        <v>126</v>
      </c>
    </row>
    <row r="2793" spans="2:65" s="12" customFormat="1" ht="13.5">
      <c r="B2793" s="221"/>
      <c r="C2793" s="222"/>
      <c r="D2793" s="205" t="s">
        <v>171</v>
      </c>
      <c r="E2793" s="248" t="s">
        <v>21</v>
      </c>
      <c r="F2793" s="249" t="s">
        <v>174</v>
      </c>
      <c r="G2793" s="222"/>
      <c r="H2793" s="250">
        <v>19.670000000000002</v>
      </c>
      <c r="I2793" s="226"/>
      <c r="J2793" s="222"/>
      <c r="K2793" s="222"/>
      <c r="L2793" s="227"/>
      <c r="M2793" s="228"/>
      <c r="N2793" s="229"/>
      <c r="O2793" s="229"/>
      <c r="P2793" s="229"/>
      <c r="Q2793" s="229"/>
      <c r="R2793" s="229"/>
      <c r="S2793" s="229"/>
      <c r="T2793" s="230"/>
      <c r="AT2793" s="231" t="s">
        <v>171</v>
      </c>
      <c r="AU2793" s="231" t="s">
        <v>134</v>
      </c>
      <c r="AV2793" s="12" t="s">
        <v>133</v>
      </c>
      <c r="AW2793" s="12" t="s">
        <v>33</v>
      </c>
      <c r="AX2793" s="12" t="s">
        <v>78</v>
      </c>
      <c r="AY2793" s="231" t="s">
        <v>126</v>
      </c>
    </row>
    <row r="2794" spans="2:65" s="1" customFormat="1" ht="22.5" customHeight="1">
      <c r="B2794" s="41"/>
      <c r="C2794" s="251" t="s">
        <v>1944</v>
      </c>
      <c r="D2794" s="251" t="s">
        <v>391</v>
      </c>
      <c r="E2794" s="252" t="s">
        <v>3274</v>
      </c>
      <c r="F2794" s="253" t="s">
        <v>3275</v>
      </c>
      <c r="G2794" s="254" t="s">
        <v>400</v>
      </c>
      <c r="H2794" s="255">
        <v>21.637</v>
      </c>
      <c r="I2794" s="256"/>
      <c r="J2794" s="257">
        <f>ROUND(I2794*H2794,2)</f>
        <v>0</v>
      </c>
      <c r="K2794" s="253" t="s">
        <v>160</v>
      </c>
      <c r="L2794" s="258"/>
      <c r="M2794" s="259" t="s">
        <v>21</v>
      </c>
      <c r="N2794" s="260" t="s">
        <v>42</v>
      </c>
      <c r="O2794" s="42"/>
      <c r="P2794" s="202">
        <f>O2794*H2794</f>
        <v>0</v>
      </c>
      <c r="Q2794" s="202">
        <v>0</v>
      </c>
      <c r="R2794" s="202">
        <f>Q2794*H2794</f>
        <v>0</v>
      </c>
      <c r="S2794" s="202">
        <v>0</v>
      </c>
      <c r="T2794" s="203">
        <f>S2794*H2794</f>
        <v>0</v>
      </c>
      <c r="AR2794" s="24" t="s">
        <v>361</v>
      </c>
      <c r="AT2794" s="24" t="s">
        <v>391</v>
      </c>
      <c r="AU2794" s="24" t="s">
        <v>134</v>
      </c>
      <c r="AY2794" s="24" t="s">
        <v>126</v>
      </c>
      <c r="BE2794" s="204">
        <f>IF(N2794="základní",J2794,0)</f>
        <v>0</v>
      </c>
      <c r="BF2794" s="204">
        <f>IF(N2794="snížená",J2794,0)</f>
        <v>0</v>
      </c>
      <c r="BG2794" s="204">
        <f>IF(N2794="zákl. přenesená",J2794,0)</f>
        <v>0</v>
      </c>
      <c r="BH2794" s="204">
        <f>IF(N2794="sníž. přenesená",J2794,0)</f>
        <v>0</v>
      </c>
      <c r="BI2794" s="204">
        <f>IF(N2794="nulová",J2794,0)</f>
        <v>0</v>
      </c>
      <c r="BJ2794" s="24" t="s">
        <v>134</v>
      </c>
      <c r="BK2794" s="204">
        <f>ROUND(I2794*H2794,2)</f>
        <v>0</v>
      </c>
      <c r="BL2794" s="24" t="s">
        <v>161</v>
      </c>
      <c r="BM2794" s="24" t="s">
        <v>3276</v>
      </c>
    </row>
    <row r="2795" spans="2:65" s="1" customFormat="1" ht="27">
      <c r="B2795" s="41"/>
      <c r="C2795" s="63"/>
      <c r="D2795" s="208" t="s">
        <v>135</v>
      </c>
      <c r="E2795" s="63"/>
      <c r="F2795" s="209" t="s">
        <v>3277</v>
      </c>
      <c r="G2795" s="63"/>
      <c r="H2795" s="63"/>
      <c r="I2795" s="163"/>
      <c r="J2795" s="63"/>
      <c r="K2795" s="63"/>
      <c r="L2795" s="61"/>
      <c r="M2795" s="207"/>
      <c r="N2795" s="42"/>
      <c r="O2795" s="42"/>
      <c r="P2795" s="42"/>
      <c r="Q2795" s="42"/>
      <c r="R2795" s="42"/>
      <c r="S2795" s="42"/>
      <c r="T2795" s="78"/>
      <c r="AT2795" s="24" t="s">
        <v>135</v>
      </c>
      <c r="AU2795" s="24" t="s">
        <v>134</v>
      </c>
    </row>
    <row r="2796" spans="2:65" s="11" customFormat="1" ht="13.5">
      <c r="B2796" s="210"/>
      <c r="C2796" s="211"/>
      <c r="D2796" s="208" t="s">
        <v>171</v>
      </c>
      <c r="E2796" s="212" t="s">
        <v>21</v>
      </c>
      <c r="F2796" s="213" t="s">
        <v>3278</v>
      </c>
      <c r="G2796" s="211"/>
      <c r="H2796" s="214">
        <v>21.637</v>
      </c>
      <c r="I2796" s="215"/>
      <c r="J2796" s="211"/>
      <c r="K2796" s="211"/>
      <c r="L2796" s="216"/>
      <c r="M2796" s="217"/>
      <c r="N2796" s="218"/>
      <c r="O2796" s="218"/>
      <c r="P2796" s="218"/>
      <c r="Q2796" s="218"/>
      <c r="R2796" s="218"/>
      <c r="S2796" s="218"/>
      <c r="T2796" s="219"/>
      <c r="AT2796" s="220" t="s">
        <v>171</v>
      </c>
      <c r="AU2796" s="220" t="s">
        <v>134</v>
      </c>
      <c r="AV2796" s="11" t="s">
        <v>134</v>
      </c>
      <c r="AW2796" s="11" t="s">
        <v>33</v>
      </c>
      <c r="AX2796" s="11" t="s">
        <v>70</v>
      </c>
      <c r="AY2796" s="220" t="s">
        <v>126</v>
      </c>
    </row>
    <row r="2797" spans="2:65" s="12" customFormat="1" ht="13.5">
      <c r="B2797" s="221"/>
      <c r="C2797" s="222"/>
      <c r="D2797" s="205" t="s">
        <v>171</v>
      </c>
      <c r="E2797" s="248" t="s">
        <v>21</v>
      </c>
      <c r="F2797" s="249" t="s">
        <v>174</v>
      </c>
      <c r="G2797" s="222"/>
      <c r="H2797" s="250">
        <v>21.637</v>
      </c>
      <c r="I2797" s="226"/>
      <c r="J2797" s="222"/>
      <c r="K2797" s="222"/>
      <c r="L2797" s="227"/>
      <c r="M2797" s="228"/>
      <c r="N2797" s="229"/>
      <c r="O2797" s="229"/>
      <c r="P2797" s="229"/>
      <c r="Q2797" s="229"/>
      <c r="R2797" s="229"/>
      <c r="S2797" s="229"/>
      <c r="T2797" s="230"/>
      <c r="AT2797" s="231" t="s">
        <v>171</v>
      </c>
      <c r="AU2797" s="231" t="s">
        <v>134</v>
      </c>
      <c r="AV2797" s="12" t="s">
        <v>133</v>
      </c>
      <c r="AW2797" s="12" t="s">
        <v>33</v>
      </c>
      <c r="AX2797" s="12" t="s">
        <v>78</v>
      </c>
      <c r="AY2797" s="231" t="s">
        <v>126</v>
      </c>
    </row>
    <row r="2798" spans="2:65" s="1" customFormat="1" ht="22.5" customHeight="1">
      <c r="B2798" s="41"/>
      <c r="C2798" s="193" t="s">
        <v>3279</v>
      </c>
      <c r="D2798" s="193" t="s">
        <v>129</v>
      </c>
      <c r="E2798" s="194" t="s">
        <v>3280</v>
      </c>
      <c r="F2798" s="195" t="s">
        <v>3281</v>
      </c>
      <c r="G2798" s="196" t="s">
        <v>169</v>
      </c>
      <c r="H2798" s="197">
        <v>2.4500000000000002</v>
      </c>
      <c r="I2798" s="198"/>
      <c r="J2798" s="199">
        <f>ROUND(I2798*H2798,2)</f>
        <v>0</v>
      </c>
      <c r="K2798" s="195" t="s">
        <v>160</v>
      </c>
      <c r="L2798" s="61"/>
      <c r="M2798" s="200" t="s">
        <v>21</v>
      </c>
      <c r="N2798" s="201" t="s">
        <v>42</v>
      </c>
      <c r="O2798" s="42"/>
      <c r="P2798" s="202">
        <f>O2798*H2798</f>
        <v>0</v>
      </c>
      <c r="Q2798" s="202">
        <v>0</v>
      </c>
      <c r="R2798" s="202">
        <f>Q2798*H2798</f>
        <v>0</v>
      </c>
      <c r="S2798" s="202">
        <v>0</v>
      </c>
      <c r="T2798" s="203">
        <f>S2798*H2798</f>
        <v>0</v>
      </c>
      <c r="AR2798" s="24" t="s">
        <v>161</v>
      </c>
      <c r="AT2798" s="24" t="s">
        <v>129</v>
      </c>
      <c r="AU2798" s="24" t="s">
        <v>134</v>
      </c>
      <c r="AY2798" s="24" t="s">
        <v>126</v>
      </c>
      <c r="BE2798" s="204">
        <f>IF(N2798="základní",J2798,0)</f>
        <v>0</v>
      </c>
      <c r="BF2798" s="204">
        <f>IF(N2798="snížená",J2798,0)</f>
        <v>0</v>
      </c>
      <c r="BG2798" s="204">
        <f>IF(N2798="zákl. přenesená",J2798,0)</f>
        <v>0</v>
      </c>
      <c r="BH2798" s="204">
        <f>IF(N2798="sníž. přenesená",J2798,0)</f>
        <v>0</v>
      </c>
      <c r="BI2798" s="204">
        <f>IF(N2798="nulová",J2798,0)</f>
        <v>0</v>
      </c>
      <c r="BJ2798" s="24" t="s">
        <v>134</v>
      </c>
      <c r="BK2798" s="204">
        <f>ROUND(I2798*H2798,2)</f>
        <v>0</v>
      </c>
      <c r="BL2798" s="24" t="s">
        <v>161</v>
      </c>
      <c r="BM2798" s="24" t="s">
        <v>3282</v>
      </c>
    </row>
    <row r="2799" spans="2:65" s="1" customFormat="1" ht="27">
      <c r="B2799" s="41"/>
      <c r="C2799" s="63"/>
      <c r="D2799" s="208" t="s">
        <v>135</v>
      </c>
      <c r="E2799" s="63"/>
      <c r="F2799" s="209" t="s">
        <v>3283</v>
      </c>
      <c r="G2799" s="63"/>
      <c r="H2799" s="63"/>
      <c r="I2799" s="163"/>
      <c r="J2799" s="63"/>
      <c r="K2799" s="63"/>
      <c r="L2799" s="61"/>
      <c r="M2799" s="207"/>
      <c r="N2799" s="42"/>
      <c r="O2799" s="42"/>
      <c r="P2799" s="42"/>
      <c r="Q2799" s="42"/>
      <c r="R2799" s="42"/>
      <c r="S2799" s="42"/>
      <c r="T2799" s="78"/>
      <c r="AT2799" s="24" t="s">
        <v>135</v>
      </c>
      <c r="AU2799" s="24" t="s">
        <v>134</v>
      </c>
    </row>
    <row r="2800" spans="2:65" s="1" customFormat="1" ht="94.5">
      <c r="B2800" s="41"/>
      <c r="C2800" s="63"/>
      <c r="D2800" s="205" t="s">
        <v>299</v>
      </c>
      <c r="E2800" s="63"/>
      <c r="F2800" s="235" t="s">
        <v>3284</v>
      </c>
      <c r="G2800" s="63"/>
      <c r="H2800" s="63"/>
      <c r="I2800" s="163"/>
      <c r="J2800" s="63"/>
      <c r="K2800" s="63"/>
      <c r="L2800" s="61"/>
      <c r="M2800" s="207"/>
      <c r="N2800" s="42"/>
      <c r="O2800" s="42"/>
      <c r="P2800" s="42"/>
      <c r="Q2800" s="42"/>
      <c r="R2800" s="42"/>
      <c r="S2800" s="42"/>
      <c r="T2800" s="78"/>
      <c r="AT2800" s="24" t="s">
        <v>299</v>
      </c>
      <c r="AU2800" s="24" t="s">
        <v>134</v>
      </c>
    </row>
    <row r="2801" spans="2:65" s="1" customFormat="1" ht="22.5" customHeight="1">
      <c r="B2801" s="41"/>
      <c r="C2801" s="193" t="s">
        <v>1949</v>
      </c>
      <c r="D2801" s="193" t="s">
        <v>129</v>
      </c>
      <c r="E2801" s="194" t="s">
        <v>3285</v>
      </c>
      <c r="F2801" s="195" t="s">
        <v>3286</v>
      </c>
      <c r="G2801" s="196" t="s">
        <v>400</v>
      </c>
      <c r="H2801" s="197">
        <v>44.667000000000002</v>
      </c>
      <c r="I2801" s="198"/>
      <c r="J2801" s="199">
        <f>ROUND(I2801*H2801,2)</f>
        <v>0</v>
      </c>
      <c r="K2801" s="195" t="s">
        <v>160</v>
      </c>
      <c r="L2801" s="61"/>
      <c r="M2801" s="200" t="s">
        <v>21</v>
      </c>
      <c r="N2801" s="201" t="s">
        <v>42</v>
      </c>
      <c r="O2801" s="42"/>
      <c r="P2801" s="202">
        <f>O2801*H2801</f>
        <v>0</v>
      </c>
      <c r="Q2801" s="202">
        <v>0</v>
      </c>
      <c r="R2801" s="202">
        <f>Q2801*H2801</f>
        <v>0</v>
      </c>
      <c r="S2801" s="202">
        <v>0</v>
      </c>
      <c r="T2801" s="203">
        <f>S2801*H2801</f>
        <v>0</v>
      </c>
      <c r="AR2801" s="24" t="s">
        <v>161</v>
      </c>
      <c r="AT2801" s="24" t="s">
        <v>129</v>
      </c>
      <c r="AU2801" s="24" t="s">
        <v>134</v>
      </c>
      <c r="AY2801" s="24" t="s">
        <v>126</v>
      </c>
      <c r="BE2801" s="204">
        <f>IF(N2801="základní",J2801,0)</f>
        <v>0</v>
      </c>
      <c r="BF2801" s="204">
        <f>IF(N2801="snížená",J2801,0)</f>
        <v>0</v>
      </c>
      <c r="BG2801" s="204">
        <f>IF(N2801="zákl. přenesená",J2801,0)</f>
        <v>0</v>
      </c>
      <c r="BH2801" s="204">
        <f>IF(N2801="sníž. přenesená",J2801,0)</f>
        <v>0</v>
      </c>
      <c r="BI2801" s="204">
        <f>IF(N2801="nulová",J2801,0)</f>
        <v>0</v>
      </c>
      <c r="BJ2801" s="24" t="s">
        <v>134</v>
      </c>
      <c r="BK2801" s="204">
        <f>ROUND(I2801*H2801,2)</f>
        <v>0</v>
      </c>
      <c r="BL2801" s="24" t="s">
        <v>161</v>
      </c>
      <c r="BM2801" s="24" t="s">
        <v>3287</v>
      </c>
    </row>
    <row r="2802" spans="2:65" s="1" customFormat="1" ht="27">
      <c r="B2802" s="41"/>
      <c r="C2802" s="63"/>
      <c r="D2802" s="208" t="s">
        <v>135</v>
      </c>
      <c r="E2802" s="63"/>
      <c r="F2802" s="209" t="s">
        <v>3288</v>
      </c>
      <c r="G2802" s="63"/>
      <c r="H2802" s="63"/>
      <c r="I2802" s="163"/>
      <c r="J2802" s="63"/>
      <c r="K2802" s="63"/>
      <c r="L2802" s="61"/>
      <c r="M2802" s="207"/>
      <c r="N2802" s="42"/>
      <c r="O2802" s="42"/>
      <c r="P2802" s="42"/>
      <c r="Q2802" s="42"/>
      <c r="R2802" s="42"/>
      <c r="S2802" s="42"/>
      <c r="T2802" s="78"/>
      <c r="AT2802" s="24" t="s">
        <v>135</v>
      </c>
      <c r="AU2802" s="24" t="s">
        <v>134</v>
      </c>
    </row>
    <row r="2803" spans="2:65" s="1" customFormat="1" ht="94.5">
      <c r="B2803" s="41"/>
      <c r="C2803" s="63"/>
      <c r="D2803" s="208" t="s">
        <v>299</v>
      </c>
      <c r="E2803" s="63"/>
      <c r="F2803" s="236" t="s">
        <v>3284</v>
      </c>
      <c r="G2803" s="63"/>
      <c r="H2803" s="63"/>
      <c r="I2803" s="163"/>
      <c r="J2803" s="63"/>
      <c r="K2803" s="63"/>
      <c r="L2803" s="61"/>
      <c r="M2803" s="207"/>
      <c r="N2803" s="42"/>
      <c r="O2803" s="42"/>
      <c r="P2803" s="42"/>
      <c r="Q2803" s="42"/>
      <c r="R2803" s="42"/>
      <c r="S2803" s="42"/>
      <c r="T2803" s="78"/>
      <c r="AT2803" s="24" t="s">
        <v>299</v>
      </c>
      <c r="AU2803" s="24" t="s">
        <v>134</v>
      </c>
    </row>
    <row r="2804" spans="2:65" s="11" customFormat="1" ht="13.5">
      <c r="B2804" s="210"/>
      <c r="C2804" s="211"/>
      <c r="D2804" s="208" t="s">
        <v>171</v>
      </c>
      <c r="E2804" s="212" t="s">
        <v>21</v>
      </c>
      <c r="F2804" s="213" t="s">
        <v>3289</v>
      </c>
      <c r="G2804" s="211"/>
      <c r="H2804" s="214">
        <v>1.19</v>
      </c>
      <c r="I2804" s="215"/>
      <c r="J2804" s="211"/>
      <c r="K2804" s="211"/>
      <c r="L2804" s="216"/>
      <c r="M2804" s="217"/>
      <c r="N2804" s="218"/>
      <c r="O2804" s="218"/>
      <c r="P2804" s="218"/>
      <c r="Q2804" s="218"/>
      <c r="R2804" s="218"/>
      <c r="S2804" s="218"/>
      <c r="T2804" s="219"/>
      <c r="AT2804" s="220" t="s">
        <v>171</v>
      </c>
      <c r="AU2804" s="220" t="s">
        <v>134</v>
      </c>
      <c r="AV2804" s="11" t="s">
        <v>134</v>
      </c>
      <c r="AW2804" s="11" t="s">
        <v>33</v>
      </c>
      <c r="AX2804" s="11" t="s">
        <v>70</v>
      </c>
      <c r="AY2804" s="220" t="s">
        <v>126</v>
      </c>
    </row>
    <row r="2805" spans="2:65" s="11" customFormat="1" ht="13.5">
      <c r="B2805" s="210"/>
      <c r="C2805" s="211"/>
      <c r="D2805" s="208" t="s">
        <v>171</v>
      </c>
      <c r="E2805" s="212" t="s">
        <v>21</v>
      </c>
      <c r="F2805" s="213" t="s">
        <v>3290</v>
      </c>
      <c r="G2805" s="211"/>
      <c r="H2805" s="214">
        <v>1.3160000000000001</v>
      </c>
      <c r="I2805" s="215"/>
      <c r="J2805" s="211"/>
      <c r="K2805" s="211"/>
      <c r="L2805" s="216"/>
      <c r="M2805" s="217"/>
      <c r="N2805" s="218"/>
      <c r="O2805" s="218"/>
      <c r="P2805" s="218"/>
      <c r="Q2805" s="218"/>
      <c r="R2805" s="218"/>
      <c r="S2805" s="218"/>
      <c r="T2805" s="219"/>
      <c r="AT2805" s="220" t="s">
        <v>171</v>
      </c>
      <c r="AU2805" s="220" t="s">
        <v>134</v>
      </c>
      <c r="AV2805" s="11" t="s">
        <v>134</v>
      </c>
      <c r="AW2805" s="11" t="s">
        <v>33</v>
      </c>
      <c r="AX2805" s="11" t="s">
        <v>70</v>
      </c>
      <c r="AY2805" s="220" t="s">
        <v>126</v>
      </c>
    </row>
    <row r="2806" spans="2:65" s="11" customFormat="1" ht="13.5">
      <c r="B2806" s="210"/>
      <c r="C2806" s="211"/>
      <c r="D2806" s="208" t="s">
        <v>171</v>
      </c>
      <c r="E2806" s="212" t="s">
        <v>21</v>
      </c>
      <c r="F2806" s="213" t="s">
        <v>3291</v>
      </c>
      <c r="G2806" s="211"/>
      <c r="H2806" s="214">
        <v>1.33</v>
      </c>
      <c r="I2806" s="215"/>
      <c r="J2806" s="211"/>
      <c r="K2806" s="211"/>
      <c r="L2806" s="216"/>
      <c r="M2806" s="217"/>
      <c r="N2806" s="218"/>
      <c r="O2806" s="218"/>
      <c r="P2806" s="218"/>
      <c r="Q2806" s="218"/>
      <c r="R2806" s="218"/>
      <c r="S2806" s="218"/>
      <c r="T2806" s="219"/>
      <c r="AT2806" s="220" t="s">
        <v>171</v>
      </c>
      <c r="AU2806" s="220" t="s">
        <v>134</v>
      </c>
      <c r="AV2806" s="11" t="s">
        <v>134</v>
      </c>
      <c r="AW2806" s="11" t="s">
        <v>33</v>
      </c>
      <c r="AX2806" s="11" t="s">
        <v>70</v>
      </c>
      <c r="AY2806" s="220" t="s">
        <v>126</v>
      </c>
    </row>
    <row r="2807" spans="2:65" s="11" customFormat="1" ht="13.5">
      <c r="B2807" s="210"/>
      <c r="C2807" s="211"/>
      <c r="D2807" s="208" t="s">
        <v>171</v>
      </c>
      <c r="E2807" s="212" t="s">
        <v>21</v>
      </c>
      <c r="F2807" s="213" t="s">
        <v>3292</v>
      </c>
      <c r="G2807" s="211"/>
      <c r="H2807" s="214">
        <v>1.4</v>
      </c>
      <c r="I2807" s="215"/>
      <c r="J2807" s="211"/>
      <c r="K2807" s="211"/>
      <c r="L2807" s="216"/>
      <c r="M2807" s="217"/>
      <c r="N2807" s="218"/>
      <c r="O2807" s="218"/>
      <c r="P2807" s="218"/>
      <c r="Q2807" s="218"/>
      <c r="R2807" s="218"/>
      <c r="S2807" s="218"/>
      <c r="T2807" s="219"/>
      <c r="AT2807" s="220" t="s">
        <v>171</v>
      </c>
      <c r="AU2807" s="220" t="s">
        <v>134</v>
      </c>
      <c r="AV2807" s="11" t="s">
        <v>134</v>
      </c>
      <c r="AW2807" s="11" t="s">
        <v>33</v>
      </c>
      <c r="AX2807" s="11" t="s">
        <v>70</v>
      </c>
      <c r="AY2807" s="220" t="s">
        <v>126</v>
      </c>
    </row>
    <row r="2808" spans="2:65" s="11" customFormat="1" ht="13.5">
      <c r="B2808" s="210"/>
      <c r="C2808" s="211"/>
      <c r="D2808" s="208" t="s">
        <v>171</v>
      </c>
      <c r="E2808" s="212" t="s">
        <v>21</v>
      </c>
      <c r="F2808" s="213" t="s">
        <v>3293</v>
      </c>
      <c r="G2808" s="211"/>
      <c r="H2808" s="214">
        <v>1.33</v>
      </c>
      <c r="I2808" s="215"/>
      <c r="J2808" s="211"/>
      <c r="K2808" s="211"/>
      <c r="L2808" s="216"/>
      <c r="M2808" s="217"/>
      <c r="N2808" s="218"/>
      <c r="O2808" s="218"/>
      <c r="P2808" s="218"/>
      <c r="Q2808" s="218"/>
      <c r="R2808" s="218"/>
      <c r="S2808" s="218"/>
      <c r="T2808" s="219"/>
      <c r="AT2808" s="220" t="s">
        <v>171</v>
      </c>
      <c r="AU2808" s="220" t="s">
        <v>134</v>
      </c>
      <c r="AV2808" s="11" t="s">
        <v>134</v>
      </c>
      <c r="AW2808" s="11" t="s">
        <v>33</v>
      </c>
      <c r="AX2808" s="11" t="s">
        <v>70</v>
      </c>
      <c r="AY2808" s="220" t="s">
        <v>126</v>
      </c>
    </row>
    <row r="2809" spans="2:65" s="11" customFormat="1" ht="13.5">
      <c r="B2809" s="210"/>
      <c r="C2809" s="211"/>
      <c r="D2809" s="208" t="s">
        <v>171</v>
      </c>
      <c r="E2809" s="212" t="s">
        <v>21</v>
      </c>
      <c r="F2809" s="213" t="s">
        <v>3294</v>
      </c>
      <c r="G2809" s="211"/>
      <c r="H2809" s="214">
        <v>1.4</v>
      </c>
      <c r="I2809" s="215"/>
      <c r="J2809" s="211"/>
      <c r="K2809" s="211"/>
      <c r="L2809" s="216"/>
      <c r="M2809" s="217"/>
      <c r="N2809" s="218"/>
      <c r="O2809" s="218"/>
      <c r="P2809" s="218"/>
      <c r="Q2809" s="218"/>
      <c r="R2809" s="218"/>
      <c r="S2809" s="218"/>
      <c r="T2809" s="219"/>
      <c r="AT2809" s="220" t="s">
        <v>171</v>
      </c>
      <c r="AU2809" s="220" t="s">
        <v>134</v>
      </c>
      <c r="AV2809" s="11" t="s">
        <v>134</v>
      </c>
      <c r="AW2809" s="11" t="s">
        <v>33</v>
      </c>
      <c r="AX2809" s="11" t="s">
        <v>70</v>
      </c>
      <c r="AY2809" s="220" t="s">
        <v>126</v>
      </c>
    </row>
    <row r="2810" spans="2:65" s="11" customFormat="1" ht="13.5">
      <c r="B2810" s="210"/>
      <c r="C2810" s="211"/>
      <c r="D2810" s="208" t="s">
        <v>171</v>
      </c>
      <c r="E2810" s="212" t="s">
        <v>21</v>
      </c>
      <c r="F2810" s="213" t="s">
        <v>3295</v>
      </c>
      <c r="G2810" s="211"/>
      <c r="H2810" s="214">
        <v>1.631</v>
      </c>
      <c r="I2810" s="215"/>
      <c r="J2810" s="211"/>
      <c r="K2810" s="211"/>
      <c r="L2810" s="216"/>
      <c r="M2810" s="217"/>
      <c r="N2810" s="218"/>
      <c r="O2810" s="218"/>
      <c r="P2810" s="218"/>
      <c r="Q2810" s="218"/>
      <c r="R2810" s="218"/>
      <c r="S2810" s="218"/>
      <c r="T2810" s="219"/>
      <c r="AT2810" s="220" t="s">
        <v>171</v>
      </c>
      <c r="AU2810" s="220" t="s">
        <v>134</v>
      </c>
      <c r="AV2810" s="11" t="s">
        <v>134</v>
      </c>
      <c r="AW2810" s="11" t="s">
        <v>33</v>
      </c>
      <c r="AX2810" s="11" t="s">
        <v>70</v>
      </c>
      <c r="AY2810" s="220" t="s">
        <v>126</v>
      </c>
    </row>
    <row r="2811" spans="2:65" s="11" customFormat="1" ht="13.5">
      <c r="B2811" s="210"/>
      <c r="C2811" s="211"/>
      <c r="D2811" s="208" t="s">
        <v>171</v>
      </c>
      <c r="E2811" s="212" t="s">
        <v>21</v>
      </c>
      <c r="F2811" s="213" t="s">
        <v>3296</v>
      </c>
      <c r="G2811" s="211"/>
      <c r="H2811" s="214">
        <v>1.4</v>
      </c>
      <c r="I2811" s="215"/>
      <c r="J2811" s="211"/>
      <c r="K2811" s="211"/>
      <c r="L2811" s="216"/>
      <c r="M2811" s="217"/>
      <c r="N2811" s="218"/>
      <c r="O2811" s="218"/>
      <c r="P2811" s="218"/>
      <c r="Q2811" s="218"/>
      <c r="R2811" s="218"/>
      <c r="S2811" s="218"/>
      <c r="T2811" s="219"/>
      <c r="AT2811" s="220" t="s">
        <v>171</v>
      </c>
      <c r="AU2811" s="220" t="s">
        <v>134</v>
      </c>
      <c r="AV2811" s="11" t="s">
        <v>134</v>
      </c>
      <c r="AW2811" s="11" t="s">
        <v>33</v>
      </c>
      <c r="AX2811" s="11" t="s">
        <v>70</v>
      </c>
      <c r="AY2811" s="220" t="s">
        <v>126</v>
      </c>
    </row>
    <row r="2812" spans="2:65" s="11" customFormat="1" ht="13.5">
      <c r="B2812" s="210"/>
      <c r="C2812" s="211"/>
      <c r="D2812" s="208" t="s">
        <v>171</v>
      </c>
      <c r="E2812" s="212" t="s">
        <v>21</v>
      </c>
      <c r="F2812" s="213" t="s">
        <v>3297</v>
      </c>
      <c r="G2812" s="211"/>
      <c r="H2812" s="214">
        <v>1.071</v>
      </c>
      <c r="I2812" s="215"/>
      <c r="J2812" s="211"/>
      <c r="K2812" s="211"/>
      <c r="L2812" s="216"/>
      <c r="M2812" s="217"/>
      <c r="N2812" s="218"/>
      <c r="O2812" s="218"/>
      <c r="P2812" s="218"/>
      <c r="Q2812" s="218"/>
      <c r="R2812" s="218"/>
      <c r="S2812" s="218"/>
      <c r="T2812" s="219"/>
      <c r="AT2812" s="220" t="s">
        <v>171</v>
      </c>
      <c r="AU2812" s="220" t="s">
        <v>134</v>
      </c>
      <c r="AV2812" s="11" t="s">
        <v>134</v>
      </c>
      <c r="AW2812" s="11" t="s">
        <v>33</v>
      </c>
      <c r="AX2812" s="11" t="s">
        <v>70</v>
      </c>
      <c r="AY2812" s="220" t="s">
        <v>126</v>
      </c>
    </row>
    <row r="2813" spans="2:65" s="11" customFormat="1" ht="13.5">
      <c r="B2813" s="210"/>
      <c r="C2813" s="211"/>
      <c r="D2813" s="208" t="s">
        <v>171</v>
      </c>
      <c r="E2813" s="212" t="s">
        <v>21</v>
      </c>
      <c r="F2813" s="213" t="s">
        <v>3298</v>
      </c>
      <c r="G2813" s="211"/>
      <c r="H2813" s="214">
        <v>1.4</v>
      </c>
      <c r="I2813" s="215"/>
      <c r="J2813" s="211"/>
      <c r="K2813" s="211"/>
      <c r="L2813" s="216"/>
      <c r="M2813" s="217"/>
      <c r="N2813" s="218"/>
      <c r="O2813" s="218"/>
      <c r="P2813" s="218"/>
      <c r="Q2813" s="218"/>
      <c r="R2813" s="218"/>
      <c r="S2813" s="218"/>
      <c r="T2813" s="219"/>
      <c r="AT2813" s="220" t="s">
        <v>171</v>
      </c>
      <c r="AU2813" s="220" t="s">
        <v>134</v>
      </c>
      <c r="AV2813" s="11" t="s">
        <v>134</v>
      </c>
      <c r="AW2813" s="11" t="s">
        <v>33</v>
      </c>
      <c r="AX2813" s="11" t="s">
        <v>70</v>
      </c>
      <c r="AY2813" s="220" t="s">
        <v>126</v>
      </c>
    </row>
    <row r="2814" spans="2:65" s="11" customFormat="1" ht="13.5">
      <c r="B2814" s="210"/>
      <c r="C2814" s="211"/>
      <c r="D2814" s="208" t="s">
        <v>171</v>
      </c>
      <c r="E2814" s="212" t="s">
        <v>21</v>
      </c>
      <c r="F2814" s="213" t="s">
        <v>3299</v>
      </c>
      <c r="G2814" s="211"/>
      <c r="H2814" s="214">
        <v>1.1479999999999999</v>
      </c>
      <c r="I2814" s="215"/>
      <c r="J2814" s="211"/>
      <c r="K2814" s="211"/>
      <c r="L2814" s="216"/>
      <c r="M2814" s="217"/>
      <c r="N2814" s="218"/>
      <c r="O2814" s="218"/>
      <c r="P2814" s="218"/>
      <c r="Q2814" s="218"/>
      <c r="R2814" s="218"/>
      <c r="S2814" s="218"/>
      <c r="T2814" s="219"/>
      <c r="AT2814" s="220" t="s">
        <v>171</v>
      </c>
      <c r="AU2814" s="220" t="s">
        <v>134</v>
      </c>
      <c r="AV2814" s="11" t="s">
        <v>134</v>
      </c>
      <c r="AW2814" s="11" t="s">
        <v>33</v>
      </c>
      <c r="AX2814" s="11" t="s">
        <v>70</v>
      </c>
      <c r="AY2814" s="220" t="s">
        <v>126</v>
      </c>
    </row>
    <row r="2815" spans="2:65" s="11" customFormat="1" ht="13.5">
      <c r="B2815" s="210"/>
      <c r="C2815" s="211"/>
      <c r="D2815" s="208" t="s">
        <v>171</v>
      </c>
      <c r="E2815" s="212" t="s">
        <v>21</v>
      </c>
      <c r="F2815" s="213" t="s">
        <v>3300</v>
      </c>
      <c r="G2815" s="211"/>
      <c r="H2815" s="214">
        <v>1.708</v>
      </c>
      <c r="I2815" s="215"/>
      <c r="J2815" s="211"/>
      <c r="K2815" s="211"/>
      <c r="L2815" s="216"/>
      <c r="M2815" s="217"/>
      <c r="N2815" s="218"/>
      <c r="O2815" s="218"/>
      <c r="P2815" s="218"/>
      <c r="Q2815" s="218"/>
      <c r="R2815" s="218"/>
      <c r="S2815" s="218"/>
      <c r="T2815" s="219"/>
      <c r="AT2815" s="220" t="s">
        <v>171</v>
      </c>
      <c r="AU2815" s="220" t="s">
        <v>134</v>
      </c>
      <c r="AV2815" s="11" t="s">
        <v>134</v>
      </c>
      <c r="AW2815" s="11" t="s">
        <v>33</v>
      </c>
      <c r="AX2815" s="11" t="s">
        <v>70</v>
      </c>
      <c r="AY2815" s="220" t="s">
        <v>126</v>
      </c>
    </row>
    <row r="2816" spans="2:65" s="11" customFormat="1" ht="13.5">
      <c r="B2816" s="210"/>
      <c r="C2816" s="211"/>
      <c r="D2816" s="208" t="s">
        <v>171</v>
      </c>
      <c r="E2816" s="212" t="s">
        <v>21</v>
      </c>
      <c r="F2816" s="213" t="s">
        <v>3301</v>
      </c>
      <c r="G2816" s="211"/>
      <c r="H2816" s="214">
        <v>1.708</v>
      </c>
      <c r="I2816" s="215"/>
      <c r="J2816" s="211"/>
      <c r="K2816" s="211"/>
      <c r="L2816" s="216"/>
      <c r="M2816" s="217"/>
      <c r="N2816" s="218"/>
      <c r="O2816" s="218"/>
      <c r="P2816" s="218"/>
      <c r="Q2816" s="218"/>
      <c r="R2816" s="218"/>
      <c r="S2816" s="218"/>
      <c r="T2816" s="219"/>
      <c r="AT2816" s="220" t="s">
        <v>171</v>
      </c>
      <c r="AU2816" s="220" t="s">
        <v>134</v>
      </c>
      <c r="AV2816" s="11" t="s">
        <v>134</v>
      </c>
      <c r="AW2816" s="11" t="s">
        <v>33</v>
      </c>
      <c r="AX2816" s="11" t="s">
        <v>70</v>
      </c>
      <c r="AY2816" s="220" t="s">
        <v>126</v>
      </c>
    </row>
    <row r="2817" spans="2:51" s="11" customFormat="1" ht="13.5">
      <c r="B2817" s="210"/>
      <c r="C2817" s="211"/>
      <c r="D2817" s="208" t="s">
        <v>171</v>
      </c>
      <c r="E2817" s="212" t="s">
        <v>21</v>
      </c>
      <c r="F2817" s="213" t="s">
        <v>3302</v>
      </c>
      <c r="G2817" s="211"/>
      <c r="H2817" s="214">
        <v>1.708</v>
      </c>
      <c r="I2817" s="215"/>
      <c r="J2817" s="211"/>
      <c r="K2817" s="211"/>
      <c r="L2817" s="216"/>
      <c r="M2817" s="217"/>
      <c r="N2817" s="218"/>
      <c r="O2817" s="218"/>
      <c r="P2817" s="218"/>
      <c r="Q2817" s="218"/>
      <c r="R2817" s="218"/>
      <c r="S2817" s="218"/>
      <c r="T2817" s="219"/>
      <c r="AT2817" s="220" t="s">
        <v>171</v>
      </c>
      <c r="AU2817" s="220" t="s">
        <v>134</v>
      </c>
      <c r="AV2817" s="11" t="s">
        <v>134</v>
      </c>
      <c r="AW2817" s="11" t="s">
        <v>33</v>
      </c>
      <c r="AX2817" s="11" t="s">
        <v>70</v>
      </c>
      <c r="AY2817" s="220" t="s">
        <v>126</v>
      </c>
    </row>
    <row r="2818" spans="2:51" s="11" customFormat="1" ht="13.5">
      <c r="B2818" s="210"/>
      <c r="C2818" s="211"/>
      <c r="D2818" s="208" t="s">
        <v>171</v>
      </c>
      <c r="E2818" s="212" t="s">
        <v>21</v>
      </c>
      <c r="F2818" s="213" t="s">
        <v>3303</v>
      </c>
      <c r="G2818" s="211"/>
      <c r="H2818" s="214">
        <v>1.708</v>
      </c>
      <c r="I2818" s="215"/>
      <c r="J2818" s="211"/>
      <c r="K2818" s="211"/>
      <c r="L2818" s="216"/>
      <c r="M2818" s="217"/>
      <c r="N2818" s="218"/>
      <c r="O2818" s="218"/>
      <c r="P2818" s="218"/>
      <c r="Q2818" s="218"/>
      <c r="R2818" s="218"/>
      <c r="S2818" s="218"/>
      <c r="T2818" s="219"/>
      <c r="AT2818" s="220" t="s">
        <v>171</v>
      </c>
      <c r="AU2818" s="220" t="s">
        <v>134</v>
      </c>
      <c r="AV2818" s="11" t="s">
        <v>134</v>
      </c>
      <c r="AW2818" s="11" t="s">
        <v>33</v>
      </c>
      <c r="AX2818" s="11" t="s">
        <v>70</v>
      </c>
      <c r="AY2818" s="220" t="s">
        <v>126</v>
      </c>
    </row>
    <row r="2819" spans="2:51" s="11" customFormat="1" ht="13.5">
      <c r="B2819" s="210"/>
      <c r="C2819" s="211"/>
      <c r="D2819" s="208" t="s">
        <v>171</v>
      </c>
      <c r="E2819" s="212" t="s">
        <v>21</v>
      </c>
      <c r="F2819" s="213" t="s">
        <v>3304</v>
      </c>
      <c r="G2819" s="211"/>
      <c r="H2819" s="214">
        <v>1.708</v>
      </c>
      <c r="I2819" s="215"/>
      <c r="J2819" s="211"/>
      <c r="K2819" s="211"/>
      <c r="L2819" s="216"/>
      <c r="M2819" s="217"/>
      <c r="N2819" s="218"/>
      <c r="O2819" s="218"/>
      <c r="P2819" s="218"/>
      <c r="Q2819" s="218"/>
      <c r="R2819" s="218"/>
      <c r="S2819" s="218"/>
      <c r="T2819" s="219"/>
      <c r="AT2819" s="220" t="s">
        <v>171</v>
      </c>
      <c r="AU2819" s="220" t="s">
        <v>134</v>
      </c>
      <c r="AV2819" s="11" t="s">
        <v>134</v>
      </c>
      <c r="AW2819" s="11" t="s">
        <v>33</v>
      </c>
      <c r="AX2819" s="11" t="s">
        <v>70</v>
      </c>
      <c r="AY2819" s="220" t="s">
        <v>126</v>
      </c>
    </row>
    <row r="2820" spans="2:51" s="11" customFormat="1" ht="13.5">
      <c r="B2820" s="210"/>
      <c r="C2820" s="211"/>
      <c r="D2820" s="208" t="s">
        <v>171</v>
      </c>
      <c r="E2820" s="212" t="s">
        <v>21</v>
      </c>
      <c r="F2820" s="213" t="s">
        <v>3305</v>
      </c>
      <c r="G2820" s="211"/>
      <c r="H2820" s="214">
        <v>1.631</v>
      </c>
      <c r="I2820" s="215"/>
      <c r="J2820" s="211"/>
      <c r="K2820" s="211"/>
      <c r="L2820" s="216"/>
      <c r="M2820" s="217"/>
      <c r="N2820" s="218"/>
      <c r="O2820" s="218"/>
      <c r="P2820" s="218"/>
      <c r="Q2820" s="218"/>
      <c r="R2820" s="218"/>
      <c r="S2820" s="218"/>
      <c r="T2820" s="219"/>
      <c r="AT2820" s="220" t="s">
        <v>171</v>
      </c>
      <c r="AU2820" s="220" t="s">
        <v>134</v>
      </c>
      <c r="AV2820" s="11" t="s">
        <v>134</v>
      </c>
      <c r="AW2820" s="11" t="s">
        <v>33</v>
      </c>
      <c r="AX2820" s="11" t="s">
        <v>70</v>
      </c>
      <c r="AY2820" s="220" t="s">
        <v>126</v>
      </c>
    </row>
    <row r="2821" spans="2:51" s="11" customFormat="1" ht="13.5">
      <c r="B2821" s="210"/>
      <c r="C2821" s="211"/>
      <c r="D2821" s="208" t="s">
        <v>171</v>
      </c>
      <c r="E2821" s="212" t="s">
        <v>21</v>
      </c>
      <c r="F2821" s="213" t="s">
        <v>3306</v>
      </c>
      <c r="G2821" s="211"/>
      <c r="H2821" s="214">
        <v>1.645</v>
      </c>
      <c r="I2821" s="215"/>
      <c r="J2821" s="211"/>
      <c r="K2821" s="211"/>
      <c r="L2821" s="216"/>
      <c r="M2821" s="217"/>
      <c r="N2821" s="218"/>
      <c r="O2821" s="218"/>
      <c r="P2821" s="218"/>
      <c r="Q2821" s="218"/>
      <c r="R2821" s="218"/>
      <c r="S2821" s="218"/>
      <c r="T2821" s="219"/>
      <c r="AT2821" s="220" t="s">
        <v>171</v>
      </c>
      <c r="AU2821" s="220" t="s">
        <v>134</v>
      </c>
      <c r="AV2821" s="11" t="s">
        <v>134</v>
      </c>
      <c r="AW2821" s="11" t="s">
        <v>33</v>
      </c>
      <c r="AX2821" s="11" t="s">
        <v>70</v>
      </c>
      <c r="AY2821" s="220" t="s">
        <v>126</v>
      </c>
    </row>
    <row r="2822" spans="2:51" s="11" customFormat="1" ht="13.5">
      <c r="B2822" s="210"/>
      <c r="C2822" s="211"/>
      <c r="D2822" s="208" t="s">
        <v>171</v>
      </c>
      <c r="E2822" s="212" t="s">
        <v>21</v>
      </c>
      <c r="F2822" s="213" t="s">
        <v>3307</v>
      </c>
      <c r="G2822" s="211"/>
      <c r="H2822" s="214">
        <v>1.4</v>
      </c>
      <c r="I2822" s="215"/>
      <c r="J2822" s="211"/>
      <c r="K2822" s="211"/>
      <c r="L2822" s="216"/>
      <c r="M2822" s="217"/>
      <c r="N2822" s="218"/>
      <c r="O2822" s="218"/>
      <c r="P2822" s="218"/>
      <c r="Q2822" s="218"/>
      <c r="R2822" s="218"/>
      <c r="S2822" s="218"/>
      <c r="T2822" s="219"/>
      <c r="AT2822" s="220" t="s">
        <v>171</v>
      </c>
      <c r="AU2822" s="220" t="s">
        <v>134</v>
      </c>
      <c r="AV2822" s="11" t="s">
        <v>134</v>
      </c>
      <c r="AW2822" s="11" t="s">
        <v>33</v>
      </c>
      <c r="AX2822" s="11" t="s">
        <v>70</v>
      </c>
      <c r="AY2822" s="220" t="s">
        <v>126</v>
      </c>
    </row>
    <row r="2823" spans="2:51" s="11" customFormat="1" ht="13.5">
      <c r="B2823" s="210"/>
      <c r="C2823" s="211"/>
      <c r="D2823" s="208" t="s">
        <v>171</v>
      </c>
      <c r="E2823" s="212" t="s">
        <v>21</v>
      </c>
      <c r="F2823" s="213" t="s">
        <v>3308</v>
      </c>
      <c r="G2823" s="211"/>
      <c r="H2823" s="214">
        <v>1.071</v>
      </c>
      <c r="I2823" s="215"/>
      <c r="J2823" s="211"/>
      <c r="K2823" s="211"/>
      <c r="L2823" s="216"/>
      <c r="M2823" s="217"/>
      <c r="N2823" s="218"/>
      <c r="O2823" s="218"/>
      <c r="P2823" s="218"/>
      <c r="Q2823" s="218"/>
      <c r="R2823" s="218"/>
      <c r="S2823" s="218"/>
      <c r="T2823" s="219"/>
      <c r="AT2823" s="220" t="s">
        <v>171</v>
      </c>
      <c r="AU2823" s="220" t="s">
        <v>134</v>
      </c>
      <c r="AV2823" s="11" t="s">
        <v>134</v>
      </c>
      <c r="AW2823" s="11" t="s">
        <v>33</v>
      </c>
      <c r="AX2823" s="11" t="s">
        <v>70</v>
      </c>
      <c r="AY2823" s="220" t="s">
        <v>126</v>
      </c>
    </row>
    <row r="2824" spans="2:51" s="11" customFormat="1" ht="13.5">
      <c r="B2824" s="210"/>
      <c r="C2824" s="211"/>
      <c r="D2824" s="208" t="s">
        <v>171</v>
      </c>
      <c r="E2824" s="212" t="s">
        <v>21</v>
      </c>
      <c r="F2824" s="213" t="s">
        <v>3309</v>
      </c>
      <c r="G2824" s="211"/>
      <c r="H2824" s="214">
        <v>1.4</v>
      </c>
      <c r="I2824" s="215"/>
      <c r="J2824" s="211"/>
      <c r="K2824" s="211"/>
      <c r="L2824" s="216"/>
      <c r="M2824" s="217"/>
      <c r="N2824" s="218"/>
      <c r="O2824" s="218"/>
      <c r="P2824" s="218"/>
      <c r="Q2824" s="218"/>
      <c r="R2824" s="218"/>
      <c r="S2824" s="218"/>
      <c r="T2824" s="219"/>
      <c r="AT2824" s="220" t="s">
        <v>171</v>
      </c>
      <c r="AU2824" s="220" t="s">
        <v>134</v>
      </c>
      <c r="AV2824" s="11" t="s">
        <v>134</v>
      </c>
      <c r="AW2824" s="11" t="s">
        <v>33</v>
      </c>
      <c r="AX2824" s="11" t="s">
        <v>70</v>
      </c>
      <c r="AY2824" s="220" t="s">
        <v>126</v>
      </c>
    </row>
    <row r="2825" spans="2:51" s="11" customFormat="1" ht="13.5">
      <c r="B2825" s="210"/>
      <c r="C2825" s="211"/>
      <c r="D2825" s="208" t="s">
        <v>171</v>
      </c>
      <c r="E2825" s="212" t="s">
        <v>21</v>
      </c>
      <c r="F2825" s="213" t="s">
        <v>3310</v>
      </c>
      <c r="G2825" s="211"/>
      <c r="H2825" s="214">
        <v>1.1479999999999999</v>
      </c>
      <c r="I2825" s="215"/>
      <c r="J2825" s="211"/>
      <c r="K2825" s="211"/>
      <c r="L2825" s="216"/>
      <c r="M2825" s="217"/>
      <c r="N2825" s="218"/>
      <c r="O2825" s="218"/>
      <c r="P2825" s="218"/>
      <c r="Q2825" s="218"/>
      <c r="R2825" s="218"/>
      <c r="S2825" s="218"/>
      <c r="T2825" s="219"/>
      <c r="AT2825" s="220" t="s">
        <v>171</v>
      </c>
      <c r="AU2825" s="220" t="s">
        <v>134</v>
      </c>
      <c r="AV2825" s="11" t="s">
        <v>134</v>
      </c>
      <c r="AW2825" s="11" t="s">
        <v>33</v>
      </c>
      <c r="AX2825" s="11" t="s">
        <v>70</v>
      </c>
      <c r="AY2825" s="220" t="s">
        <v>126</v>
      </c>
    </row>
    <row r="2826" spans="2:51" s="11" customFormat="1" ht="13.5">
      <c r="B2826" s="210"/>
      <c r="C2826" s="211"/>
      <c r="D2826" s="208" t="s">
        <v>171</v>
      </c>
      <c r="E2826" s="212" t="s">
        <v>21</v>
      </c>
      <c r="F2826" s="213" t="s">
        <v>3311</v>
      </c>
      <c r="G2826" s="211"/>
      <c r="H2826" s="214">
        <v>1.708</v>
      </c>
      <c r="I2826" s="215"/>
      <c r="J2826" s="211"/>
      <c r="K2826" s="211"/>
      <c r="L2826" s="216"/>
      <c r="M2826" s="217"/>
      <c r="N2826" s="218"/>
      <c r="O2826" s="218"/>
      <c r="P2826" s="218"/>
      <c r="Q2826" s="218"/>
      <c r="R2826" s="218"/>
      <c r="S2826" s="218"/>
      <c r="T2826" s="219"/>
      <c r="AT2826" s="220" t="s">
        <v>171</v>
      </c>
      <c r="AU2826" s="220" t="s">
        <v>134</v>
      </c>
      <c r="AV2826" s="11" t="s">
        <v>134</v>
      </c>
      <c r="AW2826" s="11" t="s">
        <v>33</v>
      </c>
      <c r="AX2826" s="11" t="s">
        <v>70</v>
      </c>
      <c r="AY2826" s="220" t="s">
        <v>126</v>
      </c>
    </row>
    <row r="2827" spans="2:51" s="11" customFormat="1" ht="13.5">
      <c r="B2827" s="210"/>
      <c r="C2827" s="211"/>
      <c r="D2827" s="208" t="s">
        <v>171</v>
      </c>
      <c r="E2827" s="212" t="s">
        <v>21</v>
      </c>
      <c r="F2827" s="213" t="s">
        <v>3312</v>
      </c>
      <c r="G2827" s="211"/>
      <c r="H2827" s="214">
        <v>1.708</v>
      </c>
      <c r="I2827" s="215"/>
      <c r="J2827" s="211"/>
      <c r="K2827" s="211"/>
      <c r="L2827" s="216"/>
      <c r="M2827" s="217"/>
      <c r="N2827" s="218"/>
      <c r="O2827" s="218"/>
      <c r="P2827" s="218"/>
      <c r="Q2827" s="218"/>
      <c r="R2827" s="218"/>
      <c r="S2827" s="218"/>
      <c r="T2827" s="219"/>
      <c r="AT2827" s="220" t="s">
        <v>171</v>
      </c>
      <c r="AU2827" s="220" t="s">
        <v>134</v>
      </c>
      <c r="AV2827" s="11" t="s">
        <v>134</v>
      </c>
      <c r="AW2827" s="11" t="s">
        <v>33</v>
      </c>
      <c r="AX2827" s="11" t="s">
        <v>70</v>
      </c>
      <c r="AY2827" s="220" t="s">
        <v>126</v>
      </c>
    </row>
    <row r="2828" spans="2:51" s="11" customFormat="1" ht="13.5">
      <c r="B2828" s="210"/>
      <c r="C2828" s="211"/>
      <c r="D2828" s="208" t="s">
        <v>171</v>
      </c>
      <c r="E2828" s="212" t="s">
        <v>21</v>
      </c>
      <c r="F2828" s="213" t="s">
        <v>3313</v>
      </c>
      <c r="G2828" s="211"/>
      <c r="H2828" s="214">
        <v>1.708</v>
      </c>
      <c r="I2828" s="215"/>
      <c r="J2828" s="211"/>
      <c r="K2828" s="211"/>
      <c r="L2828" s="216"/>
      <c r="M2828" s="217"/>
      <c r="N2828" s="218"/>
      <c r="O2828" s="218"/>
      <c r="P2828" s="218"/>
      <c r="Q2828" s="218"/>
      <c r="R2828" s="218"/>
      <c r="S2828" s="218"/>
      <c r="T2828" s="219"/>
      <c r="AT2828" s="220" t="s">
        <v>171</v>
      </c>
      <c r="AU2828" s="220" t="s">
        <v>134</v>
      </c>
      <c r="AV2828" s="11" t="s">
        <v>134</v>
      </c>
      <c r="AW2828" s="11" t="s">
        <v>33</v>
      </c>
      <c r="AX2828" s="11" t="s">
        <v>70</v>
      </c>
      <c r="AY2828" s="220" t="s">
        <v>126</v>
      </c>
    </row>
    <row r="2829" spans="2:51" s="11" customFormat="1" ht="13.5">
      <c r="B2829" s="210"/>
      <c r="C2829" s="211"/>
      <c r="D2829" s="208" t="s">
        <v>171</v>
      </c>
      <c r="E2829" s="212" t="s">
        <v>21</v>
      </c>
      <c r="F2829" s="213" t="s">
        <v>3314</v>
      </c>
      <c r="G2829" s="211"/>
      <c r="H2829" s="214">
        <v>1.708</v>
      </c>
      <c r="I2829" s="215"/>
      <c r="J2829" s="211"/>
      <c r="K2829" s="211"/>
      <c r="L2829" s="216"/>
      <c r="M2829" s="217"/>
      <c r="N2829" s="218"/>
      <c r="O2829" s="218"/>
      <c r="P2829" s="218"/>
      <c r="Q2829" s="218"/>
      <c r="R2829" s="218"/>
      <c r="S2829" s="218"/>
      <c r="T2829" s="219"/>
      <c r="AT2829" s="220" t="s">
        <v>171</v>
      </c>
      <c r="AU2829" s="220" t="s">
        <v>134</v>
      </c>
      <c r="AV2829" s="11" t="s">
        <v>134</v>
      </c>
      <c r="AW2829" s="11" t="s">
        <v>33</v>
      </c>
      <c r="AX2829" s="11" t="s">
        <v>70</v>
      </c>
      <c r="AY2829" s="220" t="s">
        <v>126</v>
      </c>
    </row>
    <row r="2830" spans="2:51" s="11" customFormat="1" ht="13.5">
      <c r="B2830" s="210"/>
      <c r="C2830" s="211"/>
      <c r="D2830" s="208" t="s">
        <v>171</v>
      </c>
      <c r="E2830" s="212" t="s">
        <v>21</v>
      </c>
      <c r="F2830" s="213" t="s">
        <v>3315</v>
      </c>
      <c r="G2830" s="211"/>
      <c r="H2830" s="214">
        <v>1.708</v>
      </c>
      <c r="I2830" s="215"/>
      <c r="J2830" s="211"/>
      <c r="K2830" s="211"/>
      <c r="L2830" s="216"/>
      <c r="M2830" s="217"/>
      <c r="N2830" s="218"/>
      <c r="O2830" s="218"/>
      <c r="P2830" s="218"/>
      <c r="Q2830" s="218"/>
      <c r="R2830" s="218"/>
      <c r="S2830" s="218"/>
      <c r="T2830" s="219"/>
      <c r="AT2830" s="220" t="s">
        <v>171</v>
      </c>
      <c r="AU2830" s="220" t="s">
        <v>134</v>
      </c>
      <c r="AV2830" s="11" t="s">
        <v>134</v>
      </c>
      <c r="AW2830" s="11" t="s">
        <v>33</v>
      </c>
      <c r="AX2830" s="11" t="s">
        <v>70</v>
      </c>
      <c r="AY2830" s="220" t="s">
        <v>126</v>
      </c>
    </row>
    <row r="2831" spans="2:51" s="11" customFormat="1" ht="13.5">
      <c r="B2831" s="210"/>
      <c r="C2831" s="211"/>
      <c r="D2831" s="208" t="s">
        <v>171</v>
      </c>
      <c r="E2831" s="212" t="s">
        <v>21</v>
      </c>
      <c r="F2831" s="213" t="s">
        <v>3316</v>
      </c>
      <c r="G2831" s="211"/>
      <c r="H2831" s="214">
        <v>1.631</v>
      </c>
      <c r="I2831" s="215"/>
      <c r="J2831" s="211"/>
      <c r="K2831" s="211"/>
      <c r="L2831" s="216"/>
      <c r="M2831" s="217"/>
      <c r="N2831" s="218"/>
      <c r="O2831" s="218"/>
      <c r="P2831" s="218"/>
      <c r="Q2831" s="218"/>
      <c r="R2831" s="218"/>
      <c r="S2831" s="218"/>
      <c r="T2831" s="219"/>
      <c r="AT2831" s="220" t="s">
        <v>171</v>
      </c>
      <c r="AU2831" s="220" t="s">
        <v>134</v>
      </c>
      <c r="AV2831" s="11" t="s">
        <v>134</v>
      </c>
      <c r="AW2831" s="11" t="s">
        <v>33</v>
      </c>
      <c r="AX2831" s="11" t="s">
        <v>70</v>
      </c>
      <c r="AY2831" s="220" t="s">
        <v>126</v>
      </c>
    </row>
    <row r="2832" spans="2:51" s="11" customFormat="1" ht="13.5">
      <c r="B2832" s="210"/>
      <c r="C2832" s="211"/>
      <c r="D2832" s="208" t="s">
        <v>171</v>
      </c>
      <c r="E2832" s="212" t="s">
        <v>21</v>
      </c>
      <c r="F2832" s="213" t="s">
        <v>3317</v>
      </c>
      <c r="G2832" s="211"/>
      <c r="H2832" s="214">
        <v>1.645</v>
      </c>
      <c r="I2832" s="215"/>
      <c r="J2832" s="211"/>
      <c r="K2832" s="211"/>
      <c r="L2832" s="216"/>
      <c r="M2832" s="217"/>
      <c r="N2832" s="218"/>
      <c r="O2832" s="218"/>
      <c r="P2832" s="218"/>
      <c r="Q2832" s="218"/>
      <c r="R2832" s="218"/>
      <c r="S2832" s="218"/>
      <c r="T2832" s="219"/>
      <c r="AT2832" s="220" t="s">
        <v>171</v>
      </c>
      <c r="AU2832" s="220" t="s">
        <v>134</v>
      </c>
      <c r="AV2832" s="11" t="s">
        <v>134</v>
      </c>
      <c r="AW2832" s="11" t="s">
        <v>33</v>
      </c>
      <c r="AX2832" s="11" t="s">
        <v>70</v>
      </c>
      <c r="AY2832" s="220" t="s">
        <v>126</v>
      </c>
    </row>
    <row r="2833" spans="2:65" s="11" customFormat="1" ht="13.5">
      <c r="B2833" s="210"/>
      <c r="C2833" s="211"/>
      <c r="D2833" s="208" t="s">
        <v>171</v>
      </c>
      <c r="E2833" s="212" t="s">
        <v>21</v>
      </c>
      <c r="F2833" s="213" t="s">
        <v>3318</v>
      </c>
      <c r="G2833" s="211"/>
      <c r="H2833" s="214">
        <v>1.4</v>
      </c>
      <c r="I2833" s="215"/>
      <c r="J2833" s="211"/>
      <c r="K2833" s="211"/>
      <c r="L2833" s="216"/>
      <c r="M2833" s="217"/>
      <c r="N2833" s="218"/>
      <c r="O2833" s="218"/>
      <c r="P2833" s="218"/>
      <c r="Q2833" s="218"/>
      <c r="R2833" s="218"/>
      <c r="S2833" s="218"/>
      <c r="T2833" s="219"/>
      <c r="AT2833" s="220" t="s">
        <v>171</v>
      </c>
      <c r="AU2833" s="220" t="s">
        <v>134</v>
      </c>
      <c r="AV2833" s="11" t="s">
        <v>134</v>
      </c>
      <c r="AW2833" s="11" t="s">
        <v>33</v>
      </c>
      <c r="AX2833" s="11" t="s">
        <v>70</v>
      </c>
      <c r="AY2833" s="220" t="s">
        <v>126</v>
      </c>
    </row>
    <row r="2834" spans="2:65" s="12" customFormat="1" ht="13.5">
      <c r="B2834" s="221"/>
      <c r="C2834" s="222"/>
      <c r="D2834" s="205" t="s">
        <v>171</v>
      </c>
      <c r="E2834" s="248" t="s">
        <v>21</v>
      </c>
      <c r="F2834" s="249" t="s">
        <v>174</v>
      </c>
      <c r="G2834" s="222"/>
      <c r="H2834" s="250">
        <v>44.667000000000002</v>
      </c>
      <c r="I2834" s="226"/>
      <c r="J2834" s="222"/>
      <c r="K2834" s="222"/>
      <c r="L2834" s="227"/>
      <c r="M2834" s="228"/>
      <c r="N2834" s="229"/>
      <c r="O2834" s="229"/>
      <c r="P2834" s="229"/>
      <c r="Q2834" s="229"/>
      <c r="R2834" s="229"/>
      <c r="S2834" s="229"/>
      <c r="T2834" s="230"/>
      <c r="AT2834" s="231" t="s">
        <v>171</v>
      </c>
      <c r="AU2834" s="231" t="s">
        <v>134</v>
      </c>
      <c r="AV2834" s="12" t="s">
        <v>133</v>
      </c>
      <c r="AW2834" s="12" t="s">
        <v>33</v>
      </c>
      <c r="AX2834" s="12" t="s">
        <v>78</v>
      </c>
      <c r="AY2834" s="231" t="s">
        <v>126</v>
      </c>
    </row>
    <row r="2835" spans="2:65" s="1" customFormat="1" ht="22.5" customHeight="1">
      <c r="B2835" s="41"/>
      <c r="C2835" s="193" t="s">
        <v>3319</v>
      </c>
      <c r="D2835" s="193" t="s">
        <v>129</v>
      </c>
      <c r="E2835" s="194" t="s">
        <v>3320</v>
      </c>
      <c r="F2835" s="195" t="s">
        <v>3321</v>
      </c>
      <c r="G2835" s="196" t="s">
        <v>169</v>
      </c>
      <c r="H2835" s="197">
        <v>1.7</v>
      </c>
      <c r="I2835" s="198"/>
      <c r="J2835" s="199">
        <f>ROUND(I2835*H2835,2)</f>
        <v>0</v>
      </c>
      <c r="K2835" s="195" t="s">
        <v>160</v>
      </c>
      <c r="L2835" s="61"/>
      <c r="M2835" s="200" t="s">
        <v>21</v>
      </c>
      <c r="N2835" s="201" t="s">
        <v>42</v>
      </c>
      <c r="O2835" s="42"/>
      <c r="P2835" s="202">
        <f>O2835*H2835</f>
        <v>0</v>
      </c>
      <c r="Q2835" s="202">
        <v>0</v>
      </c>
      <c r="R2835" s="202">
        <f>Q2835*H2835</f>
        <v>0</v>
      </c>
      <c r="S2835" s="202">
        <v>0</v>
      </c>
      <c r="T2835" s="203">
        <f>S2835*H2835</f>
        <v>0</v>
      </c>
      <c r="AR2835" s="24" t="s">
        <v>161</v>
      </c>
      <c r="AT2835" s="24" t="s">
        <v>129</v>
      </c>
      <c r="AU2835" s="24" t="s">
        <v>134</v>
      </c>
      <c r="AY2835" s="24" t="s">
        <v>126</v>
      </c>
      <c r="BE2835" s="204">
        <f>IF(N2835="základní",J2835,0)</f>
        <v>0</v>
      </c>
      <c r="BF2835" s="204">
        <f>IF(N2835="snížená",J2835,0)</f>
        <v>0</v>
      </c>
      <c r="BG2835" s="204">
        <f>IF(N2835="zákl. přenesená",J2835,0)</f>
        <v>0</v>
      </c>
      <c r="BH2835" s="204">
        <f>IF(N2835="sníž. přenesená",J2835,0)</f>
        <v>0</v>
      </c>
      <c r="BI2835" s="204">
        <f>IF(N2835="nulová",J2835,0)</f>
        <v>0</v>
      </c>
      <c r="BJ2835" s="24" t="s">
        <v>134</v>
      </c>
      <c r="BK2835" s="204">
        <f>ROUND(I2835*H2835,2)</f>
        <v>0</v>
      </c>
      <c r="BL2835" s="24" t="s">
        <v>161</v>
      </c>
      <c r="BM2835" s="24" t="s">
        <v>3322</v>
      </c>
    </row>
    <row r="2836" spans="2:65" s="1" customFormat="1" ht="27">
      <c r="B2836" s="41"/>
      <c r="C2836" s="63"/>
      <c r="D2836" s="208" t="s">
        <v>135</v>
      </c>
      <c r="E2836" s="63"/>
      <c r="F2836" s="209" t="s">
        <v>3323</v>
      </c>
      <c r="G2836" s="63"/>
      <c r="H2836" s="63"/>
      <c r="I2836" s="163"/>
      <c r="J2836" s="63"/>
      <c r="K2836" s="63"/>
      <c r="L2836" s="61"/>
      <c r="M2836" s="207"/>
      <c r="N2836" s="42"/>
      <c r="O2836" s="42"/>
      <c r="P2836" s="42"/>
      <c r="Q2836" s="42"/>
      <c r="R2836" s="42"/>
      <c r="S2836" s="42"/>
      <c r="T2836" s="78"/>
      <c r="AT2836" s="24" t="s">
        <v>135</v>
      </c>
      <c r="AU2836" s="24" t="s">
        <v>134</v>
      </c>
    </row>
    <row r="2837" spans="2:65" s="1" customFormat="1" ht="94.5">
      <c r="B2837" s="41"/>
      <c r="C2837" s="63"/>
      <c r="D2837" s="208" t="s">
        <v>299</v>
      </c>
      <c r="E2837" s="63"/>
      <c r="F2837" s="236" t="s">
        <v>3284</v>
      </c>
      <c r="G2837" s="63"/>
      <c r="H2837" s="63"/>
      <c r="I2837" s="163"/>
      <c r="J2837" s="63"/>
      <c r="K2837" s="63"/>
      <c r="L2837" s="61"/>
      <c r="M2837" s="207"/>
      <c r="N2837" s="42"/>
      <c r="O2837" s="42"/>
      <c r="P2837" s="42"/>
      <c r="Q2837" s="42"/>
      <c r="R2837" s="42"/>
      <c r="S2837" s="42"/>
      <c r="T2837" s="78"/>
      <c r="AT2837" s="24" t="s">
        <v>299</v>
      </c>
      <c r="AU2837" s="24" t="s">
        <v>134</v>
      </c>
    </row>
    <row r="2838" spans="2:65" s="11" customFormat="1" ht="13.5">
      <c r="B2838" s="210"/>
      <c r="C2838" s="211"/>
      <c r="D2838" s="208" t="s">
        <v>171</v>
      </c>
      <c r="E2838" s="212" t="s">
        <v>21</v>
      </c>
      <c r="F2838" s="213" t="s">
        <v>3324</v>
      </c>
      <c r="G2838" s="211"/>
      <c r="H2838" s="214">
        <v>1.7</v>
      </c>
      <c r="I2838" s="215"/>
      <c r="J2838" s="211"/>
      <c r="K2838" s="211"/>
      <c r="L2838" s="216"/>
      <c r="M2838" s="217"/>
      <c r="N2838" s="218"/>
      <c r="O2838" s="218"/>
      <c r="P2838" s="218"/>
      <c r="Q2838" s="218"/>
      <c r="R2838" s="218"/>
      <c r="S2838" s="218"/>
      <c r="T2838" s="219"/>
      <c r="AT2838" s="220" t="s">
        <v>171</v>
      </c>
      <c r="AU2838" s="220" t="s">
        <v>134</v>
      </c>
      <c r="AV2838" s="11" t="s">
        <v>134</v>
      </c>
      <c r="AW2838" s="11" t="s">
        <v>33</v>
      </c>
      <c r="AX2838" s="11" t="s">
        <v>70</v>
      </c>
      <c r="AY2838" s="220" t="s">
        <v>126</v>
      </c>
    </row>
    <row r="2839" spans="2:65" s="12" customFormat="1" ht="13.5">
      <c r="B2839" s="221"/>
      <c r="C2839" s="222"/>
      <c r="D2839" s="205" t="s">
        <v>171</v>
      </c>
      <c r="E2839" s="248" t="s">
        <v>21</v>
      </c>
      <c r="F2839" s="249" t="s">
        <v>174</v>
      </c>
      <c r="G2839" s="222"/>
      <c r="H2839" s="250">
        <v>1.7</v>
      </c>
      <c r="I2839" s="226"/>
      <c r="J2839" s="222"/>
      <c r="K2839" s="222"/>
      <c r="L2839" s="227"/>
      <c r="M2839" s="228"/>
      <c r="N2839" s="229"/>
      <c r="O2839" s="229"/>
      <c r="P2839" s="229"/>
      <c r="Q2839" s="229"/>
      <c r="R2839" s="229"/>
      <c r="S2839" s="229"/>
      <c r="T2839" s="230"/>
      <c r="AT2839" s="231" t="s">
        <v>171</v>
      </c>
      <c r="AU2839" s="231" t="s">
        <v>134</v>
      </c>
      <c r="AV2839" s="12" t="s">
        <v>133</v>
      </c>
      <c r="AW2839" s="12" t="s">
        <v>33</v>
      </c>
      <c r="AX2839" s="12" t="s">
        <v>78</v>
      </c>
      <c r="AY2839" s="231" t="s">
        <v>126</v>
      </c>
    </row>
    <row r="2840" spans="2:65" s="1" customFormat="1" ht="22.5" customHeight="1">
      <c r="B2840" s="41"/>
      <c r="C2840" s="193" t="s">
        <v>1953</v>
      </c>
      <c r="D2840" s="193" t="s">
        <v>129</v>
      </c>
      <c r="E2840" s="194" t="s">
        <v>3325</v>
      </c>
      <c r="F2840" s="195" t="s">
        <v>3326</v>
      </c>
      <c r="G2840" s="196" t="s">
        <v>489</v>
      </c>
      <c r="H2840" s="197">
        <v>75</v>
      </c>
      <c r="I2840" s="198"/>
      <c r="J2840" s="199">
        <f>ROUND(I2840*H2840,2)</f>
        <v>0</v>
      </c>
      <c r="K2840" s="195" t="s">
        <v>160</v>
      </c>
      <c r="L2840" s="61"/>
      <c r="M2840" s="200" t="s">
        <v>21</v>
      </c>
      <c r="N2840" s="201" t="s">
        <v>42</v>
      </c>
      <c r="O2840" s="42"/>
      <c r="P2840" s="202">
        <f>O2840*H2840</f>
        <v>0</v>
      </c>
      <c r="Q2840" s="202">
        <v>0</v>
      </c>
      <c r="R2840" s="202">
        <f>Q2840*H2840</f>
        <v>0</v>
      </c>
      <c r="S2840" s="202">
        <v>0</v>
      </c>
      <c r="T2840" s="203">
        <f>S2840*H2840</f>
        <v>0</v>
      </c>
      <c r="AR2840" s="24" t="s">
        <v>161</v>
      </c>
      <c r="AT2840" s="24" t="s">
        <v>129</v>
      </c>
      <c r="AU2840" s="24" t="s">
        <v>134</v>
      </c>
      <c r="AY2840" s="24" t="s">
        <v>126</v>
      </c>
      <c r="BE2840" s="204">
        <f>IF(N2840="základní",J2840,0)</f>
        <v>0</v>
      </c>
      <c r="BF2840" s="204">
        <f>IF(N2840="snížená",J2840,0)</f>
        <v>0</v>
      </c>
      <c r="BG2840" s="204">
        <f>IF(N2840="zákl. přenesená",J2840,0)</f>
        <v>0</v>
      </c>
      <c r="BH2840" s="204">
        <f>IF(N2840="sníž. přenesená",J2840,0)</f>
        <v>0</v>
      </c>
      <c r="BI2840" s="204">
        <f>IF(N2840="nulová",J2840,0)</f>
        <v>0</v>
      </c>
      <c r="BJ2840" s="24" t="s">
        <v>134</v>
      </c>
      <c r="BK2840" s="204">
        <f>ROUND(I2840*H2840,2)</f>
        <v>0</v>
      </c>
      <c r="BL2840" s="24" t="s">
        <v>161</v>
      </c>
      <c r="BM2840" s="24" t="s">
        <v>3327</v>
      </c>
    </row>
    <row r="2841" spans="2:65" s="1" customFormat="1" ht="27">
      <c r="B2841" s="41"/>
      <c r="C2841" s="63"/>
      <c r="D2841" s="208" t="s">
        <v>135</v>
      </c>
      <c r="E2841" s="63"/>
      <c r="F2841" s="209" t="s">
        <v>3328</v>
      </c>
      <c r="G2841" s="63"/>
      <c r="H2841" s="63"/>
      <c r="I2841" s="163"/>
      <c r="J2841" s="63"/>
      <c r="K2841" s="63"/>
      <c r="L2841" s="61"/>
      <c r="M2841" s="207"/>
      <c r="N2841" s="42"/>
      <c r="O2841" s="42"/>
      <c r="P2841" s="42"/>
      <c r="Q2841" s="42"/>
      <c r="R2841" s="42"/>
      <c r="S2841" s="42"/>
      <c r="T2841" s="78"/>
      <c r="AT2841" s="24" t="s">
        <v>135</v>
      </c>
      <c r="AU2841" s="24" t="s">
        <v>134</v>
      </c>
    </row>
    <row r="2842" spans="2:65" s="1" customFormat="1" ht="81">
      <c r="B2842" s="41"/>
      <c r="C2842" s="63"/>
      <c r="D2842" s="208" t="s">
        <v>299</v>
      </c>
      <c r="E2842" s="63"/>
      <c r="F2842" s="236" t="s">
        <v>3329</v>
      </c>
      <c r="G2842" s="63"/>
      <c r="H2842" s="63"/>
      <c r="I2842" s="163"/>
      <c r="J2842" s="63"/>
      <c r="K2842" s="63"/>
      <c r="L2842" s="61"/>
      <c r="M2842" s="207"/>
      <c r="N2842" s="42"/>
      <c r="O2842" s="42"/>
      <c r="P2842" s="42"/>
      <c r="Q2842" s="42"/>
      <c r="R2842" s="42"/>
      <c r="S2842" s="42"/>
      <c r="T2842" s="78"/>
      <c r="AT2842" s="24" t="s">
        <v>299</v>
      </c>
      <c r="AU2842" s="24" t="s">
        <v>134</v>
      </c>
    </row>
    <row r="2843" spans="2:65" s="11" customFormat="1" ht="13.5">
      <c r="B2843" s="210"/>
      <c r="C2843" s="211"/>
      <c r="D2843" s="208" t="s">
        <v>171</v>
      </c>
      <c r="E2843" s="212" t="s">
        <v>21</v>
      </c>
      <c r="F2843" s="213" t="s">
        <v>3330</v>
      </c>
      <c r="G2843" s="211"/>
      <c r="H2843" s="214">
        <v>1</v>
      </c>
      <c r="I2843" s="215"/>
      <c r="J2843" s="211"/>
      <c r="K2843" s="211"/>
      <c r="L2843" s="216"/>
      <c r="M2843" s="217"/>
      <c r="N2843" s="218"/>
      <c r="O2843" s="218"/>
      <c r="P2843" s="218"/>
      <c r="Q2843" s="218"/>
      <c r="R2843" s="218"/>
      <c r="S2843" s="218"/>
      <c r="T2843" s="219"/>
      <c r="AT2843" s="220" t="s">
        <v>171</v>
      </c>
      <c r="AU2843" s="220" t="s">
        <v>134</v>
      </c>
      <c r="AV2843" s="11" t="s">
        <v>134</v>
      </c>
      <c r="AW2843" s="11" t="s">
        <v>33</v>
      </c>
      <c r="AX2843" s="11" t="s">
        <v>70</v>
      </c>
      <c r="AY2843" s="220" t="s">
        <v>126</v>
      </c>
    </row>
    <row r="2844" spans="2:65" s="11" customFormat="1" ht="13.5">
      <c r="B2844" s="210"/>
      <c r="C2844" s="211"/>
      <c r="D2844" s="208" t="s">
        <v>171</v>
      </c>
      <c r="E2844" s="212" t="s">
        <v>21</v>
      </c>
      <c r="F2844" s="213" t="s">
        <v>3331</v>
      </c>
      <c r="G2844" s="211"/>
      <c r="H2844" s="214">
        <v>1</v>
      </c>
      <c r="I2844" s="215"/>
      <c r="J2844" s="211"/>
      <c r="K2844" s="211"/>
      <c r="L2844" s="216"/>
      <c r="M2844" s="217"/>
      <c r="N2844" s="218"/>
      <c r="O2844" s="218"/>
      <c r="P2844" s="218"/>
      <c r="Q2844" s="218"/>
      <c r="R2844" s="218"/>
      <c r="S2844" s="218"/>
      <c r="T2844" s="219"/>
      <c r="AT2844" s="220" t="s">
        <v>171</v>
      </c>
      <c r="AU2844" s="220" t="s">
        <v>134</v>
      </c>
      <c r="AV2844" s="11" t="s">
        <v>134</v>
      </c>
      <c r="AW2844" s="11" t="s">
        <v>33</v>
      </c>
      <c r="AX2844" s="11" t="s">
        <v>70</v>
      </c>
      <c r="AY2844" s="220" t="s">
        <v>126</v>
      </c>
    </row>
    <row r="2845" spans="2:65" s="11" customFormat="1" ht="13.5">
      <c r="B2845" s="210"/>
      <c r="C2845" s="211"/>
      <c r="D2845" s="208" t="s">
        <v>171</v>
      </c>
      <c r="E2845" s="212" t="s">
        <v>21</v>
      </c>
      <c r="F2845" s="213" t="s">
        <v>3332</v>
      </c>
      <c r="G2845" s="211"/>
      <c r="H2845" s="214">
        <v>2</v>
      </c>
      <c r="I2845" s="215"/>
      <c r="J2845" s="211"/>
      <c r="K2845" s="211"/>
      <c r="L2845" s="216"/>
      <c r="M2845" s="217"/>
      <c r="N2845" s="218"/>
      <c r="O2845" s="218"/>
      <c r="P2845" s="218"/>
      <c r="Q2845" s="218"/>
      <c r="R2845" s="218"/>
      <c r="S2845" s="218"/>
      <c r="T2845" s="219"/>
      <c r="AT2845" s="220" t="s">
        <v>171</v>
      </c>
      <c r="AU2845" s="220" t="s">
        <v>134</v>
      </c>
      <c r="AV2845" s="11" t="s">
        <v>134</v>
      </c>
      <c r="AW2845" s="11" t="s">
        <v>33</v>
      </c>
      <c r="AX2845" s="11" t="s">
        <v>70</v>
      </c>
      <c r="AY2845" s="220" t="s">
        <v>126</v>
      </c>
    </row>
    <row r="2846" spans="2:65" s="11" customFormat="1" ht="13.5">
      <c r="B2846" s="210"/>
      <c r="C2846" s="211"/>
      <c r="D2846" s="208" t="s">
        <v>171</v>
      </c>
      <c r="E2846" s="212" t="s">
        <v>21</v>
      </c>
      <c r="F2846" s="213" t="s">
        <v>3333</v>
      </c>
      <c r="G2846" s="211"/>
      <c r="H2846" s="214">
        <v>1</v>
      </c>
      <c r="I2846" s="215"/>
      <c r="J2846" s="211"/>
      <c r="K2846" s="211"/>
      <c r="L2846" s="216"/>
      <c r="M2846" s="217"/>
      <c r="N2846" s="218"/>
      <c r="O2846" s="218"/>
      <c r="P2846" s="218"/>
      <c r="Q2846" s="218"/>
      <c r="R2846" s="218"/>
      <c r="S2846" s="218"/>
      <c r="T2846" s="219"/>
      <c r="AT2846" s="220" t="s">
        <v>171</v>
      </c>
      <c r="AU2846" s="220" t="s">
        <v>134</v>
      </c>
      <c r="AV2846" s="11" t="s">
        <v>134</v>
      </c>
      <c r="AW2846" s="11" t="s">
        <v>33</v>
      </c>
      <c r="AX2846" s="11" t="s">
        <v>70</v>
      </c>
      <c r="AY2846" s="220" t="s">
        <v>126</v>
      </c>
    </row>
    <row r="2847" spans="2:65" s="11" customFormat="1" ht="13.5">
      <c r="B2847" s="210"/>
      <c r="C2847" s="211"/>
      <c r="D2847" s="208" t="s">
        <v>171</v>
      </c>
      <c r="E2847" s="212" t="s">
        <v>21</v>
      </c>
      <c r="F2847" s="213" t="s">
        <v>3334</v>
      </c>
      <c r="G2847" s="211"/>
      <c r="H2847" s="214">
        <v>1</v>
      </c>
      <c r="I2847" s="215"/>
      <c r="J2847" s="211"/>
      <c r="K2847" s="211"/>
      <c r="L2847" s="216"/>
      <c r="M2847" s="217"/>
      <c r="N2847" s="218"/>
      <c r="O2847" s="218"/>
      <c r="P2847" s="218"/>
      <c r="Q2847" s="218"/>
      <c r="R2847" s="218"/>
      <c r="S2847" s="218"/>
      <c r="T2847" s="219"/>
      <c r="AT2847" s="220" t="s">
        <v>171</v>
      </c>
      <c r="AU2847" s="220" t="s">
        <v>134</v>
      </c>
      <c r="AV2847" s="11" t="s">
        <v>134</v>
      </c>
      <c r="AW2847" s="11" t="s">
        <v>33</v>
      </c>
      <c r="AX2847" s="11" t="s">
        <v>70</v>
      </c>
      <c r="AY2847" s="220" t="s">
        <v>126</v>
      </c>
    </row>
    <row r="2848" spans="2:65" s="11" customFormat="1" ht="13.5">
      <c r="B2848" s="210"/>
      <c r="C2848" s="211"/>
      <c r="D2848" s="208" t="s">
        <v>171</v>
      </c>
      <c r="E2848" s="212" t="s">
        <v>21</v>
      </c>
      <c r="F2848" s="213" t="s">
        <v>3335</v>
      </c>
      <c r="G2848" s="211"/>
      <c r="H2848" s="214">
        <v>3</v>
      </c>
      <c r="I2848" s="215"/>
      <c r="J2848" s="211"/>
      <c r="K2848" s="211"/>
      <c r="L2848" s="216"/>
      <c r="M2848" s="217"/>
      <c r="N2848" s="218"/>
      <c r="O2848" s="218"/>
      <c r="P2848" s="218"/>
      <c r="Q2848" s="218"/>
      <c r="R2848" s="218"/>
      <c r="S2848" s="218"/>
      <c r="T2848" s="219"/>
      <c r="AT2848" s="220" t="s">
        <v>171</v>
      </c>
      <c r="AU2848" s="220" t="s">
        <v>134</v>
      </c>
      <c r="AV2848" s="11" t="s">
        <v>134</v>
      </c>
      <c r="AW2848" s="11" t="s">
        <v>33</v>
      </c>
      <c r="AX2848" s="11" t="s">
        <v>70</v>
      </c>
      <c r="AY2848" s="220" t="s">
        <v>126</v>
      </c>
    </row>
    <row r="2849" spans="2:51" s="11" customFormat="1" ht="13.5">
      <c r="B2849" s="210"/>
      <c r="C2849" s="211"/>
      <c r="D2849" s="208" t="s">
        <v>171</v>
      </c>
      <c r="E2849" s="212" t="s">
        <v>21</v>
      </c>
      <c r="F2849" s="213" t="s">
        <v>3336</v>
      </c>
      <c r="G2849" s="211"/>
      <c r="H2849" s="214">
        <v>2</v>
      </c>
      <c r="I2849" s="215"/>
      <c r="J2849" s="211"/>
      <c r="K2849" s="211"/>
      <c r="L2849" s="216"/>
      <c r="M2849" s="217"/>
      <c r="N2849" s="218"/>
      <c r="O2849" s="218"/>
      <c r="P2849" s="218"/>
      <c r="Q2849" s="218"/>
      <c r="R2849" s="218"/>
      <c r="S2849" s="218"/>
      <c r="T2849" s="219"/>
      <c r="AT2849" s="220" t="s">
        <v>171</v>
      </c>
      <c r="AU2849" s="220" t="s">
        <v>134</v>
      </c>
      <c r="AV2849" s="11" t="s">
        <v>134</v>
      </c>
      <c r="AW2849" s="11" t="s">
        <v>33</v>
      </c>
      <c r="AX2849" s="11" t="s">
        <v>70</v>
      </c>
      <c r="AY2849" s="220" t="s">
        <v>126</v>
      </c>
    </row>
    <row r="2850" spans="2:51" s="11" customFormat="1" ht="13.5">
      <c r="B2850" s="210"/>
      <c r="C2850" s="211"/>
      <c r="D2850" s="208" t="s">
        <v>171</v>
      </c>
      <c r="E2850" s="212" t="s">
        <v>21</v>
      </c>
      <c r="F2850" s="213" t="s">
        <v>3337</v>
      </c>
      <c r="G2850" s="211"/>
      <c r="H2850" s="214">
        <v>1</v>
      </c>
      <c r="I2850" s="215"/>
      <c r="J2850" s="211"/>
      <c r="K2850" s="211"/>
      <c r="L2850" s="216"/>
      <c r="M2850" s="217"/>
      <c r="N2850" s="218"/>
      <c r="O2850" s="218"/>
      <c r="P2850" s="218"/>
      <c r="Q2850" s="218"/>
      <c r="R2850" s="218"/>
      <c r="S2850" s="218"/>
      <c r="T2850" s="219"/>
      <c r="AT2850" s="220" t="s">
        <v>171</v>
      </c>
      <c r="AU2850" s="220" t="s">
        <v>134</v>
      </c>
      <c r="AV2850" s="11" t="s">
        <v>134</v>
      </c>
      <c r="AW2850" s="11" t="s">
        <v>33</v>
      </c>
      <c r="AX2850" s="11" t="s">
        <v>70</v>
      </c>
      <c r="AY2850" s="220" t="s">
        <v>126</v>
      </c>
    </row>
    <row r="2851" spans="2:51" s="11" customFormat="1" ht="13.5">
      <c r="B2851" s="210"/>
      <c r="C2851" s="211"/>
      <c r="D2851" s="208" t="s">
        <v>171</v>
      </c>
      <c r="E2851" s="212" t="s">
        <v>21</v>
      </c>
      <c r="F2851" s="213" t="s">
        <v>3338</v>
      </c>
      <c r="G2851" s="211"/>
      <c r="H2851" s="214">
        <v>1</v>
      </c>
      <c r="I2851" s="215"/>
      <c r="J2851" s="211"/>
      <c r="K2851" s="211"/>
      <c r="L2851" s="216"/>
      <c r="M2851" s="217"/>
      <c r="N2851" s="218"/>
      <c r="O2851" s="218"/>
      <c r="P2851" s="218"/>
      <c r="Q2851" s="218"/>
      <c r="R2851" s="218"/>
      <c r="S2851" s="218"/>
      <c r="T2851" s="219"/>
      <c r="AT2851" s="220" t="s">
        <v>171</v>
      </c>
      <c r="AU2851" s="220" t="s">
        <v>134</v>
      </c>
      <c r="AV2851" s="11" t="s">
        <v>134</v>
      </c>
      <c r="AW2851" s="11" t="s">
        <v>33</v>
      </c>
      <c r="AX2851" s="11" t="s">
        <v>70</v>
      </c>
      <c r="AY2851" s="220" t="s">
        <v>126</v>
      </c>
    </row>
    <row r="2852" spans="2:51" s="11" customFormat="1" ht="13.5">
      <c r="B2852" s="210"/>
      <c r="C2852" s="211"/>
      <c r="D2852" s="208" t="s">
        <v>171</v>
      </c>
      <c r="E2852" s="212" t="s">
        <v>21</v>
      </c>
      <c r="F2852" s="213" t="s">
        <v>3339</v>
      </c>
      <c r="G2852" s="211"/>
      <c r="H2852" s="214">
        <v>1</v>
      </c>
      <c r="I2852" s="215"/>
      <c r="J2852" s="211"/>
      <c r="K2852" s="211"/>
      <c r="L2852" s="216"/>
      <c r="M2852" s="217"/>
      <c r="N2852" s="218"/>
      <c r="O2852" s="218"/>
      <c r="P2852" s="218"/>
      <c r="Q2852" s="218"/>
      <c r="R2852" s="218"/>
      <c r="S2852" s="218"/>
      <c r="T2852" s="219"/>
      <c r="AT2852" s="220" t="s">
        <v>171</v>
      </c>
      <c r="AU2852" s="220" t="s">
        <v>134</v>
      </c>
      <c r="AV2852" s="11" t="s">
        <v>134</v>
      </c>
      <c r="AW2852" s="11" t="s">
        <v>33</v>
      </c>
      <c r="AX2852" s="11" t="s">
        <v>70</v>
      </c>
      <c r="AY2852" s="220" t="s">
        <v>126</v>
      </c>
    </row>
    <row r="2853" spans="2:51" s="11" customFormat="1" ht="13.5">
      <c r="B2853" s="210"/>
      <c r="C2853" s="211"/>
      <c r="D2853" s="208" t="s">
        <v>171</v>
      </c>
      <c r="E2853" s="212" t="s">
        <v>21</v>
      </c>
      <c r="F2853" s="213" t="s">
        <v>3340</v>
      </c>
      <c r="G2853" s="211"/>
      <c r="H2853" s="214">
        <v>2</v>
      </c>
      <c r="I2853" s="215"/>
      <c r="J2853" s="211"/>
      <c r="K2853" s="211"/>
      <c r="L2853" s="216"/>
      <c r="M2853" s="217"/>
      <c r="N2853" s="218"/>
      <c r="O2853" s="218"/>
      <c r="P2853" s="218"/>
      <c r="Q2853" s="218"/>
      <c r="R2853" s="218"/>
      <c r="S2853" s="218"/>
      <c r="T2853" s="219"/>
      <c r="AT2853" s="220" t="s">
        <v>171</v>
      </c>
      <c r="AU2853" s="220" t="s">
        <v>134</v>
      </c>
      <c r="AV2853" s="11" t="s">
        <v>134</v>
      </c>
      <c r="AW2853" s="11" t="s">
        <v>33</v>
      </c>
      <c r="AX2853" s="11" t="s">
        <v>70</v>
      </c>
      <c r="AY2853" s="220" t="s">
        <v>126</v>
      </c>
    </row>
    <row r="2854" spans="2:51" s="11" customFormat="1" ht="13.5">
      <c r="B2854" s="210"/>
      <c r="C2854" s="211"/>
      <c r="D2854" s="208" t="s">
        <v>171</v>
      </c>
      <c r="E2854" s="212" t="s">
        <v>21</v>
      </c>
      <c r="F2854" s="213" t="s">
        <v>3341</v>
      </c>
      <c r="G2854" s="211"/>
      <c r="H2854" s="214">
        <v>1</v>
      </c>
      <c r="I2854" s="215"/>
      <c r="J2854" s="211"/>
      <c r="K2854" s="211"/>
      <c r="L2854" s="216"/>
      <c r="M2854" s="217"/>
      <c r="N2854" s="218"/>
      <c r="O2854" s="218"/>
      <c r="P2854" s="218"/>
      <c r="Q2854" s="218"/>
      <c r="R2854" s="218"/>
      <c r="S2854" s="218"/>
      <c r="T2854" s="219"/>
      <c r="AT2854" s="220" t="s">
        <v>171</v>
      </c>
      <c r="AU2854" s="220" t="s">
        <v>134</v>
      </c>
      <c r="AV2854" s="11" t="s">
        <v>134</v>
      </c>
      <c r="AW2854" s="11" t="s">
        <v>33</v>
      </c>
      <c r="AX2854" s="11" t="s">
        <v>70</v>
      </c>
      <c r="AY2854" s="220" t="s">
        <v>126</v>
      </c>
    </row>
    <row r="2855" spans="2:51" s="11" customFormat="1" ht="13.5">
      <c r="B2855" s="210"/>
      <c r="C2855" s="211"/>
      <c r="D2855" s="208" t="s">
        <v>171</v>
      </c>
      <c r="E2855" s="212" t="s">
        <v>21</v>
      </c>
      <c r="F2855" s="213" t="s">
        <v>3342</v>
      </c>
      <c r="G2855" s="211"/>
      <c r="H2855" s="214">
        <v>1</v>
      </c>
      <c r="I2855" s="215"/>
      <c r="J2855" s="211"/>
      <c r="K2855" s="211"/>
      <c r="L2855" s="216"/>
      <c r="M2855" s="217"/>
      <c r="N2855" s="218"/>
      <c r="O2855" s="218"/>
      <c r="P2855" s="218"/>
      <c r="Q2855" s="218"/>
      <c r="R2855" s="218"/>
      <c r="S2855" s="218"/>
      <c r="T2855" s="219"/>
      <c r="AT2855" s="220" t="s">
        <v>171</v>
      </c>
      <c r="AU2855" s="220" t="s">
        <v>134</v>
      </c>
      <c r="AV2855" s="11" t="s">
        <v>134</v>
      </c>
      <c r="AW2855" s="11" t="s">
        <v>33</v>
      </c>
      <c r="AX2855" s="11" t="s">
        <v>70</v>
      </c>
      <c r="AY2855" s="220" t="s">
        <v>126</v>
      </c>
    </row>
    <row r="2856" spans="2:51" s="11" customFormat="1" ht="13.5">
      <c r="B2856" s="210"/>
      <c r="C2856" s="211"/>
      <c r="D2856" s="208" t="s">
        <v>171</v>
      </c>
      <c r="E2856" s="212" t="s">
        <v>21</v>
      </c>
      <c r="F2856" s="213" t="s">
        <v>3343</v>
      </c>
      <c r="G2856" s="211"/>
      <c r="H2856" s="214">
        <v>1</v>
      </c>
      <c r="I2856" s="215"/>
      <c r="J2856" s="211"/>
      <c r="K2856" s="211"/>
      <c r="L2856" s="216"/>
      <c r="M2856" s="217"/>
      <c r="N2856" s="218"/>
      <c r="O2856" s="218"/>
      <c r="P2856" s="218"/>
      <c r="Q2856" s="218"/>
      <c r="R2856" s="218"/>
      <c r="S2856" s="218"/>
      <c r="T2856" s="219"/>
      <c r="AT2856" s="220" t="s">
        <v>171</v>
      </c>
      <c r="AU2856" s="220" t="s">
        <v>134</v>
      </c>
      <c r="AV2856" s="11" t="s">
        <v>134</v>
      </c>
      <c r="AW2856" s="11" t="s">
        <v>33</v>
      </c>
      <c r="AX2856" s="11" t="s">
        <v>70</v>
      </c>
      <c r="AY2856" s="220" t="s">
        <v>126</v>
      </c>
    </row>
    <row r="2857" spans="2:51" s="11" customFormat="1" ht="13.5">
      <c r="B2857" s="210"/>
      <c r="C2857" s="211"/>
      <c r="D2857" s="208" t="s">
        <v>171</v>
      </c>
      <c r="E2857" s="212" t="s">
        <v>21</v>
      </c>
      <c r="F2857" s="213" t="s">
        <v>3344</v>
      </c>
      <c r="G2857" s="211"/>
      <c r="H2857" s="214">
        <v>1</v>
      </c>
      <c r="I2857" s="215"/>
      <c r="J2857" s="211"/>
      <c r="K2857" s="211"/>
      <c r="L2857" s="216"/>
      <c r="M2857" s="217"/>
      <c r="N2857" s="218"/>
      <c r="O2857" s="218"/>
      <c r="P2857" s="218"/>
      <c r="Q2857" s="218"/>
      <c r="R2857" s="218"/>
      <c r="S2857" s="218"/>
      <c r="T2857" s="219"/>
      <c r="AT2857" s="220" t="s">
        <v>171</v>
      </c>
      <c r="AU2857" s="220" t="s">
        <v>134</v>
      </c>
      <c r="AV2857" s="11" t="s">
        <v>134</v>
      </c>
      <c r="AW2857" s="11" t="s">
        <v>33</v>
      </c>
      <c r="AX2857" s="11" t="s">
        <v>70</v>
      </c>
      <c r="AY2857" s="220" t="s">
        <v>126</v>
      </c>
    </row>
    <row r="2858" spans="2:51" s="11" customFormat="1" ht="13.5">
      <c r="B2858" s="210"/>
      <c r="C2858" s="211"/>
      <c r="D2858" s="208" t="s">
        <v>171</v>
      </c>
      <c r="E2858" s="212" t="s">
        <v>21</v>
      </c>
      <c r="F2858" s="213" t="s">
        <v>3345</v>
      </c>
      <c r="G2858" s="211"/>
      <c r="H2858" s="214">
        <v>1</v>
      </c>
      <c r="I2858" s="215"/>
      <c r="J2858" s="211"/>
      <c r="K2858" s="211"/>
      <c r="L2858" s="216"/>
      <c r="M2858" s="217"/>
      <c r="N2858" s="218"/>
      <c r="O2858" s="218"/>
      <c r="P2858" s="218"/>
      <c r="Q2858" s="218"/>
      <c r="R2858" s="218"/>
      <c r="S2858" s="218"/>
      <c r="T2858" s="219"/>
      <c r="AT2858" s="220" t="s">
        <v>171</v>
      </c>
      <c r="AU2858" s="220" t="s">
        <v>134</v>
      </c>
      <c r="AV2858" s="11" t="s">
        <v>134</v>
      </c>
      <c r="AW2858" s="11" t="s">
        <v>33</v>
      </c>
      <c r="AX2858" s="11" t="s">
        <v>70</v>
      </c>
      <c r="AY2858" s="220" t="s">
        <v>126</v>
      </c>
    </row>
    <row r="2859" spans="2:51" s="11" customFormat="1" ht="13.5">
      <c r="B2859" s="210"/>
      <c r="C2859" s="211"/>
      <c r="D2859" s="208" t="s">
        <v>171</v>
      </c>
      <c r="E2859" s="212" t="s">
        <v>21</v>
      </c>
      <c r="F2859" s="213" t="s">
        <v>3346</v>
      </c>
      <c r="G2859" s="211"/>
      <c r="H2859" s="214">
        <v>1</v>
      </c>
      <c r="I2859" s="215"/>
      <c r="J2859" s="211"/>
      <c r="K2859" s="211"/>
      <c r="L2859" s="216"/>
      <c r="M2859" s="217"/>
      <c r="N2859" s="218"/>
      <c r="O2859" s="218"/>
      <c r="P2859" s="218"/>
      <c r="Q2859" s="218"/>
      <c r="R2859" s="218"/>
      <c r="S2859" s="218"/>
      <c r="T2859" s="219"/>
      <c r="AT2859" s="220" t="s">
        <v>171</v>
      </c>
      <c r="AU2859" s="220" t="s">
        <v>134</v>
      </c>
      <c r="AV2859" s="11" t="s">
        <v>134</v>
      </c>
      <c r="AW2859" s="11" t="s">
        <v>33</v>
      </c>
      <c r="AX2859" s="11" t="s">
        <v>70</v>
      </c>
      <c r="AY2859" s="220" t="s">
        <v>126</v>
      </c>
    </row>
    <row r="2860" spans="2:51" s="11" customFormat="1" ht="13.5">
      <c r="B2860" s="210"/>
      <c r="C2860" s="211"/>
      <c r="D2860" s="208" t="s">
        <v>171</v>
      </c>
      <c r="E2860" s="212" t="s">
        <v>21</v>
      </c>
      <c r="F2860" s="213" t="s">
        <v>3347</v>
      </c>
      <c r="G2860" s="211"/>
      <c r="H2860" s="214">
        <v>2</v>
      </c>
      <c r="I2860" s="215"/>
      <c r="J2860" s="211"/>
      <c r="K2860" s="211"/>
      <c r="L2860" s="216"/>
      <c r="M2860" s="217"/>
      <c r="N2860" s="218"/>
      <c r="O2860" s="218"/>
      <c r="P2860" s="218"/>
      <c r="Q2860" s="218"/>
      <c r="R2860" s="218"/>
      <c r="S2860" s="218"/>
      <c r="T2860" s="219"/>
      <c r="AT2860" s="220" t="s">
        <v>171</v>
      </c>
      <c r="AU2860" s="220" t="s">
        <v>134</v>
      </c>
      <c r="AV2860" s="11" t="s">
        <v>134</v>
      </c>
      <c r="AW2860" s="11" t="s">
        <v>33</v>
      </c>
      <c r="AX2860" s="11" t="s">
        <v>70</v>
      </c>
      <c r="AY2860" s="220" t="s">
        <v>126</v>
      </c>
    </row>
    <row r="2861" spans="2:51" s="11" customFormat="1" ht="13.5">
      <c r="B2861" s="210"/>
      <c r="C2861" s="211"/>
      <c r="D2861" s="208" t="s">
        <v>171</v>
      </c>
      <c r="E2861" s="212" t="s">
        <v>21</v>
      </c>
      <c r="F2861" s="213" t="s">
        <v>3348</v>
      </c>
      <c r="G2861" s="211"/>
      <c r="H2861" s="214">
        <v>1</v>
      </c>
      <c r="I2861" s="215"/>
      <c r="J2861" s="211"/>
      <c r="K2861" s="211"/>
      <c r="L2861" s="216"/>
      <c r="M2861" s="217"/>
      <c r="N2861" s="218"/>
      <c r="O2861" s="218"/>
      <c r="P2861" s="218"/>
      <c r="Q2861" s="218"/>
      <c r="R2861" s="218"/>
      <c r="S2861" s="218"/>
      <c r="T2861" s="219"/>
      <c r="AT2861" s="220" t="s">
        <v>171</v>
      </c>
      <c r="AU2861" s="220" t="s">
        <v>134</v>
      </c>
      <c r="AV2861" s="11" t="s">
        <v>134</v>
      </c>
      <c r="AW2861" s="11" t="s">
        <v>33</v>
      </c>
      <c r="AX2861" s="11" t="s">
        <v>70</v>
      </c>
      <c r="AY2861" s="220" t="s">
        <v>126</v>
      </c>
    </row>
    <row r="2862" spans="2:51" s="11" customFormat="1" ht="13.5">
      <c r="B2862" s="210"/>
      <c r="C2862" s="211"/>
      <c r="D2862" s="208" t="s">
        <v>171</v>
      </c>
      <c r="E2862" s="212" t="s">
        <v>21</v>
      </c>
      <c r="F2862" s="213" t="s">
        <v>3349</v>
      </c>
      <c r="G2862" s="211"/>
      <c r="H2862" s="214">
        <v>1</v>
      </c>
      <c r="I2862" s="215"/>
      <c r="J2862" s="211"/>
      <c r="K2862" s="211"/>
      <c r="L2862" s="216"/>
      <c r="M2862" s="217"/>
      <c r="N2862" s="218"/>
      <c r="O2862" s="218"/>
      <c r="P2862" s="218"/>
      <c r="Q2862" s="218"/>
      <c r="R2862" s="218"/>
      <c r="S2862" s="218"/>
      <c r="T2862" s="219"/>
      <c r="AT2862" s="220" t="s">
        <v>171</v>
      </c>
      <c r="AU2862" s="220" t="s">
        <v>134</v>
      </c>
      <c r="AV2862" s="11" t="s">
        <v>134</v>
      </c>
      <c r="AW2862" s="11" t="s">
        <v>33</v>
      </c>
      <c r="AX2862" s="11" t="s">
        <v>70</v>
      </c>
      <c r="AY2862" s="220" t="s">
        <v>126</v>
      </c>
    </row>
    <row r="2863" spans="2:51" s="11" customFormat="1" ht="13.5">
      <c r="B2863" s="210"/>
      <c r="C2863" s="211"/>
      <c r="D2863" s="208" t="s">
        <v>171</v>
      </c>
      <c r="E2863" s="212" t="s">
        <v>21</v>
      </c>
      <c r="F2863" s="213" t="s">
        <v>3350</v>
      </c>
      <c r="G2863" s="211"/>
      <c r="H2863" s="214">
        <v>1</v>
      </c>
      <c r="I2863" s="215"/>
      <c r="J2863" s="211"/>
      <c r="K2863" s="211"/>
      <c r="L2863" s="216"/>
      <c r="M2863" s="217"/>
      <c r="N2863" s="218"/>
      <c r="O2863" s="218"/>
      <c r="P2863" s="218"/>
      <c r="Q2863" s="218"/>
      <c r="R2863" s="218"/>
      <c r="S2863" s="218"/>
      <c r="T2863" s="219"/>
      <c r="AT2863" s="220" t="s">
        <v>171</v>
      </c>
      <c r="AU2863" s="220" t="s">
        <v>134</v>
      </c>
      <c r="AV2863" s="11" t="s">
        <v>134</v>
      </c>
      <c r="AW2863" s="11" t="s">
        <v>33</v>
      </c>
      <c r="AX2863" s="11" t="s">
        <v>70</v>
      </c>
      <c r="AY2863" s="220" t="s">
        <v>126</v>
      </c>
    </row>
    <row r="2864" spans="2:51" s="11" customFormat="1" ht="13.5">
      <c r="B2864" s="210"/>
      <c r="C2864" s="211"/>
      <c r="D2864" s="208" t="s">
        <v>171</v>
      </c>
      <c r="E2864" s="212" t="s">
        <v>21</v>
      </c>
      <c r="F2864" s="213" t="s">
        <v>3351</v>
      </c>
      <c r="G2864" s="211"/>
      <c r="H2864" s="214">
        <v>1</v>
      </c>
      <c r="I2864" s="215"/>
      <c r="J2864" s="211"/>
      <c r="K2864" s="211"/>
      <c r="L2864" s="216"/>
      <c r="M2864" s="217"/>
      <c r="N2864" s="218"/>
      <c r="O2864" s="218"/>
      <c r="P2864" s="218"/>
      <c r="Q2864" s="218"/>
      <c r="R2864" s="218"/>
      <c r="S2864" s="218"/>
      <c r="T2864" s="219"/>
      <c r="AT2864" s="220" t="s">
        <v>171</v>
      </c>
      <c r="AU2864" s="220" t="s">
        <v>134</v>
      </c>
      <c r="AV2864" s="11" t="s">
        <v>134</v>
      </c>
      <c r="AW2864" s="11" t="s">
        <v>33</v>
      </c>
      <c r="AX2864" s="11" t="s">
        <v>70</v>
      </c>
      <c r="AY2864" s="220" t="s">
        <v>126</v>
      </c>
    </row>
    <row r="2865" spans="2:51" s="11" customFormat="1" ht="13.5">
      <c r="B2865" s="210"/>
      <c r="C2865" s="211"/>
      <c r="D2865" s="208" t="s">
        <v>171</v>
      </c>
      <c r="E2865" s="212" t="s">
        <v>21</v>
      </c>
      <c r="F2865" s="213" t="s">
        <v>3352</v>
      </c>
      <c r="G2865" s="211"/>
      <c r="H2865" s="214">
        <v>1</v>
      </c>
      <c r="I2865" s="215"/>
      <c r="J2865" s="211"/>
      <c r="K2865" s="211"/>
      <c r="L2865" s="216"/>
      <c r="M2865" s="217"/>
      <c r="N2865" s="218"/>
      <c r="O2865" s="218"/>
      <c r="P2865" s="218"/>
      <c r="Q2865" s="218"/>
      <c r="R2865" s="218"/>
      <c r="S2865" s="218"/>
      <c r="T2865" s="219"/>
      <c r="AT2865" s="220" t="s">
        <v>171</v>
      </c>
      <c r="AU2865" s="220" t="s">
        <v>134</v>
      </c>
      <c r="AV2865" s="11" t="s">
        <v>134</v>
      </c>
      <c r="AW2865" s="11" t="s">
        <v>33</v>
      </c>
      <c r="AX2865" s="11" t="s">
        <v>70</v>
      </c>
      <c r="AY2865" s="220" t="s">
        <v>126</v>
      </c>
    </row>
    <row r="2866" spans="2:51" s="11" customFormat="1" ht="13.5">
      <c r="B2866" s="210"/>
      <c r="C2866" s="211"/>
      <c r="D2866" s="208" t="s">
        <v>171</v>
      </c>
      <c r="E2866" s="212" t="s">
        <v>21</v>
      </c>
      <c r="F2866" s="213" t="s">
        <v>3353</v>
      </c>
      <c r="G2866" s="211"/>
      <c r="H2866" s="214">
        <v>1</v>
      </c>
      <c r="I2866" s="215"/>
      <c r="J2866" s="211"/>
      <c r="K2866" s="211"/>
      <c r="L2866" s="216"/>
      <c r="M2866" s="217"/>
      <c r="N2866" s="218"/>
      <c r="O2866" s="218"/>
      <c r="P2866" s="218"/>
      <c r="Q2866" s="218"/>
      <c r="R2866" s="218"/>
      <c r="S2866" s="218"/>
      <c r="T2866" s="219"/>
      <c r="AT2866" s="220" t="s">
        <v>171</v>
      </c>
      <c r="AU2866" s="220" t="s">
        <v>134</v>
      </c>
      <c r="AV2866" s="11" t="s">
        <v>134</v>
      </c>
      <c r="AW2866" s="11" t="s">
        <v>33</v>
      </c>
      <c r="AX2866" s="11" t="s">
        <v>70</v>
      </c>
      <c r="AY2866" s="220" t="s">
        <v>126</v>
      </c>
    </row>
    <row r="2867" spans="2:51" s="11" customFormat="1" ht="13.5">
      <c r="B2867" s="210"/>
      <c r="C2867" s="211"/>
      <c r="D2867" s="208" t="s">
        <v>171</v>
      </c>
      <c r="E2867" s="212" t="s">
        <v>21</v>
      </c>
      <c r="F2867" s="213" t="s">
        <v>3354</v>
      </c>
      <c r="G2867" s="211"/>
      <c r="H2867" s="214">
        <v>1</v>
      </c>
      <c r="I2867" s="215"/>
      <c r="J2867" s="211"/>
      <c r="K2867" s="211"/>
      <c r="L2867" s="216"/>
      <c r="M2867" s="217"/>
      <c r="N2867" s="218"/>
      <c r="O2867" s="218"/>
      <c r="P2867" s="218"/>
      <c r="Q2867" s="218"/>
      <c r="R2867" s="218"/>
      <c r="S2867" s="218"/>
      <c r="T2867" s="219"/>
      <c r="AT2867" s="220" t="s">
        <v>171</v>
      </c>
      <c r="AU2867" s="220" t="s">
        <v>134</v>
      </c>
      <c r="AV2867" s="11" t="s">
        <v>134</v>
      </c>
      <c r="AW2867" s="11" t="s">
        <v>33</v>
      </c>
      <c r="AX2867" s="11" t="s">
        <v>70</v>
      </c>
      <c r="AY2867" s="220" t="s">
        <v>126</v>
      </c>
    </row>
    <row r="2868" spans="2:51" s="11" customFormat="1" ht="13.5">
      <c r="B2868" s="210"/>
      <c r="C2868" s="211"/>
      <c r="D2868" s="208" t="s">
        <v>171</v>
      </c>
      <c r="E2868" s="212" t="s">
        <v>21</v>
      </c>
      <c r="F2868" s="213" t="s">
        <v>3355</v>
      </c>
      <c r="G2868" s="211"/>
      <c r="H2868" s="214">
        <v>1</v>
      </c>
      <c r="I2868" s="215"/>
      <c r="J2868" s="211"/>
      <c r="K2868" s="211"/>
      <c r="L2868" s="216"/>
      <c r="M2868" s="217"/>
      <c r="N2868" s="218"/>
      <c r="O2868" s="218"/>
      <c r="P2868" s="218"/>
      <c r="Q2868" s="218"/>
      <c r="R2868" s="218"/>
      <c r="S2868" s="218"/>
      <c r="T2868" s="219"/>
      <c r="AT2868" s="220" t="s">
        <v>171</v>
      </c>
      <c r="AU2868" s="220" t="s">
        <v>134</v>
      </c>
      <c r="AV2868" s="11" t="s">
        <v>134</v>
      </c>
      <c r="AW2868" s="11" t="s">
        <v>33</v>
      </c>
      <c r="AX2868" s="11" t="s">
        <v>70</v>
      </c>
      <c r="AY2868" s="220" t="s">
        <v>126</v>
      </c>
    </row>
    <row r="2869" spans="2:51" s="11" customFormat="1" ht="13.5">
      <c r="B2869" s="210"/>
      <c r="C2869" s="211"/>
      <c r="D2869" s="208" t="s">
        <v>171</v>
      </c>
      <c r="E2869" s="212" t="s">
        <v>21</v>
      </c>
      <c r="F2869" s="213" t="s">
        <v>3356</v>
      </c>
      <c r="G2869" s="211"/>
      <c r="H2869" s="214">
        <v>1</v>
      </c>
      <c r="I2869" s="215"/>
      <c r="J2869" s="211"/>
      <c r="K2869" s="211"/>
      <c r="L2869" s="216"/>
      <c r="M2869" s="217"/>
      <c r="N2869" s="218"/>
      <c r="O2869" s="218"/>
      <c r="P2869" s="218"/>
      <c r="Q2869" s="218"/>
      <c r="R2869" s="218"/>
      <c r="S2869" s="218"/>
      <c r="T2869" s="219"/>
      <c r="AT2869" s="220" t="s">
        <v>171</v>
      </c>
      <c r="AU2869" s="220" t="s">
        <v>134</v>
      </c>
      <c r="AV2869" s="11" t="s">
        <v>134</v>
      </c>
      <c r="AW2869" s="11" t="s">
        <v>33</v>
      </c>
      <c r="AX2869" s="11" t="s">
        <v>70</v>
      </c>
      <c r="AY2869" s="220" t="s">
        <v>126</v>
      </c>
    </row>
    <row r="2870" spans="2:51" s="11" customFormat="1" ht="13.5">
      <c r="B2870" s="210"/>
      <c r="C2870" s="211"/>
      <c r="D2870" s="208" t="s">
        <v>171</v>
      </c>
      <c r="E2870" s="212" t="s">
        <v>21</v>
      </c>
      <c r="F2870" s="213" t="s">
        <v>3357</v>
      </c>
      <c r="G2870" s="211"/>
      <c r="H2870" s="214">
        <v>1</v>
      </c>
      <c r="I2870" s="215"/>
      <c r="J2870" s="211"/>
      <c r="K2870" s="211"/>
      <c r="L2870" s="216"/>
      <c r="M2870" s="217"/>
      <c r="N2870" s="218"/>
      <c r="O2870" s="218"/>
      <c r="P2870" s="218"/>
      <c r="Q2870" s="218"/>
      <c r="R2870" s="218"/>
      <c r="S2870" s="218"/>
      <c r="T2870" s="219"/>
      <c r="AT2870" s="220" t="s">
        <v>171</v>
      </c>
      <c r="AU2870" s="220" t="s">
        <v>134</v>
      </c>
      <c r="AV2870" s="11" t="s">
        <v>134</v>
      </c>
      <c r="AW2870" s="11" t="s">
        <v>33</v>
      </c>
      <c r="AX2870" s="11" t="s">
        <v>70</v>
      </c>
      <c r="AY2870" s="220" t="s">
        <v>126</v>
      </c>
    </row>
    <row r="2871" spans="2:51" s="11" customFormat="1" ht="13.5">
      <c r="B2871" s="210"/>
      <c r="C2871" s="211"/>
      <c r="D2871" s="208" t="s">
        <v>171</v>
      </c>
      <c r="E2871" s="212" t="s">
        <v>21</v>
      </c>
      <c r="F2871" s="213" t="s">
        <v>3358</v>
      </c>
      <c r="G2871" s="211"/>
      <c r="H2871" s="214">
        <v>1</v>
      </c>
      <c r="I2871" s="215"/>
      <c r="J2871" s="211"/>
      <c r="K2871" s="211"/>
      <c r="L2871" s="216"/>
      <c r="M2871" s="217"/>
      <c r="N2871" s="218"/>
      <c r="O2871" s="218"/>
      <c r="P2871" s="218"/>
      <c r="Q2871" s="218"/>
      <c r="R2871" s="218"/>
      <c r="S2871" s="218"/>
      <c r="T2871" s="219"/>
      <c r="AT2871" s="220" t="s">
        <v>171</v>
      </c>
      <c r="AU2871" s="220" t="s">
        <v>134</v>
      </c>
      <c r="AV2871" s="11" t="s">
        <v>134</v>
      </c>
      <c r="AW2871" s="11" t="s">
        <v>33</v>
      </c>
      <c r="AX2871" s="11" t="s">
        <v>70</v>
      </c>
      <c r="AY2871" s="220" t="s">
        <v>126</v>
      </c>
    </row>
    <row r="2872" spans="2:51" s="11" customFormat="1" ht="13.5">
      <c r="B2872" s="210"/>
      <c r="C2872" s="211"/>
      <c r="D2872" s="208" t="s">
        <v>171</v>
      </c>
      <c r="E2872" s="212" t="s">
        <v>21</v>
      </c>
      <c r="F2872" s="213" t="s">
        <v>3359</v>
      </c>
      <c r="G2872" s="211"/>
      <c r="H2872" s="214">
        <v>1</v>
      </c>
      <c r="I2872" s="215"/>
      <c r="J2872" s="211"/>
      <c r="K2872" s="211"/>
      <c r="L2872" s="216"/>
      <c r="M2872" s="217"/>
      <c r="N2872" s="218"/>
      <c r="O2872" s="218"/>
      <c r="P2872" s="218"/>
      <c r="Q2872" s="218"/>
      <c r="R2872" s="218"/>
      <c r="S2872" s="218"/>
      <c r="T2872" s="219"/>
      <c r="AT2872" s="220" t="s">
        <v>171</v>
      </c>
      <c r="AU2872" s="220" t="s">
        <v>134</v>
      </c>
      <c r="AV2872" s="11" t="s">
        <v>134</v>
      </c>
      <c r="AW2872" s="11" t="s">
        <v>33</v>
      </c>
      <c r="AX2872" s="11" t="s">
        <v>70</v>
      </c>
      <c r="AY2872" s="220" t="s">
        <v>126</v>
      </c>
    </row>
    <row r="2873" spans="2:51" s="11" customFormat="1" ht="13.5">
      <c r="B2873" s="210"/>
      <c r="C2873" s="211"/>
      <c r="D2873" s="208" t="s">
        <v>171</v>
      </c>
      <c r="E2873" s="212" t="s">
        <v>21</v>
      </c>
      <c r="F2873" s="213" t="s">
        <v>3360</v>
      </c>
      <c r="G2873" s="211"/>
      <c r="H2873" s="214">
        <v>1</v>
      </c>
      <c r="I2873" s="215"/>
      <c r="J2873" s="211"/>
      <c r="K2873" s="211"/>
      <c r="L2873" s="216"/>
      <c r="M2873" s="217"/>
      <c r="N2873" s="218"/>
      <c r="O2873" s="218"/>
      <c r="P2873" s="218"/>
      <c r="Q2873" s="218"/>
      <c r="R2873" s="218"/>
      <c r="S2873" s="218"/>
      <c r="T2873" s="219"/>
      <c r="AT2873" s="220" t="s">
        <v>171</v>
      </c>
      <c r="AU2873" s="220" t="s">
        <v>134</v>
      </c>
      <c r="AV2873" s="11" t="s">
        <v>134</v>
      </c>
      <c r="AW2873" s="11" t="s">
        <v>33</v>
      </c>
      <c r="AX2873" s="11" t="s">
        <v>70</v>
      </c>
      <c r="AY2873" s="220" t="s">
        <v>126</v>
      </c>
    </row>
    <row r="2874" spans="2:51" s="11" customFormat="1" ht="13.5">
      <c r="B2874" s="210"/>
      <c r="C2874" s="211"/>
      <c r="D2874" s="208" t="s">
        <v>171</v>
      </c>
      <c r="E2874" s="212" t="s">
        <v>21</v>
      </c>
      <c r="F2874" s="213" t="s">
        <v>3361</v>
      </c>
      <c r="G2874" s="211"/>
      <c r="H2874" s="214">
        <v>1</v>
      </c>
      <c r="I2874" s="215"/>
      <c r="J2874" s="211"/>
      <c r="K2874" s="211"/>
      <c r="L2874" s="216"/>
      <c r="M2874" s="217"/>
      <c r="N2874" s="218"/>
      <c r="O2874" s="218"/>
      <c r="P2874" s="218"/>
      <c r="Q2874" s="218"/>
      <c r="R2874" s="218"/>
      <c r="S2874" s="218"/>
      <c r="T2874" s="219"/>
      <c r="AT2874" s="220" t="s">
        <v>171</v>
      </c>
      <c r="AU2874" s="220" t="s">
        <v>134</v>
      </c>
      <c r="AV2874" s="11" t="s">
        <v>134</v>
      </c>
      <c r="AW2874" s="11" t="s">
        <v>33</v>
      </c>
      <c r="AX2874" s="11" t="s">
        <v>70</v>
      </c>
      <c r="AY2874" s="220" t="s">
        <v>126</v>
      </c>
    </row>
    <row r="2875" spans="2:51" s="11" customFormat="1" ht="13.5">
      <c r="B2875" s="210"/>
      <c r="C2875" s="211"/>
      <c r="D2875" s="208" t="s">
        <v>171</v>
      </c>
      <c r="E2875" s="212" t="s">
        <v>21</v>
      </c>
      <c r="F2875" s="213" t="s">
        <v>3362</v>
      </c>
      <c r="G2875" s="211"/>
      <c r="H2875" s="214">
        <v>1</v>
      </c>
      <c r="I2875" s="215"/>
      <c r="J2875" s="211"/>
      <c r="K2875" s="211"/>
      <c r="L2875" s="216"/>
      <c r="M2875" s="217"/>
      <c r="N2875" s="218"/>
      <c r="O2875" s="218"/>
      <c r="P2875" s="218"/>
      <c r="Q2875" s="218"/>
      <c r="R2875" s="218"/>
      <c r="S2875" s="218"/>
      <c r="T2875" s="219"/>
      <c r="AT2875" s="220" t="s">
        <v>171</v>
      </c>
      <c r="AU2875" s="220" t="s">
        <v>134</v>
      </c>
      <c r="AV2875" s="11" t="s">
        <v>134</v>
      </c>
      <c r="AW2875" s="11" t="s">
        <v>33</v>
      </c>
      <c r="AX2875" s="11" t="s">
        <v>70</v>
      </c>
      <c r="AY2875" s="220" t="s">
        <v>126</v>
      </c>
    </row>
    <row r="2876" spans="2:51" s="11" customFormat="1" ht="13.5">
      <c r="B2876" s="210"/>
      <c r="C2876" s="211"/>
      <c r="D2876" s="208" t="s">
        <v>171</v>
      </c>
      <c r="E2876" s="212" t="s">
        <v>21</v>
      </c>
      <c r="F2876" s="213" t="s">
        <v>3363</v>
      </c>
      <c r="G2876" s="211"/>
      <c r="H2876" s="214">
        <v>1</v>
      </c>
      <c r="I2876" s="215"/>
      <c r="J2876" s="211"/>
      <c r="K2876" s="211"/>
      <c r="L2876" s="216"/>
      <c r="M2876" s="217"/>
      <c r="N2876" s="218"/>
      <c r="O2876" s="218"/>
      <c r="P2876" s="218"/>
      <c r="Q2876" s="218"/>
      <c r="R2876" s="218"/>
      <c r="S2876" s="218"/>
      <c r="T2876" s="219"/>
      <c r="AT2876" s="220" t="s">
        <v>171</v>
      </c>
      <c r="AU2876" s="220" t="s">
        <v>134</v>
      </c>
      <c r="AV2876" s="11" t="s">
        <v>134</v>
      </c>
      <c r="AW2876" s="11" t="s">
        <v>33</v>
      </c>
      <c r="AX2876" s="11" t="s">
        <v>70</v>
      </c>
      <c r="AY2876" s="220" t="s">
        <v>126</v>
      </c>
    </row>
    <row r="2877" spans="2:51" s="11" customFormat="1" ht="13.5">
      <c r="B2877" s="210"/>
      <c r="C2877" s="211"/>
      <c r="D2877" s="208" t="s">
        <v>171</v>
      </c>
      <c r="E2877" s="212" t="s">
        <v>21</v>
      </c>
      <c r="F2877" s="213" t="s">
        <v>3364</v>
      </c>
      <c r="G2877" s="211"/>
      <c r="H2877" s="214">
        <v>1</v>
      </c>
      <c r="I2877" s="215"/>
      <c r="J2877" s="211"/>
      <c r="K2877" s="211"/>
      <c r="L2877" s="216"/>
      <c r="M2877" s="217"/>
      <c r="N2877" s="218"/>
      <c r="O2877" s="218"/>
      <c r="P2877" s="218"/>
      <c r="Q2877" s="218"/>
      <c r="R2877" s="218"/>
      <c r="S2877" s="218"/>
      <c r="T2877" s="219"/>
      <c r="AT2877" s="220" t="s">
        <v>171</v>
      </c>
      <c r="AU2877" s="220" t="s">
        <v>134</v>
      </c>
      <c r="AV2877" s="11" t="s">
        <v>134</v>
      </c>
      <c r="AW2877" s="11" t="s">
        <v>33</v>
      </c>
      <c r="AX2877" s="11" t="s">
        <v>70</v>
      </c>
      <c r="AY2877" s="220" t="s">
        <v>126</v>
      </c>
    </row>
    <row r="2878" spans="2:51" s="11" customFormat="1" ht="13.5">
      <c r="B2878" s="210"/>
      <c r="C2878" s="211"/>
      <c r="D2878" s="208" t="s">
        <v>171</v>
      </c>
      <c r="E2878" s="212" t="s">
        <v>21</v>
      </c>
      <c r="F2878" s="213" t="s">
        <v>3365</v>
      </c>
      <c r="G2878" s="211"/>
      <c r="H2878" s="214">
        <v>1</v>
      </c>
      <c r="I2878" s="215"/>
      <c r="J2878" s="211"/>
      <c r="K2878" s="211"/>
      <c r="L2878" s="216"/>
      <c r="M2878" s="217"/>
      <c r="N2878" s="218"/>
      <c r="O2878" s="218"/>
      <c r="P2878" s="218"/>
      <c r="Q2878" s="218"/>
      <c r="R2878" s="218"/>
      <c r="S2878" s="218"/>
      <c r="T2878" s="219"/>
      <c r="AT2878" s="220" t="s">
        <v>171</v>
      </c>
      <c r="AU2878" s="220" t="s">
        <v>134</v>
      </c>
      <c r="AV2878" s="11" t="s">
        <v>134</v>
      </c>
      <c r="AW2878" s="11" t="s">
        <v>33</v>
      </c>
      <c r="AX2878" s="11" t="s">
        <v>70</v>
      </c>
      <c r="AY2878" s="220" t="s">
        <v>126</v>
      </c>
    </row>
    <row r="2879" spans="2:51" s="11" customFormat="1" ht="13.5">
      <c r="B2879" s="210"/>
      <c r="C2879" s="211"/>
      <c r="D2879" s="208" t="s">
        <v>171</v>
      </c>
      <c r="E2879" s="212" t="s">
        <v>21</v>
      </c>
      <c r="F2879" s="213" t="s">
        <v>3366</v>
      </c>
      <c r="G2879" s="211"/>
      <c r="H2879" s="214">
        <v>1</v>
      </c>
      <c r="I2879" s="215"/>
      <c r="J2879" s="211"/>
      <c r="K2879" s="211"/>
      <c r="L2879" s="216"/>
      <c r="M2879" s="217"/>
      <c r="N2879" s="218"/>
      <c r="O2879" s="218"/>
      <c r="P2879" s="218"/>
      <c r="Q2879" s="218"/>
      <c r="R2879" s="218"/>
      <c r="S2879" s="218"/>
      <c r="T2879" s="219"/>
      <c r="AT2879" s="220" t="s">
        <v>171</v>
      </c>
      <c r="AU2879" s="220" t="s">
        <v>134</v>
      </c>
      <c r="AV2879" s="11" t="s">
        <v>134</v>
      </c>
      <c r="AW2879" s="11" t="s">
        <v>33</v>
      </c>
      <c r="AX2879" s="11" t="s">
        <v>70</v>
      </c>
      <c r="AY2879" s="220" t="s">
        <v>126</v>
      </c>
    </row>
    <row r="2880" spans="2:51" s="11" customFormat="1" ht="13.5">
      <c r="B2880" s="210"/>
      <c r="C2880" s="211"/>
      <c r="D2880" s="208" t="s">
        <v>171</v>
      </c>
      <c r="E2880" s="212" t="s">
        <v>21</v>
      </c>
      <c r="F2880" s="213" t="s">
        <v>3367</v>
      </c>
      <c r="G2880" s="211"/>
      <c r="H2880" s="214">
        <v>1</v>
      </c>
      <c r="I2880" s="215"/>
      <c r="J2880" s="211"/>
      <c r="K2880" s="211"/>
      <c r="L2880" s="216"/>
      <c r="M2880" s="217"/>
      <c r="N2880" s="218"/>
      <c r="O2880" s="218"/>
      <c r="P2880" s="218"/>
      <c r="Q2880" s="218"/>
      <c r="R2880" s="218"/>
      <c r="S2880" s="218"/>
      <c r="T2880" s="219"/>
      <c r="AT2880" s="220" t="s">
        <v>171</v>
      </c>
      <c r="AU2880" s="220" t="s">
        <v>134</v>
      </c>
      <c r="AV2880" s="11" t="s">
        <v>134</v>
      </c>
      <c r="AW2880" s="11" t="s">
        <v>33</v>
      </c>
      <c r="AX2880" s="11" t="s">
        <v>70</v>
      </c>
      <c r="AY2880" s="220" t="s">
        <v>126</v>
      </c>
    </row>
    <row r="2881" spans="2:51" s="11" customFormat="1" ht="13.5">
      <c r="B2881" s="210"/>
      <c r="C2881" s="211"/>
      <c r="D2881" s="208" t="s">
        <v>171</v>
      </c>
      <c r="E2881" s="212" t="s">
        <v>21</v>
      </c>
      <c r="F2881" s="213" t="s">
        <v>3368</v>
      </c>
      <c r="G2881" s="211"/>
      <c r="H2881" s="214">
        <v>1</v>
      </c>
      <c r="I2881" s="215"/>
      <c r="J2881" s="211"/>
      <c r="K2881" s="211"/>
      <c r="L2881" s="216"/>
      <c r="M2881" s="217"/>
      <c r="N2881" s="218"/>
      <c r="O2881" s="218"/>
      <c r="P2881" s="218"/>
      <c r="Q2881" s="218"/>
      <c r="R2881" s="218"/>
      <c r="S2881" s="218"/>
      <c r="T2881" s="219"/>
      <c r="AT2881" s="220" t="s">
        <v>171</v>
      </c>
      <c r="AU2881" s="220" t="s">
        <v>134</v>
      </c>
      <c r="AV2881" s="11" t="s">
        <v>134</v>
      </c>
      <c r="AW2881" s="11" t="s">
        <v>33</v>
      </c>
      <c r="AX2881" s="11" t="s">
        <v>70</v>
      </c>
      <c r="AY2881" s="220" t="s">
        <v>126</v>
      </c>
    </row>
    <row r="2882" spans="2:51" s="11" customFormat="1" ht="13.5">
      <c r="B2882" s="210"/>
      <c r="C2882" s="211"/>
      <c r="D2882" s="208" t="s">
        <v>171</v>
      </c>
      <c r="E2882" s="212" t="s">
        <v>21</v>
      </c>
      <c r="F2882" s="213" t="s">
        <v>3369</v>
      </c>
      <c r="G2882" s="211"/>
      <c r="H2882" s="214">
        <v>1</v>
      </c>
      <c r="I2882" s="215"/>
      <c r="J2882" s="211"/>
      <c r="K2882" s="211"/>
      <c r="L2882" s="216"/>
      <c r="M2882" s="217"/>
      <c r="N2882" s="218"/>
      <c r="O2882" s="218"/>
      <c r="P2882" s="218"/>
      <c r="Q2882" s="218"/>
      <c r="R2882" s="218"/>
      <c r="S2882" s="218"/>
      <c r="T2882" s="219"/>
      <c r="AT2882" s="220" t="s">
        <v>171</v>
      </c>
      <c r="AU2882" s="220" t="s">
        <v>134</v>
      </c>
      <c r="AV2882" s="11" t="s">
        <v>134</v>
      </c>
      <c r="AW2882" s="11" t="s">
        <v>33</v>
      </c>
      <c r="AX2882" s="11" t="s">
        <v>70</v>
      </c>
      <c r="AY2882" s="220" t="s">
        <v>126</v>
      </c>
    </row>
    <row r="2883" spans="2:51" s="11" customFormat="1" ht="13.5">
      <c r="B2883" s="210"/>
      <c r="C2883" s="211"/>
      <c r="D2883" s="208" t="s">
        <v>171</v>
      </c>
      <c r="E2883" s="212" t="s">
        <v>21</v>
      </c>
      <c r="F2883" s="213" t="s">
        <v>3370</v>
      </c>
      <c r="G2883" s="211"/>
      <c r="H2883" s="214">
        <v>1</v>
      </c>
      <c r="I2883" s="215"/>
      <c r="J2883" s="211"/>
      <c r="K2883" s="211"/>
      <c r="L2883" s="216"/>
      <c r="M2883" s="217"/>
      <c r="N2883" s="218"/>
      <c r="O2883" s="218"/>
      <c r="P2883" s="218"/>
      <c r="Q2883" s="218"/>
      <c r="R2883" s="218"/>
      <c r="S2883" s="218"/>
      <c r="T2883" s="219"/>
      <c r="AT2883" s="220" t="s">
        <v>171</v>
      </c>
      <c r="AU2883" s="220" t="s">
        <v>134</v>
      </c>
      <c r="AV2883" s="11" t="s">
        <v>134</v>
      </c>
      <c r="AW2883" s="11" t="s">
        <v>33</v>
      </c>
      <c r="AX2883" s="11" t="s">
        <v>70</v>
      </c>
      <c r="AY2883" s="220" t="s">
        <v>126</v>
      </c>
    </row>
    <row r="2884" spans="2:51" s="11" customFormat="1" ht="13.5">
      <c r="B2884" s="210"/>
      <c r="C2884" s="211"/>
      <c r="D2884" s="208" t="s">
        <v>171</v>
      </c>
      <c r="E2884" s="212" t="s">
        <v>21</v>
      </c>
      <c r="F2884" s="213" t="s">
        <v>3371</v>
      </c>
      <c r="G2884" s="211"/>
      <c r="H2884" s="214">
        <v>1</v>
      </c>
      <c r="I2884" s="215"/>
      <c r="J2884" s="211"/>
      <c r="K2884" s="211"/>
      <c r="L2884" s="216"/>
      <c r="M2884" s="217"/>
      <c r="N2884" s="218"/>
      <c r="O2884" s="218"/>
      <c r="P2884" s="218"/>
      <c r="Q2884" s="218"/>
      <c r="R2884" s="218"/>
      <c r="S2884" s="218"/>
      <c r="T2884" s="219"/>
      <c r="AT2884" s="220" t="s">
        <v>171</v>
      </c>
      <c r="AU2884" s="220" t="s">
        <v>134</v>
      </c>
      <c r="AV2884" s="11" t="s">
        <v>134</v>
      </c>
      <c r="AW2884" s="11" t="s">
        <v>33</v>
      </c>
      <c r="AX2884" s="11" t="s">
        <v>70</v>
      </c>
      <c r="AY2884" s="220" t="s">
        <v>126</v>
      </c>
    </row>
    <row r="2885" spans="2:51" s="11" customFormat="1" ht="13.5">
      <c r="B2885" s="210"/>
      <c r="C2885" s="211"/>
      <c r="D2885" s="208" t="s">
        <v>171</v>
      </c>
      <c r="E2885" s="212" t="s">
        <v>21</v>
      </c>
      <c r="F2885" s="213" t="s">
        <v>3372</v>
      </c>
      <c r="G2885" s="211"/>
      <c r="H2885" s="214">
        <v>1</v>
      </c>
      <c r="I2885" s="215"/>
      <c r="J2885" s="211"/>
      <c r="K2885" s="211"/>
      <c r="L2885" s="216"/>
      <c r="M2885" s="217"/>
      <c r="N2885" s="218"/>
      <c r="O2885" s="218"/>
      <c r="P2885" s="218"/>
      <c r="Q2885" s="218"/>
      <c r="R2885" s="218"/>
      <c r="S2885" s="218"/>
      <c r="T2885" s="219"/>
      <c r="AT2885" s="220" t="s">
        <v>171</v>
      </c>
      <c r="AU2885" s="220" t="s">
        <v>134</v>
      </c>
      <c r="AV2885" s="11" t="s">
        <v>134</v>
      </c>
      <c r="AW2885" s="11" t="s">
        <v>33</v>
      </c>
      <c r="AX2885" s="11" t="s">
        <v>70</v>
      </c>
      <c r="AY2885" s="220" t="s">
        <v>126</v>
      </c>
    </row>
    <row r="2886" spans="2:51" s="11" customFormat="1" ht="13.5">
      <c r="B2886" s="210"/>
      <c r="C2886" s="211"/>
      <c r="D2886" s="208" t="s">
        <v>171</v>
      </c>
      <c r="E2886" s="212" t="s">
        <v>21</v>
      </c>
      <c r="F2886" s="213" t="s">
        <v>3373</v>
      </c>
      <c r="G2886" s="211"/>
      <c r="H2886" s="214">
        <v>1</v>
      </c>
      <c r="I2886" s="215"/>
      <c r="J2886" s="211"/>
      <c r="K2886" s="211"/>
      <c r="L2886" s="216"/>
      <c r="M2886" s="217"/>
      <c r="N2886" s="218"/>
      <c r="O2886" s="218"/>
      <c r="P2886" s="218"/>
      <c r="Q2886" s="218"/>
      <c r="R2886" s="218"/>
      <c r="S2886" s="218"/>
      <c r="T2886" s="219"/>
      <c r="AT2886" s="220" t="s">
        <v>171</v>
      </c>
      <c r="AU2886" s="220" t="s">
        <v>134</v>
      </c>
      <c r="AV2886" s="11" t="s">
        <v>134</v>
      </c>
      <c r="AW2886" s="11" t="s">
        <v>33</v>
      </c>
      <c r="AX2886" s="11" t="s">
        <v>70</v>
      </c>
      <c r="AY2886" s="220" t="s">
        <v>126</v>
      </c>
    </row>
    <row r="2887" spans="2:51" s="11" customFormat="1" ht="13.5">
      <c r="B2887" s="210"/>
      <c r="C2887" s="211"/>
      <c r="D2887" s="208" t="s">
        <v>171</v>
      </c>
      <c r="E2887" s="212" t="s">
        <v>21</v>
      </c>
      <c r="F2887" s="213" t="s">
        <v>3374</v>
      </c>
      <c r="G2887" s="211"/>
      <c r="H2887" s="214">
        <v>1</v>
      </c>
      <c r="I2887" s="215"/>
      <c r="J2887" s="211"/>
      <c r="K2887" s="211"/>
      <c r="L2887" s="216"/>
      <c r="M2887" s="217"/>
      <c r="N2887" s="218"/>
      <c r="O2887" s="218"/>
      <c r="P2887" s="218"/>
      <c r="Q2887" s="218"/>
      <c r="R2887" s="218"/>
      <c r="S2887" s="218"/>
      <c r="T2887" s="219"/>
      <c r="AT2887" s="220" t="s">
        <v>171</v>
      </c>
      <c r="AU2887" s="220" t="s">
        <v>134</v>
      </c>
      <c r="AV2887" s="11" t="s">
        <v>134</v>
      </c>
      <c r="AW2887" s="11" t="s">
        <v>33</v>
      </c>
      <c r="AX2887" s="11" t="s">
        <v>70</v>
      </c>
      <c r="AY2887" s="220" t="s">
        <v>126</v>
      </c>
    </row>
    <row r="2888" spans="2:51" s="11" customFormat="1" ht="13.5">
      <c r="B2888" s="210"/>
      <c r="C2888" s="211"/>
      <c r="D2888" s="208" t="s">
        <v>171</v>
      </c>
      <c r="E2888" s="212" t="s">
        <v>21</v>
      </c>
      <c r="F2888" s="213" t="s">
        <v>3375</v>
      </c>
      <c r="G2888" s="211"/>
      <c r="H2888" s="214">
        <v>1</v>
      </c>
      <c r="I2888" s="215"/>
      <c r="J2888" s="211"/>
      <c r="K2888" s="211"/>
      <c r="L2888" s="216"/>
      <c r="M2888" s="217"/>
      <c r="N2888" s="218"/>
      <c r="O2888" s="218"/>
      <c r="P2888" s="218"/>
      <c r="Q2888" s="218"/>
      <c r="R2888" s="218"/>
      <c r="S2888" s="218"/>
      <c r="T2888" s="219"/>
      <c r="AT2888" s="220" t="s">
        <v>171</v>
      </c>
      <c r="AU2888" s="220" t="s">
        <v>134</v>
      </c>
      <c r="AV2888" s="11" t="s">
        <v>134</v>
      </c>
      <c r="AW2888" s="11" t="s">
        <v>33</v>
      </c>
      <c r="AX2888" s="11" t="s">
        <v>70</v>
      </c>
      <c r="AY2888" s="220" t="s">
        <v>126</v>
      </c>
    </row>
    <row r="2889" spans="2:51" s="11" customFormat="1" ht="13.5">
      <c r="B2889" s="210"/>
      <c r="C2889" s="211"/>
      <c r="D2889" s="208" t="s">
        <v>171</v>
      </c>
      <c r="E2889" s="212" t="s">
        <v>21</v>
      </c>
      <c r="F2889" s="213" t="s">
        <v>3376</v>
      </c>
      <c r="G2889" s="211"/>
      <c r="H2889" s="214">
        <v>1</v>
      </c>
      <c r="I2889" s="215"/>
      <c r="J2889" s="211"/>
      <c r="K2889" s="211"/>
      <c r="L2889" s="216"/>
      <c r="M2889" s="217"/>
      <c r="N2889" s="218"/>
      <c r="O2889" s="218"/>
      <c r="P2889" s="218"/>
      <c r="Q2889" s="218"/>
      <c r="R2889" s="218"/>
      <c r="S2889" s="218"/>
      <c r="T2889" s="219"/>
      <c r="AT2889" s="220" t="s">
        <v>171</v>
      </c>
      <c r="AU2889" s="220" t="s">
        <v>134</v>
      </c>
      <c r="AV2889" s="11" t="s">
        <v>134</v>
      </c>
      <c r="AW2889" s="11" t="s">
        <v>33</v>
      </c>
      <c r="AX2889" s="11" t="s">
        <v>70</v>
      </c>
      <c r="AY2889" s="220" t="s">
        <v>126</v>
      </c>
    </row>
    <row r="2890" spans="2:51" s="11" customFormat="1" ht="13.5">
      <c r="B2890" s="210"/>
      <c r="C2890" s="211"/>
      <c r="D2890" s="208" t="s">
        <v>171</v>
      </c>
      <c r="E2890" s="212" t="s">
        <v>21</v>
      </c>
      <c r="F2890" s="213" t="s">
        <v>3377</v>
      </c>
      <c r="G2890" s="211"/>
      <c r="H2890" s="214">
        <v>1</v>
      </c>
      <c r="I2890" s="215"/>
      <c r="J2890" s="211"/>
      <c r="K2890" s="211"/>
      <c r="L2890" s="216"/>
      <c r="M2890" s="217"/>
      <c r="N2890" s="218"/>
      <c r="O2890" s="218"/>
      <c r="P2890" s="218"/>
      <c r="Q2890" s="218"/>
      <c r="R2890" s="218"/>
      <c r="S2890" s="218"/>
      <c r="T2890" s="219"/>
      <c r="AT2890" s="220" t="s">
        <v>171</v>
      </c>
      <c r="AU2890" s="220" t="s">
        <v>134</v>
      </c>
      <c r="AV2890" s="11" t="s">
        <v>134</v>
      </c>
      <c r="AW2890" s="11" t="s">
        <v>33</v>
      </c>
      <c r="AX2890" s="11" t="s">
        <v>70</v>
      </c>
      <c r="AY2890" s="220" t="s">
        <v>126</v>
      </c>
    </row>
    <row r="2891" spans="2:51" s="11" customFormat="1" ht="13.5">
      <c r="B2891" s="210"/>
      <c r="C2891" s="211"/>
      <c r="D2891" s="208" t="s">
        <v>171</v>
      </c>
      <c r="E2891" s="212" t="s">
        <v>21</v>
      </c>
      <c r="F2891" s="213" t="s">
        <v>3378</v>
      </c>
      <c r="G2891" s="211"/>
      <c r="H2891" s="214">
        <v>1</v>
      </c>
      <c r="I2891" s="215"/>
      <c r="J2891" s="211"/>
      <c r="K2891" s="211"/>
      <c r="L2891" s="216"/>
      <c r="M2891" s="217"/>
      <c r="N2891" s="218"/>
      <c r="O2891" s="218"/>
      <c r="P2891" s="218"/>
      <c r="Q2891" s="218"/>
      <c r="R2891" s="218"/>
      <c r="S2891" s="218"/>
      <c r="T2891" s="219"/>
      <c r="AT2891" s="220" t="s">
        <v>171</v>
      </c>
      <c r="AU2891" s="220" t="s">
        <v>134</v>
      </c>
      <c r="AV2891" s="11" t="s">
        <v>134</v>
      </c>
      <c r="AW2891" s="11" t="s">
        <v>33</v>
      </c>
      <c r="AX2891" s="11" t="s">
        <v>70</v>
      </c>
      <c r="AY2891" s="220" t="s">
        <v>126</v>
      </c>
    </row>
    <row r="2892" spans="2:51" s="11" customFormat="1" ht="13.5">
      <c r="B2892" s="210"/>
      <c r="C2892" s="211"/>
      <c r="D2892" s="208" t="s">
        <v>171</v>
      </c>
      <c r="E2892" s="212" t="s">
        <v>21</v>
      </c>
      <c r="F2892" s="213" t="s">
        <v>3379</v>
      </c>
      <c r="G2892" s="211"/>
      <c r="H2892" s="214">
        <v>1</v>
      </c>
      <c r="I2892" s="215"/>
      <c r="J2892" s="211"/>
      <c r="K2892" s="211"/>
      <c r="L2892" s="216"/>
      <c r="M2892" s="217"/>
      <c r="N2892" s="218"/>
      <c r="O2892" s="218"/>
      <c r="P2892" s="218"/>
      <c r="Q2892" s="218"/>
      <c r="R2892" s="218"/>
      <c r="S2892" s="218"/>
      <c r="T2892" s="219"/>
      <c r="AT2892" s="220" t="s">
        <v>171</v>
      </c>
      <c r="AU2892" s="220" t="s">
        <v>134</v>
      </c>
      <c r="AV2892" s="11" t="s">
        <v>134</v>
      </c>
      <c r="AW2892" s="11" t="s">
        <v>33</v>
      </c>
      <c r="AX2892" s="11" t="s">
        <v>70</v>
      </c>
      <c r="AY2892" s="220" t="s">
        <v>126</v>
      </c>
    </row>
    <row r="2893" spans="2:51" s="11" customFormat="1" ht="13.5">
      <c r="B2893" s="210"/>
      <c r="C2893" s="211"/>
      <c r="D2893" s="208" t="s">
        <v>171</v>
      </c>
      <c r="E2893" s="212" t="s">
        <v>21</v>
      </c>
      <c r="F2893" s="213" t="s">
        <v>3380</v>
      </c>
      <c r="G2893" s="211"/>
      <c r="H2893" s="214">
        <v>1</v>
      </c>
      <c r="I2893" s="215"/>
      <c r="J2893" s="211"/>
      <c r="K2893" s="211"/>
      <c r="L2893" s="216"/>
      <c r="M2893" s="217"/>
      <c r="N2893" s="218"/>
      <c r="O2893" s="218"/>
      <c r="P2893" s="218"/>
      <c r="Q2893" s="218"/>
      <c r="R2893" s="218"/>
      <c r="S2893" s="218"/>
      <c r="T2893" s="219"/>
      <c r="AT2893" s="220" t="s">
        <v>171</v>
      </c>
      <c r="AU2893" s="220" t="s">
        <v>134</v>
      </c>
      <c r="AV2893" s="11" t="s">
        <v>134</v>
      </c>
      <c r="AW2893" s="11" t="s">
        <v>33</v>
      </c>
      <c r="AX2893" s="11" t="s">
        <v>70</v>
      </c>
      <c r="AY2893" s="220" t="s">
        <v>126</v>
      </c>
    </row>
    <row r="2894" spans="2:51" s="11" customFormat="1" ht="13.5">
      <c r="B2894" s="210"/>
      <c r="C2894" s="211"/>
      <c r="D2894" s="208" t="s">
        <v>171</v>
      </c>
      <c r="E2894" s="212" t="s">
        <v>21</v>
      </c>
      <c r="F2894" s="213" t="s">
        <v>3381</v>
      </c>
      <c r="G2894" s="211"/>
      <c r="H2894" s="214">
        <v>1</v>
      </c>
      <c r="I2894" s="215"/>
      <c r="J2894" s="211"/>
      <c r="K2894" s="211"/>
      <c r="L2894" s="216"/>
      <c r="M2894" s="217"/>
      <c r="N2894" s="218"/>
      <c r="O2894" s="218"/>
      <c r="P2894" s="218"/>
      <c r="Q2894" s="218"/>
      <c r="R2894" s="218"/>
      <c r="S2894" s="218"/>
      <c r="T2894" s="219"/>
      <c r="AT2894" s="220" t="s">
        <v>171</v>
      </c>
      <c r="AU2894" s="220" t="s">
        <v>134</v>
      </c>
      <c r="AV2894" s="11" t="s">
        <v>134</v>
      </c>
      <c r="AW2894" s="11" t="s">
        <v>33</v>
      </c>
      <c r="AX2894" s="11" t="s">
        <v>70</v>
      </c>
      <c r="AY2894" s="220" t="s">
        <v>126</v>
      </c>
    </row>
    <row r="2895" spans="2:51" s="11" customFormat="1" ht="13.5">
      <c r="B2895" s="210"/>
      <c r="C2895" s="211"/>
      <c r="D2895" s="208" t="s">
        <v>171</v>
      </c>
      <c r="E2895" s="212" t="s">
        <v>21</v>
      </c>
      <c r="F2895" s="213" t="s">
        <v>3382</v>
      </c>
      <c r="G2895" s="211"/>
      <c r="H2895" s="214">
        <v>1</v>
      </c>
      <c r="I2895" s="215"/>
      <c r="J2895" s="211"/>
      <c r="K2895" s="211"/>
      <c r="L2895" s="216"/>
      <c r="M2895" s="217"/>
      <c r="N2895" s="218"/>
      <c r="O2895" s="218"/>
      <c r="P2895" s="218"/>
      <c r="Q2895" s="218"/>
      <c r="R2895" s="218"/>
      <c r="S2895" s="218"/>
      <c r="T2895" s="219"/>
      <c r="AT2895" s="220" t="s">
        <v>171</v>
      </c>
      <c r="AU2895" s="220" t="s">
        <v>134</v>
      </c>
      <c r="AV2895" s="11" t="s">
        <v>134</v>
      </c>
      <c r="AW2895" s="11" t="s">
        <v>33</v>
      </c>
      <c r="AX2895" s="11" t="s">
        <v>70</v>
      </c>
      <c r="AY2895" s="220" t="s">
        <v>126</v>
      </c>
    </row>
    <row r="2896" spans="2:51" s="11" customFormat="1" ht="13.5">
      <c r="B2896" s="210"/>
      <c r="C2896" s="211"/>
      <c r="D2896" s="208" t="s">
        <v>171</v>
      </c>
      <c r="E2896" s="212" t="s">
        <v>21</v>
      </c>
      <c r="F2896" s="213" t="s">
        <v>3383</v>
      </c>
      <c r="G2896" s="211"/>
      <c r="H2896" s="214">
        <v>1</v>
      </c>
      <c r="I2896" s="215"/>
      <c r="J2896" s="211"/>
      <c r="K2896" s="211"/>
      <c r="L2896" s="216"/>
      <c r="M2896" s="217"/>
      <c r="N2896" s="218"/>
      <c r="O2896" s="218"/>
      <c r="P2896" s="218"/>
      <c r="Q2896" s="218"/>
      <c r="R2896" s="218"/>
      <c r="S2896" s="218"/>
      <c r="T2896" s="219"/>
      <c r="AT2896" s="220" t="s">
        <v>171</v>
      </c>
      <c r="AU2896" s="220" t="s">
        <v>134</v>
      </c>
      <c r="AV2896" s="11" t="s">
        <v>134</v>
      </c>
      <c r="AW2896" s="11" t="s">
        <v>33</v>
      </c>
      <c r="AX2896" s="11" t="s">
        <v>70</v>
      </c>
      <c r="AY2896" s="220" t="s">
        <v>126</v>
      </c>
    </row>
    <row r="2897" spans="2:51" s="11" customFormat="1" ht="13.5">
      <c r="B2897" s="210"/>
      <c r="C2897" s="211"/>
      <c r="D2897" s="208" t="s">
        <v>171</v>
      </c>
      <c r="E2897" s="212" t="s">
        <v>21</v>
      </c>
      <c r="F2897" s="213" t="s">
        <v>3384</v>
      </c>
      <c r="G2897" s="211"/>
      <c r="H2897" s="214">
        <v>1</v>
      </c>
      <c r="I2897" s="215"/>
      <c r="J2897" s="211"/>
      <c r="K2897" s="211"/>
      <c r="L2897" s="216"/>
      <c r="M2897" s="217"/>
      <c r="N2897" s="218"/>
      <c r="O2897" s="218"/>
      <c r="P2897" s="218"/>
      <c r="Q2897" s="218"/>
      <c r="R2897" s="218"/>
      <c r="S2897" s="218"/>
      <c r="T2897" s="219"/>
      <c r="AT2897" s="220" t="s">
        <v>171</v>
      </c>
      <c r="AU2897" s="220" t="s">
        <v>134</v>
      </c>
      <c r="AV2897" s="11" t="s">
        <v>134</v>
      </c>
      <c r="AW2897" s="11" t="s">
        <v>33</v>
      </c>
      <c r="AX2897" s="11" t="s">
        <v>70</v>
      </c>
      <c r="AY2897" s="220" t="s">
        <v>126</v>
      </c>
    </row>
    <row r="2898" spans="2:51" s="11" customFormat="1" ht="13.5">
      <c r="B2898" s="210"/>
      <c r="C2898" s="211"/>
      <c r="D2898" s="208" t="s">
        <v>171</v>
      </c>
      <c r="E2898" s="212" t="s">
        <v>21</v>
      </c>
      <c r="F2898" s="213" t="s">
        <v>3385</v>
      </c>
      <c r="G2898" s="211"/>
      <c r="H2898" s="214">
        <v>1</v>
      </c>
      <c r="I2898" s="215"/>
      <c r="J2898" s="211"/>
      <c r="K2898" s="211"/>
      <c r="L2898" s="216"/>
      <c r="M2898" s="217"/>
      <c r="N2898" s="218"/>
      <c r="O2898" s="218"/>
      <c r="P2898" s="218"/>
      <c r="Q2898" s="218"/>
      <c r="R2898" s="218"/>
      <c r="S2898" s="218"/>
      <c r="T2898" s="219"/>
      <c r="AT2898" s="220" t="s">
        <v>171</v>
      </c>
      <c r="AU2898" s="220" t="s">
        <v>134</v>
      </c>
      <c r="AV2898" s="11" t="s">
        <v>134</v>
      </c>
      <c r="AW2898" s="11" t="s">
        <v>33</v>
      </c>
      <c r="AX2898" s="11" t="s">
        <v>70</v>
      </c>
      <c r="AY2898" s="220" t="s">
        <v>126</v>
      </c>
    </row>
    <row r="2899" spans="2:51" s="11" customFormat="1" ht="13.5">
      <c r="B2899" s="210"/>
      <c r="C2899" s="211"/>
      <c r="D2899" s="208" t="s">
        <v>171</v>
      </c>
      <c r="E2899" s="212" t="s">
        <v>21</v>
      </c>
      <c r="F2899" s="213" t="s">
        <v>3386</v>
      </c>
      <c r="G2899" s="211"/>
      <c r="H2899" s="214">
        <v>1</v>
      </c>
      <c r="I2899" s="215"/>
      <c r="J2899" s="211"/>
      <c r="K2899" s="211"/>
      <c r="L2899" s="216"/>
      <c r="M2899" s="217"/>
      <c r="N2899" s="218"/>
      <c r="O2899" s="218"/>
      <c r="P2899" s="218"/>
      <c r="Q2899" s="218"/>
      <c r="R2899" s="218"/>
      <c r="S2899" s="218"/>
      <c r="T2899" s="219"/>
      <c r="AT2899" s="220" t="s">
        <v>171</v>
      </c>
      <c r="AU2899" s="220" t="s">
        <v>134</v>
      </c>
      <c r="AV2899" s="11" t="s">
        <v>134</v>
      </c>
      <c r="AW2899" s="11" t="s">
        <v>33</v>
      </c>
      <c r="AX2899" s="11" t="s">
        <v>70</v>
      </c>
      <c r="AY2899" s="220" t="s">
        <v>126</v>
      </c>
    </row>
    <row r="2900" spans="2:51" s="11" customFormat="1" ht="13.5">
      <c r="B2900" s="210"/>
      <c r="C2900" s="211"/>
      <c r="D2900" s="208" t="s">
        <v>171</v>
      </c>
      <c r="E2900" s="212" t="s">
        <v>21</v>
      </c>
      <c r="F2900" s="213" t="s">
        <v>3387</v>
      </c>
      <c r="G2900" s="211"/>
      <c r="H2900" s="214">
        <v>1</v>
      </c>
      <c r="I2900" s="215"/>
      <c r="J2900" s="211"/>
      <c r="K2900" s="211"/>
      <c r="L2900" s="216"/>
      <c r="M2900" s="217"/>
      <c r="N2900" s="218"/>
      <c r="O2900" s="218"/>
      <c r="P2900" s="218"/>
      <c r="Q2900" s="218"/>
      <c r="R2900" s="218"/>
      <c r="S2900" s="218"/>
      <c r="T2900" s="219"/>
      <c r="AT2900" s="220" t="s">
        <v>171</v>
      </c>
      <c r="AU2900" s="220" t="s">
        <v>134</v>
      </c>
      <c r="AV2900" s="11" t="s">
        <v>134</v>
      </c>
      <c r="AW2900" s="11" t="s">
        <v>33</v>
      </c>
      <c r="AX2900" s="11" t="s">
        <v>70</v>
      </c>
      <c r="AY2900" s="220" t="s">
        <v>126</v>
      </c>
    </row>
    <row r="2901" spans="2:51" s="11" customFormat="1" ht="13.5">
      <c r="B2901" s="210"/>
      <c r="C2901" s="211"/>
      <c r="D2901" s="208" t="s">
        <v>171</v>
      </c>
      <c r="E2901" s="212" t="s">
        <v>21</v>
      </c>
      <c r="F2901" s="213" t="s">
        <v>3388</v>
      </c>
      <c r="G2901" s="211"/>
      <c r="H2901" s="214">
        <v>1</v>
      </c>
      <c r="I2901" s="215"/>
      <c r="J2901" s="211"/>
      <c r="K2901" s="211"/>
      <c r="L2901" s="216"/>
      <c r="M2901" s="217"/>
      <c r="N2901" s="218"/>
      <c r="O2901" s="218"/>
      <c r="P2901" s="218"/>
      <c r="Q2901" s="218"/>
      <c r="R2901" s="218"/>
      <c r="S2901" s="218"/>
      <c r="T2901" s="219"/>
      <c r="AT2901" s="220" t="s">
        <v>171</v>
      </c>
      <c r="AU2901" s="220" t="s">
        <v>134</v>
      </c>
      <c r="AV2901" s="11" t="s">
        <v>134</v>
      </c>
      <c r="AW2901" s="11" t="s">
        <v>33</v>
      </c>
      <c r="AX2901" s="11" t="s">
        <v>70</v>
      </c>
      <c r="AY2901" s="220" t="s">
        <v>126</v>
      </c>
    </row>
    <row r="2902" spans="2:51" s="11" customFormat="1" ht="13.5">
      <c r="B2902" s="210"/>
      <c r="C2902" s="211"/>
      <c r="D2902" s="208" t="s">
        <v>171</v>
      </c>
      <c r="E2902" s="212" t="s">
        <v>21</v>
      </c>
      <c r="F2902" s="213" t="s">
        <v>3389</v>
      </c>
      <c r="G2902" s="211"/>
      <c r="H2902" s="214">
        <v>1</v>
      </c>
      <c r="I2902" s="215"/>
      <c r="J2902" s="211"/>
      <c r="K2902" s="211"/>
      <c r="L2902" s="216"/>
      <c r="M2902" s="217"/>
      <c r="N2902" s="218"/>
      <c r="O2902" s="218"/>
      <c r="P2902" s="218"/>
      <c r="Q2902" s="218"/>
      <c r="R2902" s="218"/>
      <c r="S2902" s="218"/>
      <c r="T2902" s="219"/>
      <c r="AT2902" s="220" t="s">
        <v>171</v>
      </c>
      <c r="AU2902" s="220" t="s">
        <v>134</v>
      </c>
      <c r="AV2902" s="11" t="s">
        <v>134</v>
      </c>
      <c r="AW2902" s="11" t="s">
        <v>33</v>
      </c>
      <c r="AX2902" s="11" t="s">
        <v>70</v>
      </c>
      <c r="AY2902" s="220" t="s">
        <v>126</v>
      </c>
    </row>
    <row r="2903" spans="2:51" s="11" customFormat="1" ht="13.5">
      <c r="B2903" s="210"/>
      <c r="C2903" s="211"/>
      <c r="D2903" s="208" t="s">
        <v>171</v>
      </c>
      <c r="E2903" s="212" t="s">
        <v>21</v>
      </c>
      <c r="F2903" s="213" t="s">
        <v>3390</v>
      </c>
      <c r="G2903" s="211"/>
      <c r="H2903" s="214">
        <v>1</v>
      </c>
      <c r="I2903" s="215"/>
      <c r="J2903" s="211"/>
      <c r="K2903" s="211"/>
      <c r="L2903" s="216"/>
      <c r="M2903" s="217"/>
      <c r="N2903" s="218"/>
      <c r="O2903" s="218"/>
      <c r="P2903" s="218"/>
      <c r="Q2903" s="218"/>
      <c r="R2903" s="218"/>
      <c r="S2903" s="218"/>
      <c r="T2903" s="219"/>
      <c r="AT2903" s="220" t="s">
        <v>171</v>
      </c>
      <c r="AU2903" s="220" t="s">
        <v>134</v>
      </c>
      <c r="AV2903" s="11" t="s">
        <v>134</v>
      </c>
      <c r="AW2903" s="11" t="s">
        <v>33</v>
      </c>
      <c r="AX2903" s="11" t="s">
        <v>70</v>
      </c>
      <c r="AY2903" s="220" t="s">
        <v>126</v>
      </c>
    </row>
    <row r="2904" spans="2:51" s="11" customFormat="1" ht="13.5">
      <c r="B2904" s="210"/>
      <c r="C2904" s="211"/>
      <c r="D2904" s="208" t="s">
        <v>171</v>
      </c>
      <c r="E2904" s="212" t="s">
        <v>21</v>
      </c>
      <c r="F2904" s="213" t="s">
        <v>3391</v>
      </c>
      <c r="G2904" s="211"/>
      <c r="H2904" s="214">
        <v>1</v>
      </c>
      <c r="I2904" s="215"/>
      <c r="J2904" s="211"/>
      <c r="K2904" s="211"/>
      <c r="L2904" s="216"/>
      <c r="M2904" s="217"/>
      <c r="N2904" s="218"/>
      <c r="O2904" s="218"/>
      <c r="P2904" s="218"/>
      <c r="Q2904" s="218"/>
      <c r="R2904" s="218"/>
      <c r="S2904" s="218"/>
      <c r="T2904" s="219"/>
      <c r="AT2904" s="220" t="s">
        <v>171</v>
      </c>
      <c r="AU2904" s="220" t="s">
        <v>134</v>
      </c>
      <c r="AV2904" s="11" t="s">
        <v>134</v>
      </c>
      <c r="AW2904" s="11" t="s">
        <v>33</v>
      </c>
      <c r="AX2904" s="11" t="s">
        <v>70</v>
      </c>
      <c r="AY2904" s="220" t="s">
        <v>126</v>
      </c>
    </row>
    <row r="2905" spans="2:51" s="11" customFormat="1" ht="13.5">
      <c r="B2905" s="210"/>
      <c r="C2905" s="211"/>
      <c r="D2905" s="208" t="s">
        <v>171</v>
      </c>
      <c r="E2905" s="212" t="s">
        <v>21</v>
      </c>
      <c r="F2905" s="213" t="s">
        <v>3392</v>
      </c>
      <c r="G2905" s="211"/>
      <c r="H2905" s="214">
        <v>1</v>
      </c>
      <c r="I2905" s="215"/>
      <c r="J2905" s="211"/>
      <c r="K2905" s="211"/>
      <c r="L2905" s="216"/>
      <c r="M2905" s="217"/>
      <c r="N2905" s="218"/>
      <c r="O2905" s="218"/>
      <c r="P2905" s="218"/>
      <c r="Q2905" s="218"/>
      <c r="R2905" s="218"/>
      <c r="S2905" s="218"/>
      <c r="T2905" s="219"/>
      <c r="AT2905" s="220" t="s">
        <v>171</v>
      </c>
      <c r="AU2905" s="220" t="s">
        <v>134</v>
      </c>
      <c r="AV2905" s="11" t="s">
        <v>134</v>
      </c>
      <c r="AW2905" s="11" t="s">
        <v>33</v>
      </c>
      <c r="AX2905" s="11" t="s">
        <v>70</v>
      </c>
      <c r="AY2905" s="220" t="s">
        <v>126</v>
      </c>
    </row>
    <row r="2906" spans="2:51" s="11" customFormat="1" ht="13.5">
      <c r="B2906" s="210"/>
      <c r="C2906" s="211"/>
      <c r="D2906" s="208" t="s">
        <v>171</v>
      </c>
      <c r="E2906" s="212" t="s">
        <v>21</v>
      </c>
      <c r="F2906" s="213" t="s">
        <v>3393</v>
      </c>
      <c r="G2906" s="211"/>
      <c r="H2906" s="214">
        <v>1</v>
      </c>
      <c r="I2906" s="215"/>
      <c r="J2906" s="211"/>
      <c r="K2906" s="211"/>
      <c r="L2906" s="216"/>
      <c r="M2906" s="217"/>
      <c r="N2906" s="218"/>
      <c r="O2906" s="218"/>
      <c r="P2906" s="218"/>
      <c r="Q2906" s="218"/>
      <c r="R2906" s="218"/>
      <c r="S2906" s="218"/>
      <c r="T2906" s="219"/>
      <c r="AT2906" s="220" t="s">
        <v>171</v>
      </c>
      <c r="AU2906" s="220" t="s">
        <v>134</v>
      </c>
      <c r="AV2906" s="11" t="s">
        <v>134</v>
      </c>
      <c r="AW2906" s="11" t="s">
        <v>33</v>
      </c>
      <c r="AX2906" s="11" t="s">
        <v>70</v>
      </c>
      <c r="AY2906" s="220" t="s">
        <v>126</v>
      </c>
    </row>
    <row r="2907" spans="2:51" s="11" customFormat="1" ht="13.5">
      <c r="B2907" s="210"/>
      <c r="C2907" s="211"/>
      <c r="D2907" s="208" t="s">
        <v>171</v>
      </c>
      <c r="E2907" s="212" t="s">
        <v>21</v>
      </c>
      <c r="F2907" s="213" t="s">
        <v>3394</v>
      </c>
      <c r="G2907" s="211"/>
      <c r="H2907" s="214">
        <v>1</v>
      </c>
      <c r="I2907" s="215"/>
      <c r="J2907" s="211"/>
      <c r="K2907" s="211"/>
      <c r="L2907" s="216"/>
      <c r="M2907" s="217"/>
      <c r="N2907" s="218"/>
      <c r="O2907" s="218"/>
      <c r="P2907" s="218"/>
      <c r="Q2907" s="218"/>
      <c r="R2907" s="218"/>
      <c r="S2907" s="218"/>
      <c r="T2907" s="219"/>
      <c r="AT2907" s="220" t="s">
        <v>171</v>
      </c>
      <c r="AU2907" s="220" t="s">
        <v>134</v>
      </c>
      <c r="AV2907" s="11" t="s">
        <v>134</v>
      </c>
      <c r="AW2907" s="11" t="s">
        <v>33</v>
      </c>
      <c r="AX2907" s="11" t="s">
        <v>70</v>
      </c>
      <c r="AY2907" s="220" t="s">
        <v>126</v>
      </c>
    </row>
    <row r="2908" spans="2:51" s="11" customFormat="1" ht="13.5">
      <c r="B2908" s="210"/>
      <c r="C2908" s="211"/>
      <c r="D2908" s="208" t="s">
        <v>171</v>
      </c>
      <c r="E2908" s="212" t="s">
        <v>21</v>
      </c>
      <c r="F2908" s="213" t="s">
        <v>3395</v>
      </c>
      <c r="G2908" s="211"/>
      <c r="H2908" s="214">
        <v>1</v>
      </c>
      <c r="I2908" s="215"/>
      <c r="J2908" s="211"/>
      <c r="K2908" s="211"/>
      <c r="L2908" s="216"/>
      <c r="M2908" s="217"/>
      <c r="N2908" s="218"/>
      <c r="O2908" s="218"/>
      <c r="P2908" s="218"/>
      <c r="Q2908" s="218"/>
      <c r="R2908" s="218"/>
      <c r="S2908" s="218"/>
      <c r="T2908" s="219"/>
      <c r="AT2908" s="220" t="s">
        <v>171</v>
      </c>
      <c r="AU2908" s="220" t="s">
        <v>134</v>
      </c>
      <c r="AV2908" s="11" t="s">
        <v>134</v>
      </c>
      <c r="AW2908" s="11" t="s">
        <v>33</v>
      </c>
      <c r="AX2908" s="11" t="s">
        <v>70</v>
      </c>
      <c r="AY2908" s="220" t="s">
        <v>126</v>
      </c>
    </row>
    <row r="2909" spans="2:51" s="11" customFormat="1" ht="13.5">
      <c r="B2909" s="210"/>
      <c r="C2909" s="211"/>
      <c r="D2909" s="208" t="s">
        <v>171</v>
      </c>
      <c r="E2909" s="212" t="s">
        <v>21</v>
      </c>
      <c r="F2909" s="213" t="s">
        <v>3396</v>
      </c>
      <c r="G2909" s="211"/>
      <c r="H2909" s="214">
        <v>1</v>
      </c>
      <c r="I2909" s="215"/>
      <c r="J2909" s="211"/>
      <c r="K2909" s="211"/>
      <c r="L2909" s="216"/>
      <c r="M2909" s="217"/>
      <c r="N2909" s="218"/>
      <c r="O2909" s="218"/>
      <c r="P2909" s="218"/>
      <c r="Q2909" s="218"/>
      <c r="R2909" s="218"/>
      <c r="S2909" s="218"/>
      <c r="T2909" s="219"/>
      <c r="AT2909" s="220" t="s">
        <v>171</v>
      </c>
      <c r="AU2909" s="220" t="s">
        <v>134</v>
      </c>
      <c r="AV2909" s="11" t="s">
        <v>134</v>
      </c>
      <c r="AW2909" s="11" t="s">
        <v>33</v>
      </c>
      <c r="AX2909" s="11" t="s">
        <v>70</v>
      </c>
      <c r="AY2909" s="220" t="s">
        <v>126</v>
      </c>
    </row>
    <row r="2910" spans="2:51" s="11" customFormat="1" ht="13.5">
      <c r="B2910" s="210"/>
      <c r="C2910" s="211"/>
      <c r="D2910" s="208" t="s">
        <v>171</v>
      </c>
      <c r="E2910" s="212" t="s">
        <v>21</v>
      </c>
      <c r="F2910" s="213" t="s">
        <v>3397</v>
      </c>
      <c r="G2910" s="211"/>
      <c r="H2910" s="214">
        <v>1</v>
      </c>
      <c r="I2910" s="215"/>
      <c r="J2910" s="211"/>
      <c r="K2910" s="211"/>
      <c r="L2910" s="216"/>
      <c r="M2910" s="217"/>
      <c r="N2910" s="218"/>
      <c r="O2910" s="218"/>
      <c r="P2910" s="218"/>
      <c r="Q2910" s="218"/>
      <c r="R2910" s="218"/>
      <c r="S2910" s="218"/>
      <c r="T2910" s="219"/>
      <c r="AT2910" s="220" t="s">
        <v>171</v>
      </c>
      <c r="AU2910" s="220" t="s">
        <v>134</v>
      </c>
      <c r="AV2910" s="11" t="s">
        <v>134</v>
      </c>
      <c r="AW2910" s="11" t="s">
        <v>33</v>
      </c>
      <c r="AX2910" s="11" t="s">
        <v>70</v>
      </c>
      <c r="AY2910" s="220" t="s">
        <v>126</v>
      </c>
    </row>
    <row r="2911" spans="2:51" s="11" customFormat="1" ht="13.5">
      <c r="B2911" s="210"/>
      <c r="C2911" s="211"/>
      <c r="D2911" s="208" t="s">
        <v>171</v>
      </c>
      <c r="E2911" s="212" t="s">
        <v>21</v>
      </c>
      <c r="F2911" s="213" t="s">
        <v>3398</v>
      </c>
      <c r="G2911" s="211"/>
      <c r="H2911" s="214">
        <v>1</v>
      </c>
      <c r="I2911" s="215"/>
      <c r="J2911" s="211"/>
      <c r="K2911" s="211"/>
      <c r="L2911" s="216"/>
      <c r="M2911" s="217"/>
      <c r="N2911" s="218"/>
      <c r="O2911" s="218"/>
      <c r="P2911" s="218"/>
      <c r="Q2911" s="218"/>
      <c r="R2911" s="218"/>
      <c r="S2911" s="218"/>
      <c r="T2911" s="219"/>
      <c r="AT2911" s="220" t="s">
        <v>171</v>
      </c>
      <c r="AU2911" s="220" t="s">
        <v>134</v>
      </c>
      <c r="AV2911" s="11" t="s">
        <v>134</v>
      </c>
      <c r="AW2911" s="11" t="s">
        <v>33</v>
      </c>
      <c r="AX2911" s="11" t="s">
        <v>70</v>
      </c>
      <c r="AY2911" s="220" t="s">
        <v>126</v>
      </c>
    </row>
    <row r="2912" spans="2:51" s="12" customFormat="1" ht="13.5">
      <c r="B2912" s="221"/>
      <c r="C2912" s="222"/>
      <c r="D2912" s="205" t="s">
        <v>171</v>
      </c>
      <c r="E2912" s="248" t="s">
        <v>21</v>
      </c>
      <c r="F2912" s="249" t="s">
        <v>174</v>
      </c>
      <c r="G2912" s="222"/>
      <c r="H2912" s="250">
        <v>75</v>
      </c>
      <c r="I2912" s="226"/>
      <c r="J2912" s="222"/>
      <c r="K2912" s="222"/>
      <c r="L2912" s="227"/>
      <c r="M2912" s="228"/>
      <c r="N2912" s="229"/>
      <c r="O2912" s="229"/>
      <c r="P2912" s="229"/>
      <c r="Q2912" s="229"/>
      <c r="R2912" s="229"/>
      <c r="S2912" s="229"/>
      <c r="T2912" s="230"/>
      <c r="AT2912" s="231" t="s">
        <v>171</v>
      </c>
      <c r="AU2912" s="231" t="s">
        <v>134</v>
      </c>
      <c r="AV2912" s="12" t="s">
        <v>133</v>
      </c>
      <c r="AW2912" s="12" t="s">
        <v>33</v>
      </c>
      <c r="AX2912" s="12" t="s">
        <v>78</v>
      </c>
      <c r="AY2912" s="231" t="s">
        <v>126</v>
      </c>
    </row>
    <row r="2913" spans="2:65" s="1" customFormat="1" ht="22.5" customHeight="1">
      <c r="B2913" s="41"/>
      <c r="C2913" s="251" t="s">
        <v>3399</v>
      </c>
      <c r="D2913" s="251" t="s">
        <v>391</v>
      </c>
      <c r="E2913" s="252" t="s">
        <v>3400</v>
      </c>
      <c r="F2913" s="253" t="s">
        <v>3401</v>
      </c>
      <c r="G2913" s="254" t="s">
        <v>489</v>
      </c>
      <c r="H2913" s="255">
        <v>75</v>
      </c>
      <c r="I2913" s="256"/>
      <c r="J2913" s="257">
        <f>ROUND(I2913*H2913,2)</f>
        <v>0</v>
      </c>
      <c r="K2913" s="253" t="s">
        <v>160</v>
      </c>
      <c r="L2913" s="258"/>
      <c r="M2913" s="259" t="s">
        <v>21</v>
      </c>
      <c r="N2913" s="260" t="s">
        <v>42</v>
      </c>
      <c r="O2913" s="42"/>
      <c r="P2913" s="202">
        <f>O2913*H2913</f>
        <v>0</v>
      </c>
      <c r="Q2913" s="202">
        <v>0</v>
      </c>
      <c r="R2913" s="202">
        <f>Q2913*H2913</f>
        <v>0</v>
      </c>
      <c r="S2913" s="202">
        <v>0</v>
      </c>
      <c r="T2913" s="203">
        <f>S2913*H2913</f>
        <v>0</v>
      </c>
      <c r="AR2913" s="24" t="s">
        <v>361</v>
      </c>
      <c r="AT2913" s="24" t="s">
        <v>391</v>
      </c>
      <c r="AU2913" s="24" t="s">
        <v>134</v>
      </c>
      <c r="AY2913" s="24" t="s">
        <v>126</v>
      </c>
      <c r="BE2913" s="204">
        <f>IF(N2913="základní",J2913,0)</f>
        <v>0</v>
      </c>
      <c r="BF2913" s="204">
        <f>IF(N2913="snížená",J2913,0)</f>
        <v>0</v>
      </c>
      <c r="BG2913" s="204">
        <f>IF(N2913="zákl. přenesená",J2913,0)</f>
        <v>0</v>
      </c>
      <c r="BH2913" s="204">
        <f>IF(N2913="sníž. přenesená",J2913,0)</f>
        <v>0</v>
      </c>
      <c r="BI2913" s="204">
        <f>IF(N2913="nulová",J2913,0)</f>
        <v>0</v>
      </c>
      <c r="BJ2913" s="24" t="s">
        <v>134</v>
      </c>
      <c r="BK2913" s="204">
        <f>ROUND(I2913*H2913,2)</f>
        <v>0</v>
      </c>
      <c r="BL2913" s="24" t="s">
        <v>161</v>
      </c>
      <c r="BM2913" s="24" t="s">
        <v>3402</v>
      </c>
    </row>
    <row r="2914" spans="2:65" s="1" customFormat="1" ht="27">
      <c r="B2914" s="41"/>
      <c r="C2914" s="63"/>
      <c r="D2914" s="205" t="s">
        <v>135</v>
      </c>
      <c r="E2914" s="63"/>
      <c r="F2914" s="206" t="s">
        <v>3403</v>
      </c>
      <c r="G2914" s="63"/>
      <c r="H2914" s="63"/>
      <c r="I2914" s="163"/>
      <c r="J2914" s="63"/>
      <c r="K2914" s="63"/>
      <c r="L2914" s="61"/>
      <c r="M2914" s="207"/>
      <c r="N2914" s="42"/>
      <c r="O2914" s="42"/>
      <c r="P2914" s="42"/>
      <c r="Q2914" s="42"/>
      <c r="R2914" s="42"/>
      <c r="S2914" s="42"/>
      <c r="T2914" s="78"/>
      <c r="AT2914" s="24" t="s">
        <v>135</v>
      </c>
      <c r="AU2914" s="24" t="s">
        <v>134</v>
      </c>
    </row>
    <row r="2915" spans="2:65" s="1" customFormat="1" ht="22.5" customHeight="1">
      <c r="B2915" s="41"/>
      <c r="C2915" s="193" t="s">
        <v>1959</v>
      </c>
      <c r="D2915" s="193" t="s">
        <v>129</v>
      </c>
      <c r="E2915" s="194" t="s">
        <v>3404</v>
      </c>
      <c r="F2915" s="195" t="s">
        <v>3405</v>
      </c>
      <c r="G2915" s="196" t="s">
        <v>489</v>
      </c>
      <c r="H2915" s="197">
        <v>36</v>
      </c>
      <c r="I2915" s="198"/>
      <c r="J2915" s="199">
        <f>ROUND(I2915*H2915,2)</f>
        <v>0</v>
      </c>
      <c r="K2915" s="195" t="s">
        <v>160</v>
      </c>
      <c r="L2915" s="61"/>
      <c r="M2915" s="200" t="s">
        <v>21</v>
      </c>
      <c r="N2915" s="201" t="s">
        <v>42</v>
      </c>
      <c r="O2915" s="42"/>
      <c r="P2915" s="202">
        <f>O2915*H2915</f>
        <v>0</v>
      </c>
      <c r="Q2915" s="202">
        <v>0</v>
      </c>
      <c r="R2915" s="202">
        <f>Q2915*H2915</f>
        <v>0</v>
      </c>
      <c r="S2915" s="202">
        <v>0</v>
      </c>
      <c r="T2915" s="203">
        <f>S2915*H2915</f>
        <v>0</v>
      </c>
      <c r="AR2915" s="24" t="s">
        <v>161</v>
      </c>
      <c r="AT2915" s="24" t="s">
        <v>129</v>
      </c>
      <c r="AU2915" s="24" t="s">
        <v>134</v>
      </c>
      <c r="AY2915" s="24" t="s">
        <v>126</v>
      </c>
      <c r="BE2915" s="204">
        <f>IF(N2915="základní",J2915,0)</f>
        <v>0</v>
      </c>
      <c r="BF2915" s="204">
        <f>IF(N2915="snížená",J2915,0)</f>
        <v>0</v>
      </c>
      <c r="BG2915" s="204">
        <f>IF(N2915="zákl. přenesená",J2915,0)</f>
        <v>0</v>
      </c>
      <c r="BH2915" s="204">
        <f>IF(N2915="sníž. přenesená",J2915,0)</f>
        <v>0</v>
      </c>
      <c r="BI2915" s="204">
        <f>IF(N2915="nulová",J2915,0)</f>
        <v>0</v>
      </c>
      <c r="BJ2915" s="24" t="s">
        <v>134</v>
      </c>
      <c r="BK2915" s="204">
        <f>ROUND(I2915*H2915,2)</f>
        <v>0</v>
      </c>
      <c r="BL2915" s="24" t="s">
        <v>161</v>
      </c>
      <c r="BM2915" s="24" t="s">
        <v>3406</v>
      </c>
    </row>
    <row r="2916" spans="2:65" s="1" customFormat="1" ht="27">
      <c r="B2916" s="41"/>
      <c r="C2916" s="63"/>
      <c r="D2916" s="208" t="s">
        <v>135</v>
      </c>
      <c r="E2916" s="63"/>
      <c r="F2916" s="209" t="s">
        <v>3407</v>
      </c>
      <c r="G2916" s="63"/>
      <c r="H2916" s="63"/>
      <c r="I2916" s="163"/>
      <c r="J2916" s="63"/>
      <c r="K2916" s="63"/>
      <c r="L2916" s="61"/>
      <c r="M2916" s="207"/>
      <c r="N2916" s="42"/>
      <c r="O2916" s="42"/>
      <c r="P2916" s="42"/>
      <c r="Q2916" s="42"/>
      <c r="R2916" s="42"/>
      <c r="S2916" s="42"/>
      <c r="T2916" s="78"/>
      <c r="AT2916" s="24" t="s">
        <v>135</v>
      </c>
      <c r="AU2916" s="24" t="s">
        <v>134</v>
      </c>
    </row>
    <row r="2917" spans="2:65" s="1" customFormat="1" ht="81">
      <c r="B2917" s="41"/>
      <c r="C2917" s="63"/>
      <c r="D2917" s="208" t="s">
        <v>299</v>
      </c>
      <c r="E2917" s="63"/>
      <c r="F2917" s="236" t="s">
        <v>3329</v>
      </c>
      <c r="G2917" s="63"/>
      <c r="H2917" s="63"/>
      <c r="I2917" s="163"/>
      <c r="J2917" s="63"/>
      <c r="K2917" s="63"/>
      <c r="L2917" s="61"/>
      <c r="M2917" s="207"/>
      <c r="N2917" s="42"/>
      <c r="O2917" s="42"/>
      <c r="P2917" s="42"/>
      <c r="Q2917" s="42"/>
      <c r="R2917" s="42"/>
      <c r="S2917" s="42"/>
      <c r="T2917" s="78"/>
      <c r="AT2917" s="24" t="s">
        <v>299</v>
      </c>
      <c r="AU2917" s="24" t="s">
        <v>134</v>
      </c>
    </row>
    <row r="2918" spans="2:65" s="11" customFormat="1" ht="13.5">
      <c r="B2918" s="210"/>
      <c r="C2918" s="211"/>
      <c r="D2918" s="208" t="s">
        <v>171</v>
      </c>
      <c r="E2918" s="212" t="s">
        <v>21</v>
      </c>
      <c r="F2918" s="213" t="s">
        <v>3408</v>
      </c>
      <c r="G2918" s="211"/>
      <c r="H2918" s="214">
        <v>1</v>
      </c>
      <c r="I2918" s="215"/>
      <c r="J2918" s="211"/>
      <c r="K2918" s="211"/>
      <c r="L2918" s="216"/>
      <c r="M2918" s="217"/>
      <c r="N2918" s="218"/>
      <c r="O2918" s="218"/>
      <c r="P2918" s="218"/>
      <c r="Q2918" s="218"/>
      <c r="R2918" s="218"/>
      <c r="S2918" s="218"/>
      <c r="T2918" s="219"/>
      <c r="AT2918" s="220" t="s">
        <v>171</v>
      </c>
      <c r="AU2918" s="220" t="s">
        <v>134</v>
      </c>
      <c r="AV2918" s="11" t="s">
        <v>134</v>
      </c>
      <c r="AW2918" s="11" t="s">
        <v>33</v>
      </c>
      <c r="AX2918" s="11" t="s">
        <v>70</v>
      </c>
      <c r="AY2918" s="220" t="s">
        <v>126</v>
      </c>
    </row>
    <row r="2919" spans="2:65" s="11" customFormat="1" ht="13.5">
      <c r="B2919" s="210"/>
      <c r="C2919" s="211"/>
      <c r="D2919" s="208" t="s">
        <v>171</v>
      </c>
      <c r="E2919" s="212" t="s">
        <v>21</v>
      </c>
      <c r="F2919" s="213" t="s">
        <v>3409</v>
      </c>
      <c r="G2919" s="211"/>
      <c r="H2919" s="214">
        <v>1</v>
      </c>
      <c r="I2919" s="215"/>
      <c r="J2919" s="211"/>
      <c r="K2919" s="211"/>
      <c r="L2919" s="216"/>
      <c r="M2919" s="217"/>
      <c r="N2919" s="218"/>
      <c r="O2919" s="218"/>
      <c r="P2919" s="218"/>
      <c r="Q2919" s="218"/>
      <c r="R2919" s="218"/>
      <c r="S2919" s="218"/>
      <c r="T2919" s="219"/>
      <c r="AT2919" s="220" t="s">
        <v>171</v>
      </c>
      <c r="AU2919" s="220" t="s">
        <v>134</v>
      </c>
      <c r="AV2919" s="11" t="s">
        <v>134</v>
      </c>
      <c r="AW2919" s="11" t="s">
        <v>33</v>
      </c>
      <c r="AX2919" s="11" t="s">
        <v>70</v>
      </c>
      <c r="AY2919" s="220" t="s">
        <v>126</v>
      </c>
    </row>
    <row r="2920" spans="2:65" s="11" customFormat="1" ht="13.5">
      <c r="B2920" s="210"/>
      <c r="C2920" s="211"/>
      <c r="D2920" s="208" t="s">
        <v>171</v>
      </c>
      <c r="E2920" s="212" t="s">
        <v>21</v>
      </c>
      <c r="F2920" s="213" t="s">
        <v>3410</v>
      </c>
      <c r="G2920" s="211"/>
      <c r="H2920" s="214">
        <v>1</v>
      </c>
      <c r="I2920" s="215"/>
      <c r="J2920" s="211"/>
      <c r="K2920" s="211"/>
      <c r="L2920" s="216"/>
      <c r="M2920" s="217"/>
      <c r="N2920" s="218"/>
      <c r="O2920" s="218"/>
      <c r="P2920" s="218"/>
      <c r="Q2920" s="218"/>
      <c r="R2920" s="218"/>
      <c r="S2920" s="218"/>
      <c r="T2920" s="219"/>
      <c r="AT2920" s="220" t="s">
        <v>171</v>
      </c>
      <c r="AU2920" s="220" t="s">
        <v>134</v>
      </c>
      <c r="AV2920" s="11" t="s">
        <v>134</v>
      </c>
      <c r="AW2920" s="11" t="s">
        <v>33</v>
      </c>
      <c r="AX2920" s="11" t="s">
        <v>70</v>
      </c>
      <c r="AY2920" s="220" t="s">
        <v>126</v>
      </c>
    </row>
    <row r="2921" spans="2:65" s="11" customFormat="1" ht="13.5">
      <c r="B2921" s="210"/>
      <c r="C2921" s="211"/>
      <c r="D2921" s="208" t="s">
        <v>171</v>
      </c>
      <c r="E2921" s="212" t="s">
        <v>21</v>
      </c>
      <c r="F2921" s="213" t="s">
        <v>3411</v>
      </c>
      <c r="G2921" s="211"/>
      <c r="H2921" s="214">
        <v>1</v>
      </c>
      <c r="I2921" s="215"/>
      <c r="J2921" s="211"/>
      <c r="K2921" s="211"/>
      <c r="L2921" s="216"/>
      <c r="M2921" s="217"/>
      <c r="N2921" s="218"/>
      <c r="O2921" s="218"/>
      <c r="P2921" s="218"/>
      <c r="Q2921" s="218"/>
      <c r="R2921" s="218"/>
      <c r="S2921" s="218"/>
      <c r="T2921" s="219"/>
      <c r="AT2921" s="220" t="s">
        <v>171</v>
      </c>
      <c r="AU2921" s="220" t="s">
        <v>134</v>
      </c>
      <c r="AV2921" s="11" t="s">
        <v>134</v>
      </c>
      <c r="AW2921" s="11" t="s">
        <v>33</v>
      </c>
      <c r="AX2921" s="11" t="s">
        <v>70</v>
      </c>
      <c r="AY2921" s="220" t="s">
        <v>126</v>
      </c>
    </row>
    <row r="2922" spans="2:65" s="11" customFormat="1" ht="13.5">
      <c r="B2922" s="210"/>
      <c r="C2922" s="211"/>
      <c r="D2922" s="208" t="s">
        <v>171</v>
      </c>
      <c r="E2922" s="212" t="s">
        <v>21</v>
      </c>
      <c r="F2922" s="213" t="s">
        <v>3128</v>
      </c>
      <c r="G2922" s="211"/>
      <c r="H2922" s="214">
        <v>1</v>
      </c>
      <c r="I2922" s="215"/>
      <c r="J2922" s="211"/>
      <c r="K2922" s="211"/>
      <c r="L2922" s="216"/>
      <c r="M2922" s="217"/>
      <c r="N2922" s="218"/>
      <c r="O2922" s="218"/>
      <c r="P2922" s="218"/>
      <c r="Q2922" s="218"/>
      <c r="R2922" s="218"/>
      <c r="S2922" s="218"/>
      <c r="T2922" s="219"/>
      <c r="AT2922" s="220" t="s">
        <v>171</v>
      </c>
      <c r="AU2922" s="220" t="s">
        <v>134</v>
      </c>
      <c r="AV2922" s="11" t="s">
        <v>134</v>
      </c>
      <c r="AW2922" s="11" t="s">
        <v>33</v>
      </c>
      <c r="AX2922" s="11" t="s">
        <v>70</v>
      </c>
      <c r="AY2922" s="220" t="s">
        <v>126</v>
      </c>
    </row>
    <row r="2923" spans="2:65" s="11" customFormat="1" ht="13.5">
      <c r="B2923" s="210"/>
      <c r="C2923" s="211"/>
      <c r="D2923" s="208" t="s">
        <v>171</v>
      </c>
      <c r="E2923" s="212" t="s">
        <v>21</v>
      </c>
      <c r="F2923" s="213" t="s">
        <v>3129</v>
      </c>
      <c r="G2923" s="211"/>
      <c r="H2923" s="214">
        <v>1</v>
      </c>
      <c r="I2923" s="215"/>
      <c r="J2923" s="211"/>
      <c r="K2923" s="211"/>
      <c r="L2923" s="216"/>
      <c r="M2923" s="217"/>
      <c r="N2923" s="218"/>
      <c r="O2923" s="218"/>
      <c r="P2923" s="218"/>
      <c r="Q2923" s="218"/>
      <c r="R2923" s="218"/>
      <c r="S2923" s="218"/>
      <c r="T2923" s="219"/>
      <c r="AT2923" s="220" t="s">
        <v>171</v>
      </c>
      <c r="AU2923" s="220" t="s">
        <v>134</v>
      </c>
      <c r="AV2923" s="11" t="s">
        <v>134</v>
      </c>
      <c r="AW2923" s="11" t="s">
        <v>33</v>
      </c>
      <c r="AX2923" s="11" t="s">
        <v>70</v>
      </c>
      <c r="AY2923" s="220" t="s">
        <v>126</v>
      </c>
    </row>
    <row r="2924" spans="2:65" s="11" customFormat="1" ht="13.5">
      <c r="B2924" s="210"/>
      <c r="C2924" s="211"/>
      <c r="D2924" s="208" t="s">
        <v>171</v>
      </c>
      <c r="E2924" s="212" t="s">
        <v>21</v>
      </c>
      <c r="F2924" s="213" t="s">
        <v>3412</v>
      </c>
      <c r="G2924" s="211"/>
      <c r="H2924" s="214">
        <v>1</v>
      </c>
      <c r="I2924" s="215"/>
      <c r="J2924" s="211"/>
      <c r="K2924" s="211"/>
      <c r="L2924" s="216"/>
      <c r="M2924" s="217"/>
      <c r="N2924" s="218"/>
      <c r="O2924" s="218"/>
      <c r="P2924" s="218"/>
      <c r="Q2924" s="218"/>
      <c r="R2924" s="218"/>
      <c r="S2924" s="218"/>
      <c r="T2924" s="219"/>
      <c r="AT2924" s="220" t="s">
        <v>171</v>
      </c>
      <c r="AU2924" s="220" t="s">
        <v>134</v>
      </c>
      <c r="AV2924" s="11" t="s">
        <v>134</v>
      </c>
      <c r="AW2924" s="11" t="s">
        <v>33</v>
      </c>
      <c r="AX2924" s="11" t="s">
        <v>70</v>
      </c>
      <c r="AY2924" s="220" t="s">
        <v>126</v>
      </c>
    </row>
    <row r="2925" spans="2:65" s="11" customFormat="1" ht="13.5">
      <c r="B2925" s="210"/>
      <c r="C2925" s="211"/>
      <c r="D2925" s="208" t="s">
        <v>171</v>
      </c>
      <c r="E2925" s="212" t="s">
        <v>21</v>
      </c>
      <c r="F2925" s="213" t="s">
        <v>3130</v>
      </c>
      <c r="G2925" s="211"/>
      <c r="H2925" s="214">
        <v>1</v>
      </c>
      <c r="I2925" s="215"/>
      <c r="J2925" s="211"/>
      <c r="K2925" s="211"/>
      <c r="L2925" s="216"/>
      <c r="M2925" s="217"/>
      <c r="N2925" s="218"/>
      <c r="O2925" s="218"/>
      <c r="P2925" s="218"/>
      <c r="Q2925" s="218"/>
      <c r="R2925" s="218"/>
      <c r="S2925" s="218"/>
      <c r="T2925" s="219"/>
      <c r="AT2925" s="220" t="s">
        <v>171</v>
      </c>
      <c r="AU2925" s="220" t="s">
        <v>134</v>
      </c>
      <c r="AV2925" s="11" t="s">
        <v>134</v>
      </c>
      <c r="AW2925" s="11" t="s">
        <v>33</v>
      </c>
      <c r="AX2925" s="11" t="s">
        <v>70</v>
      </c>
      <c r="AY2925" s="220" t="s">
        <v>126</v>
      </c>
    </row>
    <row r="2926" spans="2:65" s="11" customFormat="1" ht="13.5">
      <c r="B2926" s="210"/>
      <c r="C2926" s="211"/>
      <c r="D2926" s="208" t="s">
        <v>171</v>
      </c>
      <c r="E2926" s="212" t="s">
        <v>21</v>
      </c>
      <c r="F2926" s="213" t="s">
        <v>3413</v>
      </c>
      <c r="G2926" s="211"/>
      <c r="H2926" s="214">
        <v>1</v>
      </c>
      <c r="I2926" s="215"/>
      <c r="J2926" s="211"/>
      <c r="K2926" s="211"/>
      <c r="L2926" s="216"/>
      <c r="M2926" s="217"/>
      <c r="N2926" s="218"/>
      <c r="O2926" s="218"/>
      <c r="P2926" s="218"/>
      <c r="Q2926" s="218"/>
      <c r="R2926" s="218"/>
      <c r="S2926" s="218"/>
      <c r="T2926" s="219"/>
      <c r="AT2926" s="220" t="s">
        <v>171</v>
      </c>
      <c r="AU2926" s="220" t="s">
        <v>134</v>
      </c>
      <c r="AV2926" s="11" t="s">
        <v>134</v>
      </c>
      <c r="AW2926" s="11" t="s">
        <v>33</v>
      </c>
      <c r="AX2926" s="11" t="s">
        <v>70</v>
      </c>
      <c r="AY2926" s="220" t="s">
        <v>126</v>
      </c>
    </row>
    <row r="2927" spans="2:65" s="11" customFormat="1" ht="13.5">
      <c r="B2927" s="210"/>
      <c r="C2927" s="211"/>
      <c r="D2927" s="208" t="s">
        <v>171</v>
      </c>
      <c r="E2927" s="212" t="s">
        <v>21</v>
      </c>
      <c r="F2927" s="213" t="s">
        <v>3414</v>
      </c>
      <c r="G2927" s="211"/>
      <c r="H2927" s="214">
        <v>1</v>
      </c>
      <c r="I2927" s="215"/>
      <c r="J2927" s="211"/>
      <c r="K2927" s="211"/>
      <c r="L2927" s="216"/>
      <c r="M2927" s="217"/>
      <c r="N2927" s="218"/>
      <c r="O2927" s="218"/>
      <c r="P2927" s="218"/>
      <c r="Q2927" s="218"/>
      <c r="R2927" s="218"/>
      <c r="S2927" s="218"/>
      <c r="T2927" s="219"/>
      <c r="AT2927" s="220" t="s">
        <v>171</v>
      </c>
      <c r="AU2927" s="220" t="s">
        <v>134</v>
      </c>
      <c r="AV2927" s="11" t="s">
        <v>134</v>
      </c>
      <c r="AW2927" s="11" t="s">
        <v>33</v>
      </c>
      <c r="AX2927" s="11" t="s">
        <v>70</v>
      </c>
      <c r="AY2927" s="220" t="s">
        <v>126</v>
      </c>
    </row>
    <row r="2928" spans="2:65" s="11" customFormat="1" ht="13.5">
      <c r="B2928" s="210"/>
      <c r="C2928" s="211"/>
      <c r="D2928" s="208" t="s">
        <v>171</v>
      </c>
      <c r="E2928" s="212" t="s">
        <v>21</v>
      </c>
      <c r="F2928" s="213" t="s">
        <v>3415</v>
      </c>
      <c r="G2928" s="211"/>
      <c r="H2928" s="214">
        <v>1</v>
      </c>
      <c r="I2928" s="215"/>
      <c r="J2928" s="211"/>
      <c r="K2928" s="211"/>
      <c r="L2928" s="216"/>
      <c r="M2928" s="217"/>
      <c r="N2928" s="218"/>
      <c r="O2928" s="218"/>
      <c r="P2928" s="218"/>
      <c r="Q2928" s="218"/>
      <c r="R2928" s="218"/>
      <c r="S2928" s="218"/>
      <c r="T2928" s="219"/>
      <c r="AT2928" s="220" t="s">
        <v>171</v>
      </c>
      <c r="AU2928" s="220" t="s">
        <v>134</v>
      </c>
      <c r="AV2928" s="11" t="s">
        <v>134</v>
      </c>
      <c r="AW2928" s="11" t="s">
        <v>33</v>
      </c>
      <c r="AX2928" s="11" t="s">
        <v>70</v>
      </c>
      <c r="AY2928" s="220" t="s">
        <v>126</v>
      </c>
    </row>
    <row r="2929" spans="2:51" s="11" customFormat="1" ht="13.5">
      <c r="B2929" s="210"/>
      <c r="C2929" s="211"/>
      <c r="D2929" s="208" t="s">
        <v>171</v>
      </c>
      <c r="E2929" s="212" t="s">
        <v>21</v>
      </c>
      <c r="F2929" s="213" t="s">
        <v>3133</v>
      </c>
      <c r="G2929" s="211"/>
      <c r="H2929" s="214">
        <v>1</v>
      </c>
      <c r="I2929" s="215"/>
      <c r="J2929" s="211"/>
      <c r="K2929" s="211"/>
      <c r="L2929" s="216"/>
      <c r="M2929" s="217"/>
      <c r="N2929" s="218"/>
      <c r="O2929" s="218"/>
      <c r="P2929" s="218"/>
      <c r="Q2929" s="218"/>
      <c r="R2929" s="218"/>
      <c r="S2929" s="218"/>
      <c r="T2929" s="219"/>
      <c r="AT2929" s="220" t="s">
        <v>171</v>
      </c>
      <c r="AU2929" s="220" t="s">
        <v>134</v>
      </c>
      <c r="AV2929" s="11" t="s">
        <v>134</v>
      </c>
      <c r="AW2929" s="11" t="s">
        <v>33</v>
      </c>
      <c r="AX2929" s="11" t="s">
        <v>70</v>
      </c>
      <c r="AY2929" s="220" t="s">
        <v>126</v>
      </c>
    </row>
    <row r="2930" spans="2:51" s="11" customFormat="1" ht="13.5">
      <c r="B2930" s="210"/>
      <c r="C2930" s="211"/>
      <c r="D2930" s="208" t="s">
        <v>171</v>
      </c>
      <c r="E2930" s="212" t="s">
        <v>21</v>
      </c>
      <c r="F2930" s="213" t="s">
        <v>3054</v>
      </c>
      <c r="G2930" s="211"/>
      <c r="H2930" s="214">
        <v>1</v>
      </c>
      <c r="I2930" s="215"/>
      <c r="J2930" s="211"/>
      <c r="K2930" s="211"/>
      <c r="L2930" s="216"/>
      <c r="M2930" s="217"/>
      <c r="N2930" s="218"/>
      <c r="O2930" s="218"/>
      <c r="P2930" s="218"/>
      <c r="Q2930" s="218"/>
      <c r="R2930" s="218"/>
      <c r="S2930" s="218"/>
      <c r="T2930" s="219"/>
      <c r="AT2930" s="220" t="s">
        <v>171</v>
      </c>
      <c r="AU2930" s="220" t="s">
        <v>134</v>
      </c>
      <c r="AV2930" s="11" t="s">
        <v>134</v>
      </c>
      <c r="AW2930" s="11" t="s">
        <v>33</v>
      </c>
      <c r="AX2930" s="11" t="s">
        <v>70</v>
      </c>
      <c r="AY2930" s="220" t="s">
        <v>126</v>
      </c>
    </row>
    <row r="2931" spans="2:51" s="11" customFormat="1" ht="13.5">
      <c r="B2931" s="210"/>
      <c r="C2931" s="211"/>
      <c r="D2931" s="208" t="s">
        <v>171</v>
      </c>
      <c r="E2931" s="212" t="s">
        <v>21</v>
      </c>
      <c r="F2931" s="213" t="s">
        <v>3416</v>
      </c>
      <c r="G2931" s="211"/>
      <c r="H2931" s="214">
        <v>1</v>
      </c>
      <c r="I2931" s="215"/>
      <c r="J2931" s="211"/>
      <c r="K2931" s="211"/>
      <c r="L2931" s="216"/>
      <c r="M2931" s="217"/>
      <c r="N2931" s="218"/>
      <c r="O2931" s="218"/>
      <c r="P2931" s="218"/>
      <c r="Q2931" s="218"/>
      <c r="R2931" s="218"/>
      <c r="S2931" s="218"/>
      <c r="T2931" s="219"/>
      <c r="AT2931" s="220" t="s">
        <v>171</v>
      </c>
      <c r="AU2931" s="220" t="s">
        <v>134</v>
      </c>
      <c r="AV2931" s="11" t="s">
        <v>134</v>
      </c>
      <c r="AW2931" s="11" t="s">
        <v>33</v>
      </c>
      <c r="AX2931" s="11" t="s">
        <v>70</v>
      </c>
      <c r="AY2931" s="220" t="s">
        <v>126</v>
      </c>
    </row>
    <row r="2932" spans="2:51" s="11" customFormat="1" ht="13.5">
      <c r="B2932" s="210"/>
      <c r="C2932" s="211"/>
      <c r="D2932" s="208" t="s">
        <v>171</v>
      </c>
      <c r="E2932" s="212" t="s">
        <v>21</v>
      </c>
      <c r="F2932" s="213" t="s">
        <v>1346</v>
      </c>
      <c r="G2932" s="211"/>
      <c r="H2932" s="214">
        <v>1</v>
      </c>
      <c r="I2932" s="215"/>
      <c r="J2932" s="211"/>
      <c r="K2932" s="211"/>
      <c r="L2932" s="216"/>
      <c r="M2932" s="217"/>
      <c r="N2932" s="218"/>
      <c r="O2932" s="218"/>
      <c r="P2932" s="218"/>
      <c r="Q2932" s="218"/>
      <c r="R2932" s="218"/>
      <c r="S2932" s="218"/>
      <c r="T2932" s="219"/>
      <c r="AT2932" s="220" t="s">
        <v>171</v>
      </c>
      <c r="AU2932" s="220" t="s">
        <v>134</v>
      </c>
      <c r="AV2932" s="11" t="s">
        <v>134</v>
      </c>
      <c r="AW2932" s="11" t="s">
        <v>33</v>
      </c>
      <c r="AX2932" s="11" t="s">
        <v>70</v>
      </c>
      <c r="AY2932" s="220" t="s">
        <v>126</v>
      </c>
    </row>
    <row r="2933" spans="2:51" s="11" customFormat="1" ht="13.5">
      <c r="B2933" s="210"/>
      <c r="C2933" s="211"/>
      <c r="D2933" s="208" t="s">
        <v>171</v>
      </c>
      <c r="E2933" s="212" t="s">
        <v>21</v>
      </c>
      <c r="F2933" s="213" t="s">
        <v>3139</v>
      </c>
      <c r="G2933" s="211"/>
      <c r="H2933" s="214">
        <v>1</v>
      </c>
      <c r="I2933" s="215"/>
      <c r="J2933" s="211"/>
      <c r="K2933" s="211"/>
      <c r="L2933" s="216"/>
      <c r="M2933" s="217"/>
      <c r="N2933" s="218"/>
      <c r="O2933" s="218"/>
      <c r="P2933" s="218"/>
      <c r="Q2933" s="218"/>
      <c r="R2933" s="218"/>
      <c r="S2933" s="218"/>
      <c r="T2933" s="219"/>
      <c r="AT2933" s="220" t="s">
        <v>171</v>
      </c>
      <c r="AU2933" s="220" t="s">
        <v>134</v>
      </c>
      <c r="AV2933" s="11" t="s">
        <v>134</v>
      </c>
      <c r="AW2933" s="11" t="s">
        <v>33</v>
      </c>
      <c r="AX2933" s="11" t="s">
        <v>70</v>
      </c>
      <c r="AY2933" s="220" t="s">
        <v>126</v>
      </c>
    </row>
    <row r="2934" spans="2:51" s="11" customFormat="1" ht="13.5">
      <c r="B2934" s="210"/>
      <c r="C2934" s="211"/>
      <c r="D2934" s="208" t="s">
        <v>171</v>
      </c>
      <c r="E2934" s="212" t="s">
        <v>21</v>
      </c>
      <c r="F2934" s="213" t="s">
        <v>3417</v>
      </c>
      <c r="G2934" s="211"/>
      <c r="H2934" s="214">
        <v>1</v>
      </c>
      <c r="I2934" s="215"/>
      <c r="J2934" s="211"/>
      <c r="K2934" s="211"/>
      <c r="L2934" s="216"/>
      <c r="M2934" s="217"/>
      <c r="N2934" s="218"/>
      <c r="O2934" s="218"/>
      <c r="P2934" s="218"/>
      <c r="Q2934" s="218"/>
      <c r="R2934" s="218"/>
      <c r="S2934" s="218"/>
      <c r="T2934" s="219"/>
      <c r="AT2934" s="220" t="s">
        <v>171</v>
      </c>
      <c r="AU2934" s="220" t="s">
        <v>134</v>
      </c>
      <c r="AV2934" s="11" t="s">
        <v>134</v>
      </c>
      <c r="AW2934" s="11" t="s">
        <v>33</v>
      </c>
      <c r="AX2934" s="11" t="s">
        <v>70</v>
      </c>
      <c r="AY2934" s="220" t="s">
        <v>126</v>
      </c>
    </row>
    <row r="2935" spans="2:51" s="11" customFormat="1" ht="13.5">
      <c r="B2935" s="210"/>
      <c r="C2935" s="211"/>
      <c r="D2935" s="208" t="s">
        <v>171</v>
      </c>
      <c r="E2935" s="212" t="s">
        <v>21</v>
      </c>
      <c r="F2935" s="213" t="s">
        <v>3418</v>
      </c>
      <c r="G2935" s="211"/>
      <c r="H2935" s="214">
        <v>1</v>
      </c>
      <c r="I2935" s="215"/>
      <c r="J2935" s="211"/>
      <c r="K2935" s="211"/>
      <c r="L2935" s="216"/>
      <c r="M2935" s="217"/>
      <c r="N2935" s="218"/>
      <c r="O2935" s="218"/>
      <c r="P2935" s="218"/>
      <c r="Q2935" s="218"/>
      <c r="R2935" s="218"/>
      <c r="S2935" s="218"/>
      <c r="T2935" s="219"/>
      <c r="AT2935" s="220" t="s">
        <v>171</v>
      </c>
      <c r="AU2935" s="220" t="s">
        <v>134</v>
      </c>
      <c r="AV2935" s="11" t="s">
        <v>134</v>
      </c>
      <c r="AW2935" s="11" t="s">
        <v>33</v>
      </c>
      <c r="AX2935" s="11" t="s">
        <v>70</v>
      </c>
      <c r="AY2935" s="220" t="s">
        <v>126</v>
      </c>
    </row>
    <row r="2936" spans="2:51" s="11" customFormat="1" ht="13.5">
      <c r="B2936" s="210"/>
      <c r="C2936" s="211"/>
      <c r="D2936" s="208" t="s">
        <v>171</v>
      </c>
      <c r="E2936" s="212" t="s">
        <v>21</v>
      </c>
      <c r="F2936" s="213" t="s">
        <v>3419</v>
      </c>
      <c r="G2936" s="211"/>
      <c r="H2936" s="214">
        <v>1</v>
      </c>
      <c r="I2936" s="215"/>
      <c r="J2936" s="211"/>
      <c r="K2936" s="211"/>
      <c r="L2936" s="216"/>
      <c r="M2936" s="217"/>
      <c r="N2936" s="218"/>
      <c r="O2936" s="218"/>
      <c r="P2936" s="218"/>
      <c r="Q2936" s="218"/>
      <c r="R2936" s="218"/>
      <c r="S2936" s="218"/>
      <c r="T2936" s="219"/>
      <c r="AT2936" s="220" t="s">
        <v>171</v>
      </c>
      <c r="AU2936" s="220" t="s">
        <v>134</v>
      </c>
      <c r="AV2936" s="11" t="s">
        <v>134</v>
      </c>
      <c r="AW2936" s="11" t="s">
        <v>33</v>
      </c>
      <c r="AX2936" s="11" t="s">
        <v>70</v>
      </c>
      <c r="AY2936" s="220" t="s">
        <v>126</v>
      </c>
    </row>
    <row r="2937" spans="2:51" s="11" customFormat="1" ht="13.5">
      <c r="B2937" s="210"/>
      <c r="C2937" s="211"/>
      <c r="D2937" s="208" t="s">
        <v>171</v>
      </c>
      <c r="E2937" s="212" t="s">
        <v>21</v>
      </c>
      <c r="F2937" s="213" t="s">
        <v>3420</v>
      </c>
      <c r="G2937" s="211"/>
      <c r="H2937" s="214">
        <v>1</v>
      </c>
      <c r="I2937" s="215"/>
      <c r="J2937" s="211"/>
      <c r="K2937" s="211"/>
      <c r="L2937" s="216"/>
      <c r="M2937" s="217"/>
      <c r="N2937" s="218"/>
      <c r="O2937" s="218"/>
      <c r="P2937" s="218"/>
      <c r="Q2937" s="218"/>
      <c r="R2937" s="218"/>
      <c r="S2937" s="218"/>
      <c r="T2937" s="219"/>
      <c r="AT2937" s="220" t="s">
        <v>171</v>
      </c>
      <c r="AU2937" s="220" t="s">
        <v>134</v>
      </c>
      <c r="AV2937" s="11" t="s">
        <v>134</v>
      </c>
      <c r="AW2937" s="11" t="s">
        <v>33</v>
      </c>
      <c r="AX2937" s="11" t="s">
        <v>70</v>
      </c>
      <c r="AY2937" s="220" t="s">
        <v>126</v>
      </c>
    </row>
    <row r="2938" spans="2:51" s="11" customFormat="1" ht="13.5">
      <c r="B2938" s="210"/>
      <c r="C2938" s="211"/>
      <c r="D2938" s="208" t="s">
        <v>171</v>
      </c>
      <c r="E2938" s="212" t="s">
        <v>21</v>
      </c>
      <c r="F2938" s="213" t="s">
        <v>3421</v>
      </c>
      <c r="G2938" s="211"/>
      <c r="H2938" s="214">
        <v>1</v>
      </c>
      <c r="I2938" s="215"/>
      <c r="J2938" s="211"/>
      <c r="K2938" s="211"/>
      <c r="L2938" s="216"/>
      <c r="M2938" s="217"/>
      <c r="N2938" s="218"/>
      <c r="O2938" s="218"/>
      <c r="P2938" s="218"/>
      <c r="Q2938" s="218"/>
      <c r="R2938" s="218"/>
      <c r="S2938" s="218"/>
      <c r="T2938" s="219"/>
      <c r="AT2938" s="220" t="s">
        <v>171</v>
      </c>
      <c r="AU2938" s="220" t="s">
        <v>134</v>
      </c>
      <c r="AV2938" s="11" t="s">
        <v>134</v>
      </c>
      <c r="AW2938" s="11" t="s">
        <v>33</v>
      </c>
      <c r="AX2938" s="11" t="s">
        <v>70</v>
      </c>
      <c r="AY2938" s="220" t="s">
        <v>126</v>
      </c>
    </row>
    <row r="2939" spans="2:51" s="11" customFormat="1" ht="13.5">
      <c r="B2939" s="210"/>
      <c r="C2939" s="211"/>
      <c r="D2939" s="208" t="s">
        <v>171</v>
      </c>
      <c r="E2939" s="212" t="s">
        <v>21</v>
      </c>
      <c r="F2939" s="213" t="s">
        <v>3422</v>
      </c>
      <c r="G2939" s="211"/>
      <c r="H2939" s="214">
        <v>1</v>
      </c>
      <c r="I2939" s="215"/>
      <c r="J2939" s="211"/>
      <c r="K2939" s="211"/>
      <c r="L2939" s="216"/>
      <c r="M2939" s="217"/>
      <c r="N2939" s="218"/>
      <c r="O2939" s="218"/>
      <c r="P2939" s="218"/>
      <c r="Q2939" s="218"/>
      <c r="R2939" s="218"/>
      <c r="S2939" s="218"/>
      <c r="T2939" s="219"/>
      <c r="AT2939" s="220" t="s">
        <v>171</v>
      </c>
      <c r="AU2939" s="220" t="s">
        <v>134</v>
      </c>
      <c r="AV2939" s="11" t="s">
        <v>134</v>
      </c>
      <c r="AW2939" s="11" t="s">
        <v>33</v>
      </c>
      <c r="AX2939" s="11" t="s">
        <v>70</v>
      </c>
      <c r="AY2939" s="220" t="s">
        <v>126</v>
      </c>
    </row>
    <row r="2940" spans="2:51" s="11" customFormat="1" ht="13.5">
      <c r="B2940" s="210"/>
      <c r="C2940" s="211"/>
      <c r="D2940" s="208" t="s">
        <v>171</v>
      </c>
      <c r="E2940" s="212" t="s">
        <v>21</v>
      </c>
      <c r="F2940" s="213" t="s">
        <v>3423</v>
      </c>
      <c r="G2940" s="211"/>
      <c r="H2940" s="214">
        <v>1</v>
      </c>
      <c r="I2940" s="215"/>
      <c r="J2940" s="211"/>
      <c r="K2940" s="211"/>
      <c r="L2940" s="216"/>
      <c r="M2940" s="217"/>
      <c r="N2940" s="218"/>
      <c r="O2940" s="218"/>
      <c r="P2940" s="218"/>
      <c r="Q2940" s="218"/>
      <c r="R2940" s="218"/>
      <c r="S2940" s="218"/>
      <c r="T2940" s="219"/>
      <c r="AT2940" s="220" t="s">
        <v>171</v>
      </c>
      <c r="AU2940" s="220" t="s">
        <v>134</v>
      </c>
      <c r="AV2940" s="11" t="s">
        <v>134</v>
      </c>
      <c r="AW2940" s="11" t="s">
        <v>33</v>
      </c>
      <c r="AX2940" s="11" t="s">
        <v>70</v>
      </c>
      <c r="AY2940" s="220" t="s">
        <v>126</v>
      </c>
    </row>
    <row r="2941" spans="2:51" s="11" customFormat="1" ht="13.5">
      <c r="B2941" s="210"/>
      <c r="C2941" s="211"/>
      <c r="D2941" s="208" t="s">
        <v>171</v>
      </c>
      <c r="E2941" s="212" t="s">
        <v>21</v>
      </c>
      <c r="F2941" s="213" t="s">
        <v>3074</v>
      </c>
      <c r="G2941" s="211"/>
      <c r="H2941" s="214">
        <v>1</v>
      </c>
      <c r="I2941" s="215"/>
      <c r="J2941" s="211"/>
      <c r="K2941" s="211"/>
      <c r="L2941" s="216"/>
      <c r="M2941" s="217"/>
      <c r="N2941" s="218"/>
      <c r="O2941" s="218"/>
      <c r="P2941" s="218"/>
      <c r="Q2941" s="218"/>
      <c r="R2941" s="218"/>
      <c r="S2941" s="218"/>
      <c r="T2941" s="219"/>
      <c r="AT2941" s="220" t="s">
        <v>171</v>
      </c>
      <c r="AU2941" s="220" t="s">
        <v>134</v>
      </c>
      <c r="AV2941" s="11" t="s">
        <v>134</v>
      </c>
      <c r="AW2941" s="11" t="s">
        <v>33</v>
      </c>
      <c r="AX2941" s="11" t="s">
        <v>70</v>
      </c>
      <c r="AY2941" s="220" t="s">
        <v>126</v>
      </c>
    </row>
    <row r="2942" spans="2:51" s="11" customFormat="1" ht="13.5">
      <c r="B2942" s="210"/>
      <c r="C2942" s="211"/>
      <c r="D2942" s="208" t="s">
        <v>171</v>
      </c>
      <c r="E2942" s="212" t="s">
        <v>21</v>
      </c>
      <c r="F2942" s="213" t="s">
        <v>3424</v>
      </c>
      <c r="G2942" s="211"/>
      <c r="H2942" s="214">
        <v>1</v>
      </c>
      <c r="I2942" s="215"/>
      <c r="J2942" s="211"/>
      <c r="K2942" s="211"/>
      <c r="L2942" s="216"/>
      <c r="M2942" s="217"/>
      <c r="N2942" s="218"/>
      <c r="O2942" s="218"/>
      <c r="P2942" s="218"/>
      <c r="Q2942" s="218"/>
      <c r="R2942" s="218"/>
      <c r="S2942" s="218"/>
      <c r="T2942" s="219"/>
      <c r="AT2942" s="220" t="s">
        <v>171</v>
      </c>
      <c r="AU2942" s="220" t="s">
        <v>134</v>
      </c>
      <c r="AV2942" s="11" t="s">
        <v>134</v>
      </c>
      <c r="AW2942" s="11" t="s">
        <v>33</v>
      </c>
      <c r="AX2942" s="11" t="s">
        <v>70</v>
      </c>
      <c r="AY2942" s="220" t="s">
        <v>126</v>
      </c>
    </row>
    <row r="2943" spans="2:51" s="11" customFormat="1" ht="13.5">
      <c r="B2943" s="210"/>
      <c r="C2943" s="211"/>
      <c r="D2943" s="208" t="s">
        <v>171</v>
      </c>
      <c r="E2943" s="212" t="s">
        <v>21</v>
      </c>
      <c r="F2943" s="213" t="s">
        <v>1355</v>
      </c>
      <c r="G2943" s="211"/>
      <c r="H2943" s="214">
        <v>1</v>
      </c>
      <c r="I2943" s="215"/>
      <c r="J2943" s="211"/>
      <c r="K2943" s="211"/>
      <c r="L2943" s="216"/>
      <c r="M2943" s="217"/>
      <c r="N2943" s="218"/>
      <c r="O2943" s="218"/>
      <c r="P2943" s="218"/>
      <c r="Q2943" s="218"/>
      <c r="R2943" s="218"/>
      <c r="S2943" s="218"/>
      <c r="T2943" s="219"/>
      <c r="AT2943" s="220" t="s">
        <v>171</v>
      </c>
      <c r="AU2943" s="220" t="s">
        <v>134</v>
      </c>
      <c r="AV2943" s="11" t="s">
        <v>134</v>
      </c>
      <c r="AW2943" s="11" t="s">
        <v>33</v>
      </c>
      <c r="AX2943" s="11" t="s">
        <v>70</v>
      </c>
      <c r="AY2943" s="220" t="s">
        <v>126</v>
      </c>
    </row>
    <row r="2944" spans="2:51" s="11" customFormat="1" ht="13.5">
      <c r="B2944" s="210"/>
      <c r="C2944" s="211"/>
      <c r="D2944" s="208" t="s">
        <v>171</v>
      </c>
      <c r="E2944" s="212" t="s">
        <v>21</v>
      </c>
      <c r="F2944" s="213" t="s">
        <v>3425</v>
      </c>
      <c r="G2944" s="211"/>
      <c r="H2944" s="214">
        <v>1</v>
      </c>
      <c r="I2944" s="215"/>
      <c r="J2944" s="211"/>
      <c r="K2944" s="211"/>
      <c r="L2944" s="216"/>
      <c r="M2944" s="217"/>
      <c r="N2944" s="218"/>
      <c r="O2944" s="218"/>
      <c r="P2944" s="218"/>
      <c r="Q2944" s="218"/>
      <c r="R2944" s="218"/>
      <c r="S2944" s="218"/>
      <c r="T2944" s="219"/>
      <c r="AT2944" s="220" t="s">
        <v>171</v>
      </c>
      <c r="AU2944" s="220" t="s">
        <v>134</v>
      </c>
      <c r="AV2944" s="11" t="s">
        <v>134</v>
      </c>
      <c r="AW2944" s="11" t="s">
        <v>33</v>
      </c>
      <c r="AX2944" s="11" t="s">
        <v>70</v>
      </c>
      <c r="AY2944" s="220" t="s">
        <v>126</v>
      </c>
    </row>
    <row r="2945" spans="2:65" s="11" customFormat="1" ht="13.5">
      <c r="B2945" s="210"/>
      <c r="C2945" s="211"/>
      <c r="D2945" s="208" t="s">
        <v>171</v>
      </c>
      <c r="E2945" s="212" t="s">
        <v>21</v>
      </c>
      <c r="F2945" s="213" t="s">
        <v>3426</v>
      </c>
      <c r="G2945" s="211"/>
      <c r="H2945" s="214">
        <v>1</v>
      </c>
      <c r="I2945" s="215"/>
      <c r="J2945" s="211"/>
      <c r="K2945" s="211"/>
      <c r="L2945" s="216"/>
      <c r="M2945" s="217"/>
      <c r="N2945" s="218"/>
      <c r="O2945" s="218"/>
      <c r="P2945" s="218"/>
      <c r="Q2945" s="218"/>
      <c r="R2945" s="218"/>
      <c r="S2945" s="218"/>
      <c r="T2945" s="219"/>
      <c r="AT2945" s="220" t="s">
        <v>171</v>
      </c>
      <c r="AU2945" s="220" t="s">
        <v>134</v>
      </c>
      <c r="AV2945" s="11" t="s">
        <v>134</v>
      </c>
      <c r="AW2945" s="11" t="s">
        <v>33</v>
      </c>
      <c r="AX2945" s="11" t="s">
        <v>70</v>
      </c>
      <c r="AY2945" s="220" t="s">
        <v>126</v>
      </c>
    </row>
    <row r="2946" spans="2:65" s="11" customFormat="1" ht="13.5">
      <c r="B2946" s="210"/>
      <c r="C2946" s="211"/>
      <c r="D2946" s="208" t="s">
        <v>171</v>
      </c>
      <c r="E2946" s="212" t="s">
        <v>21</v>
      </c>
      <c r="F2946" s="213" t="s">
        <v>3151</v>
      </c>
      <c r="G2946" s="211"/>
      <c r="H2946" s="214">
        <v>1</v>
      </c>
      <c r="I2946" s="215"/>
      <c r="J2946" s="211"/>
      <c r="K2946" s="211"/>
      <c r="L2946" s="216"/>
      <c r="M2946" s="217"/>
      <c r="N2946" s="218"/>
      <c r="O2946" s="218"/>
      <c r="P2946" s="218"/>
      <c r="Q2946" s="218"/>
      <c r="R2946" s="218"/>
      <c r="S2946" s="218"/>
      <c r="T2946" s="219"/>
      <c r="AT2946" s="220" t="s">
        <v>171</v>
      </c>
      <c r="AU2946" s="220" t="s">
        <v>134</v>
      </c>
      <c r="AV2946" s="11" t="s">
        <v>134</v>
      </c>
      <c r="AW2946" s="11" t="s">
        <v>33</v>
      </c>
      <c r="AX2946" s="11" t="s">
        <v>70</v>
      </c>
      <c r="AY2946" s="220" t="s">
        <v>126</v>
      </c>
    </row>
    <row r="2947" spans="2:65" s="11" customFormat="1" ht="13.5">
      <c r="B2947" s="210"/>
      <c r="C2947" s="211"/>
      <c r="D2947" s="208" t="s">
        <v>171</v>
      </c>
      <c r="E2947" s="212" t="s">
        <v>21</v>
      </c>
      <c r="F2947" s="213" t="s">
        <v>3152</v>
      </c>
      <c r="G2947" s="211"/>
      <c r="H2947" s="214">
        <v>1</v>
      </c>
      <c r="I2947" s="215"/>
      <c r="J2947" s="211"/>
      <c r="K2947" s="211"/>
      <c r="L2947" s="216"/>
      <c r="M2947" s="217"/>
      <c r="N2947" s="218"/>
      <c r="O2947" s="218"/>
      <c r="P2947" s="218"/>
      <c r="Q2947" s="218"/>
      <c r="R2947" s="218"/>
      <c r="S2947" s="218"/>
      <c r="T2947" s="219"/>
      <c r="AT2947" s="220" t="s">
        <v>171</v>
      </c>
      <c r="AU2947" s="220" t="s">
        <v>134</v>
      </c>
      <c r="AV2947" s="11" t="s">
        <v>134</v>
      </c>
      <c r="AW2947" s="11" t="s">
        <v>33</v>
      </c>
      <c r="AX2947" s="11" t="s">
        <v>70</v>
      </c>
      <c r="AY2947" s="220" t="s">
        <v>126</v>
      </c>
    </row>
    <row r="2948" spans="2:65" s="11" customFormat="1" ht="13.5">
      <c r="B2948" s="210"/>
      <c r="C2948" s="211"/>
      <c r="D2948" s="208" t="s">
        <v>171</v>
      </c>
      <c r="E2948" s="212" t="s">
        <v>21</v>
      </c>
      <c r="F2948" s="213" t="s">
        <v>3153</v>
      </c>
      <c r="G2948" s="211"/>
      <c r="H2948" s="214">
        <v>1</v>
      </c>
      <c r="I2948" s="215"/>
      <c r="J2948" s="211"/>
      <c r="K2948" s="211"/>
      <c r="L2948" s="216"/>
      <c r="M2948" s="217"/>
      <c r="N2948" s="218"/>
      <c r="O2948" s="218"/>
      <c r="P2948" s="218"/>
      <c r="Q2948" s="218"/>
      <c r="R2948" s="218"/>
      <c r="S2948" s="218"/>
      <c r="T2948" s="219"/>
      <c r="AT2948" s="220" t="s">
        <v>171</v>
      </c>
      <c r="AU2948" s="220" t="s">
        <v>134</v>
      </c>
      <c r="AV2948" s="11" t="s">
        <v>134</v>
      </c>
      <c r="AW2948" s="11" t="s">
        <v>33</v>
      </c>
      <c r="AX2948" s="11" t="s">
        <v>70</v>
      </c>
      <c r="AY2948" s="220" t="s">
        <v>126</v>
      </c>
    </row>
    <row r="2949" spans="2:65" s="11" customFormat="1" ht="13.5">
      <c r="B2949" s="210"/>
      <c r="C2949" s="211"/>
      <c r="D2949" s="208" t="s">
        <v>171</v>
      </c>
      <c r="E2949" s="212" t="s">
        <v>21</v>
      </c>
      <c r="F2949" s="213" t="s">
        <v>3154</v>
      </c>
      <c r="G2949" s="211"/>
      <c r="H2949" s="214">
        <v>1</v>
      </c>
      <c r="I2949" s="215"/>
      <c r="J2949" s="211"/>
      <c r="K2949" s="211"/>
      <c r="L2949" s="216"/>
      <c r="M2949" s="217"/>
      <c r="N2949" s="218"/>
      <c r="O2949" s="218"/>
      <c r="P2949" s="218"/>
      <c r="Q2949" s="218"/>
      <c r="R2949" s="218"/>
      <c r="S2949" s="218"/>
      <c r="T2949" s="219"/>
      <c r="AT2949" s="220" t="s">
        <v>171</v>
      </c>
      <c r="AU2949" s="220" t="s">
        <v>134</v>
      </c>
      <c r="AV2949" s="11" t="s">
        <v>134</v>
      </c>
      <c r="AW2949" s="11" t="s">
        <v>33</v>
      </c>
      <c r="AX2949" s="11" t="s">
        <v>70</v>
      </c>
      <c r="AY2949" s="220" t="s">
        <v>126</v>
      </c>
    </row>
    <row r="2950" spans="2:65" s="11" customFormat="1" ht="13.5">
      <c r="B2950" s="210"/>
      <c r="C2950" s="211"/>
      <c r="D2950" s="208" t="s">
        <v>171</v>
      </c>
      <c r="E2950" s="212" t="s">
        <v>21</v>
      </c>
      <c r="F2950" s="213" t="s">
        <v>3155</v>
      </c>
      <c r="G2950" s="211"/>
      <c r="H2950" s="214">
        <v>1</v>
      </c>
      <c r="I2950" s="215"/>
      <c r="J2950" s="211"/>
      <c r="K2950" s="211"/>
      <c r="L2950" s="216"/>
      <c r="M2950" s="217"/>
      <c r="N2950" s="218"/>
      <c r="O2950" s="218"/>
      <c r="P2950" s="218"/>
      <c r="Q2950" s="218"/>
      <c r="R2950" s="218"/>
      <c r="S2950" s="218"/>
      <c r="T2950" s="219"/>
      <c r="AT2950" s="220" t="s">
        <v>171</v>
      </c>
      <c r="AU2950" s="220" t="s">
        <v>134</v>
      </c>
      <c r="AV2950" s="11" t="s">
        <v>134</v>
      </c>
      <c r="AW2950" s="11" t="s">
        <v>33</v>
      </c>
      <c r="AX2950" s="11" t="s">
        <v>70</v>
      </c>
      <c r="AY2950" s="220" t="s">
        <v>126</v>
      </c>
    </row>
    <row r="2951" spans="2:65" s="11" customFormat="1" ht="13.5">
      <c r="B2951" s="210"/>
      <c r="C2951" s="211"/>
      <c r="D2951" s="208" t="s">
        <v>171</v>
      </c>
      <c r="E2951" s="212" t="s">
        <v>21</v>
      </c>
      <c r="F2951" s="213" t="s">
        <v>3156</v>
      </c>
      <c r="G2951" s="211"/>
      <c r="H2951" s="214">
        <v>1</v>
      </c>
      <c r="I2951" s="215"/>
      <c r="J2951" s="211"/>
      <c r="K2951" s="211"/>
      <c r="L2951" s="216"/>
      <c r="M2951" s="217"/>
      <c r="N2951" s="218"/>
      <c r="O2951" s="218"/>
      <c r="P2951" s="218"/>
      <c r="Q2951" s="218"/>
      <c r="R2951" s="218"/>
      <c r="S2951" s="218"/>
      <c r="T2951" s="219"/>
      <c r="AT2951" s="220" t="s">
        <v>171</v>
      </c>
      <c r="AU2951" s="220" t="s">
        <v>134</v>
      </c>
      <c r="AV2951" s="11" t="s">
        <v>134</v>
      </c>
      <c r="AW2951" s="11" t="s">
        <v>33</v>
      </c>
      <c r="AX2951" s="11" t="s">
        <v>70</v>
      </c>
      <c r="AY2951" s="220" t="s">
        <v>126</v>
      </c>
    </row>
    <row r="2952" spans="2:65" s="11" customFormat="1" ht="13.5">
      <c r="B2952" s="210"/>
      <c r="C2952" s="211"/>
      <c r="D2952" s="208" t="s">
        <v>171</v>
      </c>
      <c r="E2952" s="212" t="s">
        <v>21</v>
      </c>
      <c r="F2952" s="213" t="s">
        <v>3157</v>
      </c>
      <c r="G2952" s="211"/>
      <c r="H2952" s="214">
        <v>1</v>
      </c>
      <c r="I2952" s="215"/>
      <c r="J2952" s="211"/>
      <c r="K2952" s="211"/>
      <c r="L2952" s="216"/>
      <c r="M2952" s="217"/>
      <c r="N2952" s="218"/>
      <c r="O2952" s="218"/>
      <c r="P2952" s="218"/>
      <c r="Q2952" s="218"/>
      <c r="R2952" s="218"/>
      <c r="S2952" s="218"/>
      <c r="T2952" s="219"/>
      <c r="AT2952" s="220" t="s">
        <v>171</v>
      </c>
      <c r="AU2952" s="220" t="s">
        <v>134</v>
      </c>
      <c r="AV2952" s="11" t="s">
        <v>134</v>
      </c>
      <c r="AW2952" s="11" t="s">
        <v>33</v>
      </c>
      <c r="AX2952" s="11" t="s">
        <v>70</v>
      </c>
      <c r="AY2952" s="220" t="s">
        <v>126</v>
      </c>
    </row>
    <row r="2953" spans="2:65" s="11" customFormat="1" ht="13.5">
      <c r="B2953" s="210"/>
      <c r="C2953" s="211"/>
      <c r="D2953" s="208" t="s">
        <v>171</v>
      </c>
      <c r="E2953" s="212" t="s">
        <v>21</v>
      </c>
      <c r="F2953" s="213" t="s">
        <v>3094</v>
      </c>
      <c r="G2953" s="211"/>
      <c r="H2953" s="214">
        <v>1</v>
      </c>
      <c r="I2953" s="215"/>
      <c r="J2953" s="211"/>
      <c r="K2953" s="211"/>
      <c r="L2953" s="216"/>
      <c r="M2953" s="217"/>
      <c r="N2953" s="218"/>
      <c r="O2953" s="218"/>
      <c r="P2953" s="218"/>
      <c r="Q2953" s="218"/>
      <c r="R2953" s="218"/>
      <c r="S2953" s="218"/>
      <c r="T2953" s="219"/>
      <c r="AT2953" s="220" t="s">
        <v>171</v>
      </c>
      <c r="AU2953" s="220" t="s">
        <v>134</v>
      </c>
      <c r="AV2953" s="11" t="s">
        <v>134</v>
      </c>
      <c r="AW2953" s="11" t="s">
        <v>33</v>
      </c>
      <c r="AX2953" s="11" t="s">
        <v>70</v>
      </c>
      <c r="AY2953" s="220" t="s">
        <v>126</v>
      </c>
    </row>
    <row r="2954" spans="2:65" s="12" customFormat="1" ht="13.5">
      <c r="B2954" s="221"/>
      <c r="C2954" s="222"/>
      <c r="D2954" s="205" t="s">
        <v>171</v>
      </c>
      <c r="E2954" s="248" t="s">
        <v>21</v>
      </c>
      <c r="F2954" s="249" t="s">
        <v>174</v>
      </c>
      <c r="G2954" s="222"/>
      <c r="H2954" s="250">
        <v>36</v>
      </c>
      <c r="I2954" s="226"/>
      <c r="J2954" s="222"/>
      <c r="K2954" s="222"/>
      <c r="L2954" s="227"/>
      <c r="M2954" s="228"/>
      <c r="N2954" s="229"/>
      <c r="O2954" s="229"/>
      <c r="P2954" s="229"/>
      <c r="Q2954" s="229"/>
      <c r="R2954" s="229"/>
      <c r="S2954" s="229"/>
      <c r="T2954" s="230"/>
      <c r="AT2954" s="231" t="s">
        <v>171</v>
      </c>
      <c r="AU2954" s="231" t="s">
        <v>134</v>
      </c>
      <c r="AV2954" s="12" t="s">
        <v>133</v>
      </c>
      <c r="AW2954" s="12" t="s">
        <v>33</v>
      </c>
      <c r="AX2954" s="12" t="s">
        <v>78</v>
      </c>
      <c r="AY2954" s="231" t="s">
        <v>126</v>
      </c>
    </row>
    <row r="2955" spans="2:65" s="1" customFormat="1" ht="22.5" customHeight="1">
      <c r="B2955" s="41"/>
      <c r="C2955" s="251" t="s">
        <v>3427</v>
      </c>
      <c r="D2955" s="251" t="s">
        <v>391</v>
      </c>
      <c r="E2955" s="252" t="s">
        <v>3428</v>
      </c>
      <c r="F2955" s="253" t="s">
        <v>3429</v>
      </c>
      <c r="G2955" s="254" t="s">
        <v>489</v>
      </c>
      <c r="H2955" s="255">
        <v>36</v>
      </c>
      <c r="I2955" s="256"/>
      <c r="J2955" s="257">
        <f>ROUND(I2955*H2955,2)</f>
        <v>0</v>
      </c>
      <c r="K2955" s="253" t="s">
        <v>21</v>
      </c>
      <c r="L2955" s="258"/>
      <c r="M2955" s="259" t="s">
        <v>21</v>
      </c>
      <c r="N2955" s="260" t="s">
        <v>42</v>
      </c>
      <c r="O2955" s="42"/>
      <c r="P2955" s="202">
        <f>O2955*H2955</f>
        <v>0</v>
      </c>
      <c r="Q2955" s="202">
        <v>0</v>
      </c>
      <c r="R2955" s="202">
        <f>Q2955*H2955</f>
        <v>0</v>
      </c>
      <c r="S2955" s="202">
        <v>0</v>
      </c>
      <c r="T2955" s="203">
        <f>S2955*H2955</f>
        <v>0</v>
      </c>
      <c r="AR2955" s="24" t="s">
        <v>361</v>
      </c>
      <c r="AT2955" s="24" t="s">
        <v>391</v>
      </c>
      <c r="AU2955" s="24" t="s">
        <v>134</v>
      </c>
      <c r="AY2955" s="24" t="s">
        <v>126</v>
      </c>
      <c r="BE2955" s="204">
        <f>IF(N2955="základní",J2955,0)</f>
        <v>0</v>
      </c>
      <c r="BF2955" s="204">
        <f>IF(N2955="snížená",J2955,0)</f>
        <v>0</v>
      </c>
      <c r="BG2955" s="204">
        <f>IF(N2955="zákl. přenesená",J2955,0)</f>
        <v>0</v>
      </c>
      <c r="BH2955" s="204">
        <f>IF(N2955="sníž. přenesená",J2955,0)</f>
        <v>0</v>
      </c>
      <c r="BI2955" s="204">
        <f>IF(N2955="nulová",J2955,0)</f>
        <v>0</v>
      </c>
      <c r="BJ2955" s="24" t="s">
        <v>134</v>
      </c>
      <c r="BK2955" s="204">
        <f>ROUND(I2955*H2955,2)</f>
        <v>0</v>
      </c>
      <c r="BL2955" s="24" t="s">
        <v>161</v>
      </c>
      <c r="BM2955" s="24" t="s">
        <v>3430</v>
      </c>
    </row>
    <row r="2956" spans="2:65" s="1" customFormat="1" ht="13.5">
      <c r="B2956" s="41"/>
      <c r="C2956" s="63"/>
      <c r="D2956" s="205" t="s">
        <v>135</v>
      </c>
      <c r="E2956" s="63"/>
      <c r="F2956" s="206" t="s">
        <v>3429</v>
      </c>
      <c r="G2956" s="63"/>
      <c r="H2956" s="63"/>
      <c r="I2956" s="163"/>
      <c r="J2956" s="63"/>
      <c r="K2956" s="63"/>
      <c r="L2956" s="61"/>
      <c r="M2956" s="207"/>
      <c r="N2956" s="42"/>
      <c r="O2956" s="42"/>
      <c r="P2956" s="42"/>
      <c r="Q2956" s="42"/>
      <c r="R2956" s="42"/>
      <c r="S2956" s="42"/>
      <c r="T2956" s="78"/>
      <c r="AT2956" s="24" t="s">
        <v>135</v>
      </c>
      <c r="AU2956" s="24" t="s">
        <v>134</v>
      </c>
    </row>
    <row r="2957" spans="2:65" s="1" customFormat="1" ht="22.5" customHeight="1">
      <c r="B2957" s="41"/>
      <c r="C2957" s="193" t="s">
        <v>1963</v>
      </c>
      <c r="D2957" s="193" t="s">
        <v>129</v>
      </c>
      <c r="E2957" s="194" t="s">
        <v>3431</v>
      </c>
      <c r="F2957" s="195" t="s">
        <v>3432</v>
      </c>
      <c r="G2957" s="196" t="s">
        <v>489</v>
      </c>
      <c r="H2957" s="197">
        <v>26</v>
      </c>
      <c r="I2957" s="198"/>
      <c r="J2957" s="199">
        <f>ROUND(I2957*H2957,2)</f>
        <v>0</v>
      </c>
      <c r="K2957" s="195" t="s">
        <v>160</v>
      </c>
      <c r="L2957" s="61"/>
      <c r="M2957" s="200" t="s">
        <v>21</v>
      </c>
      <c r="N2957" s="201" t="s">
        <v>42</v>
      </c>
      <c r="O2957" s="42"/>
      <c r="P2957" s="202">
        <f>O2957*H2957</f>
        <v>0</v>
      </c>
      <c r="Q2957" s="202">
        <v>0</v>
      </c>
      <c r="R2957" s="202">
        <f>Q2957*H2957</f>
        <v>0</v>
      </c>
      <c r="S2957" s="202">
        <v>0</v>
      </c>
      <c r="T2957" s="203">
        <f>S2957*H2957</f>
        <v>0</v>
      </c>
      <c r="AR2957" s="24" t="s">
        <v>161</v>
      </c>
      <c r="AT2957" s="24" t="s">
        <v>129</v>
      </c>
      <c r="AU2957" s="24" t="s">
        <v>134</v>
      </c>
      <c r="AY2957" s="24" t="s">
        <v>126</v>
      </c>
      <c r="BE2957" s="204">
        <f>IF(N2957="základní",J2957,0)</f>
        <v>0</v>
      </c>
      <c r="BF2957" s="204">
        <f>IF(N2957="snížená",J2957,0)</f>
        <v>0</v>
      </c>
      <c r="BG2957" s="204">
        <f>IF(N2957="zákl. přenesená",J2957,0)</f>
        <v>0</v>
      </c>
      <c r="BH2957" s="204">
        <f>IF(N2957="sníž. přenesená",J2957,0)</f>
        <v>0</v>
      </c>
      <c r="BI2957" s="204">
        <f>IF(N2957="nulová",J2957,0)</f>
        <v>0</v>
      </c>
      <c r="BJ2957" s="24" t="s">
        <v>134</v>
      </c>
      <c r="BK2957" s="204">
        <f>ROUND(I2957*H2957,2)</f>
        <v>0</v>
      </c>
      <c r="BL2957" s="24" t="s">
        <v>161</v>
      </c>
      <c r="BM2957" s="24" t="s">
        <v>3433</v>
      </c>
    </row>
    <row r="2958" spans="2:65" s="1" customFormat="1" ht="27">
      <c r="B2958" s="41"/>
      <c r="C2958" s="63"/>
      <c r="D2958" s="208" t="s">
        <v>135</v>
      </c>
      <c r="E2958" s="63"/>
      <c r="F2958" s="209" t="s">
        <v>3434</v>
      </c>
      <c r="G2958" s="63"/>
      <c r="H2958" s="63"/>
      <c r="I2958" s="163"/>
      <c r="J2958" s="63"/>
      <c r="K2958" s="63"/>
      <c r="L2958" s="61"/>
      <c r="M2958" s="207"/>
      <c r="N2958" s="42"/>
      <c r="O2958" s="42"/>
      <c r="P2958" s="42"/>
      <c r="Q2958" s="42"/>
      <c r="R2958" s="42"/>
      <c r="S2958" s="42"/>
      <c r="T2958" s="78"/>
      <c r="AT2958" s="24" t="s">
        <v>135</v>
      </c>
      <c r="AU2958" s="24" t="s">
        <v>134</v>
      </c>
    </row>
    <row r="2959" spans="2:65" s="1" customFormat="1" ht="81">
      <c r="B2959" s="41"/>
      <c r="C2959" s="63"/>
      <c r="D2959" s="208" t="s">
        <v>299</v>
      </c>
      <c r="E2959" s="63"/>
      <c r="F2959" s="236" t="s">
        <v>3329</v>
      </c>
      <c r="G2959" s="63"/>
      <c r="H2959" s="63"/>
      <c r="I2959" s="163"/>
      <c r="J2959" s="63"/>
      <c r="K2959" s="63"/>
      <c r="L2959" s="61"/>
      <c r="M2959" s="207"/>
      <c r="N2959" s="42"/>
      <c r="O2959" s="42"/>
      <c r="P2959" s="42"/>
      <c r="Q2959" s="42"/>
      <c r="R2959" s="42"/>
      <c r="S2959" s="42"/>
      <c r="T2959" s="78"/>
      <c r="AT2959" s="24" t="s">
        <v>299</v>
      </c>
      <c r="AU2959" s="24" t="s">
        <v>134</v>
      </c>
    </row>
    <row r="2960" spans="2:65" s="11" customFormat="1" ht="13.5">
      <c r="B2960" s="210"/>
      <c r="C2960" s="211"/>
      <c r="D2960" s="208" t="s">
        <v>171</v>
      </c>
      <c r="E2960" s="212" t="s">
        <v>21</v>
      </c>
      <c r="F2960" s="213" t="s">
        <v>3043</v>
      </c>
      <c r="G2960" s="211"/>
      <c r="H2960" s="214">
        <v>1</v>
      </c>
      <c r="I2960" s="215"/>
      <c r="J2960" s="211"/>
      <c r="K2960" s="211"/>
      <c r="L2960" s="216"/>
      <c r="M2960" s="217"/>
      <c r="N2960" s="218"/>
      <c r="O2960" s="218"/>
      <c r="P2960" s="218"/>
      <c r="Q2960" s="218"/>
      <c r="R2960" s="218"/>
      <c r="S2960" s="218"/>
      <c r="T2960" s="219"/>
      <c r="AT2960" s="220" t="s">
        <v>171</v>
      </c>
      <c r="AU2960" s="220" t="s">
        <v>134</v>
      </c>
      <c r="AV2960" s="11" t="s">
        <v>134</v>
      </c>
      <c r="AW2960" s="11" t="s">
        <v>33</v>
      </c>
      <c r="AX2960" s="11" t="s">
        <v>70</v>
      </c>
      <c r="AY2960" s="220" t="s">
        <v>126</v>
      </c>
    </row>
    <row r="2961" spans="2:51" s="11" customFormat="1" ht="13.5">
      <c r="B2961" s="210"/>
      <c r="C2961" s="211"/>
      <c r="D2961" s="208" t="s">
        <v>171</v>
      </c>
      <c r="E2961" s="212" t="s">
        <v>21</v>
      </c>
      <c r="F2961" s="213" t="s">
        <v>3412</v>
      </c>
      <c r="G2961" s="211"/>
      <c r="H2961" s="214">
        <v>1</v>
      </c>
      <c r="I2961" s="215"/>
      <c r="J2961" s="211"/>
      <c r="K2961" s="211"/>
      <c r="L2961" s="216"/>
      <c r="M2961" s="217"/>
      <c r="N2961" s="218"/>
      <c r="O2961" s="218"/>
      <c r="P2961" s="218"/>
      <c r="Q2961" s="218"/>
      <c r="R2961" s="218"/>
      <c r="S2961" s="218"/>
      <c r="T2961" s="219"/>
      <c r="AT2961" s="220" t="s">
        <v>171</v>
      </c>
      <c r="AU2961" s="220" t="s">
        <v>134</v>
      </c>
      <c r="AV2961" s="11" t="s">
        <v>134</v>
      </c>
      <c r="AW2961" s="11" t="s">
        <v>33</v>
      </c>
      <c r="AX2961" s="11" t="s">
        <v>70</v>
      </c>
      <c r="AY2961" s="220" t="s">
        <v>126</v>
      </c>
    </row>
    <row r="2962" spans="2:51" s="11" customFormat="1" ht="13.5">
      <c r="B2962" s="210"/>
      <c r="C2962" s="211"/>
      <c r="D2962" s="208" t="s">
        <v>171</v>
      </c>
      <c r="E2962" s="212" t="s">
        <v>21</v>
      </c>
      <c r="F2962" s="213" t="s">
        <v>3045</v>
      </c>
      <c r="G2962" s="211"/>
      <c r="H2962" s="214">
        <v>1</v>
      </c>
      <c r="I2962" s="215"/>
      <c r="J2962" s="211"/>
      <c r="K2962" s="211"/>
      <c r="L2962" s="216"/>
      <c r="M2962" s="217"/>
      <c r="N2962" s="218"/>
      <c r="O2962" s="218"/>
      <c r="P2962" s="218"/>
      <c r="Q2962" s="218"/>
      <c r="R2962" s="218"/>
      <c r="S2962" s="218"/>
      <c r="T2962" s="219"/>
      <c r="AT2962" s="220" t="s">
        <v>171</v>
      </c>
      <c r="AU2962" s="220" t="s">
        <v>134</v>
      </c>
      <c r="AV2962" s="11" t="s">
        <v>134</v>
      </c>
      <c r="AW2962" s="11" t="s">
        <v>33</v>
      </c>
      <c r="AX2962" s="11" t="s">
        <v>70</v>
      </c>
      <c r="AY2962" s="220" t="s">
        <v>126</v>
      </c>
    </row>
    <row r="2963" spans="2:51" s="11" customFormat="1" ht="13.5">
      <c r="B2963" s="210"/>
      <c r="C2963" s="211"/>
      <c r="D2963" s="208" t="s">
        <v>171</v>
      </c>
      <c r="E2963" s="212" t="s">
        <v>21</v>
      </c>
      <c r="F2963" s="213" t="s">
        <v>3134</v>
      </c>
      <c r="G2963" s="211"/>
      <c r="H2963" s="214">
        <v>1</v>
      </c>
      <c r="I2963" s="215"/>
      <c r="J2963" s="211"/>
      <c r="K2963" s="211"/>
      <c r="L2963" s="216"/>
      <c r="M2963" s="217"/>
      <c r="N2963" s="218"/>
      <c r="O2963" s="218"/>
      <c r="P2963" s="218"/>
      <c r="Q2963" s="218"/>
      <c r="R2963" s="218"/>
      <c r="S2963" s="218"/>
      <c r="T2963" s="219"/>
      <c r="AT2963" s="220" t="s">
        <v>171</v>
      </c>
      <c r="AU2963" s="220" t="s">
        <v>134</v>
      </c>
      <c r="AV2963" s="11" t="s">
        <v>134</v>
      </c>
      <c r="AW2963" s="11" t="s">
        <v>33</v>
      </c>
      <c r="AX2963" s="11" t="s">
        <v>70</v>
      </c>
      <c r="AY2963" s="220" t="s">
        <v>126</v>
      </c>
    </row>
    <row r="2964" spans="2:51" s="11" customFormat="1" ht="13.5">
      <c r="B2964" s="210"/>
      <c r="C2964" s="211"/>
      <c r="D2964" s="208" t="s">
        <v>171</v>
      </c>
      <c r="E2964" s="212" t="s">
        <v>21</v>
      </c>
      <c r="F2964" s="213" t="s">
        <v>3135</v>
      </c>
      <c r="G2964" s="211"/>
      <c r="H2964" s="214">
        <v>1</v>
      </c>
      <c r="I2964" s="215"/>
      <c r="J2964" s="211"/>
      <c r="K2964" s="211"/>
      <c r="L2964" s="216"/>
      <c r="M2964" s="217"/>
      <c r="N2964" s="218"/>
      <c r="O2964" s="218"/>
      <c r="P2964" s="218"/>
      <c r="Q2964" s="218"/>
      <c r="R2964" s="218"/>
      <c r="S2964" s="218"/>
      <c r="T2964" s="219"/>
      <c r="AT2964" s="220" t="s">
        <v>171</v>
      </c>
      <c r="AU2964" s="220" t="s">
        <v>134</v>
      </c>
      <c r="AV2964" s="11" t="s">
        <v>134</v>
      </c>
      <c r="AW2964" s="11" t="s">
        <v>33</v>
      </c>
      <c r="AX2964" s="11" t="s">
        <v>70</v>
      </c>
      <c r="AY2964" s="220" t="s">
        <v>126</v>
      </c>
    </row>
    <row r="2965" spans="2:51" s="11" customFormat="1" ht="13.5">
      <c r="B2965" s="210"/>
      <c r="C2965" s="211"/>
      <c r="D2965" s="208" t="s">
        <v>171</v>
      </c>
      <c r="E2965" s="212" t="s">
        <v>21</v>
      </c>
      <c r="F2965" s="213" t="s">
        <v>3054</v>
      </c>
      <c r="G2965" s="211"/>
      <c r="H2965" s="214">
        <v>1</v>
      </c>
      <c r="I2965" s="215"/>
      <c r="J2965" s="211"/>
      <c r="K2965" s="211"/>
      <c r="L2965" s="216"/>
      <c r="M2965" s="217"/>
      <c r="N2965" s="218"/>
      <c r="O2965" s="218"/>
      <c r="P2965" s="218"/>
      <c r="Q2965" s="218"/>
      <c r="R2965" s="218"/>
      <c r="S2965" s="218"/>
      <c r="T2965" s="219"/>
      <c r="AT2965" s="220" t="s">
        <v>171</v>
      </c>
      <c r="AU2965" s="220" t="s">
        <v>134</v>
      </c>
      <c r="AV2965" s="11" t="s">
        <v>134</v>
      </c>
      <c r="AW2965" s="11" t="s">
        <v>33</v>
      </c>
      <c r="AX2965" s="11" t="s">
        <v>70</v>
      </c>
      <c r="AY2965" s="220" t="s">
        <v>126</v>
      </c>
    </row>
    <row r="2966" spans="2:51" s="11" customFormat="1" ht="13.5">
      <c r="B2966" s="210"/>
      <c r="C2966" s="211"/>
      <c r="D2966" s="208" t="s">
        <v>171</v>
      </c>
      <c r="E2966" s="212" t="s">
        <v>21</v>
      </c>
      <c r="F2966" s="213" t="s">
        <v>3416</v>
      </c>
      <c r="G2966" s="211"/>
      <c r="H2966" s="214">
        <v>1</v>
      </c>
      <c r="I2966" s="215"/>
      <c r="J2966" s="211"/>
      <c r="K2966" s="211"/>
      <c r="L2966" s="216"/>
      <c r="M2966" s="217"/>
      <c r="N2966" s="218"/>
      <c r="O2966" s="218"/>
      <c r="P2966" s="218"/>
      <c r="Q2966" s="218"/>
      <c r="R2966" s="218"/>
      <c r="S2966" s="218"/>
      <c r="T2966" s="219"/>
      <c r="AT2966" s="220" t="s">
        <v>171</v>
      </c>
      <c r="AU2966" s="220" t="s">
        <v>134</v>
      </c>
      <c r="AV2966" s="11" t="s">
        <v>134</v>
      </c>
      <c r="AW2966" s="11" t="s">
        <v>33</v>
      </c>
      <c r="AX2966" s="11" t="s">
        <v>70</v>
      </c>
      <c r="AY2966" s="220" t="s">
        <v>126</v>
      </c>
    </row>
    <row r="2967" spans="2:51" s="11" customFormat="1" ht="13.5">
      <c r="B2967" s="210"/>
      <c r="C2967" s="211"/>
      <c r="D2967" s="208" t="s">
        <v>171</v>
      </c>
      <c r="E2967" s="212" t="s">
        <v>21</v>
      </c>
      <c r="F2967" s="213" t="s">
        <v>1346</v>
      </c>
      <c r="G2967" s="211"/>
      <c r="H2967" s="214">
        <v>1</v>
      </c>
      <c r="I2967" s="215"/>
      <c r="J2967" s="211"/>
      <c r="K2967" s="211"/>
      <c r="L2967" s="216"/>
      <c r="M2967" s="217"/>
      <c r="N2967" s="218"/>
      <c r="O2967" s="218"/>
      <c r="P2967" s="218"/>
      <c r="Q2967" s="218"/>
      <c r="R2967" s="218"/>
      <c r="S2967" s="218"/>
      <c r="T2967" s="219"/>
      <c r="AT2967" s="220" t="s">
        <v>171</v>
      </c>
      <c r="AU2967" s="220" t="s">
        <v>134</v>
      </c>
      <c r="AV2967" s="11" t="s">
        <v>134</v>
      </c>
      <c r="AW2967" s="11" t="s">
        <v>33</v>
      </c>
      <c r="AX2967" s="11" t="s">
        <v>70</v>
      </c>
      <c r="AY2967" s="220" t="s">
        <v>126</v>
      </c>
    </row>
    <row r="2968" spans="2:51" s="11" customFormat="1" ht="13.5">
      <c r="B2968" s="210"/>
      <c r="C2968" s="211"/>
      <c r="D2968" s="208" t="s">
        <v>171</v>
      </c>
      <c r="E2968" s="212" t="s">
        <v>21</v>
      </c>
      <c r="F2968" s="213" t="s">
        <v>3435</v>
      </c>
      <c r="G2968" s="211"/>
      <c r="H2968" s="214">
        <v>1</v>
      </c>
      <c r="I2968" s="215"/>
      <c r="J2968" s="211"/>
      <c r="K2968" s="211"/>
      <c r="L2968" s="216"/>
      <c r="M2968" s="217"/>
      <c r="N2968" s="218"/>
      <c r="O2968" s="218"/>
      <c r="P2968" s="218"/>
      <c r="Q2968" s="218"/>
      <c r="R2968" s="218"/>
      <c r="S2968" s="218"/>
      <c r="T2968" s="219"/>
      <c r="AT2968" s="220" t="s">
        <v>171</v>
      </c>
      <c r="AU2968" s="220" t="s">
        <v>134</v>
      </c>
      <c r="AV2968" s="11" t="s">
        <v>134</v>
      </c>
      <c r="AW2968" s="11" t="s">
        <v>33</v>
      </c>
      <c r="AX2968" s="11" t="s">
        <v>70</v>
      </c>
      <c r="AY2968" s="220" t="s">
        <v>126</v>
      </c>
    </row>
    <row r="2969" spans="2:51" s="11" customFormat="1" ht="13.5">
      <c r="B2969" s="210"/>
      <c r="C2969" s="211"/>
      <c r="D2969" s="208" t="s">
        <v>171</v>
      </c>
      <c r="E2969" s="212" t="s">
        <v>21</v>
      </c>
      <c r="F2969" s="213" t="s">
        <v>3417</v>
      </c>
      <c r="G2969" s="211"/>
      <c r="H2969" s="214">
        <v>1</v>
      </c>
      <c r="I2969" s="215"/>
      <c r="J2969" s="211"/>
      <c r="K2969" s="211"/>
      <c r="L2969" s="216"/>
      <c r="M2969" s="217"/>
      <c r="N2969" s="218"/>
      <c r="O2969" s="218"/>
      <c r="P2969" s="218"/>
      <c r="Q2969" s="218"/>
      <c r="R2969" s="218"/>
      <c r="S2969" s="218"/>
      <c r="T2969" s="219"/>
      <c r="AT2969" s="220" t="s">
        <v>171</v>
      </c>
      <c r="AU2969" s="220" t="s">
        <v>134</v>
      </c>
      <c r="AV2969" s="11" t="s">
        <v>134</v>
      </c>
      <c r="AW2969" s="11" t="s">
        <v>33</v>
      </c>
      <c r="AX2969" s="11" t="s">
        <v>70</v>
      </c>
      <c r="AY2969" s="220" t="s">
        <v>126</v>
      </c>
    </row>
    <row r="2970" spans="2:51" s="11" customFormat="1" ht="13.5">
      <c r="B2970" s="210"/>
      <c r="C2970" s="211"/>
      <c r="D2970" s="208" t="s">
        <v>171</v>
      </c>
      <c r="E2970" s="212" t="s">
        <v>21</v>
      </c>
      <c r="F2970" s="213" t="s">
        <v>3418</v>
      </c>
      <c r="G2970" s="211"/>
      <c r="H2970" s="214">
        <v>1</v>
      </c>
      <c r="I2970" s="215"/>
      <c r="J2970" s="211"/>
      <c r="K2970" s="211"/>
      <c r="L2970" s="216"/>
      <c r="M2970" s="217"/>
      <c r="N2970" s="218"/>
      <c r="O2970" s="218"/>
      <c r="P2970" s="218"/>
      <c r="Q2970" s="218"/>
      <c r="R2970" s="218"/>
      <c r="S2970" s="218"/>
      <c r="T2970" s="219"/>
      <c r="AT2970" s="220" t="s">
        <v>171</v>
      </c>
      <c r="AU2970" s="220" t="s">
        <v>134</v>
      </c>
      <c r="AV2970" s="11" t="s">
        <v>134</v>
      </c>
      <c r="AW2970" s="11" t="s">
        <v>33</v>
      </c>
      <c r="AX2970" s="11" t="s">
        <v>70</v>
      </c>
      <c r="AY2970" s="220" t="s">
        <v>126</v>
      </c>
    </row>
    <row r="2971" spans="2:51" s="11" customFormat="1" ht="13.5">
      <c r="B2971" s="210"/>
      <c r="C2971" s="211"/>
      <c r="D2971" s="208" t="s">
        <v>171</v>
      </c>
      <c r="E2971" s="212" t="s">
        <v>21</v>
      </c>
      <c r="F2971" s="213" t="s">
        <v>3419</v>
      </c>
      <c r="G2971" s="211"/>
      <c r="H2971" s="214">
        <v>1</v>
      </c>
      <c r="I2971" s="215"/>
      <c r="J2971" s="211"/>
      <c r="K2971" s="211"/>
      <c r="L2971" s="216"/>
      <c r="M2971" s="217"/>
      <c r="N2971" s="218"/>
      <c r="O2971" s="218"/>
      <c r="P2971" s="218"/>
      <c r="Q2971" s="218"/>
      <c r="R2971" s="218"/>
      <c r="S2971" s="218"/>
      <c r="T2971" s="219"/>
      <c r="AT2971" s="220" t="s">
        <v>171</v>
      </c>
      <c r="AU2971" s="220" t="s">
        <v>134</v>
      </c>
      <c r="AV2971" s="11" t="s">
        <v>134</v>
      </c>
      <c r="AW2971" s="11" t="s">
        <v>33</v>
      </c>
      <c r="AX2971" s="11" t="s">
        <v>70</v>
      </c>
      <c r="AY2971" s="220" t="s">
        <v>126</v>
      </c>
    </row>
    <row r="2972" spans="2:51" s="11" customFormat="1" ht="13.5">
      <c r="B2972" s="210"/>
      <c r="C2972" s="211"/>
      <c r="D2972" s="208" t="s">
        <v>171</v>
      </c>
      <c r="E2972" s="212" t="s">
        <v>21</v>
      </c>
      <c r="F2972" s="213" t="s">
        <v>3420</v>
      </c>
      <c r="G2972" s="211"/>
      <c r="H2972" s="214">
        <v>1</v>
      </c>
      <c r="I2972" s="215"/>
      <c r="J2972" s="211"/>
      <c r="K2972" s="211"/>
      <c r="L2972" s="216"/>
      <c r="M2972" s="217"/>
      <c r="N2972" s="218"/>
      <c r="O2972" s="218"/>
      <c r="P2972" s="218"/>
      <c r="Q2972" s="218"/>
      <c r="R2972" s="218"/>
      <c r="S2972" s="218"/>
      <c r="T2972" s="219"/>
      <c r="AT2972" s="220" t="s">
        <v>171</v>
      </c>
      <c r="AU2972" s="220" t="s">
        <v>134</v>
      </c>
      <c r="AV2972" s="11" t="s">
        <v>134</v>
      </c>
      <c r="AW2972" s="11" t="s">
        <v>33</v>
      </c>
      <c r="AX2972" s="11" t="s">
        <v>70</v>
      </c>
      <c r="AY2972" s="220" t="s">
        <v>126</v>
      </c>
    </row>
    <row r="2973" spans="2:51" s="11" customFormat="1" ht="13.5">
      <c r="B2973" s="210"/>
      <c r="C2973" s="211"/>
      <c r="D2973" s="208" t="s">
        <v>171</v>
      </c>
      <c r="E2973" s="212" t="s">
        <v>21</v>
      </c>
      <c r="F2973" s="213" t="s">
        <v>3421</v>
      </c>
      <c r="G2973" s="211"/>
      <c r="H2973" s="214">
        <v>1</v>
      </c>
      <c r="I2973" s="215"/>
      <c r="J2973" s="211"/>
      <c r="K2973" s="211"/>
      <c r="L2973" s="216"/>
      <c r="M2973" s="217"/>
      <c r="N2973" s="218"/>
      <c r="O2973" s="218"/>
      <c r="P2973" s="218"/>
      <c r="Q2973" s="218"/>
      <c r="R2973" s="218"/>
      <c r="S2973" s="218"/>
      <c r="T2973" s="219"/>
      <c r="AT2973" s="220" t="s">
        <v>171</v>
      </c>
      <c r="AU2973" s="220" t="s">
        <v>134</v>
      </c>
      <c r="AV2973" s="11" t="s">
        <v>134</v>
      </c>
      <c r="AW2973" s="11" t="s">
        <v>33</v>
      </c>
      <c r="AX2973" s="11" t="s">
        <v>70</v>
      </c>
      <c r="AY2973" s="220" t="s">
        <v>126</v>
      </c>
    </row>
    <row r="2974" spans="2:51" s="11" customFormat="1" ht="13.5">
      <c r="B2974" s="210"/>
      <c r="C2974" s="211"/>
      <c r="D2974" s="208" t="s">
        <v>171</v>
      </c>
      <c r="E2974" s="212" t="s">
        <v>21</v>
      </c>
      <c r="F2974" s="213" t="s">
        <v>3422</v>
      </c>
      <c r="G2974" s="211"/>
      <c r="H2974" s="214">
        <v>1</v>
      </c>
      <c r="I2974" s="215"/>
      <c r="J2974" s="211"/>
      <c r="K2974" s="211"/>
      <c r="L2974" s="216"/>
      <c r="M2974" s="217"/>
      <c r="N2974" s="218"/>
      <c r="O2974" s="218"/>
      <c r="P2974" s="218"/>
      <c r="Q2974" s="218"/>
      <c r="R2974" s="218"/>
      <c r="S2974" s="218"/>
      <c r="T2974" s="219"/>
      <c r="AT2974" s="220" t="s">
        <v>171</v>
      </c>
      <c r="AU2974" s="220" t="s">
        <v>134</v>
      </c>
      <c r="AV2974" s="11" t="s">
        <v>134</v>
      </c>
      <c r="AW2974" s="11" t="s">
        <v>33</v>
      </c>
      <c r="AX2974" s="11" t="s">
        <v>70</v>
      </c>
      <c r="AY2974" s="220" t="s">
        <v>126</v>
      </c>
    </row>
    <row r="2975" spans="2:51" s="11" customFormat="1" ht="13.5">
      <c r="B2975" s="210"/>
      <c r="C2975" s="211"/>
      <c r="D2975" s="208" t="s">
        <v>171</v>
      </c>
      <c r="E2975" s="212" t="s">
        <v>21</v>
      </c>
      <c r="F2975" s="213" t="s">
        <v>3423</v>
      </c>
      <c r="G2975" s="211"/>
      <c r="H2975" s="214">
        <v>1</v>
      </c>
      <c r="I2975" s="215"/>
      <c r="J2975" s="211"/>
      <c r="K2975" s="211"/>
      <c r="L2975" s="216"/>
      <c r="M2975" s="217"/>
      <c r="N2975" s="218"/>
      <c r="O2975" s="218"/>
      <c r="P2975" s="218"/>
      <c r="Q2975" s="218"/>
      <c r="R2975" s="218"/>
      <c r="S2975" s="218"/>
      <c r="T2975" s="219"/>
      <c r="AT2975" s="220" t="s">
        <v>171</v>
      </c>
      <c r="AU2975" s="220" t="s">
        <v>134</v>
      </c>
      <c r="AV2975" s="11" t="s">
        <v>134</v>
      </c>
      <c r="AW2975" s="11" t="s">
        <v>33</v>
      </c>
      <c r="AX2975" s="11" t="s">
        <v>70</v>
      </c>
      <c r="AY2975" s="220" t="s">
        <v>126</v>
      </c>
    </row>
    <row r="2976" spans="2:51" s="11" customFormat="1" ht="13.5">
      <c r="B2976" s="210"/>
      <c r="C2976" s="211"/>
      <c r="D2976" s="208" t="s">
        <v>171</v>
      </c>
      <c r="E2976" s="212" t="s">
        <v>21</v>
      </c>
      <c r="F2976" s="213" t="s">
        <v>3074</v>
      </c>
      <c r="G2976" s="211"/>
      <c r="H2976" s="214">
        <v>1</v>
      </c>
      <c r="I2976" s="215"/>
      <c r="J2976" s="211"/>
      <c r="K2976" s="211"/>
      <c r="L2976" s="216"/>
      <c r="M2976" s="217"/>
      <c r="N2976" s="218"/>
      <c r="O2976" s="218"/>
      <c r="P2976" s="218"/>
      <c r="Q2976" s="218"/>
      <c r="R2976" s="218"/>
      <c r="S2976" s="218"/>
      <c r="T2976" s="219"/>
      <c r="AT2976" s="220" t="s">
        <v>171</v>
      </c>
      <c r="AU2976" s="220" t="s">
        <v>134</v>
      </c>
      <c r="AV2976" s="11" t="s">
        <v>134</v>
      </c>
      <c r="AW2976" s="11" t="s">
        <v>33</v>
      </c>
      <c r="AX2976" s="11" t="s">
        <v>70</v>
      </c>
      <c r="AY2976" s="220" t="s">
        <v>126</v>
      </c>
    </row>
    <row r="2977" spans="2:65" s="11" customFormat="1" ht="13.5">
      <c r="B2977" s="210"/>
      <c r="C2977" s="211"/>
      <c r="D2977" s="208" t="s">
        <v>171</v>
      </c>
      <c r="E2977" s="212" t="s">
        <v>21</v>
      </c>
      <c r="F2977" s="213" t="s">
        <v>1355</v>
      </c>
      <c r="G2977" s="211"/>
      <c r="H2977" s="214">
        <v>1</v>
      </c>
      <c r="I2977" s="215"/>
      <c r="J2977" s="211"/>
      <c r="K2977" s="211"/>
      <c r="L2977" s="216"/>
      <c r="M2977" s="217"/>
      <c r="N2977" s="218"/>
      <c r="O2977" s="218"/>
      <c r="P2977" s="218"/>
      <c r="Q2977" s="218"/>
      <c r="R2977" s="218"/>
      <c r="S2977" s="218"/>
      <c r="T2977" s="219"/>
      <c r="AT2977" s="220" t="s">
        <v>171</v>
      </c>
      <c r="AU2977" s="220" t="s">
        <v>134</v>
      </c>
      <c r="AV2977" s="11" t="s">
        <v>134</v>
      </c>
      <c r="AW2977" s="11" t="s">
        <v>33</v>
      </c>
      <c r="AX2977" s="11" t="s">
        <v>70</v>
      </c>
      <c r="AY2977" s="220" t="s">
        <v>126</v>
      </c>
    </row>
    <row r="2978" spans="2:65" s="11" customFormat="1" ht="13.5">
      <c r="B2978" s="210"/>
      <c r="C2978" s="211"/>
      <c r="D2978" s="208" t="s">
        <v>171</v>
      </c>
      <c r="E2978" s="212" t="s">
        <v>21</v>
      </c>
      <c r="F2978" s="213" t="s">
        <v>3151</v>
      </c>
      <c r="G2978" s="211"/>
      <c r="H2978" s="214">
        <v>1</v>
      </c>
      <c r="I2978" s="215"/>
      <c r="J2978" s="211"/>
      <c r="K2978" s="211"/>
      <c r="L2978" s="216"/>
      <c r="M2978" s="217"/>
      <c r="N2978" s="218"/>
      <c r="O2978" s="218"/>
      <c r="P2978" s="218"/>
      <c r="Q2978" s="218"/>
      <c r="R2978" s="218"/>
      <c r="S2978" s="218"/>
      <c r="T2978" s="219"/>
      <c r="AT2978" s="220" t="s">
        <v>171</v>
      </c>
      <c r="AU2978" s="220" t="s">
        <v>134</v>
      </c>
      <c r="AV2978" s="11" t="s">
        <v>134</v>
      </c>
      <c r="AW2978" s="11" t="s">
        <v>33</v>
      </c>
      <c r="AX2978" s="11" t="s">
        <v>70</v>
      </c>
      <c r="AY2978" s="220" t="s">
        <v>126</v>
      </c>
    </row>
    <row r="2979" spans="2:65" s="11" customFormat="1" ht="13.5">
      <c r="B2979" s="210"/>
      <c r="C2979" s="211"/>
      <c r="D2979" s="208" t="s">
        <v>171</v>
      </c>
      <c r="E2979" s="212" t="s">
        <v>21</v>
      </c>
      <c r="F2979" s="213" t="s">
        <v>3152</v>
      </c>
      <c r="G2979" s="211"/>
      <c r="H2979" s="214">
        <v>1</v>
      </c>
      <c r="I2979" s="215"/>
      <c r="J2979" s="211"/>
      <c r="K2979" s="211"/>
      <c r="L2979" s="216"/>
      <c r="M2979" s="217"/>
      <c r="N2979" s="218"/>
      <c r="O2979" s="218"/>
      <c r="P2979" s="218"/>
      <c r="Q2979" s="218"/>
      <c r="R2979" s="218"/>
      <c r="S2979" s="218"/>
      <c r="T2979" s="219"/>
      <c r="AT2979" s="220" t="s">
        <v>171</v>
      </c>
      <c r="AU2979" s="220" t="s">
        <v>134</v>
      </c>
      <c r="AV2979" s="11" t="s">
        <v>134</v>
      </c>
      <c r="AW2979" s="11" t="s">
        <v>33</v>
      </c>
      <c r="AX2979" s="11" t="s">
        <v>70</v>
      </c>
      <c r="AY2979" s="220" t="s">
        <v>126</v>
      </c>
    </row>
    <row r="2980" spans="2:65" s="11" customFormat="1" ht="13.5">
      <c r="B2980" s="210"/>
      <c r="C2980" s="211"/>
      <c r="D2980" s="208" t="s">
        <v>171</v>
      </c>
      <c r="E2980" s="212" t="s">
        <v>21</v>
      </c>
      <c r="F2980" s="213" t="s">
        <v>3153</v>
      </c>
      <c r="G2980" s="211"/>
      <c r="H2980" s="214">
        <v>1</v>
      </c>
      <c r="I2980" s="215"/>
      <c r="J2980" s="211"/>
      <c r="K2980" s="211"/>
      <c r="L2980" s="216"/>
      <c r="M2980" s="217"/>
      <c r="N2980" s="218"/>
      <c r="O2980" s="218"/>
      <c r="P2980" s="218"/>
      <c r="Q2980" s="218"/>
      <c r="R2980" s="218"/>
      <c r="S2980" s="218"/>
      <c r="T2980" s="219"/>
      <c r="AT2980" s="220" t="s">
        <v>171</v>
      </c>
      <c r="AU2980" s="220" t="s">
        <v>134</v>
      </c>
      <c r="AV2980" s="11" t="s">
        <v>134</v>
      </c>
      <c r="AW2980" s="11" t="s">
        <v>33</v>
      </c>
      <c r="AX2980" s="11" t="s">
        <v>70</v>
      </c>
      <c r="AY2980" s="220" t="s">
        <v>126</v>
      </c>
    </row>
    <row r="2981" spans="2:65" s="11" customFormat="1" ht="13.5">
      <c r="B2981" s="210"/>
      <c r="C2981" s="211"/>
      <c r="D2981" s="208" t="s">
        <v>171</v>
      </c>
      <c r="E2981" s="212" t="s">
        <v>21</v>
      </c>
      <c r="F2981" s="213" t="s">
        <v>3154</v>
      </c>
      <c r="G2981" s="211"/>
      <c r="H2981" s="214">
        <v>1</v>
      </c>
      <c r="I2981" s="215"/>
      <c r="J2981" s="211"/>
      <c r="K2981" s="211"/>
      <c r="L2981" s="216"/>
      <c r="M2981" s="217"/>
      <c r="N2981" s="218"/>
      <c r="O2981" s="218"/>
      <c r="P2981" s="218"/>
      <c r="Q2981" s="218"/>
      <c r="R2981" s="218"/>
      <c r="S2981" s="218"/>
      <c r="T2981" s="219"/>
      <c r="AT2981" s="220" t="s">
        <v>171</v>
      </c>
      <c r="AU2981" s="220" t="s">
        <v>134</v>
      </c>
      <c r="AV2981" s="11" t="s">
        <v>134</v>
      </c>
      <c r="AW2981" s="11" t="s">
        <v>33</v>
      </c>
      <c r="AX2981" s="11" t="s">
        <v>70</v>
      </c>
      <c r="AY2981" s="220" t="s">
        <v>126</v>
      </c>
    </row>
    <row r="2982" spans="2:65" s="11" customFormat="1" ht="13.5">
      <c r="B2982" s="210"/>
      <c r="C2982" s="211"/>
      <c r="D2982" s="208" t="s">
        <v>171</v>
      </c>
      <c r="E2982" s="212" t="s">
        <v>21</v>
      </c>
      <c r="F2982" s="213" t="s">
        <v>3155</v>
      </c>
      <c r="G2982" s="211"/>
      <c r="H2982" s="214">
        <v>1</v>
      </c>
      <c r="I2982" s="215"/>
      <c r="J2982" s="211"/>
      <c r="K2982" s="211"/>
      <c r="L2982" s="216"/>
      <c r="M2982" s="217"/>
      <c r="N2982" s="218"/>
      <c r="O2982" s="218"/>
      <c r="P2982" s="218"/>
      <c r="Q2982" s="218"/>
      <c r="R2982" s="218"/>
      <c r="S2982" s="218"/>
      <c r="T2982" s="219"/>
      <c r="AT2982" s="220" t="s">
        <v>171</v>
      </c>
      <c r="AU2982" s="220" t="s">
        <v>134</v>
      </c>
      <c r="AV2982" s="11" t="s">
        <v>134</v>
      </c>
      <c r="AW2982" s="11" t="s">
        <v>33</v>
      </c>
      <c r="AX2982" s="11" t="s">
        <v>70</v>
      </c>
      <c r="AY2982" s="220" t="s">
        <v>126</v>
      </c>
    </row>
    <row r="2983" spans="2:65" s="11" customFormat="1" ht="13.5">
      <c r="B2983" s="210"/>
      <c r="C2983" s="211"/>
      <c r="D2983" s="208" t="s">
        <v>171</v>
      </c>
      <c r="E2983" s="212" t="s">
        <v>21</v>
      </c>
      <c r="F2983" s="213" t="s">
        <v>3156</v>
      </c>
      <c r="G2983" s="211"/>
      <c r="H2983" s="214">
        <v>1</v>
      </c>
      <c r="I2983" s="215"/>
      <c r="J2983" s="211"/>
      <c r="K2983" s="211"/>
      <c r="L2983" s="216"/>
      <c r="M2983" s="217"/>
      <c r="N2983" s="218"/>
      <c r="O2983" s="218"/>
      <c r="P2983" s="218"/>
      <c r="Q2983" s="218"/>
      <c r="R2983" s="218"/>
      <c r="S2983" s="218"/>
      <c r="T2983" s="219"/>
      <c r="AT2983" s="220" t="s">
        <v>171</v>
      </c>
      <c r="AU2983" s="220" t="s">
        <v>134</v>
      </c>
      <c r="AV2983" s="11" t="s">
        <v>134</v>
      </c>
      <c r="AW2983" s="11" t="s">
        <v>33</v>
      </c>
      <c r="AX2983" s="11" t="s">
        <v>70</v>
      </c>
      <c r="AY2983" s="220" t="s">
        <v>126</v>
      </c>
    </row>
    <row r="2984" spans="2:65" s="11" customFormat="1" ht="13.5">
      <c r="B2984" s="210"/>
      <c r="C2984" s="211"/>
      <c r="D2984" s="208" t="s">
        <v>171</v>
      </c>
      <c r="E2984" s="212" t="s">
        <v>21</v>
      </c>
      <c r="F2984" s="213" t="s">
        <v>3157</v>
      </c>
      <c r="G2984" s="211"/>
      <c r="H2984" s="214">
        <v>1</v>
      </c>
      <c r="I2984" s="215"/>
      <c r="J2984" s="211"/>
      <c r="K2984" s="211"/>
      <c r="L2984" s="216"/>
      <c r="M2984" s="217"/>
      <c r="N2984" s="218"/>
      <c r="O2984" s="218"/>
      <c r="P2984" s="218"/>
      <c r="Q2984" s="218"/>
      <c r="R2984" s="218"/>
      <c r="S2984" s="218"/>
      <c r="T2984" s="219"/>
      <c r="AT2984" s="220" t="s">
        <v>171</v>
      </c>
      <c r="AU2984" s="220" t="s">
        <v>134</v>
      </c>
      <c r="AV2984" s="11" t="s">
        <v>134</v>
      </c>
      <c r="AW2984" s="11" t="s">
        <v>33</v>
      </c>
      <c r="AX2984" s="11" t="s">
        <v>70</v>
      </c>
      <c r="AY2984" s="220" t="s">
        <v>126</v>
      </c>
    </row>
    <row r="2985" spans="2:65" s="11" customFormat="1" ht="13.5">
      <c r="B2985" s="210"/>
      <c r="C2985" s="211"/>
      <c r="D2985" s="208" t="s">
        <v>171</v>
      </c>
      <c r="E2985" s="212" t="s">
        <v>21</v>
      </c>
      <c r="F2985" s="213" t="s">
        <v>3094</v>
      </c>
      <c r="G2985" s="211"/>
      <c r="H2985" s="214">
        <v>1</v>
      </c>
      <c r="I2985" s="215"/>
      <c r="J2985" s="211"/>
      <c r="K2985" s="211"/>
      <c r="L2985" s="216"/>
      <c r="M2985" s="217"/>
      <c r="N2985" s="218"/>
      <c r="O2985" s="218"/>
      <c r="P2985" s="218"/>
      <c r="Q2985" s="218"/>
      <c r="R2985" s="218"/>
      <c r="S2985" s="218"/>
      <c r="T2985" s="219"/>
      <c r="AT2985" s="220" t="s">
        <v>171</v>
      </c>
      <c r="AU2985" s="220" t="s">
        <v>134</v>
      </c>
      <c r="AV2985" s="11" t="s">
        <v>134</v>
      </c>
      <c r="AW2985" s="11" t="s">
        <v>33</v>
      </c>
      <c r="AX2985" s="11" t="s">
        <v>70</v>
      </c>
      <c r="AY2985" s="220" t="s">
        <v>126</v>
      </c>
    </row>
    <row r="2986" spans="2:65" s="12" customFormat="1" ht="13.5">
      <c r="B2986" s="221"/>
      <c r="C2986" s="222"/>
      <c r="D2986" s="205" t="s">
        <v>171</v>
      </c>
      <c r="E2986" s="248" t="s">
        <v>21</v>
      </c>
      <c r="F2986" s="249" t="s">
        <v>174</v>
      </c>
      <c r="G2986" s="222"/>
      <c r="H2986" s="250">
        <v>26</v>
      </c>
      <c r="I2986" s="226"/>
      <c r="J2986" s="222"/>
      <c r="K2986" s="222"/>
      <c r="L2986" s="227"/>
      <c r="M2986" s="228"/>
      <c r="N2986" s="229"/>
      <c r="O2986" s="229"/>
      <c r="P2986" s="229"/>
      <c r="Q2986" s="229"/>
      <c r="R2986" s="229"/>
      <c r="S2986" s="229"/>
      <c r="T2986" s="230"/>
      <c r="AT2986" s="231" t="s">
        <v>171</v>
      </c>
      <c r="AU2986" s="231" t="s">
        <v>134</v>
      </c>
      <c r="AV2986" s="12" t="s">
        <v>133</v>
      </c>
      <c r="AW2986" s="12" t="s">
        <v>33</v>
      </c>
      <c r="AX2986" s="12" t="s">
        <v>78</v>
      </c>
      <c r="AY2986" s="231" t="s">
        <v>126</v>
      </c>
    </row>
    <row r="2987" spans="2:65" s="1" customFormat="1" ht="22.5" customHeight="1">
      <c r="B2987" s="41"/>
      <c r="C2987" s="251" t="s">
        <v>3436</v>
      </c>
      <c r="D2987" s="251" t="s">
        <v>391</v>
      </c>
      <c r="E2987" s="252" t="s">
        <v>3437</v>
      </c>
      <c r="F2987" s="253" t="s">
        <v>3438</v>
      </c>
      <c r="G2987" s="254" t="s">
        <v>489</v>
      </c>
      <c r="H2987" s="255">
        <v>26</v>
      </c>
      <c r="I2987" s="256"/>
      <c r="J2987" s="257">
        <f>ROUND(I2987*H2987,2)</f>
        <v>0</v>
      </c>
      <c r="K2987" s="253" t="s">
        <v>21</v>
      </c>
      <c r="L2987" s="258"/>
      <c r="M2987" s="259" t="s">
        <v>21</v>
      </c>
      <c r="N2987" s="260" t="s">
        <v>42</v>
      </c>
      <c r="O2987" s="42"/>
      <c r="P2987" s="202">
        <f>O2987*H2987</f>
        <v>0</v>
      </c>
      <c r="Q2987" s="202">
        <v>0</v>
      </c>
      <c r="R2987" s="202">
        <f>Q2987*H2987</f>
        <v>0</v>
      </c>
      <c r="S2987" s="202">
        <v>0</v>
      </c>
      <c r="T2987" s="203">
        <f>S2987*H2987</f>
        <v>0</v>
      </c>
      <c r="AR2987" s="24" t="s">
        <v>361</v>
      </c>
      <c r="AT2987" s="24" t="s">
        <v>391</v>
      </c>
      <c r="AU2987" s="24" t="s">
        <v>134</v>
      </c>
      <c r="AY2987" s="24" t="s">
        <v>126</v>
      </c>
      <c r="BE2987" s="204">
        <f>IF(N2987="základní",J2987,0)</f>
        <v>0</v>
      </c>
      <c r="BF2987" s="204">
        <f>IF(N2987="snížená",J2987,0)</f>
        <v>0</v>
      </c>
      <c r="BG2987" s="204">
        <f>IF(N2987="zákl. přenesená",J2987,0)</f>
        <v>0</v>
      </c>
      <c r="BH2987" s="204">
        <f>IF(N2987="sníž. přenesená",J2987,0)</f>
        <v>0</v>
      </c>
      <c r="BI2987" s="204">
        <f>IF(N2987="nulová",J2987,0)</f>
        <v>0</v>
      </c>
      <c r="BJ2987" s="24" t="s">
        <v>134</v>
      </c>
      <c r="BK2987" s="204">
        <f>ROUND(I2987*H2987,2)</f>
        <v>0</v>
      </c>
      <c r="BL2987" s="24" t="s">
        <v>161</v>
      </c>
      <c r="BM2987" s="24" t="s">
        <v>3439</v>
      </c>
    </row>
    <row r="2988" spans="2:65" s="1" customFormat="1" ht="13.5">
      <c r="B2988" s="41"/>
      <c r="C2988" s="63"/>
      <c r="D2988" s="205" t="s">
        <v>135</v>
      </c>
      <c r="E2988" s="63"/>
      <c r="F2988" s="206" t="s">
        <v>3438</v>
      </c>
      <c r="G2988" s="63"/>
      <c r="H2988" s="63"/>
      <c r="I2988" s="163"/>
      <c r="J2988" s="63"/>
      <c r="K2988" s="63"/>
      <c r="L2988" s="61"/>
      <c r="M2988" s="207"/>
      <c r="N2988" s="42"/>
      <c r="O2988" s="42"/>
      <c r="P2988" s="42"/>
      <c r="Q2988" s="42"/>
      <c r="R2988" s="42"/>
      <c r="S2988" s="42"/>
      <c r="T2988" s="78"/>
      <c r="AT2988" s="24" t="s">
        <v>135</v>
      </c>
      <c r="AU2988" s="24" t="s">
        <v>134</v>
      </c>
    </row>
    <row r="2989" spans="2:65" s="1" customFormat="1" ht="22.5" customHeight="1">
      <c r="B2989" s="41"/>
      <c r="C2989" s="193" t="s">
        <v>1968</v>
      </c>
      <c r="D2989" s="193" t="s">
        <v>129</v>
      </c>
      <c r="E2989" s="194" t="s">
        <v>3440</v>
      </c>
      <c r="F2989" s="195" t="s">
        <v>3441</v>
      </c>
      <c r="G2989" s="196" t="s">
        <v>489</v>
      </c>
      <c r="H2989" s="197">
        <v>18</v>
      </c>
      <c r="I2989" s="198"/>
      <c r="J2989" s="199">
        <f>ROUND(I2989*H2989,2)</f>
        <v>0</v>
      </c>
      <c r="K2989" s="195" t="s">
        <v>160</v>
      </c>
      <c r="L2989" s="61"/>
      <c r="M2989" s="200" t="s">
        <v>21</v>
      </c>
      <c r="N2989" s="201" t="s">
        <v>42</v>
      </c>
      <c r="O2989" s="42"/>
      <c r="P2989" s="202">
        <f>O2989*H2989</f>
        <v>0</v>
      </c>
      <c r="Q2989" s="202">
        <v>0</v>
      </c>
      <c r="R2989" s="202">
        <f>Q2989*H2989</f>
        <v>0</v>
      </c>
      <c r="S2989" s="202">
        <v>0</v>
      </c>
      <c r="T2989" s="203">
        <f>S2989*H2989</f>
        <v>0</v>
      </c>
      <c r="AR2989" s="24" t="s">
        <v>161</v>
      </c>
      <c r="AT2989" s="24" t="s">
        <v>129</v>
      </c>
      <c r="AU2989" s="24" t="s">
        <v>134</v>
      </c>
      <c r="AY2989" s="24" t="s">
        <v>126</v>
      </c>
      <c r="BE2989" s="204">
        <f>IF(N2989="základní",J2989,0)</f>
        <v>0</v>
      </c>
      <c r="BF2989" s="204">
        <f>IF(N2989="snížená",J2989,0)</f>
        <v>0</v>
      </c>
      <c r="BG2989" s="204">
        <f>IF(N2989="zákl. přenesená",J2989,0)</f>
        <v>0</v>
      </c>
      <c r="BH2989" s="204">
        <f>IF(N2989="sníž. přenesená",J2989,0)</f>
        <v>0</v>
      </c>
      <c r="BI2989" s="204">
        <f>IF(N2989="nulová",J2989,0)</f>
        <v>0</v>
      </c>
      <c r="BJ2989" s="24" t="s">
        <v>134</v>
      </c>
      <c r="BK2989" s="204">
        <f>ROUND(I2989*H2989,2)</f>
        <v>0</v>
      </c>
      <c r="BL2989" s="24" t="s">
        <v>161</v>
      </c>
      <c r="BM2989" s="24" t="s">
        <v>3442</v>
      </c>
    </row>
    <row r="2990" spans="2:65" s="1" customFormat="1" ht="27">
      <c r="B2990" s="41"/>
      <c r="C2990" s="63"/>
      <c r="D2990" s="208" t="s">
        <v>135</v>
      </c>
      <c r="E2990" s="63"/>
      <c r="F2990" s="209" t="s">
        <v>3443</v>
      </c>
      <c r="G2990" s="63"/>
      <c r="H2990" s="63"/>
      <c r="I2990" s="163"/>
      <c r="J2990" s="63"/>
      <c r="K2990" s="63"/>
      <c r="L2990" s="61"/>
      <c r="M2990" s="207"/>
      <c r="N2990" s="42"/>
      <c r="O2990" s="42"/>
      <c r="P2990" s="42"/>
      <c r="Q2990" s="42"/>
      <c r="R2990" s="42"/>
      <c r="S2990" s="42"/>
      <c r="T2990" s="78"/>
      <c r="AT2990" s="24" t="s">
        <v>135</v>
      </c>
      <c r="AU2990" s="24" t="s">
        <v>134</v>
      </c>
    </row>
    <row r="2991" spans="2:65" s="1" customFormat="1" ht="81">
      <c r="B2991" s="41"/>
      <c r="C2991" s="63"/>
      <c r="D2991" s="208" t="s">
        <v>299</v>
      </c>
      <c r="E2991" s="63"/>
      <c r="F2991" s="236" t="s">
        <v>3329</v>
      </c>
      <c r="G2991" s="63"/>
      <c r="H2991" s="63"/>
      <c r="I2991" s="163"/>
      <c r="J2991" s="63"/>
      <c r="K2991" s="63"/>
      <c r="L2991" s="61"/>
      <c r="M2991" s="207"/>
      <c r="N2991" s="42"/>
      <c r="O2991" s="42"/>
      <c r="P2991" s="42"/>
      <c r="Q2991" s="42"/>
      <c r="R2991" s="42"/>
      <c r="S2991" s="42"/>
      <c r="T2991" s="78"/>
      <c r="AT2991" s="24" t="s">
        <v>299</v>
      </c>
      <c r="AU2991" s="24" t="s">
        <v>134</v>
      </c>
    </row>
    <row r="2992" spans="2:65" s="11" customFormat="1" ht="13.5">
      <c r="B2992" s="210"/>
      <c r="C2992" s="211"/>
      <c r="D2992" s="208" t="s">
        <v>171</v>
      </c>
      <c r="E2992" s="212" t="s">
        <v>21</v>
      </c>
      <c r="F2992" s="213" t="s">
        <v>3134</v>
      </c>
      <c r="G2992" s="211"/>
      <c r="H2992" s="214">
        <v>1</v>
      </c>
      <c r="I2992" s="215"/>
      <c r="J2992" s="211"/>
      <c r="K2992" s="211"/>
      <c r="L2992" s="216"/>
      <c r="M2992" s="217"/>
      <c r="N2992" s="218"/>
      <c r="O2992" s="218"/>
      <c r="P2992" s="218"/>
      <c r="Q2992" s="218"/>
      <c r="R2992" s="218"/>
      <c r="S2992" s="218"/>
      <c r="T2992" s="219"/>
      <c r="AT2992" s="220" t="s">
        <v>171</v>
      </c>
      <c r="AU2992" s="220" t="s">
        <v>134</v>
      </c>
      <c r="AV2992" s="11" t="s">
        <v>134</v>
      </c>
      <c r="AW2992" s="11" t="s">
        <v>33</v>
      </c>
      <c r="AX2992" s="11" t="s">
        <v>70</v>
      </c>
      <c r="AY2992" s="220" t="s">
        <v>126</v>
      </c>
    </row>
    <row r="2993" spans="2:51" s="11" customFormat="1" ht="13.5">
      <c r="B2993" s="210"/>
      <c r="C2993" s="211"/>
      <c r="D2993" s="208" t="s">
        <v>171</v>
      </c>
      <c r="E2993" s="212" t="s">
        <v>21</v>
      </c>
      <c r="F2993" s="213" t="s">
        <v>3135</v>
      </c>
      <c r="G2993" s="211"/>
      <c r="H2993" s="214">
        <v>1</v>
      </c>
      <c r="I2993" s="215"/>
      <c r="J2993" s="211"/>
      <c r="K2993" s="211"/>
      <c r="L2993" s="216"/>
      <c r="M2993" s="217"/>
      <c r="N2993" s="218"/>
      <c r="O2993" s="218"/>
      <c r="P2993" s="218"/>
      <c r="Q2993" s="218"/>
      <c r="R2993" s="218"/>
      <c r="S2993" s="218"/>
      <c r="T2993" s="219"/>
      <c r="AT2993" s="220" t="s">
        <v>171</v>
      </c>
      <c r="AU2993" s="220" t="s">
        <v>134</v>
      </c>
      <c r="AV2993" s="11" t="s">
        <v>134</v>
      </c>
      <c r="AW2993" s="11" t="s">
        <v>33</v>
      </c>
      <c r="AX2993" s="11" t="s">
        <v>70</v>
      </c>
      <c r="AY2993" s="220" t="s">
        <v>126</v>
      </c>
    </row>
    <row r="2994" spans="2:51" s="11" customFormat="1" ht="13.5">
      <c r="B2994" s="210"/>
      <c r="C2994" s="211"/>
      <c r="D2994" s="208" t="s">
        <v>171</v>
      </c>
      <c r="E2994" s="212" t="s">
        <v>21</v>
      </c>
      <c r="F2994" s="213" t="s">
        <v>3417</v>
      </c>
      <c r="G2994" s="211"/>
      <c r="H2994" s="214">
        <v>1</v>
      </c>
      <c r="I2994" s="215"/>
      <c r="J2994" s="211"/>
      <c r="K2994" s="211"/>
      <c r="L2994" s="216"/>
      <c r="M2994" s="217"/>
      <c r="N2994" s="218"/>
      <c r="O2994" s="218"/>
      <c r="P2994" s="218"/>
      <c r="Q2994" s="218"/>
      <c r="R2994" s="218"/>
      <c r="S2994" s="218"/>
      <c r="T2994" s="219"/>
      <c r="AT2994" s="220" t="s">
        <v>171</v>
      </c>
      <c r="AU2994" s="220" t="s">
        <v>134</v>
      </c>
      <c r="AV2994" s="11" t="s">
        <v>134</v>
      </c>
      <c r="AW2994" s="11" t="s">
        <v>33</v>
      </c>
      <c r="AX2994" s="11" t="s">
        <v>70</v>
      </c>
      <c r="AY2994" s="220" t="s">
        <v>126</v>
      </c>
    </row>
    <row r="2995" spans="2:51" s="11" customFormat="1" ht="13.5">
      <c r="B2995" s="210"/>
      <c r="C2995" s="211"/>
      <c r="D2995" s="208" t="s">
        <v>171</v>
      </c>
      <c r="E2995" s="212" t="s">
        <v>21</v>
      </c>
      <c r="F2995" s="213" t="s">
        <v>3418</v>
      </c>
      <c r="G2995" s="211"/>
      <c r="H2995" s="214">
        <v>1</v>
      </c>
      <c r="I2995" s="215"/>
      <c r="J2995" s="211"/>
      <c r="K2995" s="211"/>
      <c r="L2995" s="216"/>
      <c r="M2995" s="217"/>
      <c r="N2995" s="218"/>
      <c r="O2995" s="218"/>
      <c r="P2995" s="218"/>
      <c r="Q2995" s="218"/>
      <c r="R2995" s="218"/>
      <c r="S2995" s="218"/>
      <c r="T2995" s="219"/>
      <c r="AT2995" s="220" t="s">
        <v>171</v>
      </c>
      <c r="AU2995" s="220" t="s">
        <v>134</v>
      </c>
      <c r="AV2995" s="11" t="s">
        <v>134</v>
      </c>
      <c r="AW2995" s="11" t="s">
        <v>33</v>
      </c>
      <c r="AX2995" s="11" t="s">
        <v>70</v>
      </c>
      <c r="AY2995" s="220" t="s">
        <v>126</v>
      </c>
    </row>
    <row r="2996" spans="2:51" s="11" customFormat="1" ht="13.5">
      <c r="B2996" s="210"/>
      <c r="C2996" s="211"/>
      <c r="D2996" s="208" t="s">
        <v>171</v>
      </c>
      <c r="E2996" s="212" t="s">
        <v>21</v>
      </c>
      <c r="F2996" s="213" t="s">
        <v>3419</v>
      </c>
      <c r="G2996" s="211"/>
      <c r="H2996" s="214">
        <v>1</v>
      </c>
      <c r="I2996" s="215"/>
      <c r="J2996" s="211"/>
      <c r="K2996" s="211"/>
      <c r="L2996" s="216"/>
      <c r="M2996" s="217"/>
      <c r="N2996" s="218"/>
      <c r="O2996" s="218"/>
      <c r="P2996" s="218"/>
      <c r="Q2996" s="218"/>
      <c r="R2996" s="218"/>
      <c r="S2996" s="218"/>
      <c r="T2996" s="219"/>
      <c r="AT2996" s="220" t="s">
        <v>171</v>
      </c>
      <c r="AU2996" s="220" t="s">
        <v>134</v>
      </c>
      <c r="AV2996" s="11" t="s">
        <v>134</v>
      </c>
      <c r="AW2996" s="11" t="s">
        <v>33</v>
      </c>
      <c r="AX2996" s="11" t="s">
        <v>70</v>
      </c>
      <c r="AY2996" s="220" t="s">
        <v>126</v>
      </c>
    </row>
    <row r="2997" spans="2:51" s="11" customFormat="1" ht="13.5">
      <c r="B2997" s="210"/>
      <c r="C2997" s="211"/>
      <c r="D2997" s="208" t="s">
        <v>171</v>
      </c>
      <c r="E2997" s="212" t="s">
        <v>21</v>
      </c>
      <c r="F2997" s="213" t="s">
        <v>3420</v>
      </c>
      <c r="G2997" s="211"/>
      <c r="H2997" s="214">
        <v>1</v>
      </c>
      <c r="I2997" s="215"/>
      <c r="J2997" s="211"/>
      <c r="K2997" s="211"/>
      <c r="L2997" s="216"/>
      <c r="M2997" s="217"/>
      <c r="N2997" s="218"/>
      <c r="O2997" s="218"/>
      <c r="P2997" s="218"/>
      <c r="Q2997" s="218"/>
      <c r="R2997" s="218"/>
      <c r="S2997" s="218"/>
      <c r="T2997" s="219"/>
      <c r="AT2997" s="220" t="s">
        <v>171</v>
      </c>
      <c r="AU2997" s="220" t="s">
        <v>134</v>
      </c>
      <c r="AV2997" s="11" t="s">
        <v>134</v>
      </c>
      <c r="AW2997" s="11" t="s">
        <v>33</v>
      </c>
      <c r="AX2997" s="11" t="s">
        <v>70</v>
      </c>
      <c r="AY2997" s="220" t="s">
        <v>126</v>
      </c>
    </row>
    <row r="2998" spans="2:51" s="11" customFormat="1" ht="13.5">
      <c r="B2998" s="210"/>
      <c r="C2998" s="211"/>
      <c r="D2998" s="208" t="s">
        <v>171</v>
      </c>
      <c r="E2998" s="212" t="s">
        <v>21</v>
      </c>
      <c r="F2998" s="213" t="s">
        <v>3421</v>
      </c>
      <c r="G2998" s="211"/>
      <c r="H2998" s="214">
        <v>1</v>
      </c>
      <c r="I2998" s="215"/>
      <c r="J2998" s="211"/>
      <c r="K2998" s="211"/>
      <c r="L2998" s="216"/>
      <c r="M2998" s="217"/>
      <c r="N2998" s="218"/>
      <c r="O2998" s="218"/>
      <c r="P2998" s="218"/>
      <c r="Q2998" s="218"/>
      <c r="R2998" s="218"/>
      <c r="S2998" s="218"/>
      <c r="T2998" s="219"/>
      <c r="AT2998" s="220" t="s">
        <v>171</v>
      </c>
      <c r="AU2998" s="220" t="s">
        <v>134</v>
      </c>
      <c r="AV2998" s="11" t="s">
        <v>134</v>
      </c>
      <c r="AW2998" s="11" t="s">
        <v>33</v>
      </c>
      <c r="AX2998" s="11" t="s">
        <v>70</v>
      </c>
      <c r="AY2998" s="220" t="s">
        <v>126</v>
      </c>
    </row>
    <row r="2999" spans="2:51" s="11" customFormat="1" ht="13.5">
      <c r="B2999" s="210"/>
      <c r="C2999" s="211"/>
      <c r="D2999" s="208" t="s">
        <v>171</v>
      </c>
      <c r="E2999" s="212" t="s">
        <v>21</v>
      </c>
      <c r="F2999" s="213" t="s">
        <v>3422</v>
      </c>
      <c r="G2999" s="211"/>
      <c r="H2999" s="214">
        <v>1</v>
      </c>
      <c r="I2999" s="215"/>
      <c r="J2999" s="211"/>
      <c r="K2999" s="211"/>
      <c r="L2999" s="216"/>
      <c r="M2999" s="217"/>
      <c r="N2999" s="218"/>
      <c r="O2999" s="218"/>
      <c r="P2999" s="218"/>
      <c r="Q2999" s="218"/>
      <c r="R2999" s="218"/>
      <c r="S2999" s="218"/>
      <c r="T2999" s="219"/>
      <c r="AT2999" s="220" t="s">
        <v>171</v>
      </c>
      <c r="AU2999" s="220" t="s">
        <v>134</v>
      </c>
      <c r="AV2999" s="11" t="s">
        <v>134</v>
      </c>
      <c r="AW2999" s="11" t="s">
        <v>33</v>
      </c>
      <c r="AX2999" s="11" t="s">
        <v>70</v>
      </c>
      <c r="AY2999" s="220" t="s">
        <v>126</v>
      </c>
    </row>
    <row r="3000" spans="2:51" s="11" customFormat="1" ht="13.5">
      <c r="B3000" s="210"/>
      <c r="C3000" s="211"/>
      <c r="D3000" s="208" t="s">
        <v>171</v>
      </c>
      <c r="E3000" s="212" t="s">
        <v>21</v>
      </c>
      <c r="F3000" s="213" t="s">
        <v>3423</v>
      </c>
      <c r="G3000" s="211"/>
      <c r="H3000" s="214">
        <v>1</v>
      </c>
      <c r="I3000" s="215"/>
      <c r="J3000" s="211"/>
      <c r="K3000" s="211"/>
      <c r="L3000" s="216"/>
      <c r="M3000" s="217"/>
      <c r="N3000" s="218"/>
      <c r="O3000" s="218"/>
      <c r="P3000" s="218"/>
      <c r="Q3000" s="218"/>
      <c r="R3000" s="218"/>
      <c r="S3000" s="218"/>
      <c r="T3000" s="219"/>
      <c r="AT3000" s="220" t="s">
        <v>171</v>
      </c>
      <c r="AU3000" s="220" t="s">
        <v>134</v>
      </c>
      <c r="AV3000" s="11" t="s">
        <v>134</v>
      </c>
      <c r="AW3000" s="11" t="s">
        <v>33</v>
      </c>
      <c r="AX3000" s="11" t="s">
        <v>70</v>
      </c>
      <c r="AY3000" s="220" t="s">
        <v>126</v>
      </c>
    </row>
    <row r="3001" spans="2:51" s="11" customFormat="1" ht="13.5">
      <c r="B3001" s="210"/>
      <c r="C3001" s="211"/>
      <c r="D3001" s="208" t="s">
        <v>171</v>
      </c>
      <c r="E3001" s="212" t="s">
        <v>21</v>
      </c>
      <c r="F3001" s="213" t="s">
        <v>3074</v>
      </c>
      <c r="G3001" s="211"/>
      <c r="H3001" s="214">
        <v>1</v>
      </c>
      <c r="I3001" s="215"/>
      <c r="J3001" s="211"/>
      <c r="K3001" s="211"/>
      <c r="L3001" s="216"/>
      <c r="M3001" s="217"/>
      <c r="N3001" s="218"/>
      <c r="O3001" s="218"/>
      <c r="P3001" s="218"/>
      <c r="Q3001" s="218"/>
      <c r="R3001" s="218"/>
      <c r="S3001" s="218"/>
      <c r="T3001" s="219"/>
      <c r="AT3001" s="220" t="s">
        <v>171</v>
      </c>
      <c r="AU3001" s="220" t="s">
        <v>134</v>
      </c>
      <c r="AV3001" s="11" t="s">
        <v>134</v>
      </c>
      <c r="AW3001" s="11" t="s">
        <v>33</v>
      </c>
      <c r="AX3001" s="11" t="s">
        <v>70</v>
      </c>
      <c r="AY3001" s="220" t="s">
        <v>126</v>
      </c>
    </row>
    <row r="3002" spans="2:51" s="11" customFormat="1" ht="13.5">
      <c r="B3002" s="210"/>
      <c r="C3002" s="211"/>
      <c r="D3002" s="208" t="s">
        <v>171</v>
      </c>
      <c r="E3002" s="212" t="s">
        <v>21</v>
      </c>
      <c r="F3002" s="213" t="s">
        <v>3151</v>
      </c>
      <c r="G3002" s="211"/>
      <c r="H3002" s="214">
        <v>1</v>
      </c>
      <c r="I3002" s="215"/>
      <c r="J3002" s="211"/>
      <c r="K3002" s="211"/>
      <c r="L3002" s="216"/>
      <c r="M3002" s="217"/>
      <c r="N3002" s="218"/>
      <c r="O3002" s="218"/>
      <c r="P3002" s="218"/>
      <c r="Q3002" s="218"/>
      <c r="R3002" s="218"/>
      <c r="S3002" s="218"/>
      <c r="T3002" s="219"/>
      <c r="AT3002" s="220" t="s">
        <v>171</v>
      </c>
      <c r="AU3002" s="220" t="s">
        <v>134</v>
      </c>
      <c r="AV3002" s="11" t="s">
        <v>134</v>
      </c>
      <c r="AW3002" s="11" t="s">
        <v>33</v>
      </c>
      <c r="AX3002" s="11" t="s">
        <v>70</v>
      </c>
      <c r="AY3002" s="220" t="s">
        <v>126</v>
      </c>
    </row>
    <row r="3003" spans="2:51" s="11" customFormat="1" ht="13.5">
      <c r="B3003" s="210"/>
      <c r="C3003" s="211"/>
      <c r="D3003" s="208" t="s">
        <v>171</v>
      </c>
      <c r="E3003" s="212" t="s">
        <v>21</v>
      </c>
      <c r="F3003" s="213" t="s">
        <v>3152</v>
      </c>
      <c r="G3003" s="211"/>
      <c r="H3003" s="214">
        <v>1</v>
      </c>
      <c r="I3003" s="215"/>
      <c r="J3003" s="211"/>
      <c r="K3003" s="211"/>
      <c r="L3003" s="216"/>
      <c r="M3003" s="217"/>
      <c r="N3003" s="218"/>
      <c r="O3003" s="218"/>
      <c r="P3003" s="218"/>
      <c r="Q3003" s="218"/>
      <c r="R3003" s="218"/>
      <c r="S3003" s="218"/>
      <c r="T3003" s="219"/>
      <c r="AT3003" s="220" t="s">
        <v>171</v>
      </c>
      <c r="AU3003" s="220" t="s">
        <v>134</v>
      </c>
      <c r="AV3003" s="11" t="s">
        <v>134</v>
      </c>
      <c r="AW3003" s="11" t="s">
        <v>33</v>
      </c>
      <c r="AX3003" s="11" t="s">
        <v>70</v>
      </c>
      <c r="AY3003" s="220" t="s">
        <v>126</v>
      </c>
    </row>
    <row r="3004" spans="2:51" s="11" customFormat="1" ht="13.5">
      <c r="B3004" s="210"/>
      <c r="C3004" s="211"/>
      <c r="D3004" s="208" t="s">
        <v>171</v>
      </c>
      <c r="E3004" s="212" t="s">
        <v>21</v>
      </c>
      <c r="F3004" s="213" t="s">
        <v>3153</v>
      </c>
      <c r="G3004" s="211"/>
      <c r="H3004" s="214">
        <v>1</v>
      </c>
      <c r="I3004" s="215"/>
      <c r="J3004" s="211"/>
      <c r="K3004" s="211"/>
      <c r="L3004" s="216"/>
      <c r="M3004" s="217"/>
      <c r="N3004" s="218"/>
      <c r="O3004" s="218"/>
      <c r="P3004" s="218"/>
      <c r="Q3004" s="218"/>
      <c r="R3004" s="218"/>
      <c r="S3004" s="218"/>
      <c r="T3004" s="219"/>
      <c r="AT3004" s="220" t="s">
        <v>171</v>
      </c>
      <c r="AU3004" s="220" t="s">
        <v>134</v>
      </c>
      <c r="AV3004" s="11" t="s">
        <v>134</v>
      </c>
      <c r="AW3004" s="11" t="s">
        <v>33</v>
      </c>
      <c r="AX3004" s="11" t="s">
        <v>70</v>
      </c>
      <c r="AY3004" s="220" t="s">
        <v>126</v>
      </c>
    </row>
    <row r="3005" spans="2:51" s="11" customFormat="1" ht="13.5">
      <c r="B3005" s="210"/>
      <c r="C3005" s="211"/>
      <c r="D3005" s="208" t="s">
        <v>171</v>
      </c>
      <c r="E3005" s="212" t="s">
        <v>21</v>
      </c>
      <c r="F3005" s="213" t="s">
        <v>3154</v>
      </c>
      <c r="G3005" s="211"/>
      <c r="H3005" s="214">
        <v>1</v>
      </c>
      <c r="I3005" s="215"/>
      <c r="J3005" s="211"/>
      <c r="K3005" s="211"/>
      <c r="L3005" s="216"/>
      <c r="M3005" s="217"/>
      <c r="N3005" s="218"/>
      <c r="O3005" s="218"/>
      <c r="P3005" s="218"/>
      <c r="Q3005" s="218"/>
      <c r="R3005" s="218"/>
      <c r="S3005" s="218"/>
      <c r="T3005" s="219"/>
      <c r="AT3005" s="220" t="s">
        <v>171</v>
      </c>
      <c r="AU3005" s="220" t="s">
        <v>134</v>
      </c>
      <c r="AV3005" s="11" t="s">
        <v>134</v>
      </c>
      <c r="AW3005" s="11" t="s">
        <v>33</v>
      </c>
      <c r="AX3005" s="11" t="s">
        <v>70</v>
      </c>
      <c r="AY3005" s="220" t="s">
        <v>126</v>
      </c>
    </row>
    <row r="3006" spans="2:51" s="11" customFormat="1" ht="13.5">
      <c r="B3006" s="210"/>
      <c r="C3006" s="211"/>
      <c r="D3006" s="208" t="s">
        <v>171</v>
      </c>
      <c r="E3006" s="212" t="s">
        <v>21</v>
      </c>
      <c r="F3006" s="213" t="s">
        <v>3155</v>
      </c>
      <c r="G3006" s="211"/>
      <c r="H3006" s="214">
        <v>1</v>
      </c>
      <c r="I3006" s="215"/>
      <c r="J3006" s="211"/>
      <c r="K3006" s="211"/>
      <c r="L3006" s="216"/>
      <c r="M3006" s="217"/>
      <c r="N3006" s="218"/>
      <c r="O3006" s="218"/>
      <c r="P3006" s="218"/>
      <c r="Q3006" s="218"/>
      <c r="R3006" s="218"/>
      <c r="S3006" s="218"/>
      <c r="T3006" s="219"/>
      <c r="AT3006" s="220" t="s">
        <v>171</v>
      </c>
      <c r="AU3006" s="220" t="s">
        <v>134</v>
      </c>
      <c r="AV3006" s="11" t="s">
        <v>134</v>
      </c>
      <c r="AW3006" s="11" t="s">
        <v>33</v>
      </c>
      <c r="AX3006" s="11" t="s">
        <v>70</v>
      </c>
      <c r="AY3006" s="220" t="s">
        <v>126</v>
      </c>
    </row>
    <row r="3007" spans="2:51" s="11" customFormat="1" ht="13.5">
      <c r="B3007" s="210"/>
      <c r="C3007" s="211"/>
      <c r="D3007" s="208" t="s">
        <v>171</v>
      </c>
      <c r="E3007" s="212" t="s">
        <v>21</v>
      </c>
      <c r="F3007" s="213" t="s">
        <v>3156</v>
      </c>
      <c r="G3007" s="211"/>
      <c r="H3007" s="214">
        <v>1</v>
      </c>
      <c r="I3007" s="215"/>
      <c r="J3007" s="211"/>
      <c r="K3007" s="211"/>
      <c r="L3007" s="216"/>
      <c r="M3007" s="217"/>
      <c r="N3007" s="218"/>
      <c r="O3007" s="218"/>
      <c r="P3007" s="218"/>
      <c r="Q3007" s="218"/>
      <c r="R3007" s="218"/>
      <c r="S3007" s="218"/>
      <c r="T3007" s="219"/>
      <c r="AT3007" s="220" t="s">
        <v>171</v>
      </c>
      <c r="AU3007" s="220" t="s">
        <v>134</v>
      </c>
      <c r="AV3007" s="11" t="s">
        <v>134</v>
      </c>
      <c r="AW3007" s="11" t="s">
        <v>33</v>
      </c>
      <c r="AX3007" s="11" t="s">
        <v>70</v>
      </c>
      <c r="AY3007" s="220" t="s">
        <v>126</v>
      </c>
    </row>
    <row r="3008" spans="2:51" s="11" customFormat="1" ht="13.5">
      <c r="B3008" s="210"/>
      <c r="C3008" s="211"/>
      <c r="D3008" s="208" t="s">
        <v>171</v>
      </c>
      <c r="E3008" s="212" t="s">
        <v>21</v>
      </c>
      <c r="F3008" s="213" t="s">
        <v>3157</v>
      </c>
      <c r="G3008" s="211"/>
      <c r="H3008" s="214">
        <v>1</v>
      </c>
      <c r="I3008" s="215"/>
      <c r="J3008" s="211"/>
      <c r="K3008" s="211"/>
      <c r="L3008" s="216"/>
      <c r="M3008" s="217"/>
      <c r="N3008" s="218"/>
      <c r="O3008" s="218"/>
      <c r="P3008" s="218"/>
      <c r="Q3008" s="218"/>
      <c r="R3008" s="218"/>
      <c r="S3008" s="218"/>
      <c r="T3008" s="219"/>
      <c r="AT3008" s="220" t="s">
        <v>171</v>
      </c>
      <c r="AU3008" s="220" t="s">
        <v>134</v>
      </c>
      <c r="AV3008" s="11" t="s">
        <v>134</v>
      </c>
      <c r="AW3008" s="11" t="s">
        <v>33</v>
      </c>
      <c r="AX3008" s="11" t="s">
        <v>70</v>
      </c>
      <c r="AY3008" s="220" t="s">
        <v>126</v>
      </c>
    </row>
    <row r="3009" spans="2:65" s="11" customFormat="1" ht="13.5">
      <c r="B3009" s="210"/>
      <c r="C3009" s="211"/>
      <c r="D3009" s="208" t="s">
        <v>171</v>
      </c>
      <c r="E3009" s="212" t="s">
        <v>21</v>
      </c>
      <c r="F3009" s="213" t="s">
        <v>3094</v>
      </c>
      <c r="G3009" s="211"/>
      <c r="H3009" s="214">
        <v>1</v>
      </c>
      <c r="I3009" s="215"/>
      <c r="J3009" s="211"/>
      <c r="K3009" s="211"/>
      <c r="L3009" s="216"/>
      <c r="M3009" s="217"/>
      <c r="N3009" s="218"/>
      <c r="O3009" s="218"/>
      <c r="P3009" s="218"/>
      <c r="Q3009" s="218"/>
      <c r="R3009" s="218"/>
      <c r="S3009" s="218"/>
      <c r="T3009" s="219"/>
      <c r="AT3009" s="220" t="s">
        <v>171</v>
      </c>
      <c r="AU3009" s="220" t="s">
        <v>134</v>
      </c>
      <c r="AV3009" s="11" t="s">
        <v>134</v>
      </c>
      <c r="AW3009" s="11" t="s">
        <v>33</v>
      </c>
      <c r="AX3009" s="11" t="s">
        <v>70</v>
      </c>
      <c r="AY3009" s="220" t="s">
        <v>126</v>
      </c>
    </row>
    <row r="3010" spans="2:65" s="12" customFormat="1" ht="13.5">
      <c r="B3010" s="221"/>
      <c r="C3010" s="222"/>
      <c r="D3010" s="205" t="s">
        <v>171</v>
      </c>
      <c r="E3010" s="248" t="s">
        <v>21</v>
      </c>
      <c r="F3010" s="249" t="s">
        <v>174</v>
      </c>
      <c r="G3010" s="222"/>
      <c r="H3010" s="250">
        <v>18</v>
      </c>
      <c r="I3010" s="226"/>
      <c r="J3010" s="222"/>
      <c r="K3010" s="222"/>
      <c r="L3010" s="227"/>
      <c r="M3010" s="228"/>
      <c r="N3010" s="229"/>
      <c r="O3010" s="229"/>
      <c r="P3010" s="229"/>
      <c r="Q3010" s="229"/>
      <c r="R3010" s="229"/>
      <c r="S3010" s="229"/>
      <c r="T3010" s="230"/>
      <c r="AT3010" s="231" t="s">
        <v>171</v>
      </c>
      <c r="AU3010" s="231" t="s">
        <v>134</v>
      </c>
      <c r="AV3010" s="12" t="s">
        <v>133</v>
      </c>
      <c r="AW3010" s="12" t="s">
        <v>33</v>
      </c>
      <c r="AX3010" s="12" t="s">
        <v>78</v>
      </c>
      <c r="AY3010" s="231" t="s">
        <v>126</v>
      </c>
    </row>
    <row r="3011" spans="2:65" s="1" customFormat="1" ht="22.5" customHeight="1">
      <c r="B3011" s="41"/>
      <c r="C3011" s="251" t="s">
        <v>3444</v>
      </c>
      <c r="D3011" s="251" t="s">
        <v>391</v>
      </c>
      <c r="E3011" s="252" t="s">
        <v>3445</v>
      </c>
      <c r="F3011" s="253" t="s">
        <v>3446</v>
      </c>
      <c r="G3011" s="254" t="s">
        <v>489</v>
      </c>
      <c r="H3011" s="255">
        <v>18</v>
      </c>
      <c r="I3011" s="256"/>
      <c r="J3011" s="257">
        <f>ROUND(I3011*H3011,2)</f>
        <v>0</v>
      </c>
      <c r="K3011" s="253" t="s">
        <v>21</v>
      </c>
      <c r="L3011" s="258"/>
      <c r="M3011" s="259" t="s">
        <v>21</v>
      </c>
      <c r="N3011" s="260" t="s">
        <v>42</v>
      </c>
      <c r="O3011" s="42"/>
      <c r="P3011" s="202">
        <f>O3011*H3011</f>
        <v>0</v>
      </c>
      <c r="Q3011" s="202">
        <v>0</v>
      </c>
      <c r="R3011" s="202">
        <f>Q3011*H3011</f>
        <v>0</v>
      </c>
      <c r="S3011" s="202">
        <v>0</v>
      </c>
      <c r="T3011" s="203">
        <f>S3011*H3011</f>
        <v>0</v>
      </c>
      <c r="AR3011" s="24" t="s">
        <v>361</v>
      </c>
      <c r="AT3011" s="24" t="s">
        <v>391</v>
      </c>
      <c r="AU3011" s="24" t="s">
        <v>134</v>
      </c>
      <c r="AY3011" s="24" t="s">
        <v>126</v>
      </c>
      <c r="BE3011" s="204">
        <f>IF(N3011="základní",J3011,0)</f>
        <v>0</v>
      </c>
      <c r="BF3011" s="204">
        <f>IF(N3011="snížená",J3011,0)</f>
        <v>0</v>
      </c>
      <c r="BG3011" s="204">
        <f>IF(N3011="zákl. přenesená",J3011,0)</f>
        <v>0</v>
      </c>
      <c r="BH3011" s="204">
        <f>IF(N3011="sníž. přenesená",J3011,0)</f>
        <v>0</v>
      </c>
      <c r="BI3011" s="204">
        <f>IF(N3011="nulová",J3011,0)</f>
        <v>0</v>
      </c>
      <c r="BJ3011" s="24" t="s">
        <v>134</v>
      </c>
      <c r="BK3011" s="204">
        <f>ROUND(I3011*H3011,2)</f>
        <v>0</v>
      </c>
      <c r="BL3011" s="24" t="s">
        <v>161</v>
      </c>
      <c r="BM3011" s="24" t="s">
        <v>3447</v>
      </c>
    </row>
    <row r="3012" spans="2:65" s="1" customFormat="1" ht="13.5">
      <c r="B3012" s="41"/>
      <c r="C3012" s="63"/>
      <c r="D3012" s="205" t="s">
        <v>135</v>
      </c>
      <c r="E3012" s="63"/>
      <c r="F3012" s="206" t="s">
        <v>3446</v>
      </c>
      <c r="G3012" s="63"/>
      <c r="H3012" s="63"/>
      <c r="I3012" s="163"/>
      <c r="J3012" s="63"/>
      <c r="K3012" s="63"/>
      <c r="L3012" s="61"/>
      <c r="M3012" s="207"/>
      <c r="N3012" s="42"/>
      <c r="O3012" s="42"/>
      <c r="P3012" s="42"/>
      <c r="Q3012" s="42"/>
      <c r="R3012" s="42"/>
      <c r="S3012" s="42"/>
      <c r="T3012" s="78"/>
      <c r="AT3012" s="24" t="s">
        <v>135</v>
      </c>
      <c r="AU3012" s="24" t="s">
        <v>134</v>
      </c>
    </row>
    <row r="3013" spans="2:65" s="1" customFormat="1" ht="22.5" customHeight="1">
      <c r="B3013" s="41"/>
      <c r="C3013" s="193" t="s">
        <v>1975</v>
      </c>
      <c r="D3013" s="193" t="s">
        <v>129</v>
      </c>
      <c r="E3013" s="194" t="s">
        <v>3448</v>
      </c>
      <c r="F3013" s="195" t="s">
        <v>3449</v>
      </c>
      <c r="G3013" s="196" t="s">
        <v>489</v>
      </c>
      <c r="H3013" s="197">
        <v>23</v>
      </c>
      <c r="I3013" s="198"/>
      <c r="J3013" s="199">
        <f>ROUND(I3013*H3013,2)</f>
        <v>0</v>
      </c>
      <c r="K3013" s="195" t="s">
        <v>160</v>
      </c>
      <c r="L3013" s="61"/>
      <c r="M3013" s="200" t="s">
        <v>21</v>
      </c>
      <c r="N3013" s="201" t="s">
        <v>42</v>
      </c>
      <c r="O3013" s="42"/>
      <c r="P3013" s="202">
        <f>O3013*H3013</f>
        <v>0</v>
      </c>
      <c r="Q3013" s="202">
        <v>0</v>
      </c>
      <c r="R3013" s="202">
        <f>Q3013*H3013</f>
        <v>0</v>
      </c>
      <c r="S3013" s="202">
        <v>0</v>
      </c>
      <c r="T3013" s="203">
        <f>S3013*H3013</f>
        <v>0</v>
      </c>
      <c r="AR3013" s="24" t="s">
        <v>161</v>
      </c>
      <c r="AT3013" s="24" t="s">
        <v>129</v>
      </c>
      <c r="AU3013" s="24" t="s">
        <v>134</v>
      </c>
      <c r="AY3013" s="24" t="s">
        <v>126</v>
      </c>
      <c r="BE3013" s="204">
        <f>IF(N3013="základní",J3013,0)</f>
        <v>0</v>
      </c>
      <c r="BF3013" s="204">
        <f>IF(N3013="snížená",J3013,0)</f>
        <v>0</v>
      </c>
      <c r="BG3013" s="204">
        <f>IF(N3013="zákl. přenesená",J3013,0)</f>
        <v>0</v>
      </c>
      <c r="BH3013" s="204">
        <f>IF(N3013="sníž. přenesená",J3013,0)</f>
        <v>0</v>
      </c>
      <c r="BI3013" s="204">
        <f>IF(N3013="nulová",J3013,0)</f>
        <v>0</v>
      </c>
      <c r="BJ3013" s="24" t="s">
        <v>134</v>
      </c>
      <c r="BK3013" s="204">
        <f>ROUND(I3013*H3013,2)</f>
        <v>0</v>
      </c>
      <c r="BL3013" s="24" t="s">
        <v>161</v>
      </c>
      <c r="BM3013" s="24" t="s">
        <v>3450</v>
      </c>
    </row>
    <row r="3014" spans="2:65" s="1" customFormat="1" ht="27">
      <c r="B3014" s="41"/>
      <c r="C3014" s="63"/>
      <c r="D3014" s="208" t="s">
        <v>135</v>
      </c>
      <c r="E3014" s="63"/>
      <c r="F3014" s="209" t="s">
        <v>3451</v>
      </c>
      <c r="G3014" s="63"/>
      <c r="H3014" s="63"/>
      <c r="I3014" s="163"/>
      <c r="J3014" s="63"/>
      <c r="K3014" s="63"/>
      <c r="L3014" s="61"/>
      <c r="M3014" s="207"/>
      <c r="N3014" s="42"/>
      <c r="O3014" s="42"/>
      <c r="P3014" s="42"/>
      <c r="Q3014" s="42"/>
      <c r="R3014" s="42"/>
      <c r="S3014" s="42"/>
      <c r="T3014" s="78"/>
      <c r="AT3014" s="24" t="s">
        <v>135</v>
      </c>
      <c r="AU3014" s="24" t="s">
        <v>134</v>
      </c>
    </row>
    <row r="3015" spans="2:65" s="1" customFormat="1" ht="81">
      <c r="B3015" s="41"/>
      <c r="C3015" s="63"/>
      <c r="D3015" s="208" t="s">
        <v>299</v>
      </c>
      <c r="E3015" s="63"/>
      <c r="F3015" s="236" t="s">
        <v>3329</v>
      </c>
      <c r="G3015" s="63"/>
      <c r="H3015" s="63"/>
      <c r="I3015" s="163"/>
      <c r="J3015" s="63"/>
      <c r="K3015" s="63"/>
      <c r="L3015" s="61"/>
      <c r="M3015" s="207"/>
      <c r="N3015" s="42"/>
      <c r="O3015" s="42"/>
      <c r="P3015" s="42"/>
      <c r="Q3015" s="42"/>
      <c r="R3015" s="42"/>
      <c r="S3015" s="42"/>
      <c r="T3015" s="78"/>
      <c r="AT3015" s="24" t="s">
        <v>299</v>
      </c>
      <c r="AU3015" s="24" t="s">
        <v>134</v>
      </c>
    </row>
    <row r="3016" spans="2:65" s="11" customFormat="1" ht="13.5">
      <c r="B3016" s="210"/>
      <c r="C3016" s="211"/>
      <c r="D3016" s="208" t="s">
        <v>171</v>
      </c>
      <c r="E3016" s="212" t="s">
        <v>21</v>
      </c>
      <c r="F3016" s="213" t="s">
        <v>3410</v>
      </c>
      <c r="G3016" s="211"/>
      <c r="H3016" s="214">
        <v>1</v>
      </c>
      <c r="I3016" s="215"/>
      <c r="J3016" s="211"/>
      <c r="K3016" s="211"/>
      <c r="L3016" s="216"/>
      <c r="M3016" s="217"/>
      <c r="N3016" s="218"/>
      <c r="O3016" s="218"/>
      <c r="P3016" s="218"/>
      <c r="Q3016" s="218"/>
      <c r="R3016" s="218"/>
      <c r="S3016" s="218"/>
      <c r="T3016" s="219"/>
      <c r="AT3016" s="220" t="s">
        <v>171</v>
      </c>
      <c r="AU3016" s="220" t="s">
        <v>134</v>
      </c>
      <c r="AV3016" s="11" t="s">
        <v>134</v>
      </c>
      <c r="AW3016" s="11" t="s">
        <v>33</v>
      </c>
      <c r="AX3016" s="11" t="s">
        <v>70</v>
      </c>
      <c r="AY3016" s="220" t="s">
        <v>126</v>
      </c>
    </row>
    <row r="3017" spans="2:65" s="11" customFormat="1" ht="13.5">
      <c r="B3017" s="210"/>
      <c r="C3017" s="211"/>
      <c r="D3017" s="208" t="s">
        <v>171</v>
      </c>
      <c r="E3017" s="212" t="s">
        <v>21</v>
      </c>
      <c r="F3017" s="213" t="s">
        <v>3134</v>
      </c>
      <c r="G3017" s="211"/>
      <c r="H3017" s="214">
        <v>1</v>
      </c>
      <c r="I3017" s="215"/>
      <c r="J3017" s="211"/>
      <c r="K3017" s="211"/>
      <c r="L3017" s="216"/>
      <c r="M3017" s="217"/>
      <c r="N3017" s="218"/>
      <c r="O3017" s="218"/>
      <c r="P3017" s="218"/>
      <c r="Q3017" s="218"/>
      <c r="R3017" s="218"/>
      <c r="S3017" s="218"/>
      <c r="T3017" s="219"/>
      <c r="AT3017" s="220" t="s">
        <v>171</v>
      </c>
      <c r="AU3017" s="220" t="s">
        <v>134</v>
      </c>
      <c r="AV3017" s="11" t="s">
        <v>134</v>
      </c>
      <c r="AW3017" s="11" t="s">
        <v>33</v>
      </c>
      <c r="AX3017" s="11" t="s">
        <v>70</v>
      </c>
      <c r="AY3017" s="220" t="s">
        <v>126</v>
      </c>
    </row>
    <row r="3018" spans="2:65" s="11" customFormat="1" ht="13.5">
      <c r="B3018" s="210"/>
      <c r="C3018" s="211"/>
      <c r="D3018" s="208" t="s">
        <v>171</v>
      </c>
      <c r="E3018" s="212" t="s">
        <v>21</v>
      </c>
      <c r="F3018" s="213" t="s">
        <v>3135</v>
      </c>
      <c r="G3018" s="211"/>
      <c r="H3018" s="214">
        <v>1</v>
      </c>
      <c r="I3018" s="215"/>
      <c r="J3018" s="211"/>
      <c r="K3018" s="211"/>
      <c r="L3018" s="216"/>
      <c r="M3018" s="217"/>
      <c r="N3018" s="218"/>
      <c r="O3018" s="218"/>
      <c r="P3018" s="218"/>
      <c r="Q3018" s="218"/>
      <c r="R3018" s="218"/>
      <c r="S3018" s="218"/>
      <c r="T3018" s="219"/>
      <c r="AT3018" s="220" t="s">
        <v>171</v>
      </c>
      <c r="AU3018" s="220" t="s">
        <v>134</v>
      </c>
      <c r="AV3018" s="11" t="s">
        <v>134</v>
      </c>
      <c r="AW3018" s="11" t="s">
        <v>33</v>
      </c>
      <c r="AX3018" s="11" t="s">
        <v>70</v>
      </c>
      <c r="AY3018" s="220" t="s">
        <v>126</v>
      </c>
    </row>
    <row r="3019" spans="2:65" s="11" customFormat="1" ht="13.5">
      <c r="B3019" s="210"/>
      <c r="C3019" s="211"/>
      <c r="D3019" s="208" t="s">
        <v>171</v>
      </c>
      <c r="E3019" s="212" t="s">
        <v>21</v>
      </c>
      <c r="F3019" s="213" t="s">
        <v>3054</v>
      </c>
      <c r="G3019" s="211"/>
      <c r="H3019" s="214">
        <v>1</v>
      </c>
      <c r="I3019" s="215"/>
      <c r="J3019" s="211"/>
      <c r="K3019" s="211"/>
      <c r="L3019" s="216"/>
      <c r="M3019" s="217"/>
      <c r="N3019" s="218"/>
      <c r="O3019" s="218"/>
      <c r="P3019" s="218"/>
      <c r="Q3019" s="218"/>
      <c r="R3019" s="218"/>
      <c r="S3019" s="218"/>
      <c r="T3019" s="219"/>
      <c r="AT3019" s="220" t="s">
        <v>171</v>
      </c>
      <c r="AU3019" s="220" t="s">
        <v>134</v>
      </c>
      <c r="AV3019" s="11" t="s">
        <v>134</v>
      </c>
      <c r="AW3019" s="11" t="s">
        <v>33</v>
      </c>
      <c r="AX3019" s="11" t="s">
        <v>70</v>
      </c>
      <c r="AY3019" s="220" t="s">
        <v>126</v>
      </c>
    </row>
    <row r="3020" spans="2:65" s="11" customFormat="1" ht="13.5">
      <c r="B3020" s="210"/>
      <c r="C3020" s="211"/>
      <c r="D3020" s="208" t="s">
        <v>171</v>
      </c>
      <c r="E3020" s="212" t="s">
        <v>21</v>
      </c>
      <c r="F3020" s="213" t="s">
        <v>3416</v>
      </c>
      <c r="G3020" s="211"/>
      <c r="H3020" s="214">
        <v>1</v>
      </c>
      <c r="I3020" s="215"/>
      <c r="J3020" s="211"/>
      <c r="K3020" s="211"/>
      <c r="L3020" s="216"/>
      <c r="M3020" s="217"/>
      <c r="N3020" s="218"/>
      <c r="O3020" s="218"/>
      <c r="P3020" s="218"/>
      <c r="Q3020" s="218"/>
      <c r="R3020" s="218"/>
      <c r="S3020" s="218"/>
      <c r="T3020" s="219"/>
      <c r="AT3020" s="220" t="s">
        <v>171</v>
      </c>
      <c r="AU3020" s="220" t="s">
        <v>134</v>
      </c>
      <c r="AV3020" s="11" t="s">
        <v>134</v>
      </c>
      <c r="AW3020" s="11" t="s">
        <v>33</v>
      </c>
      <c r="AX3020" s="11" t="s">
        <v>70</v>
      </c>
      <c r="AY3020" s="220" t="s">
        <v>126</v>
      </c>
    </row>
    <row r="3021" spans="2:65" s="11" customFormat="1" ht="13.5">
      <c r="B3021" s="210"/>
      <c r="C3021" s="211"/>
      <c r="D3021" s="208" t="s">
        <v>171</v>
      </c>
      <c r="E3021" s="212" t="s">
        <v>21</v>
      </c>
      <c r="F3021" s="213" t="s">
        <v>3417</v>
      </c>
      <c r="G3021" s="211"/>
      <c r="H3021" s="214">
        <v>1</v>
      </c>
      <c r="I3021" s="215"/>
      <c r="J3021" s="211"/>
      <c r="K3021" s="211"/>
      <c r="L3021" s="216"/>
      <c r="M3021" s="217"/>
      <c r="N3021" s="218"/>
      <c r="O3021" s="218"/>
      <c r="P3021" s="218"/>
      <c r="Q3021" s="218"/>
      <c r="R3021" s="218"/>
      <c r="S3021" s="218"/>
      <c r="T3021" s="219"/>
      <c r="AT3021" s="220" t="s">
        <v>171</v>
      </c>
      <c r="AU3021" s="220" t="s">
        <v>134</v>
      </c>
      <c r="AV3021" s="11" t="s">
        <v>134</v>
      </c>
      <c r="AW3021" s="11" t="s">
        <v>33</v>
      </c>
      <c r="AX3021" s="11" t="s">
        <v>70</v>
      </c>
      <c r="AY3021" s="220" t="s">
        <v>126</v>
      </c>
    </row>
    <row r="3022" spans="2:65" s="11" customFormat="1" ht="13.5">
      <c r="B3022" s="210"/>
      <c r="C3022" s="211"/>
      <c r="D3022" s="208" t="s">
        <v>171</v>
      </c>
      <c r="E3022" s="212" t="s">
        <v>21</v>
      </c>
      <c r="F3022" s="213" t="s">
        <v>3418</v>
      </c>
      <c r="G3022" s="211"/>
      <c r="H3022" s="214">
        <v>1</v>
      </c>
      <c r="I3022" s="215"/>
      <c r="J3022" s="211"/>
      <c r="K3022" s="211"/>
      <c r="L3022" s="216"/>
      <c r="M3022" s="217"/>
      <c r="N3022" s="218"/>
      <c r="O3022" s="218"/>
      <c r="P3022" s="218"/>
      <c r="Q3022" s="218"/>
      <c r="R3022" s="218"/>
      <c r="S3022" s="218"/>
      <c r="T3022" s="219"/>
      <c r="AT3022" s="220" t="s">
        <v>171</v>
      </c>
      <c r="AU3022" s="220" t="s">
        <v>134</v>
      </c>
      <c r="AV3022" s="11" t="s">
        <v>134</v>
      </c>
      <c r="AW3022" s="11" t="s">
        <v>33</v>
      </c>
      <c r="AX3022" s="11" t="s">
        <v>70</v>
      </c>
      <c r="AY3022" s="220" t="s">
        <v>126</v>
      </c>
    </row>
    <row r="3023" spans="2:65" s="11" customFormat="1" ht="13.5">
      <c r="B3023" s="210"/>
      <c r="C3023" s="211"/>
      <c r="D3023" s="208" t="s">
        <v>171</v>
      </c>
      <c r="E3023" s="212" t="s">
        <v>21</v>
      </c>
      <c r="F3023" s="213" t="s">
        <v>3419</v>
      </c>
      <c r="G3023" s="211"/>
      <c r="H3023" s="214">
        <v>1</v>
      </c>
      <c r="I3023" s="215"/>
      <c r="J3023" s="211"/>
      <c r="K3023" s="211"/>
      <c r="L3023" s="216"/>
      <c r="M3023" s="217"/>
      <c r="N3023" s="218"/>
      <c r="O3023" s="218"/>
      <c r="P3023" s="218"/>
      <c r="Q3023" s="218"/>
      <c r="R3023" s="218"/>
      <c r="S3023" s="218"/>
      <c r="T3023" s="219"/>
      <c r="AT3023" s="220" t="s">
        <v>171</v>
      </c>
      <c r="AU3023" s="220" t="s">
        <v>134</v>
      </c>
      <c r="AV3023" s="11" t="s">
        <v>134</v>
      </c>
      <c r="AW3023" s="11" t="s">
        <v>33</v>
      </c>
      <c r="AX3023" s="11" t="s">
        <v>70</v>
      </c>
      <c r="AY3023" s="220" t="s">
        <v>126</v>
      </c>
    </row>
    <row r="3024" spans="2:65" s="11" customFormat="1" ht="13.5">
      <c r="B3024" s="210"/>
      <c r="C3024" s="211"/>
      <c r="D3024" s="208" t="s">
        <v>171</v>
      </c>
      <c r="E3024" s="212" t="s">
        <v>21</v>
      </c>
      <c r="F3024" s="213" t="s">
        <v>3420</v>
      </c>
      <c r="G3024" s="211"/>
      <c r="H3024" s="214">
        <v>1</v>
      </c>
      <c r="I3024" s="215"/>
      <c r="J3024" s="211"/>
      <c r="K3024" s="211"/>
      <c r="L3024" s="216"/>
      <c r="M3024" s="217"/>
      <c r="N3024" s="218"/>
      <c r="O3024" s="218"/>
      <c r="P3024" s="218"/>
      <c r="Q3024" s="218"/>
      <c r="R3024" s="218"/>
      <c r="S3024" s="218"/>
      <c r="T3024" s="219"/>
      <c r="AT3024" s="220" t="s">
        <v>171</v>
      </c>
      <c r="AU3024" s="220" t="s">
        <v>134</v>
      </c>
      <c r="AV3024" s="11" t="s">
        <v>134</v>
      </c>
      <c r="AW3024" s="11" t="s">
        <v>33</v>
      </c>
      <c r="AX3024" s="11" t="s">
        <v>70</v>
      </c>
      <c r="AY3024" s="220" t="s">
        <v>126</v>
      </c>
    </row>
    <row r="3025" spans="2:65" s="11" customFormat="1" ht="13.5">
      <c r="B3025" s="210"/>
      <c r="C3025" s="211"/>
      <c r="D3025" s="208" t="s">
        <v>171</v>
      </c>
      <c r="E3025" s="212" t="s">
        <v>21</v>
      </c>
      <c r="F3025" s="213" t="s">
        <v>3421</v>
      </c>
      <c r="G3025" s="211"/>
      <c r="H3025" s="214">
        <v>1</v>
      </c>
      <c r="I3025" s="215"/>
      <c r="J3025" s="211"/>
      <c r="K3025" s="211"/>
      <c r="L3025" s="216"/>
      <c r="M3025" s="217"/>
      <c r="N3025" s="218"/>
      <c r="O3025" s="218"/>
      <c r="P3025" s="218"/>
      <c r="Q3025" s="218"/>
      <c r="R3025" s="218"/>
      <c r="S3025" s="218"/>
      <c r="T3025" s="219"/>
      <c r="AT3025" s="220" t="s">
        <v>171</v>
      </c>
      <c r="AU3025" s="220" t="s">
        <v>134</v>
      </c>
      <c r="AV3025" s="11" t="s">
        <v>134</v>
      </c>
      <c r="AW3025" s="11" t="s">
        <v>33</v>
      </c>
      <c r="AX3025" s="11" t="s">
        <v>70</v>
      </c>
      <c r="AY3025" s="220" t="s">
        <v>126</v>
      </c>
    </row>
    <row r="3026" spans="2:65" s="11" customFormat="1" ht="13.5">
      <c r="B3026" s="210"/>
      <c r="C3026" s="211"/>
      <c r="D3026" s="208" t="s">
        <v>171</v>
      </c>
      <c r="E3026" s="212" t="s">
        <v>21</v>
      </c>
      <c r="F3026" s="213" t="s">
        <v>3422</v>
      </c>
      <c r="G3026" s="211"/>
      <c r="H3026" s="214">
        <v>1</v>
      </c>
      <c r="I3026" s="215"/>
      <c r="J3026" s="211"/>
      <c r="K3026" s="211"/>
      <c r="L3026" s="216"/>
      <c r="M3026" s="217"/>
      <c r="N3026" s="218"/>
      <c r="O3026" s="218"/>
      <c r="P3026" s="218"/>
      <c r="Q3026" s="218"/>
      <c r="R3026" s="218"/>
      <c r="S3026" s="218"/>
      <c r="T3026" s="219"/>
      <c r="AT3026" s="220" t="s">
        <v>171</v>
      </c>
      <c r="AU3026" s="220" t="s">
        <v>134</v>
      </c>
      <c r="AV3026" s="11" t="s">
        <v>134</v>
      </c>
      <c r="AW3026" s="11" t="s">
        <v>33</v>
      </c>
      <c r="AX3026" s="11" t="s">
        <v>70</v>
      </c>
      <c r="AY3026" s="220" t="s">
        <v>126</v>
      </c>
    </row>
    <row r="3027" spans="2:65" s="11" customFormat="1" ht="13.5">
      <c r="B3027" s="210"/>
      <c r="C3027" s="211"/>
      <c r="D3027" s="208" t="s">
        <v>171</v>
      </c>
      <c r="E3027" s="212" t="s">
        <v>21</v>
      </c>
      <c r="F3027" s="213" t="s">
        <v>3423</v>
      </c>
      <c r="G3027" s="211"/>
      <c r="H3027" s="214">
        <v>1</v>
      </c>
      <c r="I3027" s="215"/>
      <c r="J3027" s="211"/>
      <c r="K3027" s="211"/>
      <c r="L3027" s="216"/>
      <c r="M3027" s="217"/>
      <c r="N3027" s="218"/>
      <c r="O3027" s="218"/>
      <c r="P3027" s="218"/>
      <c r="Q3027" s="218"/>
      <c r="R3027" s="218"/>
      <c r="S3027" s="218"/>
      <c r="T3027" s="219"/>
      <c r="AT3027" s="220" t="s">
        <v>171</v>
      </c>
      <c r="AU3027" s="220" t="s">
        <v>134</v>
      </c>
      <c r="AV3027" s="11" t="s">
        <v>134</v>
      </c>
      <c r="AW3027" s="11" t="s">
        <v>33</v>
      </c>
      <c r="AX3027" s="11" t="s">
        <v>70</v>
      </c>
      <c r="AY3027" s="220" t="s">
        <v>126</v>
      </c>
    </row>
    <row r="3028" spans="2:65" s="11" customFormat="1" ht="13.5">
      <c r="B3028" s="210"/>
      <c r="C3028" s="211"/>
      <c r="D3028" s="208" t="s">
        <v>171</v>
      </c>
      <c r="E3028" s="212" t="s">
        <v>21</v>
      </c>
      <c r="F3028" s="213" t="s">
        <v>3074</v>
      </c>
      <c r="G3028" s="211"/>
      <c r="H3028" s="214">
        <v>1</v>
      </c>
      <c r="I3028" s="215"/>
      <c r="J3028" s="211"/>
      <c r="K3028" s="211"/>
      <c r="L3028" s="216"/>
      <c r="M3028" s="217"/>
      <c r="N3028" s="218"/>
      <c r="O3028" s="218"/>
      <c r="P3028" s="218"/>
      <c r="Q3028" s="218"/>
      <c r="R3028" s="218"/>
      <c r="S3028" s="218"/>
      <c r="T3028" s="219"/>
      <c r="AT3028" s="220" t="s">
        <v>171</v>
      </c>
      <c r="AU3028" s="220" t="s">
        <v>134</v>
      </c>
      <c r="AV3028" s="11" t="s">
        <v>134</v>
      </c>
      <c r="AW3028" s="11" t="s">
        <v>33</v>
      </c>
      <c r="AX3028" s="11" t="s">
        <v>70</v>
      </c>
      <c r="AY3028" s="220" t="s">
        <v>126</v>
      </c>
    </row>
    <row r="3029" spans="2:65" s="11" customFormat="1" ht="13.5">
      <c r="B3029" s="210"/>
      <c r="C3029" s="211"/>
      <c r="D3029" s="208" t="s">
        <v>171</v>
      </c>
      <c r="E3029" s="212" t="s">
        <v>21</v>
      </c>
      <c r="F3029" s="213" t="s">
        <v>3424</v>
      </c>
      <c r="G3029" s="211"/>
      <c r="H3029" s="214">
        <v>1</v>
      </c>
      <c r="I3029" s="215"/>
      <c r="J3029" s="211"/>
      <c r="K3029" s="211"/>
      <c r="L3029" s="216"/>
      <c r="M3029" s="217"/>
      <c r="N3029" s="218"/>
      <c r="O3029" s="218"/>
      <c r="P3029" s="218"/>
      <c r="Q3029" s="218"/>
      <c r="R3029" s="218"/>
      <c r="S3029" s="218"/>
      <c r="T3029" s="219"/>
      <c r="AT3029" s="220" t="s">
        <v>171</v>
      </c>
      <c r="AU3029" s="220" t="s">
        <v>134</v>
      </c>
      <c r="AV3029" s="11" t="s">
        <v>134</v>
      </c>
      <c r="AW3029" s="11" t="s">
        <v>33</v>
      </c>
      <c r="AX3029" s="11" t="s">
        <v>70</v>
      </c>
      <c r="AY3029" s="220" t="s">
        <v>126</v>
      </c>
    </row>
    <row r="3030" spans="2:65" s="11" customFormat="1" ht="13.5">
      <c r="B3030" s="210"/>
      <c r="C3030" s="211"/>
      <c r="D3030" s="208" t="s">
        <v>171</v>
      </c>
      <c r="E3030" s="212" t="s">
        <v>21</v>
      </c>
      <c r="F3030" s="213" t="s">
        <v>1355</v>
      </c>
      <c r="G3030" s="211"/>
      <c r="H3030" s="214">
        <v>1</v>
      </c>
      <c r="I3030" s="215"/>
      <c r="J3030" s="211"/>
      <c r="K3030" s="211"/>
      <c r="L3030" s="216"/>
      <c r="M3030" s="217"/>
      <c r="N3030" s="218"/>
      <c r="O3030" s="218"/>
      <c r="P3030" s="218"/>
      <c r="Q3030" s="218"/>
      <c r="R3030" s="218"/>
      <c r="S3030" s="218"/>
      <c r="T3030" s="219"/>
      <c r="AT3030" s="220" t="s">
        <v>171</v>
      </c>
      <c r="AU3030" s="220" t="s">
        <v>134</v>
      </c>
      <c r="AV3030" s="11" t="s">
        <v>134</v>
      </c>
      <c r="AW3030" s="11" t="s">
        <v>33</v>
      </c>
      <c r="AX3030" s="11" t="s">
        <v>70</v>
      </c>
      <c r="AY3030" s="220" t="s">
        <v>126</v>
      </c>
    </row>
    <row r="3031" spans="2:65" s="11" customFormat="1" ht="13.5">
      <c r="B3031" s="210"/>
      <c r="C3031" s="211"/>
      <c r="D3031" s="208" t="s">
        <v>171</v>
      </c>
      <c r="E3031" s="212" t="s">
        <v>21</v>
      </c>
      <c r="F3031" s="213" t="s">
        <v>3151</v>
      </c>
      <c r="G3031" s="211"/>
      <c r="H3031" s="214">
        <v>1</v>
      </c>
      <c r="I3031" s="215"/>
      <c r="J3031" s="211"/>
      <c r="K3031" s="211"/>
      <c r="L3031" s="216"/>
      <c r="M3031" s="217"/>
      <c r="N3031" s="218"/>
      <c r="O3031" s="218"/>
      <c r="P3031" s="218"/>
      <c r="Q3031" s="218"/>
      <c r="R3031" s="218"/>
      <c r="S3031" s="218"/>
      <c r="T3031" s="219"/>
      <c r="AT3031" s="220" t="s">
        <v>171</v>
      </c>
      <c r="AU3031" s="220" t="s">
        <v>134</v>
      </c>
      <c r="AV3031" s="11" t="s">
        <v>134</v>
      </c>
      <c r="AW3031" s="11" t="s">
        <v>33</v>
      </c>
      <c r="AX3031" s="11" t="s">
        <v>70</v>
      </c>
      <c r="AY3031" s="220" t="s">
        <v>126</v>
      </c>
    </row>
    <row r="3032" spans="2:65" s="11" customFormat="1" ht="13.5">
      <c r="B3032" s="210"/>
      <c r="C3032" s="211"/>
      <c r="D3032" s="208" t="s">
        <v>171</v>
      </c>
      <c r="E3032" s="212" t="s">
        <v>21</v>
      </c>
      <c r="F3032" s="213" t="s">
        <v>3152</v>
      </c>
      <c r="G3032" s="211"/>
      <c r="H3032" s="214">
        <v>1</v>
      </c>
      <c r="I3032" s="215"/>
      <c r="J3032" s="211"/>
      <c r="K3032" s="211"/>
      <c r="L3032" s="216"/>
      <c r="M3032" s="217"/>
      <c r="N3032" s="218"/>
      <c r="O3032" s="218"/>
      <c r="P3032" s="218"/>
      <c r="Q3032" s="218"/>
      <c r="R3032" s="218"/>
      <c r="S3032" s="218"/>
      <c r="T3032" s="219"/>
      <c r="AT3032" s="220" t="s">
        <v>171</v>
      </c>
      <c r="AU3032" s="220" t="s">
        <v>134</v>
      </c>
      <c r="AV3032" s="11" t="s">
        <v>134</v>
      </c>
      <c r="AW3032" s="11" t="s">
        <v>33</v>
      </c>
      <c r="AX3032" s="11" t="s">
        <v>70</v>
      </c>
      <c r="AY3032" s="220" t="s">
        <v>126</v>
      </c>
    </row>
    <row r="3033" spans="2:65" s="11" customFormat="1" ht="13.5">
      <c r="B3033" s="210"/>
      <c r="C3033" s="211"/>
      <c r="D3033" s="208" t="s">
        <v>171</v>
      </c>
      <c r="E3033" s="212" t="s">
        <v>21</v>
      </c>
      <c r="F3033" s="213" t="s">
        <v>3153</v>
      </c>
      <c r="G3033" s="211"/>
      <c r="H3033" s="214">
        <v>1</v>
      </c>
      <c r="I3033" s="215"/>
      <c r="J3033" s="211"/>
      <c r="K3033" s="211"/>
      <c r="L3033" s="216"/>
      <c r="M3033" s="217"/>
      <c r="N3033" s="218"/>
      <c r="O3033" s="218"/>
      <c r="P3033" s="218"/>
      <c r="Q3033" s="218"/>
      <c r="R3033" s="218"/>
      <c r="S3033" s="218"/>
      <c r="T3033" s="219"/>
      <c r="AT3033" s="220" t="s">
        <v>171</v>
      </c>
      <c r="AU3033" s="220" t="s">
        <v>134</v>
      </c>
      <c r="AV3033" s="11" t="s">
        <v>134</v>
      </c>
      <c r="AW3033" s="11" t="s">
        <v>33</v>
      </c>
      <c r="AX3033" s="11" t="s">
        <v>70</v>
      </c>
      <c r="AY3033" s="220" t="s">
        <v>126</v>
      </c>
    </row>
    <row r="3034" spans="2:65" s="11" customFormat="1" ht="13.5">
      <c r="B3034" s="210"/>
      <c r="C3034" s="211"/>
      <c r="D3034" s="208" t="s">
        <v>171</v>
      </c>
      <c r="E3034" s="212" t="s">
        <v>21</v>
      </c>
      <c r="F3034" s="213" t="s">
        <v>3154</v>
      </c>
      <c r="G3034" s="211"/>
      <c r="H3034" s="214">
        <v>1</v>
      </c>
      <c r="I3034" s="215"/>
      <c r="J3034" s="211"/>
      <c r="K3034" s="211"/>
      <c r="L3034" s="216"/>
      <c r="M3034" s="217"/>
      <c r="N3034" s="218"/>
      <c r="O3034" s="218"/>
      <c r="P3034" s="218"/>
      <c r="Q3034" s="218"/>
      <c r="R3034" s="218"/>
      <c r="S3034" s="218"/>
      <c r="T3034" s="219"/>
      <c r="AT3034" s="220" t="s">
        <v>171</v>
      </c>
      <c r="AU3034" s="220" t="s">
        <v>134</v>
      </c>
      <c r="AV3034" s="11" t="s">
        <v>134</v>
      </c>
      <c r="AW3034" s="11" t="s">
        <v>33</v>
      </c>
      <c r="AX3034" s="11" t="s">
        <v>70</v>
      </c>
      <c r="AY3034" s="220" t="s">
        <v>126</v>
      </c>
    </row>
    <row r="3035" spans="2:65" s="11" customFormat="1" ht="13.5">
      <c r="B3035" s="210"/>
      <c r="C3035" s="211"/>
      <c r="D3035" s="208" t="s">
        <v>171</v>
      </c>
      <c r="E3035" s="212" t="s">
        <v>21</v>
      </c>
      <c r="F3035" s="213" t="s">
        <v>3155</v>
      </c>
      <c r="G3035" s="211"/>
      <c r="H3035" s="214">
        <v>1</v>
      </c>
      <c r="I3035" s="215"/>
      <c r="J3035" s="211"/>
      <c r="K3035" s="211"/>
      <c r="L3035" s="216"/>
      <c r="M3035" s="217"/>
      <c r="N3035" s="218"/>
      <c r="O3035" s="218"/>
      <c r="P3035" s="218"/>
      <c r="Q3035" s="218"/>
      <c r="R3035" s="218"/>
      <c r="S3035" s="218"/>
      <c r="T3035" s="219"/>
      <c r="AT3035" s="220" t="s">
        <v>171</v>
      </c>
      <c r="AU3035" s="220" t="s">
        <v>134</v>
      </c>
      <c r="AV3035" s="11" t="s">
        <v>134</v>
      </c>
      <c r="AW3035" s="11" t="s">
        <v>33</v>
      </c>
      <c r="AX3035" s="11" t="s">
        <v>70</v>
      </c>
      <c r="AY3035" s="220" t="s">
        <v>126</v>
      </c>
    </row>
    <row r="3036" spans="2:65" s="11" customFormat="1" ht="13.5">
      <c r="B3036" s="210"/>
      <c r="C3036" s="211"/>
      <c r="D3036" s="208" t="s">
        <v>171</v>
      </c>
      <c r="E3036" s="212" t="s">
        <v>21</v>
      </c>
      <c r="F3036" s="213" t="s">
        <v>3156</v>
      </c>
      <c r="G3036" s="211"/>
      <c r="H3036" s="214">
        <v>1</v>
      </c>
      <c r="I3036" s="215"/>
      <c r="J3036" s="211"/>
      <c r="K3036" s="211"/>
      <c r="L3036" s="216"/>
      <c r="M3036" s="217"/>
      <c r="N3036" s="218"/>
      <c r="O3036" s="218"/>
      <c r="P3036" s="218"/>
      <c r="Q3036" s="218"/>
      <c r="R3036" s="218"/>
      <c r="S3036" s="218"/>
      <c r="T3036" s="219"/>
      <c r="AT3036" s="220" t="s">
        <v>171</v>
      </c>
      <c r="AU3036" s="220" t="s">
        <v>134</v>
      </c>
      <c r="AV3036" s="11" t="s">
        <v>134</v>
      </c>
      <c r="AW3036" s="11" t="s">
        <v>33</v>
      </c>
      <c r="AX3036" s="11" t="s">
        <v>70</v>
      </c>
      <c r="AY3036" s="220" t="s">
        <v>126</v>
      </c>
    </row>
    <row r="3037" spans="2:65" s="11" customFormat="1" ht="13.5">
      <c r="B3037" s="210"/>
      <c r="C3037" s="211"/>
      <c r="D3037" s="208" t="s">
        <v>171</v>
      </c>
      <c r="E3037" s="212" t="s">
        <v>21</v>
      </c>
      <c r="F3037" s="213" t="s">
        <v>3157</v>
      </c>
      <c r="G3037" s="211"/>
      <c r="H3037" s="214">
        <v>1</v>
      </c>
      <c r="I3037" s="215"/>
      <c r="J3037" s="211"/>
      <c r="K3037" s="211"/>
      <c r="L3037" s="216"/>
      <c r="M3037" s="217"/>
      <c r="N3037" s="218"/>
      <c r="O3037" s="218"/>
      <c r="P3037" s="218"/>
      <c r="Q3037" s="218"/>
      <c r="R3037" s="218"/>
      <c r="S3037" s="218"/>
      <c r="T3037" s="219"/>
      <c r="AT3037" s="220" t="s">
        <v>171</v>
      </c>
      <c r="AU3037" s="220" t="s">
        <v>134</v>
      </c>
      <c r="AV3037" s="11" t="s">
        <v>134</v>
      </c>
      <c r="AW3037" s="11" t="s">
        <v>33</v>
      </c>
      <c r="AX3037" s="11" t="s">
        <v>70</v>
      </c>
      <c r="AY3037" s="220" t="s">
        <v>126</v>
      </c>
    </row>
    <row r="3038" spans="2:65" s="11" customFormat="1" ht="13.5">
      <c r="B3038" s="210"/>
      <c r="C3038" s="211"/>
      <c r="D3038" s="208" t="s">
        <v>171</v>
      </c>
      <c r="E3038" s="212" t="s">
        <v>21</v>
      </c>
      <c r="F3038" s="213" t="s">
        <v>3094</v>
      </c>
      <c r="G3038" s="211"/>
      <c r="H3038" s="214">
        <v>1</v>
      </c>
      <c r="I3038" s="215"/>
      <c r="J3038" s="211"/>
      <c r="K3038" s="211"/>
      <c r="L3038" s="216"/>
      <c r="M3038" s="217"/>
      <c r="N3038" s="218"/>
      <c r="O3038" s="218"/>
      <c r="P3038" s="218"/>
      <c r="Q3038" s="218"/>
      <c r="R3038" s="218"/>
      <c r="S3038" s="218"/>
      <c r="T3038" s="219"/>
      <c r="AT3038" s="220" t="s">
        <v>171</v>
      </c>
      <c r="AU3038" s="220" t="s">
        <v>134</v>
      </c>
      <c r="AV3038" s="11" t="s">
        <v>134</v>
      </c>
      <c r="AW3038" s="11" t="s">
        <v>33</v>
      </c>
      <c r="AX3038" s="11" t="s">
        <v>70</v>
      </c>
      <c r="AY3038" s="220" t="s">
        <v>126</v>
      </c>
    </row>
    <row r="3039" spans="2:65" s="12" customFormat="1" ht="13.5">
      <c r="B3039" s="221"/>
      <c r="C3039" s="222"/>
      <c r="D3039" s="205" t="s">
        <v>171</v>
      </c>
      <c r="E3039" s="248" t="s">
        <v>21</v>
      </c>
      <c r="F3039" s="249" t="s">
        <v>174</v>
      </c>
      <c r="G3039" s="222"/>
      <c r="H3039" s="250">
        <v>23</v>
      </c>
      <c r="I3039" s="226"/>
      <c r="J3039" s="222"/>
      <c r="K3039" s="222"/>
      <c r="L3039" s="227"/>
      <c r="M3039" s="228"/>
      <c r="N3039" s="229"/>
      <c r="O3039" s="229"/>
      <c r="P3039" s="229"/>
      <c r="Q3039" s="229"/>
      <c r="R3039" s="229"/>
      <c r="S3039" s="229"/>
      <c r="T3039" s="230"/>
      <c r="AT3039" s="231" t="s">
        <v>171</v>
      </c>
      <c r="AU3039" s="231" t="s">
        <v>134</v>
      </c>
      <c r="AV3039" s="12" t="s">
        <v>133</v>
      </c>
      <c r="AW3039" s="12" t="s">
        <v>33</v>
      </c>
      <c r="AX3039" s="12" t="s">
        <v>78</v>
      </c>
      <c r="AY3039" s="231" t="s">
        <v>126</v>
      </c>
    </row>
    <row r="3040" spans="2:65" s="1" customFormat="1" ht="22.5" customHeight="1">
      <c r="B3040" s="41"/>
      <c r="C3040" s="251" t="s">
        <v>3452</v>
      </c>
      <c r="D3040" s="251" t="s">
        <v>391</v>
      </c>
      <c r="E3040" s="252" t="s">
        <v>3453</v>
      </c>
      <c r="F3040" s="253" t="s">
        <v>3454</v>
      </c>
      <c r="G3040" s="254" t="s">
        <v>489</v>
      </c>
      <c r="H3040" s="255">
        <v>23</v>
      </c>
      <c r="I3040" s="256"/>
      <c r="J3040" s="257">
        <f>ROUND(I3040*H3040,2)</f>
        <v>0</v>
      </c>
      <c r="K3040" s="253" t="s">
        <v>21</v>
      </c>
      <c r="L3040" s="258"/>
      <c r="M3040" s="259" t="s">
        <v>21</v>
      </c>
      <c r="N3040" s="260" t="s">
        <v>42</v>
      </c>
      <c r="O3040" s="42"/>
      <c r="P3040" s="202">
        <f>O3040*H3040</f>
        <v>0</v>
      </c>
      <c r="Q3040" s="202">
        <v>0</v>
      </c>
      <c r="R3040" s="202">
        <f>Q3040*H3040</f>
        <v>0</v>
      </c>
      <c r="S3040" s="202">
        <v>0</v>
      </c>
      <c r="T3040" s="203">
        <f>S3040*H3040</f>
        <v>0</v>
      </c>
      <c r="AR3040" s="24" t="s">
        <v>361</v>
      </c>
      <c r="AT3040" s="24" t="s">
        <v>391</v>
      </c>
      <c r="AU3040" s="24" t="s">
        <v>134</v>
      </c>
      <c r="AY3040" s="24" t="s">
        <v>126</v>
      </c>
      <c r="BE3040" s="204">
        <f>IF(N3040="základní",J3040,0)</f>
        <v>0</v>
      </c>
      <c r="BF3040" s="204">
        <f>IF(N3040="snížená",J3040,0)</f>
        <v>0</v>
      </c>
      <c r="BG3040" s="204">
        <f>IF(N3040="zákl. přenesená",J3040,0)</f>
        <v>0</v>
      </c>
      <c r="BH3040" s="204">
        <f>IF(N3040="sníž. přenesená",J3040,0)</f>
        <v>0</v>
      </c>
      <c r="BI3040" s="204">
        <f>IF(N3040="nulová",J3040,0)</f>
        <v>0</v>
      </c>
      <c r="BJ3040" s="24" t="s">
        <v>134</v>
      </c>
      <c r="BK3040" s="204">
        <f>ROUND(I3040*H3040,2)</f>
        <v>0</v>
      </c>
      <c r="BL3040" s="24" t="s">
        <v>161</v>
      </c>
      <c r="BM3040" s="24" t="s">
        <v>3455</v>
      </c>
    </row>
    <row r="3041" spans="2:65" s="1" customFormat="1" ht="13.5">
      <c r="B3041" s="41"/>
      <c r="C3041" s="63"/>
      <c r="D3041" s="205" t="s">
        <v>135</v>
      </c>
      <c r="E3041" s="63"/>
      <c r="F3041" s="206" t="s">
        <v>3454</v>
      </c>
      <c r="G3041" s="63"/>
      <c r="H3041" s="63"/>
      <c r="I3041" s="163"/>
      <c r="J3041" s="63"/>
      <c r="K3041" s="63"/>
      <c r="L3041" s="61"/>
      <c r="M3041" s="207"/>
      <c r="N3041" s="42"/>
      <c r="O3041" s="42"/>
      <c r="P3041" s="42"/>
      <c r="Q3041" s="42"/>
      <c r="R3041" s="42"/>
      <c r="S3041" s="42"/>
      <c r="T3041" s="78"/>
      <c r="AT3041" s="24" t="s">
        <v>135</v>
      </c>
      <c r="AU3041" s="24" t="s">
        <v>134</v>
      </c>
    </row>
    <row r="3042" spans="2:65" s="1" customFormat="1" ht="31.5" customHeight="1">
      <c r="B3042" s="41"/>
      <c r="C3042" s="193" t="s">
        <v>1980</v>
      </c>
      <c r="D3042" s="193" t="s">
        <v>129</v>
      </c>
      <c r="E3042" s="194" t="s">
        <v>3456</v>
      </c>
      <c r="F3042" s="195" t="s">
        <v>3457</v>
      </c>
      <c r="G3042" s="196" t="s">
        <v>400</v>
      </c>
      <c r="H3042" s="197">
        <v>2.6</v>
      </c>
      <c r="I3042" s="198"/>
      <c r="J3042" s="199">
        <f>ROUND(I3042*H3042,2)</f>
        <v>0</v>
      </c>
      <c r="K3042" s="195" t="s">
        <v>160</v>
      </c>
      <c r="L3042" s="61"/>
      <c r="M3042" s="200" t="s">
        <v>21</v>
      </c>
      <c r="N3042" s="201" t="s">
        <v>42</v>
      </c>
      <c r="O3042" s="42"/>
      <c r="P3042" s="202">
        <f>O3042*H3042</f>
        <v>0</v>
      </c>
      <c r="Q3042" s="202">
        <v>0</v>
      </c>
      <c r="R3042" s="202">
        <f>Q3042*H3042</f>
        <v>0</v>
      </c>
      <c r="S3042" s="202">
        <v>0</v>
      </c>
      <c r="T3042" s="203">
        <f>S3042*H3042</f>
        <v>0</v>
      </c>
      <c r="AR3042" s="24" t="s">
        <v>161</v>
      </c>
      <c r="AT3042" s="24" t="s">
        <v>129</v>
      </c>
      <c r="AU3042" s="24" t="s">
        <v>134</v>
      </c>
      <c r="AY3042" s="24" t="s">
        <v>126</v>
      </c>
      <c r="BE3042" s="204">
        <f>IF(N3042="základní",J3042,0)</f>
        <v>0</v>
      </c>
      <c r="BF3042" s="204">
        <f>IF(N3042="snížená",J3042,0)</f>
        <v>0</v>
      </c>
      <c r="BG3042" s="204">
        <f>IF(N3042="zákl. přenesená",J3042,0)</f>
        <v>0</v>
      </c>
      <c r="BH3042" s="204">
        <f>IF(N3042="sníž. přenesená",J3042,0)</f>
        <v>0</v>
      </c>
      <c r="BI3042" s="204">
        <f>IF(N3042="nulová",J3042,0)</f>
        <v>0</v>
      </c>
      <c r="BJ3042" s="24" t="s">
        <v>134</v>
      </c>
      <c r="BK3042" s="204">
        <f>ROUND(I3042*H3042,2)</f>
        <v>0</v>
      </c>
      <c r="BL3042" s="24" t="s">
        <v>161</v>
      </c>
      <c r="BM3042" s="24" t="s">
        <v>3458</v>
      </c>
    </row>
    <row r="3043" spans="2:65" s="1" customFormat="1" ht="27">
      <c r="B3043" s="41"/>
      <c r="C3043" s="63"/>
      <c r="D3043" s="208" t="s">
        <v>135</v>
      </c>
      <c r="E3043" s="63"/>
      <c r="F3043" s="209" t="s">
        <v>3459</v>
      </c>
      <c r="G3043" s="63"/>
      <c r="H3043" s="63"/>
      <c r="I3043" s="163"/>
      <c r="J3043" s="63"/>
      <c r="K3043" s="63"/>
      <c r="L3043" s="61"/>
      <c r="M3043" s="207"/>
      <c r="N3043" s="42"/>
      <c r="O3043" s="42"/>
      <c r="P3043" s="42"/>
      <c r="Q3043" s="42"/>
      <c r="R3043" s="42"/>
      <c r="S3043" s="42"/>
      <c r="T3043" s="78"/>
      <c r="AT3043" s="24" t="s">
        <v>135</v>
      </c>
      <c r="AU3043" s="24" t="s">
        <v>134</v>
      </c>
    </row>
    <row r="3044" spans="2:65" s="1" customFormat="1" ht="54">
      <c r="B3044" s="41"/>
      <c r="C3044" s="63"/>
      <c r="D3044" s="208" t="s">
        <v>299</v>
      </c>
      <c r="E3044" s="63"/>
      <c r="F3044" s="236" t="s">
        <v>3460</v>
      </c>
      <c r="G3044" s="63"/>
      <c r="H3044" s="63"/>
      <c r="I3044" s="163"/>
      <c r="J3044" s="63"/>
      <c r="K3044" s="63"/>
      <c r="L3044" s="61"/>
      <c r="M3044" s="207"/>
      <c r="N3044" s="42"/>
      <c r="O3044" s="42"/>
      <c r="P3044" s="42"/>
      <c r="Q3044" s="42"/>
      <c r="R3044" s="42"/>
      <c r="S3044" s="42"/>
      <c r="T3044" s="78"/>
      <c r="AT3044" s="24" t="s">
        <v>299</v>
      </c>
      <c r="AU3044" s="24" t="s">
        <v>134</v>
      </c>
    </row>
    <row r="3045" spans="2:65" s="13" customFormat="1" ht="13.5">
      <c r="B3045" s="237"/>
      <c r="C3045" s="238"/>
      <c r="D3045" s="208" t="s">
        <v>171</v>
      </c>
      <c r="E3045" s="239" t="s">
        <v>21</v>
      </c>
      <c r="F3045" s="240" t="s">
        <v>2933</v>
      </c>
      <c r="G3045" s="238"/>
      <c r="H3045" s="241" t="s">
        <v>21</v>
      </c>
      <c r="I3045" s="242"/>
      <c r="J3045" s="238"/>
      <c r="K3045" s="238"/>
      <c r="L3045" s="243"/>
      <c r="M3045" s="244"/>
      <c r="N3045" s="245"/>
      <c r="O3045" s="245"/>
      <c r="P3045" s="245"/>
      <c r="Q3045" s="245"/>
      <c r="R3045" s="245"/>
      <c r="S3045" s="245"/>
      <c r="T3045" s="246"/>
      <c r="AT3045" s="247" t="s">
        <v>171</v>
      </c>
      <c r="AU3045" s="247" t="s">
        <v>134</v>
      </c>
      <c r="AV3045" s="13" t="s">
        <v>78</v>
      </c>
      <c r="AW3045" s="13" t="s">
        <v>33</v>
      </c>
      <c r="AX3045" s="13" t="s">
        <v>70</v>
      </c>
      <c r="AY3045" s="247" t="s">
        <v>126</v>
      </c>
    </row>
    <row r="3046" spans="2:65" s="11" customFormat="1" ht="13.5">
      <c r="B3046" s="210"/>
      <c r="C3046" s="211"/>
      <c r="D3046" s="208" t="s">
        <v>171</v>
      </c>
      <c r="E3046" s="212" t="s">
        <v>21</v>
      </c>
      <c r="F3046" s="213" t="s">
        <v>3461</v>
      </c>
      <c r="G3046" s="211"/>
      <c r="H3046" s="214">
        <v>2.6</v>
      </c>
      <c r="I3046" s="215"/>
      <c r="J3046" s="211"/>
      <c r="K3046" s="211"/>
      <c r="L3046" s="216"/>
      <c r="M3046" s="217"/>
      <c r="N3046" s="218"/>
      <c r="O3046" s="218"/>
      <c r="P3046" s="218"/>
      <c r="Q3046" s="218"/>
      <c r="R3046" s="218"/>
      <c r="S3046" s="218"/>
      <c r="T3046" s="219"/>
      <c r="AT3046" s="220" t="s">
        <v>171</v>
      </c>
      <c r="AU3046" s="220" t="s">
        <v>134</v>
      </c>
      <c r="AV3046" s="11" t="s">
        <v>134</v>
      </c>
      <c r="AW3046" s="11" t="s">
        <v>33</v>
      </c>
      <c r="AX3046" s="11" t="s">
        <v>70</v>
      </c>
      <c r="AY3046" s="220" t="s">
        <v>126</v>
      </c>
    </row>
    <row r="3047" spans="2:65" s="12" customFormat="1" ht="13.5">
      <c r="B3047" s="221"/>
      <c r="C3047" s="222"/>
      <c r="D3047" s="205" t="s">
        <v>171</v>
      </c>
      <c r="E3047" s="248" t="s">
        <v>21</v>
      </c>
      <c r="F3047" s="249" t="s">
        <v>174</v>
      </c>
      <c r="G3047" s="222"/>
      <c r="H3047" s="250">
        <v>2.6</v>
      </c>
      <c r="I3047" s="226"/>
      <c r="J3047" s="222"/>
      <c r="K3047" s="222"/>
      <c r="L3047" s="227"/>
      <c r="M3047" s="228"/>
      <c r="N3047" s="229"/>
      <c r="O3047" s="229"/>
      <c r="P3047" s="229"/>
      <c r="Q3047" s="229"/>
      <c r="R3047" s="229"/>
      <c r="S3047" s="229"/>
      <c r="T3047" s="230"/>
      <c r="AT3047" s="231" t="s">
        <v>171</v>
      </c>
      <c r="AU3047" s="231" t="s">
        <v>134</v>
      </c>
      <c r="AV3047" s="12" t="s">
        <v>133</v>
      </c>
      <c r="AW3047" s="12" t="s">
        <v>33</v>
      </c>
      <c r="AX3047" s="12" t="s">
        <v>78</v>
      </c>
      <c r="AY3047" s="231" t="s">
        <v>126</v>
      </c>
    </row>
    <row r="3048" spans="2:65" s="1" customFormat="1" ht="22.5" customHeight="1">
      <c r="B3048" s="41"/>
      <c r="C3048" s="193" t="s">
        <v>3462</v>
      </c>
      <c r="D3048" s="193" t="s">
        <v>129</v>
      </c>
      <c r="E3048" s="194" t="s">
        <v>3463</v>
      </c>
      <c r="F3048" s="195" t="s">
        <v>3464</v>
      </c>
      <c r="G3048" s="196" t="s">
        <v>380</v>
      </c>
      <c r="H3048" s="197">
        <v>102.20099999999999</v>
      </c>
      <c r="I3048" s="198"/>
      <c r="J3048" s="199">
        <f>ROUND(I3048*H3048,2)</f>
        <v>0</v>
      </c>
      <c r="K3048" s="195" t="s">
        <v>160</v>
      </c>
      <c r="L3048" s="61"/>
      <c r="M3048" s="200" t="s">
        <v>21</v>
      </c>
      <c r="N3048" s="201" t="s">
        <v>42</v>
      </c>
      <c r="O3048" s="42"/>
      <c r="P3048" s="202">
        <f>O3048*H3048</f>
        <v>0</v>
      </c>
      <c r="Q3048" s="202">
        <v>0</v>
      </c>
      <c r="R3048" s="202">
        <f>Q3048*H3048</f>
        <v>0</v>
      </c>
      <c r="S3048" s="202">
        <v>0</v>
      </c>
      <c r="T3048" s="203">
        <f>S3048*H3048</f>
        <v>0</v>
      </c>
      <c r="AR3048" s="24" t="s">
        <v>161</v>
      </c>
      <c r="AT3048" s="24" t="s">
        <v>129</v>
      </c>
      <c r="AU3048" s="24" t="s">
        <v>134</v>
      </c>
      <c r="AY3048" s="24" t="s">
        <v>126</v>
      </c>
      <c r="BE3048" s="204">
        <f>IF(N3048="základní",J3048,0)</f>
        <v>0</v>
      </c>
      <c r="BF3048" s="204">
        <f>IF(N3048="snížená",J3048,0)</f>
        <v>0</v>
      </c>
      <c r="BG3048" s="204">
        <f>IF(N3048="zákl. přenesená",J3048,0)</f>
        <v>0</v>
      </c>
      <c r="BH3048" s="204">
        <f>IF(N3048="sníž. přenesená",J3048,0)</f>
        <v>0</v>
      </c>
      <c r="BI3048" s="204">
        <f>IF(N3048="nulová",J3048,0)</f>
        <v>0</v>
      </c>
      <c r="BJ3048" s="24" t="s">
        <v>134</v>
      </c>
      <c r="BK3048" s="204">
        <f>ROUND(I3048*H3048,2)</f>
        <v>0</v>
      </c>
      <c r="BL3048" s="24" t="s">
        <v>161</v>
      </c>
      <c r="BM3048" s="24" t="s">
        <v>3465</v>
      </c>
    </row>
    <row r="3049" spans="2:65" s="1" customFormat="1" ht="40.5">
      <c r="B3049" s="41"/>
      <c r="C3049" s="63"/>
      <c r="D3049" s="208" t="s">
        <v>135</v>
      </c>
      <c r="E3049" s="63"/>
      <c r="F3049" s="209" t="s">
        <v>3466</v>
      </c>
      <c r="G3049" s="63"/>
      <c r="H3049" s="63"/>
      <c r="I3049" s="163"/>
      <c r="J3049" s="63"/>
      <c r="K3049" s="63"/>
      <c r="L3049" s="61"/>
      <c r="M3049" s="207"/>
      <c r="N3049" s="42"/>
      <c r="O3049" s="42"/>
      <c r="P3049" s="42"/>
      <c r="Q3049" s="42"/>
      <c r="R3049" s="42"/>
      <c r="S3049" s="42"/>
      <c r="T3049" s="78"/>
      <c r="AT3049" s="24" t="s">
        <v>135</v>
      </c>
      <c r="AU3049" s="24" t="s">
        <v>134</v>
      </c>
    </row>
    <row r="3050" spans="2:65" s="1" customFormat="1" ht="135">
      <c r="B3050" s="41"/>
      <c r="C3050" s="63"/>
      <c r="D3050" s="208" t="s">
        <v>299</v>
      </c>
      <c r="E3050" s="63"/>
      <c r="F3050" s="236" t="s">
        <v>3467</v>
      </c>
      <c r="G3050" s="63"/>
      <c r="H3050" s="63"/>
      <c r="I3050" s="163"/>
      <c r="J3050" s="63"/>
      <c r="K3050" s="63"/>
      <c r="L3050" s="61"/>
      <c r="M3050" s="207"/>
      <c r="N3050" s="42"/>
      <c r="O3050" s="42"/>
      <c r="P3050" s="42"/>
      <c r="Q3050" s="42"/>
      <c r="R3050" s="42"/>
      <c r="S3050" s="42"/>
      <c r="T3050" s="78"/>
      <c r="AT3050" s="24" t="s">
        <v>299</v>
      </c>
      <c r="AU3050" s="24" t="s">
        <v>134</v>
      </c>
    </row>
    <row r="3051" spans="2:65" s="10" customFormat="1" ht="29.85" customHeight="1">
      <c r="B3051" s="176"/>
      <c r="C3051" s="177"/>
      <c r="D3051" s="190" t="s">
        <v>69</v>
      </c>
      <c r="E3051" s="191" t="s">
        <v>2416</v>
      </c>
      <c r="F3051" s="191" t="s">
        <v>3468</v>
      </c>
      <c r="G3051" s="177"/>
      <c r="H3051" s="177"/>
      <c r="I3051" s="180"/>
      <c r="J3051" s="192">
        <f>BK3051</f>
        <v>0</v>
      </c>
      <c r="K3051" s="177"/>
      <c r="L3051" s="182"/>
      <c r="M3051" s="183"/>
      <c r="N3051" s="184"/>
      <c r="O3051" s="184"/>
      <c r="P3051" s="185">
        <f>SUM(P3052:P3207)</f>
        <v>0</v>
      </c>
      <c r="Q3051" s="184"/>
      <c r="R3051" s="185">
        <f>SUM(R3052:R3207)</f>
        <v>0</v>
      </c>
      <c r="S3051" s="184"/>
      <c r="T3051" s="186">
        <f>SUM(T3052:T3207)</f>
        <v>0</v>
      </c>
      <c r="AR3051" s="187" t="s">
        <v>134</v>
      </c>
      <c r="AT3051" s="188" t="s">
        <v>69</v>
      </c>
      <c r="AU3051" s="188" t="s">
        <v>78</v>
      </c>
      <c r="AY3051" s="187" t="s">
        <v>126</v>
      </c>
      <c r="BK3051" s="189">
        <f>SUM(BK3052:BK3207)</f>
        <v>0</v>
      </c>
    </row>
    <row r="3052" spans="2:65" s="1" customFormat="1" ht="22.5" customHeight="1">
      <c r="B3052" s="41"/>
      <c r="C3052" s="193" t="s">
        <v>1985</v>
      </c>
      <c r="D3052" s="193" t="s">
        <v>129</v>
      </c>
      <c r="E3052" s="194" t="s">
        <v>3469</v>
      </c>
      <c r="F3052" s="195" t="s">
        <v>3470</v>
      </c>
      <c r="G3052" s="196" t="s">
        <v>169</v>
      </c>
      <c r="H3052" s="197">
        <v>107</v>
      </c>
      <c r="I3052" s="198"/>
      <c r="J3052" s="199">
        <f>ROUND(I3052*H3052,2)</f>
        <v>0</v>
      </c>
      <c r="K3052" s="195" t="s">
        <v>21</v>
      </c>
      <c r="L3052" s="61"/>
      <c r="M3052" s="200" t="s">
        <v>21</v>
      </c>
      <c r="N3052" s="201" t="s">
        <v>42</v>
      </c>
      <c r="O3052" s="42"/>
      <c r="P3052" s="202">
        <f>O3052*H3052</f>
        <v>0</v>
      </c>
      <c r="Q3052" s="202">
        <v>0</v>
      </c>
      <c r="R3052" s="202">
        <f>Q3052*H3052</f>
        <v>0</v>
      </c>
      <c r="S3052" s="202">
        <v>0</v>
      </c>
      <c r="T3052" s="203">
        <f>S3052*H3052</f>
        <v>0</v>
      </c>
      <c r="AR3052" s="24" t="s">
        <v>161</v>
      </c>
      <c r="AT3052" s="24" t="s">
        <v>129</v>
      </c>
      <c r="AU3052" s="24" t="s">
        <v>134</v>
      </c>
      <c r="AY3052" s="24" t="s">
        <v>126</v>
      </c>
      <c r="BE3052" s="204">
        <f>IF(N3052="základní",J3052,0)</f>
        <v>0</v>
      </c>
      <c r="BF3052" s="204">
        <f>IF(N3052="snížená",J3052,0)</f>
        <v>0</v>
      </c>
      <c r="BG3052" s="204">
        <f>IF(N3052="zákl. přenesená",J3052,0)</f>
        <v>0</v>
      </c>
      <c r="BH3052" s="204">
        <f>IF(N3052="sníž. přenesená",J3052,0)</f>
        <v>0</v>
      </c>
      <c r="BI3052" s="204">
        <f>IF(N3052="nulová",J3052,0)</f>
        <v>0</v>
      </c>
      <c r="BJ3052" s="24" t="s">
        <v>134</v>
      </c>
      <c r="BK3052" s="204">
        <f>ROUND(I3052*H3052,2)</f>
        <v>0</v>
      </c>
      <c r="BL3052" s="24" t="s">
        <v>161</v>
      </c>
      <c r="BM3052" s="24" t="s">
        <v>3471</v>
      </c>
    </row>
    <row r="3053" spans="2:65" s="1" customFormat="1" ht="13.5">
      <c r="B3053" s="41"/>
      <c r="C3053" s="63"/>
      <c r="D3053" s="208" t="s">
        <v>135</v>
      </c>
      <c r="E3053" s="63"/>
      <c r="F3053" s="209" t="s">
        <v>3470</v>
      </c>
      <c r="G3053" s="63"/>
      <c r="H3053" s="63"/>
      <c r="I3053" s="163"/>
      <c r="J3053" s="63"/>
      <c r="K3053" s="63"/>
      <c r="L3053" s="61"/>
      <c r="M3053" s="207"/>
      <c r="N3053" s="42"/>
      <c r="O3053" s="42"/>
      <c r="P3053" s="42"/>
      <c r="Q3053" s="42"/>
      <c r="R3053" s="42"/>
      <c r="S3053" s="42"/>
      <c r="T3053" s="78"/>
      <c r="AT3053" s="24" t="s">
        <v>135</v>
      </c>
      <c r="AU3053" s="24" t="s">
        <v>134</v>
      </c>
    </row>
    <row r="3054" spans="2:65" s="11" customFormat="1" ht="13.5">
      <c r="B3054" s="210"/>
      <c r="C3054" s="211"/>
      <c r="D3054" s="208" t="s">
        <v>171</v>
      </c>
      <c r="E3054" s="212" t="s">
        <v>21</v>
      </c>
      <c r="F3054" s="213" t="s">
        <v>3472</v>
      </c>
      <c r="G3054" s="211"/>
      <c r="H3054" s="214">
        <v>107</v>
      </c>
      <c r="I3054" s="215"/>
      <c r="J3054" s="211"/>
      <c r="K3054" s="211"/>
      <c r="L3054" s="216"/>
      <c r="M3054" s="217"/>
      <c r="N3054" s="218"/>
      <c r="O3054" s="218"/>
      <c r="P3054" s="218"/>
      <c r="Q3054" s="218"/>
      <c r="R3054" s="218"/>
      <c r="S3054" s="218"/>
      <c r="T3054" s="219"/>
      <c r="AT3054" s="220" t="s">
        <v>171</v>
      </c>
      <c r="AU3054" s="220" t="s">
        <v>134</v>
      </c>
      <c r="AV3054" s="11" t="s">
        <v>134</v>
      </c>
      <c r="AW3054" s="11" t="s">
        <v>33</v>
      </c>
      <c r="AX3054" s="11" t="s">
        <v>70</v>
      </c>
      <c r="AY3054" s="220" t="s">
        <v>126</v>
      </c>
    </row>
    <row r="3055" spans="2:65" s="12" customFormat="1" ht="13.5">
      <c r="B3055" s="221"/>
      <c r="C3055" s="222"/>
      <c r="D3055" s="205" t="s">
        <v>171</v>
      </c>
      <c r="E3055" s="248" t="s">
        <v>21</v>
      </c>
      <c r="F3055" s="249" t="s">
        <v>174</v>
      </c>
      <c r="G3055" s="222"/>
      <c r="H3055" s="250">
        <v>107</v>
      </c>
      <c r="I3055" s="226"/>
      <c r="J3055" s="222"/>
      <c r="K3055" s="222"/>
      <c r="L3055" s="227"/>
      <c r="M3055" s="228"/>
      <c r="N3055" s="229"/>
      <c r="O3055" s="229"/>
      <c r="P3055" s="229"/>
      <c r="Q3055" s="229"/>
      <c r="R3055" s="229"/>
      <c r="S3055" s="229"/>
      <c r="T3055" s="230"/>
      <c r="AT3055" s="231" t="s">
        <v>171</v>
      </c>
      <c r="AU3055" s="231" t="s">
        <v>134</v>
      </c>
      <c r="AV3055" s="12" t="s">
        <v>133</v>
      </c>
      <c r="AW3055" s="12" t="s">
        <v>33</v>
      </c>
      <c r="AX3055" s="12" t="s">
        <v>78</v>
      </c>
      <c r="AY3055" s="231" t="s">
        <v>126</v>
      </c>
    </row>
    <row r="3056" spans="2:65" s="1" customFormat="1" ht="22.5" customHeight="1">
      <c r="B3056" s="41"/>
      <c r="C3056" s="193" t="s">
        <v>3473</v>
      </c>
      <c r="D3056" s="193" t="s">
        <v>129</v>
      </c>
      <c r="E3056" s="194" t="s">
        <v>3474</v>
      </c>
      <c r="F3056" s="195" t="s">
        <v>3475</v>
      </c>
      <c r="G3056" s="196" t="s">
        <v>169</v>
      </c>
      <c r="H3056" s="197">
        <v>107</v>
      </c>
      <c r="I3056" s="198"/>
      <c r="J3056" s="199">
        <f>ROUND(I3056*H3056,2)</f>
        <v>0</v>
      </c>
      <c r="K3056" s="195" t="s">
        <v>21</v>
      </c>
      <c r="L3056" s="61"/>
      <c r="M3056" s="200" t="s">
        <v>21</v>
      </c>
      <c r="N3056" s="201" t="s">
        <v>42</v>
      </c>
      <c r="O3056" s="42"/>
      <c r="P3056" s="202">
        <f>O3056*H3056</f>
        <v>0</v>
      </c>
      <c r="Q3056" s="202">
        <v>0</v>
      </c>
      <c r="R3056" s="202">
        <f>Q3056*H3056</f>
        <v>0</v>
      </c>
      <c r="S3056" s="202">
        <v>0</v>
      </c>
      <c r="T3056" s="203">
        <f>S3056*H3056</f>
        <v>0</v>
      </c>
      <c r="AR3056" s="24" t="s">
        <v>161</v>
      </c>
      <c r="AT3056" s="24" t="s">
        <v>129</v>
      </c>
      <c r="AU3056" s="24" t="s">
        <v>134</v>
      </c>
      <c r="AY3056" s="24" t="s">
        <v>126</v>
      </c>
      <c r="BE3056" s="204">
        <f>IF(N3056="základní",J3056,0)</f>
        <v>0</v>
      </c>
      <c r="BF3056" s="204">
        <f>IF(N3056="snížená",J3056,0)</f>
        <v>0</v>
      </c>
      <c r="BG3056" s="204">
        <f>IF(N3056="zákl. přenesená",J3056,0)</f>
        <v>0</v>
      </c>
      <c r="BH3056" s="204">
        <f>IF(N3056="sníž. přenesená",J3056,0)</f>
        <v>0</v>
      </c>
      <c r="BI3056" s="204">
        <f>IF(N3056="nulová",J3056,0)</f>
        <v>0</v>
      </c>
      <c r="BJ3056" s="24" t="s">
        <v>134</v>
      </c>
      <c r="BK3056" s="204">
        <f>ROUND(I3056*H3056,2)</f>
        <v>0</v>
      </c>
      <c r="BL3056" s="24" t="s">
        <v>161</v>
      </c>
      <c r="BM3056" s="24" t="s">
        <v>3476</v>
      </c>
    </row>
    <row r="3057" spans="2:65" s="1" customFormat="1" ht="13.5">
      <c r="B3057" s="41"/>
      <c r="C3057" s="63"/>
      <c r="D3057" s="208" t="s">
        <v>135</v>
      </c>
      <c r="E3057" s="63"/>
      <c r="F3057" s="209" t="s">
        <v>3475</v>
      </c>
      <c r="G3057" s="63"/>
      <c r="H3057" s="63"/>
      <c r="I3057" s="163"/>
      <c r="J3057" s="63"/>
      <c r="K3057" s="63"/>
      <c r="L3057" s="61"/>
      <c r="M3057" s="207"/>
      <c r="N3057" s="42"/>
      <c r="O3057" s="42"/>
      <c r="P3057" s="42"/>
      <c r="Q3057" s="42"/>
      <c r="R3057" s="42"/>
      <c r="S3057" s="42"/>
      <c r="T3057" s="78"/>
      <c r="AT3057" s="24" t="s">
        <v>135</v>
      </c>
      <c r="AU3057" s="24" t="s">
        <v>134</v>
      </c>
    </row>
    <row r="3058" spans="2:65" s="11" customFormat="1" ht="13.5">
      <c r="B3058" s="210"/>
      <c r="C3058" s="211"/>
      <c r="D3058" s="208" t="s">
        <v>171</v>
      </c>
      <c r="E3058" s="212" t="s">
        <v>21</v>
      </c>
      <c r="F3058" s="213" t="s">
        <v>3477</v>
      </c>
      <c r="G3058" s="211"/>
      <c r="H3058" s="214">
        <v>107</v>
      </c>
      <c r="I3058" s="215"/>
      <c r="J3058" s="211"/>
      <c r="K3058" s="211"/>
      <c r="L3058" s="216"/>
      <c r="M3058" s="217"/>
      <c r="N3058" s="218"/>
      <c r="O3058" s="218"/>
      <c r="P3058" s="218"/>
      <c r="Q3058" s="218"/>
      <c r="R3058" s="218"/>
      <c r="S3058" s="218"/>
      <c r="T3058" s="219"/>
      <c r="AT3058" s="220" t="s">
        <v>171</v>
      </c>
      <c r="AU3058" s="220" t="s">
        <v>134</v>
      </c>
      <c r="AV3058" s="11" t="s">
        <v>134</v>
      </c>
      <c r="AW3058" s="11" t="s">
        <v>33</v>
      </c>
      <c r="AX3058" s="11" t="s">
        <v>70</v>
      </c>
      <c r="AY3058" s="220" t="s">
        <v>126</v>
      </c>
    </row>
    <row r="3059" spans="2:65" s="12" customFormat="1" ht="13.5">
      <c r="B3059" s="221"/>
      <c r="C3059" s="222"/>
      <c r="D3059" s="205" t="s">
        <v>171</v>
      </c>
      <c r="E3059" s="248" t="s">
        <v>21</v>
      </c>
      <c r="F3059" s="249" t="s">
        <v>174</v>
      </c>
      <c r="G3059" s="222"/>
      <c r="H3059" s="250">
        <v>107</v>
      </c>
      <c r="I3059" s="226"/>
      <c r="J3059" s="222"/>
      <c r="K3059" s="222"/>
      <c r="L3059" s="227"/>
      <c r="M3059" s="228"/>
      <c r="N3059" s="229"/>
      <c r="O3059" s="229"/>
      <c r="P3059" s="229"/>
      <c r="Q3059" s="229"/>
      <c r="R3059" s="229"/>
      <c r="S3059" s="229"/>
      <c r="T3059" s="230"/>
      <c r="AT3059" s="231" t="s">
        <v>171</v>
      </c>
      <c r="AU3059" s="231" t="s">
        <v>134</v>
      </c>
      <c r="AV3059" s="12" t="s">
        <v>133</v>
      </c>
      <c r="AW3059" s="12" t="s">
        <v>33</v>
      </c>
      <c r="AX3059" s="12" t="s">
        <v>78</v>
      </c>
      <c r="AY3059" s="231" t="s">
        <v>126</v>
      </c>
    </row>
    <row r="3060" spans="2:65" s="1" customFormat="1" ht="22.5" customHeight="1">
      <c r="B3060" s="41"/>
      <c r="C3060" s="193" t="s">
        <v>1992</v>
      </c>
      <c r="D3060" s="193" t="s">
        <v>129</v>
      </c>
      <c r="E3060" s="194" t="s">
        <v>3478</v>
      </c>
      <c r="F3060" s="195" t="s">
        <v>3479</v>
      </c>
      <c r="G3060" s="196" t="s">
        <v>169</v>
      </c>
      <c r="H3060" s="197">
        <v>13.5</v>
      </c>
      <c r="I3060" s="198"/>
      <c r="J3060" s="199">
        <f>ROUND(I3060*H3060,2)</f>
        <v>0</v>
      </c>
      <c r="K3060" s="195" t="s">
        <v>21</v>
      </c>
      <c r="L3060" s="61"/>
      <c r="M3060" s="200" t="s">
        <v>21</v>
      </c>
      <c r="N3060" s="201" t="s">
        <v>42</v>
      </c>
      <c r="O3060" s="42"/>
      <c r="P3060" s="202">
        <f>O3060*H3060</f>
        <v>0</v>
      </c>
      <c r="Q3060" s="202">
        <v>0</v>
      </c>
      <c r="R3060" s="202">
        <f>Q3060*H3060</f>
        <v>0</v>
      </c>
      <c r="S3060" s="202">
        <v>0</v>
      </c>
      <c r="T3060" s="203">
        <f>S3060*H3060</f>
        <v>0</v>
      </c>
      <c r="AR3060" s="24" t="s">
        <v>161</v>
      </c>
      <c r="AT3060" s="24" t="s">
        <v>129</v>
      </c>
      <c r="AU3060" s="24" t="s">
        <v>134</v>
      </c>
      <c r="AY3060" s="24" t="s">
        <v>126</v>
      </c>
      <c r="BE3060" s="204">
        <f>IF(N3060="základní",J3060,0)</f>
        <v>0</v>
      </c>
      <c r="BF3060" s="204">
        <f>IF(N3060="snížená",J3060,0)</f>
        <v>0</v>
      </c>
      <c r="BG3060" s="204">
        <f>IF(N3060="zákl. přenesená",J3060,0)</f>
        <v>0</v>
      </c>
      <c r="BH3060" s="204">
        <f>IF(N3060="sníž. přenesená",J3060,0)</f>
        <v>0</v>
      </c>
      <c r="BI3060" s="204">
        <f>IF(N3060="nulová",J3060,0)</f>
        <v>0</v>
      </c>
      <c r="BJ3060" s="24" t="s">
        <v>134</v>
      </c>
      <c r="BK3060" s="204">
        <f>ROUND(I3060*H3060,2)</f>
        <v>0</v>
      </c>
      <c r="BL3060" s="24" t="s">
        <v>161</v>
      </c>
      <c r="BM3060" s="24" t="s">
        <v>3480</v>
      </c>
    </row>
    <row r="3061" spans="2:65" s="1" customFormat="1" ht="13.5">
      <c r="B3061" s="41"/>
      <c r="C3061" s="63"/>
      <c r="D3061" s="208" t="s">
        <v>135</v>
      </c>
      <c r="E3061" s="63"/>
      <c r="F3061" s="209" t="s">
        <v>3479</v>
      </c>
      <c r="G3061" s="63"/>
      <c r="H3061" s="63"/>
      <c r="I3061" s="163"/>
      <c r="J3061" s="63"/>
      <c r="K3061" s="63"/>
      <c r="L3061" s="61"/>
      <c r="M3061" s="207"/>
      <c r="N3061" s="42"/>
      <c r="O3061" s="42"/>
      <c r="P3061" s="42"/>
      <c r="Q3061" s="42"/>
      <c r="R3061" s="42"/>
      <c r="S3061" s="42"/>
      <c r="T3061" s="78"/>
      <c r="AT3061" s="24" t="s">
        <v>135</v>
      </c>
      <c r="AU3061" s="24" t="s">
        <v>134</v>
      </c>
    </row>
    <row r="3062" spans="2:65" s="11" customFormat="1" ht="13.5">
      <c r="B3062" s="210"/>
      <c r="C3062" s="211"/>
      <c r="D3062" s="208" t="s">
        <v>171</v>
      </c>
      <c r="E3062" s="212" t="s">
        <v>21</v>
      </c>
      <c r="F3062" s="213" t="s">
        <v>3481</v>
      </c>
      <c r="G3062" s="211"/>
      <c r="H3062" s="214">
        <v>13.5</v>
      </c>
      <c r="I3062" s="215"/>
      <c r="J3062" s="211"/>
      <c r="K3062" s="211"/>
      <c r="L3062" s="216"/>
      <c r="M3062" s="217"/>
      <c r="N3062" s="218"/>
      <c r="O3062" s="218"/>
      <c r="P3062" s="218"/>
      <c r="Q3062" s="218"/>
      <c r="R3062" s="218"/>
      <c r="S3062" s="218"/>
      <c r="T3062" s="219"/>
      <c r="AT3062" s="220" t="s">
        <v>171</v>
      </c>
      <c r="AU3062" s="220" t="s">
        <v>134</v>
      </c>
      <c r="AV3062" s="11" t="s">
        <v>134</v>
      </c>
      <c r="AW3062" s="11" t="s">
        <v>33</v>
      </c>
      <c r="AX3062" s="11" t="s">
        <v>70</v>
      </c>
      <c r="AY3062" s="220" t="s">
        <v>126</v>
      </c>
    </row>
    <row r="3063" spans="2:65" s="12" customFormat="1" ht="13.5">
      <c r="B3063" s="221"/>
      <c r="C3063" s="222"/>
      <c r="D3063" s="205" t="s">
        <v>171</v>
      </c>
      <c r="E3063" s="248" t="s">
        <v>21</v>
      </c>
      <c r="F3063" s="249" t="s">
        <v>174</v>
      </c>
      <c r="G3063" s="222"/>
      <c r="H3063" s="250">
        <v>13.5</v>
      </c>
      <c r="I3063" s="226"/>
      <c r="J3063" s="222"/>
      <c r="K3063" s="222"/>
      <c r="L3063" s="227"/>
      <c r="M3063" s="228"/>
      <c r="N3063" s="229"/>
      <c r="O3063" s="229"/>
      <c r="P3063" s="229"/>
      <c r="Q3063" s="229"/>
      <c r="R3063" s="229"/>
      <c r="S3063" s="229"/>
      <c r="T3063" s="230"/>
      <c r="AT3063" s="231" t="s">
        <v>171</v>
      </c>
      <c r="AU3063" s="231" t="s">
        <v>134</v>
      </c>
      <c r="AV3063" s="12" t="s">
        <v>133</v>
      </c>
      <c r="AW3063" s="12" t="s">
        <v>33</v>
      </c>
      <c r="AX3063" s="12" t="s">
        <v>78</v>
      </c>
      <c r="AY3063" s="231" t="s">
        <v>126</v>
      </c>
    </row>
    <row r="3064" spans="2:65" s="1" customFormat="1" ht="22.5" customHeight="1">
      <c r="B3064" s="41"/>
      <c r="C3064" s="193" t="s">
        <v>3482</v>
      </c>
      <c r="D3064" s="193" t="s">
        <v>129</v>
      </c>
      <c r="E3064" s="194" t="s">
        <v>3483</v>
      </c>
      <c r="F3064" s="195" t="s">
        <v>3484</v>
      </c>
      <c r="G3064" s="196" t="s">
        <v>169</v>
      </c>
      <c r="H3064" s="197">
        <v>13.5</v>
      </c>
      <c r="I3064" s="198"/>
      <c r="J3064" s="199">
        <f>ROUND(I3064*H3064,2)</f>
        <v>0</v>
      </c>
      <c r="K3064" s="195" t="s">
        <v>21</v>
      </c>
      <c r="L3064" s="61"/>
      <c r="M3064" s="200" t="s">
        <v>21</v>
      </c>
      <c r="N3064" s="201" t="s">
        <v>42</v>
      </c>
      <c r="O3064" s="42"/>
      <c r="P3064" s="202">
        <f>O3064*H3064</f>
        <v>0</v>
      </c>
      <c r="Q3064" s="202">
        <v>0</v>
      </c>
      <c r="R3064" s="202">
        <f>Q3064*H3064</f>
        <v>0</v>
      </c>
      <c r="S3064" s="202">
        <v>0</v>
      </c>
      <c r="T3064" s="203">
        <f>S3064*H3064</f>
        <v>0</v>
      </c>
      <c r="AR3064" s="24" t="s">
        <v>161</v>
      </c>
      <c r="AT3064" s="24" t="s">
        <v>129</v>
      </c>
      <c r="AU3064" s="24" t="s">
        <v>134</v>
      </c>
      <c r="AY3064" s="24" t="s">
        <v>126</v>
      </c>
      <c r="BE3064" s="204">
        <f>IF(N3064="základní",J3064,0)</f>
        <v>0</v>
      </c>
      <c r="BF3064" s="204">
        <f>IF(N3064="snížená",J3064,0)</f>
        <v>0</v>
      </c>
      <c r="BG3064" s="204">
        <f>IF(N3064="zákl. přenesená",J3064,0)</f>
        <v>0</v>
      </c>
      <c r="BH3064" s="204">
        <f>IF(N3064="sníž. přenesená",J3064,0)</f>
        <v>0</v>
      </c>
      <c r="BI3064" s="204">
        <f>IF(N3064="nulová",J3064,0)</f>
        <v>0</v>
      </c>
      <c r="BJ3064" s="24" t="s">
        <v>134</v>
      </c>
      <c r="BK3064" s="204">
        <f>ROUND(I3064*H3064,2)</f>
        <v>0</v>
      </c>
      <c r="BL3064" s="24" t="s">
        <v>161</v>
      </c>
      <c r="BM3064" s="24" t="s">
        <v>3485</v>
      </c>
    </row>
    <row r="3065" spans="2:65" s="1" customFormat="1" ht="13.5">
      <c r="B3065" s="41"/>
      <c r="C3065" s="63"/>
      <c r="D3065" s="208" t="s">
        <v>135</v>
      </c>
      <c r="E3065" s="63"/>
      <c r="F3065" s="209" t="s">
        <v>3484</v>
      </c>
      <c r="G3065" s="63"/>
      <c r="H3065" s="63"/>
      <c r="I3065" s="163"/>
      <c r="J3065" s="63"/>
      <c r="K3065" s="63"/>
      <c r="L3065" s="61"/>
      <c r="M3065" s="207"/>
      <c r="N3065" s="42"/>
      <c r="O3065" s="42"/>
      <c r="P3065" s="42"/>
      <c r="Q3065" s="42"/>
      <c r="R3065" s="42"/>
      <c r="S3065" s="42"/>
      <c r="T3065" s="78"/>
      <c r="AT3065" s="24" t="s">
        <v>135</v>
      </c>
      <c r="AU3065" s="24" t="s">
        <v>134</v>
      </c>
    </row>
    <row r="3066" spans="2:65" s="11" customFormat="1" ht="13.5">
      <c r="B3066" s="210"/>
      <c r="C3066" s="211"/>
      <c r="D3066" s="208" t="s">
        <v>171</v>
      </c>
      <c r="E3066" s="212" t="s">
        <v>21</v>
      </c>
      <c r="F3066" s="213" t="s">
        <v>3486</v>
      </c>
      <c r="G3066" s="211"/>
      <c r="H3066" s="214">
        <v>13.5</v>
      </c>
      <c r="I3066" s="215"/>
      <c r="J3066" s="211"/>
      <c r="K3066" s="211"/>
      <c r="L3066" s="216"/>
      <c r="M3066" s="217"/>
      <c r="N3066" s="218"/>
      <c r="O3066" s="218"/>
      <c r="P3066" s="218"/>
      <c r="Q3066" s="218"/>
      <c r="R3066" s="218"/>
      <c r="S3066" s="218"/>
      <c r="T3066" s="219"/>
      <c r="AT3066" s="220" t="s">
        <v>171</v>
      </c>
      <c r="AU3066" s="220" t="s">
        <v>134</v>
      </c>
      <c r="AV3066" s="11" t="s">
        <v>134</v>
      </c>
      <c r="AW3066" s="11" t="s">
        <v>33</v>
      </c>
      <c r="AX3066" s="11" t="s">
        <v>70</v>
      </c>
      <c r="AY3066" s="220" t="s">
        <v>126</v>
      </c>
    </row>
    <row r="3067" spans="2:65" s="12" customFormat="1" ht="13.5">
      <c r="B3067" s="221"/>
      <c r="C3067" s="222"/>
      <c r="D3067" s="205" t="s">
        <v>171</v>
      </c>
      <c r="E3067" s="248" t="s">
        <v>21</v>
      </c>
      <c r="F3067" s="249" t="s">
        <v>174</v>
      </c>
      <c r="G3067" s="222"/>
      <c r="H3067" s="250">
        <v>13.5</v>
      </c>
      <c r="I3067" s="226"/>
      <c r="J3067" s="222"/>
      <c r="K3067" s="222"/>
      <c r="L3067" s="227"/>
      <c r="M3067" s="228"/>
      <c r="N3067" s="229"/>
      <c r="O3067" s="229"/>
      <c r="P3067" s="229"/>
      <c r="Q3067" s="229"/>
      <c r="R3067" s="229"/>
      <c r="S3067" s="229"/>
      <c r="T3067" s="230"/>
      <c r="AT3067" s="231" t="s">
        <v>171</v>
      </c>
      <c r="AU3067" s="231" t="s">
        <v>134</v>
      </c>
      <c r="AV3067" s="12" t="s">
        <v>133</v>
      </c>
      <c r="AW3067" s="12" t="s">
        <v>33</v>
      </c>
      <c r="AX3067" s="12" t="s">
        <v>78</v>
      </c>
      <c r="AY3067" s="231" t="s">
        <v>126</v>
      </c>
    </row>
    <row r="3068" spans="2:65" s="1" customFormat="1" ht="22.5" customHeight="1">
      <c r="B3068" s="41"/>
      <c r="C3068" s="193" t="s">
        <v>1995</v>
      </c>
      <c r="D3068" s="193" t="s">
        <v>129</v>
      </c>
      <c r="E3068" s="194" t="s">
        <v>3487</v>
      </c>
      <c r="F3068" s="195" t="s">
        <v>3488</v>
      </c>
      <c r="G3068" s="196" t="s">
        <v>400</v>
      </c>
      <c r="H3068" s="197">
        <v>15.9</v>
      </c>
      <c r="I3068" s="198"/>
      <c r="J3068" s="199">
        <f>ROUND(I3068*H3068,2)</f>
        <v>0</v>
      </c>
      <c r="K3068" s="195" t="s">
        <v>21</v>
      </c>
      <c r="L3068" s="61"/>
      <c r="M3068" s="200" t="s">
        <v>21</v>
      </c>
      <c r="N3068" s="201" t="s">
        <v>42</v>
      </c>
      <c r="O3068" s="42"/>
      <c r="P3068" s="202">
        <f>O3068*H3068</f>
        <v>0</v>
      </c>
      <c r="Q3068" s="202">
        <v>0</v>
      </c>
      <c r="R3068" s="202">
        <f>Q3068*H3068</f>
        <v>0</v>
      </c>
      <c r="S3068" s="202">
        <v>0</v>
      </c>
      <c r="T3068" s="203">
        <f>S3068*H3068</f>
        <v>0</v>
      </c>
      <c r="AR3068" s="24" t="s">
        <v>161</v>
      </c>
      <c r="AT3068" s="24" t="s">
        <v>129</v>
      </c>
      <c r="AU3068" s="24" t="s">
        <v>134</v>
      </c>
      <c r="AY3068" s="24" t="s">
        <v>126</v>
      </c>
      <c r="BE3068" s="204">
        <f>IF(N3068="základní",J3068,0)</f>
        <v>0</v>
      </c>
      <c r="BF3068" s="204">
        <f>IF(N3068="snížená",J3068,0)</f>
        <v>0</v>
      </c>
      <c r="BG3068" s="204">
        <f>IF(N3068="zákl. přenesená",J3068,0)</f>
        <v>0</v>
      </c>
      <c r="BH3068" s="204">
        <f>IF(N3068="sníž. přenesená",J3068,0)</f>
        <v>0</v>
      </c>
      <c r="BI3068" s="204">
        <f>IF(N3068="nulová",J3068,0)</f>
        <v>0</v>
      </c>
      <c r="BJ3068" s="24" t="s">
        <v>134</v>
      </c>
      <c r="BK3068" s="204">
        <f>ROUND(I3068*H3068,2)</f>
        <v>0</v>
      </c>
      <c r="BL3068" s="24" t="s">
        <v>161</v>
      </c>
      <c r="BM3068" s="24" t="s">
        <v>3489</v>
      </c>
    </row>
    <row r="3069" spans="2:65" s="1" customFormat="1" ht="13.5">
      <c r="B3069" s="41"/>
      <c r="C3069" s="63"/>
      <c r="D3069" s="208" t="s">
        <v>135</v>
      </c>
      <c r="E3069" s="63"/>
      <c r="F3069" s="209" t="s">
        <v>3488</v>
      </c>
      <c r="G3069" s="63"/>
      <c r="H3069" s="63"/>
      <c r="I3069" s="163"/>
      <c r="J3069" s="63"/>
      <c r="K3069" s="63"/>
      <c r="L3069" s="61"/>
      <c r="M3069" s="207"/>
      <c r="N3069" s="42"/>
      <c r="O3069" s="42"/>
      <c r="P3069" s="42"/>
      <c r="Q3069" s="42"/>
      <c r="R3069" s="42"/>
      <c r="S3069" s="42"/>
      <c r="T3069" s="78"/>
      <c r="AT3069" s="24" t="s">
        <v>135</v>
      </c>
      <c r="AU3069" s="24" t="s">
        <v>134</v>
      </c>
    </row>
    <row r="3070" spans="2:65" s="13" customFormat="1" ht="13.5">
      <c r="B3070" s="237"/>
      <c r="C3070" s="238"/>
      <c r="D3070" s="208" t="s">
        <v>171</v>
      </c>
      <c r="E3070" s="239" t="s">
        <v>21</v>
      </c>
      <c r="F3070" s="240" t="s">
        <v>2933</v>
      </c>
      <c r="G3070" s="238"/>
      <c r="H3070" s="241" t="s">
        <v>21</v>
      </c>
      <c r="I3070" s="242"/>
      <c r="J3070" s="238"/>
      <c r="K3070" s="238"/>
      <c r="L3070" s="243"/>
      <c r="M3070" s="244"/>
      <c r="N3070" s="245"/>
      <c r="O3070" s="245"/>
      <c r="P3070" s="245"/>
      <c r="Q3070" s="245"/>
      <c r="R3070" s="245"/>
      <c r="S3070" s="245"/>
      <c r="T3070" s="246"/>
      <c r="AT3070" s="247" t="s">
        <v>171</v>
      </c>
      <c r="AU3070" s="247" t="s">
        <v>134</v>
      </c>
      <c r="AV3070" s="13" t="s">
        <v>78</v>
      </c>
      <c r="AW3070" s="13" t="s">
        <v>33</v>
      </c>
      <c r="AX3070" s="13" t="s">
        <v>70</v>
      </c>
      <c r="AY3070" s="247" t="s">
        <v>126</v>
      </c>
    </row>
    <row r="3071" spans="2:65" s="11" customFormat="1" ht="13.5">
      <c r="B3071" s="210"/>
      <c r="C3071" s="211"/>
      <c r="D3071" s="208" t="s">
        <v>171</v>
      </c>
      <c r="E3071" s="212" t="s">
        <v>21</v>
      </c>
      <c r="F3071" s="213" t="s">
        <v>3490</v>
      </c>
      <c r="G3071" s="211"/>
      <c r="H3071" s="214">
        <v>15.9</v>
      </c>
      <c r="I3071" s="215"/>
      <c r="J3071" s="211"/>
      <c r="K3071" s="211"/>
      <c r="L3071" s="216"/>
      <c r="M3071" s="217"/>
      <c r="N3071" s="218"/>
      <c r="O3071" s="218"/>
      <c r="P3071" s="218"/>
      <c r="Q3071" s="218"/>
      <c r="R3071" s="218"/>
      <c r="S3071" s="218"/>
      <c r="T3071" s="219"/>
      <c r="AT3071" s="220" t="s">
        <v>171</v>
      </c>
      <c r="AU3071" s="220" t="s">
        <v>134</v>
      </c>
      <c r="AV3071" s="11" t="s">
        <v>134</v>
      </c>
      <c r="AW3071" s="11" t="s">
        <v>33</v>
      </c>
      <c r="AX3071" s="11" t="s">
        <v>70</v>
      </c>
      <c r="AY3071" s="220" t="s">
        <v>126</v>
      </c>
    </row>
    <row r="3072" spans="2:65" s="12" customFormat="1" ht="13.5">
      <c r="B3072" s="221"/>
      <c r="C3072" s="222"/>
      <c r="D3072" s="205" t="s">
        <v>171</v>
      </c>
      <c r="E3072" s="248" t="s">
        <v>21</v>
      </c>
      <c r="F3072" s="249" t="s">
        <v>174</v>
      </c>
      <c r="G3072" s="222"/>
      <c r="H3072" s="250">
        <v>15.9</v>
      </c>
      <c r="I3072" s="226"/>
      <c r="J3072" s="222"/>
      <c r="K3072" s="222"/>
      <c r="L3072" s="227"/>
      <c r="M3072" s="228"/>
      <c r="N3072" s="229"/>
      <c r="O3072" s="229"/>
      <c r="P3072" s="229"/>
      <c r="Q3072" s="229"/>
      <c r="R3072" s="229"/>
      <c r="S3072" s="229"/>
      <c r="T3072" s="230"/>
      <c r="AT3072" s="231" t="s">
        <v>171</v>
      </c>
      <c r="AU3072" s="231" t="s">
        <v>134</v>
      </c>
      <c r="AV3072" s="12" t="s">
        <v>133</v>
      </c>
      <c r="AW3072" s="12" t="s">
        <v>33</v>
      </c>
      <c r="AX3072" s="12" t="s">
        <v>78</v>
      </c>
      <c r="AY3072" s="231" t="s">
        <v>126</v>
      </c>
    </row>
    <row r="3073" spans="2:65" s="1" customFormat="1" ht="22.5" customHeight="1">
      <c r="B3073" s="41"/>
      <c r="C3073" s="193" t="s">
        <v>3491</v>
      </c>
      <c r="D3073" s="193" t="s">
        <v>129</v>
      </c>
      <c r="E3073" s="194" t="s">
        <v>3492</v>
      </c>
      <c r="F3073" s="195" t="s">
        <v>3493</v>
      </c>
      <c r="G3073" s="196" t="s">
        <v>169</v>
      </c>
      <c r="H3073" s="197">
        <v>2.2000000000000002</v>
      </c>
      <c r="I3073" s="198"/>
      <c r="J3073" s="199">
        <f>ROUND(I3073*H3073,2)</f>
        <v>0</v>
      </c>
      <c r="K3073" s="195" t="s">
        <v>21</v>
      </c>
      <c r="L3073" s="61"/>
      <c r="M3073" s="200" t="s">
        <v>21</v>
      </c>
      <c r="N3073" s="201" t="s">
        <v>42</v>
      </c>
      <c r="O3073" s="42"/>
      <c r="P3073" s="202">
        <f>O3073*H3073</f>
        <v>0</v>
      </c>
      <c r="Q3073" s="202">
        <v>0</v>
      </c>
      <c r="R3073" s="202">
        <f>Q3073*H3073</f>
        <v>0</v>
      </c>
      <c r="S3073" s="202">
        <v>0</v>
      </c>
      <c r="T3073" s="203">
        <f>S3073*H3073</f>
        <v>0</v>
      </c>
      <c r="AR3073" s="24" t="s">
        <v>161</v>
      </c>
      <c r="AT3073" s="24" t="s">
        <v>129</v>
      </c>
      <c r="AU3073" s="24" t="s">
        <v>134</v>
      </c>
      <c r="AY3073" s="24" t="s">
        <v>126</v>
      </c>
      <c r="BE3073" s="204">
        <f>IF(N3073="základní",J3073,0)</f>
        <v>0</v>
      </c>
      <c r="BF3073" s="204">
        <f>IF(N3073="snížená",J3073,0)</f>
        <v>0</v>
      </c>
      <c r="BG3073" s="204">
        <f>IF(N3073="zákl. přenesená",J3073,0)</f>
        <v>0</v>
      </c>
      <c r="BH3073" s="204">
        <f>IF(N3073="sníž. přenesená",J3073,0)</f>
        <v>0</v>
      </c>
      <c r="BI3073" s="204">
        <f>IF(N3073="nulová",J3073,0)</f>
        <v>0</v>
      </c>
      <c r="BJ3073" s="24" t="s">
        <v>134</v>
      </c>
      <c r="BK3073" s="204">
        <f>ROUND(I3073*H3073,2)</f>
        <v>0</v>
      </c>
      <c r="BL3073" s="24" t="s">
        <v>161</v>
      </c>
      <c r="BM3073" s="24" t="s">
        <v>3494</v>
      </c>
    </row>
    <row r="3074" spans="2:65" s="1" customFormat="1" ht="13.5">
      <c r="B3074" s="41"/>
      <c r="C3074" s="63"/>
      <c r="D3074" s="208" t="s">
        <v>135</v>
      </c>
      <c r="E3074" s="63"/>
      <c r="F3074" s="209" t="s">
        <v>3493</v>
      </c>
      <c r="G3074" s="63"/>
      <c r="H3074" s="63"/>
      <c r="I3074" s="163"/>
      <c r="J3074" s="63"/>
      <c r="K3074" s="63"/>
      <c r="L3074" s="61"/>
      <c r="M3074" s="207"/>
      <c r="N3074" s="42"/>
      <c r="O3074" s="42"/>
      <c r="P3074" s="42"/>
      <c r="Q3074" s="42"/>
      <c r="R3074" s="42"/>
      <c r="S3074" s="42"/>
      <c r="T3074" s="78"/>
      <c r="AT3074" s="24" t="s">
        <v>135</v>
      </c>
      <c r="AU3074" s="24" t="s">
        <v>134</v>
      </c>
    </row>
    <row r="3075" spans="2:65" s="11" customFormat="1" ht="13.5">
      <c r="B3075" s="210"/>
      <c r="C3075" s="211"/>
      <c r="D3075" s="208" t="s">
        <v>171</v>
      </c>
      <c r="E3075" s="212" t="s">
        <v>21</v>
      </c>
      <c r="F3075" s="213" t="s">
        <v>3495</v>
      </c>
      <c r="G3075" s="211"/>
      <c r="H3075" s="214">
        <v>2.2000000000000002</v>
      </c>
      <c r="I3075" s="215"/>
      <c r="J3075" s="211"/>
      <c r="K3075" s="211"/>
      <c r="L3075" s="216"/>
      <c r="M3075" s="217"/>
      <c r="N3075" s="218"/>
      <c r="O3075" s="218"/>
      <c r="P3075" s="218"/>
      <c r="Q3075" s="218"/>
      <c r="R3075" s="218"/>
      <c r="S3075" s="218"/>
      <c r="T3075" s="219"/>
      <c r="AT3075" s="220" t="s">
        <v>171</v>
      </c>
      <c r="AU3075" s="220" t="s">
        <v>134</v>
      </c>
      <c r="AV3075" s="11" t="s">
        <v>134</v>
      </c>
      <c r="AW3075" s="11" t="s">
        <v>33</v>
      </c>
      <c r="AX3075" s="11" t="s">
        <v>70</v>
      </c>
      <c r="AY3075" s="220" t="s">
        <v>126</v>
      </c>
    </row>
    <row r="3076" spans="2:65" s="12" customFormat="1" ht="13.5">
      <c r="B3076" s="221"/>
      <c r="C3076" s="222"/>
      <c r="D3076" s="205" t="s">
        <v>171</v>
      </c>
      <c r="E3076" s="248" t="s">
        <v>21</v>
      </c>
      <c r="F3076" s="249" t="s">
        <v>174</v>
      </c>
      <c r="G3076" s="222"/>
      <c r="H3076" s="250">
        <v>2.2000000000000002</v>
      </c>
      <c r="I3076" s="226"/>
      <c r="J3076" s="222"/>
      <c r="K3076" s="222"/>
      <c r="L3076" s="227"/>
      <c r="M3076" s="228"/>
      <c r="N3076" s="229"/>
      <c r="O3076" s="229"/>
      <c r="P3076" s="229"/>
      <c r="Q3076" s="229"/>
      <c r="R3076" s="229"/>
      <c r="S3076" s="229"/>
      <c r="T3076" s="230"/>
      <c r="AT3076" s="231" t="s">
        <v>171</v>
      </c>
      <c r="AU3076" s="231" t="s">
        <v>134</v>
      </c>
      <c r="AV3076" s="12" t="s">
        <v>133</v>
      </c>
      <c r="AW3076" s="12" t="s">
        <v>33</v>
      </c>
      <c r="AX3076" s="12" t="s">
        <v>78</v>
      </c>
      <c r="AY3076" s="231" t="s">
        <v>126</v>
      </c>
    </row>
    <row r="3077" spans="2:65" s="1" customFormat="1" ht="22.5" customHeight="1">
      <c r="B3077" s="41"/>
      <c r="C3077" s="193" t="s">
        <v>1999</v>
      </c>
      <c r="D3077" s="193" t="s">
        <v>129</v>
      </c>
      <c r="E3077" s="194" t="s">
        <v>3496</v>
      </c>
      <c r="F3077" s="195" t="s">
        <v>3497</v>
      </c>
      <c r="G3077" s="196" t="s">
        <v>169</v>
      </c>
      <c r="H3077" s="197">
        <v>4.9000000000000004</v>
      </c>
      <c r="I3077" s="198"/>
      <c r="J3077" s="199">
        <f>ROUND(I3077*H3077,2)</f>
        <v>0</v>
      </c>
      <c r="K3077" s="195" t="s">
        <v>21</v>
      </c>
      <c r="L3077" s="61"/>
      <c r="M3077" s="200" t="s">
        <v>21</v>
      </c>
      <c r="N3077" s="201" t="s">
        <v>42</v>
      </c>
      <c r="O3077" s="42"/>
      <c r="P3077" s="202">
        <f>O3077*H3077</f>
        <v>0</v>
      </c>
      <c r="Q3077" s="202">
        <v>0</v>
      </c>
      <c r="R3077" s="202">
        <f>Q3077*H3077</f>
        <v>0</v>
      </c>
      <c r="S3077" s="202">
        <v>0</v>
      </c>
      <c r="T3077" s="203">
        <f>S3077*H3077</f>
        <v>0</v>
      </c>
      <c r="AR3077" s="24" t="s">
        <v>161</v>
      </c>
      <c r="AT3077" s="24" t="s">
        <v>129</v>
      </c>
      <c r="AU3077" s="24" t="s">
        <v>134</v>
      </c>
      <c r="AY3077" s="24" t="s">
        <v>126</v>
      </c>
      <c r="BE3077" s="204">
        <f>IF(N3077="základní",J3077,0)</f>
        <v>0</v>
      </c>
      <c r="BF3077" s="204">
        <f>IF(N3077="snížená",J3077,0)</f>
        <v>0</v>
      </c>
      <c r="BG3077" s="204">
        <f>IF(N3077="zákl. přenesená",J3077,0)</f>
        <v>0</v>
      </c>
      <c r="BH3077" s="204">
        <f>IF(N3077="sníž. přenesená",J3077,0)</f>
        <v>0</v>
      </c>
      <c r="BI3077" s="204">
        <f>IF(N3077="nulová",J3077,0)</f>
        <v>0</v>
      </c>
      <c r="BJ3077" s="24" t="s">
        <v>134</v>
      </c>
      <c r="BK3077" s="204">
        <f>ROUND(I3077*H3077,2)</f>
        <v>0</v>
      </c>
      <c r="BL3077" s="24" t="s">
        <v>161</v>
      </c>
      <c r="BM3077" s="24" t="s">
        <v>3498</v>
      </c>
    </row>
    <row r="3078" spans="2:65" s="1" customFormat="1" ht="13.5">
      <c r="B3078" s="41"/>
      <c r="C3078" s="63"/>
      <c r="D3078" s="208" t="s">
        <v>135</v>
      </c>
      <c r="E3078" s="63"/>
      <c r="F3078" s="209" t="s">
        <v>3497</v>
      </c>
      <c r="G3078" s="63"/>
      <c r="H3078" s="63"/>
      <c r="I3078" s="163"/>
      <c r="J3078" s="63"/>
      <c r="K3078" s="63"/>
      <c r="L3078" s="61"/>
      <c r="M3078" s="207"/>
      <c r="N3078" s="42"/>
      <c r="O3078" s="42"/>
      <c r="P3078" s="42"/>
      <c r="Q3078" s="42"/>
      <c r="R3078" s="42"/>
      <c r="S3078" s="42"/>
      <c r="T3078" s="78"/>
      <c r="AT3078" s="24" t="s">
        <v>135</v>
      </c>
      <c r="AU3078" s="24" t="s">
        <v>134</v>
      </c>
    </row>
    <row r="3079" spans="2:65" s="11" customFormat="1" ht="13.5">
      <c r="B3079" s="210"/>
      <c r="C3079" s="211"/>
      <c r="D3079" s="208" t="s">
        <v>171</v>
      </c>
      <c r="E3079" s="212" t="s">
        <v>21</v>
      </c>
      <c r="F3079" s="213" t="s">
        <v>3499</v>
      </c>
      <c r="G3079" s="211"/>
      <c r="H3079" s="214">
        <v>2.7</v>
      </c>
      <c r="I3079" s="215"/>
      <c r="J3079" s="211"/>
      <c r="K3079" s="211"/>
      <c r="L3079" s="216"/>
      <c r="M3079" s="217"/>
      <c r="N3079" s="218"/>
      <c r="O3079" s="218"/>
      <c r="P3079" s="218"/>
      <c r="Q3079" s="218"/>
      <c r="R3079" s="218"/>
      <c r="S3079" s="218"/>
      <c r="T3079" s="219"/>
      <c r="AT3079" s="220" t="s">
        <v>171</v>
      </c>
      <c r="AU3079" s="220" t="s">
        <v>134</v>
      </c>
      <c r="AV3079" s="11" t="s">
        <v>134</v>
      </c>
      <c r="AW3079" s="11" t="s">
        <v>33</v>
      </c>
      <c r="AX3079" s="11" t="s">
        <v>70</v>
      </c>
      <c r="AY3079" s="220" t="s">
        <v>126</v>
      </c>
    </row>
    <row r="3080" spans="2:65" s="11" customFormat="1" ht="13.5">
      <c r="B3080" s="210"/>
      <c r="C3080" s="211"/>
      <c r="D3080" s="208" t="s">
        <v>171</v>
      </c>
      <c r="E3080" s="212" t="s">
        <v>21</v>
      </c>
      <c r="F3080" s="213" t="s">
        <v>3500</v>
      </c>
      <c r="G3080" s="211"/>
      <c r="H3080" s="214">
        <v>2.2000000000000002</v>
      </c>
      <c r="I3080" s="215"/>
      <c r="J3080" s="211"/>
      <c r="K3080" s="211"/>
      <c r="L3080" s="216"/>
      <c r="M3080" s="217"/>
      <c r="N3080" s="218"/>
      <c r="O3080" s="218"/>
      <c r="P3080" s="218"/>
      <c r="Q3080" s="218"/>
      <c r="R3080" s="218"/>
      <c r="S3080" s="218"/>
      <c r="T3080" s="219"/>
      <c r="AT3080" s="220" t="s">
        <v>171</v>
      </c>
      <c r="AU3080" s="220" t="s">
        <v>134</v>
      </c>
      <c r="AV3080" s="11" t="s">
        <v>134</v>
      </c>
      <c r="AW3080" s="11" t="s">
        <v>33</v>
      </c>
      <c r="AX3080" s="11" t="s">
        <v>70</v>
      </c>
      <c r="AY3080" s="220" t="s">
        <v>126</v>
      </c>
    </row>
    <row r="3081" spans="2:65" s="12" customFormat="1" ht="13.5">
      <c r="B3081" s="221"/>
      <c r="C3081" s="222"/>
      <c r="D3081" s="205" t="s">
        <v>171</v>
      </c>
      <c r="E3081" s="248" t="s">
        <v>21</v>
      </c>
      <c r="F3081" s="249" t="s">
        <v>174</v>
      </c>
      <c r="G3081" s="222"/>
      <c r="H3081" s="250">
        <v>4.9000000000000004</v>
      </c>
      <c r="I3081" s="226"/>
      <c r="J3081" s="222"/>
      <c r="K3081" s="222"/>
      <c r="L3081" s="227"/>
      <c r="M3081" s="228"/>
      <c r="N3081" s="229"/>
      <c r="O3081" s="229"/>
      <c r="P3081" s="229"/>
      <c r="Q3081" s="229"/>
      <c r="R3081" s="229"/>
      <c r="S3081" s="229"/>
      <c r="T3081" s="230"/>
      <c r="AT3081" s="231" t="s">
        <v>171</v>
      </c>
      <c r="AU3081" s="231" t="s">
        <v>134</v>
      </c>
      <c r="AV3081" s="12" t="s">
        <v>133</v>
      </c>
      <c r="AW3081" s="12" t="s">
        <v>33</v>
      </c>
      <c r="AX3081" s="12" t="s">
        <v>78</v>
      </c>
      <c r="AY3081" s="231" t="s">
        <v>126</v>
      </c>
    </row>
    <row r="3082" spans="2:65" s="1" customFormat="1" ht="22.5" customHeight="1">
      <c r="B3082" s="41"/>
      <c r="C3082" s="193" t="s">
        <v>3501</v>
      </c>
      <c r="D3082" s="193" t="s">
        <v>129</v>
      </c>
      <c r="E3082" s="194" t="s">
        <v>3502</v>
      </c>
      <c r="F3082" s="195" t="s">
        <v>3503</v>
      </c>
      <c r="G3082" s="196" t="s">
        <v>169</v>
      </c>
      <c r="H3082" s="197">
        <v>6</v>
      </c>
      <c r="I3082" s="198"/>
      <c r="J3082" s="199">
        <f>ROUND(I3082*H3082,2)</f>
        <v>0</v>
      </c>
      <c r="K3082" s="195" t="s">
        <v>21</v>
      </c>
      <c r="L3082" s="61"/>
      <c r="M3082" s="200" t="s">
        <v>21</v>
      </c>
      <c r="N3082" s="201" t="s">
        <v>42</v>
      </c>
      <c r="O3082" s="42"/>
      <c r="P3082" s="202">
        <f>O3082*H3082</f>
        <v>0</v>
      </c>
      <c r="Q3082" s="202">
        <v>0</v>
      </c>
      <c r="R3082" s="202">
        <f>Q3082*H3082</f>
        <v>0</v>
      </c>
      <c r="S3082" s="202">
        <v>0</v>
      </c>
      <c r="T3082" s="203">
        <f>S3082*H3082</f>
        <v>0</v>
      </c>
      <c r="AR3082" s="24" t="s">
        <v>161</v>
      </c>
      <c r="AT3082" s="24" t="s">
        <v>129</v>
      </c>
      <c r="AU3082" s="24" t="s">
        <v>134</v>
      </c>
      <c r="AY3082" s="24" t="s">
        <v>126</v>
      </c>
      <c r="BE3082" s="204">
        <f>IF(N3082="základní",J3082,0)</f>
        <v>0</v>
      </c>
      <c r="BF3082" s="204">
        <f>IF(N3082="snížená",J3082,0)</f>
        <v>0</v>
      </c>
      <c r="BG3082" s="204">
        <f>IF(N3082="zákl. přenesená",J3082,0)</f>
        <v>0</v>
      </c>
      <c r="BH3082" s="204">
        <f>IF(N3082="sníž. přenesená",J3082,0)</f>
        <v>0</v>
      </c>
      <c r="BI3082" s="204">
        <f>IF(N3082="nulová",J3082,0)</f>
        <v>0</v>
      </c>
      <c r="BJ3082" s="24" t="s">
        <v>134</v>
      </c>
      <c r="BK3082" s="204">
        <f>ROUND(I3082*H3082,2)</f>
        <v>0</v>
      </c>
      <c r="BL3082" s="24" t="s">
        <v>161</v>
      </c>
      <c r="BM3082" s="24" t="s">
        <v>3504</v>
      </c>
    </row>
    <row r="3083" spans="2:65" s="1" customFormat="1" ht="13.5">
      <c r="B3083" s="41"/>
      <c r="C3083" s="63"/>
      <c r="D3083" s="208" t="s">
        <v>135</v>
      </c>
      <c r="E3083" s="63"/>
      <c r="F3083" s="209" t="s">
        <v>3503</v>
      </c>
      <c r="G3083" s="63"/>
      <c r="H3083" s="63"/>
      <c r="I3083" s="163"/>
      <c r="J3083" s="63"/>
      <c r="K3083" s="63"/>
      <c r="L3083" s="61"/>
      <c r="M3083" s="207"/>
      <c r="N3083" s="42"/>
      <c r="O3083" s="42"/>
      <c r="P3083" s="42"/>
      <c r="Q3083" s="42"/>
      <c r="R3083" s="42"/>
      <c r="S3083" s="42"/>
      <c r="T3083" s="78"/>
      <c r="AT3083" s="24" t="s">
        <v>135</v>
      </c>
      <c r="AU3083" s="24" t="s">
        <v>134</v>
      </c>
    </row>
    <row r="3084" spans="2:65" s="11" customFormat="1" ht="13.5">
      <c r="B3084" s="210"/>
      <c r="C3084" s="211"/>
      <c r="D3084" s="208" t="s">
        <v>171</v>
      </c>
      <c r="E3084" s="212" t="s">
        <v>21</v>
      </c>
      <c r="F3084" s="213" t="s">
        <v>3505</v>
      </c>
      <c r="G3084" s="211"/>
      <c r="H3084" s="214">
        <v>6</v>
      </c>
      <c r="I3084" s="215"/>
      <c r="J3084" s="211"/>
      <c r="K3084" s="211"/>
      <c r="L3084" s="216"/>
      <c r="M3084" s="217"/>
      <c r="N3084" s="218"/>
      <c r="O3084" s="218"/>
      <c r="P3084" s="218"/>
      <c r="Q3084" s="218"/>
      <c r="R3084" s="218"/>
      <c r="S3084" s="218"/>
      <c r="T3084" s="219"/>
      <c r="AT3084" s="220" t="s">
        <v>171</v>
      </c>
      <c r="AU3084" s="220" t="s">
        <v>134</v>
      </c>
      <c r="AV3084" s="11" t="s">
        <v>134</v>
      </c>
      <c r="AW3084" s="11" t="s">
        <v>33</v>
      </c>
      <c r="AX3084" s="11" t="s">
        <v>70</v>
      </c>
      <c r="AY3084" s="220" t="s">
        <v>126</v>
      </c>
    </row>
    <row r="3085" spans="2:65" s="12" customFormat="1" ht="13.5">
      <c r="B3085" s="221"/>
      <c r="C3085" s="222"/>
      <c r="D3085" s="205" t="s">
        <v>171</v>
      </c>
      <c r="E3085" s="248" t="s">
        <v>21</v>
      </c>
      <c r="F3085" s="249" t="s">
        <v>174</v>
      </c>
      <c r="G3085" s="222"/>
      <c r="H3085" s="250">
        <v>6</v>
      </c>
      <c r="I3085" s="226"/>
      <c r="J3085" s="222"/>
      <c r="K3085" s="222"/>
      <c r="L3085" s="227"/>
      <c r="M3085" s="228"/>
      <c r="N3085" s="229"/>
      <c r="O3085" s="229"/>
      <c r="P3085" s="229"/>
      <c r="Q3085" s="229"/>
      <c r="R3085" s="229"/>
      <c r="S3085" s="229"/>
      <c r="T3085" s="230"/>
      <c r="AT3085" s="231" t="s">
        <v>171</v>
      </c>
      <c r="AU3085" s="231" t="s">
        <v>134</v>
      </c>
      <c r="AV3085" s="12" t="s">
        <v>133</v>
      </c>
      <c r="AW3085" s="12" t="s">
        <v>33</v>
      </c>
      <c r="AX3085" s="12" t="s">
        <v>78</v>
      </c>
      <c r="AY3085" s="231" t="s">
        <v>126</v>
      </c>
    </row>
    <row r="3086" spans="2:65" s="1" customFormat="1" ht="22.5" customHeight="1">
      <c r="B3086" s="41"/>
      <c r="C3086" s="193" t="s">
        <v>2002</v>
      </c>
      <c r="D3086" s="193" t="s">
        <v>129</v>
      </c>
      <c r="E3086" s="194" t="s">
        <v>3506</v>
      </c>
      <c r="F3086" s="195" t="s">
        <v>3507</v>
      </c>
      <c r="G3086" s="196" t="s">
        <v>489</v>
      </c>
      <c r="H3086" s="197">
        <v>2</v>
      </c>
      <c r="I3086" s="198"/>
      <c r="J3086" s="199">
        <f>ROUND(I3086*H3086,2)</f>
        <v>0</v>
      </c>
      <c r="K3086" s="195" t="s">
        <v>21</v>
      </c>
      <c r="L3086" s="61"/>
      <c r="M3086" s="200" t="s">
        <v>21</v>
      </c>
      <c r="N3086" s="201" t="s">
        <v>42</v>
      </c>
      <c r="O3086" s="42"/>
      <c r="P3086" s="202">
        <f>O3086*H3086</f>
        <v>0</v>
      </c>
      <c r="Q3086" s="202">
        <v>0</v>
      </c>
      <c r="R3086" s="202">
        <f>Q3086*H3086</f>
        <v>0</v>
      </c>
      <c r="S3086" s="202">
        <v>0</v>
      </c>
      <c r="T3086" s="203">
        <f>S3086*H3086</f>
        <v>0</v>
      </c>
      <c r="AR3086" s="24" t="s">
        <v>161</v>
      </c>
      <c r="AT3086" s="24" t="s">
        <v>129</v>
      </c>
      <c r="AU3086" s="24" t="s">
        <v>134</v>
      </c>
      <c r="AY3086" s="24" t="s">
        <v>126</v>
      </c>
      <c r="BE3086" s="204">
        <f>IF(N3086="základní",J3086,0)</f>
        <v>0</v>
      </c>
      <c r="BF3086" s="204">
        <f>IF(N3086="snížená",J3086,0)</f>
        <v>0</v>
      </c>
      <c r="BG3086" s="204">
        <f>IF(N3086="zákl. přenesená",J3086,0)</f>
        <v>0</v>
      </c>
      <c r="BH3086" s="204">
        <f>IF(N3086="sníž. přenesená",J3086,0)</f>
        <v>0</v>
      </c>
      <c r="BI3086" s="204">
        <f>IF(N3086="nulová",J3086,0)</f>
        <v>0</v>
      </c>
      <c r="BJ3086" s="24" t="s">
        <v>134</v>
      </c>
      <c r="BK3086" s="204">
        <f>ROUND(I3086*H3086,2)</f>
        <v>0</v>
      </c>
      <c r="BL3086" s="24" t="s">
        <v>161</v>
      </c>
      <c r="BM3086" s="24" t="s">
        <v>3508</v>
      </c>
    </row>
    <row r="3087" spans="2:65" s="1" customFormat="1" ht="13.5">
      <c r="B3087" s="41"/>
      <c r="C3087" s="63"/>
      <c r="D3087" s="205" t="s">
        <v>135</v>
      </c>
      <c r="E3087" s="63"/>
      <c r="F3087" s="206" t="s">
        <v>3507</v>
      </c>
      <c r="G3087" s="63"/>
      <c r="H3087" s="63"/>
      <c r="I3087" s="163"/>
      <c r="J3087" s="63"/>
      <c r="K3087" s="63"/>
      <c r="L3087" s="61"/>
      <c r="M3087" s="207"/>
      <c r="N3087" s="42"/>
      <c r="O3087" s="42"/>
      <c r="P3087" s="42"/>
      <c r="Q3087" s="42"/>
      <c r="R3087" s="42"/>
      <c r="S3087" s="42"/>
      <c r="T3087" s="78"/>
      <c r="AT3087" s="24" t="s">
        <v>135</v>
      </c>
      <c r="AU3087" s="24" t="s">
        <v>134</v>
      </c>
    </row>
    <row r="3088" spans="2:65" s="1" customFormat="1" ht="22.5" customHeight="1">
      <c r="B3088" s="41"/>
      <c r="C3088" s="251" t="s">
        <v>3509</v>
      </c>
      <c r="D3088" s="251" t="s">
        <v>391</v>
      </c>
      <c r="E3088" s="252" t="s">
        <v>3510</v>
      </c>
      <c r="F3088" s="253" t="s">
        <v>3511</v>
      </c>
      <c r="G3088" s="254" t="s">
        <v>489</v>
      </c>
      <c r="H3088" s="255">
        <v>2</v>
      </c>
      <c r="I3088" s="256"/>
      <c r="J3088" s="257">
        <f>ROUND(I3088*H3088,2)</f>
        <v>0</v>
      </c>
      <c r="K3088" s="253" t="s">
        <v>160</v>
      </c>
      <c r="L3088" s="258"/>
      <c r="M3088" s="259" t="s">
        <v>21</v>
      </c>
      <c r="N3088" s="260" t="s">
        <v>42</v>
      </c>
      <c r="O3088" s="42"/>
      <c r="P3088" s="202">
        <f>O3088*H3088</f>
        <v>0</v>
      </c>
      <c r="Q3088" s="202">
        <v>0</v>
      </c>
      <c r="R3088" s="202">
        <f>Q3088*H3088</f>
        <v>0</v>
      </c>
      <c r="S3088" s="202">
        <v>0</v>
      </c>
      <c r="T3088" s="203">
        <f>S3088*H3088</f>
        <v>0</v>
      </c>
      <c r="AR3088" s="24" t="s">
        <v>361</v>
      </c>
      <c r="AT3088" s="24" t="s">
        <v>391</v>
      </c>
      <c r="AU3088" s="24" t="s">
        <v>134</v>
      </c>
      <c r="AY3088" s="24" t="s">
        <v>126</v>
      </c>
      <c r="BE3088" s="204">
        <f>IF(N3088="základní",J3088,0)</f>
        <v>0</v>
      </c>
      <c r="BF3088" s="204">
        <f>IF(N3088="snížená",J3088,0)</f>
        <v>0</v>
      </c>
      <c r="BG3088" s="204">
        <f>IF(N3088="zákl. přenesená",J3088,0)</f>
        <v>0</v>
      </c>
      <c r="BH3088" s="204">
        <f>IF(N3088="sníž. přenesená",J3088,0)</f>
        <v>0</v>
      </c>
      <c r="BI3088" s="204">
        <f>IF(N3088="nulová",J3088,0)</f>
        <v>0</v>
      </c>
      <c r="BJ3088" s="24" t="s">
        <v>134</v>
      </c>
      <c r="BK3088" s="204">
        <f>ROUND(I3088*H3088,2)</f>
        <v>0</v>
      </c>
      <c r="BL3088" s="24" t="s">
        <v>161</v>
      </c>
      <c r="BM3088" s="24" t="s">
        <v>3512</v>
      </c>
    </row>
    <row r="3089" spans="2:65" s="1" customFormat="1" ht="27">
      <c r="B3089" s="41"/>
      <c r="C3089" s="63"/>
      <c r="D3089" s="205" t="s">
        <v>135</v>
      </c>
      <c r="E3089" s="63"/>
      <c r="F3089" s="206" t="s">
        <v>3513</v>
      </c>
      <c r="G3089" s="63"/>
      <c r="H3089" s="63"/>
      <c r="I3089" s="163"/>
      <c r="J3089" s="63"/>
      <c r="K3089" s="63"/>
      <c r="L3089" s="61"/>
      <c r="M3089" s="207"/>
      <c r="N3089" s="42"/>
      <c r="O3089" s="42"/>
      <c r="P3089" s="42"/>
      <c r="Q3089" s="42"/>
      <c r="R3089" s="42"/>
      <c r="S3089" s="42"/>
      <c r="T3089" s="78"/>
      <c r="AT3089" s="24" t="s">
        <v>135</v>
      </c>
      <c r="AU3089" s="24" t="s">
        <v>134</v>
      </c>
    </row>
    <row r="3090" spans="2:65" s="1" customFormat="1" ht="22.5" customHeight="1">
      <c r="B3090" s="41"/>
      <c r="C3090" s="193" t="s">
        <v>2006</v>
      </c>
      <c r="D3090" s="193" t="s">
        <v>129</v>
      </c>
      <c r="E3090" s="194" t="s">
        <v>3514</v>
      </c>
      <c r="F3090" s="195" t="s">
        <v>3515</v>
      </c>
      <c r="G3090" s="196" t="s">
        <v>489</v>
      </c>
      <c r="H3090" s="197">
        <v>12</v>
      </c>
      <c r="I3090" s="198"/>
      <c r="J3090" s="199">
        <f>ROUND(I3090*H3090,2)</f>
        <v>0</v>
      </c>
      <c r="K3090" s="195" t="s">
        <v>21</v>
      </c>
      <c r="L3090" s="61"/>
      <c r="M3090" s="200" t="s">
        <v>21</v>
      </c>
      <c r="N3090" s="201" t="s">
        <v>42</v>
      </c>
      <c r="O3090" s="42"/>
      <c r="P3090" s="202">
        <f>O3090*H3090</f>
        <v>0</v>
      </c>
      <c r="Q3090" s="202">
        <v>0</v>
      </c>
      <c r="R3090" s="202">
        <f>Q3090*H3090</f>
        <v>0</v>
      </c>
      <c r="S3090" s="202">
        <v>0</v>
      </c>
      <c r="T3090" s="203">
        <f>S3090*H3090</f>
        <v>0</v>
      </c>
      <c r="AR3090" s="24" t="s">
        <v>161</v>
      </c>
      <c r="AT3090" s="24" t="s">
        <v>129</v>
      </c>
      <c r="AU3090" s="24" t="s">
        <v>134</v>
      </c>
      <c r="AY3090" s="24" t="s">
        <v>126</v>
      </c>
      <c r="BE3090" s="204">
        <f>IF(N3090="základní",J3090,0)</f>
        <v>0</v>
      </c>
      <c r="BF3090" s="204">
        <f>IF(N3090="snížená",J3090,0)</f>
        <v>0</v>
      </c>
      <c r="BG3090" s="204">
        <f>IF(N3090="zákl. přenesená",J3090,0)</f>
        <v>0</v>
      </c>
      <c r="BH3090" s="204">
        <f>IF(N3090="sníž. přenesená",J3090,0)</f>
        <v>0</v>
      </c>
      <c r="BI3090" s="204">
        <f>IF(N3090="nulová",J3090,0)</f>
        <v>0</v>
      </c>
      <c r="BJ3090" s="24" t="s">
        <v>134</v>
      </c>
      <c r="BK3090" s="204">
        <f>ROUND(I3090*H3090,2)</f>
        <v>0</v>
      </c>
      <c r="BL3090" s="24" t="s">
        <v>161</v>
      </c>
      <c r="BM3090" s="24" t="s">
        <v>3516</v>
      </c>
    </row>
    <row r="3091" spans="2:65" s="1" customFormat="1" ht="13.5">
      <c r="B3091" s="41"/>
      <c r="C3091" s="63"/>
      <c r="D3091" s="205" t="s">
        <v>135</v>
      </c>
      <c r="E3091" s="63"/>
      <c r="F3091" s="206" t="s">
        <v>3515</v>
      </c>
      <c r="G3091" s="63"/>
      <c r="H3091" s="63"/>
      <c r="I3091" s="163"/>
      <c r="J3091" s="63"/>
      <c r="K3091" s="63"/>
      <c r="L3091" s="61"/>
      <c r="M3091" s="207"/>
      <c r="N3091" s="42"/>
      <c r="O3091" s="42"/>
      <c r="P3091" s="42"/>
      <c r="Q3091" s="42"/>
      <c r="R3091" s="42"/>
      <c r="S3091" s="42"/>
      <c r="T3091" s="78"/>
      <c r="AT3091" s="24" t="s">
        <v>135</v>
      </c>
      <c r="AU3091" s="24" t="s">
        <v>134</v>
      </c>
    </row>
    <row r="3092" spans="2:65" s="1" customFormat="1" ht="22.5" customHeight="1">
      <c r="B3092" s="41"/>
      <c r="C3092" s="251" t="s">
        <v>3517</v>
      </c>
      <c r="D3092" s="251" t="s">
        <v>391</v>
      </c>
      <c r="E3092" s="252" t="s">
        <v>3518</v>
      </c>
      <c r="F3092" s="253" t="s">
        <v>3519</v>
      </c>
      <c r="G3092" s="254" t="s">
        <v>489</v>
      </c>
      <c r="H3092" s="255">
        <v>12</v>
      </c>
      <c r="I3092" s="256"/>
      <c r="J3092" s="257">
        <f>ROUND(I3092*H3092,2)</f>
        <v>0</v>
      </c>
      <c r="K3092" s="253" t="s">
        <v>160</v>
      </c>
      <c r="L3092" s="258"/>
      <c r="M3092" s="259" t="s">
        <v>21</v>
      </c>
      <c r="N3092" s="260" t="s">
        <v>42</v>
      </c>
      <c r="O3092" s="42"/>
      <c r="P3092" s="202">
        <f>O3092*H3092</f>
        <v>0</v>
      </c>
      <c r="Q3092" s="202">
        <v>0</v>
      </c>
      <c r="R3092" s="202">
        <f>Q3092*H3092</f>
        <v>0</v>
      </c>
      <c r="S3092" s="202">
        <v>0</v>
      </c>
      <c r="T3092" s="203">
        <f>S3092*H3092</f>
        <v>0</v>
      </c>
      <c r="AR3092" s="24" t="s">
        <v>361</v>
      </c>
      <c r="AT3092" s="24" t="s">
        <v>391</v>
      </c>
      <c r="AU3092" s="24" t="s">
        <v>134</v>
      </c>
      <c r="AY3092" s="24" t="s">
        <v>126</v>
      </c>
      <c r="BE3092" s="204">
        <f>IF(N3092="základní",J3092,0)</f>
        <v>0</v>
      </c>
      <c r="BF3092" s="204">
        <f>IF(N3092="snížená",J3092,0)</f>
        <v>0</v>
      </c>
      <c r="BG3092" s="204">
        <f>IF(N3092="zákl. přenesená",J3092,0)</f>
        <v>0</v>
      </c>
      <c r="BH3092" s="204">
        <f>IF(N3092="sníž. přenesená",J3092,0)</f>
        <v>0</v>
      </c>
      <c r="BI3092" s="204">
        <f>IF(N3092="nulová",J3092,0)</f>
        <v>0</v>
      </c>
      <c r="BJ3092" s="24" t="s">
        <v>134</v>
      </c>
      <c r="BK3092" s="204">
        <f>ROUND(I3092*H3092,2)</f>
        <v>0</v>
      </c>
      <c r="BL3092" s="24" t="s">
        <v>161</v>
      </c>
      <c r="BM3092" s="24" t="s">
        <v>3520</v>
      </c>
    </row>
    <row r="3093" spans="2:65" s="1" customFormat="1" ht="27">
      <c r="B3093" s="41"/>
      <c r="C3093" s="63"/>
      <c r="D3093" s="205" t="s">
        <v>135</v>
      </c>
      <c r="E3093" s="63"/>
      <c r="F3093" s="206" t="s">
        <v>3521</v>
      </c>
      <c r="G3093" s="63"/>
      <c r="H3093" s="63"/>
      <c r="I3093" s="163"/>
      <c r="J3093" s="63"/>
      <c r="K3093" s="63"/>
      <c r="L3093" s="61"/>
      <c r="M3093" s="207"/>
      <c r="N3093" s="42"/>
      <c r="O3093" s="42"/>
      <c r="P3093" s="42"/>
      <c r="Q3093" s="42"/>
      <c r="R3093" s="42"/>
      <c r="S3093" s="42"/>
      <c r="T3093" s="78"/>
      <c r="AT3093" s="24" t="s">
        <v>135</v>
      </c>
      <c r="AU3093" s="24" t="s">
        <v>134</v>
      </c>
    </row>
    <row r="3094" spans="2:65" s="1" customFormat="1" ht="22.5" customHeight="1">
      <c r="B3094" s="41"/>
      <c r="C3094" s="193" t="s">
        <v>2009</v>
      </c>
      <c r="D3094" s="193" t="s">
        <v>129</v>
      </c>
      <c r="E3094" s="194" t="s">
        <v>3522</v>
      </c>
      <c r="F3094" s="195" t="s">
        <v>3523</v>
      </c>
      <c r="G3094" s="196" t="s">
        <v>169</v>
      </c>
      <c r="H3094" s="197">
        <v>117</v>
      </c>
      <c r="I3094" s="198"/>
      <c r="J3094" s="199">
        <f>ROUND(I3094*H3094,2)</f>
        <v>0</v>
      </c>
      <c r="K3094" s="195" t="s">
        <v>21</v>
      </c>
      <c r="L3094" s="61"/>
      <c r="M3094" s="200" t="s">
        <v>21</v>
      </c>
      <c r="N3094" s="201" t="s">
        <v>42</v>
      </c>
      <c r="O3094" s="42"/>
      <c r="P3094" s="202">
        <f>O3094*H3094</f>
        <v>0</v>
      </c>
      <c r="Q3094" s="202">
        <v>0</v>
      </c>
      <c r="R3094" s="202">
        <f>Q3094*H3094</f>
        <v>0</v>
      </c>
      <c r="S3094" s="202">
        <v>0</v>
      </c>
      <c r="T3094" s="203">
        <f>S3094*H3094</f>
        <v>0</v>
      </c>
      <c r="AR3094" s="24" t="s">
        <v>161</v>
      </c>
      <c r="AT3094" s="24" t="s">
        <v>129</v>
      </c>
      <c r="AU3094" s="24" t="s">
        <v>134</v>
      </c>
      <c r="AY3094" s="24" t="s">
        <v>126</v>
      </c>
      <c r="BE3094" s="204">
        <f>IF(N3094="základní",J3094,0)</f>
        <v>0</v>
      </c>
      <c r="BF3094" s="204">
        <f>IF(N3094="snížená",J3094,0)</f>
        <v>0</v>
      </c>
      <c r="BG3094" s="204">
        <f>IF(N3094="zákl. přenesená",J3094,0)</f>
        <v>0</v>
      </c>
      <c r="BH3094" s="204">
        <f>IF(N3094="sníž. přenesená",J3094,0)</f>
        <v>0</v>
      </c>
      <c r="BI3094" s="204">
        <f>IF(N3094="nulová",J3094,0)</f>
        <v>0</v>
      </c>
      <c r="BJ3094" s="24" t="s">
        <v>134</v>
      </c>
      <c r="BK3094" s="204">
        <f>ROUND(I3094*H3094,2)</f>
        <v>0</v>
      </c>
      <c r="BL3094" s="24" t="s">
        <v>161</v>
      </c>
      <c r="BM3094" s="24" t="s">
        <v>3524</v>
      </c>
    </row>
    <row r="3095" spans="2:65" s="1" customFormat="1" ht="13.5">
      <c r="B3095" s="41"/>
      <c r="C3095" s="63"/>
      <c r="D3095" s="208" t="s">
        <v>135</v>
      </c>
      <c r="E3095" s="63"/>
      <c r="F3095" s="209" t="s">
        <v>3523</v>
      </c>
      <c r="G3095" s="63"/>
      <c r="H3095" s="63"/>
      <c r="I3095" s="163"/>
      <c r="J3095" s="63"/>
      <c r="K3095" s="63"/>
      <c r="L3095" s="61"/>
      <c r="M3095" s="207"/>
      <c r="N3095" s="42"/>
      <c r="O3095" s="42"/>
      <c r="P3095" s="42"/>
      <c r="Q3095" s="42"/>
      <c r="R3095" s="42"/>
      <c r="S3095" s="42"/>
      <c r="T3095" s="78"/>
      <c r="AT3095" s="24" t="s">
        <v>135</v>
      </c>
      <c r="AU3095" s="24" t="s">
        <v>134</v>
      </c>
    </row>
    <row r="3096" spans="2:65" s="11" customFormat="1" ht="13.5">
      <c r="B3096" s="210"/>
      <c r="C3096" s="211"/>
      <c r="D3096" s="208" t="s">
        <v>171</v>
      </c>
      <c r="E3096" s="212" t="s">
        <v>21</v>
      </c>
      <c r="F3096" s="213" t="s">
        <v>3525</v>
      </c>
      <c r="G3096" s="211"/>
      <c r="H3096" s="214">
        <v>117</v>
      </c>
      <c r="I3096" s="215"/>
      <c r="J3096" s="211"/>
      <c r="K3096" s="211"/>
      <c r="L3096" s="216"/>
      <c r="M3096" s="217"/>
      <c r="N3096" s="218"/>
      <c r="O3096" s="218"/>
      <c r="P3096" s="218"/>
      <c r="Q3096" s="218"/>
      <c r="R3096" s="218"/>
      <c r="S3096" s="218"/>
      <c r="T3096" s="219"/>
      <c r="AT3096" s="220" t="s">
        <v>171</v>
      </c>
      <c r="AU3096" s="220" t="s">
        <v>134</v>
      </c>
      <c r="AV3096" s="11" t="s">
        <v>134</v>
      </c>
      <c r="AW3096" s="11" t="s">
        <v>33</v>
      </c>
      <c r="AX3096" s="11" t="s">
        <v>70</v>
      </c>
      <c r="AY3096" s="220" t="s">
        <v>126</v>
      </c>
    </row>
    <row r="3097" spans="2:65" s="12" customFormat="1" ht="13.5">
      <c r="B3097" s="221"/>
      <c r="C3097" s="222"/>
      <c r="D3097" s="205" t="s">
        <v>171</v>
      </c>
      <c r="E3097" s="248" t="s">
        <v>21</v>
      </c>
      <c r="F3097" s="249" t="s">
        <v>174</v>
      </c>
      <c r="G3097" s="222"/>
      <c r="H3097" s="250">
        <v>117</v>
      </c>
      <c r="I3097" s="226"/>
      <c r="J3097" s="222"/>
      <c r="K3097" s="222"/>
      <c r="L3097" s="227"/>
      <c r="M3097" s="228"/>
      <c r="N3097" s="229"/>
      <c r="O3097" s="229"/>
      <c r="P3097" s="229"/>
      <c r="Q3097" s="229"/>
      <c r="R3097" s="229"/>
      <c r="S3097" s="229"/>
      <c r="T3097" s="230"/>
      <c r="AT3097" s="231" t="s">
        <v>171</v>
      </c>
      <c r="AU3097" s="231" t="s">
        <v>134</v>
      </c>
      <c r="AV3097" s="12" t="s">
        <v>133</v>
      </c>
      <c r="AW3097" s="12" t="s">
        <v>33</v>
      </c>
      <c r="AX3097" s="12" t="s">
        <v>78</v>
      </c>
      <c r="AY3097" s="231" t="s">
        <v>126</v>
      </c>
    </row>
    <row r="3098" spans="2:65" s="1" customFormat="1" ht="22.5" customHeight="1">
      <c r="B3098" s="41"/>
      <c r="C3098" s="193" t="s">
        <v>3526</v>
      </c>
      <c r="D3098" s="193" t="s">
        <v>129</v>
      </c>
      <c r="E3098" s="194" t="s">
        <v>3527</v>
      </c>
      <c r="F3098" s="195" t="s">
        <v>3528</v>
      </c>
      <c r="G3098" s="196" t="s">
        <v>169</v>
      </c>
      <c r="H3098" s="197">
        <v>135</v>
      </c>
      <c r="I3098" s="198"/>
      <c r="J3098" s="199">
        <f>ROUND(I3098*H3098,2)</f>
        <v>0</v>
      </c>
      <c r="K3098" s="195" t="s">
        <v>21</v>
      </c>
      <c r="L3098" s="61"/>
      <c r="M3098" s="200" t="s">
        <v>21</v>
      </c>
      <c r="N3098" s="201" t="s">
        <v>42</v>
      </c>
      <c r="O3098" s="42"/>
      <c r="P3098" s="202">
        <f>O3098*H3098</f>
        <v>0</v>
      </c>
      <c r="Q3098" s="202">
        <v>0</v>
      </c>
      <c r="R3098" s="202">
        <f>Q3098*H3098</f>
        <v>0</v>
      </c>
      <c r="S3098" s="202">
        <v>0</v>
      </c>
      <c r="T3098" s="203">
        <f>S3098*H3098</f>
        <v>0</v>
      </c>
      <c r="AR3098" s="24" t="s">
        <v>161</v>
      </c>
      <c r="AT3098" s="24" t="s">
        <v>129</v>
      </c>
      <c r="AU3098" s="24" t="s">
        <v>134</v>
      </c>
      <c r="AY3098" s="24" t="s">
        <v>126</v>
      </c>
      <c r="BE3098" s="204">
        <f>IF(N3098="základní",J3098,0)</f>
        <v>0</v>
      </c>
      <c r="BF3098" s="204">
        <f>IF(N3098="snížená",J3098,0)</f>
        <v>0</v>
      </c>
      <c r="BG3098" s="204">
        <f>IF(N3098="zákl. přenesená",J3098,0)</f>
        <v>0</v>
      </c>
      <c r="BH3098" s="204">
        <f>IF(N3098="sníž. přenesená",J3098,0)</f>
        <v>0</v>
      </c>
      <c r="BI3098" s="204">
        <f>IF(N3098="nulová",J3098,0)</f>
        <v>0</v>
      </c>
      <c r="BJ3098" s="24" t="s">
        <v>134</v>
      </c>
      <c r="BK3098" s="204">
        <f>ROUND(I3098*H3098,2)</f>
        <v>0</v>
      </c>
      <c r="BL3098" s="24" t="s">
        <v>161</v>
      </c>
      <c r="BM3098" s="24" t="s">
        <v>3529</v>
      </c>
    </row>
    <row r="3099" spans="2:65" s="1" customFormat="1" ht="13.5">
      <c r="B3099" s="41"/>
      <c r="C3099" s="63"/>
      <c r="D3099" s="208" t="s">
        <v>135</v>
      </c>
      <c r="E3099" s="63"/>
      <c r="F3099" s="209" t="s">
        <v>3528</v>
      </c>
      <c r="G3099" s="63"/>
      <c r="H3099" s="63"/>
      <c r="I3099" s="163"/>
      <c r="J3099" s="63"/>
      <c r="K3099" s="63"/>
      <c r="L3099" s="61"/>
      <c r="M3099" s="207"/>
      <c r="N3099" s="42"/>
      <c r="O3099" s="42"/>
      <c r="P3099" s="42"/>
      <c r="Q3099" s="42"/>
      <c r="R3099" s="42"/>
      <c r="S3099" s="42"/>
      <c r="T3099" s="78"/>
      <c r="AT3099" s="24" t="s">
        <v>135</v>
      </c>
      <c r="AU3099" s="24" t="s">
        <v>134</v>
      </c>
    </row>
    <row r="3100" spans="2:65" s="11" customFormat="1" ht="13.5">
      <c r="B3100" s="210"/>
      <c r="C3100" s="211"/>
      <c r="D3100" s="208" t="s">
        <v>171</v>
      </c>
      <c r="E3100" s="212" t="s">
        <v>21</v>
      </c>
      <c r="F3100" s="213" t="s">
        <v>3530</v>
      </c>
      <c r="G3100" s="211"/>
      <c r="H3100" s="214">
        <v>135</v>
      </c>
      <c r="I3100" s="215"/>
      <c r="J3100" s="211"/>
      <c r="K3100" s="211"/>
      <c r="L3100" s="216"/>
      <c r="M3100" s="217"/>
      <c r="N3100" s="218"/>
      <c r="O3100" s="218"/>
      <c r="P3100" s="218"/>
      <c r="Q3100" s="218"/>
      <c r="R3100" s="218"/>
      <c r="S3100" s="218"/>
      <c r="T3100" s="219"/>
      <c r="AT3100" s="220" t="s">
        <v>171</v>
      </c>
      <c r="AU3100" s="220" t="s">
        <v>134</v>
      </c>
      <c r="AV3100" s="11" t="s">
        <v>134</v>
      </c>
      <c r="AW3100" s="11" t="s">
        <v>33</v>
      </c>
      <c r="AX3100" s="11" t="s">
        <v>70</v>
      </c>
      <c r="AY3100" s="220" t="s">
        <v>126</v>
      </c>
    </row>
    <row r="3101" spans="2:65" s="12" customFormat="1" ht="13.5">
      <c r="B3101" s="221"/>
      <c r="C3101" s="222"/>
      <c r="D3101" s="205" t="s">
        <v>171</v>
      </c>
      <c r="E3101" s="248" t="s">
        <v>21</v>
      </c>
      <c r="F3101" s="249" t="s">
        <v>174</v>
      </c>
      <c r="G3101" s="222"/>
      <c r="H3101" s="250">
        <v>135</v>
      </c>
      <c r="I3101" s="226"/>
      <c r="J3101" s="222"/>
      <c r="K3101" s="222"/>
      <c r="L3101" s="227"/>
      <c r="M3101" s="228"/>
      <c r="N3101" s="229"/>
      <c r="O3101" s="229"/>
      <c r="P3101" s="229"/>
      <c r="Q3101" s="229"/>
      <c r="R3101" s="229"/>
      <c r="S3101" s="229"/>
      <c r="T3101" s="230"/>
      <c r="AT3101" s="231" t="s">
        <v>171</v>
      </c>
      <c r="AU3101" s="231" t="s">
        <v>134</v>
      </c>
      <c r="AV3101" s="12" t="s">
        <v>133</v>
      </c>
      <c r="AW3101" s="12" t="s">
        <v>33</v>
      </c>
      <c r="AX3101" s="12" t="s">
        <v>78</v>
      </c>
      <c r="AY3101" s="231" t="s">
        <v>126</v>
      </c>
    </row>
    <row r="3102" spans="2:65" s="1" customFormat="1" ht="22.5" customHeight="1">
      <c r="B3102" s="41"/>
      <c r="C3102" s="193" t="s">
        <v>2013</v>
      </c>
      <c r="D3102" s="193" t="s">
        <v>129</v>
      </c>
      <c r="E3102" s="194" t="s">
        <v>3531</v>
      </c>
      <c r="F3102" s="195" t="s">
        <v>3532</v>
      </c>
      <c r="G3102" s="196" t="s">
        <v>169</v>
      </c>
      <c r="H3102" s="197">
        <v>110</v>
      </c>
      <c r="I3102" s="198"/>
      <c r="J3102" s="199">
        <f>ROUND(I3102*H3102,2)</f>
        <v>0</v>
      </c>
      <c r="K3102" s="195" t="s">
        <v>21</v>
      </c>
      <c r="L3102" s="61"/>
      <c r="M3102" s="200" t="s">
        <v>21</v>
      </c>
      <c r="N3102" s="201" t="s">
        <v>42</v>
      </c>
      <c r="O3102" s="42"/>
      <c r="P3102" s="202">
        <f>O3102*H3102</f>
        <v>0</v>
      </c>
      <c r="Q3102" s="202">
        <v>0</v>
      </c>
      <c r="R3102" s="202">
        <f>Q3102*H3102</f>
        <v>0</v>
      </c>
      <c r="S3102" s="202">
        <v>0</v>
      </c>
      <c r="T3102" s="203">
        <f>S3102*H3102</f>
        <v>0</v>
      </c>
      <c r="AR3102" s="24" t="s">
        <v>161</v>
      </c>
      <c r="AT3102" s="24" t="s">
        <v>129</v>
      </c>
      <c r="AU3102" s="24" t="s">
        <v>134</v>
      </c>
      <c r="AY3102" s="24" t="s">
        <v>126</v>
      </c>
      <c r="BE3102" s="204">
        <f>IF(N3102="základní",J3102,0)</f>
        <v>0</v>
      </c>
      <c r="BF3102" s="204">
        <f>IF(N3102="snížená",J3102,0)</f>
        <v>0</v>
      </c>
      <c r="BG3102" s="204">
        <f>IF(N3102="zákl. přenesená",J3102,0)</f>
        <v>0</v>
      </c>
      <c r="BH3102" s="204">
        <f>IF(N3102="sníž. přenesená",J3102,0)</f>
        <v>0</v>
      </c>
      <c r="BI3102" s="204">
        <f>IF(N3102="nulová",J3102,0)</f>
        <v>0</v>
      </c>
      <c r="BJ3102" s="24" t="s">
        <v>134</v>
      </c>
      <c r="BK3102" s="204">
        <f>ROUND(I3102*H3102,2)</f>
        <v>0</v>
      </c>
      <c r="BL3102" s="24" t="s">
        <v>161</v>
      </c>
      <c r="BM3102" s="24" t="s">
        <v>3533</v>
      </c>
    </row>
    <row r="3103" spans="2:65" s="1" customFormat="1" ht="13.5">
      <c r="B3103" s="41"/>
      <c r="C3103" s="63"/>
      <c r="D3103" s="208" t="s">
        <v>135</v>
      </c>
      <c r="E3103" s="63"/>
      <c r="F3103" s="209" t="s">
        <v>3532</v>
      </c>
      <c r="G3103" s="63"/>
      <c r="H3103" s="63"/>
      <c r="I3103" s="163"/>
      <c r="J3103" s="63"/>
      <c r="K3103" s="63"/>
      <c r="L3103" s="61"/>
      <c r="M3103" s="207"/>
      <c r="N3103" s="42"/>
      <c r="O3103" s="42"/>
      <c r="P3103" s="42"/>
      <c r="Q3103" s="42"/>
      <c r="R3103" s="42"/>
      <c r="S3103" s="42"/>
      <c r="T3103" s="78"/>
      <c r="AT3103" s="24" t="s">
        <v>135</v>
      </c>
      <c r="AU3103" s="24" t="s">
        <v>134</v>
      </c>
    </row>
    <row r="3104" spans="2:65" s="11" customFormat="1" ht="13.5">
      <c r="B3104" s="210"/>
      <c r="C3104" s="211"/>
      <c r="D3104" s="208" t="s">
        <v>171</v>
      </c>
      <c r="E3104" s="212" t="s">
        <v>21</v>
      </c>
      <c r="F3104" s="213" t="s">
        <v>3534</v>
      </c>
      <c r="G3104" s="211"/>
      <c r="H3104" s="214">
        <v>110</v>
      </c>
      <c r="I3104" s="215"/>
      <c r="J3104" s="211"/>
      <c r="K3104" s="211"/>
      <c r="L3104" s="216"/>
      <c r="M3104" s="217"/>
      <c r="N3104" s="218"/>
      <c r="O3104" s="218"/>
      <c r="P3104" s="218"/>
      <c r="Q3104" s="218"/>
      <c r="R3104" s="218"/>
      <c r="S3104" s="218"/>
      <c r="T3104" s="219"/>
      <c r="AT3104" s="220" t="s">
        <v>171</v>
      </c>
      <c r="AU3104" s="220" t="s">
        <v>134</v>
      </c>
      <c r="AV3104" s="11" t="s">
        <v>134</v>
      </c>
      <c r="AW3104" s="11" t="s">
        <v>33</v>
      </c>
      <c r="AX3104" s="11" t="s">
        <v>70</v>
      </c>
      <c r="AY3104" s="220" t="s">
        <v>126</v>
      </c>
    </row>
    <row r="3105" spans="2:65" s="12" customFormat="1" ht="13.5">
      <c r="B3105" s="221"/>
      <c r="C3105" s="222"/>
      <c r="D3105" s="205" t="s">
        <v>171</v>
      </c>
      <c r="E3105" s="248" t="s">
        <v>21</v>
      </c>
      <c r="F3105" s="249" t="s">
        <v>174</v>
      </c>
      <c r="G3105" s="222"/>
      <c r="H3105" s="250">
        <v>110</v>
      </c>
      <c r="I3105" s="226"/>
      <c r="J3105" s="222"/>
      <c r="K3105" s="222"/>
      <c r="L3105" s="227"/>
      <c r="M3105" s="228"/>
      <c r="N3105" s="229"/>
      <c r="O3105" s="229"/>
      <c r="P3105" s="229"/>
      <c r="Q3105" s="229"/>
      <c r="R3105" s="229"/>
      <c r="S3105" s="229"/>
      <c r="T3105" s="230"/>
      <c r="AT3105" s="231" t="s">
        <v>171</v>
      </c>
      <c r="AU3105" s="231" t="s">
        <v>134</v>
      </c>
      <c r="AV3105" s="12" t="s">
        <v>133</v>
      </c>
      <c r="AW3105" s="12" t="s">
        <v>33</v>
      </c>
      <c r="AX3105" s="12" t="s">
        <v>78</v>
      </c>
      <c r="AY3105" s="231" t="s">
        <v>126</v>
      </c>
    </row>
    <row r="3106" spans="2:65" s="1" customFormat="1" ht="22.5" customHeight="1">
      <c r="B3106" s="41"/>
      <c r="C3106" s="193" t="s">
        <v>3535</v>
      </c>
      <c r="D3106" s="193" t="s">
        <v>129</v>
      </c>
      <c r="E3106" s="194" t="s">
        <v>3536</v>
      </c>
      <c r="F3106" s="195" t="s">
        <v>3537</v>
      </c>
      <c r="G3106" s="196" t="s">
        <v>169</v>
      </c>
      <c r="H3106" s="197">
        <v>16</v>
      </c>
      <c r="I3106" s="198"/>
      <c r="J3106" s="199">
        <f>ROUND(I3106*H3106,2)</f>
        <v>0</v>
      </c>
      <c r="K3106" s="195" t="s">
        <v>21</v>
      </c>
      <c r="L3106" s="61"/>
      <c r="M3106" s="200" t="s">
        <v>21</v>
      </c>
      <c r="N3106" s="201" t="s">
        <v>42</v>
      </c>
      <c r="O3106" s="42"/>
      <c r="P3106" s="202">
        <f>O3106*H3106</f>
        <v>0</v>
      </c>
      <c r="Q3106" s="202">
        <v>0</v>
      </c>
      <c r="R3106" s="202">
        <f>Q3106*H3106</f>
        <v>0</v>
      </c>
      <c r="S3106" s="202">
        <v>0</v>
      </c>
      <c r="T3106" s="203">
        <f>S3106*H3106</f>
        <v>0</v>
      </c>
      <c r="AR3106" s="24" t="s">
        <v>161</v>
      </c>
      <c r="AT3106" s="24" t="s">
        <v>129</v>
      </c>
      <c r="AU3106" s="24" t="s">
        <v>134</v>
      </c>
      <c r="AY3106" s="24" t="s">
        <v>126</v>
      </c>
      <c r="BE3106" s="204">
        <f>IF(N3106="základní",J3106,0)</f>
        <v>0</v>
      </c>
      <c r="BF3106" s="204">
        <f>IF(N3106="snížená",J3106,0)</f>
        <v>0</v>
      </c>
      <c r="BG3106" s="204">
        <f>IF(N3106="zákl. přenesená",J3106,0)</f>
        <v>0</v>
      </c>
      <c r="BH3106" s="204">
        <f>IF(N3106="sníž. přenesená",J3106,0)</f>
        <v>0</v>
      </c>
      <c r="BI3106" s="204">
        <f>IF(N3106="nulová",J3106,0)</f>
        <v>0</v>
      </c>
      <c r="BJ3106" s="24" t="s">
        <v>134</v>
      </c>
      <c r="BK3106" s="204">
        <f>ROUND(I3106*H3106,2)</f>
        <v>0</v>
      </c>
      <c r="BL3106" s="24" t="s">
        <v>161</v>
      </c>
      <c r="BM3106" s="24" t="s">
        <v>3538</v>
      </c>
    </row>
    <row r="3107" spans="2:65" s="1" customFormat="1" ht="13.5">
      <c r="B3107" s="41"/>
      <c r="C3107" s="63"/>
      <c r="D3107" s="208" t="s">
        <v>135</v>
      </c>
      <c r="E3107" s="63"/>
      <c r="F3107" s="209" t="s">
        <v>3537</v>
      </c>
      <c r="G3107" s="63"/>
      <c r="H3107" s="63"/>
      <c r="I3107" s="163"/>
      <c r="J3107" s="63"/>
      <c r="K3107" s="63"/>
      <c r="L3107" s="61"/>
      <c r="M3107" s="207"/>
      <c r="N3107" s="42"/>
      <c r="O3107" s="42"/>
      <c r="P3107" s="42"/>
      <c r="Q3107" s="42"/>
      <c r="R3107" s="42"/>
      <c r="S3107" s="42"/>
      <c r="T3107" s="78"/>
      <c r="AT3107" s="24" t="s">
        <v>135</v>
      </c>
      <c r="AU3107" s="24" t="s">
        <v>134</v>
      </c>
    </row>
    <row r="3108" spans="2:65" s="11" customFormat="1" ht="13.5">
      <c r="B3108" s="210"/>
      <c r="C3108" s="211"/>
      <c r="D3108" s="208" t="s">
        <v>171</v>
      </c>
      <c r="E3108" s="212" t="s">
        <v>21</v>
      </c>
      <c r="F3108" s="213" t="s">
        <v>3539</v>
      </c>
      <c r="G3108" s="211"/>
      <c r="H3108" s="214">
        <v>16</v>
      </c>
      <c r="I3108" s="215"/>
      <c r="J3108" s="211"/>
      <c r="K3108" s="211"/>
      <c r="L3108" s="216"/>
      <c r="M3108" s="217"/>
      <c r="N3108" s="218"/>
      <c r="O3108" s="218"/>
      <c r="P3108" s="218"/>
      <c r="Q3108" s="218"/>
      <c r="R3108" s="218"/>
      <c r="S3108" s="218"/>
      <c r="T3108" s="219"/>
      <c r="AT3108" s="220" t="s">
        <v>171</v>
      </c>
      <c r="AU3108" s="220" t="s">
        <v>134</v>
      </c>
      <c r="AV3108" s="11" t="s">
        <v>134</v>
      </c>
      <c r="AW3108" s="11" t="s">
        <v>33</v>
      </c>
      <c r="AX3108" s="11" t="s">
        <v>70</v>
      </c>
      <c r="AY3108" s="220" t="s">
        <v>126</v>
      </c>
    </row>
    <row r="3109" spans="2:65" s="12" customFormat="1" ht="13.5">
      <c r="B3109" s="221"/>
      <c r="C3109" s="222"/>
      <c r="D3109" s="205" t="s">
        <v>171</v>
      </c>
      <c r="E3109" s="248" t="s">
        <v>21</v>
      </c>
      <c r="F3109" s="249" t="s">
        <v>174</v>
      </c>
      <c r="G3109" s="222"/>
      <c r="H3109" s="250">
        <v>16</v>
      </c>
      <c r="I3109" s="226"/>
      <c r="J3109" s="222"/>
      <c r="K3109" s="222"/>
      <c r="L3109" s="227"/>
      <c r="M3109" s="228"/>
      <c r="N3109" s="229"/>
      <c r="O3109" s="229"/>
      <c r="P3109" s="229"/>
      <c r="Q3109" s="229"/>
      <c r="R3109" s="229"/>
      <c r="S3109" s="229"/>
      <c r="T3109" s="230"/>
      <c r="AT3109" s="231" t="s">
        <v>171</v>
      </c>
      <c r="AU3109" s="231" t="s">
        <v>134</v>
      </c>
      <c r="AV3109" s="12" t="s">
        <v>133</v>
      </c>
      <c r="AW3109" s="12" t="s">
        <v>33</v>
      </c>
      <c r="AX3109" s="12" t="s">
        <v>78</v>
      </c>
      <c r="AY3109" s="231" t="s">
        <v>126</v>
      </c>
    </row>
    <row r="3110" spans="2:65" s="1" customFormat="1" ht="22.5" customHeight="1">
      <c r="B3110" s="41"/>
      <c r="C3110" s="193" t="s">
        <v>2016</v>
      </c>
      <c r="D3110" s="193" t="s">
        <v>129</v>
      </c>
      <c r="E3110" s="194" t="s">
        <v>3540</v>
      </c>
      <c r="F3110" s="195" t="s">
        <v>3541</v>
      </c>
      <c r="G3110" s="196" t="s">
        <v>169</v>
      </c>
      <c r="H3110" s="197">
        <v>28.5</v>
      </c>
      <c r="I3110" s="198"/>
      <c r="J3110" s="199">
        <f>ROUND(I3110*H3110,2)</f>
        <v>0</v>
      </c>
      <c r="K3110" s="195" t="s">
        <v>21</v>
      </c>
      <c r="L3110" s="61"/>
      <c r="M3110" s="200" t="s">
        <v>21</v>
      </c>
      <c r="N3110" s="201" t="s">
        <v>42</v>
      </c>
      <c r="O3110" s="42"/>
      <c r="P3110" s="202">
        <f>O3110*H3110</f>
        <v>0</v>
      </c>
      <c r="Q3110" s="202">
        <v>0</v>
      </c>
      <c r="R3110" s="202">
        <f>Q3110*H3110</f>
        <v>0</v>
      </c>
      <c r="S3110" s="202">
        <v>0</v>
      </c>
      <c r="T3110" s="203">
        <f>S3110*H3110</f>
        <v>0</v>
      </c>
      <c r="AR3110" s="24" t="s">
        <v>161</v>
      </c>
      <c r="AT3110" s="24" t="s">
        <v>129</v>
      </c>
      <c r="AU3110" s="24" t="s">
        <v>134</v>
      </c>
      <c r="AY3110" s="24" t="s">
        <v>126</v>
      </c>
      <c r="BE3110" s="204">
        <f>IF(N3110="základní",J3110,0)</f>
        <v>0</v>
      </c>
      <c r="BF3110" s="204">
        <f>IF(N3110="snížená",J3110,0)</f>
        <v>0</v>
      </c>
      <c r="BG3110" s="204">
        <f>IF(N3110="zákl. přenesená",J3110,0)</f>
        <v>0</v>
      </c>
      <c r="BH3110" s="204">
        <f>IF(N3110="sníž. přenesená",J3110,0)</f>
        <v>0</v>
      </c>
      <c r="BI3110" s="204">
        <f>IF(N3110="nulová",J3110,0)</f>
        <v>0</v>
      </c>
      <c r="BJ3110" s="24" t="s">
        <v>134</v>
      </c>
      <c r="BK3110" s="204">
        <f>ROUND(I3110*H3110,2)</f>
        <v>0</v>
      </c>
      <c r="BL3110" s="24" t="s">
        <v>161</v>
      </c>
      <c r="BM3110" s="24" t="s">
        <v>3542</v>
      </c>
    </row>
    <row r="3111" spans="2:65" s="1" customFormat="1" ht="13.5">
      <c r="B3111" s="41"/>
      <c r="C3111" s="63"/>
      <c r="D3111" s="208" t="s">
        <v>135</v>
      </c>
      <c r="E3111" s="63"/>
      <c r="F3111" s="209" t="s">
        <v>3541</v>
      </c>
      <c r="G3111" s="63"/>
      <c r="H3111" s="63"/>
      <c r="I3111" s="163"/>
      <c r="J3111" s="63"/>
      <c r="K3111" s="63"/>
      <c r="L3111" s="61"/>
      <c r="M3111" s="207"/>
      <c r="N3111" s="42"/>
      <c r="O3111" s="42"/>
      <c r="P3111" s="42"/>
      <c r="Q3111" s="42"/>
      <c r="R3111" s="42"/>
      <c r="S3111" s="42"/>
      <c r="T3111" s="78"/>
      <c r="AT3111" s="24" t="s">
        <v>135</v>
      </c>
      <c r="AU3111" s="24" t="s">
        <v>134</v>
      </c>
    </row>
    <row r="3112" spans="2:65" s="11" customFormat="1" ht="13.5">
      <c r="B3112" s="210"/>
      <c r="C3112" s="211"/>
      <c r="D3112" s="208" t="s">
        <v>171</v>
      </c>
      <c r="E3112" s="212" t="s">
        <v>21</v>
      </c>
      <c r="F3112" s="213" t="s">
        <v>3543</v>
      </c>
      <c r="G3112" s="211"/>
      <c r="H3112" s="214">
        <v>28.5</v>
      </c>
      <c r="I3112" s="215"/>
      <c r="J3112" s="211"/>
      <c r="K3112" s="211"/>
      <c r="L3112" s="216"/>
      <c r="M3112" s="217"/>
      <c r="N3112" s="218"/>
      <c r="O3112" s="218"/>
      <c r="P3112" s="218"/>
      <c r="Q3112" s="218"/>
      <c r="R3112" s="218"/>
      <c r="S3112" s="218"/>
      <c r="T3112" s="219"/>
      <c r="AT3112" s="220" t="s">
        <v>171</v>
      </c>
      <c r="AU3112" s="220" t="s">
        <v>134</v>
      </c>
      <c r="AV3112" s="11" t="s">
        <v>134</v>
      </c>
      <c r="AW3112" s="11" t="s">
        <v>33</v>
      </c>
      <c r="AX3112" s="11" t="s">
        <v>70</v>
      </c>
      <c r="AY3112" s="220" t="s">
        <v>126</v>
      </c>
    </row>
    <row r="3113" spans="2:65" s="12" customFormat="1" ht="13.5">
      <c r="B3113" s="221"/>
      <c r="C3113" s="222"/>
      <c r="D3113" s="205" t="s">
        <v>171</v>
      </c>
      <c r="E3113" s="248" t="s">
        <v>21</v>
      </c>
      <c r="F3113" s="249" t="s">
        <v>174</v>
      </c>
      <c r="G3113" s="222"/>
      <c r="H3113" s="250">
        <v>28.5</v>
      </c>
      <c r="I3113" s="226"/>
      <c r="J3113" s="222"/>
      <c r="K3113" s="222"/>
      <c r="L3113" s="227"/>
      <c r="M3113" s="228"/>
      <c r="N3113" s="229"/>
      <c r="O3113" s="229"/>
      <c r="P3113" s="229"/>
      <c r="Q3113" s="229"/>
      <c r="R3113" s="229"/>
      <c r="S3113" s="229"/>
      <c r="T3113" s="230"/>
      <c r="AT3113" s="231" t="s">
        <v>171</v>
      </c>
      <c r="AU3113" s="231" t="s">
        <v>134</v>
      </c>
      <c r="AV3113" s="12" t="s">
        <v>133</v>
      </c>
      <c r="AW3113" s="12" t="s">
        <v>33</v>
      </c>
      <c r="AX3113" s="12" t="s">
        <v>78</v>
      </c>
      <c r="AY3113" s="231" t="s">
        <v>126</v>
      </c>
    </row>
    <row r="3114" spans="2:65" s="1" customFormat="1" ht="22.5" customHeight="1">
      <c r="B3114" s="41"/>
      <c r="C3114" s="193" t="s">
        <v>3544</v>
      </c>
      <c r="D3114" s="193" t="s">
        <v>129</v>
      </c>
      <c r="E3114" s="194" t="s">
        <v>3545</v>
      </c>
      <c r="F3114" s="195" t="s">
        <v>3546</v>
      </c>
      <c r="G3114" s="196" t="s">
        <v>169</v>
      </c>
      <c r="H3114" s="197">
        <v>3.55</v>
      </c>
      <c r="I3114" s="198"/>
      <c r="J3114" s="199">
        <f>ROUND(I3114*H3114,2)</f>
        <v>0</v>
      </c>
      <c r="K3114" s="195" t="s">
        <v>21</v>
      </c>
      <c r="L3114" s="61"/>
      <c r="M3114" s="200" t="s">
        <v>21</v>
      </c>
      <c r="N3114" s="201" t="s">
        <v>42</v>
      </c>
      <c r="O3114" s="42"/>
      <c r="P3114" s="202">
        <f>O3114*H3114</f>
        <v>0</v>
      </c>
      <c r="Q3114" s="202">
        <v>0</v>
      </c>
      <c r="R3114" s="202">
        <f>Q3114*H3114</f>
        <v>0</v>
      </c>
      <c r="S3114" s="202">
        <v>0</v>
      </c>
      <c r="T3114" s="203">
        <f>S3114*H3114</f>
        <v>0</v>
      </c>
      <c r="AR3114" s="24" t="s">
        <v>161</v>
      </c>
      <c r="AT3114" s="24" t="s">
        <v>129</v>
      </c>
      <c r="AU3114" s="24" t="s">
        <v>134</v>
      </c>
      <c r="AY3114" s="24" t="s">
        <v>126</v>
      </c>
      <c r="BE3114" s="204">
        <f>IF(N3114="základní",J3114,0)</f>
        <v>0</v>
      </c>
      <c r="BF3114" s="204">
        <f>IF(N3114="snížená",J3114,0)</f>
        <v>0</v>
      </c>
      <c r="BG3114" s="204">
        <f>IF(N3114="zákl. přenesená",J3114,0)</f>
        <v>0</v>
      </c>
      <c r="BH3114" s="204">
        <f>IF(N3114="sníž. přenesená",J3114,0)</f>
        <v>0</v>
      </c>
      <c r="BI3114" s="204">
        <f>IF(N3114="nulová",J3114,0)</f>
        <v>0</v>
      </c>
      <c r="BJ3114" s="24" t="s">
        <v>134</v>
      </c>
      <c r="BK3114" s="204">
        <f>ROUND(I3114*H3114,2)</f>
        <v>0</v>
      </c>
      <c r="BL3114" s="24" t="s">
        <v>161</v>
      </c>
      <c r="BM3114" s="24" t="s">
        <v>3547</v>
      </c>
    </row>
    <row r="3115" spans="2:65" s="1" customFormat="1" ht="13.5">
      <c r="B3115" s="41"/>
      <c r="C3115" s="63"/>
      <c r="D3115" s="208" t="s">
        <v>135</v>
      </c>
      <c r="E3115" s="63"/>
      <c r="F3115" s="209" t="s">
        <v>3546</v>
      </c>
      <c r="G3115" s="63"/>
      <c r="H3115" s="63"/>
      <c r="I3115" s="163"/>
      <c r="J3115" s="63"/>
      <c r="K3115" s="63"/>
      <c r="L3115" s="61"/>
      <c r="M3115" s="207"/>
      <c r="N3115" s="42"/>
      <c r="O3115" s="42"/>
      <c r="P3115" s="42"/>
      <c r="Q3115" s="42"/>
      <c r="R3115" s="42"/>
      <c r="S3115" s="42"/>
      <c r="T3115" s="78"/>
      <c r="AT3115" s="24" t="s">
        <v>135</v>
      </c>
      <c r="AU3115" s="24" t="s">
        <v>134</v>
      </c>
    </row>
    <row r="3116" spans="2:65" s="11" customFormat="1" ht="13.5">
      <c r="B3116" s="210"/>
      <c r="C3116" s="211"/>
      <c r="D3116" s="208" t="s">
        <v>171</v>
      </c>
      <c r="E3116" s="212" t="s">
        <v>21</v>
      </c>
      <c r="F3116" s="213" t="s">
        <v>3548</v>
      </c>
      <c r="G3116" s="211"/>
      <c r="H3116" s="214">
        <v>3.55</v>
      </c>
      <c r="I3116" s="215"/>
      <c r="J3116" s="211"/>
      <c r="K3116" s="211"/>
      <c r="L3116" s="216"/>
      <c r="M3116" s="217"/>
      <c r="N3116" s="218"/>
      <c r="O3116" s="218"/>
      <c r="P3116" s="218"/>
      <c r="Q3116" s="218"/>
      <c r="R3116" s="218"/>
      <c r="S3116" s="218"/>
      <c r="T3116" s="219"/>
      <c r="AT3116" s="220" t="s">
        <v>171</v>
      </c>
      <c r="AU3116" s="220" t="s">
        <v>134</v>
      </c>
      <c r="AV3116" s="11" t="s">
        <v>134</v>
      </c>
      <c r="AW3116" s="11" t="s">
        <v>33</v>
      </c>
      <c r="AX3116" s="11" t="s">
        <v>70</v>
      </c>
      <c r="AY3116" s="220" t="s">
        <v>126</v>
      </c>
    </row>
    <row r="3117" spans="2:65" s="12" customFormat="1" ht="13.5">
      <c r="B3117" s="221"/>
      <c r="C3117" s="222"/>
      <c r="D3117" s="205" t="s">
        <v>171</v>
      </c>
      <c r="E3117" s="248" t="s">
        <v>21</v>
      </c>
      <c r="F3117" s="249" t="s">
        <v>174</v>
      </c>
      <c r="G3117" s="222"/>
      <c r="H3117" s="250">
        <v>3.55</v>
      </c>
      <c r="I3117" s="226"/>
      <c r="J3117" s="222"/>
      <c r="K3117" s="222"/>
      <c r="L3117" s="227"/>
      <c r="M3117" s="228"/>
      <c r="N3117" s="229"/>
      <c r="O3117" s="229"/>
      <c r="P3117" s="229"/>
      <c r="Q3117" s="229"/>
      <c r="R3117" s="229"/>
      <c r="S3117" s="229"/>
      <c r="T3117" s="230"/>
      <c r="AT3117" s="231" t="s">
        <v>171</v>
      </c>
      <c r="AU3117" s="231" t="s">
        <v>134</v>
      </c>
      <c r="AV3117" s="12" t="s">
        <v>133</v>
      </c>
      <c r="AW3117" s="12" t="s">
        <v>33</v>
      </c>
      <c r="AX3117" s="12" t="s">
        <v>78</v>
      </c>
      <c r="AY3117" s="231" t="s">
        <v>126</v>
      </c>
    </row>
    <row r="3118" spans="2:65" s="1" customFormat="1" ht="22.5" customHeight="1">
      <c r="B3118" s="41"/>
      <c r="C3118" s="193" t="s">
        <v>2020</v>
      </c>
      <c r="D3118" s="193" t="s">
        <v>129</v>
      </c>
      <c r="E3118" s="194" t="s">
        <v>3549</v>
      </c>
      <c r="F3118" s="195" t="s">
        <v>3550</v>
      </c>
      <c r="G3118" s="196" t="s">
        <v>169</v>
      </c>
      <c r="H3118" s="197">
        <v>4.9000000000000004</v>
      </c>
      <c r="I3118" s="198"/>
      <c r="J3118" s="199">
        <f>ROUND(I3118*H3118,2)</f>
        <v>0</v>
      </c>
      <c r="K3118" s="195" t="s">
        <v>21</v>
      </c>
      <c r="L3118" s="61"/>
      <c r="M3118" s="200" t="s">
        <v>21</v>
      </c>
      <c r="N3118" s="201" t="s">
        <v>42</v>
      </c>
      <c r="O3118" s="42"/>
      <c r="P3118" s="202">
        <f>O3118*H3118</f>
        <v>0</v>
      </c>
      <c r="Q3118" s="202">
        <v>0</v>
      </c>
      <c r="R3118" s="202">
        <f>Q3118*H3118</f>
        <v>0</v>
      </c>
      <c r="S3118" s="202">
        <v>0</v>
      </c>
      <c r="T3118" s="203">
        <f>S3118*H3118</f>
        <v>0</v>
      </c>
      <c r="AR3118" s="24" t="s">
        <v>161</v>
      </c>
      <c r="AT3118" s="24" t="s">
        <v>129</v>
      </c>
      <c r="AU3118" s="24" t="s">
        <v>134</v>
      </c>
      <c r="AY3118" s="24" t="s">
        <v>126</v>
      </c>
      <c r="BE3118" s="204">
        <f>IF(N3118="základní",J3118,0)</f>
        <v>0</v>
      </c>
      <c r="BF3118" s="204">
        <f>IF(N3118="snížená",J3118,0)</f>
        <v>0</v>
      </c>
      <c r="BG3118" s="204">
        <f>IF(N3118="zákl. přenesená",J3118,0)</f>
        <v>0</v>
      </c>
      <c r="BH3118" s="204">
        <f>IF(N3118="sníž. přenesená",J3118,0)</f>
        <v>0</v>
      </c>
      <c r="BI3118" s="204">
        <f>IF(N3118="nulová",J3118,0)</f>
        <v>0</v>
      </c>
      <c r="BJ3118" s="24" t="s">
        <v>134</v>
      </c>
      <c r="BK3118" s="204">
        <f>ROUND(I3118*H3118,2)</f>
        <v>0</v>
      </c>
      <c r="BL3118" s="24" t="s">
        <v>161</v>
      </c>
      <c r="BM3118" s="24" t="s">
        <v>3551</v>
      </c>
    </row>
    <row r="3119" spans="2:65" s="1" customFormat="1" ht="13.5">
      <c r="B3119" s="41"/>
      <c r="C3119" s="63"/>
      <c r="D3119" s="208" t="s">
        <v>135</v>
      </c>
      <c r="E3119" s="63"/>
      <c r="F3119" s="209" t="s">
        <v>3550</v>
      </c>
      <c r="G3119" s="63"/>
      <c r="H3119" s="63"/>
      <c r="I3119" s="163"/>
      <c r="J3119" s="63"/>
      <c r="K3119" s="63"/>
      <c r="L3119" s="61"/>
      <c r="M3119" s="207"/>
      <c r="N3119" s="42"/>
      <c r="O3119" s="42"/>
      <c r="P3119" s="42"/>
      <c r="Q3119" s="42"/>
      <c r="R3119" s="42"/>
      <c r="S3119" s="42"/>
      <c r="T3119" s="78"/>
      <c r="AT3119" s="24" t="s">
        <v>135</v>
      </c>
      <c r="AU3119" s="24" t="s">
        <v>134</v>
      </c>
    </row>
    <row r="3120" spans="2:65" s="11" customFormat="1" ht="13.5">
      <c r="B3120" s="210"/>
      <c r="C3120" s="211"/>
      <c r="D3120" s="208" t="s">
        <v>171</v>
      </c>
      <c r="E3120" s="212" t="s">
        <v>21</v>
      </c>
      <c r="F3120" s="213" t="s">
        <v>3552</v>
      </c>
      <c r="G3120" s="211"/>
      <c r="H3120" s="214">
        <v>2.7</v>
      </c>
      <c r="I3120" s="215"/>
      <c r="J3120" s="211"/>
      <c r="K3120" s="211"/>
      <c r="L3120" s="216"/>
      <c r="M3120" s="217"/>
      <c r="N3120" s="218"/>
      <c r="O3120" s="218"/>
      <c r="P3120" s="218"/>
      <c r="Q3120" s="218"/>
      <c r="R3120" s="218"/>
      <c r="S3120" s="218"/>
      <c r="T3120" s="219"/>
      <c r="AT3120" s="220" t="s">
        <v>171</v>
      </c>
      <c r="AU3120" s="220" t="s">
        <v>134</v>
      </c>
      <c r="AV3120" s="11" t="s">
        <v>134</v>
      </c>
      <c r="AW3120" s="11" t="s">
        <v>33</v>
      </c>
      <c r="AX3120" s="11" t="s">
        <v>70</v>
      </c>
      <c r="AY3120" s="220" t="s">
        <v>126</v>
      </c>
    </row>
    <row r="3121" spans="2:65" s="11" customFormat="1" ht="13.5">
      <c r="B3121" s="210"/>
      <c r="C3121" s="211"/>
      <c r="D3121" s="208" t="s">
        <v>171</v>
      </c>
      <c r="E3121" s="212" t="s">
        <v>21</v>
      </c>
      <c r="F3121" s="213" t="s">
        <v>3553</v>
      </c>
      <c r="G3121" s="211"/>
      <c r="H3121" s="214">
        <v>2.2000000000000002</v>
      </c>
      <c r="I3121" s="215"/>
      <c r="J3121" s="211"/>
      <c r="K3121" s="211"/>
      <c r="L3121" s="216"/>
      <c r="M3121" s="217"/>
      <c r="N3121" s="218"/>
      <c r="O3121" s="218"/>
      <c r="P3121" s="218"/>
      <c r="Q3121" s="218"/>
      <c r="R3121" s="218"/>
      <c r="S3121" s="218"/>
      <c r="T3121" s="219"/>
      <c r="AT3121" s="220" t="s">
        <v>171</v>
      </c>
      <c r="AU3121" s="220" t="s">
        <v>134</v>
      </c>
      <c r="AV3121" s="11" t="s">
        <v>134</v>
      </c>
      <c r="AW3121" s="11" t="s">
        <v>33</v>
      </c>
      <c r="AX3121" s="11" t="s">
        <v>70</v>
      </c>
      <c r="AY3121" s="220" t="s">
        <v>126</v>
      </c>
    </row>
    <row r="3122" spans="2:65" s="12" customFormat="1" ht="13.5">
      <c r="B3122" s="221"/>
      <c r="C3122" s="222"/>
      <c r="D3122" s="205" t="s">
        <v>171</v>
      </c>
      <c r="E3122" s="248" t="s">
        <v>21</v>
      </c>
      <c r="F3122" s="249" t="s">
        <v>174</v>
      </c>
      <c r="G3122" s="222"/>
      <c r="H3122" s="250">
        <v>4.9000000000000004</v>
      </c>
      <c r="I3122" s="226"/>
      <c r="J3122" s="222"/>
      <c r="K3122" s="222"/>
      <c r="L3122" s="227"/>
      <c r="M3122" s="228"/>
      <c r="N3122" s="229"/>
      <c r="O3122" s="229"/>
      <c r="P3122" s="229"/>
      <c r="Q3122" s="229"/>
      <c r="R3122" s="229"/>
      <c r="S3122" s="229"/>
      <c r="T3122" s="230"/>
      <c r="AT3122" s="231" t="s">
        <v>171</v>
      </c>
      <c r="AU3122" s="231" t="s">
        <v>134</v>
      </c>
      <c r="AV3122" s="12" t="s">
        <v>133</v>
      </c>
      <c r="AW3122" s="12" t="s">
        <v>33</v>
      </c>
      <c r="AX3122" s="12" t="s">
        <v>78</v>
      </c>
      <c r="AY3122" s="231" t="s">
        <v>126</v>
      </c>
    </row>
    <row r="3123" spans="2:65" s="1" customFormat="1" ht="22.5" customHeight="1">
      <c r="B3123" s="41"/>
      <c r="C3123" s="193" t="s">
        <v>3554</v>
      </c>
      <c r="D3123" s="193" t="s">
        <v>129</v>
      </c>
      <c r="E3123" s="194" t="s">
        <v>3555</v>
      </c>
      <c r="F3123" s="195" t="s">
        <v>3556</v>
      </c>
      <c r="G3123" s="196" t="s">
        <v>169</v>
      </c>
      <c r="H3123" s="197">
        <v>1.2</v>
      </c>
      <c r="I3123" s="198"/>
      <c r="J3123" s="199">
        <f>ROUND(I3123*H3123,2)</f>
        <v>0</v>
      </c>
      <c r="K3123" s="195" t="s">
        <v>21</v>
      </c>
      <c r="L3123" s="61"/>
      <c r="M3123" s="200" t="s">
        <v>21</v>
      </c>
      <c r="N3123" s="201" t="s">
        <v>42</v>
      </c>
      <c r="O3123" s="42"/>
      <c r="P3123" s="202">
        <f>O3123*H3123</f>
        <v>0</v>
      </c>
      <c r="Q3123" s="202">
        <v>0</v>
      </c>
      <c r="R3123" s="202">
        <f>Q3123*H3123</f>
        <v>0</v>
      </c>
      <c r="S3123" s="202">
        <v>0</v>
      </c>
      <c r="T3123" s="203">
        <f>S3123*H3123</f>
        <v>0</v>
      </c>
      <c r="AR3123" s="24" t="s">
        <v>161</v>
      </c>
      <c r="AT3123" s="24" t="s">
        <v>129</v>
      </c>
      <c r="AU3123" s="24" t="s">
        <v>134</v>
      </c>
      <c r="AY3123" s="24" t="s">
        <v>126</v>
      </c>
      <c r="BE3123" s="204">
        <f>IF(N3123="základní",J3123,0)</f>
        <v>0</v>
      </c>
      <c r="BF3123" s="204">
        <f>IF(N3123="snížená",J3123,0)</f>
        <v>0</v>
      </c>
      <c r="BG3123" s="204">
        <f>IF(N3123="zákl. přenesená",J3123,0)</f>
        <v>0</v>
      </c>
      <c r="BH3123" s="204">
        <f>IF(N3123="sníž. přenesená",J3123,0)</f>
        <v>0</v>
      </c>
      <c r="BI3123" s="204">
        <f>IF(N3123="nulová",J3123,0)</f>
        <v>0</v>
      </c>
      <c r="BJ3123" s="24" t="s">
        <v>134</v>
      </c>
      <c r="BK3123" s="204">
        <f>ROUND(I3123*H3123,2)</f>
        <v>0</v>
      </c>
      <c r="BL3123" s="24" t="s">
        <v>161</v>
      </c>
      <c r="BM3123" s="24" t="s">
        <v>3557</v>
      </c>
    </row>
    <row r="3124" spans="2:65" s="1" customFormat="1" ht="13.5">
      <c r="B3124" s="41"/>
      <c r="C3124" s="63"/>
      <c r="D3124" s="208" t="s">
        <v>135</v>
      </c>
      <c r="E3124" s="63"/>
      <c r="F3124" s="209" t="s">
        <v>3556</v>
      </c>
      <c r="G3124" s="63"/>
      <c r="H3124" s="63"/>
      <c r="I3124" s="163"/>
      <c r="J3124" s="63"/>
      <c r="K3124" s="63"/>
      <c r="L3124" s="61"/>
      <c r="M3124" s="207"/>
      <c r="N3124" s="42"/>
      <c r="O3124" s="42"/>
      <c r="P3124" s="42"/>
      <c r="Q3124" s="42"/>
      <c r="R3124" s="42"/>
      <c r="S3124" s="42"/>
      <c r="T3124" s="78"/>
      <c r="AT3124" s="24" t="s">
        <v>135</v>
      </c>
      <c r="AU3124" s="24" t="s">
        <v>134</v>
      </c>
    </row>
    <row r="3125" spans="2:65" s="11" customFormat="1" ht="13.5">
      <c r="B3125" s="210"/>
      <c r="C3125" s="211"/>
      <c r="D3125" s="208" t="s">
        <v>171</v>
      </c>
      <c r="E3125" s="212" t="s">
        <v>21</v>
      </c>
      <c r="F3125" s="213" t="s">
        <v>3558</v>
      </c>
      <c r="G3125" s="211"/>
      <c r="H3125" s="214">
        <v>1.2</v>
      </c>
      <c r="I3125" s="215"/>
      <c r="J3125" s="211"/>
      <c r="K3125" s="211"/>
      <c r="L3125" s="216"/>
      <c r="M3125" s="217"/>
      <c r="N3125" s="218"/>
      <c r="O3125" s="218"/>
      <c r="P3125" s="218"/>
      <c r="Q3125" s="218"/>
      <c r="R3125" s="218"/>
      <c r="S3125" s="218"/>
      <c r="T3125" s="219"/>
      <c r="AT3125" s="220" t="s">
        <v>171</v>
      </c>
      <c r="AU3125" s="220" t="s">
        <v>134</v>
      </c>
      <c r="AV3125" s="11" t="s">
        <v>134</v>
      </c>
      <c r="AW3125" s="11" t="s">
        <v>33</v>
      </c>
      <c r="AX3125" s="11" t="s">
        <v>70</v>
      </c>
      <c r="AY3125" s="220" t="s">
        <v>126</v>
      </c>
    </row>
    <row r="3126" spans="2:65" s="12" customFormat="1" ht="13.5">
      <c r="B3126" s="221"/>
      <c r="C3126" s="222"/>
      <c r="D3126" s="205" t="s">
        <v>171</v>
      </c>
      <c r="E3126" s="248" t="s">
        <v>21</v>
      </c>
      <c r="F3126" s="249" t="s">
        <v>174</v>
      </c>
      <c r="G3126" s="222"/>
      <c r="H3126" s="250">
        <v>1.2</v>
      </c>
      <c r="I3126" s="226"/>
      <c r="J3126" s="222"/>
      <c r="K3126" s="222"/>
      <c r="L3126" s="227"/>
      <c r="M3126" s="228"/>
      <c r="N3126" s="229"/>
      <c r="O3126" s="229"/>
      <c r="P3126" s="229"/>
      <c r="Q3126" s="229"/>
      <c r="R3126" s="229"/>
      <c r="S3126" s="229"/>
      <c r="T3126" s="230"/>
      <c r="AT3126" s="231" t="s">
        <v>171</v>
      </c>
      <c r="AU3126" s="231" t="s">
        <v>134</v>
      </c>
      <c r="AV3126" s="12" t="s">
        <v>133</v>
      </c>
      <c r="AW3126" s="12" t="s">
        <v>33</v>
      </c>
      <c r="AX3126" s="12" t="s">
        <v>78</v>
      </c>
      <c r="AY3126" s="231" t="s">
        <v>126</v>
      </c>
    </row>
    <row r="3127" spans="2:65" s="1" customFormat="1" ht="22.5" customHeight="1">
      <c r="B3127" s="41"/>
      <c r="C3127" s="193" t="s">
        <v>2023</v>
      </c>
      <c r="D3127" s="193" t="s">
        <v>129</v>
      </c>
      <c r="E3127" s="194" t="s">
        <v>3559</v>
      </c>
      <c r="F3127" s="195" t="s">
        <v>3560</v>
      </c>
      <c r="G3127" s="196" t="s">
        <v>169</v>
      </c>
      <c r="H3127" s="197">
        <v>6.9</v>
      </c>
      <c r="I3127" s="198"/>
      <c r="J3127" s="199">
        <f>ROUND(I3127*H3127,2)</f>
        <v>0</v>
      </c>
      <c r="K3127" s="195" t="s">
        <v>21</v>
      </c>
      <c r="L3127" s="61"/>
      <c r="M3127" s="200" t="s">
        <v>21</v>
      </c>
      <c r="N3127" s="201" t="s">
        <v>42</v>
      </c>
      <c r="O3127" s="42"/>
      <c r="P3127" s="202">
        <f>O3127*H3127</f>
        <v>0</v>
      </c>
      <c r="Q3127" s="202">
        <v>0</v>
      </c>
      <c r="R3127" s="202">
        <f>Q3127*H3127</f>
        <v>0</v>
      </c>
      <c r="S3127" s="202">
        <v>0</v>
      </c>
      <c r="T3127" s="203">
        <f>S3127*H3127</f>
        <v>0</v>
      </c>
      <c r="AR3127" s="24" t="s">
        <v>161</v>
      </c>
      <c r="AT3127" s="24" t="s">
        <v>129</v>
      </c>
      <c r="AU3127" s="24" t="s">
        <v>134</v>
      </c>
      <c r="AY3127" s="24" t="s">
        <v>126</v>
      </c>
      <c r="BE3127" s="204">
        <f>IF(N3127="základní",J3127,0)</f>
        <v>0</v>
      </c>
      <c r="BF3127" s="204">
        <f>IF(N3127="snížená",J3127,0)</f>
        <v>0</v>
      </c>
      <c r="BG3127" s="204">
        <f>IF(N3127="zákl. přenesená",J3127,0)</f>
        <v>0</v>
      </c>
      <c r="BH3127" s="204">
        <f>IF(N3127="sníž. přenesená",J3127,0)</f>
        <v>0</v>
      </c>
      <c r="BI3127" s="204">
        <f>IF(N3127="nulová",J3127,0)</f>
        <v>0</v>
      </c>
      <c r="BJ3127" s="24" t="s">
        <v>134</v>
      </c>
      <c r="BK3127" s="204">
        <f>ROUND(I3127*H3127,2)</f>
        <v>0</v>
      </c>
      <c r="BL3127" s="24" t="s">
        <v>161</v>
      </c>
      <c r="BM3127" s="24" t="s">
        <v>3561</v>
      </c>
    </row>
    <row r="3128" spans="2:65" s="1" customFormat="1" ht="13.5">
      <c r="B3128" s="41"/>
      <c r="C3128" s="63"/>
      <c r="D3128" s="208" t="s">
        <v>135</v>
      </c>
      <c r="E3128" s="63"/>
      <c r="F3128" s="209" t="s">
        <v>3560</v>
      </c>
      <c r="G3128" s="63"/>
      <c r="H3128" s="63"/>
      <c r="I3128" s="163"/>
      <c r="J3128" s="63"/>
      <c r="K3128" s="63"/>
      <c r="L3128" s="61"/>
      <c r="M3128" s="207"/>
      <c r="N3128" s="42"/>
      <c r="O3128" s="42"/>
      <c r="P3128" s="42"/>
      <c r="Q3128" s="42"/>
      <c r="R3128" s="42"/>
      <c r="S3128" s="42"/>
      <c r="T3128" s="78"/>
      <c r="AT3128" s="24" t="s">
        <v>135</v>
      </c>
      <c r="AU3128" s="24" t="s">
        <v>134</v>
      </c>
    </row>
    <row r="3129" spans="2:65" s="11" customFormat="1" ht="13.5">
      <c r="B3129" s="210"/>
      <c r="C3129" s="211"/>
      <c r="D3129" s="208" t="s">
        <v>171</v>
      </c>
      <c r="E3129" s="212" t="s">
        <v>21</v>
      </c>
      <c r="F3129" s="213" t="s">
        <v>3562</v>
      </c>
      <c r="G3129" s="211"/>
      <c r="H3129" s="214">
        <v>6.9</v>
      </c>
      <c r="I3129" s="215"/>
      <c r="J3129" s="211"/>
      <c r="K3129" s="211"/>
      <c r="L3129" s="216"/>
      <c r="M3129" s="217"/>
      <c r="N3129" s="218"/>
      <c r="O3129" s="218"/>
      <c r="P3129" s="218"/>
      <c r="Q3129" s="218"/>
      <c r="R3129" s="218"/>
      <c r="S3129" s="218"/>
      <c r="T3129" s="219"/>
      <c r="AT3129" s="220" t="s">
        <v>171</v>
      </c>
      <c r="AU3129" s="220" t="s">
        <v>134</v>
      </c>
      <c r="AV3129" s="11" t="s">
        <v>134</v>
      </c>
      <c r="AW3129" s="11" t="s">
        <v>33</v>
      </c>
      <c r="AX3129" s="11" t="s">
        <v>70</v>
      </c>
      <c r="AY3129" s="220" t="s">
        <v>126</v>
      </c>
    </row>
    <row r="3130" spans="2:65" s="12" customFormat="1" ht="13.5">
      <c r="B3130" s="221"/>
      <c r="C3130" s="222"/>
      <c r="D3130" s="205" t="s">
        <v>171</v>
      </c>
      <c r="E3130" s="248" t="s">
        <v>21</v>
      </c>
      <c r="F3130" s="249" t="s">
        <v>174</v>
      </c>
      <c r="G3130" s="222"/>
      <c r="H3130" s="250">
        <v>6.9</v>
      </c>
      <c r="I3130" s="226"/>
      <c r="J3130" s="222"/>
      <c r="K3130" s="222"/>
      <c r="L3130" s="227"/>
      <c r="M3130" s="228"/>
      <c r="N3130" s="229"/>
      <c r="O3130" s="229"/>
      <c r="P3130" s="229"/>
      <c r="Q3130" s="229"/>
      <c r="R3130" s="229"/>
      <c r="S3130" s="229"/>
      <c r="T3130" s="230"/>
      <c r="AT3130" s="231" t="s">
        <v>171</v>
      </c>
      <c r="AU3130" s="231" t="s">
        <v>134</v>
      </c>
      <c r="AV3130" s="12" t="s">
        <v>133</v>
      </c>
      <c r="AW3130" s="12" t="s">
        <v>33</v>
      </c>
      <c r="AX3130" s="12" t="s">
        <v>78</v>
      </c>
      <c r="AY3130" s="231" t="s">
        <v>126</v>
      </c>
    </row>
    <row r="3131" spans="2:65" s="1" customFormat="1" ht="22.5" customHeight="1">
      <c r="B3131" s="41"/>
      <c r="C3131" s="193" t="s">
        <v>3563</v>
      </c>
      <c r="D3131" s="193" t="s">
        <v>129</v>
      </c>
      <c r="E3131" s="194" t="s">
        <v>3564</v>
      </c>
      <c r="F3131" s="195" t="s">
        <v>3565</v>
      </c>
      <c r="G3131" s="196" t="s">
        <v>169</v>
      </c>
      <c r="H3131" s="197">
        <v>13.6</v>
      </c>
      <c r="I3131" s="198"/>
      <c r="J3131" s="199">
        <f>ROUND(I3131*H3131,2)</f>
        <v>0</v>
      </c>
      <c r="K3131" s="195" t="s">
        <v>21</v>
      </c>
      <c r="L3131" s="61"/>
      <c r="M3131" s="200" t="s">
        <v>21</v>
      </c>
      <c r="N3131" s="201" t="s">
        <v>42</v>
      </c>
      <c r="O3131" s="42"/>
      <c r="P3131" s="202">
        <f>O3131*H3131</f>
        <v>0</v>
      </c>
      <c r="Q3131" s="202">
        <v>0</v>
      </c>
      <c r="R3131" s="202">
        <f>Q3131*H3131</f>
        <v>0</v>
      </c>
      <c r="S3131" s="202">
        <v>0</v>
      </c>
      <c r="T3131" s="203">
        <f>S3131*H3131</f>
        <v>0</v>
      </c>
      <c r="AR3131" s="24" t="s">
        <v>161</v>
      </c>
      <c r="AT3131" s="24" t="s">
        <v>129</v>
      </c>
      <c r="AU3131" s="24" t="s">
        <v>134</v>
      </c>
      <c r="AY3131" s="24" t="s">
        <v>126</v>
      </c>
      <c r="BE3131" s="204">
        <f>IF(N3131="základní",J3131,0)</f>
        <v>0</v>
      </c>
      <c r="BF3131" s="204">
        <f>IF(N3131="snížená",J3131,0)</f>
        <v>0</v>
      </c>
      <c r="BG3131" s="204">
        <f>IF(N3131="zákl. přenesená",J3131,0)</f>
        <v>0</v>
      </c>
      <c r="BH3131" s="204">
        <f>IF(N3131="sníž. přenesená",J3131,0)</f>
        <v>0</v>
      </c>
      <c r="BI3131" s="204">
        <f>IF(N3131="nulová",J3131,0)</f>
        <v>0</v>
      </c>
      <c r="BJ3131" s="24" t="s">
        <v>134</v>
      </c>
      <c r="BK3131" s="204">
        <f>ROUND(I3131*H3131,2)</f>
        <v>0</v>
      </c>
      <c r="BL3131" s="24" t="s">
        <v>161</v>
      </c>
      <c r="BM3131" s="24" t="s">
        <v>3566</v>
      </c>
    </row>
    <row r="3132" spans="2:65" s="1" customFormat="1" ht="13.5">
      <c r="B3132" s="41"/>
      <c r="C3132" s="63"/>
      <c r="D3132" s="208" t="s">
        <v>135</v>
      </c>
      <c r="E3132" s="63"/>
      <c r="F3132" s="209" t="s">
        <v>3565</v>
      </c>
      <c r="G3132" s="63"/>
      <c r="H3132" s="63"/>
      <c r="I3132" s="163"/>
      <c r="J3132" s="63"/>
      <c r="K3132" s="63"/>
      <c r="L3132" s="61"/>
      <c r="M3132" s="207"/>
      <c r="N3132" s="42"/>
      <c r="O3132" s="42"/>
      <c r="P3132" s="42"/>
      <c r="Q3132" s="42"/>
      <c r="R3132" s="42"/>
      <c r="S3132" s="42"/>
      <c r="T3132" s="78"/>
      <c r="AT3132" s="24" t="s">
        <v>135</v>
      </c>
      <c r="AU3132" s="24" t="s">
        <v>134</v>
      </c>
    </row>
    <row r="3133" spans="2:65" s="11" customFormat="1" ht="13.5">
      <c r="B3133" s="210"/>
      <c r="C3133" s="211"/>
      <c r="D3133" s="208" t="s">
        <v>171</v>
      </c>
      <c r="E3133" s="212" t="s">
        <v>21</v>
      </c>
      <c r="F3133" s="213" t="s">
        <v>3567</v>
      </c>
      <c r="G3133" s="211"/>
      <c r="H3133" s="214">
        <v>13.6</v>
      </c>
      <c r="I3133" s="215"/>
      <c r="J3133" s="211"/>
      <c r="K3133" s="211"/>
      <c r="L3133" s="216"/>
      <c r="M3133" s="217"/>
      <c r="N3133" s="218"/>
      <c r="O3133" s="218"/>
      <c r="P3133" s="218"/>
      <c r="Q3133" s="218"/>
      <c r="R3133" s="218"/>
      <c r="S3133" s="218"/>
      <c r="T3133" s="219"/>
      <c r="AT3133" s="220" t="s">
        <v>171</v>
      </c>
      <c r="AU3133" s="220" t="s">
        <v>134</v>
      </c>
      <c r="AV3133" s="11" t="s">
        <v>134</v>
      </c>
      <c r="AW3133" s="11" t="s">
        <v>33</v>
      </c>
      <c r="AX3133" s="11" t="s">
        <v>70</v>
      </c>
      <c r="AY3133" s="220" t="s">
        <v>126</v>
      </c>
    </row>
    <row r="3134" spans="2:65" s="12" customFormat="1" ht="13.5">
      <c r="B3134" s="221"/>
      <c r="C3134" s="222"/>
      <c r="D3134" s="205" t="s">
        <v>171</v>
      </c>
      <c r="E3134" s="248" t="s">
        <v>21</v>
      </c>
      <c r="F3134" s="249" t="s">
        <v>174</v>
      </c>
      <c r="G3134" s="222"/>
      <c r="H3134" s="250">
        <v>13.6</v>
      </c>
      <c r="I3134" s="226"/>
      <c r="J3134" s="222"/>
      <c r="K3134" s="222"/>
      <c r="L3134" s="227"/>
      <c r="M3134" s="228"/>
      <c r="N3134" s="229"/>
      <c r="O3134" s="229"/>
      <c r="P3134" s="229"/>
      <c r="Q3134" s="229"/>
      <c r="R3134" s="229"/>
      <c r="S3134" s="229"/>
      <c r="T3134" s="230"/>
      <c r="AT3134" s="231" t="s">
        <v>171</v>
      </c>
      <c r="AU3134" s="231" t="s">
        <v>134</v>
      </c>
      <c r="AV3134" s="12" t="s">
        <v>133</v>
      </c>
      <c r="AW3134" s="12" t="s">
        <v>33</v>
      </c>
      <c r="AX3134" s="12" t="s">
        <v>78</v>
      </c>
      <c r="AY3134" s="231" t="s">
        <v>126</v>
      </c>
    </row>
    <row r="3135" spans="2:65" s="1" customFormat="1" ht="22.5" customHeight="1">
      <c r="B3135" s="41"/>
      <c r="C3135" s="193" t="s">
        <v>2027</v>
      </c>
      <c r="D3135" s="193" t="s">
        <v>129</v>
      </c>
      <c r="E3135" s="194" t="s">
        <v>3568</v>
      </c>
      <c r="F3135" s="195" t="s">
        <v>3569</v>
      </c>
      <c r="G3135" s="196" t="s">
        <v>169</v>
      </c>
      <c r="H3135" s="197">
        <v>28</v>
      </c>
      <c r="I3135" s="198"/>
      <c r="J3135" s="199">
        <f>ROUND(I3135*H3135,2)</f>
        <v>0</v>
      </c>
      <c r="K3135" s="195" t="s">
        <v>21</v>
      </c>
      <c r="L3135" s="61"/>
      <c r="M3135" s="200" t="s">
        <v>21</v>
      </c>
      <c r="N3135" s="201" t="s">
        <v>42</v>
      </c>
      <c r="O3135" s="42"/>
      <c r="P3135" s="202">
        <f>O3135*H3135</f>
        <v>0</v>
      </c>
      <c r="Q3135" s="202">
        <v>0</v>
      </c>
      <c r="R3135" s="202">
        <f>Q3135*H3135</f>
        <v>0</v>
      </c>
      <c r="S3135" s="202">
        <v>0</v>
      </c>
      <c r="T3135" s="203">
        <f>S3135*H3135</f>
        <v>0</v>
      </c>
      <c r="AR3135" s="24" t="s">
        <v>161</v>
      </c>
      <c r="AT3135" s="24" t="s">
        <v>129</v>
      </c>
      <c r="AU3135" s="24" t="s">
        <v>134</v>
      </c>
      <c r="AY3135" s="24" t="s">
        <v>126</v>
      </c>
      <c r="BE3135" s="204">
        <f>IF(N3135="základní",J3135,0)</f>
        <v>0</v>
      </c>
      <c r="BF3135" s="204">
        <f>IF(N3135="snížená",J3135,0)</f>
        <v>0</v>
      </c>
      <c r="BG3135" s="204">
        <f>IF(N3135="zákl. přenesená",J3135,0)</f>
        <v>0</v>
      </c>
      <c r="BH3135" s="204">
        <f>IF(N3135="sníž. přenesená",J3135,0)</f>
        <v>0</v>
      </c>
      <c r="BI3135" s="204">
        <f>IF(N3135="nulová",J3135,0)</f>
        <v>0</v>
      </c>
      <c r="BJ3135" s="24" t="s">
        <v>134</v>
      </c>
      <c r="BK3135" s="204">
        <f>ROUND(I3135*H3135,2)</f>
        <v>0</v>
      </c>
      <c r="BL3135" s="24" t="s">
        <v>161</v>
      </c>
      <c r="BM3135" s="24" t="s">
        <v>3570</v>
      </c>
    </row>
    <row r="3136" spans="2:65" s="1" customFormat="1" ht="13.5">
      <c r="B3136" s="41"/>
      <c r="C3136" s="63"/>
      <c r="D3136" s="208" t="s">
        <v>135</v>
      </c>
      <c r="E3136" s="63"/>
      <c r="F3136" s="209" t="s">
        <v>3569</v>
      </c>
      <c r="G3136" s="63"/>
      <c r="H3136" s="63"/>
      <c r="I3136" s="163"/>
      <c r="J3136" s="63"/>
      <c r="K3136" s="63"/>
      <c r="L3136" s="61"/>
      <c r="M3136" s="207"/>
      <c r="N3136" s="42"/>
      <c r="O3136" s="42"/>
      <c r="P3136" s="42"/>
      <c r="Q3136" s="42"/>
      <c r="R3136" s="42"/>
      <c r="S3136" s="42"/>
      <c r="T3136" s="78"/>
      <c r="AT3136" s="24" t="s">
        <v>135</v>
      </c>
      <c r="AU3136" s="24" t="s">
        <v>134</v>
      </c>
    </row>
    <row r="3137" spans="2:65" s="11" customFormat="1" ht="13.5">
      <c r="B3137" s="210"/>
      <c r="C3137" s="211"/>
      <c r="D3137" s="208" t="s">
        <v>171</v>
      </c>
      <c r="E3137" s="212" t="s">
        <v>21</v>
      </c>
      <c r="F3137" s="213" t="s">
        <v>3571</v>
      </c>
      <c r="G3137" s="211"/>
      <c r="H3137" s="214">
        <v>28</v>
      </c>
      <c r="I3137" s="215"/>
      <c r="J3137" s="211"/>
      <c r="K3137" s="211"/>
      <c r="L3137" s="216"/>
      <c r="M3137" s="217"/>
      <c r="N3137" s="218"/>
      <c r="O3137" s="218"/>
      <c r="P3137" s="218"/>
      <c r="Q3137" s="218"/>
      <c r="R3137" s="218"/>
      <c r="S3137" s="218"/>
      <c r="T3137" s="219"/>
      <c r="AT3137" s="220" t="s">
        <v>171</v>
      </c>
      <c r="AU3137" s="220" t="s">
        <v>134</v>
      </c>
      <c r="AV3137" s="11" t="s">
        <v>134</v>
      </c>
      <c r="AW3137" s="11" t="s">
        <v>33</v>
      </c>
      <c r="AX3137" s="11" t="s">
        <v>70</v>
      </c>
      <c r="AY3137" s="220" t="s">
        <v>126</v>
      </c>
    </row>
    <row r="3138" spans="2:65" s="12" customFormat="1" ht="13.5">
      <c r="B3138" s="221"/>
      <c r="C3138" s="222"/>
      <c r="D3138" s="205" t="s">
        <v>171</v>
      </c>
      <c r="E3138" s="248" t="s">
        <v>21</v>
      </c>
      <c r="F3138" s="249" t="s">
        <v>174</v>
      </c>
      <c r="G3138" s="222"/>
      <c r="H3138" s="250">
        <v>28</v>
      </c>
      <c r="I3138" s="226"/>
      <c r="J3138" s="222"/>
      <c r="K3138" s="222"/>
      <c r="L3138" s="227"/>
      <c r="M3138" s="228"/>
      <c r="N3138" s="229"/>
      <c r="O3138" s="229"/>
      <c r="P3138" s="229"/>
      <c r="Q3138" s="229"/>
      <c r="R3138" s="229"/>
      <c r="S3138" s="229"/>
      <c r="T3138" s="230"/>
      <c r="AT3138" s="231" t="s">
        <v>171</v>
      </c>
      <c r="AU3138" s="231" t="s">
        <v>134</v>
      </c>
      <c r="AV3138" s="12" t="s">
        <v>133</v>
      </c>
      <c r="AW3138" s="12" t="s">
        <v>33</v>
      </c>
      <c r="AX3138" s="12" t="s">
        <v>78</v>
      </c>
      <c r="AY3138" s="231" t="s">
        <v>126</v>
      </c>
    </row>
    <row r="3139" spans="2:65" s="1" customFormat="1" ht="22.5" customHeight="1">
      <c r="B3139" s="41"/>
      <c r="C3139" s="193" t="s">
        <v>3572</v>
      </c>
      <c r="D3139" s="193" t="s">
        <v>129</v>
      </c>
      <c r="E3139" s="194" t="s">
        <v>3573</v>
      </c>
      <c r="F3139" s="195" t="s">
        <v>3574</v>
      </c>
      <c r="G3139" s="196" t="s">
        <v>169</v>
      </c>
      <c r="H3139" s="197">
        <v>4.0199999999999996</v>
      </c>
      <c r="I3139" s="198"/>
      <c r="J3139" s="199">
        <f>ROUND(I3139*H3139,2)</f>
        <v>0</v>
      </c>
      <c r="K3139" s="195" t="s">
        <v>21</v>
      </c>
      <c r="L3139" s="61"/>
      <c r="M3139" s="200" t="s">
        <v>21</v>
      </c>
      <c r="N3139" s="201" t="s">
        <v>42</v>
      </c>
      <c r="O3139" s="42"/>
      <c r="P3139" s="202">
        <f>O3139*H3139</f>
        <v>0</v>
      </c>
      <c r="Q3139" s="202">
        <v>0</v>
      </c>
      <c r="R3139" s="202">
        <f>Q3139*H3139</f>
        <v>0</v>
      </c>
      <c r="S3139" s="202">
        <v>0</v>
      </c>
      <c r="T3139" s="203">
        <f>S3139*H3139</f>
        <v>0</v>
      </c>
      <c r="AR3139" s="24" t="s">
        <v>161</v>
      </c>
      <c r="AT3139" s="24" t="s">
        <v>129</v>
      </c>
      <c r="AU3139" s="24" t="s">
        <v>134</v>
      </c>
      <c r="AY3139" s="24" t="s">
        <v>126</v>
      </c>
      <c r="BE3139" s="204">
        <f>IF(N3139="základní",J3139,0)</f>
        <v>0</v>
      </c>
      <c r="BF3139" s="204">
        <f>IF(N3139="snížená",J3139,0)</f>
        <v>0</v>
      </c>
      <c r="BG3139" s="204">
        <f>IF(N3139="zákl. přenesená",J3139,0)</f>
        <v>0</v>
      </c>
      <c r="BH3139" s="204">
        <f>IF(N3139="sníž. přenesená",J3139,0)</f>
        <v>0</v>
      </c>
      <c r="BI3139" s="204">
        <f>IF(N3139="nulová",J3139,0)</f>
        <v>0</v>
      </c>
      <c r="BJ3139" s="24" t="s">
        <v>134</v>
      </c>
      <c r="BK3139" s="204">
        <f>ROUND(I3139*H3139,2)</f>
        <v>0</v>
      </c>
      <c r="BL3139" s="24" t="s">
        <v>161</v>
      </c>
      <c r="BM3139" s="24" t="s">
        <v>3575</v>
      </c>
    </row>
    <row r="3140" spans="2:65" s="1" customFormat="1" ht="13.5">
      <c r="B3140" s="41"/>
      <c r="C3140" s="63"/>
      <c r="D3140" s="208" t="s">
        <v>135</v>
      </c>
      <c r="E3140" s="63"/>
      <c r="F3140" s="209" t="s">
        <v>3574</v>
      </c>
      <c r="G3140" s="63"/>
      <c r="H3140" s="63"/>
      <c r="I3140" s="163"/>
      <c r="J3140" s="63"/>
      <c r="K3140" s="63"/>
      <c r="L3140" s="61"/>
      <c r="M3140" s="207"/>
      <c r="N3140" s="42"/>
      <c r="O3140" s="42"/>
      <c r="P3140" s="42"/>
      <c r="Q3140" s="42"/>
      <c r="R3140" s="42"/>
      <c r="S3140" s="42"/>
      <c r="T3140" s="78"/>
      <c r="AT3140" s="24" t="s">
        <v>135</v>
      </c>
      <c r="AU3140" s="24" t="s">
        <v>134</v>
      </c>
    </row>
    <row r="3141" spans="2:65" s="11" customFormat="1" ht="13.5">
      <c r="B3141" s="210"/>
      <c r="C3141" s="211"/>
      <c r="D3141" s="208" t="s">
        <v>171</v>
      </c>
      <c r="E3141" s="212" t="s">
        <v>21</v>
      </c>
      <c r="F3141" s="213" t="s">
        <v>3576</v>
      </c>
      <c r="G3141" s="211"/>
      <c r="H3141" s="214">
        <v>4.0199999999999996</v>
      </c>
      <c r="I3141" s="215"/>
      <c r="J3141" s="211"/>
      <c r="K3141" s="211"/>
      <c r="L3141" s="216"/>
      <c r="M3141" s="217"/>
      <c r="N3141" s="218"/>
      <c r="O3141" s="218"/>
      <c r="P3141" s="218"/>
      <c r="Q3141" s="218"/>
      <c r="R3141" s="218"/>
      <c r="S3141" s="218"/>
      <c r="T3141" s="219"/>
      <c r="AT3141" s="220" t="s">
        <v>171</v>
      </c>
      <c r="AU3141" s="220" t="s">
        <v>134</v>
      </c>
      <c r="AV3141" s="11" t="s">
        <v>134</v>
      </c>
      <c r="AW3141" s="11" t="s">
        <v>33</v>
      </c>
      <c r="AX3141" s="11" t="s">
        <v>70</v>
      </c>
      <c r="AY3141" s="220" t="s">
        <v>126</v>
      </c>
    </row>
    <row r="3142" spans="2:65" s="12" customFormat="1" ht="13.5">
      <c r="B3142" s="221"/>
      <c r="C3142" s="222"/>
      <c r="D3142" s="205" t="s">
        <v>171</v>
      </c>
      <c r="E3142" s="248" t="s">
        <v>21</v>
      </c>
      <c r="F3142" s="249" t="s">
        <v>174</v>
      </c>
      <c r="G3142" s="222"/>
      <c r="H3142" s="250">
        <v>4.0199999999999996</v>
      </c>
      <c r="I3142" s="226"/>
      <c r="J3142" s="222"/>
      <c r="K3142" s="222"/>
      <c r="L3142" s="227"/>
      <c r="M3142" s="228"/>
      <c r="N3142" s="229"/>
      <c r="O3142" s="229"/>
      <c r="P3142" s="229"/>
      <c r="Q3142" s="229"/>
      <c r="R3142" s="229"/>
      <c r="S3142" s="229"/>
      <c r="T3142" s="230"/>
      <c r="AT3142" s="231" t="s">
        <v>171</v>
      </c>
      <c r="AU3142" s="231" t="s">
        <v>134</v>
      </c>
      <c r="AV3142" s="12" t="s">
        <v>133</v>
      </c>
      <c r="AW3142" s="12" t="s">
        <v>33</v>
      </c>
      <c r="AX3142" s="12" t="s">
        <v>78</v>
      </c>
      <c r="AY3142" s="231" t="s">
        <v>126</v>
      </c>
    </row>
    <row r="3143" spans="2:65" s="1" customFormat="1" ht="22.5" customHeight="1">
      <c r="B3143" s="41"/>
      <c r="C3143" s="193" t="s">
        <v>2030</v>
      </c>
      <c r="D3143" s="193" t="s">
        <v>129</v>
      </c>
      <c r="E3143" s="194" t="s">
        <v>3577</v>
      </c>
      <c r="F3143" s="195" t="s">
        <v>3578</v>
      </c>
      <c r="G3143" s="196" t="s">
        <v>169</v>
      </c>
      <c r="H3143" s="197">
        <v>17.3</v>
      </c>
      <c r="I3143" s="198"/>
      <c r="J3143" s="199">
        <f>ROUND(I3143*H3143,2)</f>
        <v>0</v>
      </c>
      <c r="K3143" s="195" t="s">
        <v>21</v>
      </c>
      <c r="L3143" s="61"/>
      <c r="M3143" s="200" t="s">
        <v>21</v>
      </c>
      <c r="N3143" s="201" t="s">
        <v>42</v>
      </c>
      <c r="O3143" s="42"/>
      <c r="P3143" s="202">
        <f>O3143*H3143</f>
        <v>0</v>
      </c>
      <c r="Q3143" s="202">
        <v>0</v>
      </c>
      <c r="R3143" s="202">
        <f>Q3143*H3143</f>
        <v>0</v>
      </c>
      <c r="S3143" s="202">
        <v>0</v>
      </c>
      <c r="T3143" s="203">
        <f>S3143*H3143</f>
        <v>0</v>
      </c>
      <c r="AR3143" s="24" t="s">
        <v>161</v>
      </c>
      <c r="AT3143" s="24" t="s">
        <v>129</v>
      </c>
      <c r="AU3143" s="24" t="s">
        <v>134</v>
      </c>
      <c r="AY3143" s="24" t="s">
        <v>126</v>
      </c>
      <c r="BE3143" s="204">
        <f>IF(N3143="základní",J3143,0)</f>
        <v>0</v>
      </c>
      <c r="BF3143" s="204">
        <f>IF(N3143="snížená",J3143,0)</f>
        <v>0</v>
      </c>
      <c r="BG3143" s="204">
        <f>IF(N3143="zákl. přenesená",J3143,0)</f>
        <v>0</v>
      </c>
      <c r="BH3143" s="204">
        <f>IF(N3143="sníž. přenesená",J3143,0)</f>
        <v>0</v>
      </c>
      <c r="BI3143" s="204">
        <f>IF(N3143="nulová",J3143,0)</f>
        <v>0</v>
      </c>
      <c r="BJ3143" s="24" t="s">
        <v>134</v>
      </c>
      <c r="BK3143" s="204">
        <f>ROUND(I3143*H3143,2)</f>
        <v>0</v>
      </c>
      <c r="BL3143" s="24" t="s">
        <v>161</v>
      </c>
      <c r="BM3143" s="24" t="s">
        <v>3579</v>
      </c>
    </row>
    <row r="3144" spans="2:65" s="1" customFormat="1" ht="13.5">
      <c r="B3144" s="41"/>
      <c r="C3144" s="63"/>
      <c r="D3144" s="208" t="s">
        <v>135</v>
      </c>
      <c r="E3144" s="63"/>
      <c r="F3144" s="209" t="s">
        <v>3578</v>
      </c>
      <c r="G3144" s="63"/>
      <c r="H3144" s="63"/>
      <c r="I3144" s="163"/>
      <c r="J3144" s="63"/>
      <c r="K3144" s="63"/>
      <c r="L3144" s="61"/>
      <c r="M3144" s="207"/>
      <c r="N3144" s="42"/>
      <c r="O3144" s="42"/>
      <c r="P3144" s="42"/>
      <c r="Q3144" s="42"/>
      <c r="R3144" s="42"/>
      <c r="S3144" s="42"/>
      <c r="T3144" s="78"/>
      <c r="AT3144" s="24" t="s">
        <v>135</v>
      </c>
      <c r="AU3144" s="24" t="s">
        <v>134</v>
      </c>
    </row>
    <row r="3145" spans="2:65" s="11" customFormat="1" ht="13.5">
      <c r="B3145" s="210"/>
      <c r="C3145" s="211"/>
      <c r="D3145" s="208" t="s">
        <v>171</v>
      </c>
      <c r="E3145" s="212" t="s">
        <v>21</v>
      </c>
      <c r="F3145" s="213" t="s">
        <v>3580</v>
      </c>
      <c r="G3145" s="211"/>
      <c r="H3145" s="214">
        <v>5.0999999999999996</v>
      </c>
      <c r="I3145" s="215"/>
      <c r="J3145" s="211"/>
      <c r="K3145" s="211"/>
      <c r="L3145" s="216"/>
      <c r="M3145" s="217"/>
      <c r="N3145" s="218"/>
      <c r="O3145" s="218"/>
      <c r="P3145" s="218"/>
      <c r="Q3145" s="218"/>
      <c r="R3145" s="218"/>
      <c r="S3145" s="218"/>
      <c r="T3145" s="219"/>
      <c r="AT3145" s="220" t="s">
        <v>171</v>
      </c>
      <c r="AU3145" s="220" t="s">
        <v>134</v>
      </c>
      <c r="AV3145" s="11" t="s">
        <v>134</v>
      </c>
      <c r="AW3145" s="11" t="s">
        <v>33</v>
      </c>
      <c r="AX3145" s="11" t="s">
        <v>70</v>
      </c>
      <c r="AY3145" s="220" t="s">
        <v>126</v>
      </c>
    </row>
    <row r="3146" spans="2:65" s="11" customFormat="1" ht="13.5">
      <c r="B3146" s="210"/>
      <c r="C3146" s="211"/>
      <c r="D3146" s="208" t="s">
        <v>171</v>
      </c>
      <c r="E3146" s="212" t="s">
        <v>21</v>
      </c>
      <c r="F3146" s="213" t="s">
        <v>3581</v>
      </c>
      <c r="G3146" s="211"/>
      <c r="H3146" s="214">
        <v>6.8</v>
      </c>
      <c r="I3146" s="215"/>
      <c r="J3146" s="211"/>
      <c r="K3146" s="211"/>
      <c r="L3146" s="216"/>
      <c r="M3146" s="217"/>
      <c r="N3146" s="218"/>
      <c r="O3146" s="218"/>
      <c r="P3146" s="218"/>
      <c r="Q3146" s="218"/>
      <c r="R3146" s="218"/>
      <c r="S3146" s="218"/>
      <c r="T3146" s="219"/>
      <c r="AT3146" s="220" t="s">
        <v>171</v>
      </c>
      <c r="AU3146" s="220" t="s">
        <v>134</v>
      </c>
      <c r="AV3146" s="11" t="s">
        <v>134</v>
      </c>
      <c r="AW3146" s="11" t="s">
        <v>33</v>
      </c>
      <c r="AX3146" s="11" t="s">
        <v>70</v>
      </c>
      <c r="AY3146" s="220" t="s">
        <v>126</v>
      </c>
    </row>
    <row r="3147" spans="2:65" s="11" customFormat="1" ht="13.5">
      <c r="B3147" s="210"/>
      <c r="C3147" s="211"/>
      <c r="D3147" s="208" t="s">
        <v>171</v>
      </c>
      <c r="E3147" s="212" t="s">
        <v>21</v>
      </c>
      <c r="F3147" s="213" t="s">
        <v>3582</v>
      </c>
      <c r="G3147" s="211"/>
      <c r="H3147" s="214">
        <v>5.4</v>
      </c>
      <c r="I3147" s="215"/>
      <c r="J3147" s="211"/>
      <c r="K3147" s="211"/>
      <c r="L3147" s="216"/>
      <c r="M3147" s="217"/>
      <c r="N3147" s="218"/>
      <c r="O3147" s="218"/>
      <c r="P3147" s="218"/>
      <c r="Q3147" s="218"/>
      <c r="R3147" s="218"/>
      <c r="S3147" s="218"/>
      <c r="T3147" s="219"/>
      <c r="AT3147" s="220" t="s">
        <v>171</v>
      </c>
      <c r="AU3147" s="220" t="s">
        <v>134</v>
      </c>
      <c r="AV3147" s="11" t="s">
        <v>134</v>
      </c>
      <c r="AW3147" s="11" t="s">
        <v>33</v>
      </c>
      <c r="AX3147" s="11" t="s">
        <v>70</v>
      </c>
      <c r="AY3147" s="220" t="s">
        <v>126</v>
      </c>
    </row>
    <row r="3148" spans="2:65" s="12" customFormat="1" ht="13.5">
      <c r="B3148" s="221"/>
      <c r="C3148" s="222"/>
      <c r="D3148" s="205" t="s">
        <v>171</v>
      </c>
      <c r="E3148" s="248" t="s">
        <v>21</v>
      </c>
      <c r="F3148" s="249" t="s">
        <v>174</v>
      </c>
      <c r="G3148" s="222"/>
      <c r="H3148" s="250">
        <v>17.3</v>
      </c>
      <c r="I3148" s="226"/>
      <c r="J3148" s="222"/>
      <c r="K3148" s="222"/>
      <c r="L3148" s="227"/>
      <c r="M3148" s="228"/>
      <c r="N3148" s="229"/>
      <c r="O3148" s="229"/>
      <c r="P3148" s="229"/>
      <c r="Q3148" s="229"/>
      <c r="R3148" s="229"/>
      <c r="S3148" s="229"/>
      <c r="T3148" s="230"/>
      <c r="AT3148" s="231" t="s">
        <v>171</v>
      </c>
      <c r="AU3148" s="231" t="s">
        <v>134</v>
      </c>
      <c r="AV3148" s="12" t="s">
        <v>133</v>
      </c>
      <c r="AW3148" s="12" t="s">
        <v>33</v>
      </c>
      <c r="AX3148" s="12" t="s">
        <v>78</v>
      </c>
      <c r="AY3148" s="231" t="s">
        <v>126</v>
      </c>
    </row>
    <row r="3149" spans="2:65" s="1" customFormat="1" ht="22.5" customHeight="1">
      <c r="B3149" s="41"/>
      <c r="C3149" s="193" t="s">
        <v>3583</v>
      </c>
      <c r="D3149" s="193" t="s">
        <v>129</v>
      </c>
      <c r="E3149" s="194" t="s">
        <v>3584</v>
      </c>
      <c r="F3149" s="195" t="s">
        <v>3585</v>
      </c>
      <c r="G3149" s="196" t="s">
        <v>169</v>
      </c>
      <c r="H3149" s="197">
        <v>62.9</v>
      </c>
      <c r="I3149" s="198"/>
      <c r="J3149" s="199">
        <f>ROUND(I3149*H3149,2)</f>
        <v>0</v>
      </c>
      <c r="K3149" s="195" t="s">
        <v>21</v>
      </c>
      <c r="L3149" s="61"/>
      <c r="M3149" s="200" t="s">
        <v>21</v>
      </c>
      <c r="N3149" s="201" t="s">
        <v>42</v>
      </c>
      <c r="O3149" s="42"/>
      <c r="P3149" s="202">
        <f>O3149*H3149</f>
        <v>0</v>
      </c>
      <c r="Q3149" s="202">
        <v>0</v>
      </c>
      <c r="R3149" s="202">
        <f>Q3149*H3149</f>
        <v>0</v>
      </c>
      <c r="S3149" s="202">
        <v>0</v>
      </c>
      <c r="T3149" s="203">
        <f>S3149*H3149</f>
        <v>0</v>
      </c>
      <c r="AR3149" s="24" t="s">
        <v>161</v>
      </c>
      <c r="AT3149" s="24" t="s">
        <v>129</v>
      </c>
      <c r="AU3149" s="24" t="s">
        <v>134</v>
      </c>
      <c r="AY3149" s="24" t="s">
        <v>126</v>
      </c>
      <c r="BE3149" s="204">
        <f>IF(N3149="základní",J3149,0)</f>
        <v>0</v>
      </c>
      <c r="BF3149" s="204">
        <f>IF(N3149="snížená",J3149,0)</f>
        <v>0</v>
      </c>
      <c r="BG3149" s="204">
        <f>IF(N3149="zákl. přenesená",J3149,0)</f>
        <v>0</v>
      </c>
      <c r="BH3149" s="204">
        <f>IF(N3149="sníž. přenesená",J3149,0)</f>
        <v>0</v>
      </c>
      <c r="BI3149" s="204">
        <f>IF(N3149="nulová",J3149,0)</f>
        <v>0</v>
      </c>
      <c r="BJ3149" s="24" t="s">
        <v>134</v>
      </c>
      <c r="BK3149" s="204">
        <f>ROUND(I3149*H3149,2)</f>
        <v>0</v>
      </c>
      <c r="BL3149" s="24" t="s">
        <v>161</v>
      </c>
      <c r="BM3149" s="24" t="s">
        <v>3586</v>
      </c>
    </row>
    <row r="3150" spans="2:65" s="1" customFormat="1" ht="13.5">
      <c r="B3150" s="41"/>
      <c r="C3150" s="63"/>
      <c r="D3150" s="208" t="s">
        <v>135</v>
      </c>
      <c r="E3150" s="63"/>
      <c r="F3150" s="209" t="s">
        <v>3585</v>
      </c>
      <c r="G3150" s="63"/>
      <c r="H3150" s="63"/>
      <c r="I3150" s="163"/>
      <c r="J3150" s="63"/>
      <c r="K3150" s="63"/>
      <c r="L3150" s="61"/>
      <c r="M3150" s="207"/>
      <c r="N3150" s="42"/>
      <c r="O3150" s="42"/>
      <c r="P3150" s="42"/>
      <c r="Q3150" s="42"/>
      <c r="R3150" s="42"/>
      <c r="S3150" s="42"/>
      <c r="T3150" s="78"/>
      <c r="AT3150" s="24" t="s">
        <v>135</v>
      </c>
      <c r="AU3150" s="24" t="s">
        <v>134</v>
      </c>
    </row>
    <row r="3151" spans="2:65" s="13" customFormat="1" ht="13.5">
      <c r="B3151" s="237"/>
      <c r="C3151" s="238"/>
      <c r="D3151" s="208" t="s">
        <v>171</v>
      </c>
      <c r="E3151" s="239" t="s">
        <v>21</v>
      </c>
      <c r="F3151" s="240" t="s">
        <v>3587</v>
      </c>
      <c r="G3151" s="238"/>
      <c r="H3151" s="241" t="s">
        <v>21</v>
      </c>
      <c r="I3151" s="242"/>
      <c r="J3151" s="238"/>
      <c r="K3151" s="238"/>
      <c r="L3151" s="243"/>
      <c r="M3151" s="244"/>
      <c r="N3151" s="245"/>
      <c r="O3151" s="245"/>
      <c r="P3151" s="245"/>
      <c r="Q3151" s="245"/>
      <c r="R3151" s="245"/>
      <c r="S3151" s="245"/>
      <c r="T3151" s="246"/>
      <c r="AT3151" s="247" t="s">
        <v>171</v>
      </c>
      <c r="AU3151" s="247" t="s">
        <v>134</v>
      </c>
      <c r="AV3151" s="13" t="s">
        <v>78</v>
      </c>
      <c r="AW3151" s="13" t="s">
        <v>33</v>
      </c>
      <c r="AX3151" s="13" t="s">
        <v>70</v>
      </c>
      <c r="AY3151" s="247" t="s">
        <v>126</v>
      </c>
    </row>
    <row r="3152" spans="2:65" s="11" customFormat="1" ht="13.5">
      <c r="B3152" s="210"/>
      <c r="C3152" s="211"/>
      <c r="D3152" s="208" t="s">
        <v>171</v>
      </c>
      <c r="E3152" s="212" t="s">
        <v>21</v>
      </c>
      <c r="F3152" s="213" t="s">
        <v>3588</v>
      </c>
      <c r="G3152" s="211"/>
      <c r="H3152" s="214">
        <v>3.4</v>
      </c>
      <c r="I3152" s="215"/>
      <c r="J3152" s="211"/>
      <c r="K3152" s="211"/>
      <c r="L3152" s="216"/>
      <c r="M3152" s="217"/>
      <c r="N3152" s="218"/>
      <c r="O3152" s="218"/>
      <c r="P3152" s="218"/>
      <c r="Q3152" s="218"/>
      <c r="R3152" s="218"/>
      <c r="S3152" s="218"/>
      <c r="T3152" s="219"/>
      <c r="AT3152" s="220" t="s">
        <v>171</v>
      </c>
      <c r="AU3152" s="220" t="s">
        <v>134</v>
      </c>
      <c r="AV3152" s="11" t="s">
        <v>134</v>
      </c>
      <c r="AW3152" s="11" t="s">
        <v>33</v>
      </c>
      <c r="AX3152" s="11" t="s">
        <v>70</v>
      </c>
      <c r="AY3152" s="220" t="s">
        <v>126</v>
      </c>
    </row>
    <row r="3153" spans="2:51" s="11" customFormat="1" ht="13.5">
      <c r="B3153" s="210"/>
      <c r="C3153" s="211"/>
      <c r="D3153" s="208" t="s">
        <v>171</v>
      </c>
      <c r="E3153" s="212" t="s">
        <v>21</v>
      </c>
      <c r="F3153" s="213" t="s">
        <v>3589</v>
      </c>
      <c r="G3153" s="211"/>
      <c r="H3153" s="214">
        <v>1.7</v>
      </c>
      <c r="I3153" s="215"/>
      <c r="J3153" s="211"/>
      <c r="K3153" s="211"/>
      <c r="L3153" s="216"/>
      <c r="M3153" s="217"/>
      <c r="N3153" s="218"/>
      <c r="O3153" s="218"/>
      <c r="P3153" s="218"/>
      <c r="Q3153" s="218"/>
      <c r="R3153" s="218"/>
      <c r="S3153" s="218"/>
      <c r="T3153" s="219"/>
      <c r="AT3153" s="220" t="s">
        <v>171</v>
      </c>
      <c r="AU3153" s="220" t="s">
        <v>134</v>
      </c>
      <c r="AV3153" s="11" t="s">
        <v>134</v>
      </c>
      <c r="AW3153" s="11" t="s">
        <v>33</v>
      </c>
      <c r="AX3153" s="11" t="s">
        <v>70</v>
      </c>
      <c r="AY3153" s="220" t="s">
        <v>126</v>
      </c>
    </row>
    <row r="3154" spans="2:51" s="11" customFormat="1" ht="13.5">
      <c r="B3154" s="210"/>
      <c r="C3154" s="211"/>
      <c r="D3154" s="208" t="s">
        <v>171</v>
      </c>
      <c r="E3154" s="212" t="s">
        <v>21</v>
      </c>
      <c r="F3154" s="213" t="s">
        <v>3590</v>
      </c>
      <c r="G3154" s="211"/>
      <c r="H3154" s="214">
        <v>1.7</v>
      </c>
      <c r="I3154" s="215"/>
      <c r="J3154" s="211"/>
      <c r="K3154" s="211"/>
      <c r="L3154" s="216"/>
      <c r="M3154" s="217"/>
      <c r="N3154" s="218"/>
      <c r="O3154" s="218"/>
      <c r="P3154" s="218"/>
      <c r="Q3154" s="218"/>
      <c r="R3154" s="218"/>
      <c r="S3154" s="218"/>
      <c r="T3154" s="219"/>
      <c r="AT3154" s="220" t="s">
        <v>171</v>
      </c>
      <c r="AU3154" s="220" t="s">
        <v>134</v>
      </c>
      <c r="AV3154" s="11" t="s">
        <v>134</v>
      </c>
      <c r="AW3154" s="11" t="s">
        <v>33</v>
      </c>
      <c r="AX3154" s="11" t="s">
        <v>70</v>
      </c>
      <c r="AY3154" s="220" t="s">
        <v>126</v>
      </c>
    </row>
    <row r="3155" spans="2:51" s="11" customFormat="1" ht="13.5">
      <c r="B3155" s="210"/>
      <c r="C3155" s="211"/>
      <c r="D3155" s="208" t="s">
        <v>171</v>
      </c>
      <c r="E3155" s="212" t="s">
        <v>21</v>
      </c>
      <c r="F3155" s="213" t="s">
        <v>3591</v>
      </c>
      <c r="G3155" s="211"/>
      <c r="H3155" s="214">
        <v>3.4</v>
      </c>
      <c r="I3155" s="215"/>
      <c r="J3155" s="211"/>
      <c r="K3155" s="211"/>
      <c r="L3155" s="216"/>
      <c r="M3155" s="217"/>
      <c r="N3155" s="218"/>
      <c r="O3155" s="218"/>
      <c r="P3155" s="218"/>
      <c r="Q3155" s="218"/>
      <c r="R3155" s="218"/>
      <c r="S3155" s="218"/>
      <c r="T3155" s="219"/>
      <c r="AT3155" s="220" t="s">
        <v>171</v>
      </c>
      <c r="AU3155" s="220" t="s">
        <v>134</v>
      </c>
      <c r="AV3155" s="11" t="s">
        <v>134</v>
      </c>
      <c r="AW3155" s="11" t="s">
        <v>33</v>
      </c>
      <c r="AX3155" s="11" t="s">
        <v>70</v>
      </c>
      <c r="AY3155" s="220" t="s">
        <v>126</v>
      </c>
    </row>
    <row r="3156" spans="2:51" s="11" customFormat="1" ht="13.5">
      <c r="B3156" s="210"/>
      <c r="C3156" s="211"/>
      <c r="D3156" s="208" t="s">
        <v>171</v>
      </c>
      <c r="E3156" s="212" t="s">
        <v>21</v>
      </c>
      <c r="F3156" s="213" t="s">
        <v>3592</v>
      </c>
      <c r="G3156" s="211"/>
      <c r="H3156" s="214">
        <v>3.4</v>
      </c>
      <c r="I3156" s="215"/>
      <c r="J3156" s="211"/>
      <c r="K3156" s="211"/>
      <c r="L3156" s="216"/>
      <c r="M3156" s="217"/>
      <c r="N3156" s="218"/>
      <c r="O3156" s="218"/>
      <c r="P3156" s="218"/>
      <c r="Q3156" s="218"/>
      <c r="R3156" s="218"/>
      <c r="S3156" s="218"/>
      <c r="T3156" s="219"/>
      <c r="AT3156" s="220" t="s">
        <v>171</v>
      </c>
      <c r="AU3156" s="220" t="s">
        <v>134</v>
      </c>
      <c r="AV3156" s="11" t="s">
        <v>134</v>
      </c>
      <c r="AW3156" s="11" t="s">
        <v>33</v>
      </c>
      <c r="AX3156" s="11" t="s">
        <v>70</v>
      </c>
      <c r="AY3156" s="220" t="s">
        <v>126</v>
      </c>
    </row>
    <row r="3157" spans="2:51" s="11" customFormat="1" ht="13.5">
      <c r="B3157" s="210"/>
      <c r="C3157" s="211"/>
      <c r="D3157" s="208" t="s">
        <v>171</v>
      </c>
      <c r="E3157" s="212" t="s">
        <v>21</v>
      </c>
      <c r="F3157" s="213" t="s">
        <v>3593</v>
      </c>
      <c r="G3157" s="211"/>
      <c r="H3157" s="214">
        <v>3.4</v>
      </c>
      <c r="I3157" s="215"/>
      <c r="J3157" s="211"/>
      <c r="K3157" s="211"/>
      <c r="L3157" s="216"/>
      <c r="M3157" s="217"/>
      <c r="N3157" s="218"/>
      <c r="O3157" s="218"/>
      <c r="P3157" s="218"/>
      <c r="Q3157" s="218"/>
      <c r="R3157" s="218"/>
      <c r="S3157" s="218"/>
      <c r="T3157" s="219"/>
      <c r="AT3157" s="220" t="s">
        <v>171</v>
      </c>
      <c r="AU3157" s="220" t="s">
        <v>134</v>
      </c>
      <c r="AV3157" s="11" t="s">
        <v>134</v>
      </c>
      <c r="AW3157" s="11" t="s">
        <v>33</v>
      </c>
      <c r="AX3157" s="11" t="s">
        <v>70</v>
      </c>
      <c r="AY3157" s="220" t="s">
        <v>126</v>
      </c>
    </row>
    <row r="3158" spans="2:51" s="11" customFormat="1" ht="13.5">
      <c r="B3158" s="210"/>
      <c r="C3158" s="211"/>
      <c r="D3158" s="208" t="s">
        <v>171</v>
      </c>
      <c r="E3158" s="212" t="s">
        <v>21</v>
      </c>
      <c r="F3158" s="213" t="s">
        <v>3594</v>
      </c>
      <c r="G3158" s="211"/>
      <c r="H3158" s="214">
        <v>3.4</v>
      </c>
      <c r="I3158" s="215"/>
      <c r="J3158" s="211"/>
      <c r="K3158" s="211"/>
      <c r="L3158" s="216"/>
      <c r="M3158" s="217"/>
      <c r="N3158" s="218"/>
      <c r="O3158" s="218"/>
      <c r="P3158" s="218"/>
      <c r="Q3158" s="218"/>
      <c r="R3158" s="218"/>
      <c r="S3158" s="218"/>
      <c r="T3158" s="219"/>
      <c r="AT3158" s="220" t="s">
        <v>171</v>
      </c>
      <c r="AU3158" s="220" t="s">
        <v>134</v>
      </c>
      <c r="AV3158" s="11" t="s">
        <v>134</v>
      </c>
      <c r="AW3158" s="11" t="s">
        <v>33</v>
      </c>
      <c r="AX3158" s="11" t="s">
        <v>70</v>
      </c>
      <c r="AY3158" s="220" t="s">
        <v>126</v>
      </c>
    </row>
    <row r="3159" spans="2:51" s="13" customFormat="1" ht="13.5">
      <c r="B3159" s="237"/>
      <c r="C3159" s="238"/>
      <c r="D3159" s="208" t="s">
        <v>171</v>
      </c>
      <c r="E3159" s="239" t="s">
        <v>21</v>
      </c>
      <c r="F3159" s="240" t="s">
        <v>3595</v>
      </c>
      <c r="G3159" s="238"/>
      <c r="H3159" s="241" t="s">
        <v>21</v>
      </c>
      <c r="I3159" s="242"/>
      <c r="J3159" s="238"/>
      <c r="K3159" s="238"/>
      <c r="L3159" s="243"/>
      <c r="M3159" s="244"/>
      <c r="N3159" s="245"/>
      <c r="O3159" s="245"/>
      <c r="P3159" s="245"/>
      <c r="Q3159" s="245"/>
      <c r="R3159" s="245"/>
      <c r="S3159" s="245"/>
      <c r="T3159" s="246"/>
      <c r="AT3159" s="247" t="s">
        <v>171</v>
      </c>
      <c r="AU3159" s="247" t="s">
        <v>134</v>
      </c>
      <c r="AV3159" s="13" t="s">
        <v>78</v>
      </c>
      <c r="AW3159" s="13" t="s">
        <v>33</v>
      </c>
      <c r="AX3159" s="13" t="s">
        <v>70</v>
      </c>
      <c r="AY3159" s="247" t="s">
        <v>126</v>
      </c>
    </row>
    <row r="3160" spans="2:51" s="11" customFormat="1" ht="13.5">
      <c r="B3160" s="210"/>
      <c r="C3160" s="211"/>
      <c r="D3160" s="208" t="s">
        <v>171</v>
      </c>
      <c r="E3160" s="212" t="s">
        <v>21</v>
      </c>
      <c r="F3160" s="213" t="s">
        <v>3596</v>
      </c>
      <c r="G3160" s="211"/>
      <c r="H3160" s="214">
        <v>1.7</v>
      </c>
      <c r="I3160" s="215"/>
      <c r="J3160" s="211"/>
      <c r="K3160" s="211"/>
      <c r="L3160" s="216"/>
      <c r="M3160" s="217"/>
      <c r="N3160" s="218"/>
      <c r="O3160" s="218"/>
      <c r="P3160" s="218"/>
      <c r="Q3160" s="218"/>
      <c r="R3160" s="218"/>
      <c r="S3160" s="218"/>
      <c r="T3160" s="219"/>
      <c r="AT3160" s="220" t="s">
        <v>171</v>
      </c>
      <c r="AU3160" s="220" t="s">
        <v>134</v>
      </c>
      <c r="AV3160" s="11" t="s">
        <v>134</v>
      </c>
      <c r="AW3160" s="11" t="s">
        <v>33</v>
      </c>
      <c r="AX3160" s="11" t="s">
        <v>70</v>
      </c>
      <c r="AY3160" s="220" t="s">
        <v>126</v>
      </c>
    </row>
    <row r="3161" spans="2:51" s="11" customFormat="1" ht="13.5">
      <c r="B3161" s="210"/>
      <c r="C3161" s="211"/>
      <c r="D3161" s="208" t="s">
        <v>171</v>
      </c>
      <c r="E3161" s="212" t="s">
        <v>21</v>
      </c>
      <c r="F3161" s="213" t="s">
        <v>3597</v>
      </c>
      <c r="G3161" s="211"/>
      <c r="H3161" s="214">
        <v>1.7</v>
      </c>
      <c r="I3161" s="215"/>
      <c r="J3161" s="211"/>
      <c r="K3161" s="211"/>
      <c r="L3161" s="216"/>
      <c r="M3161" s="217"/>
      <c r="N3161" s="218"/>
      <c r="O3161" s="218"/>
      <c r="P3161" s="218"/>
      <c r="Q3161" s="218"/>
      <c r="R3161" s="218"/>
      <c r="S3161" s="218"/>
      <c r="T3161" s="219"/>
      <c r="AT3161" s="220" t="s">
        <v>171</v>
      </c>
      <c r="AU3161" s="220" t="s">
        <v>134</v>
      </c>
      <c r="AV3161" s="11" t="s">
        <v>134</v>
      </c>
      <c r="AW3161" s="11" t="s">
        <v>33</v>
      </c>
      <c r="AX3161" s="11" t="s">
        <v>70</v>
      </c>
      <c r="AY3161" s="220" t="s">
        <v>126</v>
      </c>
    </row>
    <row r="3162" spans="2:51" s="11" customFormat="1" ht="13.5">
      <c r="B3162" s="210"/>
      <c r="C3162" s="211"/>
      <c r="D3162" s="208" t="s">
        <v>171</v>
      </c>
      <c r="E3162" s="212" t="s">
        <v>21</v>
      </c>
      <c r="F3162" s="213" t="s">
        <v>3598</v>
      </c>
      <c r="G3162" s="211"/>
      <c r="H3162" s="214">
        <v>1.7</v>
      </c>
      <c r="I3162" s="215"/>
      <c r="J3162" s="211"/>
      <c r="K3162" s="211"/>
      <c r="L3162" s="216"/>
      <c r="M3162" s="217"/>
      <c r="N3162" s="218"/>
      <c r="O3162" s="218"/>
      <c r="P3162" s="218"/>
      <c r="Q3162" s="218"/>
      <c r="R3162" s="218"/>
      <c r="S3162" s="218"/>
      <c r="T3162" s="219"/>
      <c r="AT3162" s="220" t="s">
        <v>171</v>
      </c>
      <c r="AU3162" s="220" t="s">
        <v>134</v>
      </c>
      <c r="AV3162" s="11" t="s">
        <v>134</v>
      </c>
      <c r="AW3162" s="11" t="s">
        <v>33</v>
      </c>
      <c r="AX3162" s="11" t="s">
        <v>70</v>
      </c>
      <c r="AY3162" s="220" t="s">
        <v>126</v>
      </c>
    </row>
    <row r="3163" spans="2:51" s="11" customFormat="1" ht="13.5">
      <c r="B3163" s="210"/>
      <c r="C3163" s="211"/>
      <c r="D3163" s="208" t="s">
        <v>171</v>
      </c>
      <c r="E3163" s="212" t="s">
        <v>21</v>
      </c>
      <c r="F3163" s="213" t="s">
        <v>3599</v>
      </c>
      <c r="G3163" s="211"/>
      <c r="H3163" s="214">
        <v>1.7</v>
      </c>
      <c r="I3163" s="215"/>
      <c r="J3163" s="211"/>
      <c r="K3163" s="211"/>
      <c r="L3163" s="216"/>
      <c r="M3163" s="217"/>
      <c r="N3163" s="218"/>
      <c r="O3163" s="218"/>
      <c r="P3163" s="218"/>
      <c r="Q3163" s="218"/>
      <c r="R3163" s="218"/>
      <c r="S3163" s="218"/>
      <c r="T3163" s="219"/>
      <c r="AT3163" s="220" t="s">
        <v>171</v>
      </c>
      <c r="AU3163" s="220" t="s">
        <v>134</v>
      </c>
      <c r="AV3163" s="11" t="s">
        <v>134</v>
      </c>
      <c r="AW3163" s="11" t="s">
        <v>33</v>
      </c>
      <c r="AX3163" s="11" t="s">
        <v>70</v>
      </c>
      <c r="AY3163" s="220" t="s">
        <v>126</v>
      </c>
    </row>
    <row r="3164" spans="2:51" s="11" customFormat="1" ht="13.5">
      <c r="B3164" s="210"/>
      <c r="C3164" s="211"/>
      <c r="D3164" s="208" t="s">
        <v>171</v>
      </c>
      <c r="E3164" s="212" t="s">
        <v>21</v>
      </c>
      <c r="F3164" s="213" t="s">
        <v>3600</v>
      </c>
      <c r="G3164" s="211"/>
      <c r="H3164" s="214">
        <v>1.7</v>
      </c>
      <c r="I3164" s="215"/>
      <c r="J3164" s="211"/>
      <c r="K3164" s="211"/>
      <c r="L3164" s="216"/>
      <c r="M3164" s="217"/>
      <c r="N3164" s="218"/>
      <c r="O3164" s="218"/>
      <c r="P3164" s="218"/>
      <c r="Q3164" s="218"/>
      <c r="R3164" s="218"/>
      <c r="S3164" s="218"/>
      <c r="T3164" s="219"/>
      <c r="AT3164" s="220" t="s">
        <v>171</v>
      </c>
      <c r="AU3164" s="220" t="s">
        <v>134</v>
      </c>
      <c r="AV3164" s="11" t="s">
        <v>134</v>
      </c>
      <c r="AW3164" s="11" t="s">
        <v>33</v>
      </c>
      <c r="AX3164" s="11" t="s">
        <v>70</v>
      </c>
      <c r="AY3164" s="220" t="s">
        <v>126</v>
      </c>
    </row>
    <row r="3165" spans="2:51" s="11" customFormat="1" ht="13.5">
      <c r="B3165" s="210"/>
      <c r="C3165" s="211"/>
      <c r="D3165" s="208" t="s">
        <v>171</v>
      </c>
      <c r="E3165" s="212" t="s">
        <v>21</v>
      </c>
      <c r="F3165" s="213" t="s">
        <v>3601</v>
      </c>
      <c r="G3165" s="211"/>
      <c r="H3165" s="214">
        <v>1.7</v>
      </c>
      <c r="I3165" s="215"/>
      <c r="J3165" s="211"/>
      <c r="K3165" s="211"/>
      <c r="L3165" s="216"/>
      <c r="M3165" s="217"/>
      <c r="N3165" s="218"/>
      <c r="O3165" s="218"/>
      <c r="P3165" s="218"/>
      <c r="Q3165" s="218"/>
      <c r="R3165" s="218"/>
      <c r="S3165" s="218"/>
      <c r="T3165" s="219"/>
      <c r="AT3165" s="220" t="s">
        <v>171</v>
      </c>
      <c r="AU3165" s="220" t="s">
        <v>134</v>
      </c>
      <c r="AV3165" s="11" t="s">
        <v>134</v>
      </c>
      <c r="AW3165" s="11" t="s">
        <v>33</v>
      </c>
      <c r="AX3165" s="11" t="s">
        <v>70</v>
      </c>
      <c r="AY3165" s="220" t="s">
        <v>126</v>
      </c>
    </row>
    <row r="3166" spans="2:51" s="11" customFormat="1" ht="13.5">
      <c r="B3166" s="210"/>
      <c r="C3166" s="211"/>
      <c r="D3166" s="208" t="s">
        <v>171</v>
      </c>
      <c r="E3166" s="212" t="s">
        <v>21</v>
      </c>
      <c r="F3166" s="213" t="s">
        <v>3602</v>
      </c>
      <c r="G3166" s="211"/>
      <c r="H3166" s="214">
        <v>1.7</v>
      </c>
      <c r="I3166" s="215"/>
      <c r="J3166" s="211"/>
      <c r="K3166" s="211"/>
      <c r="L3166" s="216"/>
      <c r="M3166" s="217"/>
      <c r="N3166" s="218"/>
      <c r="O3166" s="218"/>
      <c r="P3166" s="218"/>
      <c r="Q3166" s="218"/>
      <c r="R3166" s="218"/>
      <c r="S3166" s="218"/>
      <c r="T3166" s="219"/>
      <c r="AT3166" s="220" t="s">
        <v>171</v>
      </c>
      <c r="AU3166" s="220" t="s">
        <v>134</v>
      </c>
      <c r="AV3166" s="11" t="s">
        <v>134</v>
      </c>
      <c r="AW3166" s="11" t="s">
        <v>33</v>
      </c>
      <c r="AX3166" s="11" t="s">
        <v>70</v>
      </c>
      <c r="AY3166" s="220" t="s">
        <v>126</v>
      </c>
    </row>
    <row r="3167" spans="2:51" s="11" customFormat="1" ht="13.5">
      <c r="B3167" s="210"/>
      <c r="C3167" s="211"/>
      <c r="D3167" s="208" t="s">
        <v>171</v>
      </c>
      <c r="E3167" s="212" t="s">
        <v>21</v>
      </c>
      <c r="F3167" s="213" t="s">
        <v>3603</v>
      </c>
      <c r="G3167" s="211"/>
      <c r="H3167" s="214">
        <v>1.7</v>
      </c>
      <c r="I3167" s="215"/>
      <c r="J3167" s="211"/>
      <c r="K3167" s="211"/>
      <c r="L3167" s="216"/>
      <c r="M3167" s="217"/>
      <c r="N3167" s="218"/>
      <c r="O3167" s="218"/>
      <c r="P3167" s="218"/>
      <c r="Q3167" s="218"/>
      <c r="R3167" s="218"/>
      <c r="S3167" s="218"/>
      <c r="T3167" s="219"/>
      <c r="AT3167" s="220" t="s">
        <v>171</v>
      </c>
      <c r="AU3167" s="220" t="s">
        <v>134</v>
      </c>
      <c r="AV3167" s="11" t="s">
        <v>134</v>
      </c>
      <c r="AW3167" s="11" t="s">
        <v>33</v>
      </c>
      <c r="AX3167" s="11" t="s">
        <v>70</v>
      </c>
      <c r="AY3167" s="220" t="s">
        <v>126</v>
      </c>
    </row>
    <row r="3168" spans="2:51" s="11" customFormat="1" ht="13.5">
      <c r="B3168" s="210"/>
      <c r="C3168" s="211"/>
      <c r="D3168" s="208" t="s">
        <v>171</v>
      </c>
      <c r="E3168" s="212" t="s">
        <v>21</v>
      </c>
      <c r="F3168" s="213" t="s">
        <v>3604</v>
      </c>
      <c r="G3168" s="211"/>
      <c r="H3168" s="214">
        <v>1.7</v>
      </c>
      <c r="I3168" s="215"/>
      <c r="J3168" s="211"/>
      <c r="K3168" s="211"/>
      <c r="L3168" s="216"/>
      <c r="M3168" s="217"/>
      <c r="N3168" s="218"/>
      <c r="O3168" s="218"/>
      <c r="P3168" s="218"/>
      <c r="Q3168" s="218"/>
      <c r="R3168" s="218"/>
      <c r="S3168" s="218"/>
      <c r="T3168" s="219"/>
      <c r="AT3168" s="220" t="s">
        <v>171</v>
      </c>
      <c r="AU3168" s="220" t="s">
        <v>134</v>
      </c>
      <c r="AV3168" s="11" t="s">
        <v>134</v>
      </c>
      <c r="AW3168" s="11" t="s">
        <v>33</v>
      </c>
      <c r="AX3168" s="11" t="s">
        <v>70</v>
      </c>
      <c r="AY3168" s="220" t="s">
        <v>126</v>
      </c>
    </row>
    <row r="3169" spans="2:51" s="11" customFormat="1" ht="13.5">
      <c r="B3169" s="210"/>
      <c r="C3169" s="211"/>
      <c r="D3169" s="208" t="s">
        <v>171</v>
      </c>
      <c r="E3169" s="212" t="s">
        <v>21</v>
      </c>
      <c r="F3169" s="213" t="s">
        <v>3605</v>
      </c>
      <c r="G3169" s="211"/>
      <c r="H3169" s="214">
        <v>1.7</v>
      </c>
      <c r="I3169" s="215"/>
      <c r="J3169" s="211"/>
      <c r="K3169" s="211"/>
      <c r="L3169" s="216"/>
      <c r="M3169" s="217"/>
      <c r="N3169" s="218"/>
      <c r="O3169" s="218"/>
      <c r="P3169" s="218"/>
      <c r="Q3169" s="218"/>
      <c r="R3169" s="218"/>
      <c r="S3169" s="218"/>
      <c r="T3169" s="219"/>
      <c r="AT3169" s="220" t="s">
        <v>171</v>
      </c>
      <c r="AU3169" s="220" t="s">
        <v>134</v>
      </c>
      <c r="AV3169" s="11" t="s">
        <v>134</v>
      </c>
      <c r="AW3169" s="11" t="s">
        <v>33</v>
      </c>
      <c r="AX3169" s="11" t="s">
        <v>70</v>
      </c>
      <c r="AY3169" s="220" t="s">
        <v>126</v>
      </c>
    </row>
    <row r="3170" spans="2:51" s="11" customFormat="1" ht="13.5">
      <c r="B3170" s="210"/>
      <c r="C3170" s="211"/>
      <c r="D3170" s="208" t="s">
        <v>171</v>
      </c>
      <c r="E3170" s="212" t="s">
        <v>21</v>
      </c>
      <c r="F3170" s="213" t="s">
        <v>3606</v>
      </c>
      <c r="G3170" s="211"/>
      <c r="H3170" s="214">
        <v>1.7</v>
      </c>
      <c r="I3170" s="215"/>
      <c r="J3170" s="211"/>
      <c r="K3170" s="211"/>
      <c r="L3170" s="216"/>
      <c r="M3170" s="217"/>
      <c r="N3170" s="218"/>
      <c r="O3170" s="218"/>
      <c r="P3170" s="218"/>
      <c r="Q3170" s="218"/>
      <c r="R3170" s="218"/>
      <c r="S3170" s="218"/>
      <c r="T3170" s="219"/>
      <c r="AT3170" s="220" t="s">
        <v>171</v>
      </c>
      <c r="AU3170" s="220" t="s">
        <v>134</v>
      </c>
      <c r="AV3170" s="11" t="s">
        <v>134</v>
      </c>
      <c r="AW3170" s="11" t="s">
        <v>33</v>
      </c>
      <c r="AX3170" s="11" t="s">
        <v>70</v>
      </c>
      <c r="AY3170" s="220" t="s">
        <v>126</v>
      </c>
    </row>
    <row r="3171" spans="2:51" s="11" customFormat="1" ht="13.5">
      <c r="B3171" s="210"/>
      <c r="C3171" s="211"/>
      <c r="D3171" s="208" t="s">
        <v>171</v>
      </c>
      <c r="E3171" s="212" t="s">
        <v>21</v>
      </c>
      <c r="F3171" s="213" t="s">
        <v>3607</v>
      </c>
      <c r="G3171" s="211"/>
      <c r="H3171" s="214">
        <v>1.7</v>
      </c>
      <c r="I3171" s="215"/>
      <c r="J3171" s="211"/>
      <c r="K3171" s="211"/>
      <c r="L3171" s="216"/>
      <c r="M3171" s="217"/>
      <c r="N3171" s="218"/>
      <c r="O3171" s="218"/>
      <c r="P3171" s="218"/>
      <c r="Q3171" s="218"/>
      <c r="R3171" s="218"/>
      <c r="S3171" s="218"/>
      <c r="T3171" s="219"/>
      <c r="AT3171" s="220" t="s">
        <v>171</v>
      </c>
      <c r="AU3171" s="220" t="s">
        <v>134</v>
      </c>
      <c r="AV3171" s="11" t="s">
        <v>134</v>
      </c>
      <c r="AW3171" s="11" t="s">
        <v>33</v>
      </c>
      <c r="AX3171" s="11" t="s">
        <v>70</v>
      </c>
      <c r="AY3171" s="220" t="s">
        <v>126</v>
      </c>
    </row>
    <row r="3172" spans="2:51" s="11" customFormat="1" ht="13.5">
      <c r="B3172" s="210"/>
      <c r="C3172" s="211"/>
      <c r="D3172" s="208" t="s">
        <v>171</v>
      </c>
      <c r="E3172" s="212" t="s">
        <v>21</v>
      </c>
      <c r="F3172" s="213" t="s">
        <v>3608</v>
      </c>
      <c r="G3172" s="211"/>
      <c r="H3172" s="214">
        <v>1.7</v>
      </c>
      <c r="I3172" s="215"/>
      <c r="J3172" s="211"/>
      <c r="K3172" s="211"/>
      <c r="L3172" s="216"/>
      <c r="M3172" s="217"/>
      <c r="N3172" s="218"/>
      <c r="O3172" s="218"/>
      <c r="P3172" s="218"/>
      <c r="Q3172" s="218"/>
      <c r="R3172" s="218"/>
      <c r="S3172" s="218"/>
      <c r="T3172" s="219"/>
      <c r="AT3172" s="220" t="s">
        <v>171</v>
      </c>
      <c r="AU3172" s="220" t="s">
        <v>134</v>
      </c>
      <c r="AV3172" s="11" t="s">
        <v>134</v>
      </c>
      <c r="AW3172" s="11" t="s">
        <v>33</v>
      </c>
      <c r="AX3172" s="11" t="s">
        <v>70</v>
      </c>
      <c r="AY3172" s="220" t="s">
        <v>126</v>
      </c>
    </row>
    <row r="3173" spans="2:51" s="11" customFormat="1" ht="13.5">
      <c r="B3173" s="210"/>
      <c r="C3173" s="211"/>
      <c r="D3173" s="208" t="s">
        <v>171</v>
      </c>
      <c r="E3173" s="212" t="s">
        <v>21</v>
      </c>
      <c r="F3173" s="213" t="s">
        <v>3609</v>
      </c>
      <c r="G3173" s="211"/>
      <c r="H3173" s="214">
        <v>1.7</v>
      </c>
      <c r="I3173" s="215"/>
      <c r="J3173" s="211"/>
      <c r="K3173" s="211"/>
      <c r="L3173" s="216"/>
      <c r="M3173" s="217"/>
      <c r="N3173" s="218"/>
      <c r="O3173" s="218"/>
      <c r="P3173" s="218"/>
      <c r="Q3173" s="218"/>
      <c r="R3173" s="218"/>
      <c r="S3173" s="218"/>
      <c r="T3173" s="219"/>
      <c r="AT3173" s="220" t="s">
        <v>171</v>
      </c>
      <c r="AU3173" s="220" t="s">
        <v>134</v>
      </c>
      <c r="AV3173" s="11" t="s">
        <v>134</v>
      </c>
      <c r="AW3173" s="11" t="s">
        <v>33</v>
      </c>
      <c r="AX3173" s="11" t="s">
        <v>70</v>
      </c>
      <c r="AY3173" s="220" t="s">
        <v>126</v>
      </c>
    </row>
    <row r="3174" spans="2:51" s="11" customFormat="1" ht="13.5">
      <c r="B3174" s="210"/>
      <c r="C3174" s="211"/>
      <c r="D3174" s="208" t="s">
        <v>171</v>
      </c>
      <c r="E3174" s="212" t="s">
        <v>21</v>
      </c>
      <c r="F3174" s="213" t="s">
        <v>3610</v>
      </c>
      <c r="G3174" s="211"/>
      <c r="H3174" s="214">
        <v>1.7</v>
      </c>
      <c r="I3174" s="215"/>
      <c r="J3174" s="211"/>
      <c r="K3174" s="211"/>
      <c r="L3174" s="216"/>
      <c r="M3174" s="217"/>
      <c r="N3174" s="218"/>
      <c r="O3174" s="218"/>
      <c r="P3174" s="218"/>
      <c r="Q3174" s="218"/>
      <c r="R3174" s="218"/>
      <c r="S3174" s="218"/>
      <c r="T3174" s="219"/>
      <c r="AT3174" s="220" t="s">
        <v>171</v>
      </c>
      <c r="AU3174" s="220" t="s">
        <v>134</v>
      </c>
      <c r="AV3174" s="11" t="s">
        <v>134</v>
      </c>
      <c r="AW3174" s="11" t="s">
        <v>33</v>
      </c>
      <c r="AX3174" s="11" t="s">
        <v>70</v>
      </c>
      <c r="AY3174" s="220" t="s">
        <v>126</v>
      </c>
    </row>
    <row r="3175" spans="2:51" s="11" customFormat="1" ht="13.5">
      <c r="B3175" s="210"/>
      <c r="C3175" s="211"/>
      <c r="D3175" s="208" t="s">
        <v>171</v>
      </c>
      <c r="E3175" s="212" t="s">
        <v>21</v>
      </c>
      <c r="F3175" s="213" t="s">
        <v>3611</v>
      </c>
      <c r="G3175" s="211"/>
      <c r="H3175" s="214">
        <v>1.7</v>
      </c>
      <c r="I3175" s="215"/>
      <c r="J3175" s="211"/>
      <c r="K3175" s="211"/>
      <c r="L3175" s="216"/>
      <c r="M3175" s="217"/>
      <c r="N3175" s="218"/>
      <c r="O3175" s="218"/>
      <c r="P3175" s="218"/>
      <c r="Q3175" s="218"/>
      <c r="R3175" s="218"/>
      <c r="S3175" s="218"/>
      <c r="T3175" s="219"/>
      <c r="AT3175" s="220" t="s">
        <v>171</v>
      </c>
      <c r="AU3175" s="220" t="s">
        <v>134</v>
      </c>
      <c r="AV3175" s="11" t="s">
        <v>134</v>
      </c>
      <c r="AW3175" s="11" t="s">
        <v>33</v>
      </c>
      <c r="AX3175" s="11" t="s">
        <v>70</v>
      </c>
      <c r="AY3175" s="220" t="s">
        <v>126</v>
      </c>
    </row>
    <row r="3176" spans="2:51" s="11" customFormat="1" ht="13.5">
      <c r="B3176" s="210"/>
      <c r="C3176" s="211"/>
      <c r="D3176" s="208" t="s">
        <v>171</v>
      </c>
      <c r="E3176" s="212" t="s">
        <v>21</v>
      </c>
      <c r="F3176" s="213" t="s">
        <v>3612</v>
      </c>
      <c r="G3176" s="211"/>
      <c r="H3176" s="214">
        <v>1.7</v>
      </c>
      <c r="I3176" s="215"/>
      <c r="J3176" s="211"/>
      <c r="K3176" s="211"/>
      <c r="L3176" s="216"/>
      <c r="M3176" s="217"/>
      <c r="N3176" s="218"/>
      <c r="O3176" s="218"/>
      <c r="P3176" s="218"/>
      <c r="Q3176" s="218"/>
      <c r="R3176" s="218"/>
      <c r="S3176" s="218"/>
      <c r="T3176" s="219"/>
      <c r="AT3176" s="220" t="s">
        <v>171</v>
      </c>
      <c r="AU3176" s="220" t="s">
        <v>134</v>
      </c>
      <c r="AV3176" s="11" t="s">
        <v>134</v>
      </c>
      <c r="AW3176" s="11" t="s">
        <v>33</v>
      </c>
      <c r="AX3176" s="11" t="s">
        <v>70</v>
      </c>
      <c r="AY3176" s="220" t="s">
        <v>126</v>
      </c>
    </row>
    <row r="3177" spans="2:51" s="11" customFormat="1" ht="13.5">
      <c r="B3177" s="210"/>
      <c r="C3177" s="211"/>
      <c r="D3177" s="208" t="s">
        <v>171</v>
      </c>
      <c r="E3177" s="212" t="s">
        <v>21</v>
      </c>
      <c r="F3177" s="213" t="s">
        <v>3613</v>
      </c>
      <c r="G3177" s="211"/>
      <c r="H3177" s="214">
        <v>1.7</v>
      </c>
      <c r="I3177" s="215"/>
      <c r="J3177" s="211"/>
      <c r="K3177" s="211"/>
      <c r="L3177" s="216"/>
      <c r="M3177" s="217"/>
      <c r="N3177" s="218"/>
      <c r="O3177" s="218"/>
      <c r="P3177" s="218"/>
      <c r="Q3177" s="218"/>
      <c r="R3177" s="218"/>
      <c r="S3177" s="218"/>
      <c r="T3177" s="219"/>
      <c r="AT3177" s="220" t="s">
        <v>171</v>
      </c>
      <c r="AU3177" s="220" t="s">
        <v>134</v>
      </c>
      <c r="AV3177" s="11" t="s">
        <v>134</v>
      </c>
      <c r="AW3177" s="11" t="s">
        <v>33</v>
      </c>
      <c r="AX3177" s="11" t="s">
        <v>70</v>
      </c>
      <c r="AY3177" s="220" t="s">
        <v>126</v>
      </c>
    </row>
    <row r="3178" spans="2:51" s="11" customFormat="1" ht="13.5">
      <c r="B3178" s="210"/>
      <c r="C3178" s="211"/>
      <c r="D3178" s="208" t="s">
        <v>171</v>
      </c>
      <c r="E3178" s="212" t="s">
        <v>21</v>
      </c>
      <c r="F3178" s="213" t="s">
        <v>3614</v>
      </c>
      <c r="G3178" s="211"/>
      <c r="H3178" s="214">
        <v>1.7</v>
      </c>
      <c r="I3178" s="215"/>
      <c r="J3178" s="211"/>
      <c r="K3178" s="211"/>
      <c r="L3178" s="216"/>
      <c r="M3178" s="217"/>
      <c r="N3178" s="218"/>
      <c r="O3178" s="218"/>
      <c r="P3178" s="218"/>
      <c r="Q3178" s="218"/>
      <c r="R3178" s="218"/>
      <c r="S3178" s="218"/>
      <c r="T3178" s="219"/>
      <c r="AT3178" s="220" t="s">
        <v>171</v>
      </c>
      <c r="AU3178" s="220" t="s">
        <v>134</v>
      </c>
      <c r="AV3178" s="11" t="s">
        <v>134</v>
      </c>
      <c r="AW3178" s="11" t="s">
        <v>33</v>
      </c>
      <c r="AX3178" s="11" t="s">
        <v>70</v>
      </c>
      <c r="AY3178" s="220" t="s">
        <v>126</v>
      </c>
    </row>
    <row r="3179" spans="2:51" s="11" customFormat="1" ht="13.5">
      <c r="B3179" s="210"/>
      <c r="C3179" s="211"/>
      <c r="D3179" s="208" t="s">
        <v>171</v>
      </c>
      <c r="E3179" s="212" t="s">
        <v>21</v>
      </c>
      <c r="F3179" s="213" t="s">
        <v>3615</v>
      </c>
      <c r="G3179" s="211"/>
      <c r="H3179" s="214">
        <v>1.7</v>
      </c>
      <c r="I3179" s="215"/>
      <c r="J3179" s="211"/>
      <c r="K3179" s="211"/>
      <c r="L3179" s="216"/>
      <c r="M3179" s="217"/>
      <c r="N3179" s="218"/>
      <c r="O3179" s="218"/>
      <c r="P3179" s="218"/>
      <c r="Q3179" s="218"/>
      <c r="R3179" s="218"/>
      <c r="S3179" s="218"/>
      <c r="T3179" s="219"/>
      <c r="AT3179" s="220" t="s">
        <v>171</v>
      </c>
      <c r="AU3179" s="220" t="s">
        <v>134</v>
      </c>
      <c r="AV3179" s="11" t="s">
        <v>134</v>
      </c>
      <c r="AW3179" s="11" t="s">
        <v>33</v>
      </c>
      <c r="AX3179" s="11" t="s">
        <v>70</v>
      </c>
      <c r="AY3179" s="220" t="s">
        <v>126</v>
      </c>
    </row>
    <row r="3180" spans="2:51" s="11" customFormat="1" ht="13.5">
      <c r="B3180" s="210"/>
      <c r="C3180" s="211"/>
      <c r="D3180" s="208" t="s">
        <v>171</v>
      </c>
      <c r="E3180" s="212" t="s">
        <v>21</v>
      </c>
      <c r="F3180" s="213" t="s">
        <v>3616</v>
      </c>
      <c r="G3180" s="211"/>
      <c r="H3180" s="214">
        <v>1.7</v>
      </c>
      <c r="I3180" s="215"/>
      <c r="J3180" s="211"/>
      <c r="K3180" s="211"/>
      <c r="L3180" s="216"/>
      <c r="M3180" s="217"/>
      <c r="N3180" s="218"/>
      <c r="O3180" s="218"/>
      <c r="P3180" s="218"/>
      <c r="Q3180" s="218"/>
      <c r="R3180" s="218"/>
      <c r="S3180" s="218"/>
      <c r="T3180" s="219"/>
      <c r="AT3180" s="220" t="s">
        <v>171</v>
      </c>
      <c r="AU3180" s="220" t="s">
        <v>134</v>
      </c>
      <c r="AV3180" s="11" t="s">
        <v>134</v>
      </c>
      <c r="AW3180" s="11" t="s">
        <v>33</v>
      </c>
      <c r="AX3180" s="11" t="s">
        <v>70</v>
      </c>
      <c r="AY3180" s="220" t="s">
        <v>126</v>
      </c>
    </row>
    <row r="3181" spans="2:51" s="11" customFormat="1" ht="13.5">
      <c r="B3181" s="210"/>
      <c r="C3181" s="211"/>
      <c r="D3181" s="208" t="s">
        <v>171</v>
      </c>
      <c r="E3181" s="212" t="s">
        <v>21</v>
      </c>
      <c r="F3181" s="213" t="s">
        <v>3617</v>
      </c>
      <c r="G3181" s="211"/>
      <c r="H3181" s="214">
        <v>1.7</v>
      </c>
      <c r="I3181" s="215"/>
      <c r="J3181" s="211"/>
      <c r="K3181" s="211"/>
      <c r="L3181" s="216"/>
      <c r="M3181" s="217"/>
      <c r="N3181" s="218"/>
      <c r="O3181" s="218"/>
      <c r="P3181" s="218"/>
      <c r="Q3181" s="218"/>
      <c r="R3181" s="218"/>
      <c r="S3181" s="218"/>
      <c r="T3181" s="219"/>
      <c r="AT3181" s="220" t="s">
        <v>171</v>
      </c>
      <c r="AU3181" s="220" t="s">
        <v>134</v>
      </c>
      <c r="AV3181" s="11" t="s">
        <v>134</v>
      </c>
      <c r="AW3181" s="11" t="s">
        <v>33</v>
      </c>
      <c r="AX3181" s="11" t="s">
        <v>70</v>
      </c>
      <c r="AY3181" s="220" t="s">
        <v>126</v>
      </c>
    </row>
    <row r="3182" spans="2:51" s="11" customFormat="1" ht="13.5">
      <c r="B3182" s="210"/>
      <c r="C3182" s="211"/>
      <c r="D3182" s="208" t="s">
        <v>171</v>
      </c>
      <c r="E3182" s="212" t="s">
        <v>21</v>
      </c>
      <c r="F3182" s="213" t="s">
        <v>3618</v>
      </c>
      <c r="G3182" s="211"/>
      <c r="H3182" s="214">
        <v>1.7</v>
      </c>
      <c r="I3182" s="215"/>
      <c r="J3182" s="211"/>
      <c r="K3182" s="211"/>
      <c r="L3182" s="216"/>
      <c r="M3182" s="217"/>
      <c r="N3182" s="218"/>
      <c r="O3182" s="218"/>
      <c r="P3182" s="218"/>
      <c r="Q3182" s="218"/>
      <c r="R3182" s="218"/>
      <c r="S3182" s="218"/>
      <c r="T3182" s="219"/>
      <c r="AT3182" s="220" t="s">
        <v>171</v>
      </c>
      <c r="AU3182" s="220" t="s">
        <v>134</v>
      </c>
      <c r="AV3182" s="11" t="s">
        <v>134</v>
      </c>
      <c r="AW3182" s="11" t="s">
        <v>33</v>
      </c>
      <c r="AX3182" s="11" t="s">
        <v>70</v>
      </c>
      <c r="AY3182" s="220" t="s">
        <v>126</v>
      </c>
    </row>
    <row r="3183" spans="2:51" s="11" customFormat="1" ht="13.5">
      <c r="B3183" s="210"/>
      <c r="C3183" s="211"/>
      <c r="D3183" s="208" t="s">
        <v>171</v>
      </c>
      <c r="E3183" s="212" t="s">
        <v>21</v>
      </c>
      <c r="F3183" s="213" t="s">
        <v>3619</v>
      </c>
      <c r="G3183" s="211"/>
      <c r="H3183" s="214">
        <v>1.7</v>
      </c>
      <c r="I3183" s="215"/>
      <c r="J3183" s="211"/>
      <c r="K3183" s="211"/>
      <c r="L3183" s="216"/>
      <c r="M3183" s="217"/>
      <c r="N3183" s="218"/>
      <c r="O3183" s="218"/>
      <c r="P3183" s="218"/>
      <c r="Q3183" s="218"/>
      <c r="R3183" s="218"/>
      <c r="S3183" s="218"/>
      <c r="T3183" s="219"/>
      <c r="AT3183" s="220" t="s">
        <v>171</v>
      </c>
      <c r="AU3183" s="220" t="s">
        <v>134</v>
      </c>
      <c r="AV3183" s="11" t="s">
        <v>134</v>
      </c>
      <c r="AW3183" s="11" t="s">
        <v>33</v>
      </c>
      <c r="AX3183" s="11" t="s">
        <v>70</v>
      </c>
      <c r="AY3183" s="220" t="s">
        <v>126</v>
      </c>
    </row>
    <row r="3184" spans="2:51" s="11" customFormat="1" ht="13.5">
      <c r="B3184" s="210"/>
      <c r="C3184" s="211"/>
      <c r="D3184" s="208" t="s">
        <v>171</v>
      </c>
      <c r="E3184" s="212" t="s">
        <v>21</v>
      </c>
      <c r="F3184" s="213" t="s">
        <v>3620</v>
      </c>
      <c r="G3184" s="211"/>
      <c r="H3184" s="214">
        <v>1.7</v>
      </c>
      <c r="I3184" s="215"/>
      <c r="J3184" s="211"/>
      <c r="K3184" s="211"/>
      <c r="L3184" s="216"/>
      <c r="M3184" s="217"/>
      <c r="N3184" s="218"/>
      <c r="O3184" s="218"/>
      <c r="P3184" s="218"/>
      <c r="Q3184" s="218"/>
      <c r="R3184" s="218"/>
      <c r="S3184" s="218"/>
      <c r="T3184" s="219"/>
      <c r="AT3184" s="220" t="s">
        <v>171</v>
      </c>
      <c r="AU3184" s="220" t="s">
        <v>134</v>
      </c>
      <c r="AV3184" s="11" t="s">
        <v>134</v>
      </c>
      <c r="AW3184" s="11" t="s">
        <v>33</v>
      </c>
      <c r="AX3184" s="11" t="s">
        <v>70</v>
      </c>
      <c r="AY3184" s="220" t="s">
        <v>126</v>
      </c>
    </row>
    <row r="3185" spans="2:65" s="12" customFormat="1" ht="13.5">
      <c r="B3185" s="221"/>
      <c r="C3185" s="222"/>
      <c r="D3185" s="205" t="s">
        <v>171</v>
      </c>
      <c r="E3185" s="248" t="s">
        <v>21</v>
      </c>
      <c r="F3185" s="249" t="s">
        <v>174</v>
      </c>
      <c r="G3185" s="222"/>
      <c r="H3185" s="250">
        <v>62.9</v>
      </c>
      <c r="I3185" s="226"/>
      <c r="J3185" s="222"/>
      <c r="K3185" s="222"/>
      <c r="L3185" s="227"/>
      <c r="M3185" s="228"/>
      <c r="N3185" s="229"/>
      <c r="O3185" s="229"/>
      <c r="P3185" s="229"/>
      <c r="Q3185" s="229"/>
      <c r="R3185" s="229"/>
      <c r="S3185" s="229"/>
      <c r="T3185" s="230"/>
      <c r="AT3185" s="231" t="s">
        <v>171</v>
      </c>
      <c r="AU3185" s="231" t="s">
        <v>134</v>
      </c>
      <c r="AV3185" s="12" t="s">
        <v>133</v>
      </c>
      <c r="AW3185" s="12" t="s">
        <v>33</v>
      </c>
      <c r="AX3185" s="12" t="s">
        <v>78</v>
      </c>
      <c r="AY3185" s="231" t="s">
        <v>126</v>
      </c>
    </row>
    <row r="3186" spans="2:65" s="1" customFormat="1" ht="22.5" customHeight="1">
      <c r="B3186" s="41"/>
      <c r="C3186" s="193" t="s">
        <v>2036</v>
      </c>
      <c r="D3186" s="193" t="s">
        <v>129</v>
      </c>
      <c r="E3186" s="194" t="s">
        <v>3621</v>
      </c>
      <c r="F3186" s="195" t="s">
        <v>3622</v>
      </c>
      <c r="G3186" s="196" t="s">
        <v>169</v>
      </c>
      <c r="H3186" s="197">
        <v>116.1</v>
      </c>
      <c r="I3186" s="198"/>
      <c r="J3186" s="199">
        <f>ROUND(I3186*H3186,2)</f>
        <v>0</v>
      </c>
      <c r="K3186" s="195" t="s">
        <v>21</v>
      </c>
      <c r="L3186" s="61"/>
      <c r="M3186" s="200" t="s">
        <v>21</v>
      </c>
      <c r="N3186" s="201" t="s">
        <v>42</v>
      </c>
      <c r="O3186" s="42"/>
      <c r="P3186" s="202">
        <f>O3186*H3186</f>
        <v>0</v>
      </c>
      <c r="Q3186" s="202">
        <v>0</v>
      </c>
      <c r="R3186" s="202">
        <f>Q3186*H3186</f>
        <v>0</v>
      </c>
      <c r="S3186" s="202">
        <v>0</v>
      </c>
      <c r="T3186" s="203">
        <f>S3186*H3186</f>
        <v>0</v>
      </c>
      <c r="AR3186" s="24" t="s">
        <v>161</v>
      </c>
      <c r="AT3186" s="24" t="s">
        <v>129</v>
      </c>
      <c r="AU3186" s="24" t="s">
        <v>134</v>
      </c>
      <c r="AY3186" s="24" t="s">
        <v>126</v>
      </c>
      <c r="BE3186" s="204">
        <f>IF(N3186="základní",J3186,0)</f>
        <v>0</v>
      </c>
      <c r="BF3186" s="204">
        <f>IF(N3186="snížená",J3186,0)</f>
        <v>0</v>
      </c>
      <c r="BG3186" s="204">
        <f>IF(N3186="zákl. přenesená",J3186,0)</f>
        <v>0</v>
      </c>
      <c r="BH3186" s="204">
        <f>IF(N3186="sníž. přenesená",J3186,0)</f>
        <v>0</v>
      </c>
      <c r="BI3186" s="204">
        <f>IF(N3186="nulová",J3186,0)</f>
        <v>0</v>
      </c>
      <c r="BJ3186" s="24" t="s">
        <v>134</v>
      </c>
      <c r="BK3186" s="204">
        <f>ROUND(I3186*H3186,2)</f>
        <v>0</v>
      </c>
      <c r="BL3186" s="24" t="s">
        <v>161</v>
      </c>
      <c r="BM3186" s="24" t="s">
        <v>3623</v>
      </c>
    </row>
    <row r="3187" spans="2:65" s="1" customFormat="1" ht="13.5">
      <c r="B3187" s="41"/>
      <c r="C3187" s="63"/>
      <c r="D3187" s="208" t="s">
        <v>135</v>
      </c>
      <c r="E3187" s="63"/>
      <c r="F3187" s="209" t="s">
        <v>3622</v>
      </c>
      <c r="G3187" s="63"/>
      <c r="H3187" s="63"/>
      <c r="I3187" s="163"/>
      <c r="J3187" s="63"/>
      <c r="K3187" s="63"/>
      <c r="L3187" s="61"/>
      <c r="M3187" s="207"/>
      <c r="N3187" s="42"/>
      <c r="O3187" s="42"/>
      <c r="P3187" s="42"/>
      <c r="Q3187" s="42"/>
      <c r="R3187" s="42"/>
      <c r="S3187" s="42"/>
      <c r="T3187" s="78"/>
      <c r="AT3187" s="24" t="s">
        <v>135</v>
      </c>
      <c r="AU3187" s="24" t="s">
        <v>134</v>
      </c>
    </row>
    <row r="3188" spans="2:65" s="13" customFormat="1" ht="13.5">
      <c r="B3188" s="237"/>
      <c r="C3188" s="238"/>
      <c r="D3188" s="208" t="s">
        <v>171</v>
      </c>
      <c r="E3188" s="239" t="s">
        <v>21</v>
      </c>
      <c r="F3188" s="240" t="s">
        <v>3624</v>
      </c>
      <c r="G3188" s="238"/>
      <c r="H3188" s="241" t="s">
        <v>21</v>
      </c>
      <c r="I3188" s="242"/>
      <c r="J3188" s="238"/>
      <c r="K3188" s="238"/>
      <c r="L3188" s="243"/>
      <c r="M3188" s="244"/>
      <c r="N3188" s="245"/>
      <c r="O3188" s="245"/>
      <c r="P3188" s="245"/>
      <c r="Q3188" s="245"/>
      <c r="R3188" s="245"/>
      <c r="S3188" s="245"/>
      <c r="T3188" s="246"/>
      <c r="AT3188" s="247" t="s">
        <v>171</v>
      </c>
      <c r="AU3188" s="247" t="s">
        <v>134</v>
      </c>
      <c r="AV3188" s="13" t="s">
        <v>78</v>
      </c>
      <c r="AW3188" s="13" t="s">
        <v>33</v>
      </c>
      <c r="AX3188" s="13" t="s">
        <v>70</v>
      </c>
      <c r="AY3188" s="247" t="s">
        <v>126</v>
      </c>
    </row>
    <row r="3189" spans="2:65" s="11" customFormat="1" ht="13.5">
      <c r="B3189" s="210"/>
      <c r="C3189" s="211"/>
      <c r="D3189" s="208" t="s">
        <v>171</v>
      </c>
      <c r="E3189" s="212" t="s">
        <v>21</v>
      </c>
      <c r="F3189" s="213" t="s">
        <v>3625</v>
      </c>
      <c r="G3189" s="211"/>
      <c r="H3189" s="214">
        <v>116.1</v>
      </c>
      <c r="I3189" s="215"/>
      <c r="J3189" s="211"/>
      <c r="K3189" s="211"/>
      <c r="L3189" s="216"/>
      <c r="M3189" s="217"/>
      <c r="N3189" s="218"/>
      <c r="O3189" s="218"/>
      <c r="P3189" s="218"/>
      <c r="Q3189" s="218"/>
      <c r="R3189" s="218"/>
      <c r="S3189" s="218"/>
      <c r="T3189" s="219"/>
      <c r="AT3189" s="220" t="s">
        <v>171</v>
      </c>
      <c r="AU3189" s="220" t="s">
        <v>134</v>
      </c>
      <c r="AV3189" s="11" t="s">
        <v>134</v>
      </c>
      <c r="AW3189" s="11" t="s">
        <v>33</v>
      </c>
      <c r="AX3189" s="11" t="s">
        <v>70</v>
      </c>
      <c r="AY3189" s="220" t="s">
        <v>126</v>
      </c>
    </row>
    <row r="3190" spans="2:65" s="12" customFormat="1" ht="13.5">
      <c r="B3190" s="221"/>
      <c r="C3190" s="222"/>
      <c r="D3190" s="205" t="s">
        <v>171</v>
      </c>
      <c r="E3190" s="248" t="s">
        <v>21</v>
      </c>
      <c r="F3190" s="249" t="s">
        <v>174</v>
      </c>
      <c r="G3190" s="222"/>
      <c r="H3190" s="250">
        <v>116.1</v>
      </c>
      <c r="I3190" s="226"/>
      <c r="J3190" s="222"/>
      <c r="K3190" s="222"/>
      <c r="L3190" s="227"/>
      <c r="M3190" s="228"/>
      <c r="N3190" s="229"/>
      <c r="O3190" s="229"/>
      <c r="P3190" s="229"/>
      <c r="Q3190" s="229"/>
      <c r="R3190" s="229"/>
      <c r="S3190" s="229"/>
      <c r="T3190" s="230"/>
      <c r="AT3190" s="231" t="s">
        <v>171</v>
      </c>
      <c r="AU3190" s="231" t="s">
        <v>134</v>
      </c>
      <c r="AV3190" s="12" t="s">
        <v>133</v>
      </c>
      <c r="AW3190" s="12" t="s">
        <v>33</v>
      </c>
      <c r="AX3190" s="12" t="s">
        <v>78</v>
      </c>
      <c r="AY3190" s="231" t="s">
        <v>126</v>
      </c>
    </row>
    <row r="3191" spans="2:65" s="1" customFormat="1" ht="22.5" customHeight="1">
      <c r="B3191" s="41"/>
      <c r="C3191" s="193" t="s">
        <v>3626</v>
      </c>
      <c r="D3191" s="193" t="s">
        <v>129</v>
      </c>
      <c r="E3191" s="194" t="s">
        <v>3627</v>
      </c>
      <c r="F3191" s="195" t="s">
        <v>3628</v>
      </c>
      <c r="G3191" s="196" t="s">
        <v>169</v>
      </c>
      <c r="H3191" s="197">
        <v>2.8</v>
      </c>
      <c r="I3191" s="198"/>
      <c r="J3191" s="199">
        <f>ROUND(I3191*H3191,2)</f>
        <v>0</v>
      </c>
      <c r="K3191" s="195" t="s">
        <v>21</v>
      </c>
      <c r="L3191" s="61"/>
      <c r="M3191" s="200" t="s">
        <v>21</v>
      </c>
      <c r="N3191" s="201" t="s">
        <v>42</v>
      </c>
      <c r="O3191" s="42"/>
      <c r="P3191" s="202">
        <f>O3191*H3191</f>
        <v>0</v>
      </c>
      <c r="Q3191" s="202">
        <v>0</v>
      </c>
      <c r="R3191" s="202">
        <f>Q3191*H3191</f>
        <v>0</v>
      </c>
      <c r="S3191" s="202">
        <v>0</v>
      </c>
      <c r="T3191" s="203">
        <f>S3191*H3191</f>
        <v>0</v>
      </c>
      <c r="AR3191" s="24" t="s">
        <v>161</v>
      </c>
      <c r="AT3191" s="24" t="s">
        <v>129</v>
      </c>
      <c r="AU3191" s="24" t="s">
        <v>134</v>
      </c>
      <c r="AY3191" s="24" t="s">
        <v>126</v>
      </c>
      <c r="BE3191" s="204">
        <f>IF(N3191="základní",J3191,0)</f>
        <v>0</v>
      </c>
      <c r="BF3191" s="204">
        <f>IF(N3191="snížená",J3191,0)</f>
        <v>0</v>
      </c>
      <c r="BG3191" s="204">
        <f>IF(N3191="zákl. přenesená",J3191,0)</f>
        <v>0</v>
      </c>
      <c r="BH3191" s="204">
        <f>IF(N3191="sníž. přenesená",J3191,0)</f>
        <v>0</v>
      </c>
      <c r="BI3191" s="204">
        <f>IF(N3191="nulová",J3191,0)</f>
        <v>0</v>
      </c>
      <c r="BJ3191" s="24" t="s">
        <v>134</v>
      </c>
      <c r="BK3191" s="204">
        <f>ROUND(I3191*H3191,2)</f>
        <v>0</v>
      </c>
      <c r="BL3191" s="24" t="s">
        <v>161</v>
      </c>
      <c r="BM3191" s="24" t="s">
        <v>3629</v>
      </c>
    </row>
    <row r="3192" spans="2:65" s="1" customFormat="1" ht="13.5">
      <c r="B3192" s="41"/>
      <c r="C3192" s="63"/>
      <c r="D3192" s="208" t="s">
        <v>135</v>
      </c>
      <c r="E3192" s="63"/>
      <c r="F3192" s="209" t="s">
        <v>3628</v>
      </c>
      <c r="G3192" s="63"/>
      <c r="H3192" s="63"/>
      <c r="I3192" s="163"/>
      <c r="J3192" s="63"/>
      <c r="K3192" s="63"/>
      <c r="L3192" s="61"/>
      <c r="M3192" s="207"/>
      <c r="N3192" s="42"/>
      <c r="O3192" s="42"/>
      <c r="P3192" s="42"/>
      <c r="Q3192" s="42"/>
      <c r="R3192" s="42"/>
      <c r="S3192" s="42"/>
      <c r="T3192" s="78"/>
      <c r="AT3192" s="24" t="s">
        <v>135</v>
      </c>
      <c r="AU3192" s="24" t="s">
        <v>134</v>
      </c>
    </row>
    <row r="3193" spans="2:65" s="11" customFormat="1" ht="13.5">
      <c r="B3193" s="210"/>
      <c r="C3193" s="211"/>
      <c r="D3193" s="208" t="s">
        <v>171</v>
      </c>
      <c r="E3193" s="212" t="s">
        <v>21</v>
      </c>
      <c r="F3193" s="213" t="s">
        <v>3630</v>
      </c>
      <c r="G3193" s="211"/>
      <c r="H3193" s="214">
        <v>2.8</v>
      </c>
      <c r="I3193" s="215"/>
      <c r="J3193" s="211"/>
      <c r="K3193" s="211"/>
      <c r="L3193" s="216"/>
      <c r="M3193" s="217"/>
      <c r="N3193" s="218"/>
      <c r="O3193" s="218"/>
      <c r="P3193" s="218"/>
      <c r="Q3193" s="218"/>
      <c r="R3193" s="218"/>
      <c r="S3193" s="218"/>
      <c r="T3193" s="219"/>
      <c r="AT3193" s="220" t="s">
        <v>171</v>
      </c>
      <c r="AU3193" s="220" t="s">
        <v>134</v>
      </c>
      <c r="AV3193" s="11" t="s">
        <v>134</v>
      </c>
      <c r="AW3193" s="11" t="s">
        <v>33</v>
      </c>
      <c r="AX3193" s="11" t="s">
        <v>70</v>
      </c>
      <c r="AY3193" s="220" t="s">
        <v>126</v>
      </c>
    </row>
    <row r="3194" spans="2:65" s="12" customFormat="1" ht="13.5">
      <c r="B3194" s="221"/>
      <c r="C3194" s="222"/>
      <c r="D3194" s="205" t="s">
        <v>171</v>
      </c>
      <c r="E3194" s="248" t="s">
        <v>21</v>
      </c>
      <c r="F3194" s="249" t="s">
        <v>174</v>
      </c>
      <c r="G3194" s="222"/>
      <c r="H3194" s="250">
        <v>2.8</v>
      </c>
      <c r="I3194" s="226"/>
      <c r="J3194" s="222"/>
      <c r="K3194" s="222"/>
      <c r="L3194" s="227"/>
      <c r="M3194" s="228"/>
      <c r="N3194" s="229"/>
      <c r="O3194" s="229"/>
      <c r="P3194" s="229"/>
      <c r="Q3194" s="229"/>
      <c r="R3194" s="229"/>
      <c r="S3194" s="229"/>
      <c r="T3194" s="230"/>
      <c r="AT3194" s="231" t="s">
        <v>171</v>
      </c>
      <c r="AU3194" s="231" t="s">
        <v>134</v>
      </c>
      <c r="AV3194" s="12" t="s">
        <v>133</v>
      </c>
      <c r="AW3194" s="12" t="s">
        <v>33</v>
      </c>
      <c r="AX3194" s="12" t="s">
        <v>78</v>
      </c>
      <c r="AY3194" s="231" t="s">
        <v>126</v>
      </c>
    </row>
    <row r="3195" spans="2:65" s="1" customFormat="1" ht="22.5" customHeight="1">
      <c r="B3195" s="41"/>
      <c r="C3195" s="193" t="s">
        <v>2040</v>
      </c>
      <c r="D3195" s="193" t="s">
        <v>129</v>
      </c>
      <c r="E3195" s="194" t="s">
        <v>3631</v>
      </c>
      <c r="F3195" s="195" t="s">
        <v>3632</v>
      </c>
      <c r="G3195" s="196" t="s">
        <v>489</v>
      </c>
      <c r="H3195" s="197">
        <v>5</v>
      </c>
      <c r="I3195" s="198"/>
      <c r="J3195" s="199">
        <f>ROUND(I3195*H3195,2)</f>
        <v>0</v>
      </c>
      <c r="K3195" s="195" t="s">
        <v>21</v>
      </c>
      <c r="L3195" s="61"/>
      <c r="M3195" s="200" t="s">
        <v>21</v>
      </c>
      <c r="N3195" s="201" t="s">
        <v>42</v>
      </c>
      <c r="O3195" s="42"/>
      <c r="P3195" s="202">
        <f>O3195*H3195</f>
        <v>0</v>
      </c>
      <c r="Q3195" s="202">
        <v>0</v>
      </c>
      <c r="R3195" s="202">
        <f>Q3195*H3195</f>
        <v>0</v>
      </c>
      <c r="S3195" s="202">
        <v>0</v>
      </c>
      <c r="T3195" s="203">
        <f>S3195*H3195</f>
        <v>0</v>
      </c>
      <c r="AR3195" s="24" t="s">
        <v>161</v>
      </c>
      <c r="AT3195" s="24" t="s">
        <v>129</v>
      </c>
      <c r="AU3195" s="24" t="s">
        <v>134</v>
      </c>
      <c r="AY3195" s="24" t="s">
        <v>126</v>
      </c>
      <c r="BE3195" s="204">
        <f>IF(N3195="základní",J3195,0)</f>
        <v>0</v>
      </c>
      <c r="BF3195" s="204">
        <f>IF(N3195="snížená",J3195,0)</f>
        <v>0</v>
      </c>
      <c r="BG3195" s="204">
        <f>IF(N3195="zákl. přenesená",J3195,0)</f>
        <v>0</v>
      </c>
      <c r="BH3195" s="204">
        <f>IF(N3195="sníž. přenesená",J3195,0)</f>
        <v>0</v>
      </c>
      <c r="BI3195" s="204">
        <f>IF(N3195="nulová",J3195,0)</f>
        <v>0</v>
      </c>
      <c r="BJ3195" s="24" t="s">
        <v>134</v>
      </c>
      <c r="BK3195" s="204">
        <f>ROUND(I3195*H3195,2)</f>
        <v>0</v>
      </c>
      <c r="BL3195" s="24" t="s">
        <v>161</v>
      </c>
      <c r="BM3195" s="24" t="s">
        <v>3633</v>
      </c>
    </row>
    <row r="3196" spans="2:65" s="1" customFormat="1" ht="13.5">
      <c r="B3196" s="41"/>
      <c r="C3196" s="63"/>
      <c r="D3196" s="208" t="s">
        <v>135</v>
      </c>
      <c r="E3196" s="63"/>
      <c r="F3196" s="209" t="s">
        <v>3632</v>
      </c>
      <c r="G3196" s="63"/>
      <c r="H3196" s="63"/>
      <c r="I3196" s="163"/>
      <c r="J3196" s="63"/>
      <c r="K3196" s="63"/>
      <c r="L3196" s="61"/>
      <c r="M3196" s="207"/>
      <c r="N3196" s="42"/>
      <c r="O3196" s="42"/>
      <c r="P3196" s="42"/>
      <c r="Q3196" s="42"/>
      <c r="R3196" s="42"/>
      <c r="S3196" s="42"/>
      <c r="T3196" s="78"/>
      <c r="AT3196" s="24" t="s">
        <v>135</v>
      </c>
      <c r="AU3196" s="24" t="s">
        <v>134</v>
      </c>
    </row>
    <row r="3197" spans="2:65" s="11" customFormat="1" ht="13.5">
      <c r="B3197" s="210"/>
      <c r="C3197" s="211"/>
      <c r="D3197" s="208" t="s">
        <v>171</v>
      </c>
      <c r="E3197" s="212" t="s">
        <v>21</v>
      </c>
      <c r="F3197" s="213" t="s">
        <v>3634</v>
      </c>
      <c r="G3197" s="211"/>
      <c r="H3197" s="214">
        <v>5</v>
      </c>
      <c r="I3197" s="215"/>
      <c r="J3197" s="211"/>
      <c r="K3197" s="211"/>
      <c r="L3197" s="216"/>
      <c r="M3197" s="217"/>
      <c r="N3197" s="218"/>
      <c r="O3197" s="218"/>
      <c r="P3197" s="218"/>
      <c r="Q3197" s="218"/>
      <c r="R3197" s="218"/>
      <c r="S3197" s="218"/>
      <c r="T3197" s="219"/>
      <c r="AT3197" s="220" t="s">
        <v>171</v>
      </c>
      <c r="AU3197" s="220" t="s">
        <v>134</v>
      </c>
      <c r="AV3197" s="11" t="s">
        <v>134</v>
      </c>
      <c r="AW3197" s="11" t="s">
        <v>33</v>
      </c>
      <c r="AX3197" s="11" t="s">
        <v>70</v>
      </c>
      <c r="AY3197" s="220" t="s">
        <v>126</v>
      </c>
    </row>
    <row r="3198" spans="2:65" s="12" customFormat="1" ht="13.5">
      <c r="B3198" s="221"/>
      <c r="C3198" s="222"/>
      <c r="D3198" s="205" t="s">
        <v>171</v>
      </c>
      <c r="E3198" s="248" t="s">
        <v>21</v>
      </c>
      <c r="F3198" s="249" t="s">
        <v>174</v>
      </c>
      <c r="G3198" s="222"/>
      <c r="H3198" s="250">
        <v>5</v>
      </c>
      <c r="I3198" s="226"/>
      <c r="J3198" s="222"/>
      <c r="K3198" s="222"/>
      <c r="L3198" s="227"/>
      <c r="M3198" s="228"/>
      <c r="N3198" s="229"/>
      <c r="O3198" s="229"/>
      <c r="P3198" s="229"/>
      <c r="Q3198" s="229"/>
      <c r="R3198" s="229"/>
      <c r="S3198" s="229"/>
      <c r="T3198" s="230"/>
      <c r="AT3198" s="231" t="s">
        <v>171</v>
      </c>
      <c r="AU3198" s="231" t="s">
        <v>134</v>
      </c>
      <c r="AV3198" s="12" t="s">
        <v>133</v>
      </c>
      <c r="AW3198" s="12" t="s">
        <v>33</v>
      </c>
      <c r="AX3198" s="12" t="s">
        <v>78</v>
      </c>
      <c r="AY3198" s="231" t="s">
        <v>126</v>
      </c>
    </row>
    <row r="3199" spans="2:65" s="1" customFormat="1" ht="22.5" customHeight="1">
      <c r="B3199" s="41"/>
      <c r="C3199" s="251" t="s">
        <v>3635</v>
      </c>
      <c r="D3199" s="251" t="s">
        <v>391</v>
      </c>
      <c r="E3199" s="252" t="s">
        <v>3636</v>
      </c>
      <c r="F3199" s="253" t="s">
        <v>3637</v>
      </c>
      <c r="G3199" s="254" t="s">
        <v>489</v>
      </c>
      <c r="H3199" s="255">
        <v>5</v>
      </c>
      <c r="I3199" s="256"/>
      <c r="J3199" s="257">
        <f>ROUND(I3199*H3199,2)</f>
        <v>0</v>
      </c>
      <c r="K3199" s="253" t="s">
        <v>21</v>
      </c>
      <c r="L3199" s="258"/>
      <c r="M3199" s="259" t="s">
        <v>21</v>
      </c>
      <c r="N3199" s="260" t="s">
        <v>42</v>
      </c>
      <c r="O3199" s="42"/>
      <c r="P3199" s="202">
        <f>O3199*H3199</f>
        <v>0</v>
      </c>
      <c r="Q3199" s="202">
        <v>0</v>
      </c>
      <c r="R3199" s="202">
        <f>Q3199*H3199</f>
        <v>0</v>
      </c>
      <c r="S3199" s="202">
        <v>0</v>
      </c>
      <c r="T3199" s="203">
        <f>S3199*H3199</f>
        <v>0</v>
      </c>
      <c r="AR3199" s="24" t="s">
        <v>361</v>
      </c>
      <c r="AT3199" s="24" t="s">
        <v>391</v>
      </c>
      <c r="AU3199" s="24" t="s">
        <v>134</v>
      </c>
      <c r="AY3199" s="24" t="s">
        <v>126</v>
      </c>
      <c r="BE3199" s="204">
        <f>IF(N3199="základní",J3199,0)</f>
        <v>0</v>
      </c>
      <c r="BF3199" s="204">
        <f>IF(N3199="snížená",J3199,0)</f>
        <v>0</v>
      </c>
      <c r="BG3199" s="204">
        <f>IF(N3199="zákl. přenesená",J3199,0)</f>
        <v>0</v>
      </c>
      <c r="BH3199" s="204">
        <f>IF(N3199="sníž. přenesená",J3199,0)</f>
        <v>0</v>
      </c>
      <c r="BI3199" s="204">
        <f>IF(N3199="nulová",J3199,0)</f>
        <v>0</v>
      </c>
      <c r="BJ3199" s="24" t="s">
        <v>134</v>
      </c>
      <c r="BK3199" s="204">
        <f>ROUND(I3199*H3199,2)</f>
        <v>0</v>
      </c>
      <c r="BL3199" s="24" t="s">
        <v>161</v>
      </c>
      <c r="BM3199" s="24" t="s">
        <v>3638</v>
      </c>
    </row>
    <row r="3200" spans="2:65" s="1" customFormat="1" ht="13.5">
      <c r="B3200" s="41"/>
      <c r="C3200" s="63"/>
      <c r="D3200" s="205" t="s">
        <v>135</v>
      </c>
      <c r="E3200" s="63"/>
      <c r="F3200" s="206" t="s">
        <v>3637</v>
      </c>
      <c r="G3200" s="63"/>
      <c r="H3200" s="63"/>
      <c r="I3200" s="163"/>
      <c r="J3200" s="63"/>
      <c r="K3200" s="63"/>
      <c r="L3200" s="61"/>
      <c r="M3200" s="207"/>
      <c r="N3200" s="42"/>
      <c r="O3200" s="42"/>
      <c r="P3200" s="42"/>
      <c r="Q3200" s="42"/>
      <c r="R3200" s="42"/>
      <c r="S3200" s="42"/>
      <c r="T3200" s="78"/>
      <c r="AT3200" s="24" t="s">
        <v>135</v>
      </c>
      <c r="AU3200" s="24" t="s">
        <v>134</v>
      </c>
    </row>
    <row r="3201" spans="2:65" s="1" customFormat="1" ht="22.5" customHeight="1">
      <c r="B3201" s="41"/>
      <c r="C3201" s="193" t="s">
        <v>2044</v>
      </c>
      <c r="D3201" s="193" t="s">
        <v>129</v>
      </c>
      <c r="E3201" s="194" t="s">
        <v>3639</v>
      </c>
      <c r="F3201" s="195" t="s">
        <v>3640</v>
      </c>
      <c r="G3201" s="196" t="s">
        <v>693</v>
      </c>
      <c r="H3201" s="197">
        <v>1341</v>
      </c>
      <c r="I3201" s="198"/>
      <c r="J3201" s="199">
        <f>ROUND(I3201*H3201,2)</f>
        <v>0</v>
      </c>
      <c r="K3201" s="195" t="s">
        <v>21</v>
      </c>
      <c r="L3201" s="61"/>
      <c r="M3201" s="200" t="s">
        <v>21</v>
      </c>
      <c r="N3201" s="201" t="s">
        <v>42</v>
      </c>
      <c r="O3201" s="42"/>
      <c r="P3201" s="202">
        <f>O3201*H3201</f>
        <v>0</v>
      </c>
      <c r="Q3201" s="202">
        <v>0</v>
      </c>
      <c r="R3201" s="202">
        <f>Q3201*H3201</f>
        <v>0</v>
      </c>
      <c r="S3201" s="202">
        <v>0</v>
      </c>
      <c r="T3201" s="203">
        <f>S3201*H3201</f>
        <v>0</v>
      </c>
      <c r="AR3201" s="24" t="s">
        <v>161</v>
      </c>
      <c r="AT3201" s="24" t="s">
        <v>129</v>
      </c>
      <c r="AU3201" s="24" t="s">
        <v>134</v>
      </c>
      <c r="AY3201" s="24" t="s">
        <v>126</v>
      </c>
      <c r="BE3201" s="204">
        <f>IF(N3201="základní",J3201,0)</f>
        <v>0</v>
      </c>
      <c r="BF3201" s="204">
        <f>IF(N3201="snížená",J3201,0)</f>
        <v>0</v>
      </c>
      <c r="BG3201" s="204">
        <f>IF(N3201="zákl. přenesená",J3201,0)</f>
        <v>0</v>
      </c>
      <c r="BH3201" s="204">
        <f>IF(N3201="sníž. přenesená",J3201,0)</f>
        <v>0</v>
      </c>
      <c r="BI3201" s="204">
        <f>IF(N3201="nulová",J3201,0)</f>
        <v>0</v>
      </c>
      <c r="BJ3201" s="24" t="s">
        <v>134</v>
      </c>
      <c r="BK3201" s="204">
        <f>ROUND(I3201*H3201,2)</f>
        <v>0</v>
      </c>
      <c r="BL3201" s="24" t="s">
        <v>161</v>
      </c>
      <c r="BM3201" s="24" t="s">
        <v>3641</v>
      </c>
    </row>
    <row r="3202" spans="2:65" s="1" customFormat="1" ht="13.5">
      <c r="B3202" s="41"/>
      <c r="C3202" s="63"/>
      <c r="D3202" s="205" t="s">
        <v>135</v>
      </c>
      <c r="E3202" s="63"/>
      <c r="F3202" s="206" t="s">
        <v>3640</v>
      </c>
      <c r="G3202" s="63"/>
      <c r="H3202" s="63"/>
      <c r="I3202" s="163"/>
      <c r="J3202" s="63"/>
      <c r="K3202" s="63"/>
      <c r="L3202" s="61"/>
      <c r="M3202" s="207"/>
      <c r="N3202" s="42"/>
      <c r="O3202" s="42"/>
      <c r="P3202" s="42"/>
      <c r="Q3202" s="42"/>
      <c r="R3202" s="42"/>
      <c r="S3202" s="42"/>
      <c r="T3202" s="78"/>
      <c r="AT3202" s="24" t="s">
        <v>135</v>
      </c>
      <c r="AU3202" s="24" t="s">
        <v>134</v>
      </c>
    </row>
    <row r="3203" spans="2:65" s="1" customFormat="1" ht="22.5" customHeight="1">
      <c r="B3203" s="41"/>
      <c r="C3203" s="193" t="s">
        <v>3642</v>
      </c>
      <c r="D3203" s="193" t="s">
        <v>129</v>
      </c>
      <c r="E3203" s="194" t="s">
        <v>3643</v>
      </c>
      <c r="F3203" s="195" t="s">
        <v>3644</v>
      </c>
      <c r="G3203" s="196" t="s">
        <v>693</v>
      </c>
      <c r="H3203" s="197">
        <v>582</v>
      </c>
      <c r="I3203" s="198"/>
      <c r="J3203" s="199">
        <f>ROUND(I3203*H3203,2)</f>
        <v>0</v>
      </c>
      <c r="K3203" s="195" t="s">
        <v>21</v>
      </c>
      <c r="L3203" s="61"/>
      <c r="M3203" s="200" t="s">
        <v>21</v>
      </c>
      <c r="N3203" s="201" t="s">
        <v>42</v>
      </c>
      <c r="O3203" s="42"/>
      <c r="P3203" s="202">
        <f>O3203*H3203</f>
        <v>0</v>
      </c>
      <c r="Q3203" s="202">
        <v>0</v>
      </c>
      <c r="R3203" s="202">
        <f>Q3203*H3203</f>
        <v>0</v>
      </c>
      <c r="S3203" s="202">
        <v>0</v>
      </c>
      <c r="T3203" s="203">
        <f>S3203*H3203</f>
        <v>0</v>
      </c>
      <c r="AR3203" s="24" t="s">
        <v>161</v>
      </c>
      <c r="AT3203" s="24" t="s">
        <v>129</v>
      </c>
      <c r="AU3203" s="24" t="s">
        <v>134</v>
      </c>
      <c r="AY3203" s="24" t="s">
        <v>126</v>
      </c>
      <c r="BE3203" s="204">
        <f>IF(N3203="základní",J3203,0)</f>
        <v>0</v>
      </c>
      <c r="BF3203" s="204">
        <f>IF(N3203="snížená",J3203,0)</f>
        <v>0</v>
      </c>
      <c r="BG3203" s="204">
        <f>IF(N3203="zákl. přenesená",J3203,0)</f>
        <v>0</v>
      </c>
      <c r="BH3203" s="204">
        <f>IF(N3203="sníž. přenesená",J3203,0)</f>
        <v>0</v>
      </c>
      <c r="BI3203" s="204">
        <f>IF(N3203="nulová",J3203,0)</f>
        <v>0</v>
      </c>
      <c r="BJ3203" s="24" t="s">
        <v>134</v>
      </c>
      <c r="BK3203" s="204">
        <f>ROUND(I3203*H3203,2)</f>
        <v>0</v>
      </c>
      <c r="BL3203" s="24" t="s">
        <v>161</v>
      </c>
      <c r="BM3203" s="24" t="s">
        <v>3645</v>
      </c>
    </row>
    <row r="3204" spans="2:65" s="1" customFormat="1" ht="13.5">
      <c r="B3204" s="41"/>
      <c r="C3204" s="63"/>
      <c r="D3204" s="205" t="s">
        <v>135</v>
      </c>
      <c r="E3204" s="63"/>
      <c r="F3204" s="206" t="s">
        <v>3644</v>
      </c>
      <c r="G3204" s="63"/>
      <c r="H3204" s="63"/>
      <c r="I3204" s="163"/>
      <c r="J3204" s="63"/>
      <c r="K3204" s="63"/>
      <c r="L3204" s="61"/>
      <c r="M3204" s="207"/>
      <c r="N3204" s="42"/>
      <c r="O3204" s="42"/>
      <c r="P3204" s="42"/>
      <c r="Q3204" s="42"/>
      <c r="R3204" s="42"/>
      <c r="S3204" s="42"/>
      <c r="T3204" s="78"/>
      <c r="AT3204" s="24" t="s">
        <v>135</v>
      </c>
      <c r="AU3204" s="24" t="s">
        <v>134</v>
      </c>
    </row>
    <row r="3205" spans="2:65" s="1" customFormat="1" ht="22.5" customHeight="1">
      <c r="B3205" s="41"/>
      <c r="C3205" s="193" t="s">
        <v>2047</v>
      </c>
      <c r="D3205" s="193" t="s">
        <v>129</v>
      </c>
      <c r="E3205" s="194" t="s">
        <v>3646</v>
      </c>
      <c r="F3205" s="195" t="s">
        <v>3647</v>
      </c>
      <c r="G3205" s="196" t="s">
        <v>380</v>
      </c>
      <c r="H3205" s="197">
        <v>1.8779999999999999</v>
      </c>
      <c r="I3205" s="198"/>
      <c r="J3205" s="199">
        <f>ROUND(I3205*H3205,2)</f>
        <v>0</v>
      </c>
      <c r="K3205" s="195" t="s">
        <v>160</v>
      </c>
      <c r="L3205" s="61"/>
      <c r="M3205" s="200" t="s">
        <v>21</v>
      </c>
      <c r="N3205" s="201" t="s">
        <v>42</v>
      </c>
      <c r="O3205" s="42"/>
      <c r="P3205" s="202">
        <f>O3205*H3205</f>
        <v>0</v>
      </c>
      <c r="Q3205" s="202">
        <v>0</v>
      </c>
      <c r="R3205" s="202">
        <f>Q3205*H3205</f>
        <v>0</v>
      </c>
      <c r="S3205" s="202">
        <v>0</v>
      </c>
      <c r="T3205" s="203">
        <f>S3205*H3205</f>
        <v>0</v>
      </c>
      <c r="AR3205" s="24" t="s">
        <v>161</v>
      </c>
      <c r="AT3205" s="24" t="s">
        <v>129</v>
      </c>
      <c r="AU3205" s="24" t="s">
        <v>134</v>
      </c>
      <c r="AY3205" s="24" t="s">
        <v>126</v>
      </c>
      <c r="BE3205" s="204">
        <f>IF(N3205="základní",J3205,0)</f>
        <v>0</v>
      </c>
      <c r="BF3205" s="204">
        <f>IF(N3205="snížená",J3205,0)</f>
        <v>0</v>
      </c>
      <c r="BG3205" s="204">
        <f>IF(N3205="zákl. přenesená",J3205,0)</f>
        <v>0</v>
      </c>
      <c r="BH3205" s="204">
        <f>IF(N3205="sníž. přenesená",J3205,0)</f>
        <v>0</v>
      </c>
      <c r="BI3205" s="204">
        <f>IF(N3205="nulová",J3205,0)</f>
        <v>0</v>
      </c>
      <c r="BJ3205" s="24" t="s">
        <v>134</v>
      </c>
      <c r="BK3205" s="204">
        <f>ROUND(I3205*H3205,2)</f>
        <v>0</v>
      </c>
      <c r="BL3205" s="24" t="s">
        <v>161</v>
      </c>
      <c r="BM3205" s="24" t="s">
        <v>3648</v>
      </c>
    </row>
    <row r="3206" spans="2:65" s="1" customFormat="1" ht="27">
      <c r="B3206" s="41"/>
      <c r="C3206" s="63"/>
      <c r="D3206" s="208" t="s">
        <v>135</v>
      </c>
      <c r="E3206" s="63"/>
      <c r="F3206" s="209" t="s">
        <v>3649</v>
      </c>
      <c r="G3206" s="63"/>
      <c r="H3206" s="63"/>
      <c r="I3206" s="163"/>
      <c r="J3206" s="63"/>
      <c r="K3206" s="63"/>
      <c r="L3206" s="61"/>
      <c r="M3206" s="207"/>
      <c r="N3206" s="42"/>
      <c r="O3206" s="42"/>
      <c r="P3206" s="42"/>
      <c r="Q3206" s="42"/>
      <c r="R3206" s="42"/>
      <c r="S3206" s="42"/>
      <c r="T3206" s="78"/>
      <c r="AT3206" s="24" t="s">
        <v>135</v>
      </c>
      <c r="AU3206" s="24" t="s">
        <v>134</v>
      </c>
    </row>
    <row r="3207" spans="2:65" s="1" customFormat="1" ht="121.5">
      <c r="B3207" s="41"/>
      <c r="C3207" s="63"/>
      <c r="D3207" s="208" t="s">
        <v>299</v>
      </c>
      <c r="E3207" s="63"/>
      <c r="F3207" s="236" t="s">
        <v>3650</v>
      </c>
      <c r="G3207" s="63"/>
      <c r="H3207" s="63"/>
      <c r="I3207" s="163"/>
      <c r="J3207" s="63"/>
      <c r="K3207" s="63"/>
      <c r="L3207" s="61"/>
      <c r="M3207" s="207"/>
      <c r="N3207" s="42"/>
      <c r="O3207" s="42"/>
      <c r="P3207" s="42"/>
      <c r="Q3207" s="42"/>
      <c r="R3207" s="42"/>
      <c r="S3207" s="42"/>
      <c r="T3207" s="78"/>
      <c r="AT3207" s="24" t="s">
        <v>299</v>
      </c>
      <c r="AU3207" s="24" t="s">
        <v>134</v>
      </c>
    </row>
    <row r="3208" spans="2:65" s="10" customFormat="1" ht="29.85" customHeight="1">
      <c r="B3208" s="176"/>
      <c r="C3208" s="177"/>
      <c r="D3208" s="190" t="s">
        <v>69</v>
      </c>
      <c r="E3208" s="191" t="s">
        <v>3651</v>
      </c>
      <c r="F3208" s="191" t="s">
        <v>3652</v>
      </c>
      <c r="G3208" s="177"/>
      <c r="H3208" s="177"/>
      <c r="I3208" s="180"/>
      <c r="J3208" s="192">
        <f>BK3208</f>
        <v>0</v>
      </c>
      <c r="K3208" s="177"/>
      <c r="L3208" s="182"/>
      <c r="M3208" s="183"/>
      <c r="N3208" s="184"/>
      <c r="O3208" s="184"/>
      <c r="P3208" s="185">
        <f>SUM(P3209:P3213)</f>
        <v>0</v>
      </c>
      <c r="Q3208" s="184"/>
      <c r="R3208" s="185">
        <f>SUM(R3209:R3213)</f>
        <v>0</v>
      </c>
      <c r="S3208" s="184"/>
      <c r="T3208" s="186">
        <f>SUM(T3209:T3213)</f>
        <v>0</v>
      </c>
      <c r="AR3208" s="187" t="s">
        <v>134</v>
      </c>
      <c r="AT3208" s="188" t="s">
        <v>69</v>
      </c>
      <c r="AU3208" s="188" t="s">
        <v>78</v>
      </c>
      <c r="AY3208" s="187" t="s">
        <v>126</v>
      </c>
      <c r="BK3208" s="189">
        <f>SUM(BK3209:BK3213)</f>
        <v>0</v>
      </c>
    </row>
    <row r="3209" spans="2:65" s="1" customFormat="1" ht="22.5" customHeight="1">
      <c r="B3209" s="41"/>
      <c r="C3209" s="193" t="s">
        <v>3653</v>
      </c>
      <c r="D3209" s="193" t="s">
        <v>129</v>
      </c>
      <c r="E3209" s="194" t="s">
        <v>3654</v>
      </c>
      <c r="F3209" s="195" t="s">
        <v>3655</v>
      </c>
      <c r="G3209" s="196" t="s">
        <v>400</v>
      </c>
      <c r="H3209" s="197">
        <v>15.9</v>
      </c>
      <c r="I3209" s="198"/>
      <c r="J3209" s="199">
        <f>ROUND(I3209*H3209,2)</f>
        <v>0</v>
      </c>
      <c r="K3209" s="195" t="s">
        <v>21</v>
      </c>
      <c r="L3209" s="61"/>
      <c r="M3209" s="200" t="s">
        <v>21</v>
      </c>
      <c r="N3209" s="201" t="s">
        <v>42</v>
      </c>
      <c r="O3209" s="42"/>
      <c r="P3209" s="202">
        <f>O3209*H3209</f>
        <v>0</v>
      </c>
      <c r="Q3209" s="202">
        <v>0</v>
      </c>
      <c r="R3209" s="202">
        <f>Q3209*H3209</f>
        <v>0</v>
      </c>
      <c r="S3209" s="202">
        <v>0</v>
      </c>
      <c r="T3209" s="203">
        <f>S3209*H3209</f>
        <v>0</v>
      </c>
      <c r="AR3209" s="24" t="s">
        <v>161</v>
      </c>
      <c r="AT3209" s="24" t="s">
        <v>129</v>
      </c>
      <c r="AU3209" s="24" t="s">
        <v>134</v>
      </c>
      <c r="AY3209" s="24" t="s">
        <v>126</v>
      </c>
      <c r="BE3209" s="204">
        <f>IF(N3209="základní",J3209,0)</f>
        <v>0</v>
      </c>
      <c r="BF3209" s="204">
        <f>IF(N3209="snížená",J3209,0)</f>
        <v>0</v>
      </c>
      <c r="BG3209" s="204">
        <f>IF(N3209="zákl. přenesená",J3209,0)</f>
        <v>0</v>
      </c>
      <c r="BH3209" s="204">
        <f>IF(N3209="sníž. přenesená",J3209,0)</f>
        <v>0</v>
      </c>
      <c r="BI3209" s="204">
        <f>IF(N3209="nulová",J3209,0)</f>
        <v>0</v>
      </c>
      <c r="BJ3209" s="24" t="s">
        <v>134</v>
      </c>
      <c r="BK3209" s="204">
        <f>ROUND(I3209*H3209,2)</f>
        <v>0</v>
      </c>
      <c r="BL3209" s="24" t="s">
        <v>161</v>
      </c>
      <c r="BM3209" s="24" t="s">
        <v>3656</v>
      </c>
    </row>
    <row r="3210" spans="2:65" s="1" customFormat="1" ht="13.5">
      <c r="B3210" s="41"/>
      <c r="C3210" s="63"/>
      <c r="D3210" s="205" t="s">
        <v>135</v>
      </c>
      <c r="E3210" s="63"/>
      <c r="F3210" s="206" t="s">
        <v>3657</v>
      </c>
      <c r="G3210" s="63"/>
      <c r="H3210" s="63"/>
      <c r="I3210" s="163"/>
      <c r="J3210" s="63"/>
      <c r="K3210" s="63"/>
      <c r="L3210" s="61"/>
      <c r="M3210" s="207"/>
      <c r="N3210" s="42"/>
      <c r="O3210" s="42"/>
      <c r="P3210" s="42"/>
      <c r="Q3210" s="42"/>
      <c r="R3210" s="42"/>
      <c r="S3210" s="42"/>
      <c r="T3210" s="78"/>
      <c r="AT3210" s="24" t="s">
        <v>135</v>
      </c>
      <c r="AU3210" s="24" t="s">
        <v>134</v>
      </c>
    </row>
    <row r="3211" spans="2:65" s="1" customFormat="1" ht="22.5" customHeight="1">
      <c r="B3211" s="41"/>
      <c r="C3211" s="193" t="s">
        <v>2052</v>
      </c>
      <c r="D3211" s="193" t="s">
        <v>129</v>
      </c>
      <c r="E3211" s="194" t="s">
        <v>3658</v>
      </c>
      <c r="F3211" s="195" t="s">
        <v>3659</v>
      </c>
      <c r="G3211" s="196" t="s">
        <v>380</v>
      </c>
      <c r="H3211" s="197">
        <v>4.0000000000000001E-3</v>
      </c>
      <c r="I3211" s="198"/>
      <c r="J3211" s="199">
        <f>ROUND(I3211*H3211,2)</f>
        <v>0</v>
      </c>
      <c r="K3211" s="195" t="s">
        <v>160</v>
      </c>
      <c r="L3211" s="61"/>
      <c r="M3211" s="200" t="s">
        <v>21</v>
      </c>
      <c r="N3211" s="201" t="s">
        <v>42</v>
      </c>
      <c r="O3211" s="42"/>
      <c r="P3211" s="202">
        <f>O3211*H3211</f>
        <v>0</v>
      </c>
      <c r="Q3211" s="202">
        <v>0</v>
      </c>
      <c r="R3211" s="202">
        <f>Q3211*H3211</f>
        <v>0</v>
      </c>
      <c r="S3211" s="202">
        <v>0</v>
      </c>
      <c r="T3211" s="203">
        <f>S3211*H3211</f>
        <v>0</v>
      </c>
      <c r="AR3211" s="24" t="s">
        <v>161</v>
      </c>
      <c r="AT3211" s="24" t="s">
        <v>129</v>
      </c>
      <c r="AU3211" s="24" t="s">
        <v>134</v>
      </c>
      <c r="AY3211" s="24" t="s">
        <v>126</v>
      </c>
      <c r="BE3211" s="204">
        <f>IF(N3211="základní",J3211,0)</f>
        <v>0</v>
      </c>
      <c r="BF3211" s="204">
        <f>IF(N3211="snížená",J3211,0)</f>
        <v>0</v>
      </c>
      <c r="BG3211" s="204">
        <f>IF(N3211="zákl. přenesená",J3211,0)</f>
        <v>0</v>
      </c>
      <c r="BH3211" s="204">
        <f>IF(N3211="sníž. přenesená",J3211,0)</f>
        <v>0</v>
      </c>
      <c r="BI3211" s="204">
        <f>IF(N3211="nulová",J3211,0)</f>
        <v>0</v>
      </c>
      <c r="BJ3211" s="24" t="s">
        <v>134</v>
      </c>
      <c r="BK3211" s="204">
        <f>ROUND(I3211*H3211,2)</f>
        <v>0</v>
      </c>
      <c r="BL3211" s="24" t="s">
        <v>161</v>
      </c>
      <c r="BM3211" s="24" t="s">
        <v>3660</v>
      </c>
    </row>
    <row r="3212" spans="2:65" s="1" customFormat="1" ht="27">
      <c r="B3212" s="41"/>
      <c r="C3212" s="63"/>
      <c r="D3212" s="208" t="s">
        <v>135</v>
      </c>
      <c r="E3212" s="63"/>
      <c r="F3212" s="209" t="s">
        <v>3661</v>
      </c>
      <c r="G3212" s="63"/>
      <c r="H3212" s="63"/>
      <c r="I3212" s="163"/>
      <c r="J3212" s="63"/>
      <c r="K3212" s="63"/>
      <c r="L3212" s="61"/>
      <c r="M3212" s="207"/>
      <c r="N3212" s="42"/>
      <c r="O3212" s="42"/>
      <c r="P3212" s="42"/>
      <c r="Q3212" s="42"/>
      <c r="R3212" s="42"/>
      <c r="S3212" s="42"/>
      <c r="T3212" s="78"/>
      <c r="AT3212" s="24" t="s">
        <v>135</v>
      </c>
      <c r="AU3212" s="24" t="s">
        <v>134</v>
      </c>
    </row>
    <row r="3213" spans="2:65" s="1" customFormat="1" ht="121.5">
      <c r="B3213" s="41"/>
      <c r="C3213" s="63"/>
      <c r="D3213" s="208" t="s">
        <v>299</v>
      </c>
      <c r="E3213" s="63"/>
      <c r="F3213" s="236" t="s">
        <v>2231</v>
      </c>
      <c r="G3213" s="63"/>
      <c r="H3213" s="63"/>
      <c r="I3213" s="163"/>
      <c r="J3213" s="63"/>
      <c r="K3213" s="63"/>
      <c r="L3213" s="61"/>
      <c r="M3213" s="207"/>
      <c r="N3213" s="42"/>
      <c r="O3213" s="42"/>
      <c r="P3213" s="42"/>
      <c r="Q3213" s="42"/>
      <c r="R3213" s="42"/>
      <c r="S3213" s="42"/>
      <c r="T3213" s="78"/>
      <c r="AT3213" s="24" t="s">
        <v>299</v>
      </c>
      <c r="AU3213" s="24" t="s">
        <v>134</v>
      </c>
    </row>
    <row r="3214" spans="2:65" s="10" customFormat="1" ht="29.85" customHeight="1">
      <c r="B3214" s="176"/>
      <c r="C3214" s="177"/>
      <c r="D3214" s="190" t="s">
        <v>69</v>
      </c>
      <c r="E3214" s="191" t="s">
        <v>2420</v>
      </c>
      <c r="F3214" s="191" t="s">
        <v>3662</v>
      </c>
      <c r="G3214" s="177"/>
      <c r="H3214" s="177"/>
      <c r="I3214" s="180"/>
      <c r="J3214" s="192">
        <f>BK3214</f>
        <v>0</v>
      </c>
      <c r="K3214" s="177"/>
      <c r="L3214" s="182"/>
      <c r="M3214" s="183"/>
      <c r="N3214" s="184"/>
      <c r="O3214" s="184"/>
      <c r="P3214" s="185">
        <f>SUM(P3215:P3248)</f>
        <v>0</v>
      </c>
      <c r="Q3214" s="184"/>
      <c r="R3214" s="185">
        <f>SUM(R3215:R3248)</f>
        <v>0</v>
      </c>
      <c r="S3214" s="184"/>
      <c r="T3214" s="186">
        <f>SUM(T3215:T3248)</f>
        <v>0</v>
      </c>
      <c r="AR3214" s="187" t="s">
        <v>134</v>
      </c>
      <c r="AT3214" s="188" t="s">
        <v>69</v>
      </c>
      <c r="AU3214" s="188" t="s">
        <v>78</v>
      </c>
      <c r="AY3214" s="187" t="s">
        <v>126</v>
      </c>
      <c r="BK3214" s="189">
        <f>SUM(BK3215:BK3248)</f>
        <v>0</v>
      </c>
    </row>
    <row r="3215" spans="2:65" s="1" customFormat="1" ht="22.5" customHeight="1">
      <c r="B3215" s="41"/>
      <c r="C3215" s="193" t="s">
        <v>3663</v>
      </c>
      <c r="D3215" s="193" t="s">
        <v>129</v>
      </c>
      <c r="E3215" s="194" t="s">
        <v>3664</v>
      </c>
      <c r="F3215" s="195" t="s">
        <v>3665</v>
      </c>
      <c r="G3215" s="196" t="s">
        <v>489</v>
      </c>
      <c r="H3215" s="197">
        <v>1</v>
      </c>
      <c r="I3215" s="198"/>
      <c r="J3215" s="199">
        <f>ROUND(I3215*H3215,2)</f>
        <v>0</v>
      </c>
      <c r="K3215" s="195" t="s">
        <v>160</v>
      </c>
      <c r="L3215" s="61"/>
      <c r="M3215" s="200" t="s">
        <v>21</v>
      </c>
      <c r="N3215" s="201" t="s">
        <v>42</v>
      </c>
      <c r="O3215" s="42"/>
      <c r="P3215" s="202">
        <f>O3215*H3215</f>
        <v>0</v>
      </c>
      <c r="Q3215" s="202">
        <v>0</v>
      </c>
      <c r="R3215" s="202">
        <f>Q3215*H3215</f>
        <v>0</v>
      </c>
      <c r="S3215" s="202">
        <v>0</v>
      </c>
      <c r="T3215" s="203">
        <f>S3215*H3215</f>
        <v>0</v>
      </c>
      <c r="AR3215" s="24" t="s">
        <v>161</v>
      </c>
      <c r="AT3215" s="24" t="s">
        <v>129</v>
      </c>
      <c r="AU3215" s="24" t="s">
        <v>134</v>
      </c>
      <c r="AY3215" s="24" t="s">
        <v>126</v>
      </c>
      <c r="BE3215" s="204">
        <f>IF(N3215="základní",J3215,0)</f>
        <v>0</v>
      </c>
      <c r="BF3215" s="204">
        <f>IF(N3215="snížená",J3215,0)</f>
        <v>0</v>
      </c>
      <c r="BG3215" s="204">
        <f>IF(N3215="zákl. přenesená",J3215,0)</f>
        <v>0</v>
      </c>
      <c r="BH3215" s="204">
        <f>IF(N3215="sníž. přenesená",J3215,0)</f>
        <v>0</v>
      </c>
      <c r="BI3215" s="204">
        <f>IF(N3215="nulová",J3215,0)</f>
        <v>0</v>
      </c>
      <c r="BJ3215" s="24" t="s">
        <v>134</v>
      </c>
      <c r="BK3215" s="204">
        <f>ROUND(I3215*H3215,2)</f>
        <v>0</v>
      </c>
      <c r="BL3215" s="24" t="s">
        <v>161</v>
      </c>
      <c r="BM3215" s="24" t="s">
        <v>3666</v>
      </c>
    </row>
    <row r="3216" spans="2:65" s="1" customFormat="1" ht="13.5">
      <c r="B3216" s="41"/>
      <c r="C3216" s="63"/>
      <c r="D3216" s="208" t="s">
        <v>135</v>
      </c>
      <c r="E3216" s="63"/>
      <c r="F3216" s="209" t="s">
        <v>3667</v>
      </c>
      <c r="G3216" s="63"/>
      <c r="H3216" s="63"/>
      <c r="I3216" s="163"/>
      <c r="J3216" s="63"/>
      <c r="K3216" s="63"/>
      <c r="L3216" s="61"/>
      <c r="M3216" s="207"/>
      <c r="N3216" s="42"/>
      <c r="O3216" s="42"/>
      <c r="P3216" s="42"/>
      <c r="Q3216" s="42"/>
      <c r="R3216" s="42"/>
      <c r="S3216" s="42"/>
      <c r="T3216" s="78"/>
      <c r="AT3216" s="24" t="s">
        <v>135</v>
      </c>
      <c r="AU3216" s="24" t="s">
        <v>134</v>
      </c>
    </row>
    <row r="3217" spans="2:65" s="1" customFormat="1" ht="54">
      <c r="B3217" s="41"/>
      <c r="C3217" s="63"/>
      <c r="D3217" s="205" t="s">
        <v>299</v>
      </c>
      <c r="E3217" s="63"/>
      <c r="F3217" s="235" t="s">
        <v>3668</v>
      </c>
      <c r="G3217" s="63"/>
      <c r="H3217" s="63"/>
      <c r="I3217" s="163"/>
      <c r="J3217" s="63"/>
      <c r="K3217" s="63"/>
      <c r="L3217" s="61"/>
      <c r="M3217" s="207"/>
      <c r="N3217" s="42"/>
      <c r="O3217" s="42"/>
      <c r="P3217" s="42"/>
      <c r="Q3217" s="42"/>
      <c r="R3217" s="42"/>
      <c r="S3217" s="42"/>
      <c r="T3217" s="78"/>
      <c r="AT3217" s="24" t="s">
        <v>299</v>
      </c>
      <c r="AU3217" s="24" t="s">
        <v>134</v>
      </c>
    </row>
    <row r="3218" spans="2:65" s="1" customFormat="1" ht="31.5" customHeight="1">
      <c r="B3218" s="41"/>
      <c r="C3218" s="251" t="s">
        <v>2055</v>
      </c>
      <c r="D3218" s="251" t="s">
        <v>391</v>
      </c>
      <c r="E3218" s="252" t="s">
        <v>3669</v>
      </c>
      <c r="F3218" s="253" t="s">
        <v>3670</v>
      </c>
      <c r="G3218" s="254" t="s">
        <v>489</v>
      </c>
      <c r="H3218" s="255">
        <v>1</v>
      </c>
      <c r="I3218" s="256"/>
      <c r="J3218" s="257">
        <f>ROUND(I3218*H3218,2)</f>
        <v>0</v>
      </c>
      <c r="K3218" s="253" t="s">
        <v>21</v>
      </c>
      <c r="L3218" s="258"/>
      <c r="M3218" s="259" t="s">
        <v>21</v>
      </c>
      <c r="N3218" s="260" t="s">
        <v>42</v>
      </c>
      <c r="O3218" s="42"/>
      <c r="P3218" s="202">
        <f>O3218*H3218</f>
        <v>0</v>
      </c>
      <c r="Q3218" s="202">
        <v>0</v>
      </c>
      <c r="R3218" s="202">
        <f>Q3218*H3218</f>
        <v>0</v>
      </c>
      <c r="S3218" s="202">
        <v>0</v>
      </c>
      <c r="T3218" s="203">
        <f>S3218*H3218</f>
        <v>0</v>
      </c>
      <c r="AR3218" s="24" t="s">
        <v>361</v>
      </c>
      <c r="AT3218" s="24" t="s">
        <v>391</v>
      </c>
      <c r="AU3218" s="24" t="s">
        <v>134</v>
      </c>
      <c r="AY3218" s="24" t="s">
        <v>126</v>
      </c>
      <c r="BE3218" s="204">
        <f>IF(N3218="základní",J3218,0)</f>
        <v>0</v>
      </c>
      <c r="BF3218" s="204">
        <f>IF(N3218="snížená",J3218,0)</f>
        <v>0</v>
      </c>
      <c r="BG3218" s="204">
        <f>IF(N3218="zákl. přenesená",J3218,0)</f>
        <v>0</v>
      </c>
      <c r="BH3218" s="204">
        <f>IF(N3218="sníž. přenesená",J3218,0)</f>
        <v>0</v>
      </c>
      <c r="BI3218" s="204">
        <f>IF(N3218="nulová",J3218,0)</f>
        <v>0</v>
      </c>
      <c r="BJ3218" s="24" t="s">
        <v>134</v>
      </c>
      <c r="BK3218" s="204">
        <f>ROUND(I3218*H3218,2)</f>
        <v>0</v>
      </c>
      <c r="BL3218" s="24" t="s">
        <v>161</v>
      </c>
      <c r="BM3218" s="24" t="s">
        <v>3671</v>
      </c>
    </row>
    <row r="3219" spans="2:65" s="1" customFormat="1" ht="13.5">
      <c r="B3219" s="41"/>
      <c r="C3219" s="63"/>
      <c r="D3219" s="205" t="s">
        <v>135</v>
      </c>
      <c r="E3219" s="63"/>
      <c r="F3219" s="206" t="s">
        <v>3672</v>
      </c>
      <c r="G3219" s="63"/>
      <c r="H3219" s="63"/>
      <c r="I3219" s="163"/>
      <c r="J3219" s="63"/>
      <c r="K3219" s="63"/>
      <c r="L3219" s="61"/>
      <c r="M3219" s="207"/>
      <c r="N3219" s="42"/>
      <c r="O3219" s="42"/>
      <c r="P3219" s="42"/>
      <c r="Q3219" s="42"/>
      <c r="R3219" s="42"/>
      <c r="S3219" s="42"/>
      <c r="T3219" s="78"/>
      <c r="AT3219" s="24" t="s">
        <v>135</v>
      </c>
      <c r="AU3219" s="24" t="s">
        <v>134</v>
      </c>
    </row>
    <row r="3220" spans="2:65" s="1" customFormat="1" ht="22.5" customHeight="1">
      <c r="B3220" s="41"/>
      <c r="C3220" s="193" t="s">
        <v>3673</v>
      </c>
      <c r="D3220" s="193" t="s">
        <v>129</v>
      </c>
      <c r="E3220" s="194" t="s">
        <v>3674</v>
      </c>
      <c r="F3220" s="195" t="s">
        <v>3675</v>
      </c>
      <c r="G3220" s="196" t="s">
        <v>489</v>
      </c>
      <c r="H3220" s="197">
        <v>39</v>
      </c>
      <c r="I3220" s="198"/>
      <c r="J3220" s="199">
        <f>ROUND(I3220*H3220,2)</f>
        <v>0</v>
      </c>
      <c r="K3220" s="195" t="s">
        <v>160</v>
      </c>
      <c r="L3220" s="61"/>
      <c r="M3220" s="200" t="s">
        <v>21</v>
      </c>
      <c r="N3220" s="201" t="s">
        <v>42</v>
      </c>
      <c r="O3220" s="42"/>
      <c r="P3220" s="202">
        <f>O3220*H3220</f>
        <v>0</v>
      </c>
      <c r="Q3220" s="202">
        <v>0</v>
      </c>
      <c r="R3220" s="202">
        <f>Q3220*H3220</f>
        <v>0</v>
      </c>
      <c r="S3220" s="202">
        <v>0</v>
      </c>
      <c r="T3220" s="203">
        <f>S3220*H3220</f>
        <v>0</v>
      </c>
      <c r="AR3220" s="24" t="s">
        <v>161</v>
      </c>
      <c r="AT3220" s="24" t="s">
        <v>129</v>
      </c>
      <c r="AU3220" s="24" t="s">
        <v>134</v>
      </c>
      <c r="AY3220" s="24" t="s">
        <v>126</v>
      </c>
      <c r="BE3220" s="204">
        <f>IF(N3220="základní",J3220,0)</f>
        <v>0</v>
      </c>
      <c r="BF3220" s="204">
        <f>IF(N3220="snížená",J3220,0)</f>
        <v>0</v>
      </c>
      <c r="BG3220" s="204">
        <f>IF(N3220="zákl. přenesená",J3220,0)</f>
        <v>0</v>
      </c>
      <c r="BH3220" s="204">
        <f>IF(N3220="sníž. přenesená",J3220,0)</f>
        <v>0</v>
      </c>
      <c r="BI3220" s="204">
        <f>IF(N3220="nulová",J3220,0)</f>
        <v>0</v>
      </c>
      <c r="BJ3220" s="24" t="s">
        <v>134</v>
      </c>
      <c r="BK3220" s="204">
        <f>ROUND(I3220*H3220,2)</f>
        <v>0</v>
      </c>
      <c r="BL3220" s="24" t="s">
        <v>161</v>
      </c>
      <c r="BM3220" s="24" t="s">
        <v>3676</v>
      </c>
    </row>
    <row r="3221" spans="2:65" s="1" customFormat="1" ht="13.5">
      <c r="B3221" s="41"/>
      <c r="C3221" s="63"/>
      <c r="D3221" s="208" t="s">
        <v>135</v>
      </c>
      <c r="E3221" s="63"/>
      <c r="F3221" s="209" t="s">
        <v>3677</v>
      </c>
      <c r="G3221" s="63"/>
      <c r="H3221" s="63"/>
      <c r="I3221" s="163"/>
      <c r="J3221" s="63"/>
      <c r="K3221" s="63"/>
      <c r="L3221" s="61"/>
      <c r="M3221" s="207"/>
      <c r="N3221" s="42"/>
      <c r="O3221" s="42"/>
      <c r="P3221" s="42"/>
      <c r="Q3221" s="42"/>
      <c r="R3221" s="42"/>
      <c r="S3221" s="42"/>
      <c r="T3221" s="78"/>
      <c r="AT3221" s="24" t="s">
        <v>135</v>
      </c>
      <c r="AU3221" s="24" t="s">
        <v>134</v>
      </c>
    </row>
    <row r="3222" spans="2:65" s="1" customFormat="1" ht="27">
      <c r="B3222" s="41"/>
      <c r="C3222" s="63"/>
      <c r="D3222" s="208" t="s">
        <v>299</v>
      </c>
      <c r="E3222" s="63"/>
      <c r="F3222" s="236" t="s">
        <v>3678</v>
      </c>
      <c r="G3222" s="63"/>
      <c r="H3222" s="63"/>
      <c r="I3222" s="163"/>
      <c r="J3222" s="63"/>
      <c r="K3222" s="63"/>
      <c r="L3222" s="61"/>
      <c r="M3222" s="207"/>
      <c r="N3222" s="42"/>
      <c r="O3222" s="42"/>
      <c r="P3222" s="42"/>
      <c r="Q3222" s="42"/>
      <c r="R3222" s="42"/>
      <c r="S3222" s="42"/>
      <c r="T3222" s="78"/>
      <c r="AT3222" s="24" t="s">
        <v>299</v>
      </c>
      <c r="AU3222" s="24" t="s">
        <v>134</v>
      </c>
    </row>
    <row r="3223" spans="2:65" s="11" customFormat="1" ht="13.5">
      <c r="B3223" s="210"/>
      <c r="C3223" s="211"/>
      <c r="D3223" s="208" t="s">
        <v>171</v>
      </c>
      <c r="E3223" s="212" t="s">
        <v>21</v>
      </c>
      <c r="F3223" s="213" t="s">
        <v>3679</v>
      </c>
      <c r="G3223" s="211"/>
      <c r="H3223" s="214">
        <v>8</v>
      </c>
      <c r="I3223" s="215"/>
      <c r="J3223" s="211"/>
      <c r="K3223" s="211"/>
      <c r="L3223" s="216"/>
      <c r="M3223" s="217"/>
      <c r="N3223" s="218"/>
      <c r="O3223" s="218"/>
      <c r="P3223" s="218"/>
      <c r="Q3223" s="218"/>
      <c r="R3223" s="218"/>
      <c r="S3223" s="218"/>
      <c r="T3223" s="219"/>
      <c r="AT3223" s="220" t="s">
        <v>171</v>
      </c>
      <c r="AU3223" s="220" t="s">
        <v>134</v>
      </c>
      <c r="AV3223" s="11" t="s">
        <v>134</v>
      </c>
      <c r="AW3223" s="11" t="s">
        <v>33</v>
      </c>
      <c r="AX3223" s="11" t="s">
        <v>70</v>
      </c>
      <c r="AY3223" s="220" t="s">
        <v>126</v>
      </c>
    </row>
    <row r="3224" spans="2:65" s="11" customFormat="1" ht="13.5">
      <c r="B3224" s="210"/>
      <c r="C3224" s="211"/>
      <c r="D3224" s="208" t="s">
        <v>171</v>
      </c>
      <c r="E3224" s="212" t="s">
        <v>21</v>
      </c>
      <c r="F3224" s="213" t="s">
        <v>3680</v>
      </c>
      <c r="G3224" s="211"/>
      <c r="H3224" s="214">
        <v>5</v>
      </c>
      <c r="I3224" s="215"/>
      <c r="J3224" s="211"/>
      <c r="K3224" s="211"/>
      <c r="L3224" s="216"/>
      <c r="M3224" s="217"/>
      <c r="N3224" s="218"/>
      <c r="O3224" s="218"/>
      <c r="P3224" s="218"/>
      <c r="Q3224" s="218"/>
      <c r="R3224" s="218"/>
      <c r="S3224" s="218"/>
      <c r="T3224" s="219"/>
      <c r="AT3224" s="220" t="s">
        <v>171</v>
      </c>
      <c r="AU3224" s="220" t="s">
        <v>134</v>
      </c>
      <c r="AV3224" s="11" t="s">
        <v>134</v>
      </c>
      <c r="AW3224" s="11" t="s">
        <v>33</v>
      </c>
      <c r="AX3224" s="11" t="s">
        <v>70</v>
      </c>
      <c r="AY3224" s="220" t="s">
        <v>126</v>
      </c>
    </row>
    <row r="3225" spans="2:65" s="11" customFormat="1" ht="13.5">
      <c r="B3225" s="210"/>
      <c r="C3225" s="211"/>
      <c r="D3225" s="208" t="s">
        <v>171</v>
      </c>
      <c r="E3225" s="212" t="s">
        <v>21</v>
      </c>
      <c r="F3225" s="213" t="s">
        <v>3681</v>
      </c>
      <c r="G3225" s="211"/>
      <c r="H3225" s="214">
        <v>2</v>
      </c>
      <c r="I3225" s="215"/>
      <c r="J3225" s="211"/>
      <c r="K3225" s="211"/>
      <c r="L3225" s="216"/>
      <c r="M3225" s="217"/>
      <c r="N3225" s="218"/>
      <c r="O3225" s="218"/>
      <c r="P3225" s="218"/>
      <c r="Q3225" s="218"/>
      <c r="R3225" s="218"/>
      <c r="S3225" s="218"/>
      <c r="T3225" s="219"/>
      <c r="AT3225" s="220" t="s">
        <v>171</v>
      </c>
      <c r="AU3225" s="220" t="s">
        <v>134</v>
      </c>
      <c r="AV3225" s="11" t="s">
        <v>134</v>
      </c>
      <c r="AW3225" s="11" t="s">
        <v>33</v>
      </c>
      <c r="AX3225" s="11" t="s">
        <v>70</v>
      </c>
      <c r="AY3225" s="220" t="s">
        <v>126</v>
      </c>
    </row>
    <row r="3226" spans="2:65" s="11" customFormat="1" ht="13.5">
      <c r="B3226" s="210"/>
      <c r="C3226" s="211"/>
      <c r="D3226" s="208" t="s">
        <v>171</v>
      </c>
      <c r="E3226" s="212" t="s">
        <v>21</v>
      </c>
      <c r="F3226" s="213" t="s">
        <v>3682</v>
      </c>
      <c r="G3226" s="211"/>
      <c r="H3226" s="214">
        <v>1</v>
      </c>
      <c r="I3226" s="215"/>
      <c r="J3226" s="211"/>
      <c r="K3226" s="211"/>
      <c r="L3226" s="216"/>
      <c r="M3226" s="217"/>
      <c r="N3226" s="218"/>
      <c r="O3226" s="218"/>
      <c r="P3226" s="218"/>
      <c r="Q3226" s="218"/>
      <c r="R3226" s="218"/>
      <c r="S3226" s="218"/>
      <c r="T3226" s="219"/>
      <c r="AT3226" s="220" t="s">
        <v>171</v>
      </c>
      <c r="AU3226" s="220" t="s">
        <v>134</v>
      </c>
      <c r="AV3226" s="11" t="s">
        <v>134</v>
      </c>
      <c r="AW3226" s="11" t="s">
        <v>33</v>
      </c>
      <c r="AX3226" s="11" t="s">
        <v>70</v>
      </c>
      <c r="AY3226" s="220" t="s">
        <v>126</v>
      </c>
    </row>
    <row r="3227" spans="2:65" s="11" customFormat="1" ht="13.5">
      <c r="B3227" s="210"/>
      <c r="C3227" s="211"/>
      <c r="D3227" s="208" t="s">
        <v>171</v>
      </c>
      <c r="E3227" s="212" t="s">
        <v>21</v>
      </c>
      <c r="F3227" s="213" t="s">
        <v>3683</v>
      </c>
      <c r="G3227" s="211"/>
      <c r="H3227" s="214">
        <v>10</v>
      </c>
      <c r="I3227" s="215"/>
      <c r="J3227" s="211"/>
      <c r="K3227" s="211"/>
      <c r="L3227" s="216"/>
      <c r="M3227" s="217"/>
      <c r="N3227" s="218"/>
      <c r="O3227" s="218"/>
      <c r="P3227" s="218"/>
      <c r="Q3227" s="218"/>
      <c r="R3227" s="218"/>
      <c r="S3227" s="218"/>
      <c r="T3227" s="219"/>
      <c r="AT3227" s="220" t="s">
        <v>171</v>
      </c>
      <c r="AU3227" s="220" t="s">
        <v>134</v>
      </c>
      <c r="AV3227" s="11" t="s">
        <v>134</v>
      </c>
      <c r="AW3227" s="11" t="s">
        <v>33</v>
      </c>
      <c r="AX3227" s="11" t="s">
        <v>70</v>
      </c>
      <c r="AY3227" s="220" t="s">
        <v>126</v>
      </c>
    </row>
    <row r="3228" spans="2:65" s="11" customFormat="1" ht="13.5">
      <c r="B3228" s="210"/>
      <c r="C3228" s="211"/>
      <c r="D3228" s="208" t="s">
        <v>171</v>
      </c>
      <c r="E3228" s="212" t="s">
        <v>21</v>
      </c>
      <c r="F3228" s="213" t="s">
        <v>3684</v>
      </c>
      <c r="G3228" s="211"/>
      <c r="H3228" s="214">
        <v>9</v>
      </c>
      <c r="I3228" s="215"/>
      <c r="J3228" s="211"/>
      <c r="K3228" s="211"/>
      <c r="L3228" s="216"/>
      <c r="M3228" s="217"/>
      <c r="N3228" s="218"/>
      <c r="O3228" s="218"/>
      <c r="P3228" s="218"/>
      <c r="Q3228" s="218"/>
      <c r="R3228" s="218"/>
      <c r="S3228" s="218"/>
      <c r="T3228" s="219"/>
      <c r="AT3228" s="220" t="s">
        <v>171</v>
      </c>
      <c r="AU3228" s="220" t="s">
        <v>134</v>
      </c>
      <c r="AV3228" s="11" t="s">
        <v>134</v>
      </c>
      <c r="AW3228" s="11" t="s">
        <v>33</v>
      </c>
      <c r="AX3228" s="11" t="s">
        <v>70</v>
      </c>
      <c r="AY3228" s="220" t="s">
        <v>126</v>
      </c>
    </row>
    <row r="3229" spans="2:65" s="11" customFormat="1" ht="13.5">
      <c r="B3229" s="210"/>
      <c r="C3229" s="211"/>
      <c r="D3229" s="208" t="s">
        <v>171</v>
      </c>
      <c r="E3229" s="212" t="s">
        <v>21</v>
      </c>
      <c r="F3229" s="213" t="s">
        <v>3685</v>
      </c>
      <c r="G3229" s="211"/>
      <c r="H3229" s="214">
        <v>2</v>
      </c>
      <c r="I3229" s="215"/>
      <c r="J3229" s="211"/>
      <c r="K3229" s="211"/>
      <c r="L3229" s="216"/>
      <c r="M3229" s="217"/>
      <c r="N3229" s="218"/>
      <c r="O3229" s="218"/>
      <c r="P3229" s="218"/>
      <c r="Q3229" s="218"/>
      <c r="R3229" s="218"/>
      <c r="S3229" s="218"/>
      <c r="T3229" s="219"/>
      <c r="AT3229" s="220" t="s">
        <v>171</v>
      </c>
      <c r="AU3229" s="220" t="s">
        <v>134</v>
      </c>
      <c r="AV3229" s="11" t="s">
        <v>134</v>
      </c>
      <c r="AW3229" s="11" t="s">
        <v>33</v>
      </c>
      <c r="AX3229" s="11" t="s">
        <v>70</v>
      </c>
      <c r="AY3229" s="220" t="s">
        <v>126</v>
      </c>
    </row>
    <row r="3230" spans="2:65" s="11" customFormat="1" ht="13.5">
      <c r="B3230" s="210"/>
      <c r="C3230" s="211"/>
      <c r="D3230" s="208" t="s">
        <v>171</v>
      </c>
      <c r="E3230" s="212" t="s">
        <v>21</v>
      </c>
      <c r="F3230" s="213" t="s">
        <v>3686</v>
      </c>
      <c r="G3230" s="211"/>
      <c r="H3230" s="214">
        <v>2</v>
      </c>
      <c r="I3230" s="215"/>
      <c r="J3230" s="211"/>
      <c r="K3230" s="211"/>
      <c r="L3230" s="216"/>
      <c r="M3230" s="217"/>
      <c r="N3230" s="218"/>
      <c r="O3230" s="218"/>
      <c r="P3230" s="218"/>
      <c r="Q3230" s="218"/>
      <c r="R3230" s="218"/>
      <c r="S3230" s="218"/>
      <c r="T3230" s="219"/>
      <c r="AT3230" s="220" t="s">
        <v>171</v>
      </c>
      <c r="AU3230" s="220" t="s">
        <v>134</v>
      </c>
      <c r="AV3230" s="11" t="s">
        <v>134</v>
      </c>
      <c r="AW3230" s="11" t="s">
        <v>33</v>
      </c>
      <c r="AX3230" s="11" t="s">
        <v>70</v>
      </c>
      <c r="AY3230" s="220" t="s">
        <v>126</v>
      </c>
    </row>
    <row r="3231" spans="2:65" s="12" customFormat="1" ht="13.5">
      <c r="B3231" s="221"/>
      <c r="C3231" s="222"/>
      <c r="D3231" s="205" t="s">
        <v>171</v>
      </c>
      <c r="E3231" s="248" t="s">
        <v>21</v>
      </c>
      <c r="F3231" s="249" t="s">
        <v>174</v>
      </c>
      <c r="G3231" s="222"/>
      <c r="H3231" s="250">
        <v>39</v>
      </c>
      <c r="I3231" s="226"/>
      <c r="J3231" s="222"/>
      <c r="K3231" s="222"/>
      <c r="L3231" s="227"/>
      <c r="M3231" s="228"/>
      <c r="N3231" s="229"/>
      <c r="O3231" s="229"/>
      <c r="P3231" s="229"/>
      <c r="Q3231" s="229"/>
      <c r="R3231" s="229"/>
      <c r="S3231" s="229"/>
      <c r="T3231" s="230"/>
      <c r="AT3231" s="231" t="s">
        <v>171</v>
      </c>
      <c r="AU3231" s="231" t="s">
        <v>134</v>
      </c>
      <c r="AV3231" s="12" t="s">
        <v>133</v>
      </c>
      <c r="AW3231" s="12" t="s">
        <v>33</v>
      </c>
      <c r="AX3231" s="12" t="s">
        <v>78</v>
      </c>
      <c r="AY3231" s="231" t="s">
        <v>126</v>
      </c>
    </row>
    <row r="3232" spans="2:65" s="1" customFormat="1" ht="31.5" customHeight="1">
      <c r="B3232" s="41"/>
      <c r="C3232" s="193" t="s">
        <v>2059</v>
      </c>
      <c r="D3232" s="193" t="s">
        <v>129</v>
      </c>
      <c r="E3232" s="194" t="s">
        <v>3687</v>
      </c>
      <c r="F3232" s="195" t="s">
        <v>3688</v>
      </c>
      <c r="G3232" s="196" t="s">
        <v>169</v>
      </c>
      <c r="H3232" s="197">
        <v>30.3</v>
      </c>
      <c r="I3232" s="198"/>
      <c r="J3232" s="199">
        <f>ROUND(I3232*H3232,2)</f>
        <v>0</v>
      </c>
      <c r="K3232" s="195" t="s">
        <v>21</v>
      </c>
      <c r="L3232" s="61"/>
      <c r="M3232" s="200" t="s">
        <v>21</v>
      </c>
      <c r="N3232" s="201" t="s">
        <v>42</v>
      </c>
      <c r="O3232" s="42"/>
      <c r="P3232" s="202">
        <f>O3232*H3232</f>
        <v>0</v>
      </c>
      <c r="Q3232" s="202">
        <v>0</v>
      </c>
      <c r="R3232" s="202">
        <f>Q3232*H3232</f>
        <v>0</v>
      </c>
      <c r="S3232" s="202">
        <v>0</v>
      </c>
      <c r="T3232" s="203">
        <f>S3232*H3232</f>
        <v>0</v>
      </c>
      <c r="AR3232" s="24" t="s">
        <v>161</v>
      </c>
      <c r="AT3232" s="24" t="s">
        <v>129</v>
      </c>
      <c r="AU3232" s="24" t="s">
        <v>134</v>
      </c>
      <c r="AY3232" s="24" t="s">
        <v>126</v>
      </c>
      <c r="BE3232" s="204">
        <f>IF(N3232="základní",J3232,0)</f>
        <v>0</v>
      </c>
      <c r="BF3232" s="204">
        <f>IF(N3232="snížená",J3232,0)</f>
        <v>0</v>
      </c>
      <c r="BG3232" s="204">
        <f>IF(N3232="zákl. přenesená",J3232,0)</f>
        <v>0</v>
      </c>
      <c r="BH3232" s="204">
        <f>IF(N3232="sníž. přenesená",J3232,0)</f>
        <v>0</v>
      </c>
      <c r="BI3232" s="204">
        <f>IF(N3232="nulová",J3232,0)</f>
        <v>0</v>
      </c>
      <c r="BJ3232" s="24" t="s">
        <v>134</v>
      </c>
      <c r="BK3232" s="204">
        <f>ROUND(I3232*H3232,2)</f>
        <v>0</v>
      </c>
      <c r="BL3232" s="24" t="s">
        <v>161</v>
      </c>
      <c r="BM3232" s="24" t="s">
        <v>3689</v>
      </c>
    </row>
    <row r="3233" spans="2:65" s="1" customFormat="1" ht="27">
      <c r="B3233" s="41"/>
      <c r="C3233" s="63"/>
      <c r="D3233" s="208" t="s">
        <v>135</v>
      </c>
      <c r="E3233" s="63"/>
      <c r="F3233" s="209" t="s">
        <v>3688</v>
      </c>
      <c r="G3233" s="63"/>
      <c r="H3233" s="63"/>
      <c r="I3233" s="163"/>
      <c r="J3233" s="63"/>
      <c r="K3233" s="63"/>
      <c r="L3233" s="61"/>
      <c r="M3233" s="207"/>
      <c r="N3233" s="42"/>
      <c r="O3233" s="42"/>
      <c r="P3233" s="42"/>
      <c r="Q3233" s="42"/>
      <c r="R3233" s="42"/>
      <c r="S3233" s="42"/>
      <c r="T3233" s="78"/>
      <c r="AT3233" s="24" t="s">
        <v>135</v>
      </c>
      <c r="AU3233" s="24" t="s">
        <v>134</v>
      </c>
    </row>
    <row r="3234" spans="2:65" s="11" customFormat="1" ht="13.5">
      <c r="B3234" s="210"/>
      <c r="C3234" s="211"/>
      <c r="D3234" s="208" t="s">
        <v>171</v>
      </c>
      <c r="E3234" s="212" t="s">
        <v>21</v>
      </c>
      <c r="F3234" s="213" t="s">
        <v>3690</v>
      </c>
      <c r="G3234" s="211"/>
      <c r="H3234" s="214">
        <v>30.3</v>
      </c>
      <c r="I3234" s="215"/>
      <c r="J3234" s="211"/>
      <c r="K3234" s="211"/>
      <c r="L3234" s="216"/>
      <c r="M3234" s="217"/>
      <c r="N3234" s="218"/>
      <c r="O3234" s="218"/>
      <c r="P3234" s="218"/>
      <c r="Q3234" s="218"/>
      <c r="R3234" s="218"/>
      <c r="S3234" s="218"/>
      <c r="T3234" s="219"/>
      <c r="AT3234" s="220" t="s">
        <v>171</v>
      </c>
      <c r="AU3234" s="220" t="s">
        <v>134</v>
      </c>
      <c r="AV3234" s="11" t="s">
        <v>134</v>
      </c>
      <c r="AW3234" s="11" t="s">
        <v>33</v>
      </c>
      <c r="AX3234" s="11" t="s">
        <v>70</v>
      </c>
      <c r="AY3234" s="220" t="s">
        <v>126</v>
      </c>
    </row>
    <row r="3235" spans="2:65" s="12" customFormat="1" ht="13.5">
      <c r="B3235" s="221"/>
      <c r="C3235" s="222"/>
      <c r="D3235" s="205" t="s">
        <v>171</v>
      </c>
      <c r="E3235" s="248" t="s">
        <v>21</v>
      </c>
      <c r="F3235" s="249" t="s">
        <v>174</v>
      </c>
      <c r="G3235" s="222"/>
      <c r="H3235" s="250">
        <v>30.3</v>
      </c>
      <c r="I3235" s="226"/>
      <c r="J3235" s="222"/>
      <c r="K3235" s="222"/>
      <c r="L3235" s="227"/>
      <c r="M3235" s="228"/>
      <c r="N3235" s="229"/>
      <c r="O3235" s="229"/>
      <c r="P3235" s="229"/>
      <c r="Q3235" s="229"/>
      <c r="R3235" s="229"/>
      <c r="S3235" s="229"/>
      <c r="T3235" s="230"/>
      <c r="AT3235" s="231" t="s">
        <v>171</v>
      </c>
      <c r="AU3235" s="231" t="s">
        <v>134</v>
      </c>
      <c r="AV3235" s="12" t="s">
        <v>133</v>
      </c>
      <c r="AW3235" s="12" t="s">
        <v>33</v>
      </c>
      <c r="AX3235" s="12" t="s">
        <v>78</v>
      </c>
      <c r="AY3235" s="231" t="s">
        <v>126</v>
      </c>
    </row>
    <row r="3236" spans="2:65" s="1" customFormat="1" ht="31.5" customHeight="1">
      <c r="B3236" s="41"/>
      <c r="C3236" s="193" t="s">
        <v>3691</v>
      </c>
      <c r="D3236" s="193" t="s">
        <v>129</v>
      </c>
      <c r="E3236" s="194" t="s">
        <v>3692</v>
      </c>
      <c r="F3236" s="195" t="s">
        <v>3693</v>
      </c>
      <c r="G3236" s="196" t="s">
        <v>169</v>
      </c>
      <c r="H3236" s="197">
        <v>15.38</v>
      </c>
      <c r="I3236" s="198"/>
      <c r="J3236" s="199">
        <f>ROUND(I3236*H3236,2)</f>
        <v>0</v>
      </c>
      <c r="K3236" s="195" t="s">
        <v>21</v>
      </c>
      <c r="L3236" s="61"/>
      <c r="M3236" s="200" t="s">
        <v>21</v>
      </c>
      <c r="N3236" s="201" t="s">
        <v>42</v>
      </c>
      <c r="O3236" s="42"/>
      <c r="P3236" s="202">
        <f>O3236*H3236</f>
        <v>0</v>
      </c>
      <c r="Q3236" s="202">
        <v>0</v>
      </c>
      <c r="R3236" s="202">
        <f>Q3236*H3236</f>
        <v>0</v>
      </c>
      <c r="S3236" s="202">
        <v>0</v>
      </c>
      <c r="T3236" s="203">
        <f>S3236*H3236</f>
        <v>0</v>
      </c>
      <c r="AR3236" s="24" t="s">
        <v>161</v>
      </c>
      <c r="AT3236" s="24" t="s">
        <v>129</v>
      </c>
      <c r="AU3236" s="24" t="s">
        <v>134</v>
      </c>
      <c r="AY3236" s="24" t="s">
        <v>126</v>
      </c>
      <c r="BE3236" s="204">
        <f>IF(N3236="základní",J3236,0)</f>
        <v>0</v>
      </c>
      <c r="BF3236" s="204">
        <f>IF(N3236="snížená",J3236,0)</f>
        <v>0</v>
      </c>
      <c r="BG3236" s="204">
        <f>IF(N3236="zákl. přenesená",J3236,0)</f>
        <v>0</v>
      </c>
      <c r="BH3236" s="204">
        <f>IF(N3236="sníž. přenesená",J3236,0)</f>
        <v>0</v>
      </c>
      <c r="BI3236" s="204">
        <f>IF(N3236="nulová",J3236,0)</f>
        <v>0</v>
      </c>
      <c r="BJ3236" s="24" t="s">
        <v>134</v>
      </c>
      <c r="BK3236" s="204">
        <f>ROUND(I3236*H3236,2)</f>
        <v>0</v>
      </c>
      <c r="BL3236" s="24" t="s">
        <v>161</v>
      </c>
      <c r="BM3236" s="24" t="s">
        <v>3694</v>
      </c>
    </row>
    <row r="3237" spans="2:65" s="1" customFormat="1" ht="27">
      <c r="B3237" s="41"/>
      <c r="C3237" s="63"/>
      <c r="D3237" s="208" t="s">
        <v>135</v>
      </c>
      <c r="E3237" s="63"/>
      <c r="F3237" s="209" t="s">
        <v>3693</v>
      </c>
      <c r="G3237" s="63"/>
      <c r="H3237" s="63"/>
      <c r="I3237" s="163"/>
      <c r="J3237" s="63"/>
      <c r="K3237" s="63"/>
      <c r="L3237" s="61"/>
      <c r="M3237" s="207"/>
      <c r="N3237" s="42"/>
      <c r="O3237" s="42"/>
      <c r="P3237" s="42"/>
      <c r="Q3237" s="42"/>
      <c r="R3237" s="42"/>
      <c r="S3237" s="42"/>
      <c r="T3237" s="78"/>
      <c r="AT3237" s="24" t="s">
        <v>135</v>
      </c>
      <c r="AU3237" s="24" t="s">
        <v>134</v>
      </c>
    </row>
    <row r="3238" spans="2:65" s="11" customFormat="1" ht="13.5">
      <c r="B3238" s="210"/>
      <c r="C3238" s="211"/>
      <c r="D3238" s="208" t="s">
        <v>171</v>
      </c>
      <c r="E3238" s="212" t="s">
        <v>21</v>
      </c>
      <c r="F3238" s="213" t="s">
        <v>3695</v>
      </c>
      <c r="G3238" s="211"/>
      <c r="H3238" s="214">
        <v>15.38</v>
      </c>
      <c r="I3238" s="215"/>
      <c r="J3238" s="211"/>
      <c r="K3238" s="211"/>
      <c r="L3238" s="216"/>
      <c r="M3238" s="217"/>
      <c r="N3238" s="218"/>
      <c r="O3238" s="218"/>
      <c r="P3238" s="218"/>
      <c r="Q3238" s="218"/>
      <c r="R3238" s="218"/>
      <c r="S3238" s="218"/>
      <c r="T3238" s="219"/>
      <c r="AT3238" s="220" t="s">
        <v>171</v>
      </c>
      <c r="AU3238" s="220" t="s">
        <v>134</v>
      </c>
      <c r="AV3238" s="11" t="s">
        <v>134</v>
      </c>
      <c r="AW3238" s="11" t="s">
        <v>33</v>
      </c>
      <c r="AX3238" s="11" t="s">
        <v>70</v>
      </c>
      <c r="AY3238" s="220" t="s">
        <v>126</v>
      </c>
    </row>
    <row r="3239" spans="2:65" s="12" customFormat="1" ht="13.5">
      <c r="B3239" s="221"/>
      <c r="C3239" s="222"/>
      <c r="D3239" s="205" t="s">
        <v>171</v>
      </c>
      <c r="E3239" s="248" t="s">
        <v>21</v>
      </c>
      <c r="F3239" s="249" t="s">
        <v>174</v>
      </c>
      <c r="G3239" s="222"/>
      <c r="H3239" s="250">
        <v>15.38</v>
      </c>
      <c r="I3239" s="226"/>
      <c r="J3239" s="222"/>
      <c r="K3239" s="222"/>
      <c r="L3239" s="227"/>
      <c r="M3239" s="228"/>
      <c r="N3239" s="229"/>
      <c r="O3239" s="229"/>
      <c r="P3239" s="229"/>
      <c r="Q3239" s="229"/>
      <c r="R3239" s="229"/>
      <c r="S3239" s="229"/>
      <c r="T3239" s="230"/>
      <c r="AT3239" s="231" t="s">
        <v>171</v>
      </c>
      <c r="AU3239" s="231" t="s">
        <v>134</v>
      </c>
      <c r="AV3239" s="12" t="s">
        <v>133</v>
      </c>
      <c r="AW3239" s="12" t="s">
        <v>33</v>
      </c>
      <c r="AX3239" s="12" t="s">
        <v>78</v>
      </c>
      <c r="AY3239" s="231" t="s">
        <v>126</v>
      </c>
    </row>
    <row r="3240" spans="2:65" s="1" customFormat="1" ht="31.5" customHeight="1">
      <c r="B3240" s="41"/>
      <c r="C3240" s="193" t="s">
        <v>2062</v>
      </c>
      <c r="D3240" s="193" t="s">
        <v>129</v>
      </c>
      <c r="E3240" s="194" t="s">
        <v>3696</v>
      </c>
      <c r="F3240" s="195" t="s">
        <v>3697</v>
      </c>
      <c r="G3240" s="196" t="s">
        <v>489</v>
      </c>
      <c r="H3240" s="197">
        <v>4</v>
      </c>
      <c r="I3240" s="198"/>
      <c r="J3240" s="199">
        <f>ROUND(I3240*H3240,2)</f>
        <v>0</v>
      </c>
      <c r="K3240" s="195" t="s">
        <v>21</v>
      </c>
      <c r="L3240" s="61"/>
      <c r="M3240" s="200" t="s">
        <v>21</v>
      </c>
      <c r="N3240" s="201" t="s">
        <v>42</v>
      </c>
      <c r="O3240" s="42"/>
      <c r="P3240" s="202">
        <f>O3240*H3240</f>
        <v>0</v>
      </c>
      <c r="Q3240" s="202">
        <v>0</v>
      </c>
      <c r="R3240" s="202">
        <f>Q3240*H3240</f>
        <v>0</v>
      </c>
      <c r="S3240" s="202">
        <v>0</v>
      </c>
      <c r="T3240" s="203">
        <f>S3240*H3240</f>
        <v>0</v>
      </c>
      <c r="AR3240" s="24" t="s">
        <v>161</v>
      </c>
      <c r="AT3240" s="24" t="s">
        <v>129</v>
      </c>
      <c r="AU3240" s="24" t="s">
        <v>134</v>
      </c>
      <c r="AY3240" s="24" t="s">
        <v>126</v>
      </c>
      <c r="BE3240" s="204">
        <f>IF(N3240="základní",J3240,0)</f>
        <v>0</v>
      </c>
      <c r="BF3240" s="204">
        <f>IF(N3240="snížená",J3240,0)</f>
        <v>0</v>
      </c>
      <c r="BG3240" s="204">
        <f>IF(N3240="zákl. přenesená",J3240,0)</f>
        <v>0</v>
      </c>
      <c r="BH3240" s="204">
        <f>IF(N3240="sníž. přenesená",J3240,0)</f>
        <v>0</v>
      </c>
      <c r="BI3240" s="204">
        <f>IF(N3240="nulová",J3240,0)</f>
        <v>0</v>
      </c>
      <c r="BJ3240" s="24" t="s">
        <v>134</v>
      </c>
      <c r="BK3240" s="204">
        <f>ROUND(I3240*H3240,2)</f>
        <v>0</v>
      </c>
      <c r="BL3240" s="24" t="s">
        <v>161</v>
      </c>
      <c r="BM3240" s="24" t="s">
        <v>3698</v>
      </c>
    </row>
    <row r="3241" spans="2:65" s="1" customFormat="1" ht="27">
      <c r="B3241" s="41"/>
      <c r="C3241" s="63"/>
      <c r="D3241" s="205" t="s">
        <v>135</v>
      </c>
      <c r="E3241" s="63"/>
      <c r="F3241" s="206" t="s">
        <v>3697</v>
      </c>
      <c r="G3241" s="63"/>
      <c r="H3241" s="63"/>
      <c r="I3241" s="163"/>
      <c r="J3241" s="63"/>
      <c r="K3241" s="63"/>
      <c r="L3241" s="61"/>
      <c r="M3241" s="207"/>
      <c r="N3241" s="42"/>
      <c r="O3241" s="42"/>
      <c r="P3241" s="42"/>
      <c r="Q3241" s="42"/>
      <c r="R3241" s="42"/>
      <c r="S3241" s="42"/>
      <c r="T3241" s="78"/>
      <c r="AT3241" s="24" t="s">
        <v>135</v>
      </c>
      <c r="AU3241" s="24" t="s">
        <v>134</v>
      </c>
    </row>
    <row r="3242" spans="2:65" s="1" customFormat="1" ht="31.5" customHeight="1">
      <c r="B3242" s="41"/>
      <c r="C3242" s="193" t="s">
        <v>3699</v>
      </c>
      <c r="D3242" s="193" t="s">
        <v>129</v>
      </c>
      <c r="E3242" s="194" t="s">
        <v>3700</v>
      </c>
      <c r="F3242" s="195" t="s">
        <v>3701</v>
      </c>
      <c r="G3242" s="196" t="s">
        <v>489</v>
      </c>
      <c r="H3242" s="197">
        <v>14</v>
      </c>
      <c r="I3242" s="198"/>
      <c r="J3242" s="199">
        <f>ROUND(I3242*H3242,2)</f>
        <v>0</v>
      </c>
      <c r="K3242" s="195" t="s">
        <v>21</v>
      </c>
      <c r="L3242" s="61"/>
      <c r="M3242" s="200" t="s">
        <v>21</v>
      </c>
      <c r="N3242" s="201" t="s">
        <v>42</v>
      </c>
      <c r="O3242" s="42"/>
      <c r="P3242" s="202">
        <f>O3242*H3242</f>
        <v>0</v>
      </c>
      <c r="Q3242" s="202">
        <v>0</v>
      </c>
      <c r="R3242" s="202">
        <f>Q3242*H3242</f>
        <v>0</v>
      </c>
      <c r="S3242" s="202">
        <v>0</v>
      </c>
      <c r="T3242" s="203">
        <f>S3242*H3242</f>
        <v>0</v>
      </c>
      <c r="AR3242" s="24" t="s">
        <v>161</v>
      </c>
      <c r="AT3242" s="24" t="s">
        <v>129</v>
      </c>
      <c r="AU3242" s="24" t="s">
        <v>134</v>
      </c>
      <c r="AY3242" s="24" t="s">
        <v>126</v>
      </c>
      <c r="BE3242" s="204">
        <f>IF(N3242="základní",J3242,0)</f>
        <v>0</v>
      </c>
      <c r="BF3242" s="204">
        <f>IF(N3242="snížená",J3242,0)</f>
        <v>0</v>
      </c>
      <c r="BG3242" s="204">
        <f>IF(N3242="zákl. přenesená",J3242,0)</f>
        <v>0</v>
      </c>
      <c r="BH3242" s="204">
        <f>IF(N3242="sníž. přenesená",J3242,0)</f>
        <v>0</v>
      </c>
      <c r="BI3242" s="204">
        <f>IF(N3242="nulová",J3242,0)</f>
        <v>0</v>
      </c>
      <c r="BJ3242" s="24" t="s">
        <v>134</v>
      </c>
      <c r="BK3242" s="204">
        <f>ROUND(I3242*H3242,2)</f>
        <v>0</v>
      </c>
      <c r="BL3242" s="24" t="s">
        <v>161</v>
      </c>
      <c r="BM3242" s="24" t="s">
        <v>3702</v>
      </c>
    </row>
    <row r="3243" spans="2:65" s="1" customFormat="1" ht="27">
      <c r="B3243" s="41"/>
      <c r="C3243" s="63"/>
      <c r="D3243" s="205" t="s">
        <v>135</v>
      </c>
      <c r="E3243" s="63"/>
      <c r="F3243" s="206" t="s">
        <v>3701</v>
      </c>
      <c r="G3243" s="63"/>
      <c r="H3243" s="63"/>
      <c r="I3243" s="163"/>
      <c r="J3243" s="63"/>
      <c r="K3243" s="63"/>
      <c r="L3243" s="61"/>
      <c r="M3243" s="207"/>
      <c r="N3243" s="42"/>
      <c r="O3243" s="42"/>
      <c r="P3243" s="42"/>
      <c r="Q3243" s="42"/>
      <c r="R3243" s="42"/>
      <c r="S3243" s="42"/>
      <c r="T3243" s="78"/>
      <c r="AT3243" s="24" t="s">
        <v>135</v>
      </c>
      <c r="AU3243" s="24" t="s">
        <v>134</v>
      </c>
    </row>
    <row r="3244" spans="2:65" s="1" customFormat="1" ht="31.5" customHeight="1">
      <c r="B3244" s="41"/>
      <c r="C3244" s="193" t="s">
        <v>2066</v>
      </c>
      <c r="D3244" s="193" t="s">
        <v>129</v>
      </c>
      <c r="E3244" s="194" t="s">
        <v>3703</v>
      </c>
      <c r="F3244" s="195" t="s">
        <v>3704</v>
      </c>
      <c r="G3244" s="196" t="s">
        <v>489</v>
      </c>
      <c r="H3244" s="197">
        <v>1</v>
      </c>
      <c r="I3244" s="198"/>
      <c r="J3244" s="199">
        <f>ROUND(I3244*H3244,2)</f>
        <v>0</v>
      </c>
      <c r="K3244" s="195" t="s">
        <v>21</v>
      </c>
      <c r="L3244" s="61"/>
      <c r="M3244" s="200" t="s">
        <v>21</v>
      </c>
      <c r="N3244" s="201" t="s">
        <v>42</v>
      </c>
      <c r="O3244" s="42"/>
      <c r="P3244" s="202">
        <f>O3244*H3244</f>
        <v>0</v>
      </c>
      <c r="Q3244" s="202">
        <v>0</v>
      </c>
      <c r="R3244" s="202">
        <f>Q3244*H3244</f>
        <v>0</v>
      </c>
      <c r="S3244" s="202">
        <v>0</v>
      </c>
      <c r="T3244" s="203">
        <f>S3244*H3244</f>
        <v>0</v>
      </c>
      <c r="AR3244" s="24" t="s">
        <v>161</v>
      </c>
      <c r="AT3244" s="24" t="s">
        <v>129</v>
      </c>
      <c r="AU3244" s="24" t="s">
        <v>134</v>
      </c>
      <c r="AY3244" s="24" t="s">
        <v>126</v>
      </c>
      <c r="BE3244" s="204">
        <f>IF(N3244="základní",J3244,0)</f>
        <v>0</v>
      </c>
      <c r="BF3244" s="204">
        <f>IF(N3244="snížená",J3244,0)</f>
        <v>0</v>
      </c>
      <c r="BG3244" s="204">
        <f>IF(N3244="zákl. přenesená",J3244,0)</f>
        <v>0</v>
      </c>
      <c r="BH3244" s="204">
        <f>IF(N3244="sníž. přenesená",J3244,0)</f>
        <v>0</v>
      </c>
      <c r="BI3244" s="204">
        <f>IF(N3244="nulová",J3244,0)</f>
        <v>0</v>
      </c>
      <c r="BJ3244" s="24" t="s">
        <v>134</v>
      </c>
      <c r="BK3244" s="204">
        <f>ROUND(I3244*H3244,2)</f>
        <v>0</v>
      </c>
      <c r="BL3244" s="24" t="s">
        <v>161</v>
      </c>
      <c r="BM3244" s="24" t="s">
        <v>3705</v>
      </c>
    </row>
    <row r="3245" spans="2:65" s="1" customFormat="1" ht="27">
      <c r="B3245" s="41"/>
      <c r="C3245" s="63"/>
      <c r="D3245" s="205" t="s">
        <v>135</v>
      </c>
      <c r="E3245" s="63"/>
      <c r="F3245" s="206" t="s">
        <v>3704</v>
      </c>
      <c r="G3245" s="63"/>
      <c r="H3245" s="63"/>
      <c r="I3245" s="163"/>
      <c r="J3245" s="63"/>
      <c r="K3245" s="63"/>
      <c r="L3245" s="61"/>
      <c r="M3245" s="207"/>
      <c r="N3245" s="42"/>
      <c r="O3245" s="42"/>
      <c r="P3245" s="42"/>
      <c r="Q3245" s="42"/>
      <c r="R3245" s="42"/>
      <c r="S3245" s="42"/>
      <c r="T3245" s="78"/>
      <c r="AT3245" s="24" t="s">
        <v>135</v>
      </c>
      <c r="AU3245" s="24" t="s">
        <v>134</v>
      </c>
    </row>
    <row r="3246" spans="2:65" s="1" customFormat="1" ht="22.5" customHeight="1">
      <c r="B3246" s="41"/>
      <c r="C3246" s="193" t="s">
        <v>3706</v>
      </c>
      <c r="D3246" s="193" t="s">
        <v>129</v>
      </c>
      <c r="E3246" s="194" t="s">
        <v>3707</v>
      </c>
      <c r="F3246" s="195" t="s">
        <v>3708</v>
      </c>
      <c r="G3246" s="196" t="s">
        <v>1984</v>
      </c>
      <c r="H3246" s="261"/>
      <c r="I3246" s="198"/>
      <c r="J3246" s="199">
        <f>ROUND(I3246*H3246,2)</f>
        <v>0</v>
      </c>
      <c r="K3246" s="195" t="s">
        <v>160</v>
      </c>
      <c r="L3246" s="61"/>
      <c r="M3246" s="200" t="s">
        <v>21</v>
      </c>
      <c r="N3246" s="201" t="s">
        <v>42</v>
      </c>
      <c r="O3246" s="42"/>
      <c r="P3246" s="202">
        <f>O3246*H3246</f>
        <v>0</v>
      </c>
      <c r="Q3246" s="202">
        <v>0</v>
      </c>
      <c r="R3246" s="202">
        <f>Q3246*H3246</f>
        <v>0</v>
      </c>
      <c r="S3246" s="202">
        <v>0</v>
      </c>
      <c r="T3246" s="203">
        <f>S3246*H3246</f>
        <v>0</v>
      </c>
      <c r="AR3246" s="24" t="s">
        <v>161</v>
      </c>
      <c r="AT3246" s="24" t="s">
        <v>129</v>
      </c>
      <c r="AU3246" s="24" t="s">
        <v>134</v>
      </c>
      <c r="AY3246" s="24" t="s">
        <v>126</v>
      </c>
      <c r="BE3246" s="204">
        <f>IF(N3246="základní",J3246,0)</f>
        <v>0</v>
      </c>
      <c r="BF3246" s="204">
        <f>IF(N3246="snížená",J3246,0)</f>
        <v>0</v>
      </c>
      <c r="BG3246" s="204">
        <f>IF(N3246="zákl. přenesená",J3246,0)</f>
        <v>0</v>
      </c>
      <c r="BH3246" s="204">
        <f>IF(N3246="sníž. přenesená",J3246,0)</f>
        <v>0</v>
      </c>
      <c r="BI3246" s="204">
        <f>IF(N3246="nulová",J3246,0)</f>
        <v>0</v>
      </c>
      <c r="BJ3246" s="24" t="s">
        <v>134</v>
      </c>
      <c r="BK3246" s="204">
        <f>ROUND(I3246*H3246,2)</f>
        <v>0</v>
      </c>
      <c r="BL3246" s="24" t="s">
        <v>161</v>
      </c>
      <c r="BM3246" s="24" t="s">
        <v>3709</v>
      </c>
    </row>
    <row r="3247" spans="2:65" s="1" customFormat="1" ht="27">
      <c r="B3247" s="41"/>
      <c r="C3247" s="63"/>
      <c r="D3247" s="208" t="s">
        <v>135</v>
      </c>
      <c r="E3247" s="63"/>
      <c r="F3247" s="209" t="s">
        <v>3710</v>
      </c>
      <c r="G3247" s="63"/>
      <c r="H3247" s="63"/>
      <c r="I3247" s="163"/>
      <c r="J3247" s="63"/>
      <c r="K3247" s="63"/>
      <c r="L3247" s="61"/>
      <c r="M3247" s="207"/>
      <c r="N3247" s="42"/>
      <c r="O3247" s="42"/>
      <c r="P3247" s="42"/>
      <c r="Q3247" s="42"/>
      <c r="R3247" s="42"/>
      <c r="S3247" s="42"/>
      <c r="T3247" s="78"/>
      <c r="AT3247" s="24" t="s">
        <v>135</v>
      </c>
      <c r="AU3247" s="24" t="s">
        <v>134</v>
      </c>
    </row>
    <row r="3248" spans="2:65" s="1" customFormat="1" ht="121.5">
      <c r="B3248" s="41"/>
      <c r="C3248" s="63"/>
      <c r="D3248" s="208" t="s">
        <v>299</v>
      </c>
      <c r="E3248" s="63"/>
      <c r="F3248" s="236" t="s">
        <v>2257</v>
      </c>
      <c r="G3248" s="63"/>
      <c r="H3248" s="63"/>
      <c r="I3248" s="163"/>
      <c r="J3248" s="63"/>
      <c r="K3248" s="63"/>
      <c r="L3248" s="61"/>
      <c r="M3248" s="207"/>
      <c r="N3248" s="42"/>
      <c r="O3248" s="42"/>
      <c r="P3248" s="42"/>
      <c r="Q3248" s="42"/>
      <c r="R3248" s="42"/>
      <c r="S3248" s="42"/>
      <c r="T3248" s="78"/>
      <c r="AT3248" s="24" t="s">
        <v>299</v>
      </c>
      <c r="AU3248" s="24" t="s">
        <v>134</v>
      </c>
    </row>
    <row r="3249" spans="2:65" s="10" customFormat="1" ht="29.85" customHeight="1">
      <c r="B3249" s="176"/>
      <c r="C3249" s="177"/>
      <c r="D3249" s="190" t="s">
        <v>69</v>
      </c>
      <c r="E3249" s="191" t="s">
        <v>3711</v>
      </c>
      <c r="F3249" s="191" t="s">
        <v>3712</v>
      </c>
      <c r="G3249" s="177"/>
      <c r="H3249" s="177"/>
      <c r="I3249" s="180"/>
      <c r="J3249" s="192">
        <f>BK3249</f>
        <v>0</v>
      </c>
      <c r="K3249" s="177"/>
      <c r="L3249" s="182"/>
      <c r="M3249" s="183"/>
      <c r="N3249" s="184"/>
      <c r="O3249" s="184"/>
      <c r="P3249" s="185">
        <f>SUM(P3250:P3325)</f>
        <v>0</v>
      </c>
      <c r="Q3249" s="184"/>
      <c r="R3249" s="185">
        <f>SUM(R3250:R3325)</f>
        <v>0</v>
      </c>
      <c r="S3249" s="184"/>
      <c r="T3249" s="186">
        <f>SUM(T3250:T3325)</f>
        <v>0</v>
      </c>
      <c r="AR3249" s="187" t="s">
        <v>78</v>
      </c>
      <c r="AT3249" s="188" t="s">
        <v>69</v>
      </c>
      <c r="AU3249" s="188" t="s">
        <v>78</v>
      </c>
      <c r="AY3249" s="187" t="s">
        <v>126</v>
      </c>
      <c r="BK3249" s="189">
        <f>SUM(BK3250:BK3325)</f>
        <v>0</v>
      </c>
    </row>
    <row r="3250" spans="2:65" s="1" customFormat="1" ht="31.5" customHeight="1">
      <c r="B3250" s="41"/>
      <c r="C3250" s="193" t="s">
        <v>2069</v>
      </c>
      <c r="D3250" s="193" t="s">
        <v>129</v>
      </c>
      <c r="E3250" s="194" t="s">
        <v>3713</v>
      </c>
      <c r="F3250" s="195" t="s">
        <v>3714</v>
      </c>
      <c r="G3250" s="196" t="s">
        <v>489</v>
      </c>
      <c r="H3250" s="197">
        <v>37</v>
      </c>
      <c r="I3250" s="198"/>
      <c r="J3250" s="199">
        <f>ROUND(I3250*H3250,2)</f>
        <v>0</v>
      </c>
      <c r="K3250" s="195" t="s">
        <v>21</v>
      </c>
      <c r="L3250" s="61"/>
      <c r="M3250" s="200" t="s">
        <v>21</v>
      </c>
      <c r="N3250" s="201" t="s">
        <v>42</v>
      </c>
      <c r="O3250" s="42"/>
      <c r="P3250" s="202">
        <f>O3250*H3250</f>
        <v>0</v>
      </c>
      <c r="Q3250" s="202">
        <v>0</v>
      </c>
      <c r="R3250" s="202">
        <f>Q3250*H3250</f>
        <v>0</v>
      </c>
      <c r="S3250" s="202">
        <v>0</v>
      </c>
      <c r="T3250" s="203">
        <f>S3250*H3250</f>
        <v>0</v>
      </c>
      <c r="AR3250" s="24" t="s">
        <v>133</v>
      </c>
      <c r="AT3250" s="24" t="s">
        <v>129</v>
      </c>
      <c r="AU3250" s="24" t="s">
        <v>134</v>
      </c>
      <c r="AY3250" s="24" t="s">
        <v>126</v>
      </c>
      <c r="BE3250" s="204">
        <f>IF(N3250="základní",J3250,0)</f>
        <v>0</v>
      </c>
      <c r="BF3250" s="204">
        <f>IF(N3250="snížená",J3250,0)</f>
        <v>0</v>
      </c>
      <c r="BG3250" s="204">
        <f>IF(N3250="zákl. přenesená",J3250,0)</f>
        <v>0</v>
      </c>
      <c r="BH3250" s="204">
        <f>IF(N3250="sníž. přenesená",J3250,0)</f>
        <v>0</v>
      </c>
      <c r="BI3250" s="204">
        <f>IF(N3250="nulová",J3250,0)</f>
        <v>0</v>
      </c>
      <c r="BJ3250" s="24" t="s">
        <v>134</v>
      </c>
      <c r="BK3250" s="204">
        <f>ROUND(I3250*H3250,2)</f>
        <v>0</v>
      </c>
      <c r="BL3250" s="24" t="s">
        <v>133</v>
      </c>
      <c r="BM3250" s="24" t="s">
        <v>3715</v>
      </c>
    </row>
    <row r="3251" spans="2:65" s="1" customFormat="1" ht="13.5">
      <c r="B3251" s="41"/>
      <c r="C3251" s="63"/>
      <c r="D3251" s="208" t="s">
        <v>135</v>
      </c>
      <c r="E3251" s="63"/>
      <c r="F3251" s="209" t="s">
        <v>3714</v>
      </c>
      <c r="G3251" s="63"/>
      <c r="H3251" s="63"/>
      <c r="I3251" s="163"/>
      <c r="J3251" s="63"/>
      <c r="K3251" s="63"/>
      <c r="L3251" s="61"/>
      <c r="M3251" s="207"/>
      <c r="N3251" s="42"/>
      <c r="O3251" s="42"/>
      <c r="P3251" s="42"/>
      <c r="Q3251" s="42"/>
      <c r="R3251" s="42"/>
      <c r="S3251" s="42"/>
      <c r="T3251" s="78"/>
      <c r="AT3251" s="24" t="s">
        <v>135</v>
      </c>
      <c r="AU3251" s="24" t="s">
        <v>134</v>
      </c>
    </row>
    <row r="3252" spans="2:65" s="11" customFormat="1" ht="13.5">
      <c r="B3252" s="210"/>
      <c r="C3252" s="211"/>
      <c r="D3252" s="208" t="s">
        <v>171</v>
      </c>
      <c r="E3252" s="212" t="s">
        <v>21</v>
      </c>
      <c r="F3252" s="213" t="s">
        <v>3716</v>
      </c>
      <c r="G3252" s="211"/>
      <c r="H3252" s="214">
        <v>7</v>
      </c>
      <c r="I3252" s="215"/>
      <c r="J3252" s="211"/>
      <c r="K3252" s="211"/>
      <c r="L3252" s="216"/>
      <c r="M3252" s="217"/>
      <c r="N3252" s="218"/>
      <c r="O3252" s="218"/>
      <c r="P3252" s="218"/>
      <c r="Q3252" s="218"/>
      <c r="R3252" s="218"/>
      <c r="S3252" s="218"/>
      <c r="T3252" s="219"/>
      <c r="AT3252" s="220" t="s">
        <v>171</v>
      </c>
      <c r="AU3252" s="220" t="s">
        <v>134</v>
      </c>
      <c r="AV3252" s="11" t="s">
        <v>134</v>
      </c>
      <c r="AW3252" s="11" t="s">
        <v>33</v>
      </c>
      <c r="AX3252" s="11" t="s">
        <v>70</v>
      </c>
      <c r="AY3252" s="220" t="s">
        <v>126</v>
      </c>
    </row>
    <row r="3253" spans="2:65" s="11" customFormat="1" ht="13.5">
      <c r="B3253" s="210"/>
      <c r="C3253" s="211"/>
      <c r="D3253" s="208" t="s">
        <v>171</v>
      </c>
      <c r="E3253" s="212" t="s">
        <v>21</v>
      </c>
      <c r="F3253" s="213" t="s">
        <v>3717</v>
      </c>
      <c r="G3253" s="211"/>
      <c r="H3253" s="214">
        <v>4</v>
      </c>
      <c r="I3253" s="215"/>
      <c r="J3253" s="211"/>
      <c r="K3253" s="211"/>
      <c r="L3253" s="216"/>
      <c r="M3253" s="217"/>
      <c r="N3253" s="218"/>
      <c r="O3253" s="218"/>
      <c r="P3253" s="218"/>
      <c r="Q3253" s="218"/>
      <c r="R3253" s="218"/>
      <c r="S3253" s="218"/>
      <c r="T3253" s="219"/>
      <c r="AT3253" s="220" t="s">
        <v>171</v>
      </c>
      <c r="AU3253" s="220" t="s">
        <v>134</v>
      </c>
      <c r="AV3253" s="11" t="s">
        <v>134</v>
      </c>
      <c r="AW3253" s="11" t="s">
        <v>33</v>
      </c>
      <c r="AX3253" s="11" t="s">
        <v>70</v>
      </c>
      <c r="AY3253" s="220" t="s">
        <v>126</v>
      </c>
    </row>
    <row r="3254" spans="2:65" s="11" customFormat="1" ht="13.5">
      <c r="B3254" s="210"/>
      <c r="C3254" s="211"/>
      <c r="D3254" s="208" t="s">
        <v>171</v>
      </c>
      <c r="E3254" s="212" t="s">
        <v>21</v>
      </c>
      <c r="F3254" s="213" t="s">
        <v>3718</v>
      </c>
      <c r="G3254" s="211"/>
      <c r="H3254" s="214">
        <v>9</v>
      </c>
      <c r="I3254" s="215"/>
      <c r="J3254" s="211"/>
      <c r="K3254" s="211"/>
      <c r="L3254" s="216"/>
      <c r="M3254" s="217"/>
      <c r="N3254" s="218"/>
      <c r="O3254" s="218"/>
      <c r="P3254" s="218"/>
      <c r="Q3254" s="218"/>
      <c r="R3254" s="218"/>
      <c r="S3254" s="218"/>
      <c r="T3254" s="219"/>
      <c r="AT3254" s="220" t="s">
        <v>171</v>
      </c>
      <c r="AU3254" s="220" t="s">
        <v>134</v>
      </c>
      <c r="AV3254" s="11" t="s">
        <v>134</v>
      </c>
      <c r="AW3254" s="11" t="s">
        <v>33</v>
      </c>
      <c r="AX3254" s="11" t="s">
        <v>70</v>
      </c>
      <c r="AY3254" s="220" t="s">
        <v>126</v>
      </c>
    </row>
    <row r="3255" spans="2:65" s="11" customFormat="1" ht="13.5">
      <c r="B3255" s="210"/>
      <c r="C3255" s="211"/>
      <c r="D3255" s="208" t="s">
        <v>171</v>
      </c>
      <c r="E3255" s="212" t="s">
        <v>21</v>
      </c>
      <c r="F3255" s="213" t="s">
        <v>3719</v>
      </c>
      <c r="G3255" s="211"/>
      <c r="H3255" s="214">
        <v>4</v>
      </c>
      <c r="I3255" s="215"/>
      <c r="J3255" s="211"/>
      <c r="K3255" s="211"/>
      <c r="L3255" s="216"/>
      <c r="M3255" s="217"/>
      <c r="N3255" s="218"/>
      <c r="O3255" s="218"/>
      <c r="P3255" s="218"/>
      <c r="Q3255" s="218"/>
      <c r="R3255" s="218"/>
      <c r="S3255" s="218"/>
      <c r="T3255" s="219"/>
      <c r="AT3255" s="220" t="s">
        <v>171</v>
      </c>
      <c r="AU3255" s="220" t="s">
        <v>134</v>
      </c>
      <c r="AV3255" s="11" t="s">
        <v>134</v>
      </c>
      <c r="AW3255" s="11" t="s">
        <v>33</v>
      </c>
      <c r="AX3255" s="11" t="s">
        <v>70</v>
      </c>
      <c r="AY3255" s="220" t="s">
        <v>126</v>
      </c>
    </row>
    <row r="3256" spans="2:65" s="11" customFormat="1" ht="13.5">
      <c r="B3256" s="210"/>
      <c r="C3256" s="211"/>
      <c r="D3256" s="208" t="s">
        <v>171</v>
      </c>
      <c r="E3256" s="212" t="s">
        <v>21</v>
      </c>
      <c r="F3256" s="213" t="s">
        <v>3720</v>
      </c>
      <c r="G3256" s="211"/>
      <c r="H3256" s="214">
        <v>9</v>
      </c>
      <c r="I3256" s="215"/>
      <c r="J3256" s="211"/>
      <c r="K3256" s="211"/>
      <c r="L3256" s="216"/>
      <c r="M3256" s="217"/>
      <c r="N3256" s="218"/>
      <c r="O3256" s="218"/>
      <c r="P3256" s="218"/>
      <c r="Q3256" s="218"/>
      <c r="R3256" s="218"/>
      <c r="S3256" s="218"/>
      <c r="T3256" s="219"/>
      <c r="AT3256" s="220" t="s">
        <v>171</v>
      </c>
      <c r="AU3256" s="220" t="s">
        <v>134</v>
      </c>
      <c r="AV3256" s="11" t="s">
        <v>134</v>
      </c>
      <c r="AW3256" s="11" t="s">
        <v>33</v>
      </c>
      <c r="AX3256" s="11" t="s">
        <v>70</v>
      </c>
      <c r="AY3256" s="220" t="s">
        <v>126</v>
      </c>
    </row>
    <row r="3257" spans="2:65" s="11" customFormat="1" ht="13.5">
      <c r="B3257" s="210"/>
      <c r="C3257" s="211"/>
      <c r="D3257" s="208" t="s">
        <v>171</v>
      </c>
      <c r="E3257" s="212" t="s">
        <v>21</v>
      </c>
      <c r="F3257" s="213" t="s">
        <v>3721</v>
      </c>
      <c r="G3257" s="211"/>
      <c r="H3257" s="214">
        <v>4</v>
      </c>
      <c r="I3257" s="215"/>
      <c r="J3257" s="211"/>
      <c r="K3257" s="211"/>
      <c r="L3257" s="216"/>
      <c r="M3257" s="217"/>
      <c r="N3257" s="218"/>
      <c r="O3257" s="218"/>
      <c r="P3257" s="218"/>
      <c r="Q3257" s="218"/>
      <c r="R3257" s="218"/>
      <c r="S3257" s="218"/>
      <c r="T3257" s="219"/>
      <c r="AT3257" s="220" t="s">
        <v>171</v>
      </c>
      <c r="AU3257" s="220" t="s">
        <v>134</v>
      </c>
      <c r="AV3257" s="11" t="s">
        <v>134</v>
      </c>
      <c r="AW3257" s="11" t="s">
        <v>33</v>
      </c>
      <c r="AX3257" s="11" t="s">
        <v>70</v>
      </c>
      <c r="AY3257" s="220" t="s">
        <v>126</v>
      </c>
    </row>
    <row r="3258" spans="2:65" s="12" customFormat="1" ht="13.5">
      <c r="B3258" s="221"/>
      <c r="C3258" s="222"/>
      <c r="D3258" s="205" t="s">
        <v>171</v>
      </c>
      <c r="E3258" s="248" t="s">
        <v>21</v>
      </c>
      <c r="F3258" s="249" t="s">
        <v>174</v>
      </c>
      <c r="G3258" s="222"/>
      <c r="H3258" s="250">
        <v>37</v>
      </c>
      <c r="I3258" s="226"/>
      <c r="J3258" s="222"/>
      <c r="K3258" s="222"/>
      <c r="L3258" s="227"/>
      <c r="M3258" s="228"/>
      <c r="N3258" s="229"/>
      <c r="O3258" s="229"/>
      <c r="P3258" s="229"/>
      <c r="Q3258" s="229"/>
      <c r="R3258" s="229"/>
      <c r="S3258" s="229"/>
      <c r="T3258" s="230"/>
      <c r="AT3258" s="231" t="s">
        <v>171</v>
      </c>
      <c r="AU3258" s="231" t="s">
        <v>134</v>
      </c>
      <c r="AV3258" s="12" t="s">
        <v>133</v>
      </c>
      <c r="AW3258" s="12" t="s">
        <v>33</v>
      </c>
      <c r="AX3258" s="12" t="s">
        <v>78</v>
      </c>
      <c r="AY3258" s="231" t="s">
        <v>126</v>
      </c>
    </row>
    <row r="3259" spans="2:65" s="1" customFormat="1" ht="22.5" customHeight="1">
      <c r="B3259" s="41"/>
      <c r="C3259" s="193" t="s">
        <v>3722</v>
      </c>
      <c r="D3259" s="193" t="s">
        <v>129</v>
      </c>
      <c r="E3259" s="194" t="s">
        <v>3723</v>
      </c>
      <c r="F3259" s="195" t="s">
        <v>3724</v>
      </c>
      <c r="G3259" s="196" t="s">
        <v>489</v>
      </c>
      <c r="H3259" s="197">
        <v>7</v>
      </c>
      <c r="I3259" s="198"/>
      <c r="J3259" s="199">
        <f>ROUND(I3259*H3259,2)</f>
        <v>0</v>
      </c>
      <c r="K3259" s="195" t="s">
        <v>21</v>
      </c>
      <c r="L3259" s="61"/>
      <c r="M3259" s="200" t="s">
        <v>21</v>
      </c>
      <c r="N3259" s="201" t="s">
        <v>42</v>
      </c>
      <c r="O3259" s="42"/>
      <c r="P3259" s="202">
        <f>O3259*H3259</f>
        <v>0</v>
      </c>
      <c r="Q3259" s="202">
        <v>0</v>
      </c>
      <c r="R3259" s="202">
        <f>Q3259*H3259</f>
        <v>0</v>
      </c>
      <c r="S3259" s="202">
        <v>0</v>
      </c>
      <c r="T3259" s="203">
        <f>S3259*H3259</f>
        <v>0</v>
      </c>
      <c r="AR3259" s="24" t="s">
        <v>133</v>
      </c>
      <c r="AT3259" s="24" t="s">
        <v>129</v>
      </c>
      <c r="AU3259" s="24" t="s">
        <v>134</v>
      </c>
      <c r="AY3259" s="24" t="s">
        <v>126</v>
      </c>
      <c r="BE3259" s="204">
        <f>IF(N3259="základní",J3259,0)</f>
        <v>0</v>
      </c>
      <c r="BF3259" s="204">
        <f>IF(N3259="snížená",J3259,0)</f>
        <v>0</v>
      </c>
      <c r="BG3259" s="204">
        <f>IF(N3259="zákl. přenesená",J3259,0)</f>
        <v>0</v>
      </c>
      <c r="BH3259" s="204">
        <f>IF(N3259="sníž. přenesená",J3259,0)</f>
        <v>0</v>
      </c>
      <c r="BI3259" s="204">
        <f>IF(N3259="nulová",J3259,0)</f>
        <v>0</v>
      </c>
      <c r="BJ3259" s="24" t="s">
        <v>134</v>
      </c>
      <c r="BK3259" s="204">
        <f>ROUND(I3259*H3259,2)</f>
        <v>0</v>
      </c>
      <c r="BL3259" s="24" t="s">
        <v>133</v>
      </c>
      <c r="BM3259" s="24" t="s">
        <v>3725</v>
      </c>
    </row>
    <row r="3260" spans="2:65" s="1" customFormat="1" ht="13.5">
      <c r="B3260" s="41"/>
      <c r="C3260" s="63"/>
      <c r="D3260" s="205" t="s">
        <v>135</v>
      </c>
      <c r="E3260" s="63"/>
      <c r="F3260" s="206" t="s">
        <v>3726</v>
      </c>
      <c r="G3260" s="63"/>
      <c r="H3260" s="63"/>
      <c r="I3260" s="163"/>
      <c r="J3260" s="63"/>
      <c r="K3260" s="63"/>
      <c r="L3260" s="61"/>
      <c r="M3260" s="207"/>
      <c r="N3260" s="42"/>
      <c r="O3260" s="42"/>
      <c r="P3260" s="42"/>
      <c r="Q3260" s="42"/>
      <c r="R3260" s="42"/>
      <c r="S3260" s="42"/>
      <c r="T3260" s="78"/>
      <c r="AT3260" s="24" t="s">
        <v>135</v>
      </c>
      <c r="AU3260" s="24" t="s">
        <v>134</v>
      </c>
    </row>
    <row r="3261" spans="2:65" s="1" customFormat="1" ht="44.25" customHeight="1">
      <c r="B3261" s="41"/>
      <c r="C3261" s="193" t="s">
        <v>2073</v>
      </c>
      <c r="D3261" s="193" t="s">
        <v>129</v>
      </c>
      <c r="E3261" s="194" t="s">
        <v>3727</v>
      </c>
      <c r="F3261" s="195" t="s">
        <v>3728</v>
      </c>
      <c r="G3261" s="196" t="s">
        <v>489</v>
      </c>
      <c r="H3261" s="197">
        <v>1</v>
      </c>
      <c r="I3261" s="198"/>
      <c r="J3261" s="199">
        <f>ROUND(I3261*H3261,2)</f>
        <v>0</v>
      </c>
      <c r="K3261" s="195" t="s">
        <v>21</v>
      </c>
      <c r="L3261" s="61"/>
      <c r="M3261" s="200" t="s">
        <v>21</v>
      </c>
      <c r="N3261" s="201" t="s">
        <v>42</v>
      </c>
      <c r="O3261" s="42"/>
      <c r="P3261" s="202">
        <f>O3261*H3261</f>
        <v>0</v>
      </c>
      <c r="Q3261" s="202">
        <v>0</v>
      </c>
      <c r="R3261" s="202">
        <f>Q3261*H3261</f>
        <v>0</v>
      </c>
      <c r="S3261" s="202">
        <v>0</v>
      </c>
      <c r="T3261" s="203">
        <f>S3261*H3261</f>
        <v>0</v>
      </c>
      <c r="AR3261" s="24" t="s">
        <v>133</v>
      </c>
      <c r="AT3261" s="24" t="s">
        <v>129</v>
      </c>
      <c r="AU3261" s="24" t="s">
        <v>134</v>
      </c>
      <c r="AY3261" s="24" t="s">
        <v>126</v>
      </c>
      <c r="BE3261" s="204">
        <f>IF(N3261="základní",J3261,0)</f>
        <v>0</v>
      </c>
      <c r="BF3261" s="204">
        <f>IF(N3261="snížená",J3261,0)</f>
        <v>0</v>
      </c>
      <c r="BG3261" s="204">
        <f>IF(N3261="zákl. přenesená",J3261,0)</f>
        <v>0</v>
      </c>
      <c r="BH3261" s="204">
        <f>IF(N3261="sníž. přenesená",J3261,0)</f>
        <v>0</v>
      </c>
      <c r="BI3261" s="204">
        <f>IF(N3261="nulová",J3261,0)</f>
        <v>0</v>
      </c>
      <c r="BJ3261" s="24" t="s">
        <v>134</v>
      </c>
      <c r="BK3261" s="204">
        <f>ROUND(I3261*H3261,2)</f>
        <v>0</v>
      </c>
      <c r="BL3261" s="24" t="s">
        <v>133</v>
      </c>
      <c r="BM3261" s="24" t="s">
        <v>3729</v>
      </c>
    </row>
    <row r="3262" spans="2:65" s="1" customFormat="1" ht="13.5">
      <c r="B3262" s="41"/>
      <c r="C3262" s="63"/>
      <c r="D3262" s="205" t="s">
        <v>135</v>
      </c>
      <c r="E3262" s="63"/>
      <c r="F3262" s="206" t="s">
        <v>3730</v>
      </c>
      <c r="G3262" s="63"/>
      <c r="H3262" s="63"/>
      <c r="I3262" s="163"/>
      <c r="J3262" s="63"/>
      <c r="K3262" s="63"/>
      <c r="L3262" s="61"/>
      <c r="M3262" s="207"/>
      <c r="N3262" s="42"/>
      <c r="O3262" s="42"/>
      <c r="P3262" s="42"/>
      <c r="Q3262" s="42"/>
      <c r="R3262" s="42"/>
      <c r="S3262" s="42"/>
      <c r="T3262" s="78"/>
      <c r="AT3262" s="24" t="s">
        <v>135</v>
      </c>
      <c r="AU3262" s="24" t="s">
        <v>134</v>
      </c>
    </row>
    <row r="3263" spans="2:65" s="1" customFormat="1" ht="44.25" customHeight="1">
      <c r="B3263" s="41"/>
      <c r="C3263" s="193" t="s">
        <v>3731</v>
      </c>
      <c r="D3263" s="193" t="s">
        <v>129</v>
      </c>
      <c r="E3263" s="194" t="s">
        <v>3732</v>
      </c>
      <c r="F3263" s="195" t="s">
        <v>3733</v>
      </c>
      <c r="G3263" s="196" t="s">
        <v>489</v>
      </c>
      <c r="H3263" s="197">
        <v>1</v>
      </c>
      <c r="I3263" s="198"/>
      <c r="J3263" s="199">
        <f>ROUND(I3263*H3263,2)</f>
        <v>0</v>
      </c>
      <c r="K3263" s="195" t="s">
        <v>21</v>
      </c>
      <c r="L3263" s="61"/>
      <c r="M3263" s="200" t="s">
        <v>21</v>
      </c>
      <c r="N3263" s="201" t="s">
        <v>42</v>
      </c>
      <c r="O3263" s="42"/>
      <c r="P3263" s="202">
        <f>O3263*H3263</f>
        <v>0</v>
      </c>
      <c r="Q3263" s="202">
        <v>0</v>
      </c>
      <c r="R3263" s="202">
        <f>Q3263*H3263</f>
        <v>0</v>
      </c>
      <c r="S3263" s="202">
        <v>0</v>
      </c>
      <c r="T3263" s="203">
        <f>S3263*H3263</f>
        <v>0</v>
      </c>
      <c r="AR3263" s="24" t="s">
        <v>133</v>
      </c>
      <c r="AT3263" s="24" t="s">
        <v>129</v>
      </c>
      <c r="AU3263" s="24" t="s">
        <v>134</v>
      </c>
      <c r="AY3263" s="24" t="s">
        <v>126</v>
      </c>
      <c r="BE3263" s="204">
        <f>IF(N3263="základní",J3263,0)</f>
        <v>0</v>
      </c>
      <c r="BF3263" s="204">
        <f>IF(N3263="snížená",J3263,0)</f>
        <v>0</v>
      </c>
      <c r="BG3263" s="204">
        <f>IF(N3263="zákl. přenesená",J3263,0)</f>
        <v>0</v>
      </c>
      <c r="BH3263" s="204">
        <f>IF(N3263="sníž. přenesená",J3263,0)</f>
        <v>0</v>
      </c>
      <c r="BI3263" s="204">
        <f>IF(N3263="nulová",J3263,0)</f>
        <v>0</v>
      </c>
      <c r="BJ3263" s="24" t="s">
        <v>134</v>
      </c>
      <c r="BK3263" s="204">
        <f>ROUND(I3263*H3263,2)</f>
        <v>0</v>
      </c>
      <c r="BL3263" s="24" t="s">
        <v>133</v>
      </c>
      <c r="BM3263" s="24" t="s">
        <v>3734</v>
      </c>
    </row>
    <row r="3264" spans="2:65" s="1" customFormat="1" ht="13.5">
      <c r="B3264" s="41"/>
      <c r="C3264" s="63"/>
      <c r="D3264" s="205" t="s">
        <v>135</v>
      </c>
      <c r="E3264" s="63"/>
      <c r="F3264" s="206" t="s">
        <v>3730</v>
      </c>
      <c r="G3264" s="63"/>
      <c r="H3264" s="63"/>
      <c r="I3264" s="163"/>
      <c r="J3264" s="63"/>
      <c r="K3264" s="63"/>
      <c r="L3264" s="61"/>
      <c r="M3264" s="207"/>
      <c r="N3264" s="42"/>
      <c r="O3264" s="42"/>
      <c r="P3264" s="42"/>
      <c r="Q3264" s="42"/>
      <c r="R3264" s="42"/>
      <c r="S3264" s="42"/>
      <c r="T3264" s="78"/>
      <c r="AT3264" s="24" t="s">
        <v>135</v>
      </c>
      <c r="AU3264" s="24" t="s">
        <v>134</v>
      </c>
    </row>
    <row r="3265" spans="2:65" s="1" customFormat="1" ht="31.5" customHeight="1">
      <c r="B3265" s="41"/>
      <c r="C3265" s="193" t="s">
        <v>2076</v>
      </c>
      <c r="D3265" s="193" t="s">
        <v>129</v>
      </c>
      <c r="E3265" s="194" t="s">
        <v>3735</v>
      </c>
      <c r="F3265" s="195" t="s">
        <v>3736</v>
      </c>
      <c r="G3265" s="196" t="s">
        <v>489</v>
      </c>
      <c r="H3265" s="197">
        <v>7</v>
      </c>
      <c r="I3265" s="198"/>
      <c r="J3265" s="199">
        <f>ROUND(I3265*H3265,2)</f>
        <v>0</v>
      </c>
      <c r="K3265" s="195" t="s">
        <v>21</v>
      </c>
      <c r="L3265" s="61"/>
      <c r="M3265" s="200" t="s">
        <v>21</v>
      </c>
      <c r="N3265" s="201" t="s">
        <v>42</v>
      </c>
      <c r="O3265" s="42"/>
      <c r="P3265" s="202">
        <f>O3265*H3265</f>
        <v>0</v>
      </c>
      <c r="Q3265" s="202">
        <v>0</v>
      </c>
      <c r="R3265" s="202">
        <f>Q3265*H3265</f>
        <v>0</v>
      </c>
      <c r="S3265" s="202">
        <v>0</v>
      </c>
      <c r="T3265" s="203">
        <f>S3265*H3265</f>
        <v>0</v>
      </c>
      <c r="AR3265" s="24" t="s">
        <v>133</v>
      </c>
      <c r="AT3265" s="24" t="s">
        <v>129</v>
      </c>
      <c r="AU3265" s="24" t="s">
        <v>134</v>
      </c>
      <c r="AY3265" s="24" t="s">
        <v>126</v>
      </c>
      <c r="BE3265" s="204">
        <f>IF(N3265="základní",J3265,0)</f>
        <v>0</v>
      </c>
      <c r="BF3265" s="204">
        <f>IF(N3265="snížená",J3265,0)</f>
        <v>0</v>
      </c>
      <c r="BG3265" s="204">
        <f>IF(N3265="zákl. přenesená",J3265,0)</f>
        <v>0</v>
      </c>
      <c r="BH3265" s="204">
        <f>IF(N3265="sníž. přenesená",J3265,0)</f>
        <v>0</v>
      </c>
      <c r="BI3265" s="204">
        <f>IF(N3265="nulová",J3265,0)</f>
        <v>0</v>
      </c>
      <c r="BJ3265" s="24" t="s">
        <v>134</v>
      </c>
      <c r="BK3265" s="204">
        <f>ROUND(I3265*H3265,2)</f>
        <v>0</v>
      </c>
      <c r="BL3265" s="24" t="s">
        <v>133</v>
      </c>
      <c r="BM3265" s="24" t="s">
        <v>3737</v>
      </c>
    </row>
    <row r="3266" spans="2:65" s="1" customFormat="1" ht="13.5">
      <c r="B3266" s="41"/>
      <c r="C3266" s="63"/>
      <c r="D3266" s="205" t="s">
        <v>135</v>
      </c>
      <c r="E3266" s="63"/>
      <c r="F3266" s="206" t="s">
        <v>3730</v>
      </c>
      <c r="G3266" s="63"/>
      <c r="H3266" s="63"/>
      <c r="I3266" s="163"/>
      <c r="J3266" s="63"/>
      <c r="K3266" s="63"/>
      <c r="L3266" s="61"/>
      <c r="M3266" s="207"/>
      <c r="N3266" s="42"/>
      <c r="O3266" s="42"/>
      <c r="P3266" s="42"/>
      <c r="Q3266" s="42"/>
      <c r="R3266" s="42"/>
      <c r="S3266" s="42"/>
      <c r="T3266" s="78"/>
      <c r="AT3266" s="24" t="s">
        <v>135</v>
      </c>
      <c r="AU3266" s="24" t="s">
        <v>134</v>
      </c>
    </row>
    <row r="3267" spans="2:65" s="1" customFormat="1" ht="31.5" customHeight="1">
      <c r="B3267" s="41"/>
      <c r="C3267" s="193" t="s">
        <v>3738</v>
      </c>
      <c r="D3267" s="193" t="s">
        <v>129</v>
      </c>
      <c r="E3267" s="194" t="s">
        <v>3739</v>
      </c>
      <c r="F3267" s="195" t="s">
        <v>3736</v>
      </c>
      <c r="G3267" s="196" t="s">
        <v>489</v>
      </c>
      <c r="H3267" s="197">
        <v>4</v>
      </c>
      <c r="I3267" s="198"/>
      <c r="J3267" s="199">
        <f>ROUND(I3267*H3267,2)</f>
        <v>0</v>
      </c>
      <c r="K3267" s="195" t="s">
        <v>21</v>
      </c>
      <c r="L3267" s="61"/>
      <c r="M3267" s="200" t="s">
        <v>21</v>
      </c>
      <c r="N3267" s="201" t="s">
        <v>42</v>
      </c>
      <c r="O3267" s="42"/>
      <c r="P3267" s="202">
        <f>O3267*H3267</f>
        <v>0</v>
      </c>
      <c r="Q3267" s="202">
        <v>0</v>
      </c>
      <c r="R3267" s="202">
        <f>Q3267*H3267</f>
        <v>0</v>
      </c>
      <c r="S3267" s="202">
        <v>0</v>
      </c>
      <c r="T3267" s="203">
        <f>S3267*H3267</f>
        <v>0</v>
      </c>
      <c r="AR3267" s="24" t="s">
        <v>133</v>
      </c>
      <c r="AT3267" s="24" t="s">
        <v>129</v>
      </c>
      <c r="AU3267" s="24" t="s">
        <v>134</v>
      </c>
      <c r="AY3267" s="24" t="s">
        <v>126</v>
      </c>
      <c r="BE3267" s="204">
        <f>IF(N3267="základní",J3267,0)</f>
        <v>0</v>
      </c>
      <c r="BF3267" s="204">
        <f>IF(N3267="snížená",J3267,0)</f>
        <v>0</v>
      </c>
      <c r="BG3267" s="204">
        <f>IF(N3267="zákl. přenesená",J3267,0)</f>
        <v>0</v>
      </c>
      <c r="BH3267" s="204">
        <f>IF(N3267="sníž. přenesená",J3267,0)</f>
        <v>0</v>
      </c>
      <c r="BI3267" s="204">
        <f>IF(N3267="nulová",J3267,0)</f>
        <v>0</v>
      </c>
      <c r="BJ3267" s="24" t="s">
        <v>134</v>
      </c>
      <c r="BK3267" s="204">
        <f>ROUND(I3267*H3267,2)</f>
        <v>0</v>
      </c>
      <c r="BL3267" s="24" t="s">
        <v>133</v>
      </c>
      <c r="BM3267" s="24" t="s">
        <v>3740</v>
      </c>
    </row>
    <row r="3268" spans="2:65" s="1" customFormat="1" ht="13.5">
      <c r="B3268" s="41"/>
      <c r="C3268" s="63"/>
      <c r="D3268" s="205" t="s">
        <v>135</v>
      </c>
      <c r="E3268" s="63"/>
      <c r="F3268" s="206" t="s">
        <v>3730</v>
      </c>
      <c r="G3268" s="63"/>
      <c r="H3268" s="63"/>
      <c r="I3268" s="163"/>
      <c r="J3268" s="63"/>
      <c r="K3268" s="63"/>
      <c r="L3268" s="61"/>
      <c r="M3268" s="207"/>
      <c r="N3268" s="42"/>
      <c r="O3268" s="42"/>
      <c r="P3268" s="42"/>
      <c r="Q3268" s="42"/>
      <c r="R3268" s="42"/>
      <c r="S3268" s="42"/>
      <c r="T3268" s="78"/>
      <c r="AT3268" s="24" t="s">
        <v>135</v>
      </c>
      <c r="AU3268" s="24" t="s">
        <v>134</v>
      </c>
    </row>
    <row r="3269" spans="2:65" s="1" customFormat="1" ht="44.25" customHeight="1">
      <c r="B3269" s="41"/>
      <c r="C3269" s="193" t="s">
        <v>2080</v>
      </c>
      <c r="D3269" s="193" t="s">
        <v>129</v>
      </c>
      <c r="E3269" s="194" t="s">
        <v>3741</v>
      </c>
      <c r="F3269" s="195" t="s">
        <v>3742</v>
      </c>
      <c r="G3269" s="196" t="s">
        <v>489</v>
      </c>
      <c r="H3269" s="197">
        <v>1</v>
      </c>
      <c r="I3269" s="198"/>
      <c r="J3269" s="199">
        <f>ROUND(I3269*H3269,2)</f>
        <v>0</v>
      </c>
      <c r="K3269" s="195" t="s">
        <v>21</v>
      </c>
      <c r="L3269" s="61"/>
      <c r="M3269" s="200" t="s">
        <v>21</v>
      </c>
      <c r="N3269" s="201" t="s">
        <v>42</v>
      </c>
      <c r="O3269" s="42"/>
      <c r="P3269" s="202">
        <f>O3269*H3269</f>
        <v>0</v>
      </c>
      <c r="Q3269" s="202">
        <v>0</v>
      </c>
      <c r="R3269" s="202">
        <f>Q3269*H3269</f>
        <v>0</v>
      </c>
      <c r="S3269" s="202">
        <v>0</v>
      </c>
      <c r="T3269" s="203">
        <f>S3269*H3269</f>
        <v>0</v>
      </c>
      <c r="AR3269" s="24" t="s">
        <v>133</v>
      </c>
      <c r="AT3269" s="24" t="s">
        <v>129</v>
      </c>
      <c r="AU3269" s="24" t="s">
        <v>134</v>
      </c>
      <c r="AY3269" s="24" t="s">
        <v>126</v>
      </c>
      <c r="BE3269" s="204">
        <f>IF(N3269="základní",J3269,0)</f>
        <v>0</v>
      </c>
      <c r="BF3269" s="204">
        <f>IF(N3269="snížená",J3269,0)</f>
        <v>0</v>
      </c>
      <c r="BG3269" s="204">
        <f>IF(N3269="zákl. přenesená",J3269,0)</f>
        <v>0</v>
      </c>
      <c r="BH3269" s="204">
        <f>IF(N3269="sníž. přenesená",J3269,0)</f>
        <v>0</v>
      </c>
      <c r="BI3269" s="204">
        <f>IF(N3269="nulová",J3269,0)</f>
        <v>0</v>
      </c>
      <c r="BJ3269" s="24" t="s">
        <v>134</v>
      </c>
      <c r="BK3269" s="204">
        <f>ROUND(I3269*H3269,2)</f>
        <v>0</v>
      </c>
      <c r="BL3269" s="24" t="s">
        <v>133</v>
      </c>
      <c r="BM3269" s="24" t="s">
        <v>3743</v>
      </c>
    </row>
    <row r="3270" spans="2:65" s="1" customFormat="1" ht="13.5">
      <c r="B3270" s="41"/>
      <c r="C3270" s="63"/>
      <c r="D3270" s="205" t="s">
        <v>135</v>
      </c>
      <c r="E3270" s="63"/>
      <c r="F3270" s="206" t="s">
        <v>3730</v>
      </c>
      <c r="G3270" s="63"/>
      <c r="H3270" s="63"/>
      <c r="I3270" s="163"/>
      <c r="J3270" s="63"/>
      <c r="K3270" s="63"/>
      <c r="L3270" s="61"/>
      <c r="M3270" s="207"/>
      <c r="N3270" s="42"/>
      <c r="O3270" s="42"/>
      <c r="P3270" s="42"/>
      <c r="Q3270" s="42"/>
      <c r="R3270" s="42"/>
      <c r="S3270" s="42"/>
      <c r="T3270" s="78"/>
      <c r="AT3270" s="24" t="s">
        <v>135</v>
      </c>
      <c r="AU3270" s="24" t="s">
        <v>134</v>
      </c>
    </row>
    <row r="3271" spans="2:65" s="1" customFormat="1" ht="57" customHeight="1">
      <c r="B3271" s="41"/>
      <c r="C3271" s="193" t="s">
        <v>3744</v>
      </c>
      <c r="D3271" s="193" t="s">
        <v>129</v>
      </c>
      <c r="E3271" s="194" t="s">
        <v>3745</v>
      </c>
      <c r="F3271" s="195" t="s">
        <v>3746</v>
      </c>
      <c r="G3271" s="196" t="s">
        <v>489</v>
      </c>
      <c r="H3271" s="197">
        <v>1</v>
      </c>
      <c r="I3271" s="198"/>
      <c r="J3271" s="199">
        <f>ROUND(I3271*H3271,2)</f>
        <v>0</v>
      </c>
      <c r="K3271" s="195" t="s">
        <v>21</v>
      </c>
      <c r="L3271" s="61"/>
      <c r="M3271" s="200" t="s">
        <v>21</v>
      </c>
      <c r="N3271" s="201" t="s">
        <v>42</v>
      </c>
      <c r="O3271" s="42"/>
      <c r="P3271" s="202">
        <f>O3271*H3271</f>
        <v>0</v>
      </c>
      <c r="Q3271" s="202">
        <v>0</v>
      </c>
      <c r="R3271" s="202">
        <f>Q3271*H3271</f>
        <v>0</v>
      </c>
      <c r="S3271" s="202">
        <v>0</v>
      </c>
      <c r="T3271" s="203">
        <f>S3271*H3271</f>
        <v>0</v>
      </c>
      <c r="AR3271" s="24" t="s">
        <v>133</v>
      </c>
      <c r="AT3271" s="24" t="s">
        <v>129</v>
      </c>
      <c r="AU3271" s="24" t="s">
        <v>134</v>
      </c>
      <c r="AY3271" s="24" t="s">
        <v>126</v>
      </c>
      <c r="BE3271" s="204">
        <f>IF(N3271="základní",J3271,0)</f>
        <v>0</v>
      </c>
      <c r="BF3271" s="204">
        <f>IF(N3271="snížená",J3271,0)</f>
        <v>0</v>
      </c>
      <c r="BG3271" s="204">
        <f>IF(N3271="zákl. přenesená",J3271,0)</f>
        <v>0</v>
      </c>
      <c r="BH3271" s="204">
        <f>IF(N3271="sníž. přenesená",J3271,0)</f>
        <v>0</v>
      </c>
      <c r="BI3271" s="204">
        <f>IF(N3271="nulová",J3271,0)</f>
        <v>0</v>
      </c>
      <c r="BJ3271" s="24" t="s">
        <v>134</v>
      </c>
      <c r="BK3271" s="204">
        <f>ROUND(I3271*H3271,2)</f>
        <v>0</v>
      </c>
      <c r="BL3271" s="24" t="s">
        <v>133</v>
      </c>
      <c r="BM3271" s="24" t="s">
        <v>3747</v>
      </c>
    </row>
    <row r="3272" spans="2:65" s="1" customFormat="1" ht="13.5">
      <c r="B3272" s="41"/>
      <c r="C3272" s="63"/>
      <c r="D3272" s="205" t="s">
        <v>135</v>
      </c>
      <c r="E3272" s="63"/>
      <c r="F3272" s="206" t="s">
        <v>3730</v>
      </c>
      <c r="G3272" s="63"/>
      <c r="H3272" s="63"/>
      <c r="I3272" s="163"/>
      <c r="J3272" s="63"/>
      <c r="K3272" s="63"/>
      <c r="L3272" s="61"/>
      <c r="M3272" s="207"/>
      <c r="N3272" s="42"/>
      <c r="O3272" s="42"/>
      <c r="P3272" s="42"/>
      <c r="Q3272" s="42"/>
      <c r="R3272" s="42"/>
      <c r="S3272" s="42"/>
      <c r="T3272" s="78"/>
      <c r="AT3272" s="24" t="s">
        <v>135</v>
      </c>
      <c r="AU3272" s="24" t="s">
        <v>134</v>
      </c>
    </row>
    <row r="3273" spans="2:65" s="1" customFormat="1" ht="44.25" customHeight="1">
      <c r="B3273" s="41"/>
      <c r="C3273" s="193" t="s">
        <v>2082</v>
      </c>
      <c r="D3273" s="193" t="s">
        <v>129</v>
      </c>
      <c r="E3273" s="194" t="s">
        <v>3748</v>
      </c>
      <c r="F3273" s="195" t="s">
        <v>3749</v>
      </c>
      <c r="G3273" s="196" t="s">
        <v>489</v>
      </c>
      <c r="H3273" s="197">
        <v>1</v>
      </c>
      <c r="I3273" s="198"/>
      <c r="J3273" s="199">
        <f>ROUND(I3273*H3273,2)</f>
        <v>0</v>
      </c>
      <c r="K3273" s="195" t="s">
        <v>21</v>
      </c>
      <c r="L3273" s="61"/>
      <c r="M3273" s="200" t="s">
        <v>21</v>
      </c>
      <c r="N3273" s="201" t="s">
        <v>42</v>
      </c>
      <c r="O3273" s="42"/>
      <c r="P3273" s="202">
        <f>O3273*H3273</f>
        <v>0</v>
      </c>
      <c r="Q3273" s="202">
        <v>0</v>
      </c>
      <c r="R3273" s="202">
        <f>Q3273*H3273</f>
        <v>0</v>
      </c>
      <c r="S3273" s="202">
        <v>0</v>
      </c>
      <c r="T3273" s="203">
        <f>S3273*H3273</f>
        <v>0</v>
      </c>
      <c r="AR3273" s="24" t="s">
        <v>133</v>
      </c>
      <c r="AT3273" s="24" t="s">
        <v>129</v>
      </c>
      <c r="AU3273" s="24" t="s">
        <v>134</v>
      </c>
      <c r="AY3273" s="24" t="s">
        <v>126</v>
      </c>
      <c r="BE3273" s="204">
        <f>IF(N3273="základní",J3273,0)</f>
        <v>0</v>
      </c>
      <c r="BF3273" s="204">
        <f>IF(N3273="snížená",J3273,0)</f>
        <v>0</v>
      </c>
      <c r="BG3273" s="204">
        <f>IF(N3273="zákl. přenesená",J3273,0)</f>
        <v>0</v>
      </c>
      <c r="BH3273" s="204">
        <f>IF(N3273="sníž. přenesená",J3273,0)</f>
        <v>0</v>
      </c>
      <c r="BI3273" s="204">
        <f>IF(N3273="nulová",J3273,0)</f>
        <v>0</v>
      </c>
      <c r="BJ3273" s="24" t="s">
        <v>134</v>
      </c>
      <c r="BK3273" s="204">
        <f>ROUND(I3273*H3273,2)</f>
        <v>0</v>
      </c>
      <c r="BL3273" s="24" t="s">
        <v>133</v>
      </c>
      <c r="BM3273" s="24" t="s">
        <v>3750</v>
      </c>
    </row>
    <row r="3274" spans="2:65" s="1" customFormat="1" ht="13.5">
      <c r="B3274" s="41"/>
      <c r="C3274" s="63"/>
      <c r="D3274" s="205" t="s">
        <v>135</v>
      </c>
      <c r="E3274" s="63"/>
      <c r="F3274" s="206" t="s">
        <v>3730</v>
      </c>
      <c r="G3274" s="63"/>
      <c r="H3274" s="63"/>
      <c r="I3274" s="163"/>
      <c r="J3274" s="63"/>
      <c r="K3274" s="63"/>
      <c r="L3274" s="61"/>
      <c r="M3274" s="207"/>
      <c r="N3274" s="42"/>
      <c r="O3274" s="42"/>
      <c r="P3274" s="42"/>
      <c r="Q3274" s="42"/>
      <c r="R3274" s="42"/>
      <c r="S3274" s="42"/>
      <c r="T3274" s="78"/>
      <c r="AT3274" s="24" t="s">
        <v>135</v>
      </c>
      <c r="AU3274" s="24" t="s">
        <v>134</v>
      </c>
    </row>
    <row r="3275" spans="2:65" s="1" customFormat="1" ht="57" customHeight="1">
      <c r="B3275" s="41"/>
      <c r="C3275" s="193" t="s">
        <v>3751</v>
      </c>
      <c r="D3275" s="193" t="s">
        <v>129</v>
      </c>
      <c r="E3275" s="194" t="s">
        <v>3752</v>
      </c>
      <c r="F3275" s="195" t="s">
        <v>3753</v>
      </c>
      <c r="G3275" s="196" t="s">
        <v>489</v>
      </c>
      <c r="H3275" s="197">
        <v>1</v>
      </c>
      <c r="I3275" s="198"/>
      <c r="J3275" s="199">
        <f>ROUND(I3275*H3275,2)</f>
        <v>0</v>
      </c>
      <c r="K3275" s="195" t="s">
        <v>21</v>
      </c>
      <c r="L3275" s="61"/>
      <c r="M3275" s="200" t="s">
        <v>21</v>
      </c>
      <c r="N3275" s="201" t="s">
        <v>42</v>
      </c>
      <c r="O3275" s="42"/>
      <c r="P3275" s="202">
        <f>O3275*H3275</f>
        <v>0</v>
      </c>
      <c r="Q3275" s="202">
        <v>0</v>
      </c>
      <c r="R3275" s="202">
        <f>Q3275*H3275</f>
        <v>0</v>
      </c>
      <c r="S3275" s="202">
        <v>0</v>
      </c>
      <c r="T3275" s="203">
        <f>S3275*H3275</f>
        <v>0</v>
      </c>
      <c r="AR3275" s="24" t="s">
        <v>133</v>
      </c>
      <c r="AT3275" s="24" t="s">
        <v>129</v>
      </c>
      <c r="AU3275" s="24" t="s">
        <v>134</v>
      </c>
      <c r="AY3275" s="24" t="s">
        <v>126</v>
      </c>
      <c r="BE3275" s="204">
        <f>IF(N3275="základní",J3275,0)</f>
        <v>0</v>
      </c>
      <c r="BF3275" s="204">
        <f>IF(N3275="snížená",J3275,0)</f>
        <v>0</v>
      </c>
      <c r="BG3275" s="204">
        <f>IF(N3275="zákl. přenesená",J3275,0)</f>
        <v>0</v>
      </c>
      <c r="BH3275" s="204">
        <f>IF(N3275="sníž. přenesená",J3275,0)</f>
        <v>0</v>
      </c>
      <c r="BI3275" s="204">
        <f>IF(N3275="nulová",J3275,0)</f>
        <v>0</v>
      </c>
      <c r="BJ3275" s="24" t="s">
        <v>134</v>
      </c>
      <c r="BK3275" s="204">
        <f>ROUND(I3275*H3275,2)</f>
        <v>0</v>
      </c>
      <c r="BL3275" s="24" t="s">
        <v>133</v>
      </c>
      <c r="BM3275" s="24" t="s">
        <v>3754</v>
      </c>
    </row>
    <row r="3276" spans="2:65" s="1" customFormat="1" ht="13.5">
      <c r="B3276" s="41"/>
      <c r="C3276" s="63"/>
      <c r="D3276" s="205" t="s">
        <v>135</v>
      </c>
      <c r="E3276" s="63"/>
      <c r="F3276" s="206" t="s">
        <v>3730</v>
      </c>
      <c r="G3276" s="63"/>
      <c r="H3276" s="63"/>
      <c r="I3276" s="163"/>
      <c r="J3276" s="63"/>
      <c r="K3276" s="63"/>
      <c r="L3276" s="61"/>
      <c r="M3276" s="207"/>
      <c r="N3276" s="42"/>
      <c r="O3276" s="42"/>
      <c r="P3276" s="42"/>
      <c r="Q3276" s="42"/>
      <c r="R3276" s="42"/>
      <c r="S3276" s="42"/>
      <c r="T3276" s="78"/>
      <c r="AT3276" s="24" t="s">
        <v>135</v>
      </c>
      <c r="AU3276" s="24" t="s">
        <v>134</v>
      </c>
    </row>
    <row r="3277" spans="2:65" s="1" customFormat="1" ht="44.25" customHeight="1">
      <c r="B3277" s="41"/>
      <c r="C3277" s="193" t="s">
        <v>2086</v>
      </c>
      <c r="D3277" s="193" t="s">
        <v>129</v>
      </c>
      <c r="E3277" s="194" t="s">
        <v>3755</v>
      </c>
      <c r="F3277" s="195" t="s">
        <v>3756</v>
      </c>
      <c r="G3277" s="196" t="s">
        <v>489</v>
      </c>
      <c r="H3277" s="197">
        <v>1</v>
      </c>
      <c r="I3277" s="198"/>
      <c r="J3277" s="199">
        <f>ROUND(I3277*H3277,2)</f>
        <v>0</v>
      </c>
      <c r="K3277" s="195" t="s">
        <v>21</v>
      </c>
      <c r="L3277" s="61"/>
      <c r="M3277" s="200" t="s">
        <v>21</v>
      </c>
      <c r="N3277" s="201" t="s">
        <v>42</v>
      </c>
      <c r="O3277" s="42"/>
      <c r="P3277" s="202">
        <f>O3277*H3277</f>
        <v>0</v>
      </c>
      <c r="Q3277" s="202">
        <v>0</v>
      </c>
      <c r="R3277" s="202">
        <f>Q3277*H3277</f>
        <v>0</v>
      </c>
      <c r="S3277" s="202">
        <v>0</v>
      </c>
      <c r="T3277" s="203">
        <f>S3277*H3277</f>
        <v>0</v>
      </c>
      <c r="AR3277" s="24" t="s">
        <v>133</v>
      </c>
      <c r="AT3277" s="24" t="s">
        <v>129</v>
      </c>
      <c r="AU3277" s="24" t="s">
        <v>134</v>
      </c>
      <c r="AY3277" s="24" t="s">
        <v>126</v>
      </c>
      <c r="BE3277" s="204">
        <f>IF(N3277="základní",J3277,0)</f>
        <v>0</v>
      </c>
      <c r="BF3277" s="204">
        <f>IF(N3277="snížená",J3277,0)</f>
        <v>0</v>
      </c>
      <c r="BG3277" s="204">
        <f>IF(N3277="zákl. přenesená",J3277,0)</f>
        <v>0</v>
      </c>
      <c r="BH3277" s="204">
        <f>IF(N3277="sníž. přenesená",J3277,0)</f>
        <v>0</v>
      </c>
      <c r="BI3277" s="204">
        <f>IF(N3277="nulová",J3277,0)</f>
        <v>0</v>
      </c>
      <c r="BJ3277" s="24" t="s">
        <v>134</v>
      </c>
      <c r="BK3277" s="204">
        <f>ROUND(I3277*H3277,2)</f>
        <v>0</v>
      </c>
      <c r="BL3277" s="24" t="s">
        <v>133</v>
      </c>
      <c r="BM3277" s="24" t="s">
        <v>3757</v>
      </c>
    </row>
    <row r="3278" spans="2:65" s="1" customFormat="1" ht="13.5">
      <c r="B3278" s="41"/>
      <c r="C3278" s="63"/>
      <c r="D3278" s="205" t="s">
        <v>135</v>
      </c>
      <c r="E3278" s="63"/>
      <c r="F3278" s="206" t="s">
        <v>3730</v>
      </c>
      <c r="G3278" s="63"/>
      <c r="H3278" s="63"/>
      <c r="I3278" s="163"/>
      <c r="J3278" s="63"/>
      <c r="K3278" s="63"/>
      <c r="L3278" s="61"/>
      <c r="M3278" s="207"/>
      <c r="N3278" s="42"/>
      <c r="O3278" s="42"/>
      <c r="P3278" s="42"/>
      <c r="Q3278" s="42"/>
      <c r="R3278" s="42"/>
      <c r="S3278" s="42"/>
      <c r="T3278" s="78"/>
      <c r="AT3278" s="24" t="s">
        <v>135</v>
      </c>
      <c r="AU3278" s="24" t="s">
        <v>134</v>
      </c>
    </row>
    <row r="3279" spans="2:65" s="1" customFormat="1" ht="22.5" customHeight="1">
      <c r="B3279" s="41"/>
      <c r="C3279" s="193" t="s">
        <v>3758</v>
      </c>
      <c r="D3279" s="193" t="s">
        <v>129</v>
      </c>
      <c r="E3279" s="194" t="s">
        <v>3759</v>
      </c>
      <c r="F3279" s="195" t="s">
        <v>3760</v>
      </c>
      <c r="G3279" s="196" t="s">
        <v>489</v>
      </c>
      <c r="H3279" s="197">
        <v>1</v>
      </c>
      <c r="I3279" s="198"/>
      <c r="J3279" s="199">
        <f>ROUND(I3279*H3279,2)</f>
        <v>0</v>
      </c>
      <c r="K3279" s="195" t="s">
        <v>21</v>
      </c>
      <c r="L3279" s="61"/>
      <c r="M3279" s="200" t="s">
        <v>21</v>
      </c>
      <c r="N3279" s="201" t="s">
        <v>42</v>
      </c>
      <c r="O3279" s="42"/>
      <c r="P3279" s="202">
        <f>O3279*H3279</f>
        <v>0</v>
      </c>
      <c r="Q3279" s="202">
        <v>0</v>
      </c>
      <c r="R3279" s="202">
        <f>Q3279*H3279</f>
        <v>0</v>
      </c>
      <c r="S3279" s="202">
        <v>0</v>
      </c>
      <c r="T3279" s="203">
        <f>S3279*H3279</f>
        <v>0</v>
      </c>
      <c r="AR3279" s="24" t="s">
        <v>133</v>
      </c>
      <c r="AT3279" s="24" t="s">
        <v>129</v>
      </c>
      <c r="AU3279" s="24" t="s">
        <v>134</v>
      </c>
      <c r="AY3279" s="24" t="s">
        <v>126</v>
      </c>
      <c r="BE3279" s="204">
        <f>IF(N3279="základní",J3279,0)</f>
        <v>0</v>
      </c>
      <c r="BF3279" s="204">
        <f>IF(N3279="snížená",J3279,0)</f>
        <v>0</v>
      </c>
      <c r="BG3279" s="204">
        <f>IF(N3279="zákl. přenesená",J3279,0)</f>
        <v>0</v>
      </c>
      <c r="BH3279" s="204">
        <f>IF(N3279="sníž. přenesená",J3279,0)</f>
        <v>0</v>
      </c>
      <c r="BI3279" s="204">
        <f>IF(N3279="nulová",J3279,0)</f>
        <v>0</v>
      </c>
      <c r="BJ3279" s="24" t="s">
        <v>134</v>
      </c>
      <c r="BK3279" s="204">
        <f>ROUND(I3279*H3279,2)</f>
        <v>0</v>
      </c>
      <c r="BL3279" s="24" t="s">
        <v>133</v>
      </c>
      <c r="BM3279" s="24" t="s">
        <v>3761</v>
      </c>
    </row>
    <row r="3280" spans="2:65" s="1" customFormat="1" ht="13.5">
      <c r="B3280" s="41"/>
      <c r="C3280" s="63"/>
      <c r="D3280" s="205" t="s">
        <v>135</v>
      </c>
      <c r="E3280" s="63"/>
      <c r="F3280" s="206" t="s">
        <v>3730</v>
      </c>
      <c r="G3280" s="63"/>
      <c r="H3280" s="63"/>
      <c r="I3280" s="163"/>
      <c r="J3280" s="63"/>
      <c r="K3280" s="63"/>
      <c r="L3280" s="61"/>
      <c r="M3280" s="207"/>
      <c r="N3280" s="42"/>
      <c r="O3280" s="42"/>
      <c r="P3280" s="42"/>
      <c r="Q3280" s="42"/>
      <c r="R3280" s="42"/>
      <c r="S3280" s="42"/>
      <c r="T3280" s="78"/>
      <c r="AT3280" s="24" t="s">
        <v>135</v>
      </c>
      <c r="AU3280" s="24" t="s">
        <v>134</v>
      </c>
    </row>
    <row r="3281" spans="2:65" s="1" customFormat="1" ht="31.5" customHeight="1">
      <c r="B3281" s="41"/>
      <c r="C3281" s="193" t="s">
        <v>2091</v>
      </c>
      <c r="D3281" s="193" t="s">
        <v>129</v>
      </c>
      <c r="E3281" s="194" t="s">
        <v>3762</v>
      </c>
      <c r="F3281" s="195" t="s">
        <v>3763</v>
      </c>
      <c r="G3281" s="196" t="s">
        <v>489</v>
      </c>
      <c r="H3281" s="197">
        <v>9</v>
      </c>
      <c r="I3281" s="198"/>
      <c r="J3281" s="199">
        <f>ROUND(I3281*H3281,2)</f>
        <v>0</v>
      </c>
      <c r="K3281" s="195" t="s">
        <v>21</v>
      </c>
      <c r="L3281" s="61"/>
      <c r="M3281" s="200" t="s">
        <v>21</v>
      </c>
      <c r="N3281" s="201" t="s">
        <v>42</v>
      </c>
      <c r="O3281" s="42"/>
      <c r="P3281" s="202">
        <f>O3281*H3281</f>
        <v>0</v>
      </c>
      <c r="Q3281" s="202">
        <v>0</v>
      </c>
      <c r="R3281" s="202">
        <f>Q3281*H3281</f>
        <v>0</v>
      </c>
      <c r="S3281" s="202">
        <v>0</v>
      </c>
      <c r="T3281" s="203">
        <f>S3281*H3281</f>
        <v>0</v>
      </c>
      <c r="AR3281" s="24" t="s">
        <v>133</v>
      </c>
      <c r="AT3281" s="24" t="s">
        <v>129</v>
      </c>
      <c r="AU3281" s="24" t="s">
        <v>134</v>
      </c>
      <c r="AY3281" s="24" t="s">
        <v>126</v>
      </c>
      <c r="BE3281" s="204">
        <f>IF(N3281="základní",J3281,0)</f>
        <v>0</v>
      </c>
      <c r="BF3281" s="204">
        <f>IF(N3281="snížená",J3281,0)</f>
        <v>0</v>
      </c>
      <c r="BG3281" s="204">
        <f>IF(N3281="zákl. přenesená",J3281,0)</f>
        <v>0</v>
      </c>
      <c r="BH3281" s="204">
        <f>IF(N3281="sníž. přenesená",J3281,0)</f>
        <v>0</v>
      </c>
      <c r="BI3281" s="204">
        <f>IF(N3281="nulová",J3281,0)</f>
        <v>0</v>
      </c>
      <c r="BJ3281" s="24" t="s">
        <v>134</v>
      </c>
      <c r="BK3281" s="204">
        <f>ROUND(I3281*H3281,2)</f>
        <v>0</v>
      </c>
      <c r="BL3281" s="24" t="s">
        <v>133</v>
      </c>
      <c r="BM3281" s="24" t="s">
        <v>3764</v>
      </c>
    </row>
    <row r="3282" spans="2:65" s="1" customFormat="1" ht="13.5">
      <c r="B3282" s="41"/>
      <c r="C3282" s="63"/>
      <c r="D3282" s="205" t="s">
        <v>135</v>
      </c>
      <c r="E3282" s="63"/>
      <c r="F3282" s="206" t="s">
        <v>3730</v>
      </c>
      <c r="G3282" s="63"/>
      <c r="H3282" s="63"/>
      <c r="I3282" s="163"/>
      <c r="J3282" s="63"/>
      <c r="K3282" s="63"/>
      <c r="L3282" s="61"/>
      <c r="M3282" s="207"/>
      <c r="N3282" s="42"/>
      <c r="O3282" s="42"/>
      <c r="P3282" s="42"/>
      <c r="Q3282" s="42"/>
      <c r="R3282" s="42"/>
      <c r="S3282" s="42"/>
      <c r="T3282" s="78"/>
      <c r="AT3282" s="24" t="s">
        <v>135</v>
      </c>
      <c r="AU3282" s="24" t="s">
        <v>134</v>
      </c>
    </row>
    <row r="3283" spans="2:65" s="1" customFormat="1" ht="31.5" customHeight="1">
      <c r="B3283" s="41"/>
      <c r="C3283" s="193" t="s">
        <v>3765</v>
      </c>
      <c r="D3283" s="193" t="s">
        <v>129</v>
      </c>
      <c r="E3283" s="194" t="s">
        <v>3766</v>
      </c>
      <c r="F3283" s="195" t="s">
        <v>3763</v>
      </c>
      <c r="G3283" s="196" t="s">
        <v>489</v>
      </c>
      <c r="H3283" s="197">
        <v>4</v>
      </c>
      <c r="I3283" s="198"/>
      <c r="J3283" s="199">
        <f>ROUND(I3283*H3283,2)</f>
        <v>0</v>
      </c>
      <c r="K3283" s="195" t="s">
        <v>21</v>
      </c>
      <c r="L3283" s="61"/>
      <c r="M3283" s="200" t="s">
        <v>21</v>
      </c>
      <c r="N3283" s="201" t="s">
        <v>42</v>
      </c>
      <c r="O3283" s="42"/>
      <c r="P3283" s="202">
        <f>O3283*H3283</f>
        <v>0</v>
      </c>
      <c r="Q3283" s="202">
        <v>0</v>
      </c>
      <c r="R3283" s="202">
        <f>Q3283*H3283</f>
        <v>0</v>
      </c>
      <c r="S3283" s="202">
        <v>0</v>
      </c>
      <c r="T3283" s="203">
        <f>S3283*H3283</f>
        <v>0</v>
      </c>
      <c r="AR3283" s="24" t="s">
        <v>133</v>
      </c>
      <c r="AT3283" s="24" t="s">
        <v>129</v>
      </c>
      <c r="AU3283" s="24" t="s">
        <v>134</v>
      </c>
      <c r="AY3283" s="24" t="s">
        <v>126</v>
      </c>
      <c r="BE3283" s="204">
        <f>IF(N3283="základní",J3283,0)</f>
        <v>0</v>
      </c>
      <c r="BF3283" s="204">
        <f>IF(N3283="snížená",J3283,0)</f>
        <v>0</v>
      </c>
      <c r="BG3283" s="204">
        <f>IF(N3283="zákl. přenesená",J3283,0)</f>
        <v>0</v>
      </c>
      <c r="BH3283" s="204">
        <f>IF(N3283="sníž. přenesená",J3283,0)</f>
        <v>0</v>
      </c>
      <c r="BI3283" s="204">
        <f>IF(N3283="nulová",J3283,0)</f>
        <v>0</v>
      </c>
      <c r="BJ3283" s="24" t="s">
        <v>134</v>
      </c>
      <c r="BK3283" s="204">
        <f>ROUND(I3283*H3283,2)</f>
        <v>0</v>
      </c>
      <c r="BL3283" s="24" t="s">
        <v>133</v>
      </c>
      <c r="BM3283" s="24" t="s">
        <v>3767</v>
      </c>
    </row>
    <row r="3284" spans="2:65" s="1" customFormat="1" ht="13.5">
      <c r="B3284" s="41"/>
      <c r="C3284" s="63"/>
      <c r="D3284" s="205" t="s">
        <v>135</v>
      </c>
      <c r="E3284" s="63"/>
      <c r="F3284" s="206" t="s">
        <v>3730</v>
      </c>
      <c r="G3284" s="63"/>
      <c r="H3284" s="63"/>
      <c r="I3284" s="163"/>
      <c r="J3284" s="63"/>
      <c r="K3284" s="63"/>
      <c r="L3284" s="61"/>
      <c r="M3284" s="207"/>
      <c r="N3284" s="42"/>
      <c r="O3284" s="42"/>
      <c r="P3284" s="42"/>
      <c r="Q3284" s="42"/>
      <c r="R3284" s="42"/>
      <c r="S3284" s="42"/>
      <c r="T3284" s="78"/>
      <c r="AT3284" s="24" t="s">
        <v>135</v>
      </c>
      <c r="AU3284" s="24" t="s">
        <v>134</v>
      </c>
    </row>
    <row r="3285" spans="2:65" s="1" customFormat="1" ht="22.5" customHeight="1">
      <c r="B3285" s="41"/>
      <c r="C3285" s="193" t="s">
        <v>2095</v>
      </c>
      <c r="D3285" s="193" t="s">
        <v>129</v>
      </c>
      <c r="E3285" s="194" t="s">
        <v>3768</v>
      </c>
      <c r="F3285" s="195" t="s">
        <v>3769</v>
      </c>
      <c r="G3285" s="196" t="s">
        <v>489</v>
      </c>
      <c r="H3285" s="197">
        <v>1</v>
      </c>
      <c r="I3285" s="198"/>
      <c r="J3285" s="199">
        <f>ROUND(I3285*H3285,2)</f>
        <v>0</v>
      </c>
      <c r="K3285" s="195" t="s">
        <v>21</v>
      </c>
      <c r="L3285" s="61"/>
      <c r="M3285" s="200" t="s">
        <v>21</v>
      </c>
      <c r="N3285" s="201" t="s">
        <v>42</v>
      </c>
      <c r="O3285" s="42"/>
      <c r="P3285" s="202">
        <f>O3285*H3285</f>
        <v>0</v>
      </c>
      <c r="Q3285" s="202">
        <v>0</v>
      </c>
      <c r="R3285" s="202">
        <f>Q3285*H3285</f>
        <v>0</v>
      </c>
      <c r="S3285" s="202">
        <v>0</v>
      </c>
      <c r="T3285" s="203">
        <f>S3285*H3285</f>
        <v>0</v>
      </c>
      <c r="AR3285" s="24" t="s">
        <v>133</v>
      </c>
      <c r="AT3285" s="24" t="s">
        <v>129</v>
      </c>
      <c r="AU3285" s="24" t="s">
        <v>134</v>
      </c>
      <c r="AY3285" s="24" t="s">
        <v>126</v>
      </c>
      <c r="BE3285" s="204">
        <f>IF(N3285="základní",J3285,0)</f>
        <v>0</v>
      </c>
      <c r="BF3285" s="204">
        <f>IF(N3285="snížená",J3285,0)</f>
        <v>0</v>
      </c>
      <c r="BG3285" s="204">
        <f>IF(N3285="zákl. přenesená",J3285,0)</f>
        <v>0</v>
      </c>
      <c r="BH3285" s="204">
        <f>IF(N3285="sníž. přenesená",J3285,0)</f>
        <v>0</v>
      </c>
      <c r="BI3285" s="204">
        <f>IF(N3285="nulová",J3285,0)</f>
        <v>0</v>
      </c>
      <c r="BJ3285" s="24" t="s">
        <v>134</v>
      </c>
      <c r="BK3285" s="204">
        <f>ROUND(I3285*H3285,2)</f>
        <v>0</v>
      </c>
      <c r="BL3285" s="24" t="s">
        <v>133</v>
      </c>
      <c r="BM3285" s="24" t="s">
        <v>3770</v>
      </c>
    </row>
    <row r="3286" spans="2:65" s="1" customFormat="1" ht="13.5">
      <c r="B3286" s="41"/>
      <c r="C3286" s="63"/>
      <c r="D3286" s="205" t="s">
        <v>135</v>
      </c>
      <c r="E3286" s="63"/>
      <c r="F3286" s="206" t="s">
        <v>3730</v>
      </c>
      <c r="G3286" s="63"/>
      <c r="H3286" s="63"/>
      <c r="I3286" s="163"/>
      <c r="J3286" s="63"/>
      <c r="K3286" s="63"/>
      <c r="L3286" s="61"/>
      <c r="M3286" s="207"/>
      <c r="N3286" s="42"/>
      <c r="O3286" s="42"/>
      <c r="P3286" s="42"/>
      <c r="Q3286" s="42"/>
      <c r="R3286" s="42"/>
      <c r="S3286" s="42"/>
      <c r="T3286" s="78"/>
      <c r="AT3286" s="24" t="s">
        <v>135</v>
      </c>
      <c r="AU3286" s="24" t="s">
        <v>134</v>
      </c>
    </row>
    <row r="3287" spans="2:65" s="1" customFormat="1" ht="31.5" customHeight="1">
      <c r="B3287" s="41"/>
      <c r="C3287" s="193" t="s">
        <v>3771</v>
      </c>
      <c r="D3287" s="193" t="s">
        <v>129</v>
      </c>
      <c r="E3287" s="194" t="s">
        <v>3772</v>
      </c>
      <c r="F3287" s="195" t="s">
        <v>3773</v>
      </c>
      <c r="G3287" s="196" t="s">
        <v>489</v>
      </c>
      <c r="H3287" s="197">
        <v>9</v>
      </c>
      <c r="I3287" s="198"/>
      <c r="J3287" s="199">
        <f>ROUND(I3287*H3287,2)</f>
        <v>0</v>
      </c>
      <c r="K3287" s="195" t="s">
        <v>21</v>
      </c>
      <c r="L3287" s="61"/>
      <c r="M3287" s="200" t="s">
        <v>21</v>
      </c>
      <c r="N3287" s="201" t="s">
        <v>42</v>
      </c>
      <c r="O3287" s="42"/>
      <c r="P3287" s="202">
        <f>O3287*H3287</f>
        <v>0</v>
      </c>
      <c r="Q3287" s="202">
        <v>0</v>
      </c>
      <c r="R3287" s="202">
        <f>Q3287*H3287</f>
        <v>0</v>
      </c>
      <c r="S3287" s="202">
        <v>0</v>
      </c>
      <c r="T3287" s="203">
        <f>S3287*H3287</f>
        <v>0</v>
      </c>
      <c r="AR3287" s="24" t="s">
        <v>133</v>
      </c>
      <c r="AT3287" s="24" t="s">
        <v>129</v>
      </c>
      <c r="AU3287" s="24" t="s">
        <v>134</v>
      </c>
      <c r="AY3287" s="24" t="s">
        <v>126</v>
      </c>
      <c r="BE3287" s="204">
        <f>IF(N3287="základní",J3287,0)</f>
        <v>0</v>
      </c>
      <c r="BF3287" s="204">
        <f>IF(N3287="snížená",J3287,0)</f>
        <v>0</v>
      </c>
      <c r="BG3287" s="204">
        <f>IF(N3287="zákl. přenesená",J3287,0)</f>
        <v>0</v>
      </c>
      <c r="BH3287" s="204">
        <f>IF(N3287="sníž. přenesená",J3287,0)</f>
        <v>0</v>
      </c>
      <c r="BI3287" s="204">
        <f>IF(N3287="nulová",J3287,0)</f>
        <v>0</v>
      </c>
      <c r="BJ3287" s="24" t="s">
        <v>134</v>
      </c>
      <c r="BK3287" s="204">
        <f>ROUND(I3287*H3287,2)</f>
        <v>0</v>
      </c>
      <c r="BL3287" s="24" t="s">
        <v>133</v>
      </c>
      <c r="BM3287" s="24" t="s">
        <v>3774</v>
      </c>
    </row>
    <row r="3288" spans="2:65" s="1" customFormat="1" ht="13.5">
      <c r="B3288" s="41"/>
      <c r="C3288" s="63"/>
      <c r="D3288" s="205" t="s">
        <v>135</v>
      </c>
      <c r="E3288" s="63"/>
      <c r="F3288" s="206" t="s">
        <v>3730</v>
      </c>
      <c r="G3288" s="63"/>
      <c r="H3288" s="63"/>
      <c r="I3288" s="163"/>
      <c r="J3288" s="63"/>
      <c r="K3288" s="63"/>
      <c r="L3288" s="61"/>
      <c r="M3288" s="207"/>
      <c r="N3288" s="42"/>
      <c r="O3288" s="42"/>
      <c r="P3288" s="42"/>
      <c r="Q3288" s="42"/>
      <c r="R3288" s="42"/>
      <c r="S3288" s="42"/>
      <c r="T3288" s="78"/>
      <c r="AT3288" s="24" t="s">
        <v>135</v>
      </c>
      <c r="AU3288" s="24" t="s">
        <v>134</v>
      </c>
    </row>
    <row r="3289" spans="2:65" s="1" customFormat="1" ht="31.5" customHeight="1">
      <c r="B3289" s="41"/>
      <c r="C3289" s="193" t="s">
        <v>2098</v>
      </c>
      <c r="D3289" s="193" t="s">
        <v>129</v>
      </c>
      <c r="E3289" s="194" t="s">
        <v>3775</v>
      </c>
      <c r="F3289" s="195" t="s">
        <v>3773</v>
      </c>
      <c r="G3289" s="196" t="s">
        <v>489</v>
      </c>
      <c r="H3289" s="197">
        <v>4</v>
      </c>
      <c r="I3289" s="198"/>
      <c r="J3289" s="199">
        <f>ROUND(I3289*H3289,2)</f>
        <v>0</v>
      </c>
      <c r="K3289" s="195" t="s">
        <v>21</v>
      </c>
      <c r="L3289" s="61"/>
      <c r="M3289" s="200" t="s">
        <v>21</v>
      </c>
      <c r="N3289" s="201" t="s">
        <v>42</v>
      </c>
      <c r="O3289" s="42"/>
      <c r="P3289" s="202">
        <f>O3289*H3289</f>
        <v>0</v>
      </c>
      <c r="Q3289" s="202">
        <v>0</v>
      </c>
      <c r="R3289" s="202">
        <f>Q3289*H3289</f>
        <v>0</v>
      </c>
      <c r="S3289" s="202">
        <v>0</v>
      </c>
      <c r="T3289" s="203">
        <f>S3289*H3289</f>
        <v>0</v>
      </c>
      <c r="AR3289" s="24" t="s">
        <v>133</v>
      </c>
      <c r="AT3289" s="24" t="s">
        <v>129</v>
      </c>
      <c r="AU3289" s="24" t="s">
        <v>134</v>
      </c>
      <c r="AY3289" s="24" t="s">
        <v>126</v>
      </c>
      <c r="BE3289" s="204">
        <f>IF(N3289="základní",J3289,0)</f>
        <v>0</v>
      </c>
      <c r="BF3289" s="204">
        <f>IF(N3289="snížená",J3289,0)</f>
        <v>0</v>
      </c>
      <c r="BG3289" s="204">
        <f>IF(N3289="zákl. přenesená",J3289,0)</f>
        <v>0</v>
      </c>
      <c r="BH3289" s="204">
        <f>IF(N3289="sníž. přenesená",J3289,0)</f>
        <v>0</v>
      </c>
      <c r="BI3289" s="204">
        <f>IF(N3289="nulová",J3289,0)</f>
        <v>0</v>
      </c>
      <c r="BJ3289" s="24" t="s">
        <v>134</v>
      </c>
      <c r="BK3289" s="204">
        <f>ROUND(I3289*H3289,2)</f>
        <v>0</v>
      </c>
      <c r="BL3289" s="24" t="s">
        <v>133</v>
      </c>
      <c r="BM3289" s="24" t="s">
        <v>3776</v>
      </c>
    </row>
    <row r="3290" spans="2:65" s="1" customFormat="1" ht="13.5">
      <c r="B3290" s="41"/>
      <c r="C3290" s="63"/>
      <c r="D3290" s="205" t="s">
        <v>135</v>
      </c>
      <c r="E3290" s="63"/>
      <c r="F3290" s="206" t="s">
        <v>3730</v>
      </c>
      <c r="G3290" s="63"/>
      <c r="H3290" s="63"/>
      <c r="I3290" s="163"/>
      <c r="J3290" s="63"/>
      <c r="K3290" s="63"/>
      <c r="L3290" s="61"/>
      <c r="M3290" s="207"/>
      <c r="N3290" s="42"/>
      <c r="O3290" s="42"/>
      <c r="P3290" s="42"/>
      <c r="Q3290" s="42"/>
      <c r="R3290" s="42"/>
      <c r="S3290" s="42"/>
      <c r="T3290" s="78"/>
      <c r="AT3290" s="24" t="s">
        <v>135</v>
      </c>
      <c r="AU3290" s="24" t="s">
        <v>134</v>
      </c>
    </row>
    <row r="3291" spans="2:65" s="1" customFormat="1" ht="31.5" customHeight="1">
      <c r="B3291" s="41"/>
      <c r="C3291" s="193" t="s">
        <v>3777</v>
      </c>
      <c r="D3291" s="193" t="s">
        <v>129</v>
      </c>
      <c r="E3291" s="194" t="s">
        <v>3778</v>
      </c>
      <c r="F3291" s="195" t="s">
        <v>3779</v>
      </c>
      <c r="G3291" s="196" t="s">
        <v>489</v>
      </c>
      <c r="H3291" s="197">
        <v>4</v>
      </c>
      <c r="I3291" s="198"/>
      <c r="J3291" s="199">
        <f>ROUND(I3291*H3291,2)</f>
        <v>0</v>
      </c>
      <c r="K3291" s="195" t="s">
        <v>21</v>
      </c>
      <c r="L3291" s="61"/>
      <c r="M3291" s="200" t="s">
        <v>21</v>
      </c>
      <c r="N3291" s="201" t="s">
        <v>42</v>
      </c>
      <c r="O3291" s="42"/>
      <c r="P3291" s="202">
        <f>O3291*H3291</f>
        <v>0</v>
      </c>
      <c r="Q3291" s="202">
        <v>0</v>
      </c>
      <c r="R3291" s="202">
        <f>Q3291*H3291</f>
        <v>0</v>
      </c>
      <c r="S3291" s="202">
        <v>0</v>
      </c>
      <c r="T3291" s="203">
        <f>S3291*H3291</f>
        <v>0</v>
      </c>
      <c r="AR3291" s="24" t="s">
        <v>133</v>
      </c>
      <c r="AT3291" s="24" t="s">
        <v>129</v>
      </c>
      <c r="AU3291" s="24" t="s">
        <v>134</v>
      </c>
      <c r="AY3291" s="24" t="s">
        <v>126</v>
      </c>
      <c r="BE3291" s="204">
        <f>IF(N3291="základní",J3291,0)</f>
        <v>0</v>
      </c>
      <c r="BF3291" s="204">
        <f>IF(N3291="snížená",J3291,0)</f>
        <v>0</v>
      </c>
      <c r="BG3291" s="204">
        <f>IF(N3291="zákl. přenesená",J3291,0)</f>
        <v>0</v>
      </c>
      <c r="BH3291" s="204">
        <f>IF(N3291="sníž. přenesená",J3291,0)</f>
        <v>0</v>
      </c>
      <c r="BI3291" s="204">
        <f>IF(N3291="nulová",J3291,0)</f>
        <v>0</v>
      </c>
      <c r="BJ3291" s="24" t="s">
        <v>134</v>
      </c>
      <c r="BK3291" s="204">
        <f>ROUND(I3291*H3291,2)</f>
        <v>0</v>
      </c>
      <c r="BL3291" s="24" t="s">
        <v>133</v>
      </c>
      <c r="BM3291" s="24" t="s">
        <v>3780</v>
      </c>
    </row>
    <row r="3292" spans="2:65" s="1" customFormat="1" ht="13.5">
      <c r="B3292" s="41"/>
      <c r="C3292" s="63"/>
      <c r="D3292" s="205" t="s">
        <v>135</v>
      </c>
      <c r="E3292" s="63"/>
      <c r="F3292" s="206" t="s">
        <v>3730</v>
      </c>
      <c r="G3292" s="63"/>
      <c r="H3292" s="63"/>
      <c r="I3292" s="163"/>
      <c r="J3292" s="63"/>
      <c r="K3292" s="63"/>
      <c r="L3292" s="61"/>
      <c r="M3292" s="207"/>
      <c r="N3292" s="42"/>
      <c r="O3292" s="42"/>
      <c r="P3292" s="42"/>
      <c r="Q3292" s="42"/>
      <c r="R3292" s="42"/>
      <c r="S3292" s="42"/>
      <c r="T3292" s="78"/>
      <c r="AT3292" s="24" t="s">
        <v>135</v>
      </c>
      <c r="AU3292" s="24" t="s">
        <v>134</v>
      </c>
    </row>
    <row r="3293" spans="2:65" s="1" customFormat="1" ht="44.25" customHeight="1">
      <c r="B3293" s="41"/>
      <c r="C3293" s="193" t="s">
        <v>2104</v>
      </c>
      <c r="D3293" s="193" t="s">
        <v>129</v>
      </c>
      <c r="E3293" s="194" t="s">
        <v>3781</v>
      </c>
      <c r="F3293" s="195" t="s">
        <v>3782</v>
      </c>
      <c r="G3293" s="196" t="s">
        <v>489</v>
      </c>
      <c r="H3293" s="197">
        <v>1</v>
      </c>
      <c r="I3293" s="198"/>
      <c r="J3293" s="199">
        <f>ROUND(I3293*H3293,2)</f>
        <v>0</v>
      </c>
      <c r="K3293" s="195" t="s">
        <v>21</v>
      </c>
      <c r="L3293" s="61"/>
      <c r="M3293" s="200" t="s">
        <v>21</v>
      </c>
      <c r="N3293" s="201" t="s">
        <v>42</v>
      </c>
      <c r="O3293" s="42"/>
      <c r="P3293" s="202">
        <f>O3293*H3293</f>
        <v>0</v>
      </c>
      <c r="Q3293" s="202">
        <v>0</v>
      </c>
      <c r="R3293" s="202">
        <f>Q3293*H3293</f>
        <v>0</v>
      </c>
      <c r="S3293" s="202">
        <v>0</v>
      </c>
      <c r="T3293" s="203">
        <f>S3293*H3293</f>
        <v>0</v>
      </c>
      <c r="AR3293" s="24" t="s">
        <v>133</v>
      </c>
      <c r="AT3293" s="24" t="s">
        <v>129</v>
      </c>
      <c r="AU3293" s="24" t="s">
        <v>134</v>
      </c>
      <c r="AY3293" s="24" t="s">
        <v>126</v>
      </c>
      <c r="BE3293" s="204">
        <f>IF(N3293="základní",J3293,0)</f>
        <v>0</v>
      </c>
      <c r="BF3293" s="204">
        <f>IF(N3293="snížená",J3293,0)</f>
        <v>0</v>
      </c>
      <c r="BG3293" s="204">
        <f>IF(N3293="zákl. přenesená",J3293,0)</f>
        <v>0</v>
      </c>
      <c r="BH3293" s="204">
        <f>IF(N3293="sníž. přenesená",J3293,0)</f>
        <v>0</v>
      </c>
      <c r="BI3293" s="204">
        <f>IF(N3293="nulová",J3293,0)</f>
        <v>0</v>
      </c>
      <c r="BJ3293" s="24" t="s">
        <v>134</v>
      </c>
      <c r="BK3293" s="204">
        <f>ROUND(I3293*H3293,2)</f>
        <v>0</v>
      </c>
      <c r="BL3293" s="24" t="s">
        <v>133</v>
      </c>
      <c r="BM3293" s="24" t="s">
        <v>3783</v>
      </c>
    </row>
    <row r="3294" spans="2:65" s="1" customFormat="1" ht="13.5">
      <c r="B3294" s="41"/>
      <c r="C3294" s="63"/>
      <c r="D3294" s="205" t="s">
        <v>135</v>
      </c>
      <c r="E3294" s="63"/>
      <c r="F3294" s="206" t="s">
        <v>3730</v>
      </c>
      <c r="G3294" s="63"/>
      <c r="H3294" s="63"/>
      <c r="I3294" s="163"/>
      <c r="J3294" s="63"/>
      <c r="K3294" s="63"/>
      <c r="L3294" s="61"/>
      <c r="M3294" s="207"/>
      <c r="N3294" s="42"/>
      <c r="O3294" s="42"/>
      <c r="P3294" s="42"/>
      <c r="Q3294" s="42"/>
      <c r="R3294" s="42"/>
      <c r="S3294" s="42"/>
      <c r="T3294" s="78"/>
      <c r="AT3294" s="24" t="s">
        <v>135</v>
      </c>
      <c r="AU3294" s="24" t="s">
        <v>134</v>
      </c>
    </row>
    <row r="3295" spans="2:65" s="1" customFormat="1" ht="31.5" customHeight="1">
      <c r="B3295" s="41"/>
      <c r="C3295" s="193" t="s">
        <v>3784</v>
      </c>
      <c r="D3295" s="193" t="s">
        <v>129</v>
      </c>
      <c r="E3295" s="194" t="s">
        <v>3785</v>
      </c>
      <c r="F3295" s="195" t="s">
        <v>3786</v>
      </c>
      <c r="G3295" s="196" t="s">
        <v>489</v>
      </c>
      <c r="H3295" s="197">
        <v>1</v>
      </c>
      <c r="I3295" s="198"/>
      <c r="J3295" s="199">
        <f>ROUND(I3295*H3295,2)</f>
        <v>0</v>
      </c>
      <c r="K3295" s="195" t="s">
        <v>21</v>
      </c>
      <c r="L3295" s="61"/>
      <c r="M3295" s="200" t="s">
        <v>21</v>
      </c>
      <c r="N3295" s="201" t="s">
        <v>42</v>
      </c>
      <c r="O3295" s="42"/>
      <c r="P3295" s="202">
        <f>O3295*H3295</f>
        <v>0</v>
      </c>
      <c r="Q3295" s="202">
        <v>0</v>
      </c>
      <c r="R3295" s="202">
        <f>Q3295*H3295</f>
        <v>0</v>
      </c>
      <c r="S3295" s="202">
        <v>0</v>
      </c>
      <c r="T3295" s="203">
        <f>S3295*H3295</f>
        <v>0</v>
      </c>
      <c r="AR3295" s="24" t="s">
        <v>133</v>
      </c>
      <c r="AT3295" s="24" t="s">
        <v>129</v>
      </c>
      <c r="AU3295" s="24" t="s">
        <v>134</v>
      </c>
      <c r="AY3295" s="24" t="s">
        <v>126</v>
      </c>
      <c r="BE3295" s="204">
        <f>IF(N3295="základní",J3295,0)</f>
        <v>0</v>
      </c>
      <c r="BF3295" s="204">
        <f>IF(N3295="snížená",J3295,0)</f>
        <v>0</v>
      </c>
      <c r="BG3295" s="204">
        <f>IF(N3295="zákl. přenesená",J3295,0)</f>
        <v>0</v>
      </c>
      <c r="BH3295" s="204">
        <f>IF(N3295="sníž. přenesená",J3295,0)</f>
        <v>0</v>
      </c>
      <c r="BI3295" s="204">
        <f>IF(N3295="nulová",J3295,0)</f>
        <v>0</v>
      </c>
      <c r="BJ3295" s="24" t="s">
        <v>134</v>
      </c>
      <c r="BK3295" s="204">
        <f>ROUND(I3295*H3295,2)</f>
        <v>0</v>
      </c>
      <c r="BL3295" s="24" t="s">
        <v>133</v>
      </c>
      <c r="BM3295" s="24" t="s">
        <v>3787</v>
      </c>
    </row>
    <row r="3296" spans="2:65" s="1" customFormat="1" ht="13.5">
      <c r="B3296" s="41"/>
      <c r="C3296" s="63"/>
      <c r="D3296" s="205" t="s">
        <v>135</v>
      </c>
      <c r="E3296" s="63"/>
      <c r="F3296" s="206" t="s">
        <v>3730</v>
      </c>
      <c r="G3296" s="63"/>
      <c r="H3296" s="63"/>
      <c r="I3296" s="163"/>
      <c r="J3296" s="63"/>
      <c r="K3296" s="63"/>
      <c r="L3296" s="61"/>
      <c r="M3296" s="207"/>
      <c r="N3296" s="42"/>
      <c r="O3296" s="42"/>
      <c r="P3296" s="42"/>
      <c r="Q3296" s="42"/>
      <c r="R3296" s="42"/>
      <c r="S3296" s="42"/>
      <c r="T3296" s="78"/>
      <c r="AT3296" s="24" t="s">
        <v>135</v>
      </c>
      <c r="AU3296" s="24" t="s">
        <v>134</v>
      </c>
    </row>
    <row r="3297" spans="2:65" s="1" customFormat="1" ht="22.5" customHeight="1">
      <c r="B3297" s="41"/>
      <c r="C3297" s="193" t="s">
        <v>2107</v>
      </c>
      <c r="D3297" s="193" t="s">
        <v>129</v>
      </c>
      <c r="E3297" s="194" t="s">
        <v>3788</v>
      </c>
      <c r="F3297" s="195" t="s">
        <v>3789</v>
      </c>
      <c r="G3297" s="196" t="s">
        <v>169</v>
      </c>
      <c r="H3297" s="197">
        <v>524.51</v>
      </c>
      <c r="I3297" s="198"/>
      <c r="J3297" s="199">
        <f>ROUND(I3297*H3297,2)</f>
        <v>0</v>
      </c>
      <c r="K3297" s="195" t="s">
        <v>21</v>
      </c>
      <c r="L3297" s="61"/>
      <c r="M3297" s="200" t="s">
        <v>21</v>
      </c>
      <c r="N3297" s="201" t="s">
        <v>42</v>
      </c>
      <c r="O3297" s="42"/>
      <c r="P3297" s="202">
        <f>O3297*H3297</f>
        <v>0</v>
      </c>
      <c r="Q3297" s="202">
        <v>0</v>
      </c>
      <c r="R3297" s="202">
        <f>Q3297*H3297</f>
        <v>0</v>
      </c>
      <c r="S3297" s="202">
        <v>0</v>
      </c>
      <c r="T3297" s="203">
        <f>S3297*H3297</f>
        <v>0</v>
      </c>
      <c r="AR3297" s="24" t="s">
        <v>133</v>
      </c>
      <c r="AT3297" s="24" t="s">
        <v>129</v>
      </c>
      <c r="AU3297" s="24" t="s">
        <v>134</v>
      </c>
      <c r="AY3297" s="24" t="s">
        <v>126</v>
      </c>
      <c r="BE3297" s="204">
        <f>IF(N3297="základní",J3297,0)</f>
        <v>0</v>
      </c>
      <c r="BF3297" s="204">
        <f>IF(N3297="snížená",J3297,0)</f>
        <v>0</v>
      </c>
      <c r="BG3297" s="204">
        <f>IF(N3297="zákl. přenesená",J3297,0)</f>
        <v>0</v>
      </c>
      <c r="BH3297" s="204">
        <f>IF(N3297="sníž. přenesená",J3297,0)</f>
        <v>0</v>
      </c>
      <c r="BI3297" s="204">
        <f>IF(N3297="nulová",J3297,0)</f>
        <v>0</v>
      </c>
      <c r="BJ3297" s="24" t="s">
        <v>134</v>
      </c>
      <c r="BK3297" s="204">
        <f>ROUND(I3297*H3297,2)</f>
        <v>0</v>
      </c>
      <c r="BL3297" s="24" t="s">
        <v>133</v>
      </c>
      <c r="BM3297" s="24" t="s">
        <v>3790</v>
      </c>
    </row>
    <row r="3298" spans="2:65" s="1" customFormat="1" ht="13.5">
      <c r="B3298" s="41"/>
      <c r="C3298" s="63"/>
      <c r="D3298" s="208" t="s">
        <v>135</v>
      </c>
      <c r="E3298" s="63"/>
      <c r="F3298" s="209" t="s">
        <v>3789</v>
      </c>
      <c r="G3298" s="63"/>
      <c r="H3298" s="63"/>
      <c r="I3298" s="163"/>
      <c r="J3298" s="63"/>
      <c r="K3298" s="63"/>
      <c r="L3298" s="61"/>
      <c r="M3298" s="207"/>
      <c r="N3298" s="42"/>
      <c r="O3298" s="42"/>
      <c r="P3298" s="42"/>
      <c r="Q3298" s="42"/>
      <c r="R3298" s="42"/>
      <c r="S3298" s="42"/>
      <c r="T3298" s="78"/>
      <c r="AT3298" s="24" t="s">
        <v>135</v>
      </c>
      <c r="AU3298" s="24" t="s">
        <v>134</v>
      </c>
    </row>
    <row r="3299" spans="2:65" s="11" customFormat="1" ht="13.5">
      <c r="B3299" s="210"/>
      <c r="C3299" s="211"/>
      <c r="D3299" s="208" t="s">
        <v>171</v>
      </c>
      <c r="E3299" s="212" t="s">
        <v>21</v>
      </c>
      <c r="F3299" s="213" t="s">
        <v>3791</v>
      </c>
      <c r="G3299" s="211"/>
      <c r="H3299" s="214">
        <v>32.200000000000003</v>
      </c>
      <c r="I3299" s="215"/>
      <c r="J3299" s="211"/>
      <c r="K3299" s="211"/>
      <c r="L3299" s="216"/>
      <c r="M3299" s="217"/>
      <c r="N3299" s="218"/>
      <c r="O3299" s="218"/>
      <c r="P3299" s="218"/>
      <c r="Q3299" s="218"/>
      <c r="R3299" s="218"/>
      <c r="S3299" s="218"/>
      <c r="T3299" s="219"/>
      <c r="AT3299" s="220" t="s">
        <v>171</v>
      </c>
      <c r="AU3299" s="220" t="s">
        <v>134</v>
      </c>
      <c r="AV3299" s="11" t="s">
        <v>134</v>
      </c>
      <c r="AW3299" s="11" t="s">
        <v>33</v>
      </c>
      <c r="AX3299" s="11" t="s">
        <v>70</v>
      </c>
      <c r="AY3299" s="220" t="s">
        <v>126</v>
      </c>
    </row>
    <row r="3300" spans="2:65" s="11" customFormat="1" ht="13.5">
      <c r="B3300" s="210"/>
      <c r="C3300" s="211"/>
      <c r="D3300" s="208" t="s">
        <v>171</v>
      </c>
      <c r="E3300" s="212" t="s">
        <v>21</v>
      </c>
      <c r="F3300" s="213" t="s">
        <v>3792</v>
      </c>
      <c r="G3300" s="211"/>
      <c r="H3300" s="214">
        <v>24.02</v>
      </c>
      <c r="I3300" s="215"/>
      <c r="J3300" s="211"/>
      <c r="K3300" s="211"/>
      <c r="L3300" s="216"/>
      <c r="M3300" s="217"/>
      <c r="N3300" s="218"/>
      <c r="O3300" s="218"/>
      <c r="P3300" s="218"/>
      <c r="Q3300" s="218"/>
      <c r="R3300" s="218"/>
      <c r="S3300" s="218"/>
      <c r="T3300" s="219"/>
      <c r="AT3300" s="220" t="s">
        <v>171</v>
      </c>
      <c r="AU3300" s="220" t="s">
        <v>134</v>
      </c>
      <c r="AV3300" s="11" t="s">
        <v>134</v>
      </c>
      <c r="AW3300" s="11" t="s">
        <v>33</v>
      </c>
      <c r="AX3300" s="11" t="s">
        <v>70</v>
      </c>
      <c r="AY3300" s="220" t="s">
        <v>126</v>
      </c>
    </row>
    <row r="3301" spans="2:65" s="11" customFormat="1" ht="13.5">
      <c r="B3301" s="210"/>
      <c r="C3301" s="211"/>
      <c r="D3301" s="208" t="s">
        <v>171</v>
      </c>
      <c r="E3301" s="212" t="s">
        <v>21</v>
      </c>
      <c r="F3301" s="213" t="s">
        <v>3793</v>
      </c>
      <c r="G3301" s="211"/>
      <c r="H3301" s="214">
        <v>33.28</v>
      </c>
      <c r="I3301" s="215"/>
      <c r="J3301" s="211"/>
      <c r="K3301" s="211"/>
      <c r="L3301" s="216"/>
      <c r="M3301" s="217"/>
      <c r="N3301" s="218"/>
      <c r="O3301" s="218"/>
      <c r="P3301" s="218"/>
      <c r="Q3301" s="218"/>
      <c r="R3301" s="218"/>
      <c r="S3301" s="218"/>
      <c r="T3301" s="219"/>
      <c r="AT3301" s="220" t="s">
        <v>171</v>
      </c>
      <c r="AU3301" s="220" t="s">
        <v>134</v>
      </c>
      <c r="AV3301" s="11" t="s">
        <v>134</v>
      </c>
      <c r="AW3301" s="11" t="s">
        <v>33</v>
      </c>
      <c r="AX3301" s="11" t="s">
        <v>70</v>
      </c>
      <c r="AY3301" s="220" t="s">
        <v>126</v>
      </c>
    </row>
    <row r="3302" spans="2:65" s="11" customFormat="1" ht="13.5">
      <c r="B3302" s="210"/>
      <c r="C3302" s="211"/>
      <c r="D3302" s="208" t="s">
        <v>171</v>
      </c>
      <c r="E3302" s="212" t="s">
        <v>21</v>
      </c>
      <c r="F3302" s="213" t="s">
        <v>3794</v>
      </c>
      <c r="G3302" s="211"/>
      <c r="H3302" s="214">
        <v>63</v>
      </c>
      <c r="I3302" s="215"/>
      <c r="J3302" s="211"/>
      <c r="K3302" s="211"/>
      <c r="L3302" s="216"/>
      <c r="M3302" s="217"/>
      <c r="N3302" s="218"/>
      <c r="O3302" s="218"/>
      <c r="P3302" s="218"/>
      <c r="Q3302" s="218"/>
      <c r="R3302" s="218"/>
      <c r="S3302" s="218"/>
      <c r="T3302" s="219"/>
      <c r="AT3302" s="220" t="s">
        <v>171</v>
      </c>
      <c r="AU3302" s="220" t="s">
        <v>134</v>
      </c>
      <c r="AV3302" s="11" t="s">
        <v>134</v>
      </c>
      <c r="AW3302" s="11" t="s">
        <v>33</v>
      </c>
      <c r="AX3302" s="11" t="s">
        <v>70</v>
      </c>
      <c r="AY3302" s="220" t="s">
        <v>126</v>
      </c>
    </row>
    <row r="3303" spans="2:65" s="11" customFormat="1" ht="13.5">
      <c r="B3303" s="210"/>
      <c r="C3303" s="211"/>
      <c r="D3303" s="208" t="s">
        <v>171</v>
      </c>
      <c r="E3303" s="212" t="s">
        <v>21</v>
      </c>
      <c r="F3303" s="213" t="s">
        <v>3795</v>
      </c>
      <c r="G3303" s="211"/>
      <c r="H3303" s="214">
        <v>36</v>
      </c>
      <c r="I3303" s="215"/>
      <c r="J3303" s="211"/>
      <c r="K3303" s="211"/>
      <c r="L3303" s="216"/>
      <c r="M3303" s="217"/>
      <c r="N3303" s="218"/>
      <c r="O3303" s="218"/>
      <c r="P3303" s="218"/>
      <c r="Q3303" s="218"/>
      <c r="R3303" s="218"/>
      <c r="S3303" s="218"/>
      <c r="T3303" s="219"/>
      <c r="AT3303" s="220" t="s">
        <v>171</v>
      </c>
      <c r="AU3303" s="220" t="s">
        <v>134</v>
      </c>
      <c r="AV3303" s="11" t="s">
        <v>134</v>
      </c>
      <c r="AW3303" s="11" t="s">
        <v>33</v>
      </c>
      <c r="AX3303" s="11" t="s">
        <v>70</v>
      </c>
      <c r="AY3303" s="220" t="s">
        <v>126</v>
      </c>
    </row>
    <row r="3304" spans="2:65" s="11" customFormat="1" ht="13.5">
      <c r="B3304" s="210"/>
      <c r="C3304" s="211"/>
      <c r="D3304" s="208" t="s">
        <v>171</v>
      </c>
      <c r="E3304" s="212" t="s">
        <v>21</v>
      </c>
      <c r="F3304" s="213" t="s">
        <v>3796</v>
      </c>
      <c r="G3304" s="211"/>
      <c r="H3304" s="214">
        <v>20.5</v>
      </c>
      <c r="I3304" s="215"/>
      <c r="J3304" s="211"/>
      <c r="K3304" s="211"/>
      <c r="L3304" s="216"/>
      <c r="M3304" s="217"/>
      <c r="N3304" s="218"/>
      <c r="O3304" s="218"/>
      <c r="P3304" s="218"/>
      <c r="Q3304" s="218"/>
      <c r="R3304" s="218"/>
      <c r="S3304" s="218"/>
      <c r="T3304" s="219"/>
      <c r="AT3304" s="220" t="s">
        <v>171</v>
      </c>
      <c r="AU3304" s="220" t="s">
        <v>134</v>
      </c>
      <c r="AV3304" s="11" t="s">
        <v>134</v>
      </c>
      <c r="AW3304" s="11" t="s">
        <v>33</v>
      </c>
      <c r="AX3304" s="11" t="s">
        <v>70</v>
      </c>
      <c r="AY3304" s="220" t="s">
        <v>126</v>
      </c>
    </row>
    <row r="3305" spans="2:65" s="11" customFormat="1" ht="13.5">
      <c r="B3305" s="210"/>
      <c r="C3305" s="211"/>
      <c r="D3305" s="208" t="s">
        <v>171</v>
      </c>
      <c r="E3305" s="212" t="s">
        <v>21</v>
      </c>
      <c r="F3305" s="213" t="s">
        <v>3797</v>
      </c>
      <c r="G3305" s="211"/>
      <c r="H3305" s="214">
        <v>43.46</v>
      </c>
      <c r="I3305" s="215"/>
      <c r="J3305" s="211"/>
      <c r="K3305" s="211"/>
      <c r="L3305" s="216"/>
      <c r="M3305" s="217"/>
      <c r="N3305" s="218"/>
      <c r="O3305" s="218"/>
      <c r="P3305" s="218"/>
      <c r="Q3305" s="218"/>
      <c r="R3305" s="218"/>
      <c r="S3305" s="218"/>
      <c r="T3305" s="219"/>
      <c r="AT3305" s="220" t="s">
        <v>171</v>
      </c>
      <c r="AU3305" s="220" t="s">
        <v>134</v>
      </c>
      <c r="AV3305" s="11" t="s">
        <v>134</v>
      </c>
      <c r="AW3305" s="11" t="s">
        <v>33</v>
      </c>
      <c r="AX3305" s="11" t="s">
        <v>70</v>
      </c>
      <c r="AY3305" s="220" t="s">
        <v>126</v>
      </c>
    </row>
    <row r="3306" spans="2:65" s="11" customFormat="1" ht="13.5">
      <c r="B3306" s="210"/>
      <c r="C3306" s="211"/>
      <c r="D3306" s="208" t="s">
        <v>171</v>
      </c>
      <c r="E3306" s="212" t="s">
        <v>21</v>
      </c>
      <c r="F3306" s="213" t="s">
        <v>3798</v>
      </c>
      <c r="G3306" s="211"/>
      <c r="H3306" s="214">
        <v>30.51</v>
      </c>
      <c r="I3306" s="215"/>
      <c r="J3306" s="211"/>
      <c r="K3306" s="211"/>
      <c r="L3306" s="216"/>
      <c r="M3306" s="217"/>
      <c r="N3306" s="218"/>
      <c r="O3306" s="218"/>
      <c r="P3306" s="218"/>
      <c r="Q3306" s="218"/>
      <c r="R3306" s="218"/>
      <c r="S3306" s="218"/>
      <c r="T3306" s="219"/>
      <c r="AT3306" s="220" t="s">
        <v>171</v>
      </c>
      <c r="AU3306" s="220" t="s">
        <v>134</v>
      </c>
      <c r="AV3306" s="11" t="s">
        <v>134</v>
      </c>
      <c r="AW3306" s="11" t="s">
        <v>33</v>
      </c>
      <c r="AX3306" s="11" t="s">
        <v>70</v>
      </c>
      <c r="AY3306" s="220" t="s">
        <v>126</v>
      </c>
    </row>
    <row r="3307" spans="2:65" s="11" customFormat="1" ht="13.5">
      <c r="B3307" s="210"/>
      <c r="C3307" s="211"/>
      <c r="D3307" s="208" t="s">
        <v>171</v>
      </c>
      <c r="E3307" s="212" t="s">
        <v>21</v>
      </c>
      <c r="F3307" s="213" t="s">
        <v>3799</v>
      </c>
      <c r="G3307" s="211"/>
      <c r="H3307" s="214">
        <v>2.94</v>
      </c>
      <c r="I3307" s="215"/>
      <c r="J3307" s="211"/>
      <c r="K3307" s="211"/>
      <c r="L3307" s="216"/>
      <c r="M3307" s="217"/>
      <c r="N3307" s="218"/>
      <c r="O3307" s="218"/>
      <c r="P3307" s="218"/>
      <c r="Q3307" s="218"/>
      <c r="R3307" s="218"/>
      <c r="S3307" s="218"/>
      <c r="T3307" s="219"/>
      <c r="AT3307" s="220" t="s">
        <v>171</v>
      </c>
      <c r="AU3307" s="220" t="s">
        <v>134</v>
      </c>
      <c r="AV3307" s="11" t="s">
        <v>134</v>
      </c>
      <c r="AW3307" s="11" t="s">
        <v>33</v>
      </c>
      <c r="AX3307" s="11" t="s">
        <v>70</v>
      </c>
      <c r="AY3307" s="220" t="s">
        <v>126</v>
      </c>
    </row>
    <row r="3308" spans="2:65" s="11" customFormat="1" ht="13.5">
      <c r="B3308" s="210"/>
      <c r="C3308" s="211"/>
      <c r="D3308" s="208" t="s">
        <v>171</v>
      </c>
      <c r="E3308" s="212" t="s">
        <v>21</v>
      </c>
      <c r="F3308" s="213" t="s">
        <v>3800</v>
      </c>
      <c r="G3308" s="211"/>
      <c r="H3308" s="214">
        <v>9</v>
      </c>
      <c r="I3308" s="215"/>
      <c r="J3308" s="211"/>
      <c r="K3308" s="211"/>
      <c r="L3308" s="216"/>
      <c r="M3308" s="217"/>
      <c r="N3308" s="218"/>
      <c r="O3308" s="218"/>
      <c r="P3308" s="218"/>
      <c r="Q3308" s="218"/>
      <c r="R3308" s="218"/>
      <c r="S3308" s="218"/>
      <c r="T3308" s="219"/>
      <c r="AT3308" s="220" t="s">
        <v>171</v>
      </c>
      <c r="AU3308" s="220" t="s">
        <v>134</v>
      </c>
      <c r="AV3308" s="11" t="s">
        <v>134</v>
      </c>
      <c r="AW3308" s="11" t="s">
        <v>33</v>
      </c>
      <c r="AX3308" s="11" t="s">
        <v>70</v>
      </c>
      <c r="AY3308" s="220" t="s">
        <v>126</v>
      </c>
    </row>
    <row r="3309" spans="2:65" s="11" customFormat="1" ht="13.5">
      <c r="B3309" s="210"/>
      <c r="C3309" s="211"/>
      <c r="D3309" s="208" t="s">
        <v>171</v>
      </c>
      <c r="E3309" s="212" t="s">
        <v>21</v>
      </c>
      <c r="F3309" s="213" t="s">
        <v>3801</v>
      </c>
      <c r="G3309" s="211"/>
      <c r="H3309" s="214">
        <v>77.400000000000006</v>
      </c>
      <c r="I3309" s="215"/>
      <c r="J3309" s="211"/>
      <c r="K3309" s="211"/>
      <c r="L3309" s="216"/>
      <c r="M3309" s="217"/>
      <c r="N3309" s="218"/>
      <c r="O3309" s="218"/>
      <c r="P3309" s="218"/>
      <c r="Q3309" s="218"/>
      <c r="R3309" s="218"/>
      <c r="S3309" s="218"/>
      <c r="T3309" s="219"/>
      <c r="AT3309" s="220" t="s">
        <v>171</v>
      </c>
      <c r="AU3309" s="220" t="s">
        <v>134</v>
      </c>
      <c r="AV3309" s="11" t="s">
        <v>134</v>
      </c>
      <c r="AW3309" s="11" t="s">
        <v>33</v>
      </c>
      <c r="AX3309" s="11" t="s">
        <v>70</v>
      </c>
      <c r="AY3309" s="220" t="s">
        <v>126</v>
      </c>
    </row>
    <row r="3310" spans="2:65" s="11" customFormat="1" ht="13.5">
      <c r="B3310" s="210"/>
      <c r="C3310" s="211"/>
      <c r="D3310" s="208" t="s">
        <v>171</v>
      </c>
      <c r="E3310" s="212" t="s">
        <v>21</v>
      </c>
      <c r="F3310" s="213" t="s">
        <v>3802</v>
      </c>
      <c r="G3310" s="211"/>
      <c r="H3310" s="214">
        <v>34.4</v>
      </c>
      <c r="I3310" s="215"/>
      <c r="J3310" s="211"/>
      <c r="K3310" s="211"/>
      <c r="L3310" s="216"/>
      <c r="M3310" s="217"/>
      <c r="N3310" s="218"/>
      <c r="O3310" s="218"/>
      <c r="P3310" s="218"/>
      <c r="Q3310" s="218"/>
      <c r="R3310" s="218"/>
      <c r="S3310" s="218"/>
      <c r="T3310" s="219"/>
      <c r="AT3310" s="220" t="s">
        <v>171</v>
      </c>
      <c r="AU3310" s="220" t="s">
        <v>134</v>
      </c>
      <c r="AV3310" s="11" t="s">
        <v>134</v>
      </c>
      <c r="AW3310" s="11" t="s">
        <v>33</v>
      </c>
      <c r="AX3310" s="11" t="s">
        <v>70</v>
      </c>
      <c r="AY3310" s="220" t="s">
        <v>126</v>
      </c>
    </row>
    <row r="3311" spans="2:65" s="11" customFormat="1" ht="13.5">
      <c r="B3311" s="210"/>
      <c r="C3311" s="211"/>
      <c r="D3311" s="208" t="s">
        <v>171</v>
      </c>
      <c r="E3311" s="212" t="s">
        <v>21</v>
      </c>
      <c r="F3311" s="213" t="s">
        <v>3803</v>
      </c>
      <c r="G3311" s="211"/>
      <c r="H3311" s="214">
        <v>8.6</v>
      </c>
      <c r="I3311" s="215"/>
      <c r="J3311" s="211"/>
      <c r="K3311" s="211"/>
      <c r="L3311" s="216"/>
      <c r="M3311" s="217"/>
      <c r="N3311" s="218"/>
      <c r="O3311" s="218"/>
      <c r="P3311" s="218"/>
      <c r="Q3311" s="218"/>
      <c r="R3311" s="218"/>
      <c r="S3311" s="218"/>
      <c r="T3311" s="219"/>
      <c r="AT3311" s="220" t="s">
        <v>171</v>
      </c>
      <c r="AU3311" s="220" t="s">
        <v>134</v>
      </c>
      <c r="AV3311" s="11" t="s">
        <v>134</v>
      </c>
      <c r="AW3311" s="11" t="s">
        <v>33</v>
      </c>
      <c r="AX3311" s="11" t="s">
        <v>70</v>
      </c>
      <c r="AY3311" s="220" t="s">
        <v>126</v>
      </c>
    </row>
    <row r="3312" spans="2:65" s="11" customFormat="1" ht="13.5">
      <c r="B3312" s="210"/>
      <c r="C3312" s="211"/>
      <c r="D3312" s="208" t="s">
        <v>171</v>
      </c>
      <c r="E3312" s="212" t="s">
        <v>21</v>
      </c>
      <c r="F3312" s="213" t="s">
        <v>3804</v>
      </c>
      <c r="G3312" s="211"/>
      <c r="H3312" s="214">
        <v>75.599999999999994</v>
      </c>
      <c r="I3312" s="215"/>
      <c r="J3312" s="211"/>
      <c r="K3312" s="211"/>
      <c r="L3312" s="216"/>
      <c r="M3312" s="217"/>
      <c r="N3312" s="218"/>
      <c r="O3312" s="218"/>
      <c r="P3312" s="218"/>
      <c r="Q3312" s="218"/>
      <c r="R3312" s="218"/>
      <c r="S3312" s="218"/>
      <c r="T3312" s="219"/>
      <c r="AT3312" s="220" t="s">
        <v>171</v>
      </c>
      <c r="AU3312" s="220" t="s">
        <v>134</v>
      </c>
      <c r="AV3312" s="11" t="s">
        <v>134</v>
      </c>
      <c r="AW3312" s="11" t="s">
        <v>33</v>
      </c>
      <c r="AX3312" s="11" t="s">
        <v>70</v>
      </c>
      <c r="AY3312" s="220" t="s">
        <v>126</v>
      </c>
    </row>
    <row r="3313" spans="2:65" s="11" customFormat="1" ht="13.5">
      <c r="B3313" s="210"/>
      <c r="C3313" s="211"/>
      <c r="D3313" s="208" t="s">
        <v>171</v>
      </c>
      <c r="E3313" s="212" t="s">
        <v>21</v>
      </c>
      <c r="F3313" s="213" t="s">
        <v>3805</v>
      </c>
      <c r="G3313" s="211"/>
      <c r="H3313" s="214">
        <v>33.6</v>
      </c>
      <c r="I3313" s="215"/>
      <c r="J3313" s="211"/>
      <c r="K3313" s="211"/>
      <c r="L3313" s="216"/>
      <c r="M3313" s="217"/>
      <c r="N3313" s="218"/>
      <c r="O3313" s="218"/>
      <c r="P3313" s="218"/>
      <c r="Q3313" s="218"/>
      <c r="R3313" s="218"/>
      <c r="S3313" s="218"/>
      <c r="T3313" s="219"/>
      <c r="AT3313" s="220" t="s">
        <v>171</v>
      </c>
      <c r="AU3313" s="220" t="s">
        <v>134</v>
      </c>
      <c r="AV3313" s="11" t="s">
        <v>134</v>
      </c>
      <c r="AW3313" s="11" t="s">
        <v>33</v>
      </c>
      <c r="AX3313" s="11" t="s">
        <v>70</v>
      </c>
      <c r="AY3313" s="220" t="s">
        <v>126</v>
      </c>
    </row>
    <row r="3314" spans="2:65" s="12" customFormat="1" ht="13.5">
      <c r="B3314" s="221"/>
      <c r="C3314" s="222"/>
      <c r="D3314" s="205" t="s">
        <v>171</v>
      </c>
      <c r="E3314" s="248" t="s">
        <v>21</v>
      </c>
      <c r="F3314" s="249" t="s">
        <v>174</v>
      </c>
      <c r="G3314" s="222"/>
      <c r="H3314" s="250">
        <v>524.51</v>
      </c>
      <c r="I3314" s="226"/>
      <c r="J3314" s="222"/>
      <c r="K3314" s="222"/>
      <c r="L3314" s="227"/>
      <c r="M3314" s="228"/>
      <c r="N3314" s="229"/>
      <c r="O3314" s="229"/>
      <c r="P3314" s="229"/>
      <c r="Q3314" s="229"/>
      <c r="R3314" s="229"/>
      <c r="S3314" s="229"/>
      <c r="T3314" s="230"/>
      <c r="AT3314" s="231" t="s">
        <v>171</v>
      </c>
      <c r="AU3314" s="231" t="s">
        <v>134</v>
      </c>
      <c r="AV3314" s="12" t="s">
        <v>133</v>
      </c>
      <c r="AW3314" s="12" t="s">
        <v>33</v>
      </c>
      <c r="AX3314" s="12" t="s">
        <v>78</v>
      </c>
      <c r="AY3314" s="231" t="s">
        <v>126</v>
      </c>
    </row>
    <row r="3315" spans="2:65" s="1" customFormat="1" ht="22.5" customHeight="1">
      <c r="B3315" s="41"/>
      <c r="C3315" s="193" t="s">
        <v>3806</v>
      </c>
      <c r="D3315" s="193" t="s">
        <v>129</v>
      </c>
      <c r="E3315" s="194" t="s">
        <v>3807</v>
      </c>
      <c r="F3315" s="195" t="s">
        <v>3808</v>
      </c>
      <c r="G3315" s="196" t="s">
        <v>132</v>
      </c>
      <c r="H3315" s="197">
        <v>1</v>
      </c>
      <c r="I3315" s="198"/>
      <c r="J3315" s="199">
        <f>ROUND(I3315*H3315,2)</f>
        <v>0</v>
      </c>
      <c r="K3315" s="195" t="s">
        <v>21</v>
      </c>
      <c r="L3315" s="61"/>
      <c r="M3315" s="200" t="s">
        <v>21</v>
      </c>
      <c r="N3315" s="201" t="s">
        <v>42</v>
      </c>
      <c r="O3315" s="42"/>
      <c r="P3315" s="202">
        <f>O3315*H3315</f>
        <v>0</v>
      </c>
      <c r="Q3315" s="202">
        <v>0</v>
      </c>
      <c r="R3315" s="202">
        <f>Q3315*H3315</f>
        <v>0</v>
      </c>
      <c r="S3315" s="202">
        <v>0</v>
      </c>
      <c r="T3315" s="203">
        <f>S3315*H3315</f>
        <v>0</v>
      </c>
      <c r="AR3315" s="24" t="s">
        <v>133</v>
      </c>
      <c r="AT3315" s="24" t="s">
        <v>129</v>
      </c>
      <c r="AU3315" s="24" t="s">
        <v>134</v>
      </c>
      <c r="AY3315" s="24" t="s">
        <v>126</v>
      </c>
      <c r="BE3315" s="204">
        <f>IF(N3315="základní",J3315,0)</f>
        <v>0</v>
      </c>
      <c r="BF3315" s="204">
        <f>IF(N3315="snížená",J3315,0)</f>
        <v>0</v>
      </c>
      <c r="BG3315" s="204">
        <f>IF(N3315="zákl. přenesená",J3315,0)</f>
        <v>0</v>
      </c>
      <c r="BH3315" s="204">
        <f>IF(N3315="sníž. přenesená",J3315,0)</f>
        <v>0</v>
      </c>
      <c r="BI3315" s="204">
        <f>IF(N3315="nulová",J3315,0)</f>
        <v>0</v>
      </c>
      <c r="BJ3315" s="24" t="s">
        <v>134</v>
      </c>
      <c r="BK3315" s="204">
        <f>ROUND(I3315*H3315,2)</f>
        <v>0</v>
      </c>
      <c r="BL3315" s="24" t="s">
        <v>133</v>
      </c>
      <c r="BM3315" s="24" t="s">
        <v>3809</v>
      </c>
    </row>
    <row r="3316" spans="2:65" s="1" customFormat="1" ht="13.5">
      <c r="B3316" s="41"/>
      <c r="C3316" s="63"/>
      <c r="D3316" s="205" t="s">
        <v>135</v>
      </c>
      <c r="E3316" s="63"/>
      <c r="F3316" s="206" t="s">
        <v>3810</v>
      </c>
      <c r="G3316" s="63"/>
      <c r="H3316" s="63"/>
      <c r="I3316" s="163"/>
      <c r="J3316" s="63"/>
      <c r="K3316" s="63"/>
      <c r="L3316" s="61"/>
      <c r="M3316" s="207"/>
      <c r="N3316" s="42"/>
      <c r="O3316" s="42"/>
      <c r="P3316" s="42"/>
      <c r="Q3316" s="42"/>
      <c r="R3316" s="42"/>
      <c r="S3316" s="42"/>
      <c r="T3316" s="78"/>
      <c r="AT3316" s="24" t="s">
        <v>135</v>
      </c>
      <c r="AU3316" s="24" t="s">
        <v>134</v>
      </c>
    </row>
    <row r="3317" spans="2:65" s="1" customFormat="1" ht="22.5" customHeight="1">
      <c r="B3317" s="41"/>
      <c r="C3317" s="193" t="s">
        <v>2112</v>
      </c>
      <c r="D3317" s="193" t="s">
        <v>129</v>
      </c>
      <c r="E3317" s="194" t="s">
        <v>3811</v>
      </c>
      <c r="F3317" s="195" t="s">
        <v>3812</v>
      </c>
      <c r="G3317" s="196" t="s">
        <v>489</v>
      </c>
      <c r="H3317" s="197">
        <v>3</v>
      </c>
      <c r="I3317" s="198"/>
      <c r="J3317" s="199">
        <f>ROUND(I3317*H3317,2)</f>
        <v>0</v>
      </c>
      <c r="K3317" s="195" t="s">
        <v>21</v>
      </c>
      <c r="L3317" s="61"/>
      <c r="M3317" s="200" t="s">
        <v>21</v>
      </c>
      <c r="N3317" s="201" t="s">
        <v>42</v>
      </c>
      <c r="O3317" s="42"/>
      <c r="P3317" s="202">
        <f>O3317*H3317</f>
        <v>0</v>
      </c>
      <c r="Q3317" s="202">
        <v>0</v>
      </c>
      <c r="R3317" s="202">
        <f>Q3317*H3317</f>
        <v>0</v>
      </c>
      <c r="S3317" s="202">
        <v>0</v>
      </c>
      <c r="T3317" s="203">
        <f>S3317*H3317</f>
        <v>0</v>
      </c>
      <c r="AR3317" s="24" t="s">
        <v>133</v>
      </c>
      <c r="AT3317" s="24" t="s">
        <v>129</v>
      </c>
      <c r="AU3317" s="24" t="s">
        <v>134</v>
      </c>
      <c r="AY3317" s="24" t="s">
        <v>126</v>
      </c>
      <c r="BE3317" s="204">
        <f>IF(N3317="základní",J3317,0)</f>
        <v>0</v>
      </c>
      <c r="BF3317" s="204">
        <f>IF(N3317="snížená",J3317,0)</f>
        <v>0</v>
      </c>
      <c r="BG3317" s="204">
        <f>IF(N3317="zákl. přenesená",J3317,0)</f>
        <v>0</v>
      </c>
      <c r="BH3317" s="204">
        <f>IF(N3317="sníž. přenesená",J3317,0)</f>
        <v>0</v>
      </c>
      <c r="BI3317" s="204">
        <f>IF(N3317="nulová",J3317,0)</f>
        <v>0</v>
      </c>
      <c r="BJ3317" s="24" t="s">
        <v>134</v>
      </c>
      <c r="BK3317" s="204">
        <f>ROUND(I3317*H3317,2)</f>
        <v>0</v>
      </c>
      <c r="BL3317" s="24" t="s">
        <v>133</v>
      </c>
      <c r="BM3317" s="24" t="s">
        <v>3813</v>
      </c>
    </row>
    <row r="3318" spans="2:65" s="1" customFormat="1" ht="13.5">
      <c r="B3318" s="41"/>
      <c r="C3318" s="63"/>
      <c r="D3318" s="205" t="s">
        <v>135</v>
      </c>
      <c r="E3318" s="63"/>
      <c r="F3318" s="206" t="s">
        <v>3814</v>
      </c>
      <c r="G3318" s="63"/>
      <c r="H3318" s="63"/>
      <c r="I3318" s="163"/>
      <c r="J3318" s="63"/>
      <c r="K3318" s="63"/>
      <c r="L3318" s="61"/>
      <c r="M3318" s="207"/>
      <c r="N3318" s="42"/>
      <c r="O3318" s="42"/>
      <c r="P3318" s="42"/>
      <c r="Q3318" s="42"/>
      <c r="R3318" s="42"/>
      <c r="S3318" s="42"/>
      <c r="T3318" s="78"/>
      <c r="AT3318" s="24" t="s">
        <v>135</v>
      </c>
      <c r="AU3318" s="24" t="s">
        <v>134</v>
      </c>
    </row>
    <row r="3319" spans="2:65" s="1" customFormat="1" ht="22.5" customHeight="1">
      <c r="B3319" s="41"/>
      <c r="C3319" s="193" t="s">
        <v>3815</v>
      </c>
      <c r="D3319" s="193" t="s">
        <v>129</v>
      </c>
      <c r="E3319" s="194" t="s">
        <v>3816</v>
      </c>
      <c r="F3319" s="195" t="s">
        <v>3817</v>
      </c>
      <c r="G3319" s="196" t="s">
        <v>489</v>
      </c>
      <c r="H3319" s="197">
        <v>4</v>
      </c>
      <c r="I3319" s="198"/>
      <c r="J3319" s="199">
        <f>ROUND(I3319*H3319,2)</f>
        <v>0</v>
      </c>
      <c r="K3319" s="195" t="s">
        <v>21</v>
      </c>
      <c r="L3319" s="61"/>
      <c r="M3319" s="200" t="s">
        <v>21</v>
      </c>
      <c r="N3319" s="201" t="s">
        <v>42</v>
      </c>
      <c r="O3319" s="42"/>
      <c r="P3319" s="202">
        <f>O3319*H3319</f>
        <v>0</v>
      </c>
      <c r="Q3319" s="202">
        <v>0</v>
      </c>
      <c r="R3319" s="202">
        <f>Q3319*H3319</f>
        <v>0</v>
      </c>
      <c r="S3319" s="202">
        <v>0</v>
      </c>
      <c r="T3319" s="203">
        <f>S3319*H3319</f>
        <v>0</v>
      </c>
      <c r="AR3319" s="24" t="s">
        <v>133</v>
      </c>
      <c r="AT3319" s="24" t="s">
        <v>129</v>
      </c>
      <c r="AU3319" s="24" t="s">
        <v>134</v>
      </c>
      <c r="AY3319" s="24" t="s">
        <v>126</v>
      </c>
      <c r="BE3319" s="204">
        <f>IF(N3319="základní",J3319,0)</f>
        <v>0</v>
      </c>
      <c r="BF3319" s="204">
        <f>IF(N3319="snížená",J3319,0)</f>
        <v>0</v>
      </c>
      <c r="BG3319" s="204">
        <f>IF(N3319="zákl. přenesená",J3319,0)</f>
        <v>0</v>
      </c>
      <c r="BH3319" s="204">
        <f>IF(N3319="sníž. přenesená",J3319,0)</f>
        <v>0</v>
      </c>
      <c r="BI3319" s="204">
        <f>IF(N3319="nulová",J3319,0)</f>
        <v>0</v>
      </c>
      <c r="BJ3319" s="24" t="s">
        <v>134</v>
      </c>
      <c r="BK3319" s="204">
        <f>ROUND(I3319*H3319,2)</f>
        <v>0</v>
      </c>
      <c r="BL3319" s="24" t="s">
        <v>133</v>
      </c>
      <c r="BM3319" s="24" t="s">
        <v>3818</v>
      </c>
    </row>
    <row r="3320" spans="2:65" s="1" customFormat="1" ht="13.5">
      <c r="B3320" s="41"/>
      <c r="C3320" s="63"/>
      <c r="D3320" s="205" t="s">
        <v>135</v>
      </c>
      <c r="E3320" s="63"/>
      <c r="F3320" s="206" t="s">
        <v>3814</v>
      </c>
      <c r="G3320" s="63"/>
      <c r="H3320" s="63"/>
      <c r="I3320" s="163"/>
      <c r="J3320" s="63"/>
      <c r="K3320" s="63"/>
      <c r="L3320" s="61"/>
      <c r="M3320" s="207"/>
      <c r="N3320" s="42"/>
      <c r="O3320" s="42"/>
      <c r="P3320" s="42"/>
      <c r="Q3320" s="42"/>
      <c r="R3320" s="42"/>
      <c r="S3320" s="42"/>
      <c r="T3320" s="78"/>
      <c r="AT3320" s="24" t="s">
        <v>135</v>
      </c>
      <c r="AU3320" s="24" t="s">
        <v>134</v>
      </c>
    </row>
    <row r="3321" spans="2:65" s="1" customFormat="1" ht="31.5" customHeight="1">
      <c r="B3321" s="41"/>
      <c r="C3321" s="193" t="s">
        <v>2116</v>
      </c>
      <c r="D3321" s="193" t="s">
        <v>129</v>
      </c>
      <c r="E3321" s="194" t="s">
        <v>3819</v>
      </c>
      <c r="F3321" s="195" t="s">
        <v>3820</v>
      </c>
      <c r="G3321" s="196" t="s">
        <v>489</v>
      </c>
      <c r="H3321" s="197">
        <v>4</v>
      </c>
      <c r="I3321" s="198"/>
      <c r="J3321" s="199">
        <f>ROUND(I3321*H3321,2)</f>
        <v>0</v>
      </c>
      <c r="K3321" s="195" t="s">
        <v>21</v>
      </c>
      <c r="L3321" s="61"/>
      <c r="M3321" s="200" t="s">
        <v>21</v>
      </c>
      <c r="N3321" s="201" t="s">
        <v>42</v>
      </c>
      <c r="O3321" s="42"/>
      <c r="P3321" s="202">
        <f>O3321*H3321</f>
        <v>0</v>
      </c>
      <c r="Q3321" s="202">
        <v>0</v>
      </c>
      <c r="R3321" s="202">
        <f>Q3321*H3321</f>
        <v>0</v>
      </c>
      <c r="S3321" s="202">
        <v>0</v>
      </c>
      <c r="T3321" s="203">
        <f>S3321*H3321</f>
        <v>0</v>
      </c>
      <c r="AR3321" s="24" t="s">
        <v>133</v>
      </c>
      <c r="AT3321" s="24" t="s">
        <v>129</v>
      </c>
      <c r="AU3321" s="24" t="s">
        <v>134</v>
      </c>
      <c r="AY3321" s="24" t="s">
        <v>126</v>
      </c>
      <c r="BE3321" s="204">
        <f>IF(N3321="základní",J3321,0)</f>
        <v>0</v>
      </c>
      <c r="BF3321" s="204">
        <f>IF(N3321="snížená",J3321,0)</f>
        <v>0</v>
      </c>
      <c r="BG3321" s="204">
        <f>IF(N3321="zákl. přenesená",J3321,0)</f>
        <v>0</v>
      </c>
      <c r="BH3321" s="204">
        <f>IF(N3321="sníž. přenesená",J3321,0)</f>
        <v>0</v>
      </c>
      <c r="BI3321" s="204">
        <f>IF(N3321="nulová",J3321,0)</f>
        <v>0</v>
      </c>
      <c r="BJ3321" s="24" t="s">
        <v>134</v>
      </c>
      <c r="BK3321" s="204">
        <f>ROUND(I3321*H3321,2)</f>
        <v>0</v>
      </c>
      <c r="BL3321" s="24" t="s">
        <v>133</v>
      </c>
      <c r="BM3321" s="24" t="s">
        <v>3821</v>
      </c>
    </row>
    <row r="3322" spans="2:65" s="1" customFormat="1" ht="13.5">
      <c r="B3322" s="41"/>
      <c r="C3322" s="63"/>
      <c r="D3322" s="205" t="s">
        <v>135</v>
      </c>
      <c r="E3322" s="63"/>
      <c r="F3322" s="206" t="s">
        <v>3814</v>
      </c>
      <c r="G3322" s="63"/>
      <c r="H3322" s="63"/>
      <c r="I3322" s="163"/>
      <c r="J3322" s="63"/>
      <c r="K3322" s="63"/>
      <c r="L3322" s="61"/>
      <c r="M3322" s="207"/>
      <c r="N3322" s="42"/>
      <c r="O3322" s="42"/>
      <c r="P3322" s="42"/>
      <c r="Q3322" s="42"/>
      <c r="R3322" s="42"/>
      <c r="S3322" s="42"/>
      <c r="T3322" s="78"/>
      <c r="AT3322" s="24" t="s">
        <v>135</v>
      </c>
      <c r="AU3322" s="24" t="s">
        <v>134</v>
      </c>
    </row>
    <row r="3323" spans="2:65" s="1" customFormat="1" ht="22.5" customHeight="1">
      <c r="B3323" s="41"/>
      <c r="C3323" s="193" t="s">
        <v>3822</v>
      </c>
      <c r="D3323" s="193" t="s">
        <v>129</v>
      </c>
      <c r="E3323" s="194" t="s">
        <v>3707</v>
      </c>
      <c r="F3323" s="195" t="s">
        <v>3708</v>
      </c>
      <c r="G3323" s="196" t="s">
        <v>1984</v>
      </c>
      <c r="H3323" s="261"/>
      <c r="I3323" s="198"/>
      <c r="J3323" s="199">
        <f>ROUND(I3323*H3323,2)</f>
        <v>0</v>
      </c>
      <c r="K3323" s="195" t="s">
        <v>160</v>
      </c>
      <c r="L3323" s="61"/>
      <c r="M3323" s="200" t="s">
        <v>21</v>
      </c>
      <c r="N3323" s="201" t="s">
        <v>42</v>
      </c>
      <c r="O3323" s="42"/>
      <c r="P3323" s="202">
        <f>O3323*H3323</f>
        <v>0</v>
      </c>
      <c r="Q3323" s="202">
        <v>0</v>
      </c>
      <c r="R3323" s="202">
        <f>Q3323*H3323</f>
        <v>0</v>
      </c>
      <c r="S3323" s="202">
        <v>0</v>
      </c>
      <c r="T3323" s="203">
        <f>S3323*H3323</f>
        <v>0</v>
      </c>
      <c r="AR3323" s="24" t="s">
        <v>133</v>
      </c>
      <c r="AT3323" s="24" t="s">
        <v>129</v>
      </c>
      <c r="AU3323" s="24" t="s">
        <v>134</v>
      </c>
      <c r="AY3323" s="24" t="s">
        <v>126</v>
      </c>
      <c r="BE3323" s="204">
        <f>IF(N3323="základní",J3323,0)</f>
        <v>0</v>
      </c>
      <c r="BF3323" s="204">
        <f>IF(N3323="snížená",J3323,0)</f>
        <v>0</v>
      </c>
      <c r="BG3323" s="204">
        <f>IF(N3323="zákl. přenesená",J3323,0)</f>
        <v>0</v>
      </c>
      <c r="BH3323" s="204">
        <f>IF(N3323="sníž. přenesená",J3323,0)</f>
        <v>0</v>
      </c>
      <c r="BI3323" s="204">
        <f>IF(N3323="nulová",J3323,0)</f>
        <v>0</v>
      </c>
      <c r="BJ3323" s="24" t="s">
        <v>134</v>
      </c>
      <c r="BK3323" s="204">
        <f>ROUND(I3323*H3323,2)</f>
        <v>0</v>
      </c>
      <c r="BL3323" s="24" t="s">
        <v>133</v>
      </c>
      <c r="BM3323" s="24" t="s">
        <v>3823</v>
      </c>
    </row>
    <row r="3324" spans="2:65" s="1" customFormat="1" ht="27">
      <c r="B3324" s="41"/>
      <c r="C3324" s="63"/>
      <c r="D3324" s="208" t="s">
        <v>135</v>
      </c>
      <c r="E3324" s="63"/>
      <c r="F3324" s="209" t="s">
        <v>3710</v>
      </c>
      <c r="G3324" s="63"/>
      <c r="H3324" s="63"/>
      <c r="I3324" s="163"/>
      <c r="J3324" s="63"/>
      <c r="K3324" s="63"/>
      <c r="L3324" s="61"/>
      <c r="M3324" s="207"/>
      <c r="N3324" s="42"/>
      <c r="O3324" s="42"/>
      <c r="P3324" s="42"/>
      <c r="Q3324" s="42"/>
      <c r="R3324" s="42"/>
      <c r="S3324" s="42"/>
      <c r="T3324" s="78"/>
      <c r="AT3324" s="24" t="s">
        <v>135</v>
      </c>
      <c r="AU3324" s="24" t="s">
        <v>134</v>
      </c>
    </row>
    <row r="3325" spans="2:65" s="1" customFormat="1" ht="121.5">
      <c r="B3325" s="41"/>
      <c r="C3325" s="63"/>
      <c r="D3325" s="208" t="s">
        <v>299</v>
      </c>
      <c r="E3325" s="63"/>
      <c r="F3325" s="236" t="s">
        <v>2257</v>
      </c>
      <c r="G3325" s="63"/>
      <c r="H3325" s="63"/>
      <c r="I3325" s="163"/>
      <c r="J3325" s="63"/>
      <c r="K3325" s="63"/>
      <c r="L3325" s="61"/>
      <c r="M3325" s="207"/>
      <c r="N3325" s="42"/>
      <c r="O3325" s="42"/>
      <c r="P3325" s="42"/>
      <c r="Q3325" s="42"/>
      <c r="R3325" s="42"/>
      <c r="S3325" s="42"/>
      <c r="T3325" s="78"/>
      <c r="AT3325" s="24" t="s">
        <v>299</v>
      </c>
      <c r="AU3325" s="24" t="s">
        <v>134</v>
      </c>
    </row>
    <row r="3326" spans="2:65" s="10" customFormat="1" ht="29.85" customHeight="1">
      <c r="B3326" s="176"/>
      <c r="C3326" s="177"/>
      <c r="D3326" s="190" t="s">
        <v>69</v>
      </c>
      <c r="E3326" s="191" t="s">
        <v>3824</v>
      </c>
      <c r="F3326" s="191" t="s">
        <v>3825</v>
      </c>
      <c r="G3326" s="177"/>
      <c r="H3326" s="177"/>
      <c r="I3326" s="180"/>
      <c r="J3326" s="192">
        <f>BK3326</f>
        <v>0</v>
      </c>
      <c r="K3326" s="177"/>
      <c r="L3326" s="182"/>
      <c r="M3326" s="183"/>
      <c r="N3326" s="184"/>
      <c r="O3326" s="184"/>
      <c r="P3326" s="185">
        <f>SUM(P3327:P3383)</f>
        <v>0</v>
      </c>
      <c r="Q3326" s="184"/>
      <c r="R3326" s="185">
        <f>SUM(R3327:R3383)</f>
        <v>0</v>
      </c>
      <c r="S3326" s="184"/>
      <c r="T3326" s="186">
        <f>SUM(T3327:T3383)</f>
        <v>0</v>
      </c>
      <c r="AR3326" s="187" t="s">
        <v>78</v>
      </c>
      <c r="AT3326" s="188" t="s">
        <v>69</v>
      </c>
      <c r="AU3326" s="188" t="s">
        <v>78</v>
      </c>
      <c r="AY3326" s="187" t="s">
        <v>126</v>
      </c>
      <c r="BK3326" s="189">
        <f>SUM(BK3327:BK3383)</f>
        <v>0</v>
      </c>
    </row>
    <row r="3327" spans="2:65" s="1" customFormat="1" ht="31.5" customHeight="1">
      <c r="B3327" s="41"/>
      <c r="C3327" s="193" t="s">
        <v>2120</v>
      </c>
      <c r="D3327" s="193" t="s">
        <v>129</v>
      </c>
      <c r="E3327" s="194" t="s">
        <v>3826</v>
      </c>
      <c r="F3327" s="195" t="s">
        <v>3827</v>
      </c>
      <c r="G3327" s="196" t="s">
        <v>489</v>
      </c>
      <c r="H3327" s="197">
        <v>6</v>
      </c>
      <c r="I3327" s="198"/>
      <c r="J3327" s="199">
        <f>ROUND(I3327*H3327,2)</f>
        <v>0</v>
      </c>
      <c r="K3327" s="195" t="s">
        <v>21</v>
      </c>
      <c r="L3327" s="61"/>
      <c r="M3327" s="200" t="s">
        <v>21</v>
      </c>
      <c r="N3327" s="201" t="s">
        <v>42</v>
      </c>
      <c r="O3327" s="42"/>
      <c r="P3327" s="202">
        <f>O3327*H3327</f>
        <v>0</v>
      </c>
      <c r="Q3327" s="202">
        <v>0</v>
      </c>
      <c r="R3327" s="202">
        <f>Q3327*H3327</f>
        <v>0</v>
      </c>
      <c r="S3327" s="202">
        <v>0</v>
      </c>
      <c r="T3327" s="203">
        <f>S3327*H3327</f>
        <v>0</v>
      </c>
      <c r="AR3327" s="24" t="s">
        <v>133</v>
      </c>
      <c r="AT3327" s="24" t="s">
        <v>129</v>
      </c>
      <c r="AU3327" s="24" t="s">
        <v>134</v>
      </c>
      <c r="AY3327" s="24" t="s">
        <v>126</v>
      </c>
      <c r="BE3327" s="204">
        <f>IF(N3327="základní",J3327,0)</f>
        <v>0</v>
      </c>
      <c r="BF3327" s="204">
        <f>IF(N3327="snížená",J3327,0)</f>
        <v>0</v>
      </c>
      <c r="BG3327" s="204">
        <f>IF(N3327="zákl. přenesená",J3327,0)</f>
        <v>0</v>
      </c>
      <c r="BH3327" s="204">
        <f>IF(N3327="sníž. přenesená",J3327,0)</f>
        <v>0</v>
      </c>
      <c r="BI3327" s="204">
        <f>IF(N3327="nulová",J3327,0)</f>
        <v>0</v>
      </c>
      <c r="BJ3327" s="24" t="s">
        <v>134</v>
      </c>
      <c r="BK3327" s="204">
        <f>ROUND(I3327*H3327,2)</f>
        <v>0</v>
      </c>
      <c r="BL3327" s="24" t="s">
        <v>133</v>
      </c>
      <c r="BM3327" s="24" t="s">
        <v>3828</v>
      </c>
    </row>
    <row r="3328" spans="2:65" s="1" customFormat="1" ht="27">
      <c r="B3328" s="41"/>
      <c r="C3328" s="63"/>
      <c r="D3328" s="205" t="s">
        <v>135</v>
      </c>
      <c r="E3328" s="63"/>
      <c r="F3328" s="206" t="s">
        <v>3827</v>
      </c>
      <c r="G3328" s="63"/>
      <c r="H3328" s="63"/>
      <c r="I3328" s="163"/>
      <c r="J3328" s="63"/>
      <c r="K3328" s="63"/>
      <c r="L3328" s="61"/>
      <c r="M3328" s="207"/>
      <c r="N3328" s="42"/>
      <c r="O3328" s="42"/>
      <c r="P3328" s="42"/>
      <c r="Q3328" s="42"/>
      <c r="R3328" s="42"/>
      <c r="S3328" s="42"/>
      <c r="T3328" s="78"/>
      <c r="AT3328" s="24" t="s">
        <v>135</v>
      </c>
      <c r="AU3328" s="24" t="s">
        <v>134</v>
      </c>
    </row>
    <row r="3329" spans="2:65" s="1" customFormat="1" ht="31.5" customHeight="1">
      <c r="B3329" s="41"/>
      <c r="C3329" s="193" t="s">
        <v>3829</v>
      </c>
      <c r="D3329" s="193" t="s">
        <v>129</v>
      </c>
      <c r="E3329" s="194" t="s">
        <v>3830</v>
      </c>
      <c r="F3329" s="195" t="s">
        <v>3831</v>
      </c>
      <c r="G3329" s="196" t="s">
        <v>489</v>
      </c>
      <c r="H3329" s="197">
        <v>2</v>
      </c>
      <c r="I3329" s="198"/>
      <c r="J3329" s="199">
        <f>ROUND(I3329*H3329,2)</f>
        <v>0</v>
      </c>
      <c r="K3329" s="195" t="s">
        <v>21</v>
      </c>
      <c r="L3329" s="61"/>
      <c r="M3329" s="200" t="s">
        <v>21</v>
      </c>
      <c r="N3329" s="201" t="s">
        <v>42</v>
      </c>
      <c r="O3329" s="42"/>
      <c r="P3329" s="202">
        <f>O3329*H3329</f>
        <v>0</v>
      </c>
      <c r="Q3329" s="202">
        <v>0</v>
      </c>
      <c r="R3329" s="202">
        <f>Q3329*H3329</f>
        <v>0</v>
      </c>
      <c r="S3329" s="202">
        <v>0</v>
      </c>
      <c r="T3329" s="203">
        <f>S3329*H3329</f>
        <v>0</v>
      </c>
      <c r="AR3329" s="24" t="s">
        <v>133</v>
      </c>
      <c r="AT3329" s="24" t="s">
        <v>129</v>
      </c>
      <c r="AU3329" s="24" t="s">
        <v>134</v>
      </c>
      <c r="AY3329" s="24" t="s">
        <v>126</v>
      </c>
      <c r="BE3329" s="204">
        <f>IF(N3329="základní",J3329,0)</f>
        <v>0</v>
      </c>
      <c r="BF3329" s="204">
        <f>IF(N3329="snížená",J3329,0)</f>
        <v>0</v>
      </c>
      <c r="BG3329" s="204">
        <f>IF(N3329="zákl. přenesená",J3329,0)</f>
        <v>0</v>
      </c>
      <c r="BH3329" s="204">
        <f>IF(N3329="sníž. přenesená",J3329,0)</f>
        <v>0</v>
      </c>
      <c r="BI3329" s="204">
        <f>IF(N3329="nulová",J3329,0)</f>
        <v>0</v>
      </c>
      <c r="BJ3329" s="24" t="s">
        <v>134</v>
      </c>
      <c r="BK3329" s="204">
        <f>ROUND(I3329*H3329,2)</f>
        <v>0</v>
      </c>
      <c r="BL3329" s="24" t="s">
        <v>133</v>
      </c>
      <c r="BM3329" s="24" t="s">
        <v>3832</v>
      </c>
    </row>
    <row r="3330" spans="2:65" s="1" customFormat="1" ht="27">
      <c r="B3330" s="41"/>
      <c r="C3330" s="63"/>
      <c r="D3330" s="205" t="s">
        <v>135</v>
      </c>
      <c r="E3330" s="63"/>
      <c r="F3330" s="206" t="s">
        <v>3831</v>
      </c>
      <c r="G3330" s="63"/>
      <c r="H3330" s="63"/>
      <c r="I3330" s="163"/>
      <c r="J3330" s="63"/>
      <c r="K3330" s="63"/>
      <c r="L3330" s="61"/>
      <c r="M3330" s="207"/>
      <c r="N3330" s="42"/>
      <c r="O3330" s="42"/>
      <c r="P3330" s="42"/>
      <c r="Q3330" s="42"/>
      <c r="R3330" s="42"/>
      <c r="S3330" s="42"/>
      <c r="T3330" s="78"/>
      <c r="AT3330" s="24" t="s">
        <v>135</v>
      </c>
      <c r="AU3330" s="24" t="s">
        <v>134</v>
      </c>
    </row>
    <row r="3331" spans="2:65" s="1" customFormat="1" ht="31.5" customHeight="1">
      <c r="B3331" s="41"/>
      <c r="C3331" s="193" t="s">
        <v>2123</v>
      </c>
      <c r="D3331" s="193" t="s">
        <v>129</v>
      </c>
      <c r="E3331" s="194" t="s">
        <v>3833</v>
      </c>
      <c r="F3331" s="195" t="s">
        <v>3834</v>
      </c>
      <c r="G3331" s="196" t="s">
        <v>489</v>
      </c>
      <c r="H3331" s="197">
        <v>2</v>
      </c>
      <c r="I3331" s="198"/>
      <c r="J3331" s="199">
        <f>ROUND(I3331*H3331,2)</f>
        <v>0</v>
      </c>
      <c r="K3331" s="195" t="s">
        <v>21</v>
      </c>
      <c r="L3331" s="61"/>
      <c r="M3331" s="200" t="s">
        <v>21</v>
      </c>
      <c r="N3331" s="201" t="s">
        <v>42</v>
      </c>
      <c r="O3331" s="42"/>
      <c r="P3331" s="202">
        <f>O3331*H3331</f>
        <v>0</v>
      </c>
      <c r="Q3331" s="202">
        <v>0</v>
      </c>
      <c r="R3331" s="202">
        <f>Q3331*H3331</f>
        <v>0</v>
      </c>
      <c r="S3331" s="202">
        <v>0</v>
      </c>
      <c r="T3331" s="203">
        <f>S3331*H3331</f>
        <v>0</v>
      </c>
      <c r="AR3331" s="24" t="s">
        <v>133</v>
      </c>
      <c r="AT3331" s="24" t="s">
        <v>129</v>
      </c>
      <c r="AU3331" s="24" t="s">
        <v>134</v>
      </c>
      <c r="AY3331" s="24" t="s">
        <v>126</v>
      </c>
      <c r="BE3331" s="204">
        <f>IF(N3331="základní",J3331,0)</f>
        <v>0</v>
      </c>
      <c r="BF3331" s="204">
        <f>IF(N3331="snížená",J3331,0)</f>
        <v>0</v>
      </c>
      <c r="BG3331" s="204">
        <f>IF(N3331="zákl. přenesená",J3331,0)</f>
        <v>0</v>
      </c>
      <c r="BH3331" s="204">
        <f>IF(N3331="sníž. přenesená",J3331,0)</f>
        <v>0</v>
      </c>
      <c r="BI3331" s="204">
        <f>IF(N3331="nulová",J3331,0)</f>
        <v>0</v>
      </c>
      <c r="BJ3331" s="24" t="s">
        <v>134</v>
      </c>
      <c r="BK3331" s="204">
        <f>ROUND(I3331*H3331,2)</f>
        <v>0</v>
      </c>
      <c r="BL3331" s="24" t="s">
        <v>133</v>
      </c>
      <c r="BM3331" s="24" t="s">
        <v>3835</v>
      </c>
    </row>
    <row r="3332" spans="2:65" s="1" customFormat="1" ht="27">
      <c r="B3332" s="41"/>
      <c r="C3332" s="63"/>
      <c r="D3332" s="205" t="s">
        <v>135</v>
      </c>
      <c r="E3332" s="63"/>
      <c r="F3332" s="206" t="s">
        <v>3834</v>
      </c>
      <c r="G3332" s="63"/>
      <c r="H3332" s="63"/>
      <c r="I3332" s="163"/>
      <c r="J3332" s="63"/>
      <c r="K3332" s="63"/>
      <c r="L3332" s="61"/>
      <c r="M3332" s="207"/>
      <c r="N3332" s="42"/>
      <c r="O3332" s="42"/>
      <c r="P3332" s="42"/>
      <c r="Q3332" s="42"/>
      <c r="R3332" s="42"/>
      <c r="S3332" s="42"/>
      <c r="T3332" s="78"/>
      <c r="AT3332" s="24" t="s">
        <v>135</v>
      </c>
      <c r="AU3332" s="24" t="s">
        <v>134</v>
      </c>
    </row>
    <row r="3333" spans="2:65" s="1" customFormat="1" ht="44.25" customHeight="1">
      <c r="B3333" s="41"/>
      <c r="C3333" s="193" t="s">
        <v>3836</v>
      </c>
      <c r="D3333" s="193" t="s">
        <v>129</v>
      </c>
      <c r="E3333" s="194" t="s">
        <v>3837</v>
      </c>
      <c r="F3333" s="195" t="s">
        <v>3838</v>
      </c>
      <c r="G3333" s="196" t="s">
        <v>489</v>
      </c>
      <c r="H3333" s="197">
        <v>1</v>
      </c>
      <c r="I3333" s="198"/>
      <c r="J3333" s="199">
        <f>ROUND(I3333*H3333,2)</f>
        <v>0</v>
      </c>
      <c r="K3333" s="195" t="s">
        <v>21</v>
      </c>
      <c r="L3333" s="61"/>
      <c r="M3333" s="200" t="s">
        <v>21</v>
      </c>
      <c r="N3333" s="201" t="s">
        <v>42</v>
      </c>
      <c r="O3333" s="42"/>
      <c r="P3333" s="202">
        <f>O3333*H3333</f>
        <v>0</v>
      </c>
      <c r="Q3333" s="202">
        <v>0</v>
      </c>
      <c r="R3333" s="202">
        <f>Q3333*H3333</f>
        <v>0</v>
      </c>
      <c r="S3333" s="202">
        <v>0</v>
      </c>
      <c r="T3333" s="203">
        <f>S3333*H3333</f>
        <v>0</v>
      </c>
      <c r="AR3333" s="24" t="s">
        <v>133</v>
      </c>
      <c r="AT3333" s="24" t="s">
        <v>129</v>
      </c>
      <c r="AU3333" s="24" t="s">
        <v>134</v>
      </c>
      <c r="AY3333" s="24" t="s">
        <v>126</v>
      </c>
      <c r="BE3333" s="204">
        <f>IF(N3333="základní",J3333,0)</f>
        <v>0</v>
      </c>
      <c r="BF3333" s="204">
        <f>IF(N3333="snížená",J3333,0)</f>
        <v>0</v>
      </c>
      <c r="BG3333" s="204">
        <f>IF(N3333="zákl. přenesená",J3333,0)</f>
        <v>0</v>
      </c>
      <c r="BH3333" s="204">
        <f>IF(N3333="sníž. přenesená",J3333,0)</f>
        <v>0</v>
      </c>
      <c r="BI3333" s="204">
        <f>IF(N3333="nulová",J3333,0)</f>
        <v>0</v>
      </c>
      <c r="BJ3333" s="24" t="s">
        <v>134</v>
      </c>
      <c r="BK3333" s="204">
        <f>ROUND(I3333*H3333,2)</f>
        <v>0</v>
      </c>
      <c r="BL3333" s="24" t="s">
        <v>133</v>
      </c>
      <c r="BM3333" s="24" t="s">
        <v>3839</v>
      </c>
    </row>
    <row r="3334" spans="2:65" s="1" customFormat="1" ht="40.5">
      <c r="B3334" s="41"/>
      <c r="C3334" s="63"/>
      <c r="D3334" s="205" t="s">
        <v>135</v>
      </c>
      <c r="E3334" s="63"/>
      <c r="F3334" s="206" t="s">
        <v>3838</v>
      </c>
      <c r="G3334" s="63"/>
      <c r="H3334" s="63"/>
      <c r="I3334" s="163"/>
      <c r="J3334" s="63"/>
      <c r="K3334" s="63"/>
      <c r="L3334" s="61"/>
      <c r="M3334" s="207"/>
      <c r="N3334" s="42"/>
      <c r="O3334" s="42"/>
      <c r="P3334" s="42"/>
      <c r="Q3334" s="42"/>
      <c r="R3334" s="42"/>
      <c r="S3334" s="42"/>
      <c r="T3334" s="78"/>
      <c r="AT3334" s="24" t="s">
        <v>135</v>
      </c>
      <c r="AU3334" s="24" t="s">
        <v>134</v>
      </c>
    </row>
    <row r="3335" spans="2:65" s="1" customFormat="1" ht="57" customHeight="1">
      <c r="B3335" s="41"/>
      <c r="C3335" s="193" t="s">
        <v>2127</v>
      </c>
      <c r="D3335" s="193" t="s">
        <v>129</v>
      </c>
      <c r="E3335" s="194" t="s">
        <v>3840</v>
      </c>
      <c r="F3335" s="195" t="s">
        <v>3841</v>
      </c>
      <c r="G3335" s="196" t="s">
        <v>489</v>
      </c>
      <c r="H3335" s="197">
        <v>2</v>
      </c>
      <c r="I3335" s="198"/>
      <c r="J3335" s="199">
        <f>ROUND(I3335*H3335,2)</f>
        <v>0</v>
      </c>
      <c r="K3335" s="195" t="s">
        <v>21</v>
      </c>
      <c r="L3335" s="61"/>
      <c r="M3335" s="200" t="s">
        <v>21</v>
      </c>
      <c r="N3335" s="201" t="s">
        <v>42</v>
      </c>
      <c r="O3335" s="42"/>
      <c r="P3335" s="202">
        <f>O3335*H3335</f>
        <v>0</v>
      </c>
      <c r="Q3335" s="202">
        <v>0</v>
      </c>
      <c r="R3335" s="202">
        <f>Q3335*H3335</f>
        <v>0</v>
      </c>
      <c r="S3335" s="202">
        <v>0</v>
      </c>
      <c r="T3335" s="203">
        <f>S3335*H3335</f>
        <v>0</v>
      </c>
      <c r="AR3335" s="24" t="s">
        <v>133</v>
      </c>
      <c r="AT3335" s="24" t="s">
        <v>129</v>
      </c>
      <c r="AU3335" s="24" t="s">
        <v>134</v>
      </c>
      <c r="AY3335" s="24" t="s">
        <v>126</v>
      </c>
      <c r="BE3335" s="204">
        <f>IF(N3335="základní",J3335,0)</f>
        <v>0</v>
      </c>
      <c r="BF3335" s="204">
        <f>IF(N3335="snížená",J3335,0)</f>
        <v>0</v>
      </c>
      <c r="BG3335" s="204">
        <f>IF(N3335="zákl. přenesená",J3335,0)</f>
        <v>0</v>
      </c>
      <c r="BH3335" s="204">
        <f>IF(N3335="sníž. přenesená",J3335,0)</f>
        <v>0</v>
      </c>
      <c r="BI3335" s="204">
        <f>IF(N3335="nulová",J3335,0)</f>
        <v>0</v>
      </c>
      <c r="BJ3335" s="24" t="s">
        <v>134</v>
      </c>
      <c r="BK3335" s="204">
        <f>ROUND(I3335*H3335,2)</f>
        <v>0</v>
      </c>
      <c r="BL3335" s="24" t="s">
        <v>133</v>
      </c>
      <c r="BM3335" s="24" t="s">
        <v>3842</v>
      </c>
    </row>
    <row r="3336" spans="2:65" s="1" customFormat="1" ht="40.5">
      <c r="B3336" s="41"/>
      <c r="C3336" s="63"/>
      <c r="D3336" s="205" t="s">
        <v>135</v>
      </c>
      <c r="E3336" s="63"/>
      <c r="F3336" s="206" t="s">
        <v>3841</v>
      </c>
      <c r="G3336" s="63"/>
      <c r="H3336" s="63"/>
      <c r="I3336" s="163"/>
      <c r="J3336" s="63"/>
      <c r="K3336" s="63"/>
      <c r="L3336" s="61"/>
      <c r="M3336" s="207"/>
      <c r="N3336" s="42"/>
      <c r="O3336" s="42"/>
      <c r="P3336" s="42"/>
      <c r="Q3336" s="42"/>
      <c r="R3336" s="42"/>
      <c r="S3336" s="42"/>
      <c r="T3336" s="78"/>
      <c r="AT3336" s="24" t="s">
        <v>135</v>
      </c>
      <c r="AU3336" s="24" t="s">
        <v>134</v>
      </c>
    </row>
    <row r="3337" spans="2:65" s="1" customFormat="1" ht="44.25" customHeight="1">
      <c r="B3337" s="41"/>
      <c r="C3337" s="193" t="s">
        <v>3843</v>
      </c>
      <c r="D3337" s="193" t="s">
        <v>129</v>
      </c>
      <c r="E3337" s="194" t="s">
        <v>3844</v>
      </c>
      <c r="F3337" s="195" t="s">
        <v>3845</v>
      </c>
      <c r="G3337" s="196" t="s">
        <v>489</v>
      </c>
      <c r="H3337" s="197">
        <v>1</v>
      </c>
      <c r="I3337" s="198"/>
      <c r="J3337" s="199">
        <f>ROUND(I3337*H3337,2)</f>
        <v>0</v>
      </c>
      <c r="K3337" s="195" t="s">
        <v>21</v>
      </c>
      <c r="L3337" s="61"/>
      <c r="M3337" s="200" t="s">
        <v>21</v>
      </c>
      <c r="N3337" s="201" t="s">
        <v>42</v>
      </c>
      <c r="O3337" s="42"/>
      <c r="P3337" s="202">
        <f>O3337*H3337</f>
        <v>0</v>
      </c>
      <c r="Q3337" s="202">
        <v>0</v>
      </c>
      <c r="R3337" s="202">
        <f>Q3337*H3337</f>
        <v>0</v>
      </c>
      <c r="S3337" s="202">
        <v>0</v>
      </c>
      <c r="T3337" s="203">
        <f>S3337*H3337</f>
        <v>0</v>
      </c>
      <c r="AR3337" s="24" t="s">
        <v>133</v>
      </c>
      <c r="AT3337" s="24" t="s">
        <v>129</v>
      </c>
      <c r="AU3337" s="24" t="s">
        <v>134</v>
      </c>
      <c r="AY3337" s="24" t="s">
        <v>126</v>
      </c>
      <c r="BE3337" s="204">
        <f>IF(N3337="základní",J3337,0)</f>
        <v>0</v>
      </c>
      <c r="BF3337" s="204">
        <f>IF(N3337="snížená",J3337,0)</f>
        <v>0</v>
      </c>
      <c r="BG3337" s="204">
        <f>IF(N3337="zákl. přenesená",J3337,0)</f>
        <v>0</v>
      </c>
      <c r="BH3337" s="204">
        <f>IF(N3337="sníž. přenesená",J3337,0)</f>
        <v>0</v>
      </c>
      <c r="BI3337" s="204">
        <f>IF(N3337="nulová",J3337,0)</f>
        <v>0</v>
      </c>
      <c r="BJ3337" s="24" t="s">
        <v>134</v>
      </c>
      <c r="BK3337" s="204">
        <f>ROUND(I3337*H3337,2)</f>
        <v>0</v>
      </c>
      <c r="BL3337" s="24" t="s">
        <v>133</v>
      </c>
      <c r="BM3337" s="24" t="s">
        <v>3846</v>
      </c>
    </row>
    <row r="3338" spans="2:65" s="1" customFormat="1" ht="40.5">
      <c r="B3338" s="41"/>
      <c r="C3338" s="63"/>
      <c r="D3338" s="205" t="s">
        <v>135</v>
      </c>
      <c r="E3338" s="63"/>
      <c r="F3338" s="206" t="s">
        <v>3845</v>
      </c>
      <c r="G3338" s="63"/>
      <c r="H3338" s="63"/>
      <c r="I3338" s="163"/>
      <c r="J3338" s="63"/>
      <c r="K3338" s="63"/>
      <c r="L3338" s="61"/>
      <c r="M3338" s="207"/>
      <c r="N3338" s="42"/>
      <c r="O3338" s="42"/>
      <c r="P3338" s="42"/>
      <c r="Q3338" s="42"/>
      <c r="R3338" s="42"/>
      <c r="S3338" s="42"/>
      <c r="T3338" s="78"/>
      <c r="AT3338" s="24" t="s">
        <v>135</v>
      </c>
      <c r="AU3338" s="24" t="s">
        <v>134</v>
      </c>
    </row>
    <row r="3339" spans="2:65" s="1" customFormat="1" ht="44.25" customHeight="1">
      <c r="B3339" s="41"/>
      <c r="C3339" s="193" t="s">
        <v>2130</v>
      </c>
      <c r="D3339" s="193" t="s">
        <v>129</v>
      </c>
      <c r="E3339" s="194" t="s">
        <v>3847</v>
      </c>
      <c r="F3339" s="195" t="s">
        <v>3848</v>
      </c>
      <c r="G3339" s="196" t="s">
        <v>489</v>
      </c>
      <c r="H3339" s="197">
        <v>3</v>
      </c>
      <c r="I3339" s="198"/>
      <c r="J3339" s="199">
        <f>ROUND(I3339*H3339,2)</f>
        <v>0</v>
      </c>
      <c r="K3339" s="195" t="s">
        <v>21</v>
      </c>
      <c r="L3339" s="61"/>
      <c r="M3339" s="200" t="s">
        <v>21</v>
      </c>
      <c r="N3339" s="201" t="s">
        <v>42</v>
      </c>
      <c r="O3339" s="42"/>
      <c r="P3339" s="202">
        <f>O3339*H3339</f>
        <v>0</v>
      </c>
      <c r="Q3339" s="202">
        <v>0</v>
      </c>
      <c r="R3339" s="202">
        <f>Q3339*H3339</f>
        <v>0</v>
      </c>
      <c r="S3339" s="202">
        <v>0</v>
      </c>
      <c r="T3339" s="203">
        <f>S3339*H3339</f>
        <v>0</v>
      </c>
      <c r="AR3339" s="24" t="s">
        <v>133</v>
      </c>
      <c r="AT3339" s="24" t="s">
        <v>129</v>
      </c>
      <c r="AU3339" s="24" t="s">
        <v>134</v>
      </c>
      <c r="AY3339" s="24" t="s">
        <v>126</v>
      </c>
      <c r="BE3339" s="204">
        <f>IF(N3339="základní",J3339,0)</f>
        <v>0</v>
      </c>
      <c r="BF3339" s="204">
        <f>IF(N3339="snížená",J3339,0)</f>
        <v>0</v>
      </c>
      <c r="BG3339" s="204">
        <f>IF(N3339="zákl. přenesená",J3339,0)</f>
        <v>0</v>
      </c>
      <c r="BH3339" s="204">
        <f>IF(N3339="sníž. přenesená",J3339,0)</f>
        <v>0</v>
      </c>
      <c r="BI3339" s="204">
        <f>IF(N3339="nulová",J3339,0)</f>
        <v>0</v>
      </c>
      <c r="BJ3339" s="24" t="s">
        <v>134</v>
      </c>
      <c r="BK3339" s="204">
        <f>ROUND(I3339*H3339,2)</f>
        <v>0</v>
      </c>
      <c r="BL3339" s="24" t="s">
        <v>133</v>
      </c>
      <c r="BM3339" s="24" t="s">
        <v>3849</v>
      </c>
    </row>
    <row r="3340" spans="2:65" s="1" customFormat="1" ht="40.5">
      <c r="B3340" s="41"/>
      <c r="C3340" s="63"/>
      <c r="D3340" s="205" t="s">
        <v>135</v>
      </c>
      <c r="E3340" s="63"/>
      <c r="F3340" s="206" t="s">
        <v>3848</v>
      </c>
      <c r="G3340" s="63"/>
      <c r="H3340" s="63"/>
      <c r="I3340" s="163"/>
      <c r="J3340" s="63"/>
      <c r="K3340" s="63"/>
      <c r="L3340" s="61"/>
      <c r="M3340" s="207"/>
      <c r="N3340" s="42"/>
      <c r="O3340" s="42"/>
      <c r="P3340" s="42"/>
      <c r="Q3340" s="42"/>
      <c r="R3340" s="42"/>
      <c r="S3340" s="42"/>
      <c r="T3340" s="78"/>
      <c r="AT3340" s="24" t="s">
        <v>135</v>
      </c>
      <c r="AU3340" s="24" t="s">
        <v>134</v>
      </c>
    </row>
    <row r="3341" spans="2:65" s="1" customFormat="1" ht="31.5" customHeight="1">
      <c r="B3341" s="41"/>
      <c r="C3341" s="193" t="s">
        <v>3850</v>
      </c>
      <c r="D3341" s="193" t="s">
        <v>129</v>
      </c>
      <c r="E3341" s="194" t="s">
        <v>3851</v>
      </c>
      <c r="F3341" s="195" t="s">
        <v>3852</v>
      </c>
      <c r="G3341" s="196" t="s">
        <v>489</v>
      </c>
      <c r="H3341" s="197">
        <v>1</v>
      </c>
      <c r="I3341" s="198"/>
      <c r="J3341" s="199">
        <f>ROUND(I3341*H3341,2)</f>
        <v>0</v>
      </c>
      <c r="K3341" s="195" t="s">
        <v>21</v>
      </c>
      <c r="L3341" s="61"/>
      <c r="M3341" s="200" t="s">
        <v>21</v>
      </c>
      <c r="N3341" s="201" t="s">
        <v>42</v>
      </c>
      <c r="O3341" s="42"/>
      <c r="P3341" s="202">
        <f>O3341*H3341</f>
        <v>0</v>
      </c>
      <c r="Q3341" s="202">
        <v>0</v>
      </c>
      <c r="R3341" s="202">
        <f>Q3341*H3341</f>
        <v>0</v>
      </c>
      <c r="S3341" s="202">
        <v>0</v>
      </c>
      <c r="T3341" s="203">
        <f>S3341*H3341</f>
        <v>0</v>
      </c>
      <c r="AR3341" s="24" t="s">
        <v>133</v>
      </c>
      <c r="AT3341" s="24" t="s">
        <v>129</v>
      </c>
      <c r="AU3341" s="24" t="s">
        <v>134</v>
      </c>
      <c r="AY3341" s="24" t="s">
        <v>126</v>
      </c>
      <c r="BE3341" s="204">
        <f>IF(N3341="základní",J3341,0)</f>
        <v>0</v>
      </c>
      <c r="BF3341" s="204">
        <f>IF(N3341="snížená",J3341,0)</f>
        <v>0</v>
      </c>
      <c r="BG3341" s="204">
        <f>IF(N3341="zákl. přenesená",J3341,0)</f>
        <v>0</v>
      </c>
      <c r="BH3341" s="204">
        <f>IF(N3341="sníž. přenesená",J3341,0)</f>
        <v>0</v>
      </c>
      <c r="BI3341" s="204">
        <f>IF(N3341="nulová",J3341,0)</f>
        <v>0</v>
      </c>
      <c r="BJ3341" s="24" t="s">
        <v>134</v>
      </c>
      <c r="BK3341" s="204">
        <f>ROUND(I3341*H3341,2)</f>
        <v>0</v>
      </c>
      <c r="BL3341" s="24" t="s">
        <v>133</v>
      </c>
      <c r="BM3341" s="24" t="s">
        <v>3853</v>
      </c>
    </row>
    <row r="3342" spans="2:65" s="1" customFormat="1" ht="27">
      <c r="B3342" s="41"/>
      <c r="C3342" s="63"/>
      <c r="D3342" s="205" t="s">
        <v>135</v>
      </c>
      <c r="E3342" s="63"/>
      <c r="F3342" s="206" t="s">
        <v>3852</v>
      </c>
      <c r="G3342" s="63"/>
      <c r="H3342" s="63"/>
      <c r="I3342" s="163"/>
      <c r="J3342" s="63"/>
      <c r="K3342" s="63"/>
      <c r="L3342" s="61"/>
      <c r="M3342" s="207"/>
      <c r="N3342" s="42"/>
      <c r="O3342" s="42"/>
      <c r="P3342" s="42"/>
      <c r="Q3342" s="42"/>
      <c r="R3342" s="42"/>
      <c r="S3342" s="42"/>
      <c r="T3342" s="78"/>
      <c r="AT3342" s="24" t="s">
        <v>135</v>
      </c>
      <c r="AU3342" s="24" t="s">
        <v>134</v>
      </c>
    </row>
    <row r="3343" spans="2:65" s="1" customFormat="1" ht="31.5" customHeight="1">
      <c r="B3343" s="41"/>
      <c r="C3343" s="193" t="s">
        <v>2134</v>
      </c>
      <c r="D3343" s="193" t="s">
        <v>129</v>
      </c>
      <c r="E3343" s="194" t="s">
        <v>3854</v>
      </c>
      <c r="F3343" s="195" t="s">
        <v>3855</v>
      </c>
      <c r="G3343" s="196" t="s">
        <v>489</v>
      </c>
      <c r="H3343" s="197">
        <v>2</v>
      </c>
      <c r="I3343" s="198"/>
      <c r="J3343" s="199">
        <f>ROUND(I3343*H3343,2)</f>
        <v>0</v>
      </c>
      <c r="K3343" s="195" t="s">
        <v>21</v>
      </c>
      <c r="L3343" s="61"/>
      <c r="M3343" s="200" t="s">
        <v>21</v>
      </c>
      <c r="N3343" s="201" t="s">
        <v>42</v>
      </c>
      <c r="O3343" s="42"/>
      <c r="P3343" s="202">
        <f>O3343*H3343</f>
        <v>0</v>
      </c>
      <c r="Q3343" s="202">
        <v>0</v>
      </c>
      <c r="R3343" s="202">
        <f>Q3343*H3343</f>
        <v>0</v>
      </c>
      <c r="S3343" s="202">
        <v>0</v>
      </c>
      <c r="T3343" s="203">
        <f>S3343*H3343</f>
        <v>0</v>
      </c>
      <c r="AR3343" s="24" t="s">
        <v>133</v>
      </c>
      <c r="AT3343" s="24" t="s">
        <v>129</v>
      </c>
      <c r="AU3343" s="24" t="s">
        <v>134</v>
      </c>
      <c r="AY3343" s="24" t="s">
        <v>126</v>
      </c>
      <c r="BE3343" s="204">
        <f>IF(N3343="základní",J3343,0)</f>
        <v>0</v>
      </c>
      <c r="BF3343" s="204">
        <f>IF(N3343="snížená",J3343,0)</f>
        <v>0</v>
      </c>
      <c r="BG3343" s="204">
        <f>IF(N3343="zákl. přenesená",J3343,0)</f>
        <v>0</v>
      </c>
      <c r="BH3343" s="204">
        <f>IF(N3343="sníž. přenesená",J3343,0)</f>
        <v>0</v>
      </c>
      <c r="BI3343" s="204">
        <f>IF(N3343="nulová",J3343,0)</f>
        <v>0</v>
      </c>
      <c r="BJ3343" s="24" t="s">
        <v>134</v>
      </c>
      <c r="BK3343" s="204">
        <f>ROUND(I3343*H3343,2)</f>
        <v>0</v>
      </c>
      <c r="BL3343" s="24" t="s">
        <v>133</v>
      </c>
      <c r="BM3343" s="24" t="s">
        <v>3856</v>
      </c>
    </row>
    <row r="3344" spans="2:65" s="1" customFormat="1" ht="13.5">
      <c r="B3344" s="41"/>
      <c r="C3344" s="63"/>
      <c r="D3344" s="205" t="s">
        <v>135</v>
      </c>
      <c r="E3344" s="63"/>
      <c r="F3344" s="206" t="s">
        <v>3855</v>
      </c>
      <c r="G3344" s="63"/>
      <c r="H3344" s="63"/>
      <c r="I3344" s="163"/>
      <c r="J3344" s="63"/>
      <c r="K3344" s="63"/>
      <c r="L3344" s="61"/>
      <c r="M3344" s="207"/>
      <c r="N3344" s="42"/>
      <c r="O3344" s="42"/>
      <c r="P3344" s="42"/>
      <c r="Q3344" s="42"/>
      <c r="R3344" s="42"/>
      <c r="S3344" s="42"/>
      <c r="T3344" s="78"/>
      <c r="AT3344" s="24" t="s">
        <v>135</v>
      </c>
      <c r="AU3344" s="24" t="s">
        <v>134</v>
      </c>
    </row>
    <row r="3345" spans="2:65" s="1" customFormat="1" ht="31.5" customHeight="1">
      <c r="B3345" s="41"/>
      <c r="C3345" s="193" t="s">
        <v>3857</v>
      </c>
      <c r="D3345" s="193" t="s">
        <v>129</v>
      </c>
      <c r="E3345" s="194" t="s">
        <v>3858</v>
      </c>
      <c r="F3345" s="195" t="s">
        <v>3859</v>
      </c>
      <c r="G3345" s="196" t="s">
        <v>489</v>
      </c>
      <c r="H3345" s="197">
        <v>7</v>
      </c>
      <c r="I3345" s="198"/>
      <c r="J3345" s="199">
        <f>ROUND(I3345*H3345,2)</f>
        <v>0</v>
      </c>
      <c r="K3345" s="195" t="s">
        <v>21</v>
      </c>
      <c r="L3345" s="61"/>
      <c r="M3345" s="200" t="s">
        <v>21</v>
      </c>
      <c r="N3345" s="201" t="s">
        <v>42</v>
      </c>
      <c r="O3345" s="42"/>
      <c r="P3345" s="202">
        <f>O3345*H3345</f>
        <v>0</v>
      </c>
      <c r="Q3345" s="202">
        <v>0</v>
      </c>
      <c r="R3345" s="202">
        <f>Q3345*H3345</f>
        <v>0</v>
      </c>
      <c r="S3345" s="202">
        <v>0</v>
      </c>
      <c r="T3345" s="203">
        <f>S3345*H3345</f>
        <v>0</v>
      </c>
      <c r="AR3345" s="24" t="s">
        <v>133</v>
      </c>
      <c r="AT3345" s="24" t="s">
        <v>129</v>
      </c>
      <c r="AU3345" s="24" t="s">
        <v>134</v>
      </c>
      <c r="AY3345" s="24" t="s">
        <v>126</v>
      </c>
      <c r="BE3345" s="204">
        <f>IF(N3345="základní",J3345,0)</f>
        <v>0</v>
      </c>
      <c r="BF3345" s="204">
        <f>IF(N3345="snížená",J3345,0)</f>
        <v>0</v>
      </c>
      <c r="BG3345" s="204">
        <f>IF(N3345="zákl. přenesená",J3345,0)</f>
        <v>0</v>
      </c>
      <c r="BH3345" s="204">
        <f>IF(N3345="sníž. přenesená",J3345,0)</f>
        <v>0</v>
      </c>
      <c r="BI3345" s="204">
        <f>IF(N3345="nulová",J3345,0)</f>
        <v>0</v>
      </c>
      <c r="BJ3345" s="24" t="s">
        <v>134</v>
      </c>
      <c r="BK3345" s="204">
        <f>ROUND(I3345*H3345,2)</f>
        <v>0</v>
      </c>
      <c r="BL3345" s="24" t="s">
        <v>133</v>
      </c>
      <c r="BM3345" s="24" t="s">
        <v>3860</v>
      </c>
    </row>
    <row r="3346" spans="2:65" s="1" customFormat="1" ht="13.5">
      <c r="B3346" s="41"/>
      <c r="C3346" s="63"/>
      <c r="D3346" s="205" t="s">
        <v>135</v>
      </c>
      <c r="E3346" s="63"/>
      <c r="F3346" s="206" t="s">
        <v>3859</v>
      </c>
      <c r="G3346" s="63"/>
      <c r="H3346" s="63"/>
      <c r="I3346" s="163"/>
      <c r="J3346" s="63"/>
      <c r="K3346" s="63"/>
      <c r="L3346" s="61"/>
      <c r="M3346" s="207"/>
      <c r="N3346" s="42"/>
      <c r="O3346" s="42"/>
      <c r="P3346" s="42"/>
      <c r="Q3346" s="42"/>
      <c r="R3346" s="42"/>
      <c r="S3346" s="42"/>
      <c r="T3346" s="78"/>
      <c r="AT3346" s="24" t="s">
        <v>135</v>
      </c>
      <c r="AU3346" s="24" t="s">
        <v>134</v>
      </c>
    </row>
    <row r="3347" spans="2:65" s="1" customFormat="1" ht="22.5" customHeight="1">
      <c r="B3347" s="41"/>
      <c r="C3347" s="193" t="s">
        <v>2137</v>
      </c>
      <c r="D3347" s="193" t="s">
        <v>129</v>
      </c>
      <c r="E3347" s="194" t="s">
        <v>3861</v>
      </c>
      <c r="F3347" s="195" t="s">
        <v>3862</v>
      </c>
      <c r="G3347" s="196" t="s">
        <v>489</v>
      </c>
      <c r="H3347" s="197">
        <v>13</v>
      </c>
      <c r="I3347" s="198"/>
      <c r="J3347" s="199">
        <f>ROUND(I3347*H3347,2)</f>
        <v>0</v>
      </c>
      <c r="K3347" s="195" t="s">
        <v>21</v>
      </c>
      <c r="L3347" s="61"/>
      <c r="M3347" s="200" t="s">
        <v>21</v>
      </c>
      <c r="N3347" s="201" t="s">
        <v>42</v>
      </c>
      <c r="O3347" s="42"/>
      <c r="P3347" s="202">
        <f>O3347*H3347</f>
        <v>0</v>
      </c>
      <c r="Q3347" s="202">
        <v>0</v>
      </c>
      <c r="R3347" s="202">
        <f>Q3347*H3347</f>
        <v>0</v>
      </c>
      <c r="S3347" s="202">
        <v>0</v>
      </c>
      <c r="T3347" s="203">
        <f>S3347*H3347</f>
        <v>0</v>
      </c>
      <c r="AR3347" s="24" t="s">
        <v>133</v>
      </c>
      <c r="AT3347" s="24" t="s">
        <v>129</v>
      </c>
      <c r="AU3347" s="24" t="s">
        <v>134</v>
      </c>
      <c r="AY3347" s="24" t="s">
        <v>126</v>
      </c>
      <c r="BE3347" s="204">
        <f>IF(N3347="základní",J3347,0)</f>
        <v>0</v>
      </c>
      <c r="BF3347" s="204">
        <f>IF(N3347="snížená",J3347,0)</f>
        <v>0</v>
      </c>
      <c r="BG3347" s="204">
        <f>IF(N3347="zákl. přenesená",J3347,0)</f>
        <v>0</v>
      </c>
      <c r="BH3347" s="204">
        <f>IF(N3347="sníž. přenesená",J3347,0)</f>
        <v>0</v>
      </c>
      <c r="BI3347" s="204">
        <f>IF(N3347="nulová",J3347,0)</f>
        <v>0</v>
      </c>
      <c r="BJ3347" s="24" t="s">
        <v>134</v>
      </c>
      <c r="BK3347" s="204">
        <f>ROUND(I3347*H3347,2)</f>
        <v>0</v>
      </c>
      <c r="BL3347" s="24" t="s">
        <v>133</v>
      </c>
      <c r="BM3347" s="24" t="s">
        <v>3863</v>
      </c>
    </row>
    <row r="3348" spans="2:65" s="1" customFormat="1" ht="13.5">
      <c r="B3348" s="41"/>
      <c r="C3348" s="63"/>
      <c r="D3348" s="205" t="s">
        <v>135</v>
      </c>
      <c r="E3348" s="63"/>
      <c r="F3348" s="206" t="s">
        <v>3862</v>
      </c>
      <c r="G3348" s="63"/>
      <c r="H3348" s="63"/>
      <c r="I3348" s="163"/>
      <c r="J3348" s="63"/>
      <c r="K3348" s="63"/>
      <c r="L3348" s="61"/>
      <c r="M3348" s="207"/>
      <c r="N3348" s="42"/>
      <c r="O3348" s="42"/>
      <c r="P3348" s="42"/>
      <c r="Q3348" s="42"/>
      <c r="R3348" s="42"/>
      <c r="S3348" s="42"/>
      <c r="T3348" s="78"/>
      <c r="AT3348" s="24" t="s">
        <v>135</v>
      </c>
      <c r="AU3348" s="24" t="s">
        <v>134</v>
      </c>
    </row>
    <row r="3349" spans="2:65" s="1" customFormat="1" ht="44.25" customHeight="1">
      <c r="B3349" s="41"/>
      <c r="C3349" s="193" t="s">
        <v>3864</v>
      </c>
      <c r="D3349" s="193" t="s">
        <v>129</v>
      </c>
      <c r="E3349" s="194" t="s">
        <v>3865</v>
      </c>
      <c r="F3349" s="195" t="s">
        <v>3866</v>
      </c>
      <c r="G3349" s="196" t="s">
        <v>489</v>
      </c>
      <c r="H3349" s="197">
        <v>3</v>
      </c>
      <c r="I3349" s="198"/>
      <c r="J3349" s="199">
        <f>ROUND(I3349*H3349,2)</f>
        <v>0</v>
      </c>
      <c r="K3349" s="195" t="s">
        <v>21</v>
      </c>
      <c r="L3349" s="61"/>
      <c r="M3349" s="200" t="s">
        <v>21</v>
      </c>
      <c r="N3349" s="201" t="s">
        <v>42</v>
      </c>
      <c r="O3349" s="42"/>
      <c r="P3349" s="202">
        <f>O3349*H3349</f>
        <v>0</v>
      </c>
      <c r="Q3349" s="202">
        <v>0</v>
      </c>
      <c r="R3349" s="202">
        <f>Q3349*H3349</f>
        <v>0</v>
      </c>
      <c r="S3349" s="202">
        <v>0</v>
      </c>
      <c r="T3349" s="203">
        <f>S3349*H3349</f>
        <v>0</v>
      </c>
      <c r="AR3349" s="24" t="s">
        <v>133</v>
      </c>
      <c r="AT3349" s="24" t="s">
        <v>129</v>
      </c>
      <c r="AU3349" s="24" t="s">
        <v>134</v>
      </c>
      <c r="AY3349" s="24" t="s">
        <v>126</v>
      </c>
      <c r="BE3349" s="204">
        <f>IF(N3349="základní",J3349,0)</f>
        <v>0</v>
      </c>
      <c r="BF3349" s="204">
        <f>IF(N3349="snížená",J3349,0)</f>
        <v>0</v>
      </c>
      <c r="BG3349" s="204">
        <f>IF(N3349="zákl. přenesená",J3349,0)</f>
        <v>0</v>
      </c>
      <c r="BH3349" s="204">
        <f>IF(N3349="sníž. přenesená",J3349,0)</f>
        <v>0</v>
      </c>
      <c r="BI3349" s="204">
        <f>IF(N3349="nulová",J3349,0)</f>
        <v>0</v>
      </c>
      <c r="BJ3349" s="24" t="s">
        <v>134</v>
      </c>
      <c r="BK3349" s="204">
        <f>ROUND(I3349*H3349,2)</f>
        <v>0</v>
      </c>
      <c r="BL3349" s="24" t="s">
        <v>133</v>
      </c>
      <c r="BM3349" s="24" t="s">
        <v>3867</v>
      </c>
    </row>
    <row r="3350" spans="2:65" s="1" customFormat="1" ht="27">
      <c r="B3350" s="41"/>
      <c r="C3350" s="63"/>
      <c r="D3350" s="205" t="s">
        <v>135</v>
      </c>
      <c r="E3350" s="63"/>
      <c r="F3350" s="206" t="s">
        <v>3866</v>
      </c>
      <c r="G3350" s="63"/>
      <c r="H3350" s="63"/>
      <c r="I3350" s="163"/>
      <c r="J3350" s="63"/>
      <c r="K3350" s="63"/>
      <c r="L3350" s="61"/>
      <c r="M3350" s="207"/>
      <c r="N3350" s="42"/>
      <c r="O3350" s="42"/>
      <c r="P3350" s="42"/>
      <c r="Q3350" s="42"/>
      <c r="R3350" s="42"/>
      <c r="S3350" s="42"/>
      <c r="T3350" s="78"/>
      <c r="AT3350" s="24" t="s">
        <v>135</v>
      </c>
      <c r="AU3350" s="24" t="s">
        <v>134</v>
      </c>
    </row>
    <row r="3351" spans="2:65" s="1" customFormat="1" ht="31.5" customHeight="1">
      <c r="B3351" s="41"/>
      <c r="C3351" s="193" t="s">
        <v>2141</v>
      </c>
      <c r="D3351" s="193" t="s">
        <v>129</v>
      </c>
      <c r="E3351" s="194" t="s">
        <v>3868</v>
      </c>
      <c r="F3351" s="195" t="s">
        <v>3869</v>
      </c>
      <c r="G3351" s="196" t="s">
        <v>489</v>
      </c>
      <c r="H3351" s="197">
        <v>1</v>
      </c>
      <c r="I3351" s="198"/>
      <c r="J3351" s="199">
        <f>ROUND(I3351*H3351,2)</f>
        <v>0</v>
      </c>
      <c r="K3351" s="195" t="s">
        <v>21</v>
      </c>
      <c r="L3351" s="61"/>
      <c r="M3351" s="200" t="s">
        <v>21</v>
      </c>
      <c r="N3351" s="201" t="s">
        <v>42</v>
      </c>
      <c r="O3351" s="42"/>
      <c r="P3351" s="202">
        <f>O3351*H3351</f>
        <v>0</v>
      </c>
      <c r="Q3351" s="202">
        <v>0</v>
      </c>
      <c r="R3351" s="202">
        <f>Q3351*H3351</f>
        <v>0</v>
      </c>
      <c r="S3351" s="202">
        <v>0</v>
      </c>
      <c r="T3351" s="203">
        <f>S3351*H3351</f>
        <v>0</v>
      </c>
      <c r="AR3351" s="24" t="s">
        <v>133</v>
      </c>
      <c r="AT3351" s="24" t="s">
        <v>129</v>
      </c>
      <c r="AU3351" s="24" t="s">
        <v>134</v>
      </c>
      <c r="AY3351" s="24" t="s">
        <v>126</v>
      </c>
      <c r="BE3351" s="204">
        <f>IF(N3351="základní",J3351,0)</f>
        <v>0</v>
      </c>
      <c r="BF3351" s="204">
        <f>IF(N3351="snížená",J3351,0)</f>
        <v>0</v>
      </c>
      <c r="BG3351" s="204">
        <f>IF(N3351="zákl. přenesená",J3351,0)</f>
        <v>0</v>
      </c>
      <c r="BH3351" s="204">
        <f>IF(N3351="sníž. přenesená",J3351,0)</f>
        <v>0</v>
      </c>
      <c r="BI3351" s="204">
        <f>IF(N3351="nulová",J3351,0)</f>
        <v>0</v>
      </c>
      <c r="BJ3351" s="24" t="s">
        <v>134</v>
      </c>
      <c r="BK3351" s="204">
        <f>ROUND(I3351*H3351,2)</f>
        <v>0</v>
      </c>
      <c r="BL3351" s="24" t="s">
        <v>133</v>
      </c>
      <c r="BM3351" s="24" t="s">
        <v>3870</v>
      </c>
    </row>
    <row r="3352" spans="2:65" s="1" customFormat="1" ht="31.5" customHeight="1">
      <c r="B3352" s="41"/>
      <c r="C3352" s="193" t="s">
        <v>3871</v>
      </c>
      <c r="D3352" s="193" t="s">
        <v>129</v>
      </c>
      <c r="E3352" s="194" t="s">
        <v>3872</v>
      </c>
      <c r="F3352" s="195" t="s">
        <v>3859</v>
      </c>
      <c r="G3352" s="196" t="s">
        <v>489</v>
      </c>
      <c r="H3352" s="197">
        <v>2</v>
      </c>
      <c r="I3352" s="198"/>
      <c r="J3352" s="199">
        <f>ROUND(I3352*H3352,2)</f>
        <v>0</v>
      </c>
      <c r="K3352" s="195" t="s">
        <v>21</v>
      </c>
      <c r="L3352" s="61"/>
      <c r="M3352" s="200" t="s">
        <v>21</v>
      </c>
      <c r="N3352" s="201" t="s">
        <v>42</v>
      </c>
      <c r="O3352" s="42"/>
      <c r="P3352" s="202">
        <f>O3352*H3352</f>
        <v>0</v>
      </c>
      <c r="Q3352" s="202">
        <v>0</v>
      </c>
      <c r="R3352" s="202">
        <f>Q3352*H3352</f>
        <v>0</v>
      </c>
      <c r="S3352" s="202">
        <v>0</v>
      </c>
      <c r="T3352" s="203">
        <f>S3352*H3352</f>
        <v>0</v>
      </c>
      <c r="AR3352" s="24" t="s">
        <v>133</v>
      </c>
      <c r="AT3352" s="24" t="s">
        <v>129</v>
      </c>
      <c r="AU3352" s="24" t="s">
        <v>134</v>
      </c>
      <c r="AY3352" s="24" t="s">
        <v>126</v>
      </c>
      <c r="BE3352" s="204">
        <f>IF(N3352="základní",J3352,0)</f>
        <v>0</v>
      </c>
      <c r="BF3352" s="204">
        <f>IF(N3352="snížená",J3352,0)</f>
        <v>0</v>
      </c>
      <c r="BG3352" s="204">
        <f>IF(N3352="zákl. přenesená",J3352,0)</f>
        <v>0</v>
      </c>
      <c r="BH3352" s="204">
        <f>IF(N3352="sníž. přenesená",J3352,0)</f>
        <v>0</v>
      </c>
      <c r="BI3352" s="204">
        <f>IF(N3352="nulová",J3352,0)</f>
        <v>0</v>
      </c>
      <c r="BJ3352" s="24" t="s">
        <v>134</v>
      </c>
      <c r="BK3352" s="204">
        <f>ROUND(I3352*H3352,2)</f>
        <v>0</v>
      </c>
      <c r="BL3352" s="24" t="s">
        <v>133</v>
      </c>
      <c r="BM3352" s="24" t="s">
        <v>3873</v>
      </c>
    </row>
    <row r="3353" spans="2:65" s="1" customFormat="1" ht="13.5">
      <c r="B3353" s="41"/>
      <c r="C3353" s="63"/>
      <c r="D3353" s="205" t="s">
        <v>135</v>
      </c>
      <c r="E3353" s="63"/>
      <c r="F3353" s="206" t="s">
        <v>3859</v>
      </c>
      <c r="G3353" s="63"/>
      <c r="H3353" s="63"/>
      <c r="I3353" s="163"/>
      <c r="J3353" s="63"/>
      <c r="K3353" s="63"/>
      <c r="L3353" s="61"/>
      <c r="M3353" s="207"/>
      <c r="N3353" s="42"/>
      <c r="O3353" s="42"/>
      <c r="P3353" s="42"/>
      <c r="Q3353" s="42"/>
      <c r="R3353" s="42"/>
      <c r="S3353" s="42"/>
      <c r="T3353" s="78"/>
      <c r="AT3353" s="24" t="s">
        <v>135</v>
      </c>
      <c r="AU3353" s="24" t="s">
        <v>134</v>
      </c>
    </row>
    <row r="3354" spans="2:65" s="1" customFormat="1" ht="22.5" customHeight="1">
      <c r="B3354" s="41"/>
      <c r="C3354" s="193" t="s">
        <v>2144</v>
      </c>
      <c r="D3354" s="193" t="s">
        <v>129</v>
      </c>
      <c r="E3354" s="194" t="s">
        <v>3874</v>
      </c>
      <c r="F3354" s="195" t="s">
        <v>3875</v>
      </c>
      <c r="G3354" s="196" t="s">
        <v>489</v>
      </c>
      <c r="H3354" s="197">
        <v>1</v>
      </c>
      <c r="I3354" s="198"/>
      <c r="J3354" s="199">
        <f>ROUND(I3354*H3354,2)</f>
        <v>0</v>
      </c>
      <c r="K3354" s="195" t="s">
        <v>21</v>
      </c>
      <c r="L3354" s="61"/>
      <c r="M3354" s="200" t="s">
        <v>21</v>
      </c>
      <c r="N3354" s="201" t="s">
        <v>42</v>
      </c>
      <c r="O3354" s="42"/>
      <c r="P3354" s="202">
        <f>O3354*H3354</f>
        <v>0</v>
      </c>
      <c r="Q3354" s="202">
        <v>0</v>
      </c>
      <c r="R3354" s="202">
        <f>Q3354*H3354</f>
        <v>0</v>
      </c>
      <c r="S3354" s="202">
        <v>0</v>
      </c>
      <c r="T3354" s="203">
        <f>S3354*H3354</f>
        <v>0</v>
      </c>
      <c r="AR3354" s="24" t="s">
        <v>133</v>
      </c>
      <c r="AT3354" s="24" t="s">
        <v>129</v>
      </c>
      <c r="AU3354" s="24" t="s">
        <v>134</v>
      </c>
      <c r="AY3354" s="24" t="s">
        <v>126</v>
      </c>
      <c r="BE3354" s="204">
        <f>IF(N3354="základní",J3354,0)</f>
        <v>0</v>
      </c>
      <c r="BF3354" s="204">
        <f>IF(N3354="snížená",J3354,0)</f>
        <v>0</v>
      </c>
      <c r="BG3354" s="204">
        <f>IF(N3354="zákl. přenesená",J3354,0)</f>
        <v>0</v>
      </c>
      <c r="BH3354" s="204">
        <f>IF(N3354="sníž. přenesená",J3354,0)</f>
        <v>0</v>
      </c>
      <c r="BI3354" s="204">
        <f>IF(N3354="nulová",J3354,0)</f>
        <v>0</v>
      </c>
      <c r="BJ3354" s="24" t="s">
        <v>134</v>
      </c>
      <c r="BK3354" s="204">
        <f>ROUND(I3354*H3354,2)</f>
        <v>0</v>
      </c>
      <c r="BL3354" s="24" t="s">
        <v>133</v>
      </c>
      <c r="BM3354" s="24" t="s">
        <v>3876</v>
      </c>
    </row>
    <row r="3355" spans="2:65" s="1" customFormat="1" ht="13.5">
      <c r="B3355" s="41"/>
      <c r="C3355" s="63"/>
      <c r="D3355" s="205" t="s">
        <v>135</v>
      </c>
      <c r="E3355" s="63"/>
      <c r="F3355" s="206" t="s">
        <v>3875</v>
      </c>
      <c r="G3355" s="63"/>
      <c r="H3355" s="63"/>
      <c r="I3355" s="163"/>
      <c r="J3355" s="63"/>
      <c r="K3355" s="63"/>
      <c r="L3355" s="61"/>
      <c r="M3355" s="207"/>
      <c r="N3355" s="42"/>
      <c r="O3355" s="42"/>
      <c r="P3355" s="42"/>
      <c r="Q3355" s="42"/>
      <c r="R3355" s="42"/>
      <c r="S3355" s="42"/>
      <c r="T3355" s="78"/>
      <c r="AT3355" s="24" t="s">
        <v>135</v>
      </c>
      <c r="AU3355" s="24" t="s">
        <v>134</v>
      </c>
    </row>
    <row r="3356" spans="2:65" s="1" customFormat="1" ht="31.5" customHeight="1">
      <c r="B3356" s="41"/>
      <c r="C3356" s="193" t="s">
        <v>3877</v>
      </c>
      <c r="D3356" s="193" t="s">
        <v>129</v>
      </c>
      <c r="E3356" s="194" t="s">
        <v>3878</v>
      </c>
      <c r="F3356" s="195" t="s">
        <v>3879</v>
      </c>
      <c r="G3356" s="196" t="s">
        <v>489</v>
      </c>
      <c r="H3356" s="197">
        <v>1</v>
      </c>
      <c r="I3356" s="198"/>
      <c r="J3356" s="199">
        <f>ROUND(I3356*H3356,2)</f>
        <v>0</v>
      </c>
      <c r="K3356" s="195" t="s">
        <v>21</v>
      </c>
      <c r="L3356" s="61"/>
      <c r="M3356" s="200" t="s">
        <v>21</v>
      </c>
      <c r="N3356" s="201" t="s">
        <v>42</v>
      </c>
      <c r="O3356" s="42"/>
      <c r="P3356" s="202">
        <f>O3356*H3356</f>
        <v>0</v>
      </c>
      <c r="Q3356" s="202">
        <v>0</v>
      </c>
      <c r="R3356" s="202">
        <f>Q3356*H3356</f>
        <v>0</v>
      </c>
      <c r="S3356" s="202">
        <v>0</v>
      </c>
      <c r="T3356" s="203">
        <f>S3356*H3356</f>
        <v>0</v>
      </c>
      <c r="AR3356" s="24" t="s">
        <v>133</v>
      </c>
      <c r="AT3356" s="24" t="s">
        <v>129</v>
      </c>
      <c r="AU3356" s="24" t="s">
        <v>134</v>
      </c>
      <c r="AY3356" s="24" t="s">
        <v>126</v>
      </c>
      <c r="BE3356" s="204">
        <f>IF(N3356="základní",J3356,0)</f>
        <v>0</v>
      </c>
      <c r="BF3356" s="204">
        <f>IF(N3356="snížená",J3356,0)</f>
        <v>0</v>
      </c>
      <c r="BG3356" s="204">
        <f>IF(N3356="zákl. přenesená",J3356,0)</f>
        <v>0</v>
      </c>
      <c r="BH3356" s="204">
        <f>IF(N3356="sníž. přenesená",J3356,0)</f>
        <v>0</v>
      </c>
      <c r="BI3356" s="204">
        <f>IF(N3356="nulová",J3356,0)</f>
        <v>0</v>
      </c>
      <c r="BJ3356" s="24" t="s">
        <v>134</v>
      </c>
      <c r="BK3356" s="204">
        <f>ROUND(I3356*H3356,2)</f>
        <v>0</v>
      </c>
      <c r="BL3356" s="24" t="s">
        <v>133</v>
      </c>
      <c r="BM3356" s="24" t="s">
        <v>3880</v>
      </c>
    </row>
    <row r="3357" spans="2:65" s="1" customFormat="1" ht="27">
      <c r="B3357" s="41"/>
      <c r="C3357" s="63"/>
      <c r="D3357" s="205" t="s">
        <v>135</v>
      </c>
      <c r="E3357" s="63"/>
      <c r="F3357" s="206" t="s">
        <v>3879</v>
      </c>
      <c r="G3357" s="63"/>
      <c r="H3357" s="63"/>
      <c r="I3357" s="163"/>
      <c r="J3357" s="63"/>
      <c r="K3357" s="63"/>
      <c r="L3357" s="61"/>
      <c r="M3357" s="207"/>
      <c r="N3357" s="42"/>
      <c r="O3357" s="42"/>
      <c r="P3357" s="42"/>
      <c r="Q3357" s="42"/>
      <c r="R3357" s="42"/>
      <c r="S3357" s="42"/>
      <c r="T3357" s="78"/>
      <c r="AT3357" s="24" t="s">
        <v>135</v>
      </c>
      <c r="AU3357" s="24" t="s">
        <v>134</v>
      </c>
    </row>
    <row r="3358" spans="2:65" s="1" customFormat="1" ht="31.5" customHeight="1">
      <c r="B3358" s="41"/>
      <c r="C3358" s="193" t="s">
        <v>2148</v>
      </c>
      <c r="D3358" s="193" t="s">
        <v>129</v>
      </c>
      <c r="E3358" s="194" t="s">
        <v>3881</v>
      </c>
      <c r="F3358" s="195" t="s">
        <v>3882</v>
      </c>
      <c r="G3358" s="196" t="s">
        <v>489</v>
      </c>
      <c r="H3358" s="197">
        <v>1</v>
      </c>
      <c r="I3358" s="198"/>
      <c r="J3358" s="199">
        <f>ROUND(I3358*H3358,2)</f>
        <v>0</v>
      </c>
      <c r="K3358" s="195" t="s">
        <v>21</v>
      </c>
      <c r="L3358" s="61"/>
      <c r="M3358" s="200" t="s">
        <v>21</v>
      </c>
      <c r="N3358" s="201" t="s">
        <v>42</v>
      </c>
      <c r="O3358" s="42"/>
      <c r="P3358" s="202">
        <f>O3358*H3358</f>
        <v>0</v>
      </c>
      <c r="Q3358" s="202">
        <v>0</v>
      </c>
      <c r="R3358" s="202">
        <f>Q3358*H3358</f>
        <v>0</v>
      </c>
      <c r="S3358" s="202">
        <v>0</v>
      </c>
      <c r="T3358" s="203">
        <f>S3358*H3358</f>
        <v>0</v>
      </c>
      <c r="AR3358" s="24" t="s">
        <v>133</v>
      </c>
      <c r="AT3358" s="24" t="s">
        <v>129</v>
      </c>
      <c r="AU3358" s="24" t="s">
        <v>134</v>
      </c>
      <c r="AY3358" s="24" t="s">
        <v>126</v>
      </c>
      <c r="BE3358" s="204">
        <f>IF(N3358="základní",J3358,0)</f>
        <v>0</v>
      </c>
      <c r="BF3358" s="204">
        <f>IF(N3358="snížená",J3358,0)</f>
        <v>0</v>
      </c>
      <c r="BG3358" s="204">
        <f>IF(N3358="zákl. přenesená",J3358,0)</f>
        <v>0</v>
      </c>
      <c r="BH3358" s="204">
        <f>IF(N3358="sníž. přenesená",J3358,0)</f>
        <v>0</v>
      </c>
      <c r="BI3358" s="204">
        <f>IF(N3358="nulová",J3358,0)</f>
        <v>0</v>
      </c>
      <c r="BJ3358" s="24" t="s">
        <v>134</v>
      </c>
      <c r="BK3358" s="204">
        <f>ROUND(I3358*H3358,2)</f>
        <v>0</v>
      </c>
      <c r="BL3358" s="24" t="s">
        <v>133</v>
      </c>
      <c r="BM3358" s="24" t="s">
        <v>3883</v>
      </c>
    </row>
    <row r="3359" spans="2:65" s="1" customFormat="1" ht="27">
      <c r="B3359" s="41"/>
      <c r="C3359" s="63"/>
      <c r="D3359" s="205" t="s">
        <v>135</v>
      </c>
      <c r="E3359" s="63"/>
      <c r="F3359" s="206" t="s">
        <v>3882</v>
      </c>
      <c r="G3359" s="63"/>
      <c r="H3359" s="63"/>
      <c r="I3359" s="163"/>
      <c r="J3359" s="63"/>
      <c r="K3359" s="63"/>
      <c r="L3359" s="61"/>
      <c r="M3359" s="207"/>
      <c r="N3359" s="42"/>
      <c r="O3359" s="42"/>
      <c r="P3359" s="42"/>
      <c r="Q3359" s="42"/>
      <c r="R3359" s="42"/>
      <c r="S3359" s="42"/>
      <c r="T3359" s="78"/>
      <c r="AT3359" s="24" t="s">
        <v>135</v>
      </c>
      <c r="AU3359" s="24" t="s">
        <v>134</v>
      </c>
    </row>
    <row r="3360" spans="2:65" s="1" customFormat="1" ht="31.5" customHeight="1">
      <c r="B3360" s="41"/>
      <c r="C3360" s="193" t="s">
        <v>3884</v>
      </c>
      <c r="D3360" s="193" t="s">
        <v>129</v>
      </c>
      <c r="E3360" s="194" t="s">
        <v>3885</v>
      </c>
      <c r="F3360" s="195" t="s">
        <v>3886</v>
      </c>
      <c r="G3360" s="196" t="s">
        <v>489</v>
      </c>
      <c r="H3360" s="197">
        <v>11</v>
      </c>
      <c r="I3360" s="198"/>
      <c r="J3360" s="199">
        <f>ROUND(I3360*H3360,2)</f>
        <v>0</v>
      </c>
      <c r="K3360" s="195" t="s">
        <v>21</v>
      </c>
      <c r="L3360" s="61"/>
      <c r="M3360" s="200" t="s">
        <v>21</v>
      </c>
      <c r="N3360" s="201" t="s">
        <v>42</v>
      </c>
      <c r="O3360" s="42"/>
      <c r="P3360" s="202">
        <f>O3360*H3360</f>
        <v>0</v>
      </c>
      <c r="Q3360" s="202">
        <v>0</v>
      </c>
      <c r="R3360" s="202">
        <f>Q3360*H3360</f>
        <v>0</v>
      </c>
      <c r="S3360" s="202">
        <v>0</v>
      </c>
      <c r="T3360" s="203">
        <f>S3360*H3360</f>
        <v>0</v>
      </c>
      <c r="AR3360" s="24" t="s">
        <v>133</v>
      </c>
      <c r="AT3360" s="24" t="s">
        <v>129</v>
      </c>
      <c r="AU3360" s="24" t="s">
        <v>134</v>
      </c>
      <c r="AY3360" s="24" t="s">
        <v>126</v>
      </c>
      <c r="BE3360" s="204">
        <f>IF(N3360="základní",J3360,0)</f>
        <v>0</v>
      </c>
      <c r="BF3360" s="204">
        <f>IF(N3360="snížená",J3360,0)</f>
        <v>0</v>
      </c>
      <c r="BG3360" s="204">
        <f>IF(N3360="zákl. přenesená",J3360,0)</f>
        <v>0</v>
      </c>
      <c r="BH3360" s="204">
        <f>IF(N3360="sníž. přenesená",J3360,0)</f>
        <v>0</v>
      </c>
      <c r="BI3360" s="204">
        <f>IF(N3360="nulová",J3360,0)</f>
        <v>0</v>
      </c>
      <c r="BJ3360" s="24" t="s">
        <v>134</v>
      </c>
      <c r="BK3360" s="204">
        <f>ROUND(I3360*H3360,2)</f>
        <v>0</v>
      </c>
      <c r="BL3360" s="24" t="s">
        <v>133</v>
      </c>
      <c r="BM3360" s="24" t="s">
        <v>3887</v>
      </c>
    </row>
    <row r="3361" spans="2:65" s="1" customFormat="1" ht="27">
      <c r="B3361" s="41"/>
      <c r="C3361" s="63"/>
      <c r="D3361" s="205" t="s">
        <v>135</v>
      </c>
      <c r="E3361" s="63"/>
      <c r="F3361" s="206" t="s">
        <v>3886</v>
      </c>
      <c r="G3361" s="63"/>
      <c r="H3361" s="63"/>
      <c r="I3361" s="163"/>
      <c r="J3361" s="63"/>
      <c r="K3361" s="63"/>
      <c r="L3361" s="61"/>
      <c r="M3361" s="207"/>
      <c r="N3361" s="42"/>
      <c r="O3361" s="42"/>
      <c r="P3361" s="42"/>
      <c r="Q3361" s="42"/>
      <c r="R3361" s="42"/>
      <c r="S3361" s="42"/>
      <c r="T3361" s="78"/>
      <c r="AT3361" s="24" t="s">
        <v>135</v>
      </c>
      <c r="AU3361" s="24" t="s">
        <v>134</v>
      </c>
    </row>
    <row r="3362" spans="2:65" s="1" customFormat="1" ht="31.5" customHeight="1">
      <c r="B3362" s="41"/>
      <c r="C3362" s="193" t="s">
        <v>2151</v>
      </c>
      <c r="D3362" s="193" t="s">
        <v>129</v>
      </c>
      <c r="E3362" s="194" t="s">
        <v>3888</v>
      </c>
      <c r="F3362" s="195" t="s">
        <v>3889</v>
      </c>
      <c r="G3362" s="196" t="s">
        <v>489</v>
      </c>
      <c r="H3362" s="197">
        <v>12</v>
      </c>
      <c r="I3362" s="198"/>
      <c r="J3362" s="199">
        <f>ROUND(I3362*H3362,2)</f>
        <v>0</v>
      </c>
      <c r="K3362" s="195" t="s">
        <v>21</v>
      </c>
      <c r="L3362" s="61"/>
      <c r="M3362" s="200" t="s">
        <v>21</v>
      </c>
      <c r="N3362" s="201" t="s">
        <v>42</v>
      </c>
      <c r="O3362" s="42"/>
      <c r="P3362" s="202">
        <f>O3362*H3362</f>
        <v>0</v>
      </c>
      <c r="Q3362" s="202">
        <v>0</v>
      </c>
      <c r="R3362" s="202">
        <f>Q3362*H3362</f>
        <v>0</v>
      </c>
      <c r="S3362" s="202">
        <v>0</v>
      </c>
      <c r="T3362" s="203">
        <f>S3362*H3362</f>
        <v>0</v>
      </c>
      <c r="AR3362" s="24" t="s">
        <v>133</v>
      </c>
      <c r="AT3362" s="24" t="s">
        <v>129</v>
      </c>
      <c r="AU3362" s="24" t="s">
        <v>134</v>
      </c>
      <c r="AY3362" s="24" t="s">
        <v>126</v>
      </c>
      <c r="BE3362" s="204">
        <f>IF(N3362="základní",J3362,0)</f>
        <v>0</v>
      </c>
      <c r="BF3362" s="204">
        <f>IF(N3362="snížená",J3362,0)</f>
        <v>0</v>
      </c>
      <c r="BG3362" s="204">
        <f>IF(N3362="zákl. přenesená",J3362,0)</f>
        <v>0</v>
      </c>
      <c r="BH3362" s="204">
        <f>IF(N3362="sníž. přenesená",J3362,0)</f>
        <v>0</v>
      </c>
      <c r="BI3362" s="204">
        <f>IF(N3362="nulová",J3362,0)</f>
        <v>0</v>
      </c>
      <c r="BJ3362" s="24" t="s">
        <v>134</v>
      </c>
      <c r="BK3362" s="204">
        <f>ROUND(I3362*H3362,2)</f>
        <v>0</v>
      </c>
      <c r="BL3362" s="24" t="s">
        <v>133</v>
      </c>
      <c r="BM3362" s="24" t="s">
        <v>3890</v>
      </c>
    </row>
    <row r="3363" spans="2:65" s="1" customFormat="1" ht="27">
      <c r="B3363" s="41"/>
      <c r="C3363" s="63"/>
      <c r="D3363" s="205" t="s">
        <v>135</v>
      </c>
      <c r="E3363" s="63"/>
      <c r="F3363" s="206" t="s">
        <v>3889</v>
      </c>
      <c r="G3363" s="63"/>
      <c r="H3363" s="63"/>
      <c r="I3363" s="163"/>
      <c r="J3363" s="63"/>
      <c r="K3363" s="63"/>
      <c r="L3363" s="61"/>
      <c r="M3363" s="207"/>
      <c r="N3363" s="42"/>
      <c r="O3363" s="42"/>
      <c r="P3363" s="42"/>
      <c r="Q3363" s="42"/>
      <c r="R3363" s="42"/>
      <c r="S3363" s="42"/>
      <c r="T3363" s="78"/>
      <c r="AT3363" s="24" t="s">
        <v>135</v>
      </c>
      <c r="AU3363" s="24" t="s">
        <v>134</v>
      </c>
    </row>
    <row r="3364" spans="2:65" s="1" customFormat="1" ht="22.5" customHeight="1">
      <c r="B3364" s="41"/>
      <c r="C3364" s="193" t="s">
        <v>3891</v>
      </c>
      <c r="D3364" s="193" t="s">
        <v>129</v>
      </c>
      <c r="E3364" s="194" t="s">
        <v>3892</v>
      </c>
      <c r="F3364" s="195" t="s">
        <v>3893</v>
      </c>
      <c r="G3364" s="196" t="s">
        <v>489</v>
      </c>
      <c r="H3364" s="197">
        <v>19</v>
      </c>
      <c r="I3364" s="198"/>
      <c r="J3364" s="199">
        <f>ROUND(I3364*H3364,2)</f>
        <v>0</v>
      </c>
      <c r="K3364" s="195" t="s">
        <v>21</v>
      </c>
      <c r="L3364" s="61"/>
      <c r="M3364" s="200" t="s">
        <v>21</v>
      </c>
      <c r="N3364" s="201" t="s">
        <v>42</v>
      </c>
      <c r="O3364" s="42"/>
      <c r="P3364" s="202">
        <f>O3364*H3364</f>
        <v>0</v>
      </c>
      <c r="Q3364" s="202">
        <v>0</v>
      </c>
      <c r="R3364" s="202">
        <f>Q3364*H3364</f>
        <v>0</v>
      </c>
      <c r="S3364" s="202">
        <v>0</v>
      </c>
      <c r="T3364" s="203">
        <f>S3364*H3364</f>
        <v>0</v>
      </c>
      <c r="AR3364" s="24" t="s">
        <v>133</v>
      </c>
      <c r="AT3364" s="24" t="s">
        <v>129</v>
      </c>
      <c r="AU3364" s="24" t="s">
        <v>134</v>
      </c>
      <c r="AY3364" s="24" t="s">
        <v>126</v>
      </c>
      <c r="BE3364" s="204">
        <f>IF(N3364="základní",J3364,0)</f>
        <v>0</v>
      </c>
      <c r="BF3364" s="204">
        <f>IF(N3364="snížená",J3364,0)</f>
        <v>0</v>
      </c>
      <c r="BG3364" s="204">
        <f>IF(N3364="zákl. přenesená",J3364,0)</f>
        <v>0</v>
      </c>
      <c r="BH3364" s="204">
        <f>IF(N3364="sníž. přenesená",J3364,0)</f>
        <v>0</v>
      </c>
      <c r="BI3364" s="204">
        <f>IF(N3364="nulová",J3364,0)</f>
        <v>0</v>
      </c>
      <c r="BJ3364" s="24" t="s">
        <v>134</v>
      </c>
      <c r="BK3364" s="204">
        <f>ROUND(I3364*H3364,2)</f>
        <v>0</v>
      </c>
      <c r="BL3364" s="24" t="s">
        <v>133</v>
      </c>
      <c r="BM3364" s="24" t="s">
        <v>3894</v>
      </c>
    </row>
    <row r="3365" spans="2:65" s="1" customFormat="1" ht="13.5">
      <c r="B3365" s="41"/>
      <c r="C3365" s="63"/>
      <c r="D3365" s="205" t="s">
        <v>135</v>
      </c>
      <c r="E3365" s="63"/>
      <c r="F3365" s="206" t="s">
        <v>3893</v>
      </c>
      <c r="G3365" s="63"/>
      <c r="H3365" s="63"/>
      <c r="I3365" s="163"/>
      <c r="J3365" s="63"/>
      <c r="K3365" s="63"/>
      <c r="L3365" s="61"/>
      <c r="M3365" s="207"/>
      <c r="N3365" s="42"/>
      <c r="O3365" s="42"/>
      <c r="P3365" s="42"/>
      <c r="Q3365" s="42"/>
      <c r="R3365" s="42"/>
      <c r="S3365" s="42"/>
      <c r="T3365" s="78"/>
      <c r="AT3365" s="24" t="s">
        <v>135</v>
      </c>
      <c r="AU3365" s="24" t="s">
        <v>134</v>
      </c>
    </row>
    <row r="3366" spans="2:65" s="1" customFormat="1" ht="31.5" customHeight="1">
      <c r="B3366" s="41"/>
      <c r="C3366" s="193" t="s">
        <v>2155</v>
      </c>
      <c r="D3366" s="193" t="s">
        <v>129</v>
      </c>
      <c r="E3366" s="194" t="s">
        <v>3895</v>
      </c>
      <c r="F3366" s="195" t="s">
        <v>3896</v>
      </c>
      <c r="G3366" s="196" t="s">
        <v>489</v>
      </c>
      <c r="H3366" s="197">
        <v>4</v>
      </c>
      <c r="I3366" s="198"/>
      <c r="J3366" s="199">
        <f>ROUND(I3366*H3366,2)</f>
        <v>0</v>
      </c>
      <c r="K3366" s="195" t="s">
        <v>21</v>
      </c>
      <c r="L3366" s="61"/>
      <c r="M3366" s="200" t="s">
        <v>21</v>
      </c>
      <c r="N3366" s="201" t="s">
        <v>42</v>
      </c>
      <c r="O3366" s="42"/>
      <c r="P3366" s="202">
        <f>O3366*H3366</f>
        <v>0</v>
      </c>
      <c r="Q3366" s="202">
        <v>0</v>
      </c>
      <c r="R3366" s="202">
        <f>Q3366*H3366</f>
        <v>0</v>
      </c>
      <c r="S3366" s="202">
        <v>0</v>
      </c>
      <c r="T3366" s="203">
        <f>S3366*H3366</f>
        <v>0</v>
      </c>
      <c r="AR3366" s="24" t="s">
        <v>133</v>
      </c>
      <c r="AT3366" s="24" t="s">
        <v>129</v>
      </c>
      <c r="AU3366" s="24" t="s">
        <v>134</v>
      </c>
      <c r="AY3366" s="24" t="s">
        <v>126</v>
      </c>
      <c r="BE3366" s="204">
        <f>IF(N3366="základní",J3366,0)</f>
        <v>0</v>
      </c>
      <c r="BF3366" s="204">
        <f>IF(N3366="snížená",J3366,0)</f>
        <v>0</v>
      </c>
      <c r="BG3366" s="204">
        <f>IF(N3366="zákl. přenesená",J3366,0)</f>
        <v>0</v>
      </c>
      <c r="BH3366" s="204">
        <f>IF(N3366="sníž. přenesená",J3366,0)</f>
        <v>0</v>
      </c>
      <c r="BI3366" s="204">
        <f>IF(N3366="nulová",J3366,0)</f>
        <v>0</v>
      </c>
      <c r="BJ3366" s="24" t="s">
        <v>134</v>
      </c>
      <c r="BK3366" s="204">
        <f>ROUND(I3366*H3366,2)</f>
        <v>0</v>
      </c>
      <c r="BL3366" s="24" t="s">
        <v>133</v>
      </c>
      <c r="BM3366" s="24" t="s">
        <v>3897</v>
      </c>
    </row>
    <row r="3367" spans="2:65" s="1" customFormat="1" ht="13.5">
      <c r="B3367" s="41"/>
      <c r="C3367" s="63"/>
      <c r="D3367" s="205" t="s">
        <v>135</v>
      </c>
      <c r="E3367" s="63"/>
      <c r="F3367" s="206" t="s">
        <v>3896</v>
      </c>
      <c r="G3367" s="63"/>
      <c r="H3367" s="63"/>
      <c r="I3367" s="163"/>
      <c r="J3367" s="63"/>
      <c r="K3367" s="63"/>
      <c r="L3367" s="61"/>
      <c r="M3367" s="207"/>
      <c r="N3367" s="42"/>
      <c r="O3367" s="42"/>
      <c r="P3367" s="42"/>
      <c r="Q3367" s="42"/>
      <c r="R3367" s="42"/>
      <c r="S3367" s="42"/>
      <c r="T3367" s="78"/>
      <c r="AT3367" s="24" t="s">
        <v>135</v>
      </c>
      <c r="AU3367" s="24" t="s">
        <v>134</v>
      </c>
    </row>
    <row r="3368" spans="2:65" s="1" customFormat="1" ht="31.5" customHeight="1">
      <c r="B3368" s="41"/>
      <c r="C3368" s="193" t="s">
        <v>3898</v>
      </c>
      <c r="D3368" s="193" t="s">
        <v>129</v>
      </c>
      <c r="E3368" s="194" t="s">
        <v>3899</v>
      </c>
      <c r="F3368" s="195" t="s">
        <v>3900</v>
      </c>
      <c r="G3368" s="196" t="s">
        <v>489</v>
      </c>
      <c r="H3368" s="197">
        <v>2</v>
      </c>
      <c r="I3368" s="198"/>
      <c r="J3368" s="199">
        <f>ROUND(I3368*H3368,2)</f>
        <v>0</v>
      </c>
      <c r="K3368" s="195" t="s">
        <v>21</v>
      </c>
      <c r="L3368" s="61"/>
      <c r="M3368" s="200" t="s">
        <v>21</v>
      </c>
      <c r="N3368" s="201" t="s">
        <v>42</v>
      </c>
      <c r="O3368" s="42"/>
      <c r="P3368" s="202">
        <f>O3368*H3368</f>
        <v>0</v>
      </c>
      <c r="Q3368" s="202">
        <v>0</v>
      </c>
      <c r="R3368" s="202">
        <f>Q3368*H3368</f>
        <v>0</v>
      </c>
      <c r="S3368" s="202">
        <v>0</v>
      </c>
      <c r="T3368" s="203">
        <f>S3368*H3368</f>
        <v>0</v>
      </c>
      <c r="AR3368" s="24" t="s">
        <v>133</v>
      </c>
      <c r="AT3368" s="24" t="s">
        <v>129</v>
      </c>
      <c r="AU3368" s="24" t="s">
        <v>134</v>
      </c>
      <c r="AY3368" s="24" t="s">
        <v>126</v>
      </c>
      <c r="BE3368" s="204">
        <f>IF(N3368="základní",J3368,0)</f>
        <v>0</v>
      </c>
      <c r="BF3368" s="204">
        <f>IF(N3368="snížená",J3368,0)</f>
        <v>0</v>
      </c>
      <c r="BG3368" s="204">
        <f>IF(N3368="zákl. přenesená",J3368,0)</f>
        <v>0</v>
      </c>
      <c r="BH3368" s="204">
        <f>IF(N3368="sníž. přenesená",J3368,0)</f>
        <v>0</v>
      </c>
      <c r="BI3368" s="204">
        <f>IF(N3368="nulová",J3368,0)</f>
        <v>0</v>
      </c>
      <c r="BJ3368" s="24" t="s">
        <v>134</v>
      </c>
      <c r="BK3368" s="204">
        <f>ROUND(I3368*H3368,2)</f>
        <v>0</v>
      </c>
      <c r="BL3368" s="24" t="s">
        <v>133</v>
      </c>
      <c r="BM3368" s="24" t="s">
        <v>3901</v>
      </c>
    </row>
    <row r="3369" spans="2:65" s="1" customFormat="1" ht="13.5">
      <c r="B3369" s="41"/>
      <c r="C3369" s="63"/>
      <c r="D3369" s="205" t="s">
        <v>135</v>
      </c>
      <c r="E3369" s="63"/>
      <c r="F3369" s="206" t="s">
        <v>3900</v>
      </c>
      <c r="G3369" s="63"/>
      <c r="H3369" s="63"/>
      <c r="I3369" s="163"/>
      <c r="J3369" s="63"/>
      <c r="K3369" s="63"/>
      <c r="L3369" s="61"/>
      <c r="M3369" s="207"/>
      <c r="N3369" s="42"/>
      <c r="O3369" s="42"/>
      <c r="P3369" s="42"/>
      <c r="Q3369" s="42"/>
      <c r="R3369" s="42"/>
      <c r="S3369" s="42"/>
      <c r="T3369" s="78"/>
      <c r="AT3369" s="24" t="s">
        <v>135</v>
      </c>
      <c r="AU3369" s="24" t="s">
        <v>134</v>
      </c>
    </row>
    <row r="3370" spans="2:65" s="1" customFormat="1" ht="31.5" customHeight="1">
      <c r="B3370" s="41"/>
      <c r="C3370" s="193" t="s">
        <v>2159</v>
      </c>
      <c r="D3370" s="193" t="s">
        <v>129</v>
      </c>
      <c r="E3370" s="194" t="s">
        <v>3902</v>
      </c>
      <c r="F3370" s="195" t="s">
        <v>3903</v>
      </c>
      <c r="G3370" s="196" t="s">
        <v>489</v>
      </c>
      <c r="H3370" s="197">
        <v>2</v>
      </c>
      <c r="I3370" s="198"/>
      <c r="J3370" s="199">
        <f>ROUND(I3370*H3370,2)</f>
        <v>0</v>
      </c>
      <c r="K3370" s="195" t="s">
        <v>21</v>
      </c>
      <c r="L3370" s="61"/>
      <c r="M3370" s="200" t="s">
        <v>21</v>
      </c>
      <c r="N3370" s="201" t="s">
        <v>42</v>
      </c>
      <c r="O3370" s="42"/>
      <c r="P3370" s="202">
        <f>O3370*H3370</f>
        <v>0</v>
      </c>
      <c r="Q3370" s="202">
        <v>0</v>
      </c>
      <c r="R3370" s="202">
        <f>Q3370*H3370</f>
        <v>0</v>
      </c>
      <c r="S3370" s="202">
        <v>0</v>
      </c>
      <c r="T3370" s="203">
        <f>S3370*H3370</f>
        <v>0</v>
      </c>
      <c r="AR3370" s="24" t="s">
        <v>133</v>
      </c>
      <c r="AT3370" s="24" t="s">
        <v>129</v>
      </c>
      <c r="AU3370" s="24" t="s">
        <v>134</v>
      </c>
      <c r="AY3370" s="24" t="s">
        <v>126</v>
      </c>
      <c r="BE3370" s="204">
        <f>IF(N3370="základní",J3370,0)</f>
        <v>0</v>
      </c>
      <c r="BF3370" s="204">
        <f>IF(N3370="snížená",J3370,0)</f>
        <v>0</v>
      </c>
      <c r="BG3370" s="204">
        <f>IF(N3370="zákl. přenesená",J3370,0)</f>
        <v>0</v>
      </c>
      <c r="BH3370" s="204">
        <f>IF(N3370="sníž. přenesená",J3370,0)</f>
        <v>0</v>
      </c>
      <c r="BI3370" s="204">
        <f>IF(N3370="nulová",J3370,0)</f>
        <v>0</v>
      </c>
      <c r="BJ3370" s="24" t="s">
        <v>134</v>
      </c>
      <c r="BK3370" s="204">
        <f>ROUND(I3370*H3370,2)</f>
        <v>0</v>
      </c>
      <c r="BL3370" s="24" t="s">
        <v>133</v>
      </c>
      <c r="BM3370" s="24" t="s">
        <v>3904</v>
      </c>
    </row>
    <row r="3371" spans="2:65" s="1" customFormat="1" ht="27">
      <c r="B3371" s="41"/>
      <c r="C3371" s="63"/>
      <c r="D3371" s="205" t="s">
        <v>135</v>
      </c>
      <c r="E3371" s="63"/>
      <c r="F3371" s="206" t="s">
        <v>3903</v>
      </c>
      <c r="G3371" s="63"/>
      <c r="H3371" s="63"/>
      <c r="I3371" s="163"/>
      <c r="J3371" s="63"/>
      <c r="K3371" s="63"/>
      <c r="L3371" s="61"/>
      <c r="M3371" s="207"/>
      <c r="N3371" s="42"/>
      <c r="O3371" s="42"/>
      <c r="P3371" s="42"/>
      <c r="Q3371" s="42"/>
      <c r="R3371" s="42"/>
      <c r="S3371" s="42"/>
      <c r="T3371" s="78"/>
      <c r="AT3371" s="24" t="s">
        <v>135</v>
      </c>
      <c r="AU3371" s="24" t="s">
        <v>134</v>
      </c>
    </row>
    <row r="3372" spans="2:65" s="1" customFormat="1" ht="31.5" customHeight="1">
      <c r="B3372" s="41"/>
      <c r="C3372" s="193" t="s">
        <v>3905</v>
      </c>
      <c r="D3372" s="193" t="s">
        <v>129</v>
      </c>
      <c r="E3372" s="194" t="s">
        <v>3906</v>
      </c>
      <c r="F3372" s="195" t="s">
        <v>3907</v>
      </c>
      <c r="G3372" s="196" t="s">
        <v>489</v>
      </c>
      <c r="H3372" s="197">
        <v>1</v>
      </c>
      <c r="I3372" s="198"/>
      <c r="J3372" s="199">
        <f>ROUND(I3372*H3372,2)</f>
        <v>0</v>
      </c>
      <c r="K3372" s="195" t="s">
        <v>21</v>
      </c>
      <c r="L3372" s="61"/>
      <c r="M3372" s="200" t="s">
        <v>21</v>
      </c>
      <c r="N3372" s="201" t="s">
        <v>42</v>
      </c>
      <c r="O3372" s="42"/>
      <c r="P3372" s="202">
        <f>O3372*H3372</f>
        <v>0</v>
      </c>
      <c r="Q3372" s="202">
        <v>0</v>
      </c>
      <c r="R3372" s="202">
        <f>Q3372*H3372</f>
        <v>0</v>
      </c>
      <c r="S3372" s="202">
        <v>0</v>
      </c>
      <c r="T3372" s="203">
        <f>S3372*H3372</f>
        <v>0</v>
      </c>
      <c r="AR3372" s="24" t="s">
        <v>133</v>
      </c>
      <c r="AT3372" s="24" t="s">
        <v>129</v>
      </c>
      <c r="AU3372" s="24" t="s">
        <v>134</v>
      </c>
      <c r="AY3372" s="24" t="s">
        <v>126</v>
      </c>
      <c r="BE3372" s="204">
        <f>IF(N3372="základní",J3372,0)</f>
        <v>0</v>
      </c>
      <c r="BF3372" s="204">
        <f>IF(N3372="snížená",J3372,0)</f>
        <v>0</v>
      </c>
      <c r="BG3372" s="204">
        <f>IF(N3372="zákl. přenesená",J3372,0)</f>
        <v>0</v>
      </c>
      <c r="BH3372" s="204">
        <f>IF(N3372="sníž. přenesená",J3372,0)</f>
        <v>0</v>
      </c>
      <c r="BI3372" s="204">
        <f>IF(N3372="nulová",J3372,0)</f>
        <v>0</v>
      </c>
      <c r="BJ3372" s="24" t="s">
        <v>134</v>
      </c>
      <c r="BK3372" s="204">
        <f>ROUND(I3372*H3372,2)</f>
        <v>0</v>
      </c>
      <c r="BL3372" s="24" t="s">
        <v>133</v>
      </c>
      <c r="BM3372" s="24" t="s">
        <v>3908</v>
      </c>
    </row>
    <row r="3373" spans="2:65" s="1" customFormat="1" ht="27">
      <c r="B3373" s="41"/>
      <c r="C3373" s="63"/>
      <c r="D3373" s="205" t="s">
        <v>135</v>
      </c>
      <c r="E3373" s="63"/>
      <c r="F3373" s="206" t="s">
        <v>3907</v>
      </c>
      <c r="G3373" s="63"/>
      <c r="H3373" s="63"/>
      <c r="I3373" s="163"/>
      <c r="J3373" s="63"/>
      <c r="K3373" s="63"/>
      <c r="L3373" s="61"/>
      <c r="M3373" s="207"/>
      <c r="N3373" s="42"/>
      <c r="O3373" s="42"/>
      <c r="P3373" s="42"/>
      <c r="Q3373" s="42"/>
      <c r="R3373" s="42"/>
      <c r="S3373" s="42"/>
      <c r="T3373" s="78"/>
      <c r="AT3373" s="24" t="s">
        <v>135</v>
      </c>
      <c r="AU3373" s="24" t="s">
        <v>134</v>
      </c>
    </row>
    <row r="3374" spans="2:65" s="1" customFormat="1" ht="22.5" customHeight="1">
      <c r="B3374" s="41"/>
      <c r="C3374" s="193" t="s">
        <v>2163</v>
      </c>
      <c r="D3374" s="193" t="s">
        <v>129</v>
      </c>
      <c r="E3374" s="194" t="s">
        <v>3788</v>
      </c>
      <c r="F3374" s="195" t="s">
        <v>3789</v>
      </c>
      <c r="G3374" s="196" t="s">
        <v>169</v>
      </c>
      <c r="H3374" s="197">
        <v>24.5</v>
      </c>
      <c r="I3374" s="198"/>
      <c r="J3374" s="199">
        <f>ROUND(I3374*H3374,2)</f>
        <v>0</v>
      </c>
      <c r="K3374" s="195" t="s">
        <v>21</v>
      </c>
      <c r="L3374" s="61"/>
      <c r="M3374" s="200" t="s">
        <v>21</v>
      </c>
      <c r="N3374" s="201" t="s">
        <v>42</v>
      </c>
      <c r="O3374" s="42"/>
      <c r="P3374" s="202">
        <f>O3374*H3374</f>
        <v>0</v>
      </c>
      <c r="Q3374" s="202">
        <v>0</v>
      </c>
      <c r="R3374" s="202">
        <f>Q3374*H3374</f>
        <v>0</v>
      </c>
      <c r="S3374" s="202">
        <v>0</v>
      </c>
      <c r="T3374" s="203">
        <f>S3374*H3374</f>
        <v>0</v>
      </c>
      <c r="AR3374" s="24" t="s">
        <v>133</v>
      </c>
      <c r="AT3374" s="24" t="s">
        <v>129</v>
      </c>
      <c r="AU3374" s="24" t="s">
        <v>134</v>
      </c>
      <c r="AY3374" s="24" t="s">
        <v>126</v>
      </c>
      <c r="BE3374" s="204">
        <f>IF(N3374="základní",J3374,0)</f>
        <v>0</v>
      </c>
      <c r="BF3374" s="204">
        <f>IF(N3374="snížená",J3374,0)</f>
        <v>0</v>
      </c>
      <c r="BG3374" s="204">
        <f>IF(N3374="zákl. přenesená",J3374,0)</f>
        <v>0</v>
      </c>
      <c r="BH3374" s="204">
        <f>IF(N3374="sníž. přenesená",J3374,0)</f>
        <v>0</v>
      </c>
      <c r="BI3374" s="204">
        <f>IF(N3374="nulová",J3374,0)</f>
        <v>0</v>
      </c>
      <c r="BJ3374" s="24" t="s">
        <v>134</v>
      </c>
      <c r="BK3374" s="204">
        <f>ROUND(I3374*H3374,2)</f>
        <v>0</v>
      </c>
      <c r="BL3374" s="24" t="s">
        <v>133</v>
      </c>
      <c r="BM3374" s="24" t="s">
        <v>3909</v>
      </c>
    </row>
    <row r="3375" spans="2:65" s="1" customFormat="1" ht="13.5">
      <c r="B3375" s="41"/>
      <c r="C3375" s="63"/>
      <c r="D3375" s="208" t="s">
        <v>135</v>
      </c>
      <c r="E3375" s="63"/>
      <c r="F3375" s="209" t="s">
        <v>3789</v>
      </c>
      <c r="G3375" s="63"/>
      <c r="H3375" s="63"/>
      <c r="I3375" s="163"/>
      <c r="J3375" s="63"/>
      <c r="K3375" s="63"/>
      <c r="L3375" s="61"/>
      <c r="M3375" s="207"/>
      <c r="N3375" s="42"/>
      <c r="O3375" s="42"/>
      <c r="P3375" s="42"/>
      <c r="Q3375" s="42"/>
      <c r="R3375" s="42"/>
      <c r="S3375" s="42"/>
      <c r="T3375" s="78"/>
      <c r="AT3375" s="24" t="s">
        <v>135</v>
      </c>
      <c r="AU3375" s="24" t="s">
        <v>134</v>
      </c>
    </row>
    <row r="3376" spans="2:65" s="11" customFormat="1" ht="13.5">
      <c r="B3376" s="210"/>
      <c r="C3376" s="211"/>
      <c r="D3376" s="208" t="s">
        <v>171</v>
      </c>
      <c r="E3376" s="212" t="s">
        <v>21</v>
      </c>
      <c r="F3376" s="213" t="s">
        <v>3910</v>
      </c>
      <c r="G3376" s="211"/>
      <c r="H3376" s="214">
        <v>13.5</v>
      </c>
      <c r="I3376" s="215"/>
      <c r="J3376" s="211"/>
      <c r="K3376" s="211"/>
      <c r="L3376" s="216"/>
      <c r="M3376" s="217"/>
      <c r="N3376" s="218"/>
      <c r="O3376" s="218"/>
      <c r="P3376" s="218"/>
      <c r="Q3376" s="218"/>
      <c r="R3376" s="218"/>
      <c r="S3376" s="218"/>
      <c r="T3376" s="219"/>
      <c r="AT3376" s="220" t="s">
        <v>171</v>
      </c>
      <c r="AU3376" s="220" t="s">
        <v>134</v>
      </c>
      <c r="AV3376" s="11" t="s">
        <v>134</v>
      </c>
      <c r="AW3376" s="11" t="s">
        <v>33</v>
      </c>
      <c r="AX3376" s="11" t="s">
        <v>70</v>
      </c>
      <c r="AY3376" s="220" t="s">
        <v>126</v>
      </c>
    </row>
    <row r="3377" spans="2:65" s="11" customFormat="1" ht="13.5">
      <c r="B3377" s="210"/>
      <c r="C3377" s="211"/>
      <c r="D3377" s="208" t="s">
        <v>171</v>
      </c>
      <c r="E3377" s="212" t="s">
        <v>21</v>
      </c>
      <c r="F3377" s="213" t="s">
        <v>3911</v>
      </c>
      <c r="G3377" s="211"/>
      <c r="H3377" s="214">
        <v>11</v>
      </c>
      <c r="I3377" s="215"/>
      <c r="J3377" s="211"/>
      <c r="K3377" s="211"/>
      <c r="L3377" s="216"/>
      <c r="M3377" s="217"/>
      <c r="N3377" s="218"/>
      <c r="O3377" s="218"/>
      <c r="P3377" s="218"/>
      <c r="Q3377" s="218"/>
      <c r="R3377" s="218"/>
      <c r="S3377" s="218"/>
      <c r="T3377" s="219"/>
      <c r="AT3377" s="220" t="s">
        <v>171</v>
      </c>
      <c r="AU3377" s="220" t="s">
        <v>134</v>
      </c>
      <c r="AV3377" s="11" t="s">
        <v>134</v>
      </c>
      <c r="AW3377" s="11" t="s">
        <v>33</v>
      </c>
      <c r="AX3377" s="11" t="s">
        <v>70</v>
      </c>
      <c r="AY3377" s="220" t="s">
        <v>126</v>
      </c>
    </row>
    <row r="3378" spans="2:65" s="12" customFormat="1" ht="13.5">
      <c r="B3378" s="221"/>
      <c r="C3378" s="222"/>
      <c r="D3378" s="205" t="s">
        <v>171</v>
      </c>
      <c r="E3378" s="248" t="s">
        <v>21</v>
      </c>
      <c r="F3378" s="249" t="s">
        <v>174</v>
      </c>
      <c r="G3378" s="222"/>
      <c r="H3378" s="250">
        <v>24.5</v>
      </c>
      <c r="I3378" s="226"/>
      <c r="J3378" s="222"/>
      <c r="K3378" s="222"/>
      <c r="L3378" s="227"/>
      <c r="M3378" s="228"/>
      <c r="N3378" s="229"/>
      <c r="O3378" s="229"/>
      <c r="P3378" s="229"/>
      <c r="Q3378" s="229"/>
      <c r="R3378" s="229"/>
      <c r="S3378" s="229"/>
      <c r="T3378" s="230"/>
      <c r="AT3378" s="231" t="s">
        <v>171</v>
      </c>
      <c r="AU3378" s="231" t="s">
        <v>134</v>
      </c>
      <c r="AV3378" s="12" t="s">
        <v>133</v>
      </c>
      <c r="AW3378" s="12" t="s">
        <v>33</v>
      </c>
      <c r="AX3378" s="12" t="s">
        <v>78</v>
      </c>
      <c r="AY3378" s="231" t="s">
        <v>126</v>
      </c>
    </row>
    <row r="3379" spans="2:65" s="1" customFormat="1" ht="22.5" customHeight="1">
      <c r="B3379" s="41"/>
      <c r="C3379" s="193" t="s">
        <v>3912</v>
      </c>
      <c r="D3379" s="193" t="s">
        <v>129</v>
      </c>
      <c r="E3379" s="194" t="s">
        <v>3913</v>
      </c>
      <c r="F3379" s="195" t="s">
        <v>3914</v>
      </c>
      <c r="G3379" s="196" t="s">
        <v>132</v>
      </c>
      <c r="H3379" s="197">
        <v>1</v>
      </c>
      <c r="I3379" s="198"/>
      <c r="J3379" s="199">
        <f>ROUND(I3379*H3379,2)</f>
        <v>0</v>
      </c>
      <c r="K3379" s="195" t="s">
        <v>21</v>
      </c>
      <c r="L3379" s="61"/>
      <c r="M3379" s="200" t="s">
        <v>21</v>
      </c>
      <c r="N3379" s="201" t="s">
        <v>42</v>
      </c>
      <c r="O3379" s="42"/>
      <c r="P3379" s="202">
        <f>O3379*H3379</f>
        <v>0</v>
      </c>
      <c r="Q3379" s="202">
        <v>0</v>
      </c>
      <c r="R3379" s="202">
        <f>Q3379*H3379</f>
        <v>0</v>
      </c>
      <c r="S3379" s="202">
        <v>0</v>
      </c>
      <c r="T3379" s="203">
        <f>S3379*H3379</f>
        <v>0</v>
      </c>
      <c r="AR3379" s="24" t="s">
        <v>133</v>
      </c>
      <c r="AT3379" s="24" t="s">
        <v>129</v>
      </c>
      <c r="AU3379" s="24" t="s">
        <v>134</v>
      </c>
      <c r="AY3379" s="24" t="s">
        <v>126</v>
      </c>
      <c r="BE3379" s="204">
        <f>IF(N3379="základní",J3379,0)</f>
        <v>0</v>
      </c>
      <c r="BF3379" s="204">
        <f>IF(N3379="snížená",J3379,0)</f>
        <v>0</v>
      </c>
      <c r="BG3379" s="204">
        <f>IF(N3379="zákl. přenesená",J3379,0)</f>
        <v>0</v>
      </c>
      <c r="BH3379" s="204">
        <f>IF(N3379="sníž. přenesená",J3379,0)</f>
        <v>0</v>
      </c>
      <c r="BI3379" s="204">
        <f>IF(N3379="nulová",J3379,0)</f>
        <v>0</v>
      </c>
      <c r="BJ3379" s="24" t="s">
        <v>134</v>
      </c>
      <c r="BK3379" s="204">
        <f>ROUND(I3379*H3379,2)</f>
        <v>0</v>
      </c>
      <c r="BL3379" s="24" t="s">
        <v>133</v>
      </c>
      <c r="BM3379" s="24" t="s">
        <v>3915</v>
      </c>
    </row>
    <row r="3380" spans="2:65" s="1" customFormat="1" ht="13.5">
      <c r="B3380" s="41"/>
      <c r="C3380" s="63"/>
      <c r="D3380" s="205" t="s">
        <v>135</v>
      </c>
      <c r="E3380" s="63"/>
      <c r="F3380" s="206" t="s">
        <v>3914</v>
      </c>
      <c r="G3380" s="63"/>
      <c r="H3380" s="63"/>
      <c r="I3380" s="163"/>
      <c r="J3380" s="63"/>
      <c r="K3380" s="63"/>
      <c r="L3380" s="61"/>
      <c r="M3380" s="207"/>
      <c r="N3380" s="42"/>
      <c r="O3380" s="42"/>
      <c r="P3380" s="42"/>
      <c r="Q3380" s="42"/>
      <c r="R3380" s="42"/>
      <c r="S3380" s="42"/>
      <c r="T3380" s="78"/>
      <c r="AT3380" s="24" t="s">
        <v>135</v>
      </c>
      <c r="AU3380" s="24" t="s">
        <v>134</v>
      </c>
    </row>
    <row r="3381" spans="2:65" s="1" customFormat="1" ht="22.5" customHeight="1">
      <c r="B3381" s="41"/>
      <c r="C3381" s="193" t="s">
        <v>2166</v>
      </c>
      <c r="D3381" s="193" t="s">
        <v>129</v>
      </c>
      <c r="E3381" s="194" t="s">
        <v>3707</v>
      </c>
      <c r="F3381" s="195" t="s">
        <v>3708</v>
      </c>
      <c r="G3381" s="196" t="s">
        <v>1984</v>
      </c>
      <c r="H3381" s="261"/>
      <c r="I3381" s="198"/>
      <c r="J3381" s="199">
        <f>ROUND(I3381*H3381,2)</f>
        <v>0</v>
      </c>
      <c r="K3381" s="195" t="s">
        <v>160</v>
      </c>
      <c r="L3381" s="61"/>
      <c r="M3381" s="200" t="s">
        <v>21</v>
      </c>
      <c r="N3381" s="201" t="s">
        <v>42</v>
      </c>
      <c r="O3381" s="42"/>
      <c r="P3381" s="202">
        <f>O3381*H3381</f>
        <v>0</v>
      </c>
      <c r="Q3381" s="202">
        <v>0</v>
      </c>
      <c r="R3381" s="202">
        <f>Q3381*H3381</f>
        <v>0</v>
      </c>
      <c r="S3381" s="202">
        <v>0</v>
      </c>
      <c r="T3381" s="203">
        <f>S3381*H3381</f>
        <v>0</v>
      </c>
      <c r="AR3381" s="24" t="s">
        <v>133</v>
      </c>
      <c r="AT3381" s="24" t="s">
        <v>129</v>
      </c>
      <c r="AU3381" s="24" t="s">
        <v>134</v>
      </c>
      <c r="AY3381" s="24" t="s">
        <v>126</v>
      </c>
      <c r="BE3381" s="204">
        <f>IF(N3381="základní",J3381,0)</f>
        <v>0</v>
      </c>
      <c r="BF3381" s="204">
        <f>IF(N3381="snížená",J3381,0)</f>
        <v>0</v>
      </c>
      <c r="BG3381" s="204">
        <f>IF(N3381="zákl. přenesená",J3381,0)</f>
        <v>0</v>
      </c>
      <c r="BH3381" s="204">
        <f>IF(N3381="sníž. přenesená",J3381,0)</f>
        <v>0</v>
      </c>
      <c r="BI3381" s="204">
        <f>IF(N3381="nulová",J3381,0)</f>
        <v>0</v>
      </c>
      <c r="BJ3381" s="24" t="s">
        <v>134</v>
      </c>
      <c r="BK3381" s="204">
        <f>ROUND(I3381*H3381,2)</f>
        <v>0</v>
      </c>
      <c r="BL3381" s="24" t="s">
        <v>133</v>
      </c>
      <c r="BM3381" s="24" t="s">
        <v>3916</v>
      </c>
    </row>
    <row r="3382" spans="2:65" s="1" customFormat="1" ht="27">
      <c r="B3382" s="41"/>
      <c r="C3382" s="63"/>
      <c r="D3382" s="208" t="s">
        <v>135</v>
      </c>
      <c r="E3382" s="63"/>
      <c r="F3382" s="209" t="s">
        <v>3710</v>
      </c>
      <c r="G3382" s="63"/>
      <c r="H3382" s="63"/>
      <c r="I3382" s="163"/>
      <c r="J3382" s="63"/>
      <c r="K3382" s="63"/>
      <c r="L3382" s="61"/>
      <c r="M3382" s="207"/>
      <c r="N3382" s="42"/>
      <c r="O3382" s="42"/>
      <c r="P3382" s="42"/>
      <c r="Q3382" s="42"/>
      <c r="R3382" s="42"/>
      <c r="S3382" s="42"/>
      <c r="T3382" s="78"/>
      <c r="AT3382" s="24" t="s">
        <v>135</v>
      </c>
      <c r="AU3382" s="24" t="s">
        <v>134</v>
      </c>
    </row>
    <row r="3383" spans="2:65" s="1" customFormat="1" ht="121.5">
      <c r="B3383" s="41"/>
      <c r="C3383" s="63"/>
      <c r="D3383" s="208" t="s">
        <v>299</v>
      </c>
      <c r="E3383" s="63"/>
      <c r="F3383" s="236" t="s">
        <v>2257</v>
      </c>
      <c r="G3383" s="63"/>
      <c r="H3383" s="63"/>
      <c r="I3383" s="163"/>
      <c r="J3383" s="63"/>
      <c r="K3383" s="63"/>
      <c r="L3383" s="61"/>
      <c r="M3383" s="207"/>
      <c r="N3383" s="42"/>
      <c r="O3383" s="42"/>
      <c r="P3383" s="42"/>
      <c r="Q3383" s="42"/>
      <c r="R3383" s="42"/>
      <c r="S3383" s="42"/>
      <c r="T3383" s="78"/>
      <c r="AT3383" s="24" t="s">
        <v>299</v>
      </c>
      <c r="AU3383" s="24" t="s">
        <v>134</v>
      </c>
    </row>
    <row r="3384" spans="2:65" s="10" customFormat="1" ht="29.85" customHeight="1">
      <c r="B3384" s="176"/>
      <c r="C3384" s="177"/>
      <c r="D3384" s="190" t="s">
        <v>69</v>
      </c>
      <c r="E3384" s="191" t="s">
        <v>3917</v>
      </c>
      <c r="F3384" s="191" t="s">
        <v>3918</v>
      </c>
      <c r="G3384" s="177"/>
      <c r="H3384" s="177"/>
      <c r="I3384" s="180"/>
      <c r="J3384" s="192">
        <f>BK3384</f>
        <v>0</v>
      </c>
      <c r="K3384" s="177"/>
      <c r="L3384" s="182"/>
      <c r="M3384" s="183"/>
      <c r="N3384" s="184"/>
      <c r="O3384" s="184"/>
      <c r="P3384" s="185">
        <f>SUM(P3385:P3573)</f>
        <v>0</v>
      </c>
      <c r="Q3384" s="184"/>
      <c r="R3384" s="185">
        <f>SUM(R3385:R3573)</f>
        <v>0</v>
      </c>
      <c r="S3384" s="184"/>
      <c r="T3384" s="186">
        <f>SUM(T3385:T3573)</f>
        <v>0</v>
      </c>
      <c r="AR3384" s="187" t="s">
        <v>134</v>
      </c>
      <c r="AT3384" s="188" t="s">
        <v>69</v>
      </c>
      <c r="AU3384" s="188" t="s">
        <v>78</v>
      </c>
      <c r="AY3384" s="187" t="s">
        <v>126</v>
      </c>
      <c r="BK3384" s="189">
        <f>SUM(BK3385:BK3573)</f>
        <v>0</v>
      </c>
    </row>
    <row r="3385" spans="2:65" s="1" customFormat="1" ht="22.5" customHeight="1">
      <c r="B3385" s="41"/>
      <c r="C3385" s="193" t="s">
        <v>3919</v>
      </c>
      <c r="D3385" s="193" t="s">
        <v>129</v>
      </c>
      <c r="E3385" s="194" t="s">
        <v>3920</v>
      </c>
      <c r="F3385" s="195" t="s">
        <v>3921</v>
      </c>
      <c r="G3385" s="196" t="s">
        <v>400</v>
      </c>
      <c r="H3385" s="197">
        <v>539.904</v>
      </c>
      <c r="I3385" s="198"/>
      <c r="J3385" s="199">
        <f>ROUND(I3385*H3385,2)</f>
        <v>0</v>
      </c>
      <c r="K3385" s="195" t="s">
        <v>21</v>
      </c>
      <c r="L3385" s="61"/>
      <c r="M3385" s="200" t="s">
        <v>21</v>
      </c>
      <c r="N3385" s="201" t="s">
        <v>42</v>
      </c>
      <c r="O3385" s="42"/>
      <c r="P3385" s="202">
        <f>O3385*H3385</f>
        <v>0</v>
      </c>
      <c r="Q3385" s="202">
        <v>0</v>
      </c>
      <c r="R3385" s="202">
        <f>Q3385*H3385</f>
        <v>0</v>
      </c>
      <c r="S3385" s="202">
        <v>0</v>
      </c>
      <c r="T3385" s="203">
        <f>S3385*H3385</f>
        <v>0</v>
      </c>
      <c r="AR3385" s="24" t="s">
        <v>161</v>
      </c>
      <c r="AT3385" s="24" t="s">
        <v>129</v>
      </c>
      <c r="AU3385" s="24" t="s">
        <v>134</v>
      </c>
      <c r="AY3385" s="24" t="s">
        <v>126</v>
      </c>
      <c r="BE3385" s="204">
        <f>IF(N3385="základní",J3385,0)</f>
        <v>0</v>
      </c>
      <c r="BF3385" s="204">
        <f>IF(N3385="snížená",J3385,0)</f>
        <v>0</v>
      </c>
      <c r="BG3385" s="204">
        <f>IF(N3385="zákl. přenesená",J3385,0)</f>
        <v>0</v>
      </c>
      <c r="BH3385" s="204">
        <f>IF(N3385="sníž. přenesená",J3385,0)</f>
        <v>0</v>
      </c>
      <c r="BI3385" s="204">
        <f>IF(N3385="nulová",J3385,0)</f>
        <v>0</v>
      </c>
      <c r="BJ3385" s="24" t="s">
        <v>134</v>
      </c>
      <c r="BK3385" s="204">
        <f>ROUND(I3385*H3385,2)</f>
        <v>0</v>
      </c>
      <c r="BL3385" s="24" t="s">
        <v>161</v>
      </c>
      <c r="BM3385" s="24" t="s">
        <v>3922</v>
      </c>
    </row>
    <row r="3386" spans="2:65" s="1" customFormat="1" ht="13.5">
      <c r="B3386" s="41"/>
      <c r="C3386" s="63"/>
      <c r="D3386" s="208" t="s">
        <v>135</v>
      </c>
      <c r="E3386" s="63"/>
      <c r="F3386" s="209" t="s">
        <v>3921</v>
      </c>
      <c r="G3386" s="63"/>
      <c r="H3386" s="63"/>
      <c r="I3386" s="163"/>
      <c r="J3386" s="63"/>
      <c r="K3386" s="63"/>
      <c r="L3386" s="61"/>
      <c r="M3386" s="207"/>
      <c r="N3386" s="42"/>
      <c r="O3386" s="42"/>
      <c r="P3386" s="42"/>
      <c r="Q3386" s="42"/>
      <c r="R3386" s="42"/>
      <c r="S3386" s="42"/>
      <c r="T3386" s="78"/>
      <c r="AT3386" s="24" t="s">
        <v>135</v>
      </c>
      <c r="AU3386" s="24" t="s">
        <v>134</v>
      </c>
    </row>
    <row r="3387" spans="2:65" s="11" customFormat="1" ht="13.5">
      <c r="B3387" s="210"/>
      <c r="C3387" s="211"/>
      <c r="D3387" s="208" t="s">
        <v>171</v>
      </c>
      <c r="E3387" s="212" t="s">
        <v>21</v>
      </c>
      <c r="F3387" s="213" t="s">
        <v>1323</v>
      </c>
      <c r="G3387" s="211"/>
      <c r="H3387" s="214">
        <v>125.68</v>
      </c>
      <c r="I3387" s="215"/>
      <c r="J3387" s="211"/>
      <c r="K3387" s="211"/>
      <c r="L3387" s="216"/>
      <c r="M3387" s="217"/>
      <c r="N3387" s="218"/>
      <c r="O3387" s="218"/>
      <c r="P3387" s="218"/>
      <c r="Q3387" s="218"/>
      <c r="R3387" s="218"/>
      <c r="S3387" s="218"/>
      <c r="T3387" s="219"/>
      <c r="AT3387" s="220" t="s">
        <v>171</v>
      </c>
      <c r="AU3387" s="220" t="s">
        <v>134</v>
      </c>
      <c r="AV3387" s="11" t="s">
        <v>134</v>
      </c>
      <c r="AW3387" s="11" t="s">
        <v>33</v>
      </c>
      <c r="AX3387" s="11" t="s">
        <v>70</v>
      </c>
      <c r="AY3387" s="220" t="s">
        <v>126</v>
      </c>
    </row>
    <row r="3388" spans="2:65" s="11" customFormat="1" ht="13.5">
      <c r="B3388" s="210"/>
      <c r="C3388" s="211"/>
      <c r="D3388" s="208" t="s">
        <v>171</v>
      </c>
      <c r="E3388" s="212" t="s">
        <v>21</v>
      </c>
      <c r="F3388" s="213" t="s">
        <v>1257</v>
      </c>
      <c r="G3388" s="211"/>
      <c r="H3388" s="214">
        <v>162.12</v>
      </c>
      <c r="I3388" s="215"/>
      <c r="J3388" s="211"/>
      <c r="K3388" s="211"/>
      <c r="L3388" s="216"/>
      <c r="M3388" s="217"/>
      <c r="N3388" s="218"/>
      <c r="O3388" s="218"/>
      <c r="P3388" s="218"/>
      <c r="Q3388" s="218"/>
      <c r="R3388" s="218"/>
      <c r="S3388" s="218"/>
      <c r="T3388" s="219"/>
      <c r="AT3388" s="220" t="s">
        <v>171</v>
      </c>
      <c r="AU3388" s="220" t="s">
        <v>134</v>
      </c>
      <c r="AV3388" s="11" t="s">
        <v>134</v>
      </c>
      <c r="AW3388" s="11" t="s">
        <v>33</v>
      </c>
      <c r="AX3388" s="11" t="s">
        <v>70</v>
      </c>
      <c r="AY3388" s="220" t="s">
        <v>126</v>
      </c>
    </row>
    <row r="3389" spans="2:65" s="11" customFormat="1" ht="13.5">
      <c r="B3389" s="210"/>
      <c r="C3389" s="211"/>
      <c r="D3389" s="208" t="s">
        <v>171</v>
      </c>
      <c r="E3389" s="212" t="s">
        <v>21</v>
      </c>
      <c r="F3389" s="213" t="s">
        <v>1293</v>
      </c>
      <c r="G3389" s="211"/>
      <c r="H3389" s="214">
        <v>162.12</v>
      </c>
      <c r="I3389" s="215"/>
      <c r="J3389" s="211"/>
      <c r="K3389" s="211"/>
      <c r="L3389" s="216"/>
      <c r="M3389" s="217"/>
      <c r="N3389" s="218"/>
      <c r="O3389" s="218"/>
      <c r="P3389" s="218"/>
      <c r="Q3389" s="218"/>
      <c r="R3389" s="218"/>
      <c r="S3389" s="218"/>
      <c r="T3389" s="219"/>
      <c r="AT3389" s="220" t="s">
        <v>171</v>
      </c>
      <c r="AU3389" s="220" t="s">
        <v>134</v>
      </c>
      <c r="AV3389" s="11" t="s">
        <v>134</v>
      </c>
      <c r="AW3389" s="11" t="s">
        <v>33</v>
      </c>
      <c r="AX3389" s="11" t="s">
        <v>70</v>
      </c>
      <c r="AY3389" s="220" t="s">
        <v>126</v>
      </c>
    </row>
    <row r="3390" spans="2:65" s="12" customFormat="1" ht="13.5">
      <c r="B3390" s="221"/>
      <c r="C3390" s="222"/>
      <c r="D3390" s="208" t="s">
        <v>171</v>
      </c>
      <c r="E3390" s="223" t="s">
        <v>21</v>
      </c>
      <c r="F3390" s="224" t="s">
        <v>174</v>
      </c>
      <c r="G3390" s="222"/>
      <c r="H3390" s="225">
        <v>449.92</v>
      </c>
      <c r="I3390" s="226"/>
      <c r="J3390" s="222"/>
      <c r="K3390" s="222"/>
      <c r="L3390" s="227"/>
      <c r="M3390" s="228"/>
      <c r="N3390" s="229"/>
      <c r="O3390" s="229"/>
      <c r="P3390" s="229"/>
      <c r="Q3390" s="229"/>
      <c r="R3390" s="229"/>
      <c r="S3390" s="229"/>
      <c r="T3390" s="230"/>
      <c r="AT3390" s="231" t="s">
        <v>171</v>
      </c>
      <c r="AU3390" s="231" t="s">
        <v>134</v>
      </c>
      <c r="AV3390" s="12" t="s">
        <v>133</v>
      </c>
      <c r="AW3390" s="12" t="s">
        <v>33</v>
      </c>
      <c r="AX3390" s="12" t="s">
        <v>70</v>
      </c>
      <c r="AY3390" s="231" t="s">
        <v>126</v>
      </c>
    </row>
    <row r="3391" spans="2:65" s="11" customFormat="1" ht="13.5">
      <c r="B3391" s="210"/>
      <c r="C3391" s="211"/>
      <c r="D3391" s="208" t="s">
        <v>171</v>
      </c>
      <c r="E3391" s="212" t="s">
        <v>21</v>
      </c>
      <c r="F3391" s="213" t="s">
        <v>3923</v>
      </c>
      <c r="G3391" s="211"/>
      <c r="H3391" s="214">
        <v>539.904</v>
      </c>
      <c r="I3391" s="215"/>
      <c r="J3391" s="211"/>
      <c r="K3391" s="211"/>
      <c r="L3391" s="216"/>
      <c r="M3391" s="217"/>
      <c r="N3391" s="218"/>
      <c r="O3391" s="218"/>
      <c r="P3391" s="218"/>
      <c r="Q3391" s="218"/>
      <c r="R3391" s="218"/>
      <c r="S3391" s="218"/>
      <c r="T3391" s="219"/>
      <c r="AT3391" s="220" t="s">
        <v>171</v>
      </c>
      <c r="AU3391" s="220" t="s">
        <v>134</v>
      </c>
      <c r="AV3391" s="11" t="s">
        <v>134</v>
      </c>
      <c r="AW3391" s="11" t="s">
        <v>33</v>
      </c>
      <c r="AX3391" s="11" t="s">
        <v>70</v>
      </c>
      <c r="AY3391" s="220" t="s">
        <v>126</v>
      </c>
    </row>
    <row r="3392" spans="2:65" s="12" customFormat="1" ht="13.5">
      <c r="B3392" s="221"/>
      <c r="C3392" s="222"/>
      <c r="D3392" s="205" t="s">
        <v>171</v>
      </c>
      <c r="E3392" s="248" t="s">
        <v>21</v>
      </c>
      <c r="F3392" s="249" t="s">
        <v>174</v>
      </c>
      <c r="G3392" s="222"/>
      <c r="H3392" s="250">
        <v>539.904</v>
      </c>
      <c r="I3392" s="226"/>
      <c r="J3392" s="222"/>
      <c r="K3392" s="222"/>
      <c r="L3392" s="227"/>
      <c r="M3392" s="228"/>
      <c r="N3392" s="229"/>
      <c r="O3392" s="229"/>
      <c r="P3392" s="229"/>
      <c r="Q3392" s="229"/>
      <c r="R3392" s="229"/>
      <c r="S3392" s="229"/>
      <c r="T3392" s="230"/>
      <c r="AT3392" s="231" t="s">
        <v>171</v>
      </c>
      <c r="AU3392" s="231" t="s">
        <v>134</v>
      </c>
      <c r="AV3392" s="12" t="s">
        <v>133</v>
      </c>
      <c r="AW3392" s="12" t="s">
        <v>33</v>
      </c>
      <c r="AX3392" s="12" t="s">
        <v>78</v>
      </c>
      <c r="AY3392" s="231" t="s">
        <v>126</v>
      </c>
    </row>
    <row r="3393" spans="2:65" s="1" customFormat="1" ht="22.5" customHeight="1">
      <c r="B3393" s="41"/>
      <c r="C3393" s="251" t="s">
        <v>2171</v>
      </c>
      <c r="D3393" s="251" t="s">
        <v>391</v>
      </c>
      <c r="E3393" s="252" t="s">
        <v>3924</v>
      </c>
      <c r="F3393" s="253" t="s">
        <v>3925</v>
      </c>
      <c r="G3393" s="254" t="s">
        <v>400</v>
      </c>
      <c r="H3393" s="255">
        <v>539.904</v>
      </c>
      <c r="I3393" s="256"/>
      <c r="J3393" s="257">
        <f>ROUND(I3393*H3393,2)</f>
        <v>0</v>
      </c>
      <c r="K3393" s="253" t="s">
        <v>21</v>
      </c>
      <c r="L3393" s="258"/>
      <c r="M3393" s="259" t="s">
        <v>21</v>
      </c>
      <c r="N3393" s="260" t="s">
        <v>42</v>
      </c>
      <c r="O3393" s="42"/>
      <c r="P3393" s="202">
        <f>O3393*H3393</f>
        <v>0</v>
      </c>
      <c r="Q3393" s="202">
        <v>0</v>
      </c>
      <c r="R3393" s="202">
        <f>Q3393*H3393</f>
        <v>0</v>
      </c>
      <c r="S3393" s="202">
        <v>0</v>
      </c>
      <c r="T3393" s="203">
        <f>S3393*H3393</f>
        <v>0</v>
      </c>
      <c r="AR3393" s="24" t="s">
        <v>361</v>
      </c>
      <c r="AT3393" s="24" t="s">
        <v>391</v>
      </c>
      <c r="AU3393" s="24" t="s">
        <v>134</v>
      </c>
      <c r="AY3393" s="24" t="s">
        <v>126</v>
      </c>
      <c r="BE3393" s="204">
        <f>IF(N3393="základní",J3393,0)</f>
        <v>0</v>
      </c>
      <c r="BF3393" s="204">
        <f>IF(N3393="snížená",J3393,0)</f>
        <v>0</v>
      </c>
      <c r="BG3393" s="204">
        <f>IF(N3393="zákl. přenesená",J3393,0)</f>
        <v>0</v>
      </c>
      <c r="BH3393" s="204">
        <f>IF(N3393="sníž. přenesená",J3393,0)</f>
        <v>0</v>
      </c>
      <c r="BI3393" s="204">
        <f>IF(N3393="nulová",J3393,0)</f>
        <v>0</v>
      </c>
      <c r="BJ3393" s="24" t="s">
        <v>134</v>
      </c>
      <c r="BK3393" s="204">
        <f>ROUND(I3393*H3393,2)</f>
        <v>0</v>
      </c>
      <c r="BL3393" s="24" t="s">
        <v>161</v>
      </c>
      <c r="BM3393" s="24" t="s">
        <v>3926</v>
      </c>
    </row>
    <row r="3394" spans="2:65" s="1" customFormat="1" ht="13.5">
      <c r="B3394" s="41"/>
      <c r="C3394" s="63"/>
      <c r="D3394" s="205" t="s">
        <v>135</v>
      </c>
      <c r="E3394" s="63"/>
      <c r="F3394" s="206" t="s">
        <v>3925</v>
      </c>
      <c r="G3394" s="63"/>
      <c r="H3394" s="63"/>
      <c r="I3394" s="163"/>
      <c r="J3394" s="63"/>
      <c r="K3394" s="63"/>
      <c r="L3394" s="61"/>
      <c r="M3394" s="207"/>
      <c r="N3394" s="42"/>
      <c r="O3394" s="42"/>
      <c r="P3394" s="42"/>
      <c r="Q3394" s="42"/>
      <c r="R3394" s="42"/>
      <c r="S3394" s="42"/>
      <c r="T3394" s="78"/>
      <c r="AT3394" s="24" t="s">
        <v>135</v>
      </c>
      <c r="AU3394" s="24" t="s">
        <v>134</v>
      </c>
    </row>
    <row r="3395" spans="2:65" s="1" customFormat="1" ht="22.5" customHeight="1">
      <c r="B3395" s="41"/>
      <c r="C3395" s="193" t="s">
        <v>3927</v>
      </c>
      <c r="D3395" s="193" t="s">
        <v>129</v>
      </c>
      <c r="E3395" s="194" t="s">
        <v>3928</v>
      </c>
      <c r="F3395" s="195" t="s">
        <v>3929</v>
      </c>
      <c r="G3395" s="196" t="s">
        <v>400</v>
      </c>
      <c r="H3395" s="197">
        <v>60</v>
      </c>
      <c r="I3395" s="198"/>
      <c r="J3395" s="199">
        <f>ROUND(I3395*H3395,2)</f>
        <v>0</v>
      </c>
      <c r="K3395" s="195" t="s">
        <v>21</v>
      </c>
      <c r="L3395" s="61"/>
      <c r="M3395" s="200" t="s">
        <v>21</v>
      </c>
      <c r="N3395" s="201" t="s">
        <v>42</v>
      </c>
      <c r="O3395" s="42"/>
      <c r="P3395" s="202">
        <f>O3395*H3395</f>
        <v>0</v>
      </c>
      <c r="Q3395" s="202">
        <v>0</v>
      </c>
      <c r="R3395" s="202">
        <f>Q3395*H3395</f>
        <v>0</v>
      </c>
      <c r="S3395" s="202">
        <v>0</v>
      </c>
      <c r="T3395" s="203">
        <f>S3395*H3395</f>
        <v>0</v>
      </c>
      <c r="AR3395" s="24" t="s">
        <v>161</v>
      </c>
      <c r="AT3395" s="24" t="s">
        <v>129</v>
      </c>
      <c r="AU3395" s="24" t="s">
        <v>134</v>
      </c>
      <c r="AY3395" s="24" t="s">
        <v>126</v>
      </c>
      <c r="BE3395" s="204">
        <f>IF(N3395="základní",J3395,0)</f>
        <v>0</v>
      </c>
      <c r="BF3395" s="204">
        <f>IF(N3395="snížená",J3395,0)</f>
        <v>0</v>
      </c>
      <c r="BG3395" s="204">
        <f>IF(N3395="zákl. přenesená",J3395,0)</f>
        <v>0</v>
      </c>
      <c r="BH3395" s="204">
        <f>IF(N3395="sníž. přenesená",J3395,0)</f>
        <v>0</v>
      </c>
      <c r="BI3395" s="204">
        <f>IF(N3395="nulová",J3395,0)</f>
        <v>0</v>
      </c>
      <c r="BJ3395" s="24" t="s">
        <v>134</v>
      </c>
      <c r="BK3395" s="204">
        <f>ROUND(I3395*H3395,2)</f>
        <v>0</v>
      </c>
      <c r="BL3395" s="24" t="s">
        <v>161</v>
      </c>
      <c r="BM3395" s="24" t="s">
        <v>3930</v>
      </c>
    </row>
    <row r="3396" spans="2:65" s="1" customFormat="1" ht="13.5">
      <c r="B3396" s="41"/>
      <c r="C3396" s="63"/>
      <c r="D3396" s="205" t="s">
        <v>135</v>
      </c>
      <c r="E3396" s="63"/>
      <c r="F3396" s="206" t="s">
        <v>3929</v>
      </c>
      <c r="G3396" s="63"/>
      <c r="H3396" s="63"/>
      <c r="I3396" s="163"/>
      <c r="J3396" s="63"/>
      <c r="K3396" s="63"/>
      <c r="L3396" s="61"/>
      <c r="M3396" s="207"/>
      <c r="N3396" s="42"/>
      <c r="O3396" s="42"/>
      <c r="P3396" s="42"/>
      <c r="Q3396" s="42"/>
      <c r="R3396" s="42"/>
      <c r="S3396" s="42"/>
      <c r="T3396" s="78"/>
      <c r="AT3396" s="24" t="s">
        <v>135</v>
      </c>
      <c r="AU3396" s="24" t="s">
        <v>134</v>
      </c>
    </row>
    <row r="3397" spans="2:65" s="1" customFormat="1" ht="22.5" customHeight="1">
      <c r="B3397" s="41"/>
      <c r="C3397" s="193" t="s">
        <v>2174</v>
      </c>
      <c r="D3397" s="193" t="s">
        <v>129</v>
      </c>
      <c r="E3397" s="194" t="s">
        <v>3931</v>
      </c>
      <c r="F3397" s="195" t="s">
        <v>3932</v>
      </c>
      <c r="G3397" s="196" t="s">
        <v>400</v>
      </c>
      <c r="H3397" s="197">
        <v>132</v>
      </c>
      <c r="I3397" s="198"/>
      <c r="J3397" s="199">
        <f>ROUND(I3397*H3397,2)</f>
        <v>0</v>
      </c>
      <c r="K3397" s="195" t="s">
        <v>21</v>
      </c>
      <c r="L3397" s="61"/>
      <c r="M3397" s="200" t="s">
        <v>21</v>
      </c>
      <c r="N3397" s="201" t="s">
        <v>42</v>
      </c>
      <c r="O3397" s="42"/>
      <c r="P3397" s="202">
        <f>O3397*H3397</f>
        <v>0</v>
      </c>
      <c r="Q3397" s="202">
        <v>0</v>
      </c>
      <c r="R3397" s="202">
        <f>Q3397*H3397</f>
        <v>0</v>
      </c>
      <c r="S3397" s="202">
        <v>0</v>
      </c>
      <c r="T3397" s="203">
        <f>S3397*H3397</f>
        <v>0</v>
      </c>
      <c r="AR3397" s="24" t="s">
        <v>161</v>
      </c>
      <c r="AT3397" s="24" t="s">
        <v>129</v>
      </c>
      <c r="AU3397" s="24" t="s">
        <v>134</v>
      </c>
      <c r="AY3397" s="24" t="s">
        <v>126</v>
      </c>
      <c r="BE3397" s="204">
        <f>IF(N3397="základní",J3397,0)</f>
        <v>0</v>
      </c>
      <c r="BF3397" s="204">
        <f>IF(N3397="snížená",J3397,0)</f>
        <v>0</v>
      </c>
      <c r="BG3397" s="204">
        <f>IF(N3397="zákl. přenesená",J3397,0)</f>
        <v>0</v>
      </c>
      <c r="BH3397" s="204">
        <f>IF(N3397="sníž. přenesená",J3397,0)</f>
        <v>0</v>
      </c>
      <c r="BI3397" s="204">
        <f>IF(N3397="nulová",J3397,0)</f>
        <v>0</v>
      </c>
      <c r="BJ3397" s="24" t="s">
        <v>134</v>
      </c>
      <c r="BK3397" s="204">
        <f>ROUND(I3397*H3397,2)</f>
        <v>0</v>
      </c>
      <c r="BL3397" s="24" t="s">
        <v>161</v>
      </c>
      <c r="BM3397" s="24" t="s">
        <v>3933</v>
      </c>
    </row>
    <row r="3398" spans="2:65" s="1" customFormat="1" ht="13.5">
      <c r="B3398" s="41"/>
      <c r="C3398" s="63"/>
      <c r="D3398" s="205" t="s">
        <v>135</v>
      </c>
      <c r="E3398" s="63"/>
      <c r="F3398" s="206" t="s">
        <v>3932</v>
      </c>
      <c r="G3398" s="63"/>
      <c r="H3398" s="63"/>
      <c r="I3398" s="163"/>
      <c r="J3398" s="63"/>
      <c r="K3398" s="63"/>
      <c r="L3398" s="61"/>
      <c r="M3398" s="207"/>
      <c r="N3398" s="42"/>
      <c r="O3398" s="42"/>
      <c r="P3398" s="42"/>
      <c r="Q3398" s="42"/>
      <c r="R3398" s="42"/>
      <c r="S3398" s="42"/>
      <c r="T3398" s="78"/>
      <c r="AT3398" s="24" t="s">
        <v>135</v>
      </c>
      <c r="AU3398" s="24" t="s">
        <v>134</v>
      </c>
    </row>
    <row r="3399" spans="2:65" s="1" customFormat="1" ht="22.5" customHeight="1">
      <c r="B3399" s="41"/>
      <c r="C3399" s="193" t="s">
        <v>3934</v>
      </c>
      <c r="D3399" s="193" t="s">
        <v>129</v>
      </c>
      <c r="E3399" s="194" t="s">
        <v>3935</v>
      </c>
      <c r="F3399" s="195" t="s">
        <v>3936</v>
      </c>
      <c r="G3399" s="196" t="s">
        <v>693</v>
      </c>
      <c r="H3399" s="197">
        <v>3794.0039999999999</v>
      </c>
      <c r="I3399" s="198"/>
      <c r="J3399" s="199">
        <f>ROUND(I3399*H3399,2)</f>
        <v>0</v>
      </c>
      <c r="K3399" s="195" t="s">
        <v>21</v>
      </c>
      <c r="L3399" s="61"/>
      <c r="M3399" s="200" t="s">
        <v>21</v>
      </c>
      <c r="N3399" s="201" t="s">
        <v>42</v>
      </c>
      <c r="O3399" s="42"/>
      <c r="P3399" s="202">
        <f>O3399*H3399</f>
        <v>0</v>
      </c>
      <c r="Q3399" s="202">
        <v>0</v>
      </c>
      <c r="R3399" s="202">
        <f>Q3399*H3399</f>
        <v>0</v>
      </c>
      <c r="S3399" s="202">
        <v>0</v>
      </c>
      <c r="T3399" s="203">
        <f>S3399*H3399</f>
        <v>0</v>
      </c>
      <c r="AR3399" s="24" t="s">
        <v>161</v>
      </c>
      <c r="AT3399" s="24" t="s">
        <v>129</v>
      </c>
      <c r="AU3399" s="24" t="s">
        <v>134</v>
      </c>
      <c r="AY3399" s="24" t="s">
        <v>126</v>
      </c>
      <c r="BE3399" s="204">
        <f>IF(N3399="základní",J3399,0)</f>
        <v>0</v>
      </c>
      <c r="BF3399" s="204">
        <f>IF(N3399="snížená",J3399,0)</f>
        <v>0</v>
      </c>
      <c r="BG3399" s="204">
        <f>IF(N3399="zákl. přenesená",J3399,0)</f>
        <v>0</v>
      </c>
      <c r="BH3399" s="204">
        <f>IF(N3399="sníž. přenesená",J3399,0)</f>
        <v>0</v>
      </c>
      <c r="BI3399" s="204">
        <f>IF(N3399="nulová",J3399,0)</f>
        <v>0</v>
      </c>
      <c r="BJ3399" s="24" t="s">
        <v>134</v>
      </c>
      <c r="BK3399" s="204">
        <f>ROUND(I3399*H3399,2)</f>
        <v>0</v>
      </c>
      <c r="BL3399" s="24" t="s">
        <v>161</v>
      </c>
      <c r="BM3399" s="24" t="s">
        <v>3937</v>
      </c>
    </row>
    <row r="3400" spans="2:65" s="1" customFormat="1" ht="13.5">
      <c r="B3400" s="41"/>
      <c r="C3400" s="63"/>
      <c r="D3400" s="205" t="s">
        <v>135</v>
      </c>
      <c r="E3400" s="63"/>
      <c r="F3400" s="206" t="s">
        <v>3936</v>
      </c>
      <c r="G3400" s="63"/>
      <c r="H3400" s="63"/>
      <c r="I3400" s="163"/>
      <c r="J3400" s="63"/>
      <c r="K3400" s="63"/>
      <c r="L3400" s="61"/>
      <c r="M3400" s="207"/>
      <c r="N3400" s="42"/>
      <c r="O3400" s="42"/>
      <c r="P3400" s="42"/>
      <c r="Q3400" s="42"/>
      <c r="R3400" s="42"/>
      <c r="S3400" s="42"/>
      <c r="T3400" s="78"/>
      <c r="AT3400" s="24" t="s">
        <v>135</v>
      </c>
      <c r="AU3400" s="24" t="s">
        <v>134</v>
      </c>
    </row>
    <row r="3401" spans="2:65" s="1" customFormat="1" ht="31.5" customHeight="1">
      <c r="B3401" s="41"/>
      <c r="C3401" s="251" t="s">
        <v>2178</v>
      </c>
      <c r="D3401" s="251" t="s">
        <v>391</v>
      </c>
      <c r="E3401" s="252" t="s">
        <v>3938</v>
      </c>
      <c r="F3401" s="253" t="s">
        <v>3939</v>
      </c>
      <c r="G3401" s="254" t="s">
        <v>693</v>
      </c>
      <c r="H3401" s="255">
        <v>794.00400000000002</v>
      </c>
      <c r="I3401" s="256"/>
      <c r="J3401" s="257">
        <f>ROUND(I3401*H3401,2)</f>
        <v>0</v>
      </c>
      <c r="K3401" s="253" t="s">
        <v>21</v>
      </c>
      <c r="L3401" s="258"/>
      <c r="M3401" s="259" t="s">
        <v>21</v>
      </c>
      <c r="N3401" s="260" t="s">
        <v>42</v>
      </c>
      <c r="O3401" s="42"/>
      <c r="P3401" s="202">
        <f>O3401*H3401</f>
        <v>0</v>
      </c>
      <c r="Q3401" s="202">
        <v>0</v>
      </c>
      <c r="R3401" s="202">
        <f>Q3401*H3401</f>
        <v>0</v>
      </c>
      <c r="S3401" s="202">
        <v>0</v>
      </c>
      <c r="T3401" s="203">
        <f>S3401*H3401</f>
        <v>0</v>
      </c>
      <c r="AR3401" s="24" t="s">
        <v>361</v>
      </c>
      <c r="AT3401" s="24" t="s">
        <v>391</v>
      </c>
      <c r="AU3401" s="24" t="s">
        <v>134</v>
      </c>
      <c r="AY3401" s="24" t="s">
        <v>126</v>
      </c>
      <c r="BE3401" s="204">
        <f>IF(N3401="základní",J3401,0)</f>
        <v>0</v>
      </c>
      <c r="BF3401" s="204">
        <f>IF(N3401="snížená",J3401,0)</f>
        <v>0</v>
      </c>
      <c r="BG3401" s="204">
        <f>IF(N3401="zákl. přenesená",J3401,0)</f>
        <v>0</v>
      </c>
      <c r="BH3401" s="204">
        <f>IF(N3401="sníž. přenesená",J3401,0)</f>
        <v>0</v>
      </c>
      <c r="BI3401" s="204">
        <f>IF(N3401="nulová",J3401,0)</f>
        <v>0</v>
      </c>
      <c r="BJ3401" s="24" t="s">
        <v>134</v>
      </c>
      <c r="BK3401" s="204">
        <f>ROUND(I3401*H3401,2)</f>
        <v>0</v>
      </c>
      <c r="BL3401" s="24" t="s">
        <v>161</v>
      </c>
      <c r="BM3401" s="24" t="s">
        <v>3940</v>
      </c>
    </row>
    <row r="3402" spans="2:65" s="1" customFormat="1" ht="27">
      <c r="B3402" s="41"/>
      <c r="C3402" s="63"/>
      <c r="D3402" s="205" t="s">
        <v>135</v>
      </c>
      <c r="E3402" s="63"/>
      <c r="F3402" s="206" t="s">
        <v>3939</v>
      </c>
      <c r="G3402" s="63"/>
      <c r="H3402" s="63"/>
      <c r="I3402" s="163"/>
      <c r="J3402" s="63"/>
      <c r="K3402" s="63"/>
      <c r="L3402" s="61"/>
      <c r="M3402" s="207"/>
      <c r="N3402" s="42"/>
      <c r="O3402" s="42"/>
      <c r="P3402" s="42"/>
      <c r="Q3402" s="42"/>
      <c r="R3402" s="42"/>
      <c r="S3402" s="42"/>
      <c r="T3402" s="78"/>
      <c r="AT3402" s="24" t="s">
        <v>135</v>
      </c>
      <c r="AU3402" s="24" t="s">
        <v>134</v>
      </c>
    </row>
    <row r="3403" spans="2:65" s="1" customFormat="1" ht="31.5" customHeight="1">
      <c r="B3403" s="41"/>
      <c r="C3403" s="251" t="s">
        <v>3941</v>
      </c>
      <c r="D3403" s="251" t="s">
        <v>391</v>
      </c>
      <c r="E3403" s="252" t="s">
        <v>3942</v>
      </c>
      <c r="F3403" s="253" t="s">
        <v>3943</v>
      </c>
      <c r="G3403" s="254" t="s">
        <v>693</v>
      </c>
      <c r="H3403" s="255">
        <v>3000</v>
      </c>
      <c r="I3403" s="256"/>
      <c r="J3403" s="257">
        <f>ROUND(I3403*H3403,2)</f>
        <v>0</v>
      </c>
      <c r="K3403" s="253" t="s">
        <v>21</v>
      </c>
      <c r="L3403" s="258"/>
      <c r="M3403" s="259" t="s">
        <v>21</v>
      </c>
      <c r="N3403" s="260" t="s">
        <v>42</v>
      </c>
      <c r="O3403" s="42"/>
      <c r="P3403" s="202">
        <f>O3403*H3403</f>
        <v>0</v>
      </c>
      <c r="Q3403" s="202">
        <v>0</v>
      </c>
      <c r="R3403" s="202">
        <f>Q3403*H3403</f>
        <v>0</v>
      </c>
      <c r="S3403" s="202">
        <v>0</v>
      </c>
      <c r="T3403" s="203">
        <f>S3403*H3403</f>
        <v>0</v>
      </c>
      <c r="AR3403" s="24" t="s">
        <v>361</v>
      </c>
      <c r="AT3403" s="24" t="s">
        <v>391</v>
      </c>
      <c r="AU3403" s="24" t="s">
        <v>134</v>
      </c>
      <c r="AY3403" s="24" t="s">
        <v>126</v>
      </c>
      <c r="BE3403" s="204">
        <f>IF(N3403="základní",J3403,0)</f>
        <v>0</v>
      </c>
      <c r="BF3403" s="204">
        <f>IF(N3403="snížená",J3403,0)</f>
        <v>0</v>
      </c>
      <c r="BG3403" s="204">
        <f>IF(N3403="zákl. přenesená",J3403,0)</f>
        <v>0</v>
      </c>
      <c r="BH3403" s="204">
        <f>IF(N3403="sníž. přenesená",J3403,0)</f>
        <v>0</v>
      </c>
      <c r="BI3403" s="204">
        <f>IF(N3403="nulová",J3403,0)</f>
        <v>0</v>
      </c>
      <c r="BJ3403" s="24" t="s">
        <v>134</v>
      </c>
      <c r="BK3403" s="204">
        <f>ROUND(I3403*H3403,2)</f>
        <v>0</v>
      </c>
      <c r="BL3403" s="24" t="s">
        <v>161</v>
      </c>
      <c r="BM3403" s="24" t="s">
        <v>3944</v>
      </c>
    </row>
    <row r="3404" spans="2:65" s="1" customFormat="1" ht="27">
      <c r="B3404" s="41"/>
      <c r="C3404" s="63"/>
      <c r="D3404" s="208" t="s">
        <v>135</v>
      </c>
      <c r="E3404" s="63"/>
      <c r="F3404" s="209" t="s">
        <v>3943</v>
      </c>
      <c r="G3404" s="63"/>
      <c r="H3404" s="63"/>
      <c r="I3404" s="163"/>
      <c r="J3404" s="63"/>
      <c r="K3404" s="63"/>
      <c r="L3404" s="61"/>
      <c r="M3404" s="207"/>
      <c r="N3404" s="42"/>
      <c r="O3404" s="42"/>
      <c r="P3404" s="42"/>
      <c r="Q3404" s="42"/>
      <c r="R3404" s="42"/>
      <c r="S3404" s="42"/>
      <c r="T3404" s="78"/>
      <c r="AT3404" s="24" t="s">
        <v>135</v>
      </c>
      <c r="AU3404" s="24" t="s">
        <v>134</v>
      </c>
    </row>
    <row r="3405" spans="2:65" s="11" customFormat="1" ht="13.5">
      <c r="B3405" s="210"/>
      <c r="C3405" s="211"/>
      <c r="D3405" s="208" t="s">
        <v>171</v>
      </c>
      <c r="E3405" s="212" t="s">
        <v>21</v>
      </c>
      <c r="F3405" s="213" t="s">
        <v>3945</v>
      </c>
      <c r="G3405" s="211"/>
      <c r="H3405" s="214">
        <v>120</v>
      </c>
      <c r="I3405" s="215"/>
      <c r="J3405" s="211"/>
      <c r="K3405" s="211"/>
      <c r="L3405" s="216"/>
      <c r="M3405" s="217"/>
      <c r="N3405" s="218"/>
      <c r="O3405" s="218"/>
      <c r="P3405" s="218"/>
      <c r="Q3405" s="218"/>
      <c r="R3405" s="218"/>
      <c r="S3405" s="218"/>
      <c r="T3405" s="219"/>
      <c r="AT3405" s="220" t="s">
        <v>171</v>
      </c>
      <c r="AU3405" s="220" t="s">
        <v>134</v>
      </c>
      <c r="AV3405" s="11" t="s">
        <v>134</v>
      </c>
      <c r="AW3405" s="11" t="s">
        <v>33</v>
      </c>
      <c r="AX3405" s="11" t="s">
        <v>70</v>
      </c>
      <c r="AY3405" s="220" t="s">
        <v>126</v>
      </c>
    </row>
    <row r="3406" spans="2:65" s="11" customFormat="1" ht="13.5">
      <c r="B3406" s="210"/>
      <c r="C3406" s="211"/>
      <c r="D3406" s="208" t="s">
        <v>171</v>
      </c>
      <c r="E3406" s="212" t="s">
        <v>21</v>
      </c>
      <c r="F3406" s="213" t="s">
        <v>3946</v>
      </c>
      <c r="G3406" s="211"/>
      <c r="H3406" s="214">
        <v>120</v>
      </c>
      <c r="I3406" s="215"/>
      <c r="J3406" s="211"/>
      <c r="K3406" s="211"/>
      <c r="L3406" s="216"/>
      <c r="M3406" s="217"/>
      <c r="N3406" s="218"/>
      <c r="O3406" s="218"/>
      <c r="P3406" s="218"/>
      <c r="Q3406" s="218"/>
      <c r="R3406" s="218"/>
      <c r="S3406" s="218"/>
      <c r="T3406" s="219"/>
      <c r="AT3406" s="220" t="s">
        <v>171</v>
      </c>
      <c r="AU3406" s="220" t="s">
        <v>134</v>
      </c>
      <c r="AV3406" s="11" t="s">
        <v>134</v>
      </c>
      <c r="AW3406" s="11" t="s">
        <v>33</v>
      </c>
      <c r="AX3406" s="11" t="s">
        <v>70</v>
      </c>
      <c r="AY3406" s="220" t="s">
        <v>126</v>
      </c>
    </row>
    <row r="3407" spans="2:65" s="11" customFormat="1" ht="13.5">
      <c r="B3407" s="210"/>
      <c r="C3407" s="211"/>
      <c r="D3407" s="208" t="s">
        <v>171</v>
      </c>
      <c r="E3407" s="212" t="s">
        <v>21</v>
      </c>
      <c r="F3407" s="213" t="s">
        <v>3947</v>
      </c>
      <c r="G3407" s="211"/>
      <c r="H3407" s="214">
        <v>120</v>
      </c>
      <c r="I3407" s="215"/>
      <c r="J3407" s="211"/>
      <c r="K3407" s="211"/>
      <c r="L3407" s="216"/>
      <c r="M3407" s="217"/>
      <c r="N3407" s="218"/>
      <c r="O3407" s="218"/>
      <c r="P3407" s="218"/>
      <c r="Q3407" s="218"/>
      <c r="R3407" s="218"/>
      <c r="S3407" s="218"/>
      <c r="T3407" s="219"/>
      <c r="AT3407" s="220" t="s">
        <v>171</v>
      </c>
      <c r="AU3407" s="220" t="s">
        <v>134</v>
      </c>
      <c r="AV3407" s="11" t="s">
        <v>134</v>
      </c>
      <c r="AW3407" s="11" t="s">
        <v>33</v>
      </c>
      <c r="AX3407" s="11" t="s">
        <v>70</v>
      </c>
      <c r="AY3407" s="220" t="s">
        <v>126</v>
      </c>
    </row>
    <row r="3408" spans="2:65" s="11" customFormat="1" ht="13.5">
      <c r="B3408" s="210"/>
      <c r="C3408" s="211"/>
      <c r="D3408" s="208" t="s">
        <v>171</v>
      </c>
      <c r="E3408" s="212" t="s">
        <v>21</v>
      </c>
      <c r="F3408" s="213" t="s">
        <v>3948</v>
      </c>
      <c r="G3408" s="211"/>
      <c r="H3408" s="214">
        <v>120</v>
      </c>
      <c r="I3408" s="215"/>
      <c r="J3408" s="211"/>
      <c r="K3408" s="211"/>
      <c r="L3408" s="216"/>
      <c r="M3408" s="217"/>
      <c r="N3408" s="218"/>
      <c r="O3408" s="218"/>
      <c r="P3408" s="218"/>
      <c r="Q3408" s="218"/>
      <c r="R3408" s="218"/>
      <c r="S3408" s="218"/>
      <c r="T3408" s="219"/>
      <c r="AT3408" s="220" t="s">
        <v>171</v>
      </c>
      <c r="AU3408" s="220" t="s">
        <v>134</v>
      </c>
      <c r="AV3408" s="11" t="s">
        <v>134</v>
      </c>
      <c r="AW3408" s="11" t="s">
        <v>33</v>
      </c>
      <c r="AX3408" s="11" t="s">
        <v>70</v>
      </c>
      <c r="AY3408" s="220" t="s">
        <v>126</v>
      </c>
    </row>
    <row r="3409" spans="2:51" s="11" customFormat="1" ht="13.5">
      <c r="B3409" s="210"/>
      <c r="C3409" s="211"/>
      <c r="D3409" s="208" t="s">
        <v>171</v>
      </c>
      <c r="E3409" s="212" t="s">
        <v>21</v>
      </c>
      <c r="F3409" s="213" t="s">
        <v>3949</v>
      </c>
      <c r="G3409" s="211"/>
      <c r="H3409" s="214">
        <v>120</v>
      </c>
      <c r="I3409" s="215"/>
      <c r="J3409" s="211"/>
      <c r="K3409" s="211"/>
      <c r="L3409" s="216"/>
      <c r="M3409" s="217"/>
      <c r="N3409" s="218"/>
      <c r="O3409" s="218"/>
      <c r="P3409" s="218"/>
      <c r="Q3409" s="218"/>
      <c r="R3409" s="218"/>
      <c r="S3409" s="218"/>
      <c r="T3409" s="219"/>
      <c r="AT3409" s="220" t="s">
        <v>171</v>
      </c>
      <c r="AU3409" s="220" t="s">
        <v>134</v>
      </c>
      <c r="AV3409" s="11" t="s">
        <v>134</v>
      </c>
      <c r="AW3409" s="11" t="s">
        <v>33</v>
      </c>
      <c r="AX3409" s="11" t="s">
        <v>70</v>
      </c>
      <c r="AY3409" s="220" t="s">
        <v>126</v>
      </c>
    </row>
    <row r="3410" spans="2:51" s="11" customFormat="1" ht="13.5">
      <c r="B3410" s="210"/>
      <c r="C3410" s="211"/>
      <c r="D3410" s="208" t="s">
        <v>171</v>
      </c>
      <c r="E3410" s="212" t="s">
        <v>21</v>
      </c>
      <c r="F3410" s="213" t="s">
        <v>3950</v>
      </c>
      <c r="G3410" s="211"/>
      <c r="H3410" s="214">
        <v>120</v>
      </c>
      <c r="I3410" s="215"/>
      <c r="J3410" s="211"/>
      <c r="K3410" s="211"/>
      <c r="L3410" s="216"/>
      <c r="M3410" s="217"/>
      <c r="N3410" s="218"/>
      <c r="O3410" s="218"/>
      <c r="P3410" s="218"/>
      <c r="Q3410" s="218"/>
      <c r="R3410" s="218"/>
      <c r="S3410" s="218"/>
      <c r="T3410" s="219"/>
      <c r="AT3410" s="220" t="s">
        <v>171</v>
      </c>
      <c r="AU3410" s="220" t="s">
        <v>134</v>
      </c>
      <c r="AV3410" s="11" t="s">
        <v>134</v>
      </c>
      <c r="AW3410" s="11" t="s">
        <v>33</v>
      </c>
      <c r="AX3410" s="11" t="s">
        <v>70</v>
      </c>
      <c r="AY3410" s="220" t="s">
        <v>126</v>
      </c>
    </row>
    <row r="3411" spans="2:51" s="11" customFormat="1" ht="13.5">
      <c r="B3411" s="210"/>
      <c r="C3411" s="211"/>
      <c r="D3411" s="208" t="s">
        <v>171</v>
      </c>
      <c r="E3411" s="212" t="s">
        <v>21</v>
      </c>
      <c r="F3411" s="213" t="s">
        <v>3951</v>
      </c>
      <c r="G3411" s="211"/>
      <c r="H3411" s="214">
        <v>120</v>
      </c>
      <c r="I3411" s="215"/>
      <c r="J3411" s="211"/>
      <c r="K3411" s="211"/>
      <c r="L3411" s="216"/>
      <c r="M3411" s="217"/>
      <c r="N3411" s="218"/>
      <c r="O3411" s="218"/>
      <c r="P3411" s="218"/>
      <c r="Q3411" s="218"/>
      <c r="R3411" s="218"/>
      <c r="S3411" s="218"/>
      <c r="T3411" s="219"/>
      <c r="AT3411" s="220" t="s">
        <v>171</v>
      </c>
      <c r="AU3411" s="220" t="s">
        <v>134</v>
      </c>
      <c r="AV3411" s="11" t="s">
        <v>134</v>
      </c>
      <c r="AW3411" s="11" t="s">
        <v>33</v>
      </c>
      <c r="AX3411" s="11" t="s">
        <v>70</v>
      </c>
      <c r="AY3411" s="220" t="s">
        <v>126</v>
      </c>
    </row>
    <row r="3412" spans="2:51" s="11" customFormat="1" ht="13.5">
      <c r="B3412" s="210"/>
      <c r="C3412" s="211"/>
      <c r="D3412" s="208" t="s">
        <v>171</v>
      </c>
      <c r="E3412" s="212" t="s">
        <v>21</v>
      </c>
      <c r="F3412" s="213" t="s">
        <v>3952</v>
      </c>
      <c r="G3412" s="211"/>
      <c r="H3412" s="214">
        <v>120</v>
      </c>
      <c r="I3412" s="215"/>
      <c r="J3412" s="211"/>
      <c r="K3412" s="211"/>
      <c r="L3412" s="216"/>
      <c r="M3412" s="217"/>
      <c r="N3412" s="218"/>
      <c r="O3412" s="218"/>
      <c r="P3412" s="218"/>
      <c r="Q3412" s="218"/>
      <c r="R3412" s="218"/>
      <c r="S3412" s="218"/>
      <c r="T3412" s="219"/>
      <c r="AT3412" s="220" t="s">
        <v>171</v>
      </c>
      <c r="AU3412" s="220" t="s">
        <v>134</v>
      </c>
      <c r="AV3412" s="11" t="s">
        <v>134</v>
      </c>
      <c r="AW3412" s="11" t="s">
        <v>33</v>
      </c>
      <c r="AX3412" s="11" t="s">
        <v>70</v>
      </c>
      <c r="AY3412" s="220" t="s">
        <v>126</v>
      </c>
    </row>
    <row r="3413" spans="2:51" s="11" customFormat="1" ht="13.5">
      <c r="B3413" s="210"/>
      <c r="C3413" s="211"/>
      <c r="D3413" s="208" t="s">
        <v>171</v>
      </c>
      <c r="E3413" s="212" t="s">
        <v>21</v>
      </c>
      <c r="F3413" s="213" t="s">
        <v>3953</v>
      </c>
      <c r="G3413" s="211"/>
      <c r="H3413" s="214">
        <v>120</v>
      </c>
      <c r="I3413" s="215"/>
      <c r="J3413" s="211"/>
      <c r="K3413" s="211"/>
      <c r="L3413" s="216"/>
      <c r="M3413" s="217"/>
      <c r="N3413" s="218"/>
      <c r="O3413" s="218"/>
      <c r="P3413" s="218"/>
      <c r="Q3413" s="218"/>
      <c r="R3413" s="218"/>
      <c r="S3413" s="218"/>
      <c r="T3413" s="219"/>
      <c r="AT3413" s="220" t="s">
        <v>171</v>
      </c>
      <c r="AU3413" s="220" t="s">
        <v>134</v>
      </c>
      <c r="AV3413" s="11" t="s">
        <v>134</v>
      </c>
      <c r="AW3413" s="11" t="s">
        <v>33</v>
      </c>
      <c r="AX3413" s="11" t="s">
        <v>70</v>
      </c>
      <c r="AY3413" s="220" t="s">
        <v>126</v>
      </c>
    </row>
    <row r="3414" spans="2:51" s="11" customFormat="1" ht="13.5">
      <c r="B3414" s="210"/>
      <c r="C3414" s="211"/>
      <c r="D3414" s="208" t="s">
        <v>171</v>
      </c>
      <c r="E3414" s="212" t="s">
        <v>21</v>
      </c>
      <c r="F3414" s="213" t="s">
        <v>3954</v>
      </c>
      <c r="G3414" s="211"/>
      <c r="H3414" s="214">
        <v>120</v>
      </c>
      <c r="I3414" s="215"/>
      <c r="J3414" s="211"/>
      <c r="K3414" s="211"/>
      <c r="L3414" s="216"/>
      <c r="M3414" s="217"/>
      <c r="N3414" s="218"/>
      <c r="O3414" s="218"/>
      <c r="P3414" s="218"/>
      <c r="Q3414" s="218"/>
      <c r="R3414" s="218"/>
      <c r="S3414" s="218"/>
      <c r="T3414" s="219"/>
      <c r="AT3414" s="220" t="s">
        <v>171</v>
      </c>
      <c r="AU3414" s="220" t="s">
        <v>134</v>
      </c>
      <c r="AV3414" s="11" t="s">
        <v>134</v>
      </c>
      <c r="AW3414" s="11" t="s">
        <v>33</v>
      </c>
      <c r="AX3414" s="11" t="s">
        <v>70</v>
      </c>
      <c r="AY3414" s="220" t="s">
        <v>126</v>
      </c>
    </row>
    <row r="3415" spans="2:51" s="11" customFormat="1" ht="13.5">
      <c r="B3415" s="210"/>
      <c r="C3415" s="211"/>
      <c r="D3415" s="208" t="s">
        <v>171</v>
      </c>
      <c r="E3415" s="212" t="s">
        <v>21</v>
      </c>
      <c r="F3415" s="213" t="s">
        <v>3955</v>
      </c>
      <c r="G3415" s="211"/>
      <c r="H3415" s="214">
        <v>120</v>
      </c>
      <c r="I3415" s="215"/>
      <c r="J3415" s="211"/>
      <c r="K3415" s="211"/>
      <c r="L3415" s="216"/>
      <c r="M3415" s="217"/>
      <c r="N3415" s="218"/>
      <c r="O3415" s="218"/>
      <c r="P3415" s="218"/>
      <c r="Q3415" s="218"/>
      <c r="R3415" s="218"/>
      <c r="S3415" s="218"/>
      <c r="T3415" s="219"/>
      <c r="AT3415" s="220" t="s">
        <v>171</v>
      </c>
      <c r="AU3415" s="220" t="s">
        <v>134</v>
      </c>
      <c r="AV3415" s="11" t="s">
        <v>134</v>
      </c>
      <c r="AW3415" s="11" t="s">
        <v>33</v>
      </c>
      <c r="AX3415" s="11" t="s">
        <v>70</v>
      </c>
      <c r="AY3415" s="220" t="s">
        <v>126</v>
      </c>
    </row>
    <row r="3416" spans="2:51" s="11" customFormat="1" ht="13.5">
      <c r="B3416" s="210"/>
      <c r="C3416" s="211"/>
      <c r="D3416" s="208" t="s">
        <v>171</v>
      </c>
      <c r="E3416" s="212" t="s">
        <v>21</v>
      </c>
      <c r="F3416" s="213" t="s">
        <v>3956</v>
      </c>
      <c r="G3416" s="211"/>
      <c r="H3416" s="214">
        <v>120</v>
      </c>
      <c r="I3416" s="215"/>
      <c r="J3416" s="211"/>
      <c r="K3416" s="211"/>
      <c r="L3416" s="216"/>
      <c r="M3416" s="217"/>
      <c r="N3416" s="218"/>
      <c r="O3416" s="218"/>
      <c r="P3416" s="218"/>
      <c r="Q3416" s="218"/>
      <c r="R3416" s="218"/>
      <c r="S3416" s="218"/>
      <c r="T3416" s="219"/>
      <c r="AT3416" s="220" t="s">
        <v>171</v>
      </c>
      <c r="AU3416" s="220" t="s">
        <v>134</v>
      </c>
      <c r="AV3416" s="11" t="s">
        <v>134</v>
      </c>
      <c r="AW3416" s="11" t="s">
        <v>33</v>
      </c>
      <c r="AX3416" s="11" t="s">
        <v>70</v>
      </c>
      <c r="AY3416" s="220" t="s">
        <v>126</v>
      </c>
    </row>
    <row r="3417" spans="2:51" s="11" customFormat="1" ht="13.5">
      <c r="B3417" s="210"/>
      <c r="C3417" s="211"/>
      <c r="D3417" s="208" t="s">
        <v>171</v>
      </c>
      <c r="E3417" s="212" t="s">
        <v>21</v>
      </c>
      <c r="F3417" s="213" t="s">
        <v>3957</v>
      </c>
      <c r="G3417" s="211"/>
      <c r="H3417" s="214">
        <v>120</v>
      </c>
      <c r="I3417" s="215"/>
      <c r="J3417" s="211"/>
      <c r="K3417" s="211"/>
      <c r="L3417" s="216"/>
      <c r="M3417" s="217"/>
      <c r="N3417" s="218"/>
      <c r="O3417" s="218"/>
      <c r="P3417" s="218"/>
      <c r="Q3417" s="218"/>
      <c r="R3417" s="218"/>
      <c r="S3417" s="218"/>
      <c r="T3417" s="219"/>
      <c r="AT3417" s="220" t="s">
        <v>171</v>
      </c>
      <c r="AU3417" s="220" t="s">
        <v>134</v>
      </c>
      <c r="AV3417" s="11" t="s">
        <v>134</v>
      </c>
      <c r="AW3417" s="11" t="s">
        <v>33</v>
      </c>
      <c r="AX3417" s="11" t="s">
        <v>70</v>
      </c>
      <c r="AY3417" s="220" t="s">
        <v>126</v>
      </c>
    </row>
    <row r="3418" spans="2:51" s="11" customFormat="1" ht="13.5">
      <c r="B3418" s="210"/>
      <c r="C3418" s="211"/>
      <c r="D3418" s="208" t="s">
        <v>171</v>
      </c>
      <c r="E3418" s="212" t="s">
        <v>21</v>
      </c>
      <c r="F3418" s="213" t="s">
        <v>3958</v>
      </c>
      <c r="G3418" s="211"/>
      <c r="H3418" s="214">
        <v>120</v>
      </c>
      <c r="I3418" s="215"/>
      <c r="J3418" s="211"/>
      <c r="K3418" s="211"/>
      <c r="L3418" s="216"/>
      <c r="M3418" s="217"/>
      <c r="N3418" s="218"/>
      <c r="O3418" s="218"/>
      <c r="P3418" s="218"/>
      <c r="Q3418" s="218"/>
      <c r="R3418" s="218"/>
      <c r="S3418" s="218"/>
      <c r="T3418" s="219"/>
      <c r="AT3418" s="220" t="s">
        <v>171</v>
      </c>
      <c r="AU3418" s="220" t="s">
        <v>134</v>
      </c>
      <c r="AV3418" s="11" t="s">
        <v>134</v>
      </c>
      <c r="AW3418" s="11" t="s">
        <v>33</v>
      </c>
      <c r="AX3418" s="11" t="s">
        <v>70</v>
      </c>
      <c r="AY3418" s="220" t="s">
        <v>126</v>
      </c>
    </row>
    <row r="3419" spans="2:51" s="11" customFormat="1" ht="13.5">
      <c r="B3419" s="210"/>
      <c r="C3419" s="211"/>
      <c r="D3419" s="208" t="s">
        <v>171</v>
      </c>
      <c r="E3419" s="212" t="s">
        <v>21</v>
      </c>
      <c r="F3419" s="213" t="s">
        <v>3959</v>
      </c>
      <c r="G3419" s="211"/>
      <c r="H3419" s="214">
        <v>120</v>
      </c>
      <c r="I3419" s="215"/>
      <c r="J3419" s="211"/>
      <c r="K3419" s="211"/>
      <c r="L3419" s="216"/>
      <c r="M3419" s="217"/>
      <c r="N3419" s="218"/>
      <c r="O3419" s="218"/>
      <c r="P3419" s="218"/>
      <c r="Q3419" s="218"/>
      <c r="R3419" s="218"/>
      <c r="S3419" s="218"/>
      <c r="T3419" s="219"/>
      <c r="AT3419" s="220" t="s">
        <v>171</v>
      </c>
      <c r="AU3419" s="220" t="s">
        <v>134</v>
      </c>
      <c r="AV3419" s="11" t="s">
        <v>134</v>
      </c>
      <c r="AW3419" s="11" t="s">
        <v>33</v>
      </c>
      <c r="AX3419" s="11" t="s">
        <v>70</v>
      </c>
      <c r="AY3419" s="220" t="s">
        <v>126</v>
      </c>
    </row>
    <row r="3420" spans="2:51" s="11" customFormat="1" ht="13.5">
      <c r="B3420" s="210"/>
      <c r="C3420" s="211"/>
      <c r="D3420" s="208" t="s">
        <v>171</v>
      </c>
      <c r="E3420" s="212" t="s">
        <v>21</v>
      </c>
      <c r="F3420" s="213" t="s">
        <v>3960</v>
      </c>
      <c r="G3420" s="211"/>
      <c r="H3420" s="214">
        <v>120</v>
      </c>
      <c r="I3420" s="215"/>
      <c r="J3420" s="211"/>
      <c r="K3420" s="211"/>
      <c r="L3420" s="216"/>
      <c r="M3420" s="217"/>
      <c r="N3420" s="218"/>
      <c r="O3420" s="218"/>
      <c r="P3420" s="218"/>
      <c r="Q3420" s="218"/>
      <c r="R3420" s="218"/>
      <c r="S3420" s="218"/>
      <c r="T3420" s="219"/>
      <c r="AT3420" s="220" t="s">
        <v>171</v>
      </c>
      <c r="AU3420" s="220" t="s">
        <v>134</v>
      </c>
      <c r="AV3420" s="11" t="s">
        <v>134</v>
      </c>
      <c r="AW3420" s="11" t="s">
        <v>33</v>
      </c>
      <c r="AX3420" s="11" t="s">
        <v>70</v>
      </c>
      <c r="AY3420" s="220" t="s">
        <v>126</v>
      </c>
    </row>
    <row r="3421" spans="2:51" s="11" customFormat="1" ht="13.5">
      <c r="B3421" s="210"/>
      <c r="C3421" s="211"/>
      <c r="D3421" s="208" t="s">
        <v>171</v>
      </c>
      <c r="E3421" s="212" t="s">
        <v>21</v>
      </c>
      <c r="F3421" s="213" t="s">
        <v>3961</v>
      </c>
      <c r="G3421" s="211"/>
      <c r="H3421" s="214">
        <v>120</v>
      </c>
      <c r="I3421" s="215"/>
      <c r="J3421" s="211"/>
      <c r="K3421" s="211"/>
      <c r="L3421" s="216"/>
      <c r="M3421" s="217"/>
      <c r="N3421" s="218"/>
      <c r="O3421" s="218"/>
      <c r="P3421" s="218"/>
      <c r="Q3421" s="218"/>
      <c r="R3421" s="218"/>
      <c r="S3421" s="218"/>
      <c r="T3421" s="219"/>
      <c r="AT3421" s="220" t="s">
        <v>171</v>
      </c>
      <c r="AU3421" s="220" t="s">
        <v>134</v>
      </c>
      <c r="AV3421" s="11" t="s">
        <v>134</v>
      </c>
      <c r="AW3421" s="11" t="s">
        <v>33</v>
      </c>
      <c r="AX3421" s="11" t="s">
        <v>70</v>
      </c>
      <c r="AY3421" s="220" t="s">
        <v>126</v>
      </c>
    </row>
    <row r="3422" spans="2:51" s="11" customFormat="1" ht="13.5">
      <c r="B3422" s="210"/>
      <c r="C3422" s="211"/>
      <c r="D3422" s="208" t="s">
        <v>171</v>
      </c>
      <c r="E3422" s="212" t="s">
        <v>21</v>
      </c>
      <c r="F3422" s="213" t="s">
        <v>3962</v>
      </c>
      <c r="G3422" s="211"/>
      <c r="H3422" s="214">
        <v>120</v>
      </c>
      <c r="I3422" s="215"/>
      <c r="J3422" s="211"/>
      <c r="K3422" s="211"/>
      <c r="L3422" s="216"/>
      <c r="M3422" s="217"/>
      <c r="N3422" s="218"/>
      <c r="O3422" s="218"/>
      <c r="P3422" s="218"/>
      <c r="Q3422" s="218"/>
      <c r="R3422" s="218"/>
      <c r="S3422" s="218"/>
      <c r="T3422" s="219"/>
      <c r="AT3422" s="220" t="s">
        <v>171</v>
      </c>
      <c r="AU3422" s="220" t="s">
        <v>134</v>
      </c>
      <c r="AV3422" s="11" t="s">
        <v>134</v>
      </c>
      <c r="AW3422" s="11" t="s">
        <v>33</v>
      </c>
      <c r="AX3422" s="11" t="s">
        <v>70</v>
      </c>
      <c r="AY3422" s="220" t="s">
        <v>126</v>
      </c>
    </row>
    <row r="3423" spans="2:51" s="11" customFormat="1" ht="13.5">
      <c r="B3423" s="210"/>
      <c r="C3423" s="211"/>
      <c r="D3423" s="208" t="s">
        <v>171</v>
      </c>
      <c r="E3423" s="212" t="s">
        <v>21</v>
      </c>
      <c r="F3423" s="213" t="s">
        <v>3963</v>
      </c>
      <c r="G3423" s="211"/>
      <c r="H3423" s="214">
        <v>120</v>
      </c>
      <c r="I3423" s="215"/>
      <c r="J3423" s="211"/>
      <c r="K3423" s="211"/>
      <c r="L3423" s="216"/>
      <c r="M3423" s="217"/>
      <c r="N3423" s="218"/>
      <c r="O3423" s="218"/>
      <c r="P3423" s="218"/>
      <c r="Q3423" s="218"/>
      <c r="R3423" s="218"/>
      <c r="S3423" s="218"/>
      <c r="T3423" s="219"/>
      <c r="AT3423" s="220" t="s">
        <v>171</v>
      </c>
      <c r="AU3423" s="220" t="s">
        <v>134</v>
      </c>
      <c r="AV3423" s="11" t="s">
        <v>134</v>
      </c>
      <c r="AW3423" s="11" t="s">
        <v>33</v>
      </c>
      <c r="AX3423" s="11" t="s">
        <v>70</v>
      </c>
      <c r="AY3423" s="220" t="s">
        <v>126</v>
      </c>
    </row>
    <row r="3424" spans="2:51" s="11" customFormat="1" ht="13.5">
      <c r="B3424" s="210"/>
      <c r="C3424" s="211"/>
      <c r="D3424" s="208" t="s">
        <v>171</v>
      </c>
      <c r="E3424" s="212" t="s">
        <v>21</v>
      </c>
      <c r="F3424" s="213" t="s">
        <v>3964</v>
      </c>
      <c r="G3424" s="211"/>
      <c r="H3424" s="214">
        <v>120</v>
      </c>
      <c r="I3424" s="215"/>
      <c r="J3424" s="211"/>
      <c r="K3424" s="211"/>
      <c r="L3424" s="216"/>
      <c r="M3424" s="217"/>
      <c r="N3424" s="218"/>
      <c r="O3424" s="218"/>
      <c r="P3424" s="218"/>
      <c r="Q3424" s="218"/>
      <c r="R3424" s="218"/>
      <c r="S3424" s="218"/>
      <c r="T3424" s="219"/>
      <c r="AT3424" s="220" t="s">
        <v>171</v>
      </c>
      <c r="AU3424" s="220" t="s">
        <v>134</v>
      </c>
      <c r="AV3424" s="11" t="s">
        <v>134</v>
      </c>
      <c r="AW3424" s="11" t="s">
        <v>33</v>
      </c>
      <c r="AX3424" s="11" t="s">
        <v>70</v>
      </c>
      <c r="AY3424" s="220" t="s">
        <v>126</v>
      </c>
    </row>
    <row r="3425" spans="2:65" s="11" customFormat="1" ht="13.5">
      <c r="B3425" s="210"/>
      <c r="C3425" s="211"/>
      <c r="D3425" s="208" t="s">
        <v>171</v>
      </c>
      <c r="E3425" s="212" t="s">
        <v>21</v>
      </c>
      <c r="F3425" s="213" t="s">
        <v>3965</v>
      </c>
      <c r="G3425" s="211"/>
      <c r="H3425" s="214">
        <v>120</v>
      </c>
      <c r="I3425" s="215"/>
      <c r="J3425" s="211"/>
      <c r="K3425" s="211"/>
      <c r="L3425" s="216"/>
      <c r="M3425" s="217"/>
      <c r="N3425" s="218"/>
      <c r="O3425" s="218"/>
      <c r="P3425" s="218"/>
      <c r="Q3425" s="218"/>
      <c r="R3425" s="218"/>
      <c r="S3425" s="218"/>
      <c r="T3425" s="219"/>
      <c r="AT3425" s="220" t="s">
        <v>171</v>
      </c>
      <c r="AU3425" s="220" t="s">
        <v>134</v>
      </c>
      <c r="AV3425" s="11" t="s">
        <v>134</v>
      </c>
      <c r="AW3425" s="11" t="s">
        <v>33</v>
      </c>
      <c r="AX3425" s="11" t="s">
        <v>70</v>
      </c>
      <c r="AY3425" s="220" t="s">
        <v>126</v>
      </c>
    </row>
    <row r="3426" spans="2:65" s="11" customFormat="1" ht="13.5">
      <c r="B3426" s="210"/>
      <c r="C3426" s="211"/>
      <c r="D3426" s="208" t="s">
        <v>171</v>
      </c>
      <c r="E3426" s="212" t="s">
        <v>21</v>
      </c>
      <c r="F3426" s="213" t="s">
        <v>3966</v>
      </c>
      <c r="G3426" s="211"/>
      <c r="H3426" s="214">
        <v>120</v>
      </c>
      <c r="I3426" s="215"/>
      <c r="J3426" s="211"/>
      <c r="K3426" s="211"/>
      <c r="L3426" s="216"/>
      <c r="M3426" s="217"/>
      <c r="N3426" s="218"/>
      <c r="O3426" s="218"/>
      <c r="P3426" s="218"/>
      <c r="Q3426" s="218"/>
      <c r="R3426" s="218"/>
      <c r="S3426" s="218"/>
      <c r="T3426" s="219"/>
      <c r="AT3426" s="220" t="s">
        <v>171</v>
      </c>
      <c r="AU3426" s="220" t="s">
        <v>134</v>
      </c>
      <c r="AV3426" s="11" t="s">
        <v>134</v>
      </c>
      <c r="AW3426" s="11" t="s">
        <v>33</v>
      </c>
      <c r="AX3426" s="11" t="s">
        <v>70</v>
      </c>
      <c r="AY3426" s="220" t="s">
        <v>126</v>
      </c>
    </row>
    <row r="3427" spans="2:65" s="11" customFormat="1" ht="13.5">
      <c r="B3427" s="210"/>
      <c r="C3427" s="211"/>
      <c r="D3427" s="208" t="s">
        <v>171</v>
      </c>
      <c r="E3427" s="212" t="s">
        <v>21</v>
      </c>
      <c r="F3427" s="213" t="s">
        <v>3967</v>
      </c>
      <c r="G3427" s="211"/>
      <c r="H3427" s="214">
        <v>120</v>
      </c>
      <c r="I3427" s="215"/>
      <c r="J3427" s="211"/>
      <c r="K3427" s="211"/>
      <c r="L3427" s="216"/>
      <c r="M3427" s="217"/>
      <c r="N3427" s="218"/>
      <c r="O3427" s="218"/>
      <c r="P3427" s="218"/>
      <c r="Q3427" s="218"/>
      <c r="R3427" s="218"/>
      <c r="S3427" s="218"/>
      <c r="T3427" s="219"/>
      <c r="AT3427" s="220" t="s">
        <v>171</v>
      </c>
      <c r="AU3427" s="220" t="s">
        <v>134</v>
      </c>
      <c r="AV3427" s="11" t="s">
        <v>134</v>
      </c>
      <c r="AW3427" s="11" t="s">
        <v>33</v>
      </c>
      <c r="AX3427" s="11" t="s">
        <v>70</v>
      </c>
      <c r="AY3427" s="220" t="s">
        <v>126</v>
      </c>
    </row>
    <row r="3428" spans="2:65" s="11" customFormat="1" ht="13.5">
      <c r="B3428" s="210"/>
      <c r="C3428" s="211"/>
      <c r="D3428" s="208" t="s">
        <v>171</v>
      </c>
      <c r="E3428" s="212" t="s">
        <v>21</v>
      </c>
      <c r="F3428" s="213" t="s">
        <v>3968</v>
      </c>
      <c r="G3428" s="211"/>
      <c r="H3428" s="214">
        <v>120</v>
      </c>
      <c r="I3428" s="215"/>
      <c r="J3428" s="211"/>
      <c r="K3428" s="211"/>
      <c r="L3428" s="216"/>
      <c r="M3428" s="217"/>
      <c r="N3428" s="218"/>
      <c r="O3428" s="218"/>
      <c r="P3428" s="218"/>
      <c r="Q3428" s="218"/>
      <c r="R3428" s="218"/>
      <c r="S3428" s="218"/>
      <c r="T3428" s="219"/>
      <c r="AT3428" s="220" t="s">
        <v>171</v>
      </c>
      <c r="AU3428" s="220" t="s">
        <v>134</v>
      </c>
      <c r="AV3428" s="11" t="s">
        <v>134</v>
      </c>
      <c r="AW3428" s="11" t="s">
        <v>33</v>
      </c>
      <c r="AX3428" s="11" t="s">
        <v>70</v>
      </c>
      <c r="AY3428" s="220" t="s">
        <v>126</v>
      </c>
    </row>
    <row r="3429" spans="2:65" s="11" customFormat="1" ht="13.5">
      <c r="B3429" s="210"/>
      <c r="C3429" s="211"/>
      <c r="D3429" s="208" t="s">
        <v>171</v>
      </c>
      <c r="E3429" s="212" t="s">
        <v>21</v>
      </c>
      <c r="F3429" s="213" t="s">
        <v>3969</v>
      </c>
      <c r="G3429" s="211"/>
      <c r="H3429" s="214">
        <v>120</v>
      </c>
      <c r="I3429" s="215"/>
      <c r="J3429" s="211"/>
      <c r="K3429" s="211"/>
      <c r="L3429" s="216"/>
      <c r="M3429" s="217"/>
      <c r="N3429" s="218"/>
      <c r="O3429" s="218"/>
      <c r="P3429" s="218"/>
      <c r="Q3429" s="218"/>
      <c r="R3429" s="218"/>
      <c r="S3429" s="218"/>
      <c r="T3429" s="219"/>
      <c r="AT3429" s="220" t="s">
        <v>171</v>
      </c>
      <c r="AU3429" s="220" t="s">
        <v>134</v>
      </c>
      <c r="AV3429" s="11" t="s">
        <v>134</v>
      </c>
      <c r="AW3429" s="11" t="s">
        <v>33</v>
      </c>
      <c r="AX3429" s="11" t="s">
        <v>70</v>
      </c>
      <c r="AY3429" s="220" t="s">
        <v>126</v>
      </c>
    </row>
    <row r="3430" spans="2:65" s="12" customFormat="1" ht="13.5">
      <c r="B3430" s="221"/>
      <c r="C3430" s="222"/>
      <c r="D3430" s="205" t="s">
        <v>171</v>
      </c>
      <c r="E3430" s="248" t="s">
        <v>21</v>
      </c>
      <c r="F3430" s="249" t="s">
        <v>174</v>
      </c>
      <c r="G3430" s="222"/>
      <c r="H3430" s="250">
        <v>3000</v>
      </c>
      <c r="I3430" s="226"/>
      <c r="J3430" s="222"/>
      <c r="K3430" s="222"/>
      <c r="L3430" s="227"/>
      <c r="M3430" s="228"/>
      <c r="N3430" s="229"/>
      <c r="O3430" s="229"/>
      <c r="P3430" s="229"/>
      <c r="Q3430" s="229"/>
      <c r="R3430" s="229"/>
      <c r="S3430" s="229"/>
      <c r="T3430" s="230"/>
      <c r="AT3430" s="231" t="s">
        <v>171</v>
      </c>
      <c r="AU3430" s="231" t="s">
        <v>134</v>
      </c>
      <c r="AV3430" s="12" t="s">
        <v>133</v>
      </c>
      <c r="AW3430" s="12" t="s">
        <v>33</v>
      </c>
      <c r="AX3430" s="12" t="s">
        <v>78</v>
      </c>
      <c r="AY3430" s="231" t="s">
        <v>126</v>
      </c>
    </row>
    <row r="3431" spans="2:65" s="1" customFormat="1" ht="22.5" customHeight="1">
      <c r="B3431" s="41"/>
      <c r="C3431" s="193" t="s">
        <v>2181</v>
      </c>
      <c r="D3431" s="193" t="s">
        <v>129</v>
      </c>
      <c r="E3431" s="194" t="s">
        <v>3970</v>
      </c>
      <c r="F3431" s="195" t="s">
        <v>3971</v>
      </c>
      <c r="G3431" s="196" t="s">
        <v>693</v>
      </c>
      <c r="H3431" s="197">
        <v>172.87700000000001</v>
      </c>
      <c r="I3431" s="198"/>
      <c r="J3431" s="199">
        <f>ROUND(I3431*H3431,2)</f>
        <v>0</v>
      </c>
      <c r="K3431" s="195" t="s">
        <v>21</v>
      </c>
      <c r="L3431" s="61"/>
      <c r="M3431" s="200" t="s">
        <v>21</v>
      </c>
      <c r="N3431" s="201" t="s">
        <v>42</v>
      </c>
      <c r="O3431" s="42"/>
      <c r="P3431" s="202">
        <f>O3431*H3431</f>
        <v>0</v>
      </c>
      <c r="Q3431" s="202">
        <v>0</v>
      </c>
      <c r="R3431" s="202">
        <f>Q3431*H3431</f>
        <v>0</v>
      </c>
      <c r="S3431" s="202">
        <v>0</v>
      </c>
      <c r="T3431" s="203">
        <f>S3431*H3431</f>
        <v>0</v>
      </c>
      <c r="AR3431" s="24" t="s">
        <v>161</v>
      </c>
      <c r="AT3431" s="24" t="s">
        <v>129</v>
      </c>
      <c r="AU3431" s="24" t="s">
        <v>134</v>
      </c>
      <c r="AY3431" s="24" t="s">
        <v>126</v>
      </c>
      <c r="BE3431" s="204">
        <f>IF(N3431="základní",J3431,0)</f>
        <v>0</v>
      </c>
      <c r="BF3431" s="204">
        <f>IF(N3431="snížená",J3431,0)</f>
        <v>0</v>
      </c>
      <c r="BG3431" s="204">
        <f>IF(N3431="zákl. přenesená",J3431,0)</f>
        <v>0</v>
      </c>
      <c r="BH3431" s="204">
        <f>IF(N3431="sníž. přenesená",J3431,0)</f>
        <v>0</v>
      </c>
      <c r="BI3431" s="204">
        <f>IF(N3431="nulová",J3431,0)</f>
        <v>0</v>
      </c>
      <c r="BJ3431" s="24" t="s">
        <v>134</v>
      </c>
      <c r="BK3431" s="204">
        <f>ROUND(I3431*H3431,2)</f>
        <v>0</v>
      </c>
      <c r="BL3431" s="24" t="s">
        <v>161</v>
      </c>
      <c r="BM3431" s="24" t="s">
        <v>3972</v>
      </c>
    </row>
    <row r="3432" spans="2:65" s="1" customFormat="1" ht="13.5">
      <c r="B3432" s="41"/>
      <c r="C3432" s="63"/>
      <c r="D3432" s="205" t="s">
        <v>135</v>
      </c>
      <c r="E3432" s="63"/>
      <c r="F3432" s="206" t="s">
        <v>3971</v>
      </c>
      <c r="G3432" s="63"/>
      <c r="H3432" s="63"/>
      <c r="I3432" s="163"/>
      <c r="J3432" s="63"/>
      <c r="K3432" s="63"/>
      <c r="L3432" s="61"/>
      <c r="M3432" s="207"/>
      <c r="N3432" s="42"/>
      <c r="O3432" s="42"/>
      <c r="P3432" s="42"/>
      <c r="Q3432" s="42"/>
      <c r="R3432" s="42"/>
      <c r="S3432" s="42"/>
      <c r="T3432" s="78"/>
      <c r="AT3432" s="24" t="s">
        <v>135</v>
      </c>
      <c r="AU3432" s="24" t="s">
        <v>134</v>
      </c>
    </row>
    <row r="3433" spans="2:65" s="1" customFormat="1" ht="31.5" customHeight="1">
      <c r="B3433" s="41"/>
      <c r="C3433" s="251" t="s">
        <v>3973</v>
      </c>
      <c r="D3433" s="251" t="s">
        <v>391</v>
      </c>
      <c r="E3433" s="252" t="s">
        <v>3974</v>
      </c>
      <c r="F3433" s="253" t="s">
        <v>3975</v>
      </c>
      <c r="G3433" s="254" t="s">
        <v>693</v>
      </c>
      <c r="H3433" s="255">
        <v>172.87700000000001</v>
      </c>
      <c r="I3433" s="256"/>
      <c r="J3433" s="257">
        <f>ROUND(I3433*H3433,2)</f>
        <v>0</v>
      </c>
      <c r="K3433" s="253" t="s">
        <v>21</v>
      </c>
      <c r="L3433" s="258"/>
      <c r="M3433" s="259" t="s">
        <v>21</v>
      </c>
      <c r="N3433" s="260" t="s">
        <v>42</v>
      </c>
      <c r="O3433" s="42"/>
      <c r="P3433" s="202">
        <f>O3433*H3433</f>
        <v>0</v>
      </c>
      <c r="Q3433" s="202">
        <v>0</v>
      </c>
      <c r="R3433" s="202">
        <f>Q3433*H3433</f>
        <v>0</v>
      </c>
      <c r="S3433" s="202">
        <v>0</v>
      </c>
      <c r="T3433" s="203">
        <f>S3433*H3433</f>
        <v>0</v>
      </c>
      <c r="AR3433" s="24" t="s">
        <v>361</v>
      </c>
      <c r="AT3433" s="24" t="s">
        <v>391</v>
      </c>
      <c r="AU3433" s="24" t="s">
        <v>134</v>
      </c>
      <c r="AY3433" s="24" t="s">
        <v>126</v>
      </c>
      <c r="BE3433" s="204">
        <f>IF(N3433="základní",J3433,0)</f>
        <v>0</v>
      </c>
      <c r="BF3433" s="204">
        <f>IF(N3433="snížená",J3433,0)</f>
        <v>0</v>
      </c>
      <c r="BG3433" s="204">
        <f>IF(N3433="zákl. přenesená",J3433,0)</f>
        <v>0</v>
      </c>
      <c r="BH3433" s="204">
        <f>IF(N3433="sníž. přenesená",J3433,0)</f>
        <v>0</v>
      </c>
      <c r="BI3433" s="204">
        <f>IF(N3433="nulová",J3433,0)</f>
        <v>0</v>
      </c>
      <c r="BJ3433" s="24" t="s">
        <v>134</v>
      </c>
      <c r="BK3433" s="204">
        <f>ROUND(I3433*H3433,2)</f>
        <v>0</v>
      </c>
      <c r="BL3433" s="24" t="s">
        <v>161</v>
      </c>
      <c r="BM3433" s="24" t="s">
        <v>3976</v>
      </c>
    </row>
    <row r="3434" spans="2:65" s="1" customFormat="1" ht="13.5">
      <c r="B3434" s="41"/>
      <c r="C3434" s="63"/>
      <c r="D3434" s="208" t="s">
        <v>135</v>
      </c>
      <c r="E3434" s="63"/>
      <c r="F3434" s="209" t="s">
        <v>3975</v>
      </c>
      <c r="G3434" s="63"/>
      <c r="H3434" s="63"/>
      <c r="I3434" s="163"/>
      <c r="J3434" s="63"/>
      <c r="K3434" s="63"/>
      <c r="L3434" s="61"/>
      <c r="M3434" s="207"/>
      <c r="N3434" s="42"/>
      <c r="O3434" s="42"/>
      <c r="P3434" s="42"/>
      <c r="Q3434" s="42"/>
      <c r="R3434" s="42"/>
      <c r="S3434" s="42"/>
      <c r="T3434" s="78"/>
      <c r="AT3434" s="24" t="s">
        <v>135</v>
      </c>
      <c r="AU3434" s="24" t="s">
        <v>134</v>
      </c>
    </row>
    <row r="3435" spans="2:65" s="11" customFormat="1" ht="13.5">
      <c r="B3435" s="210"/>
      <c r="C3435" s="211"/>
      <c r="D3435" s="208" t="s">
        <v>171</v>
      </c>
      <c r="E3435" s="212" t="s">
        <v>21</v>
      </c>
      <c r="F3435" s="213" t="s">
        <v>3977</v>
      </c>
      <c r="G3435" s="211"/>
      <c r="H3435" s="214">
        <v>172.87700000000001</v>
      </c>
      <c r="I3435" s="215"/>
      <c r="J3435" s="211"/>
      <c r="K3435" s="211"/>
      <c r="L3435" s="216"/>
      <c r="M3435" s="217"/>
      <c r="N3435" s="218"/>
      <c r="O3435" s="218"/>
      <c r="P3435" s="218"/>
      <c r="Q3435" s="218"/>
      <c r="R3435" s="218"/>
      <c r="S3435" s="218"/>
      <c r="T3435" s="219"/>
      <c r="AT3435" s="220" t="s">
        <v>171</v>
      </c>
      <c r="AU3435" s="220" t="s">
        <v>134</v>
      </c>
      <c r="AV3435" s="11" t="s">
        <v>134</v>
      </c>
      <c r="AW3435" s="11" t="s">
        <v>33</v>
      </c>
      <c r="AX3435" s="11" t="s">
        <v>70</v>
      </c>
      <c r="AY3435" s="220" t="s">
        <v>126</v>
      </c>
    </row>
    <row r="3436" spans="2:65" s="12" customFormat="1" ht="13.5">
      <c r="B3436" s="221"/>
      <c r="C3436" s="222"/>
      <c r="D3436" s="205" t="s">
        <v>171</v>
      </c>
      <c r="E3436" s="248" t="s">
        <v>21</v>
      </c>
      <c r="F3436" s="249" t="s">
        <v>174</v>
      </c>
      <c r="G3436" s="222"/>
      <c r="H3436" s="250">
        <v>172.87700000000001</v>
      </c>
      <c r="I3436" s="226"/>
      <c r="J3436" s="222"/>
      <c r="K3436" s="222"/>
      <c r="L3436" s="227"/>
      <c r="M3436" s="228"/>
      <c r="N3436" s="229"/>
      <c r="O3436" s="229"/>
      <c r="P3436" s="229"/>
      <c r="Q3436" s="229"/>
      <c r="R3436" s="229"/>
      <c r="S3436" s="229"/>
      <c r="T3436" s="230"/>
      <c r="AT3436" s="231" t="s">
        <v>171</v>
      </c>
      <c r="AU3436" s="231" t="s">
        <v>134</v>
      </c>
      <c r="AV3436" s="12" t="s">
        <v>133</v>
      </c>
      <c r="AW3436" s="12" t="s">
        <v>33</v>
      </c>
      <c r="AX3436" s="12" t="s">
        <v>78</v>
      </c>
      <c r="AY3436" s="231" t="s">
        <v>126</v>
      </c>
    </row>
    <row r="3437" spans="2:65" s="1" customFormat="1" ht="22.5" customHeight="1">
      <c r="B3437" s="41"/>
      <c r="C3437" s="193" t="s">
        <v>2185</v>
      </c>
      <c r="D3437" s="193" t="s">
        <v>129</v>
      </c>
      <c r="E3437" s="194" t="s">
        <v>3978</v>
      </c>
      <c r="F3437" s="195" t="s">
        <v>3979</v>
      </c>
      <c r="G3437" s="196" t="s">
        <v>693</v>
      </c>
      <c r="H3437" s="197">
        <v>24.007999999999999</v>
      </c>
      <c r="I3437" s="198"/>
      <c r="J3437" s="199">
        <f>ROUND(I3437*H3437,2)</f>
        <v>0</v>
      </c>
      <c r="K3437" s="195" t="s">
        <v>21</v>
      </c>
      <c r="L3437" s="61"/>
      <c r="M3437" s="200" t="s">
        <v>21</v>
      </c>
      <c r="N3437" s="201" t="s">
        <v>42</v>
      </c>
      <c r="O3437" s="42"/>
      <c r="P3437" s="202">
        <f>O3437*H3437</f>
        <v>0</v>
      </c>
      <c r="Q3437" s="202">
        <v>0</v>
      </c>
      <c r="R3437" s="202">
        <f>Q3437*H3437</f>
        <v>0</v>
      </c>
      <c r="S3437" s="202">
        <v>0</v>
      </c>
      <c r="T3437" s="203">
        <f>S3437*H3437</f>
        <v>0</v>
      </c>
      <c r="AR3437" s="24" t="s">
        <v>161</v>
      </c>
      <c r="AT3437" s="24" t="s">
        <v>129</v>
      </c>
      <c r="AU3437" s="24" t="s">
        <v>134</v>
      </c>
      <c r="AY3437" s="24" t="s">
        <v>126</v>
      </c>
      <c r="BE3437" s="204">
        <f>IF(N3437="základní",J3437,0)</f>
        <v>0</v>
      </c>
      <c r="BF3437" s="204">
        <f>IF(N3437="snížená",J3437,0)</f>
        <v>0</v>
      </c>
      <c r="BG3437" s="204">
        <f>IF(N3437="zákl. přenesená",J3437,0)</f>
        <v>0</v>
      </c>
      <c r="BH3437" s="204">
        <f>IF(N3437="sníž. přenesená",J3437,0)</f>
        <v>0</v>
      </c>
      <c r="BI3437" s="204">
        <f>IF(N3437="nulová",J3437,0)</f>
        <v>0</v>
      </c>
      <c r="BJ3437" s="24" t="s">
        <v>134</v>
      </c>
      <c r="BK3437" s="204">
        <f>ROUND(I3437*H3437,2)</f>
        <v>0</v>
      </c>
      <c r="BL3437" s="24" t="s">
        <v>161</v>
      </c>
      <c r="BM3437" s="24" t="s">
        <v>3980</v>
      </c>
    </row>
    <row r="3438" spans="2:65" s="1" customFormat="1" ht="13.5">
      <c r="B3438" s="41"/>
      <c r="C3438" s="63"/>
      <c r="D3438" s="205" t="s">
        <v>135</v>
      </c>
      <c r="E3438" s="63"/>
      <c r="F3438" s="206" t="s">
        <v>3979</v>
      </c>
      <c r="G3438" s="63"/>
      <c r="H3438" s="63"/>
      <c r="I3438" s="163"/>
      <c r="J3438" s="63"/>
      <c r="K3438" s="63"/>
      <c r="L3438" s="61"/>
      <c r="M3438" s="207"/>
      <c r="N3438" s="42"/>
      <c r="O3438" s="42"/>
      <c r="P3438" s="42"/>
      <c r="Q3438" s="42"/>
      <c r="R3438" s="42"/>
      <c r="S3438" s="42"/>
      <c r="T3438" s="78"/>
      <c r="AT3438" s="24" t="s">
        <v>135</v>
      </c>
      <c r="AU3438" s="24" t="s">
        <v>134</v>
      </c>
    </row>
    <row r="3439" spans="2:65" s="1" customFormat="1" ht="22.5" customHeight="1">
      <c r="B3439" s="41"/>
      <c r="C3439" s="251" t="s">
        <v>3981</v>
      </c>
      <c r="D3439" s="251" t="s">
        <v>391</v>
      </c>
      <c r="E3439" s="252" t="s">
        <v>3982</v>
      </c>
      <c r="F3439" s="253" t="s">
        <v>3983</v>
      </c>
      <c r="G3439" s="254" t="s">
        <v>693</v>
      </c>
      <c r="H3439" s="255">
        <v>24.007999999999999</v>
      </c>
      <c r="I3439" s="256"/>
      <c r="J3439" s="257">
        <f>ROUND(I3439*H3439,2)</f>
        <v>0</v>
      </c>
      <c r="K3439" s="253" t="s">
        <v>21</v>
      </c>
      <c r="L3439" s="258"/>
      <c r="M3439" s="259" t="s">
        <v>21</v>
      </c>
      <c r="N3439" s="260" t="s">
        <v>42</v>
      </c>
      <c r="O3439" s="42"/>
      <c r="P3439" s="202">
        <f>O3439*H3439</f>
        <v>0</v>
      </c>
      <c r="Q3439" s="202">
        <v>0</v>
      </c>
      <c r="R3439" s="202">
        <f>Q3439*H3439</f>
        <v>0</v>
      </c>
      <c r="S3439" s="202">
        <v>0</v>
      </c>
      <c r="T3439" s="203">
        <f>S3439*H3439</f>
        <v>0</v>
      </c>
      <c r="AR3439" s="24" t="s">
        <v>361</v>
      </c>
      <c r="AT3439" s="24" t="s">
        <v>391</v>
      </c>
      <c r="AU3439" s="24" t="s">
        <v>134</v>
      </c>
      <c r="AY3439" s="24" t="s">
        <v>126</v>
      </c>
      <c r="BE3439" s="204">
        <f>IF(N3439="základní",J3439,0)</f>
        <v>0</v>
      </c>
      <c r="BF3439" s="204">
        <f>IF(N3439="snížená",J3439,0)</f>
        <v>0</v>
      </c>
      <c r="BG3439" s="204">
        <f>IF(N3439="zákl. přenesená",J3439,0)</f>
        <v>0</v>
      </c>
      <c r="BH3439" s="204">
        <f>IF(N3439="sníž. přenesená",J3439,0)</f>
        <v>0</v>
      </c>
      <c r="BI3439" s="204">
        <f>IF(N3439="nulová",J3439,0)</f>
        <v>0</v>
      </c>
      <c r="BJ3439" s="24" t="s">
        <v>134</v>
      </c>
      <c r="BK3439" s="204">
        <f>ROUND(I3439*H3439,2)</f>
        <v>0</v>
      </c>
      <c r="BL3439" s="24" t="s">
        <v>161</v>
      </c>
      <c r="BM3439" s="24" t="s">
        <v>3984</v>
      </c>
    </row>
    <row r="3440" spans="2:65" s="1" customFormat="1" ht="13.5">
      <c r="B3440" s="41"/>
      <c r="C3440" s="63"/>
      <c r="D3440" s="205" t="s">
        <v>135</v>
      </c>
      <c r="E3440" s="63"/>
      <c r="F3440" s="206" t="s">
        <v>3983</v>
      </c>
      <c r="G3440" s="63"/>
      <c r="H3440" s="63"/>
      <c r="I3440" s="163"/>
      <c r="J3440" s="63"/>
      <c r="K3440" s="63"/>
      <c r="L3440" s="61"/>
      <c r="M3440" s="207"/>
      <c r="N3440" s="42"/>
      <c r="O3440" s="42"/>
      <c r="P3440" s="42"/>
      <c r="Q3440" s="42"/>
      <c r="R3440" s="42"/>
      <c r="S3440" s="42"/>
      <c r="T3440" s="78"/>
      <c r="AT3440" s="24" t="s">
        <v>135</v>
      </c>
      <c r="AU3440" s="24" t="s">
        <v>134</v>
      </c>
    </row>
    <row r="3441" spans="2:65" s="1" customFormat="1" ht="22.5" customHeight="1">
      <c r="B3441" s="41"/>
      <c r="C3441" s="193" t="s">
        <v>2188</v>
      </c>
      <c r="D3441" s="193" t="s">
        <v>129</v>
      </c>
      <c r="E3441" s="194" t="s">
        <v>3985</v>
      </c>
      <c r="F3441" s="195" t="s">
        <v>3986</v>
      </c>
      <c r="G3441" s="196" t="s">
        <v>693</v>
      </c>
      <c r="H3441" s="197">
        <v>58.438000000000002</v>
      </c>
      <c r="I3441" s="198"/>
      <c r="J3441" s="199">
        <f>ROUND(I3441*H3441,2)</f>
        <v>0</v>
      </c>
      <c r="K3441" s="195" t="s">
        <v>21</v>
      </c>
      <c r="L3441" s="61"/>
      <c r="M3441" s="200" t="s">
        <v>21</v>
      </c>
      <c r="N3441" s="201" t="s">
        <v>42</v>
      </c>
      <c r="O3441" s="42"/>
      <c r="P3441" s="202">
        <f>O3441*H3441</f>
        <v>0</v>
      </c>
      <c r="Q3441" s="202">
        <v>0</v>
      </c>
      <c r="R3441" s="202">
        <f>Q3441*H3441</f>
        <v>0</v>
      </c>
      <c r="S3441" s="202">
        <v>0</v>
      </c>
      <c r="T3441" s="203">
        <f>S3441*H3441</f>
        <v>0</v>
      </c>
      <c r="AR3441" s="24" t="s">
        <v>161</v>
      </c>
      <c r="AT3441" s="24" t="s">
        <v>129</v>
      </c>
      <c r="AU3441" s="24" t="s">
        <v>134</v>
      </c>
      <c r="AY3441" s="24" t="s">
        <v>126</v>
      </c>
      <c r="BE3441" s="204">
        <f>IF(N3441="základní",J3441,0)</f>
        <v>0</v>
      </c>
      <c r="BF3441" s="204">
        <f>IF(N3441="snížená",J3441,0)</f>
        <v>0</v>
      </c>
      <c r="BG3441" s="204">
        <f>IF(N3441="zákl. přenesená",J3441,0)</f>
        <v>0</v>
      </c>
      <c r="BH3441" s="204">
        <f>IF(N3441="sníž. přenesená",J3441,0)</f>
        <v>0</v>
      </c>
      <c r="BI3441" s="204">
        <f>IF(N3441="nulová",J3441,0)</f>
        <v>0</v>
      </c>
      <c r="BJ3441" s="24" t="s">
        <v>134</v>
      </c>
      <c r="BK3441" s="204">
        <f>ROUND(I3441*H3441,2)</f>
        <v>0</v>
      </c>
      <c r="BL3441" s="24" t="s">
        <v>161</v>
      </c>
      <c r="BM3441" s="24" t="s">
        <v>3987</v>
      </c>
    </row>
    <row r="3442" spans="2:65" s="1" customFormat="1" ht="13.5">
      <c r="B3442" s="41"/>
      <c r="C3442" s="63"/>
      <c r="D3442" s="205" t="s">
        <v>135</v>
      </c>
      <c r="E3442" s="63"/>
      <c r="F3442" s="206" t="s">
        <v>3986</v>
      </c>
      <c r="G3442" s="63"/>
      <c r="H3442" s="63"/>
      <c r="I3442" s="163"/>
      <c r="J3442" s="63"/>
      <c r="K3442" s="63"/>
      <c r="L3442" s="61"/>
      <c r="M3442" s="207"/>
      <c r="N3442" s="42"/>
      <c r="O3442" s="42"/>
      <c r="P3442" s="42"/>
      <c r="Q3442" s="42"/>
      <c r="R3442" s="42"/>
      <c r="S3442" s="42"/>
      <c r="T3442" s="78"/>
      <c r="AT3442" s="24" t="s">
        <v>135</v>
      </c>
      <c r="AU3442" s="24" t="s">
        <v>134</v>
      </c>
    </row>
    <row r="3443" spans="2:65" s="1" customFormat="1" ht="22.5" customHeight="1">
      <c r="B3443" s="41"/>
      <c r="C3443" s="251" t="s">
        <v>3988</v>
      </c>
      <c r="D3443" s="251" t="s">
        <v>391</v>
      </c>
      <c r="E3443" s="252" t="s">
        <v>3989</v>
      </c>
      <c r="F3443" s="253" t="s">
        <v>3990</v>
      </c>
      <c r="G3443" s="254" t="s">
        <v>693</v>
      </c>
      <c r="H3443" s="255">
        <v>58.438000000000002</v>
      </c>
      <c r="I3443" s="256"/>
      <c r="J3443" s="257">
        <f>ROUND(I3443*H3443,2)</f>
        <v>0</v>
      </c>
      <c r="K3443" s="253" t="s">
        <v>21</v>
      </c>
      <c r="L3443" s="258"/>
      <c r="M3443" s="259" t="s">
        <v>21</v>
      </c>
      <c r="N3443" s="260" t="s">
        <v>42</v>
      </c>
      <c r="O3443" s="42"/>
      <c r="P3443" s="202">
        <f>O3443*H3443</f>
        <v>0</v>
      </c>
      <c r="Q3443" s="202">
        <v>0</v>
      </c>
      <c r="R3443" s="202">
        <f>Q3443*H3443</f>
        <v>0</v>
      </c>
      <c r="S3443" s="202">
        <v>0</v>
      </c>
      <c r="T3443" s="203">
        <f>S3443*H3443</f>
        <v>0</v>
      </c>
      <c r="AR3443" s="24" t="s">
        <v>361</v>
      </c>
      <c r="AT3443" s="24" t="s">
        <v>391</v>
      </c>
      <c r="AU3443" s="24" t="s">
        <v>134</v>
      </c>
      <c r="AY3443" s="24" t="s">
        <v>126</v>
      </c>
      <c r="BE3443" s="204">
        <f>IF(N3443="základní",J3443,0)</f>
        <v>0</v>
      </c>
      <c r="BF3443" s="204">
        <f>IF(N3443="snížená",J3443,0)</f>
        <v>0</v>
      </c>
      <c r="BG3443" s="204">
        <f>IF(N3443="zákl. přenesená",J3443,0)</f>
        <v>0</v>
      </c>
      <c r="BH3443" s="204">
        <f>IF(N3443="sníž. přenesená",J3443,0)</f>
        <v>0</v>
      </c>
      <c r="BI3443" s="204">
        <f>IF(N3443="nulová",J3443,0)</f>
        <v>0</v>
      </c>
      <c r="BJ3443" s="24" t="s">
        <v>134</v>
      </c>
      <c r="BK3443" s="204">
        <f>ROUND(I3443*H3443,2)</f>
        <v>0</v>
      </c>
      <c r="BL3443" s="24" t="s">
        <v>161</v>
      </c>
      <c r="BM3443" s="24" t="s">
        <v>3991</v>
      </c>
    </row>
    <row r="3444" spans="2:65" s="1" customFormat="1" ht="13.5">
      <c r="B3444" s="41"/>
      <c r="C3444" s="63"/>
      <c r="D3444" s="208" t="s">
        <v>135</v>
      </c>
      <c r="E3444" s="63"/>
      <c r="F3444" s="209" t="s">
        <v>3990</v>
      </c>
      <c r="G3444" s="63"/>
      <c r="H3444" s="63"/>
      <c r="I3444" s="163"/>
      <c r="J3444" s="63"/>
      <c r="K3444" s="63"/>
      <c r="L3444" s="61"/>
      <c r="M3444" s="207"/>
      <c r="N3444" s="42"/>
      <c r="O3444" s="42"/>
      <c r="P3444" s="42"/>
      <c r="Q3444" s="42"/>
      <c r="R3444" s="42"/>
      <c r="S3444" s="42"/>
      <c r="T3444" s="78"/>
      <c r="AT3444" s="24" t="s">
        <v>135</v>
      </c>
      <c r="AU3444" s="24" t="s">
        <v>134</v>
      </c>
    </row>
    <row r="3445" spans="2:65" s="11" customFormat="1" ht="13.5">
      <c r="B3445" s="210"/>
      <c r="C3445" s="211"/>
      <c r="D3445" s="208" t="s">
        <v>171</v>
      </c>
      <c r="E3445" s="212" t="s">
        <v>21</v>
      </c>
      <c r="F3445" s="213" t="s">
        <v>3992</v>
      </c>
      <c r="G3445" s="211"/>
      <c r="H3445" s="214">
        <v>58.438000000000002</v>
      </c>
      <c r="I3445" s="215"/>
      <c r="J3445" s="211"/>
      <c r="K3445" s="211"/>
      <c r="L3445" s="216"/>
      <c r="M3445" s="217"/>
      <c r="N3445" s="218"/>
      <c r="O3445" s="218"/>
      <c r="P3445" s="218"/>
      <c r="Q3445" s="218"/>
      <c r="R3445" s="218"/>
      <c r="S3445" s="218"/>
      <c r="T3445" s="219"/>
      <c r="AT3445" s="220" t="s">
        <v>171</v>
      </c>
      <c r="AU3445" s="220" t="s">
        <v>134</v>
      </c>
      <c r="AV3445" s="11" t="s">
        <v>134</v>
      </c>
      <c r="AW3445" s="11" t="s">
        <v>33</v>
      </c>
      <c r="AX3445" s="11" t="s">
        <v>70</v>
      </c>
      <c r="AY3445" s="220" t="s">
        <v>126</v>
      </c>
    </row>
    <row r="3446" spans="2:65" s="12" customFormat="1" ht="13.5">
      <c r="B3446" s="221"/>
      <c r="C3446" s="222"/>
      <c r="D3446" s="205" t="s">
        <v>171</v>
      </c>
      <c r="E3446" s="248" t="s">
        <v>21</v>
      </c>
      <c r="F3446" s="249" t="s">
        <v>174</v>
      </c>
      <c r="G3446" s="222"/>
      <c r="H3446" s="250">
        <v>58.438000000000002</v>
      </c>
      <c r="I3446" s="226"/>
      <c r="J3446" s="222"/>
      <c r="K3446" s="222"/>
      <c r="L3446" s="227"/>
      <c r="M3446" s="228"/>
      <c r="N3446" s="229"/>
      <c r="O3446" s="229"/>
      <c r="P3446" s="229"/>
      <c r="Q3446" s="229"/>
      <c r="R3446" s="229"/>
      <c r="S3446" s="229"/>
      <c r="T3446" s="230"/>
      <c r="AT3446" s="231" t="s">
        <v>171</v>
      </c>
      <c r="AU3446" s="231" t="s">
        <v>134</v>
      </c>
      <c r="AV3446" s="12" t="s">
        <v>133</v>
      </c>
      <c r="AW3446" s="12" t="s">
        <v>33</v>
      </c>
      <c r="AX3446" s="12" t="s">
        <v>78</v>
      </c>
      <c r="AY3446" s="231" t="s">
        <v>126</v>
      </c>
    </row>
    <row r="3447" spans="2:65" s="1" customFormat="1" ht="22.5" customHeight="1">
      <c r="B3447" s="41"/>
      <c r="C3447" s="193" t="s">
        <v>2193</v>
      </c>
      <c r="D3447" s="193" t="s">
        <v>129</v>
      </c>
      <c r="E3447" s="194" t="s">
        <v>3993</v>
      </c>
      <c r="F3447" s="195" t="s">
        <v>3994</v>
      </c>
      <c r="G3447" s="196" t="s">
        <v>693</v>
      </c>
      <c r="H3447" s="197">
        <v>291.99599999999998</v>
      </c>
      <c r="I3447" s="198"/>
      <c r="J3447" s="199">
        <f>ROUND(I3447*H3447,2)</f>
        <v>0</v>
      </c>
      <c r="K3447" s="195" t="s">
        <v>21</v>
      </c>
      <c r="L3447" s="61"/>
      <c r="M3447" s="200" t="s">
        <v>21</v>
      </c>
      <c r="N3447" s="201" t="s">
        <v>42</v>
      </c>
      <c r="O3447" s="42"/>
      <c r="P3447" s="202">
        <f>O3447*H3447</f>
        <v>0</v>
      </c>
      <c r="Q3447" s="202">
        <v>0</v>
      </c>
      <c r="R3447" s="202">
        <f>Q3447*H3447</f>
        <v>0</v>
      </c>
      <c r="S3447" s="202">
        <v>0</v>
      </c>
      <c r="T3447" s="203">
        <f>S3447*H3447</f>
        <v>0</v>
      </c>
      <c r="AR3447" s="24" t="s">
        <v>161</v>
      </c>
      <c r="AT3447" s="24" t="s">
        <v>129</v>
      </c>
      <c r="AU3447" s="24" t="s">
        <v>134</v>
      </c>
      <c r="AY3447" s="24" t="s">
        <v>126</v>
      </c>
      <c r="BE3447" s="204">
        <f>IF(N3447="základní",J3447,0)</f>
        <v>0</v>
      </c>
      <c r="BF3447" s="204">
        <f>IF(N3447="snížená",J3447,0)</f>
        <v>0</v>
      </c>
      <c r="BG3447" s="204">
        <f>IF(N3447="zákl. přenesená",J3447,0)</f>
        <v>0</v>
      </c>
      <c r="BH3447" s="204">
        <f>IF(N3447="sníž. přenesená",J3447,0)</f>
        <v>0</v>
      </c>
      <c r="BI3447" s="204">
        <f>IF(N3447="nulová",J3447,0)</f>
        <v>0</v>
      </c>
      <c r="BJ3447" s="24" t="s">
        <v>134</v>
      </c>
      <c r="BK3447" s="204">
        <f>ROUND(I3447*H3447,2)</f>
        <v>0</v>
      </c>
      <c r="BL3447" s="24" t="s">
        <v>161</v>
      </c>
      <c r="BM3447" s="24" t="s">
        <v>3995</v>
      </c>
    </row>
    <row r="3448" spans="2:65" s="1" customFormat="1" ht="13.5">
      <c r="B3448" s="41"/>
      <c r="C3448" s="63"/>
      <c r="D3448" s="205" t="s">
        <v>135</v>
      </c>
      <c r="E3448" s="63"/>
      <c r="F3448" s="206" t="s">
        <v>3994</v>
      </c>
      <c r="G3448" s="63"/>
      <c r="H3448" s="63"/>
      <c r="I3448" s="163"/>
      <c r="J3448" s="63"/>
      <c r="K3448" s="63"/>
      <c r="L3448" s="61"/>
      <c r="M3448" s="207"/>
      <c r="N3448" s="42"/>
      <c r="O3448" s="42"/>
      <c r="P3448" s="42"/>
      <c r="Q3448" s="42"/>
      <c r="R3448" s="42"/>
      <c r="S3448" s="42"/>
      <c r="T3448" s="78"/>
      <c r="AT3448" s="24" t="s">
        <v>135</v>
      </c>
      <c r="AU3448" s="24" t="s">
        <v>134</v>
      </c>
    </row>
    <row r="3449" spans="2:65" s="1" customFormat="1" ht="22.5" customHeight="1">
      <c r="B3449" s="41"/>
      <c r="C3449" s="251" t="s">
        <v>3996</v>
      </c>
      <c r="D3449" s="251" t="s">
        <v>391</v>
      </c>
      <c r="E3449" s="252" t="s">
        <v>3997</v>
      </c>
      <c r="F3449" s="253" t="s">
        <v>3998</v>
      </c>
      <c r="G3449" s="254" t="s">
        <v>693</v>
      </c>
      <c r="H3449" s="255">
        <v>291.99599999999998</v>
      </c>
      <c r="I3449" s="256"/>
      <c r="J3449" s="257">
        <f>ROUND(I3449*H3449,2)</f>
        <v>0</v>
      </c>
      <c r="K3449" s="253" t="s">
        <v>21</v>
      </c>
      <c r="L3449" s="258"/>
      <c r="M3449" s="259" t="s">
        <v>21</v>
      </c>
      <c r="N3449" s="260" t="s">
        <v>42</v>
      </c>
      <c r="O3449" s="42"/>
      <c r="P3449" s="202">
        <f>O3449*H3449</f>
        <v>0</v>
      </c>
      <c r="Q3449" s="202">
        <v>0</v>
      </c>
      <c r="R3449" s="202">
        <f>Q3449*H3449</f>
        <v>0</v>
      </c>
      <c r="S3449" s="202">
        <v>0</v>
      </c>
      <c r="T3449" s="203">
        <f>S3449*H3449</f>
        <v>0</v>
      </c>
      <c r="AR3449" s="24" t="s">
        <v>361</v>
      </c>
      <c r="AT3449" s="24" t="s">
        <v>391</v>
      </c>
      <c r="AU3449" s="24" t="s">
        <v>134</v>
      </c>
      <c r="AY3449" s="24" t="s">
        <v>126</v>
      </c>
      <c r="BE3449" s="204">
        <f>IF(N3449="základní",J3449,0)</f>
        <v>0</v>
      </c>
      <c r="BF3449" s="204">
        <f>IF(N3449="snížená",J3449,0)</f>
        <v>0</v>
      </c>
      <c r="BG3449" s="204">
        <f>IF(N3449="zákl. přenesená",J3449,0)</f>
        <v>0</v>
      </c>
      <c r="BH3449" s="204">
        <f>IF(N3449="sníž. přenesená",J3449,0)</f>
        <v>0</v>
      </c>
      <c r="BI3449" s="204">
        <f>IF(N3449="nulová",J3449,0)</f>
        <v>0</v>
      </c>
      <c r="BJ3449" s="24" t="s">
        <v>134</v>
      </c>
      <c r="BK3449" s="204">
        <f>ROUND(I3449*H3449,2)</f>
        <v>0</v>
      </c>
      <c r="BL3449" s="24" t="s">
        <v>161</v>
      </c>
      <c r="BM3449" s="24" t="s">
        <v>3999</v>
      </c>
    </row>
    <row r="3450" spans="2:65" s="1" customFormat="1" ht="13.5">
      <c r="B3450" s="41"/>
      <c r="C3450" s="63"/>
      <c r="D3450" s="205" t="s">
        <v>135</v>
      </c>
      <c r="E3450" s="63"/>
      <c r="F3450" s="206" t="s">
        <v>3998</v>
      </c>
      <c r="G3450" s="63"/>
      <c r="H3450" s="63"/>
      <c r="I3450" s="163"/>
      <c r="J3450" s="63"/>
      <c r="K3450" s="63"/>
      <c r="L3450" s="61"/>
      <c r="M3450" s="207"/>
      <c r="N3450" s="42"/>
      <c r="O3450" s="42"/>
      <c r="P3450" s="42"/>
      <c r="Q3450" s="42"/>
      <c r="R3450" s="42"/>
      <c r="S3450" s="42"/>
      <c r="T3450" s="78"/>
      <c r="AT3450" s="24" t="s">
        <v>135</v>
      </c>
      <c r="AU3450" s="24" t="s">
        <v>134</v>
      </c>
    </row>
    <row r="3451" spans="2:65" s="1" customFormat="1" ht="22.5" customHeight="1">
      <c r="B3451" s="41"/>
      <c r="C3451" s="193" t="s">
        <v>2196</v>
      </c>
      <c r="D3451" s="193" t="s">
        <v>129</v>
      </c>
      <c r="E3451" s="194" t="s">
        <v>4000</v>
      </c>
      <c r="F3451" s="195" t="s">
        <v>4001</v>
      </c>
      <c r="G3451" s="196" t="s">
        <v>693</v>
      </c>
      <c r="H3451" s="197">
        <v>132.863</v>
      </c>
      <c r="I3451" s="198"/>
      <c r="J3451" s="199">
        <f>ROUND(I3451*H3451,2)</f>
        <v>0</v>
      </c>
      <c r="K3451" s="195" t="s">
        <v>21</v>
      </c>
      <c r="L3451" s="61"/>
      <c r="M3451" s="200" t="s">
        <v>21</v>
      </c>
      <c r="N3451" s="201" t="s">
        <v>42</v>
      </c>
      <c r="O3451" s="42"/>
      <c r="P3451" s="202">
        <f>O3451*H3451</f>
        <v>0</v>
      </c>
      <c r="Q3451" s="202">
        <v>0</v>
      </c>
      <c r="R3451" s="202">
        <f>Q3451*H3451</f>
        <v>0</v>
      </c>
      <c r="S3451" s="202">
        <v>0</v>
      </c>
      <c r="T3451" s="203">
        <f>S3451*H3451</f>
        <v>0</v>
      </c>
      <c r="AR3451" s="24" t="s">
        <v>161</v>
      </c>
      <c r="AT3451" s="24" t="s">
        <v>129</v>
      </c>
      <c r="AU3451" s="24" t="s">
        <v>134</v>
      </c>
      <c r="AY3451" s="24" t="s">
        <v>126</v>
      </c>
      <c r="BE3451" s="204">
        <f>IF(N3451="základní",J3451,0)</f>
        <v>0</v>
      </c>
      <c r="BF3451" s="204">
        <f>IF(N3451="snížená",J3451,0)</f>
        <v>0</v>
      </c>
      <c r="BG3451" s="204">
        <f>IF(N3451="zákl. přenesená",J3451,0)</f>
        <v>0</v>
      </c>
      <c r="BH3451" s="204">
        <f>IF(N3451="sníž. přenesená",J3451,0)</f>
        <v>0</v>
      </c>
      <c r="BI3451" s="204">
        <f>IF(N3451="nulová",J3451,0)</f>
        <v>0</v>
      </c>
      <c r="BJ3451" s="24" t="s">
        <v>134</v>
      </c>
      <c r="BK3451" s="204">
        <f>ROUND(I3451*H3451,2)</f>
        <v>0</v>
      </c>
      <c r="BL3451" s="24" t="s">
        <v>161</v>
      </c>
      <c r="BM3451" s="24" t="s">
        <v>4002</v>
      </c>
    </row>
    <row r="3452" spans="2:65" s="1" customFormat="1" ht="13.5">
      <c r="B3452" s="41"/>
      <c r="C3452" s="63"/>
      <c r="D3452" s="205" t="s">
        <v>135</v>
      </c>
      <c r="E3452" s="63"/>
      <c r="F3452" s="206" t="s">
        <v>4001</v>
      </c>
      <c r="G3452" s="63"/>
      <c r="H3452" s="63"/>
      <c r="I3452" s="163"/>
      <c r="J3452" s="63"/>
      <c r="K3452" s="63"/>
      <c r="L3452" s="61"/>
      <c r="M3452" s="207"/>
      <c r="N3452" s="42"/>
      <c r="O3452" s="42"/>
      <c r="P3452" s="42"/>
      <c r="Q3452" s="42"/>
      <c r="R3452" s="42"/>
      <c r="S3452" s="42"/>
      <c r="T3452" s="78"/>
      <c r="AT3452" s="24" t="s">
        <v>135</v>
      </c>
      <c r="AU3452" s="24" t="s">
        <v>134</v>
      </c>
    </row>
    <row r="3453" spans="2:65" s="1" customFormat="1" ht="22.5" customHeight="1">
      <c r="B3453" s="41"/>
      <c r="C3453" s="251" t="s">
        <v>4003</v>
      </c>
      <c r="D3453" s="251" t="s">
        <v>391</v>
      </c>
      <c r="E3453" s="252" t="s">
        <v>4004</v>
      </c>
      <c r="F3453" s="253" t="s">
        <v>3998</v>
      </c>
      <c r="G3453" s="254" t="s">
        <v>693</v>
      </c>
      <c r="H3453" s="255">
        <v>132.863</v>
      </c>
      <c r="I3453" s="256"/>
      <c r="J3453" s="257">
        <f>ROUND(I3453*H3453,2)</f>
        <v>0</v>
      </c>
      <c r="K3453" s="253" t="s">
        <v>21</v>
      </c>
      <c r="L3453" s="258"/>
      <c r="M3453" s="259" t="s">
        <v>21</v>
      </c>
      <c r="N3453" s="260" t="s">
        <v>42</v>
      </c>
      <c r="O3453" s="42"/>
      <c r="P3453" s="202">
        <f>O3453*H3453</f>
        <v>0</v>
      </c>
      <c r="Q3453" s="202">
        <v>0</v>
      </c>
      <c r="R3453" s="202">
        <f>Q3453*H3453</f>
        <v>0</v>
      </c>
      <c r="S3453" s="202">
        <v>0</v>
      </c>
      <c r="T3453" s="203">
        <f>S3453*H3453</f>
        <v>0</v>
      </c>
      <c r="AR3453" s="24" t="s">
        <v>361</v>
      </c>
      <c r="AT3453" s="24" t="s">
        <v>391</v>
      </c>
      <c r="AU3453" s="24" t="s">
        <v>134</v>
      </c>
      <c r="AY3453" s="24" t="s">
        <v>126</v>
      </c>
      <c r="BE3453" s="204">
        <f>IF(N3453="základní",J3453,0)</f>
        <v>0</v>
      </c>
      <c r="BF3453" s="204">
        <f>IF(N3453="snížená",J3453,0)</f>
        <v>0</v>
      </c>
      <c r="BG3453" s="204">
        <f>IF(N3453="zákl. přenesená",J3453,0)</f>
        <v>0</v>
      </c>
      <c r="BH3453" s="204">
        <f>IF(N3453="sníž. přenesená",J3453,0)</f>
        <v>0</v>
      </c>
      <c r="BI3453" s="204">
        <f>IF(N3453="nulová",J3453,0)</f>
        <v>0</v>
      </c>
      <c r="BJ3453" s="24" t="s">
        <v>134</v>
      </c>
      <c r="BK3453" s="204">
        <f>ROUND(I3453*H3453,2)</f>
        <v>0</v>
      </c>
      <c r="BL3453" s="24" t="s">
        <v>161</v>
      </c>
      <c r="BM3453" s="24" t="s">
        <v>4005</v>
      </c>
    </row>
    <row r="3454" spans="2:65" s="1" customFormat="1" ht="13.5">
      <c r="B3454" s="41"/>
      <c r="C3454" s="63"/>
      <c r="D3454" s="205" t="s">
        <v>135</v>
      </c>
      <c r="E3454" s="63"/>
      <c r="F3454" s="206" t="s">
        <v>3998</v>
      </c>
      <c r="G3454" s="63"/>
      <c r="H3454" s="63"/>
      <c r="I3454" s="163"/>
      <c r="J3454" s="63"/>
      <c r="K3454" s="63"/>
      <c r="L3454" s="61"/>
      <c r="M3454" s="207"/>
      <c r="N3454" s="42"/>
      <c r="O3454" s="42"/>
      <c r="P3454" s="42"/>
      <c r="Q3454" s="42"/>
      <c r="R3454" s="42"/>
      <c r="S3454" s="42"/>
      <c r="T3454" s="78"/>
      <c r="AT3454" s="24" t="s">
        <v>135</v>
      </c>
      <c r="AU3454" s="24" t="s">
        <v>134</v>
      </c>
    </row>
    <row r="3455" spans="2:65" s="1" customFormat="1" ht="22.5" customHeight="1">
      <c r="B3455" s="41"/>
      <c r="C3455" s="193" t="s">
        <v>2202</v>
      </c>
      <c r="D3455" s="193" t="s">
        <v>129</v>
      </c>
      <c r="E3455" s="194" t="s">
        <v>4006</v>
      </c>
      <c r="F3455" s="195" t="s">
        <v>4007</v>
      </c>
      <c r="G3455" s="196" t="s">
        <v>693</v>
      </c>
      <c r="H3455" s="197">
        <v>246.946</v>
      </c>
      <c r="I3455" s="198"/>
      <c r="J3455" s="199">
        <f>ROUND(I3455*H3455,2)</f>
        <v>0</v>
      </c>
      <c r="K3455" s="195" t="s">
        <v>21</v>
      </c>
      <c r="L3455" s="61"/>
      <c r="M3455" s="200" t="s">
        <v>21</v>
      </c>
      <c r="N3455" s="201" t="s">
        <v>42</v>
      </c>
      <c r="O3455" s="42"/>
      <c r="P3455" s="202">
        <f>O3455*H3455</f>
        <v>0</v>
      </c>
      <c r="Q3455" s="202">
        <v>0</v>
      </c>
      <c r="R3455" s="202">
        <f>Q3455*H3455</f>
        <v>0</v>
      </c>
      <c r="S3455" s="202">
        <v>0</v>
      </c>
      <c r="T3455" s="203">
        <f>S3455*H3455</f>
        <v>0</v>
      </c>
      <c r="AR3455" s="24" t="s">
        <v>161</v>
      </c>
      <c r="AT3455" s="24" t="s">
        <v>129</v>
      </c>
      <c r="AU3455" s="24" t="s">
        <v>134</v>
      </c>
      <c r="AY3455" s="24" t="s">
        <v>126</v>
      </c>
      <c r="BE3455" s="204">
        <f>IF(N3455="základní",J3455,0)</f>
        <v>0</v>
      </c>
      <c r="BF3455" s="204">
        <f>IF(N3455="snížená",J3455,0)</f>
        <v>0</v>
      </c>
      <c r="BG3455" s="204">
        <f>IF(N3455="zákl. přenesená",J3455,0)</f>
        <v>0</v>
      </c>
      <c r="BH3455" s="204">
        <f>IF(N3455="sníž. přenesená",J3455,0)</f>
        <v>0</v>
      </c>
      <c r="BI3455" s="204">
        <f>IF(N3455="nulová",J3455,0)</f>
        <v>0</v>
      </c>
      <c r="BJ3455" s="24" t="s">
        <v>134</v>
      </c>
      <c r="BK3455" s="204">
        <f>ROUND(I3455*H3455,2)</f>
        <v>0</v>
      </c>
      <c r="BL3455" s="24" t="s">
        <v>161</v>
      </c>
      <c r="BM3455" s="24" t="s">
        <v>4008</v>
      </c>
    </row>
    <row r="3456" spans="2:65" s="1" customFormat="1" ht="13.5">
      <c r="B3456" s="41"/>
      <c r="C3456" s="63"/>
      <c r="D3456" s="205" t="s">
        <v>135</v>
      </c>
      <c r="E3456" s="63"/>
      <c r="F3456" s="206" t="s">
        <v>4007</v>
      </c>
      <c r="G3456" s="63"/>
      <c r="H3456" s="63"/>
      <c r="I3456" s="163"/>
      <c r="J3456" s="63"/>
      <c r="K3456" s="63"/>
      <c r="L3456" s="61"/>
      <c r="M3456" s="207"/>
      <c r="N3456" s="42"/>
      <c r="O3456" s="42"/>
      <c r="P3456" s="42"/>
      <c r="Q3456" s="42"/>
      <c r="R3456" s="42"/>
      <c r="S3456" s="42"/>
      <c r="T3456" s="78"/>
      <c r="AT3456" s="24" t="s">
        <v>135</v>
      </c>
      <c r="AU3456" s="24" t="s">
        <v>134</v>
      </c>
    </row>
    <row r="3457" spans="2:65" s="1" customFormat="1" ht="22.5" customHeight="1">
      <c r="B3457" s="41"/>
      <c r="C3457" s="251" t="s">
        <v>4009</v>
      </c>
      <c r="D3457" s="251" t="s">
        <v>391</v>
      </c>
      <c r="E3457" s="252" t="s">
        <v>4010</v>
      </c>
      <c r="F3457" s="253" t="s">
        <v>3998</v>
      </c>
      <c r="G3457" s="254" t="s">
        <v>693</v>
      </c>
      <c r="H3457" s="255">
        <v>246.946</v>
      </c>
      <c r="I3457" s="256"/>
      <c r="J3457" s="257">
        <f>ROUND(I3457*H3457,2)</f>
        <v>0</v>
      </c>
      <c r="K3457" s="253" t="s">
        <v>21</v>
      </c>
      <c r="L3457" s="258"/>
      <c r="M3457" s="259" t="s">
        <v>21</v>
      </c>
      <c r="N3457" s="260" t="s">
        <v>42</v>
      </c>
      <c r="O3457" s="42"/>
      <c r="P3457" s="202">
        <f>O3457*H3457</f>
        <v>0</v>
      </c>
      <c r="Q3457" s="202">
        <v>0</v>
      </c>
      <c r="R3457" s="202">
        <f>Q3457*H3457</f>
        <v>0</v>
      </c>
      <c r="S3457" s="202">
        <v>0</v>
      </c>
      <c r="T3457" s="203">
        <f>S3457*H3457</f>
        <v>0</v>
      </c>
      <c r="AR3457" s="24" t="s">
        <v>361</v>
      </c>
      <c r="AT3457" s="24" t="s">
        <v>391</v>
      </c>
      <c r="AU3457" s="24" t="s">
        <v>134</v>
      </c>
      <c r="AY3457" s="24" t="s">
        <v>126</v>
      </c>
      <c r="BE3457" s="204">
        <f>IF(N3457="základní",J3457,0)</f>
        <v>0</v>
      </c>
      <c r="BF3457" s="204">
        <f>IF(N3457="snížená",J3457,0)</f>
        <v>0</v>
      </c>
      <c r="BG3457" s="204">
        <f>IF(N3457="zákl. přenesená",J3457,0)</f>
        <v>0</v>
      </c>
      <c r="BH3457" s="204">
        <f>IF(N3457="sníž. přenesená",J3457,0)</f>
        <v>0</v>
      </c>
      <c r="BI3457" s="204">
        <f>IF(N3457="nulová",J3457,0)</f>
        <v>0</v>
      </c>
      <c r="BJ3457" s="24" t="s">
        <v>134</v>
      </c>
      <c r="BK3457" s="204">
        <f>ROUND(I3457*H3457,2)</f>
        <v>0</v>
      </c>
      <c r="BL3457" s="24" t="s">
        <v>161</v>
      </c>
      <c r="BM3457" s="24" t="s">
        <v>4011</v>
      </c>
    </row>
    <row r="3458" spans="2:65" s="1" customFormat="1" ht="13.5">
      <c r="B3458" s="41"/>
      <c r="C3458" s="63"/>
      <c r="D3458" s="205" t="s">
        <v>135</v>
      </c>
      <c r="E3458" s="63"/>
      <c r="F3458" s="206" t="s">
        <v>3998</v>
      </c>
      <c r="G3458" s="63"/>
      <c r="H3458" s="63"/>
      <c r="I3458" s="163"/>
      <c r="J3458" s="63"/>
      <c r="K3458" s="63"/>
      <c r="L3458" s="61"/>
      <c r="M3458" s="207"/>
      <c r="N3458" s="42"/>
      <c r="O3458" s="42"/>
      <c r="P3458" s="42"/>
      <c r="Q3458" s="42"/>
      <c r="R3458" s="42"/>
      <c r="S3458" s="42"/>
      <c r="T3458" s="78"/>
      <c r="AT3458" s="24" t="s">
        <v>135</v>
      </c>
      <c r="AU3458" s="24" t="s">
        <v>134</v>
      </c>
    </row>
    <row r="3459" spans="2:65" s="1" customFormat="1" ht="22.5" customHeight="1">
      <c r="B3459" s="41"/>
      <c r="C3459" s="193" t="s">
        <v>2205</v>
      </c>
      <c r="D3459" s="193" t="s">
        <v>129</v>
      </c>
      <c r="E3459" s="194" t="s">
        <v>4012</v>
      </c>
      <c r="F3459" s="195" t="s">
        <v>4013</v>
      </c>
      <c r="G3459" s="196" t="s">
        <v>693</v>
      </c>
      <c r="H3459" s="197">
        <v>77.394000000000005</v>
      </c>
      <c r="I3459" s="198"/>
      <c r="J3459" s="199">
        <f>ROUND(I3459*H3459,2)</f>
        <v>0</v>
      </c>
      <c r="K3459" s="195" t="s">
        <v>21</v>
      </c>
      <c r="L3459" s="61"/>
      <c r="M3459" s="200" t="s">
        <v>21</v>
      </c>
      <c r="N3459" s="201" t="s">
        <v>42</v>
      </c>
      <c r="O3459" s="42"/>
      <c r="P3459" s="202">
        <f>O3459*H3459</f>
        <v>0</v>
      </c>
      <c r="Q3459" s="202">
        <v>0</v>
      </c>
      <c r="R3459" s="202">
        <f>Q3459*H3459</f>
        <v>0</v>
      </c>
      <c r="S3459" s="202">
        <v>0</v>
      </c>
      <c r="T3459" s="203">
        <f>S3459*H3459</f>
        <v>0</v>
      </c>
      <c r="AR3459" s="24" t="s">
        <v>161</v>
      </c>
      <c r="AT3459" s="24" t="s">
        <v>129</v>
      </c>
      <c r="AU3459" s="24" t="s">
        <v>134</v>
      </c>
      <c r="AY3459" s="24" t="s">
        <v>126</v>
      </c>
      <c r="BE3459" s="204">
        <f>IF(N3459="základní",J3459,0)</f>
        <v>0</v>
      </c>
      <c r="BF3459" s="204">
        <f>IF(N3459="snížená",J3459,0)</f>
        <v>0</v>
      </c>
      <c r="BG3459" s="204">
        <f>IF(N3459="zákl. přenesená",J3459,0)</f>
        <v>0</v>
      </c>
      <c r="BH3459" s="204">
        <f>IF(N3459="sníž. přenesená",J3459,0)</f>
        <v>0</v>
      </c>
      <c r="BI3459" s="204">
        <f>IF(N3459="nulová",J3459,0)</f>
        <v>0</v>
      </c>
      <c r="BJ3459" s="24" t="s">
        <v>134</v>
      </c>
      <c r="BK3459" s="204">
        <f>ROUND(I3459*H3459,2)</f>
        <v>0</v>
      </c>
      <c r="BL3459" s="24" t="s">
        <v>161</v>
      </c>
      <c r="BM3459" s="24" t="s">
        <v>4014</v>
      </c>
    </row>
    <row r="3460" spans="2:65" s="1" customFormat="1" ht="13.5">
      <c r="B3460" s="41"/>
      <c r="C3460" s="63"/>
      <c r="D3460" s="205" t="s">
        <v>135</v>
      </c>
      <c r="E3460" s="63"/>
      <c r="F3460" s="206" t="s">
        <v>4013</v>
      </c>
      <c r="G3460" s="63"/>
      <c r="H3460" s="63"/>
      <c r="I3460" s="163"/>
      <c r="J3460" s="63"/>
      <c r="K3460" s="63"/>
      <c r="L3460" s="61"/>
      <c r="M3460" s="207"/>
      <c r="N3460" s="42"/>
      <c r="O3460" s="42"/>
      <c r="P3460" s="42"/>
      <c r="Q3460" s="42"/>
      <c r="R3460" s="42"/>
      <c r="S3460" s="42"/>
      <c r="T3460" s="78"/>
      <c r="AT3460" s="24" t="s">
        <v>135</v>
      </c>
      <c r="AU3460" s="24" t="s">
        <v>134</v>
      </c>
    </row>
    <row r="3461" spans="2:65" s="1" customFormat="1" ht="22.5" customHeight="1">
      <c r="B3461" s="41"/>
      <c r="C3461" s="251" t="s">
        <v>4015</v>
      </c>
      <c r="D3461" s="251" t="s">
        <v>391</v>
      </c>
      <c r="E3461" s="252" t="s">
        <v>4016</v>
      </c>
      <c r="F3461" s="253" t="s">
        <v>4017</v>
      </c>
      <c r="G3461" s="254" t="s">
        <v>693</v>
      </c>
      <c r="H3461" s="255">
        <v>77.394000000000005</v>
      </c>
      <c r="I3461" s="256"/>
      <c r="J3461" s="257">
        <f>ROUND(I3461*H3461,2)</f>
        <v>0</v>
      </c>
      <c r="K3461" s="253" t="s">
        <v>21</v>
      </c>
      <c r="L3461" s="258"/>
      <c r="M3461" s="259" t="s">
        <v>21</v>
      </c>
      <c r="N3461" s="260" t="s">
        <v>42</v>
      </c>
      <c r="O3461" s="42"/>
      <c r="P3461" s="202">
        <f>O3461*H3461</f>
        <v>0</v>
      </c>
      <c r="Q3461" s="202">
        <v>0</v>
      </c>
      <c r="R3461" s="202">
        <f>Q3461*H3461</f>
        <v>0</v>
      </c>
      <c r="S3461" s="202">
        <v>0</v>
      </c>
      <c r="T3461" s="203">
        <f>S3461*H3461</f>
        <v>0</v>
      </c>
      <c r="AR3461" s="24" t="s">
        <v>361</v>
      </c>
      <c r="AT3461" s="24" t="s">
        <v>391</v>
      </c>
      <c r="AU3461" s="24" t="s">
        <v>134</v>
      </c>
      <c r="AY3461" s="24" t="s">
        <v>126</v>
      </c>
      <c r="BE3461" s="204">
        <f>IF(N3461="základní",J3461,0)</f>
        <v>0</v>
      </c>
      <c r="BF3461" s="204">
        <f>IF(N3461="snížená",J3461,0)</f>
        <v>0</v>
      </c>
      <c r="BG3461" s="204">
        <f>IF(N3461="zákl. přenesená",J3461,0)</f>
        <v>0</v>
      </c>
      <c r="BH3461" s="204">
        <f>IF(N3461="sníž. přenesená",J3461,0)</f>
        <v>0</v>
      </c>
      <c r="BI3461" s="204">
        <f>IF(N3461="nulová",J3461,0)</f>
        <v>0</v>
      </c>
      <c r="BJ3461" s="24" t="s">
        <v>134</v>
      </c>
      <c r="BK3461" s="204">
        <f>ROUND(I3461*H3461,2)</f>
        <v>0</v>
      </c>
      <c r="BL3461" s="24" t="s">
        <v>161</v>
      </c>
      <c r="BM3461" s="24" t="s">
        <v>4018</v>
      </c>
    </row>
    <row r="3462" spans="2:65" s="1" customFormat="1" ht="13.5">
      <c r="B3462" s="41"/>
      <c r="C3462" s="63"/>
      <c r="D3462" s="205" t="s">
        <v>135</v>
      </c>
      <c r="E3462" s="63"/>
      <c r="F3462" s="206" t="s">
        <v>4017</v>
      </c>
      <c r="G3462" s="63"/>
      <c r="H3462" s="63"/>
      <c r="I3462" s="163"/>
      <c r="J3462" s="63"/>
      <c r="K3462" s="63"/>
      <c r="L3462" s="61"/>
      <c r="M3462" s="207"/>
      <c r="N3462" s="42"/>
      <c r="O3462" s="42"/>
      <c r="P3462" s="42"/>
      <c r="Q3462" s="42"/>
      <c r="R3462" s="42"/>
      <c r="S3462" s="42"/>
      <c r="T3462" s="78"/>
      <c r="AT3462" s="24" t="s">
        <v>135</v>
      </c>
      <c r="AU3462" s="24" t="s">
        <v>134</v>
      </c>
    </row>
    <row r="3463" spans="2:65" s="1" customFormat="1" ht="22.5" customHeight="1">
      <c r="B3463" s="41"/>
      <c r="C3463" s="193" t="s">
        <v>2210</v>
      </c>
      <c r="D3463" s="193" t="s">
        <v>129</v>
      </c>
      <c r="E3463" s="194" t="s">
        <v>4019</v>
      </c>
      <c r="F3463" s="195" t="s">
        <v>4013</v>
      </c>
      <c r="G3463" s="196" t="s">
        <v>693</v>
      </c>
      <c r="H3463" s="197">
        <v>30.914000000000001</v>
      </c>
      <c r="I3463" s="198"/>
      <c r="J3463" s="199">
        <f>ROUND(I3463*H3463,2)</f>
        <v>0</v>
      </c>
      <c r="K3463" s="195" t="s">
        <v>21</v>
      </c>
      <c r="L3463" s="61"/>
      <c r="M3463" s="200" t="s">
        <v>21</v>
      </c>
      <c r="N3463" s="201" t="s">
        <v>42</v>
      </c>
      <c r="O3463" s="42"/>
      <c r="P3463" s="202">
        <f>O3463*H3463</f>
        <v>0</v>
      </c>
      <c r="Q3463" s="202">
        <v>0</v>
      </c>
      <c r="R3463" s="202">
        <f>Q3463*H3463</f>
        <v>0</v>
      </c>
      <c r="S3463" s="202">
        <v>0</v>
      </c>
      <c r="T3463" s="203">
        <f>S3463*H3463</f>
        <v>0</v>
      </c>
      <c r="AR3463" s="24" t="s">
        <v>161</v>
      </c>
      <c r="AT3463" s="24" t="s">
        <v>129</v>
      </c>
      <c r="AU3463" s="24" t="s">
        <v>134</v>
      </c>
      <c r="AY3463" s="24" t="s">
        <v>126</v>
      </c>
      <c r="BE3463" s="204">
        <f>IF(N3463="základní",J3463,0)</f>
        <v>0</v>
      </c>
      <c r="BF3463" s="204">
        <f>IF(N3463="snížená",J3463,0)</f>
        <v>0</v>
      </c>
      <c r="BG3463" s="204">
        <f>IF(N3463="zákl. přenesená",J3463,0)</f>
        <v>0</v>
      </c>
      <c r="BH3463" s="204">
        <f>IF(N3463="sníž. přenesená",J3463,0)</f>
        <v>0</v>
      </c>
      <c r="BI3463" s="204">
        <f>IF(N3463="nulová",J3463,0)</f>
        <v>0</v>
      </c>
      <c r="BJ3463" s="24" t="s">
        <v>134</v>
      </c>
      <c r="BK3463" s="204">
        <f>ROUND(I3463*H3463,2)</f>
        <v>0</v>
      </c>
      <c r="BL3463" s="24" t="s">
        <v>161</v>
      </c>
      <c r="BM3463" s="24" t="s">
        <v>4020</v>
      </c>
    </row>
    <row r="3464" spans="2:65" s="1" customFormat="1" ht="13.5">
      <c r="B3464" s="41"/>
      <c r="C3464" s="63"/>
      <c r="D3464" s="205" t="s">
        <v>135</v>
      </c>
      <c r="E3464" s="63"/>
      <c r="F3464" s="206" t="s">
        <v>4013</v>
      </c>
      <c r="G3464" s="63"/>
      <c r="H3464" s="63"/>
      <c r="I3464" s="163"/>
      <c r="J3464" s="63"/>
      <c r="K3464" s="63"/>
      <c r="L3464" s="61"/>
      <c r="M3464" s="207"/>
      <c r="N3464" s="42"/>
      <c r="O3464" s="42"/>
      <c r="P3464" s="42"/>
      <c r="Q3464" s="42"/>
      <c r="R3464" s="42"/>
      <c r="S3464" s="42"/>
      <c r="T3464" s="78"/>
      <c r="AT3464" s="24" t="s">
        <v>135</v>
      </c>
      <c r="AU3464" s="24" t="s">
        <v>134</v>
      </c>
    </row>
    <row r="3465" spans="2:65" s="1" customFormat="1" ht="22.5" customHeight="1">
      <c r="B3465" s="41"/>
      <c r="C3465" s="251" t="s">
        <v>4021</v>
      </c>
      <c r="D3465" s="251" t="s">
        <v>391</v>
      </c>
      <c r="E3465" s="252" t="s">
        <v>4022</v>
      </c>
      <c r="F3465" s="253" t="s">
        <v>4017</v>
      </c>
      <c r="G3465" s="254" t="s">
        <v>693</v>
      </c>
      <c r="H3465" s="255">
        <v>30.914000000000001</v>
      </c>
      <c r="I3465" s="256"/>
      <c r="J3465" s="257">
        <f>ROUND(I3465*H3465,2)</f>
        <v>0</v>
      </c>
      <c r="K3465" s="253" t="s">
        <v>21</v>
      </c>
      <c r="L3465" s="258"/>
      <c r="M3465" s="259" t="s">
        <v>21</v>
      </c>
      <c r="N3465" s="260" t="s">
        <v>42</v>
      </c>
      <c r="O3465" s="42"/>
      <c r="P3465" s="202">
        <f>O3465*H3465</f>
        <v>0</v>
      </c>
      <c r="Q3465" s="202">
        <v>0</v>
      </c>
      <c r="R3465" s="202">
        <f>Q3465*H3465</f>
        <v>0</v>
      </c>
      <c r="S3465" s="202">
        <v>0</v>
      </c>
      <c r="T3465" s="203">
        <f>S3465*H3465</f>
        <v>0</v>
      </c>
      <c r="AR3465" s="24" t="s">
        <v>361</v>
      </c>
      <c r="AT3465" s="24" t="s">
        <v>391</v>
      </c>
      <c r="AU3465" s="24" t="s">
        <v>134</v>
      </c>
      <c r="AY3465" s="24" t="s">
        <v>126</v>
      </c>
      <c r="BE3465" s="204">
        <f>IF(N3465="základní",J3465,0)</f>
        <v>0</v>
      </c>
      <c r="BF3465" s="204">
        <f>IF(N3465="snížená",J3465,0)</f>
        <v>0</v>
      </c>
      <c r="BG3465" s="204">
        <f>IF(N3465="zákl. přenesená",J3465,0)</f>
        <v>0</v>
      </c>
      <c r="BH3465" s="204">
        <f>IF(N3465="sníž. přenesená",J3465,0)</f>
        <v>0</v>
      </c>
      <c r="BI3465" s="204">
        <f>IF(N3465="nulová",J3465,0)</f>
        <v>0</v>
      </c>
      <c r="BJ3465" s="24" t="s">
        <v>134</v>
      </c>
      <c r="BK3465" s="204">
        <f>ROUND(I3465*H3465,2)</f>
        <v>0</v>
      </c>
      <c r="BL3465" s="24" t="s">
        <v>161</v>
      </c>
      <c r="BM3465" s="24" t="s">
        <v>4023</v>
      </c>
    </row>
    <row r="3466" spans="2:65" s="1" customFormat="1" ht="13.5">
      <c r="B3466" s="41"/>
      <c r="C3466" s="63"/>
      <c r="D3466" s="205" t="s">
        <v>135</v>
      </c>
      <c r="E3466" s="63"/>
      <c r="F3466" s="206" t="s">
        <v>4017</v>
      </c>
      <c r="G3466" s="63"/>
      <c r="H3466" s="63"/>
      <c r="I3466" s="163"/>
      <c r="J3466" s="63"/>
      <c r="K3466" s="63"/>
      <c r="L3466" s="61"/>
      <c r="M3466" s="207"/>
      <c r="N3466" s="42"/>
      <c r="O3466" s="42"/>
      <c r="P3466" s="42"/>
      <c r="Q3466" s="42"/>
      <c r="R3466" s="42"/>
      <c r="S3466" s="42"/>
      <c r="T3466" s="78"/>
      <c r="AT3466" s="24" t="s">
        <v>135</v>
      </c>
      <c r="AU3466" s="24" t="s">
        <v>134</v>
      </c>
    </row>
    <row r="3467" spans="2:65" s="1" customFormat="1" ht="22.5" customHeight="1">
      <c r="B3467" s="41"/>
      <c r="C3467" s="193" t="s">
        <v>2214</v>
      </c>
      <c r="D3467" s="193" t="s">
        <v>129</v>
      </c>
      <c r="E3467" s="194" t="s">
        <v>4024</v>
      </c>
      <c r="F3467" s="195" t="s">
        <v>4013</v>
      </c>
      <c r="G3467" s="196" t="s">
        <v>693</v>
      </c>
      <c r="H3467" s="197">
        <v>91.864000000000004</v>
      </c>
      <c r="I3467" s="198"/>
      <c r="J3467" s="199">
        <f>ROUND(I3467*H3467,2)</f>
        <v>0</v>
      </c>
      <c r="K3467" s="195" t="s">
        <v>21</v>
      </c>
      <c r="L3467" s="61"/>
      <c r="M3467" s="200" t="s">
        <v>21</v>
      </c>
      <c r="N3467" s="201" t="s">
        <v>42</v>
      </c>
      <c r="O3467" s="42"/>
      <c r="P3467" s="202">
        <f>O3467*H3467</f>
        <v>0</v>
      </c>
      <c r="Q3467" s="202">
        <v>0</v>
      </c>
      <c r="R3467" s="202">
        <f>Q3467*H3467</f>
        <v>0</v>
      </c>
      <c r="S3467" s="202">
        <v>0</v>
      </c>
      <c r="T3467" s="203">
        <f>S3467*H3467</f>
        <v>0</v>
      </c>
      <c r="AR3467" s="24" t="s">
        <v>161</v>
      </c>
      <c r="AT3467" s="24" t="s">
        <v>129</v>
      </c>
      <c r="AU3467" s="24" t="s">
        <v>134</v>
      </c>
      <c r="AY3467" s="24" t="s">
        <v>126</v>
      </c>
      <c r="BE3467" s="204">
        <f>IF(N3467="základní",J3467,0)</f>
        <v>0</v>
      </c>
      <c r="BF3467" s="204">
        <f>IF(N3467="snížená",J3467,0)</f>
        <v>0</v>
      </c>
      <c r="BG3467" s="204">
        <f>IF(N3467="zákl. přenesená",J3467,0)</f>
        <v>0</v>
      </c>
      <c r="BH3467" s="204">
        <f>IF(N3467="sníž. přenesená",J3467,0)</f>
        <v>0</v>
      </c>
      <c r="BI3467" s="204">
        <f>IF(N3467="nulová",J3467,0)</f>
        <v>0</v>
      </c>
      <c r="BJ3467" s="24" t="s">
        <v>134</v>
      </c>
      <c r="BK3467" s="204">
        <f>ROUND(I3467*H3467,2)</f>
        <v>0</v>
      </c>
      <c r="BL3467" s="24" t="s">
        <v>161</v>
      </c>
      <c r="BM3467" s="24" t="s">
        <v>4025</v>
      </c>
    </row>
    <row r="3468" spans="2:65" s="1" customFormat="1" ht="13.5">
      <c r="B3468" s="41"/>
      <c r="C3468" s="63"/>
      <c r="D3468" s="205" t="s">
        <v>135</v>
      </c>
      <c r="E3468" s="63"/>
      <c r="F3468" s="206" t="s">
        <v>4013</v>
      </c>
      <c r="G3468" s="63"/>
      <c r="H3468" s="63"/>
      <c r="I3468" s="163"/>
      <c r="J3468" s="63"/>
      <c r="K3468" s="63"/>
      <c r="L3468" s="61"/>
      <c r="M3468" s="207"/>
      <c r="N3468" s="42"/>
      <c r="O3468" s="42"/>
      <c r="P3468" s="42"/>
      <c r="Q3468" s="42"/>
      <c r="R3468" s="42"/>
      <c r="S3468" s="42"/>
      <c r="T3468" s="78"/>
      <c r="AT3468" s="24" t="s">
        <v>135</v>
      </c>
      <c r="AU3468" s="24" t="s">
        <v>134</v>
      </c>
    </row>
    <row r="3469" spans="2:65" s="1" customFormat="1" ht="22.5" customHeight="1">
      <c r="B3469" s="41"/>
      <c r="C3469" s="251" t="s">
        <v>4026</v>
      </c>
      <c r="D3469" s="251" t="s">
        <v>391</v>
      </c>
      <c r="E3469" s="252" t="s">
        <v>4027</v>
      </c>
      <c r="F3469" s="253" t="s">
        <v>4017</v>
      </c>
      <c r="G3469" s="254" t="s">
        <v>693</v>
      </c>
      <c r="H3469" s="255">
        <v>91.864000000000004</v>
      </c>
      <c r="I3469" s="256"/>
      <c r="J3469" s="257">
        <f>ROUND(I3469*H3469,2)</f>
        <v>0</v>
      </c>
      <c r="K3469" s="253" t="s">
        <v>21</v>
      </c>
      <c r="L3469" s="258"/>
      <c r="M3469" s="259" t="s">
        <v>21</v>
      </c>
      <c r="N3469" s="260" t="s">
        <v>42</v>
      </c>
      <c r="O3469" s="42"/>
      <c r="P3469" s="202">
        <f>O3469*H3469</f>
        <v>0</v>
      </c>
      <c r="Q3469" s="202">
        <v>0</v>
      </c>
      <c r="R3469" s="202">
        <f>Q3469*H3469</f>
        <v>0</v>
      </c>
      <c r="S3469" s="202">
        <v>0</v>
      </c>
      <c r="T3469" s="203">
        <f>S3469*H3469</f>
        <v>0</v>
      </c>
      <c r="AR3469" s="24" t="s">
        <v>361</v>
      </c>
      <c r="AT3469" s="24" t="s">
        <v>391</v>
      </c>
      <c r="AU3469" s="24" t="s">
        <v>134</v>
      </c>
      <c r="AY3469" s="24" t="s">
        <v>126</v>
      </c>
      <c r="BE3469" s="204">
        <f>IF(N3469="základní",J3469,0)</f>
        <v>0</v>
      </c>
      <c r="BF3469" s="204">
        <f>IF(N3469="snížená",J3469,0)</f>
        <v>0</v>
      </c>
      <c r="BG3469" s="204">
        <f>IF(N3469="zákl. přenesená",J3469,0)</f>
        <v>0</v>
      </c>
      <c r="BH3469" s="204">
        <f>IF(N3469="sníž. přenesená",J3469,0)</f>
        <v>0</v>
      </c>
      <c r="BI3469" s="204">
        <f>IF(N3469="nulová",J3469,0)</f>
        <v>0</v>
      </c>
      <c r="BJ3469" s="24" t="s">
        <v>134</v>
      </c>
      <c r="BK3469" s="204">
        <f>ROUND(I3469*H3469,2)</f>
        <v>0</v>
      </c>
      <c r="BL3469" s="24" t="s">
        <v>161</v>
      </c>
      <c r="BM3469" s="24" t="s">
        <v>4028</v>
      </c>
    </row>
    <row r="3470" spans="2:65" s="1" customFormat="1" ht="13.5">
      <c r="B3470" s="41"/>
      <c r="C3470" s="63"/>
      <c r="D3470" s="205" t="s">
        <v>135</v>
      </c>
      <c r="E3470" s="63"/>
      <c r="F3470" s="206" t="s">
        <v>4017</v>
      </c>
      <c r="G3470" s="63"/>
      <c r="H3470" s="63"/>
      <c r="I3470" s="163"/>
      <c r="J3470" s="63"/>
      <c r="K3470" s="63"/>
      <c r="L3470" s="61"/>
      <c r="M3470" s="207"/>
      <c r="N3470" s="42"/>
      <c r="O3470" s="42"/>
      <c r="P3470" s="42"/>
      <c r="Q3470" s="42"/>
      <c r="R3470" s="42"/>
      <c r="S3470" s="42"/>
      <c r="T3470" s="78"/>
      <c r="AT3470" s="24" t="s">
        <v>135</v>
      </c>
      <c r="AU3470" s="24" t="s">
        <v>134</v>
      </c>
    </row>
    <row r="3471" spans="2:65" s="1" customFormat="1" ht="22.5" customHeight="1">
      <c r="B3471" s="41"/>
      <c r="C3471" s="193" t="s">
        <v>2220</v>
      </c>
      <c r="D3471" s="193" t="s">
        <v>129</v>
      </c>
      <c r="E3471" s="194" t="s">
        <v>4029</v>
      </c>
      <c r="F3471" s="195" t="s">
        <v>4030</v>
      </c>
      <c r="G3471" s="196" t="s">
        <v>693</v>
      </c>
      <c r="H3471" s="197">
        <v>55.552</v>
      </c>
      <c r="I3471" s="198"/>
      <c r="J3471" s="199">
        <f>ROUND(I3471*H3471,2)</f>
        <v>0</v>
      </c>
      <c r="K3471" s="195" t="s">
        <v>21</v>
      </c>
      <c r="L3471" s="61"/>
      <c r="M3471" s="200" t="s">
        <v>21</v>
      </c>
      <c r="N3471" s="201" t="s">
        <v>42</v>
      </c>
      <c r="O3471" s="42"/>
      <c r="P3471" s="202">
        <f>O3471*H3471</f>
        <v>0</v>
      </c>
      <c r="Q3471" s="202">
        <v>0</v>
      </c>
      <c r="R3471" s="202">
        <f>Q3471*H3471</f>
        <v>0</v>
      </c>
      <c r="S3471" s="202">
        <v>0</v>
      </c>
      <c r="T3471" s="203">
        <f>S3471*H3471</f>
        <v>0</v>
      </c>
      <c r="AR3471" s="24" t="s">
        <v>161</v>
      </c>
      <c r="AT3471" s="24" t="s">
        <v>129</v>
      </c>
      <c r="AU3471" s="24" t="s">
        <v>134</v>
      </c>
      <c r="AY3471" s="24" t="s">
        <v>126</v>
      </c>
      <c r="BE3471" s="204">
        <f>IF(N3471="základní",J3471,0)</f>
        <v>0</v>
      </c>
      <c r="BF3471" s="204">
        <f>IF(N3471="snížená",J3471,0)</f>
        <v>0</v>
      </c>
      <c r="BG3471" s="204">
        <f>IF(N3471="zákl. přenesená",J3471,0)</f>
        <v>0</v>
      </c>
      <c r="BH3471" s="204">
        <f>IF(N3471="sníž. přenesená",J3471,0)</f>
        <v>0</v>
      </c>
      <c r="BI3471" s="204">
        <f>IF(N3471="nulová",J3471,0)</f>
        <v>0</v>
      </c>
      <c r="BJ3471" s="24" t="s">
        <v>134</v>
      </c>
      <c r="BK3471" s="204">
        <f>ROUND(I3471*H3471,2)</f>
        <v>0</v>
      </c>
      <c r="BL3471" s="24" t="s">
        <v>161</v>
      </c>
      <c r="BM3471" s="24" t="s">
        <v>4031</v>
      </c>
    </row>
    <row r="3472" spans="2:65" s="1" customFormat="1" ht="13.5">
      <c r="B3472" s="41"/>
      <c r="C3472" s="63"/>
      <c r="D3472" s="205" t="s">
        <v>135</v>
      </c>
      <c r="E3472" s="63"/>
      <c r="F3472" s="206" t="s">
        <v>4030</v>
      </c>
      <c r="G3472" s="63"/>
      <c r="H3472" s="63"/>
      <c r="I3472" s="163"/>
      <c r="J3472" s="63"/>
      <c r="K3472" s="63"/>
      <c r="L3472" s="61"/>
      <c r="M3472" s="207"/>
      <c r="N3472" s="42"/>
      <c r="O3472" s="42"/>
      <c r="P3472" s="42"/>
      <c r="Q3472" s="42"/>
      <c r="R3472" s="42"/>
      <c r="S3472" s="42"/>
      <c r="T3472" s="78"/>
      <c r="AT3472" s="24" t="s">
        <v>135</v>
      </c>
      <c r="AU3472" s="24" t="s">
        <v>134</v>
      </c>
    </row>
    <row r="3473" spans="2:65" s="1" customFormat="1" ht="31.5" customHeight="1">
      <c r="B3473" s="41"/>
      <c r="C3473" s="251" t="s">
        <v>4032</v>
      </c>
      <c r="D3473" s="251" t="s">
        <v>391</v>
      </c>
      <c r="E3473" s="252" t="s">
        <v>4033</v>
      </c>
      <c r="F3473" s="253" t="s">
        <v>4034</v>
      </c>
      <c r="G3473" s="254" t="s">
        <v>693</v>
      </c>
      <c r="H3473" s="255">
        <v>55.552</v>
      </c>
      <c r="I3473" s="256"/>
      <c r="J3473" s="257">
        <f>ROUND(I3473*H3473,2)</f>
        <v>0</v>
      </c>
      <c r="K3473" s="253" t="s">
        <v>21</v>
      </c>
      <c r="L3473" s="258"/>
      <c r="M3473" s="259" t="s">
        <v>21</v>
      </c>
      <c r="N3473" s="260" t="s">
        <v>42</v>
      </c>
      <c r="O3473" s="42"/>
      <c r="P3473" s="202">
        <f>O3473*H3473</f>
        <v>0</v>
      </c>
      <c r="Q3473" s="202">
        <v>0</v>
      </c>
      <c r="R3473" s="202">
        <f>Q3473*H3473</f>
        <v>0</v>
      </c>
      <c r="S3473" s="202">
        <v>0</v>
      </c>
      <c r="T3473" s="203">
        <f>S3473*H3473</f>
        <v>0</v>
      </c>
      <c r="AR3473" s="24" t="s">
        <v>361</v>
      </c>
      <c r="AT3473" s="24" t="s">
        <v>391</v>
      </c>
      <c r="AU3473" s="24" t="s">
        <v>134</v>
      </c>
      <c r="AY3473" s="24" t="s">
        <v>126</v>
      </c>
      <c r="BE3473" s="204">
        <f>IF(N3473="základní",J3473,0)</f>
        <v>0</v>
      </c>
      <c r="BF3473" s="204">
        <f>IF(N3473="snížená",J3473,0)</f>
        <v>0</v>
      </c>
      <c r="BG3473" s="204">
        <f>IF(N3473="zákl. přenesená",J3473,0)</f>
        <v>0</v>
      </c>
      <c r="BH3473" s="204">
        <f>IF(N3473="sníž. přenesená",J3473,0)</f>
        <v>0</v>
      </c>
      <c r="BI3473" s="204">
        <f>IF(N3473="nulová",J3473,0)</f>
        <v>0</v>
      </c>
      <c r="BJ3473" s="24" t="s">
        <v>134</v>
      </c>
      <c r="BK3473" s="204">
        <f>ROUND(I3473*H3473,2)</f>
        <v>0</v>
      </c>
      <c r="BL3473" s="24" t="s">
        <v>161</v>
      </c>
      <c r="BM3473" s="24" t="s">
        <v>4035</v>
      </c>
    </row>
    <row r="3474" spans="2:65" s="1" customFormat="1" ht="27">
      <c r="B3474" s="41"/>
      <c r="C3474" s="63"/>
      <c r="D3474" s="205" t="s">
        <v>135</v>
      </c>
      <c r="E3474" s="63"/>
      <c r="F3474" s="206" t="s">
        <v>4034</v>
      </c>
      <c r="G3474" s="63"/>
      <c r="H3474" s="63"/>
      <c r="I3474" s="163"/>
      <c r="J3474" s="63"/>
      <c r="K3474" s="63"/>
      <c r="L3474" s="61"/>
      <c r="M3474" s="207"/>
      <c r="N3474" s="42"/>
      <c r="O3474" s="42"/>
      <c r="P3474" s="42"/>
      <c r="Q3474" s="42"/>
      <c r="R3474" s="42"/>
      <c r="S3474" s="42"/>
      <c r="T3474" s="78"/>
      <c r="AT3474" s="24" t="s">
        <v>135</v>
      </c>
      <c r="AU3474" s="24" t="s">
        <v>134</v>
      </c>
    </row>
    <row r="3475" spans="2:65" s="1" customFormat="1" ht="31.5" customHeight="1">
      <c r="B3475" s="41"/>
      <c r="C3475" s="193" t="s">
        <v>2223</v>
      </c>
      <c r="D3475" s="193" t="s">
        <v>129</v>
      </c>
      <c r="E3475" s="194" t="s">
        <v>4036</v>
      </c>
      <c r="F3475" s="195" t="s">
        <v>4037</v>
      </c>
      <c r="G3475" s="196" t="s">
        <v>400</v>
      </c>
      <c r="H3475" s="197">
        <v>1.1499999999999999</v>
      </c>
      <c r="I3475" s="198"/>
      <c r="J3475" s="199">
        <f>ROUND(I3475*H3475,2)</f>
        <v>0</v>
      </c>
      <c r="K3475" s="195" t="s">
        <v>21</v>
      </c>
      <c r="L3475" s="61"/>
      <c r="M3475" s="200" t="s">
        <v>21</v>
      </c>
      <c r="N3475" s="201" t="s">
        <v>42</v>
      </c>
      <c r="O3475" s="42"/>
      <c r="P3475" s="202">
        <f>O3475*H3475</f>
        <v>0</v>
      </c>
      <c r="Q3475" s="202">
        <v>0</v>
      </c>
      <c r="R3475" s="202">
        <f>Q3475*H3475</f>
        <v>0</v>
      </c>
      <c r="S3475" s="202">
        <v>0</v>
      </c>
      <c r="T3475" s="203">
        <f>S3475*H3475</f>
        <v>0</v>
      </c>
      <c r="AR3475" s="24" t="s">
        <v>161</v>
      </c>
      <c r="AT3475" s="24" t="s">
        <v>129</v>
      </c>
      <c r="AU3475" s="24" t="s">
        <v>134</v>
      </c>
      <c r="AY3475" s="24" t="s">
        <v>126</v>
      </c>
      <c r="BE3475" s="204">
        <f>IF(N3475="základní",J3475,0)</f>
        <v>0</v>
      </c>
      <c r="BF3475" s="204">
        <f>IF(N3475="snížená",J3475,0)</f>
        <v>0</v>
      </c>
      <c r="BG3475" s="204">
        <f>IF(N3475="zákl. přenesená",J3475,0)</f>
        <v>0</v>
      </c>
      <c r="BH3475" s="204">
        <f>IF(N3475="sníž. přenesená",J3475,0)</f>
        <v>0</v>
      </c>
      <c r="BI3475" s="204">
        <f>IF(N3475="nulová",J3475,0)</f>
        <v>0</v>
      </c>
      <c r="BJ3475" s="24" t="s">
        <v>134</v>
      </c>
      <c r="BK3475" s="204">
        <f>ROUND(I3475*H3475,2)</f>
        <v>0</v>
      </c>
      <c r="BL3475" s="24" t="s">
        <v>161</v>
      </c>
      <c r="BM3475" s="24" t="s">
        <v>4038</v>
      </c>
    </row>
    <row r="3476" spans="2:65" s="1" customFormat="1" ht="27">
      <c r="B3476" s="41"/>
      <c r="C3476" s="63"/>
      <c r="D3476" s="205" t="s">
        <v>135</v>
      </c>
      <c r="E3476" s="63"/>
      <c r="F3476" s="206" t="s">
        <v>4039</v>
      </c>
      <c r="G3476" s="63"/>
      <c r="H3476" s="63"/>
      <c r="I3476" s="163"/>
      <c r="J3476" s="63"/>
      <c r="K3476" s="63"/>
      <c r="L3476" s="61"/>
      <c r="M3476" s="207"/>
      <c r="N3476" s="42"/>
      <c r="O3476" s="42"/>
      <c r="P3476" s="42"/>
      <c r="Q3476" s="42"/>
      <c r="R3476" s="42"/>
      <c r="S3476" s="42"/>
      <c r="T3476" s="78"/>
      <c r="AT3476" s="24" t="s">
        <v>135</v>
      </c>
      <c r="AU3476" s="24" t="s">
        <v>134</v>
      </c>
    </row>
    <row r="3477" spans="2:65" s="1" customFormat="1" ht="31.5" customHeight="1">
      <c r="B3477" s="41"/>
      <c r="C3477" s="193" t="s">
        <v>4040</v>
      </c>
      <c r="D3477" s="193" t="s">
        <v>129</v>
      </c>
      <c r="E3477" s="194" t="s">
        <v>4041</v>
      </c>
      <c r="F3477" s="195" t="s">
        <v>4042</v>
      </c>
      <c r="G3477" s="196" t="s">
        <v>400</v>
      </c>
      <c r="H3477" s="197">
        <v>1.03</v>
      </c>
      <c r="I3477" s="198"/>
      <c r="J3477" s="199">
        <f>ROUND(I3477*H3477,2)</f>
        <v>0</v>
      </c>
      <c r="K3477" s="195" t="s">
        <v>21</v>
      </c>
      <c r="L3477" s="61"/>
      <c r="M3477" s="200" t="s">
        <v>21</v>
      </c>
      <c r="N3477" s="201" t="s">
        <v>42</v>
      </c>
      <c r="O3477" s="42"/>
      <c r="P3477" s="202">
        <f>O3477*H3477</f>
        <v>0</v>
      </c>
      <c r="Q3477" s="202">
        <v>0</v>
      </c>
      <c r="R3477" s="202">
        <f>Q3477*H3477</f>
        <v>0</v>
      </c>
      <c r="S3477" s="202">
        <v>0</v>
      </c>
      <c r="T3477" s="203">
        <f>S3477*H3477</f>
        <v>0</v>
      </c>
      <c r="AR3477" s="24" t="s">
        <v>161</v>
      </c>
      <c r="AT3477" s="24" t="s">
        <v>129</v>
      </c>
      <c r="AU3477" s="24" t="s">
        <v>134</v>
      </c>
      <c r="AY3477" s="24" t="s">
        <v>126</v>
      </c>
      <c r="BE3477" s="204">
        <f>IF(N3477="základní",J3477,0)</f>
        <v>0</v>
      </c>
      <c r="BF3477" s="204">
        <f>IF(N3477="snížená",J3477,0)</f>
        <v>0</v>
      </c>
      <c r="BG3477" s="204">
        <f>IF(N3477="zákl. přenesená",J3477,0)</f>
        <v>0</v>
      </c>
      <c r="BH3477" s="204">
        <f>IF(N3477="sníž. přenesená",J3477,0)</f>
        <v>0</v>
      </c>
      <c r="BI3477" s="204">
        <f>IF(N3477="nulová",J3477,0)</f>
        <v>0</v>
      </c>
      <c r="BJ3477" s="24" t="s">
        <v>134</v>
      </c>
      <c r="BK3477" s="204">
        <f>ROUND(I3477*H3477,2)</f>
        <v>0</v>
      </c>
      <c r="BL3477" s="24" t="s">
        <v>161</v>
      </c>
      <c r="BM3477" s="24" t="s">
        <v>4043</v>
      </c>
    </row>
    <row r="3478" spans="2:65" s="1" customFormat="1" ht="27">
      <c r="B3478" s="41"/>
      <c r="C3478" s="63"/>
      <c r="D3478" s="205" t="s">
        <v>135</v>
      </c>
      <c r="E3478" s="63"/>
      <c r="F3478" s="206" t="s">
        <v>4044</v>
      </c>
      <c r="G3478" s="63"/>
      <c r="H3478" s="63"/>
      <c r="I3478" s="163"/>
      <c r="J3478" s="63"/>
      <c r="K3478" s="63"/>
      <c r="L3478" s="61"/>
      <c r="M3478" s="207"/>
      <c r="N3478" s="42"/>
      <c r="O3478" s="42"/>
      <c r="P3478" s="42"/>
      <c r="Q3478" s="42"/>
      <c r="R3478" s="42"/>
      <c r="S3478" s="42"/>
      <c r="T3478" s="78"/>
      <c r="AT3478" s="24" t="s">
        <v>135</v>
      </c>
      <c r="AU3478" s="24" t="s">
        <v>134</v>
      </c>
    </row>
    <row r="3479" spans="2:65" s="1" customFormat="1" ht="31.5" customHeight="1">
      <c r="B3479" s="41"/>
      <c r="C3479" s="193" t="s">
        <v>2229</v>
      </c>
      <c r="D3479" s="193" t="s">
        <v>129</v>
      </c>
      <c r="E3479" s="194" t="s">
        <v>4045</v>
      </c>
      <c r="F3479" s="195" t="s">
        <v>4046</v>
      </c>
      <c r="G3479" s="196" t="s">
        <v>400</v>
      </c>
      <c r="H3479" s="197">
        <v>10.76</v>
      </c>
      <c r="I3479" s="198"/>
      <c r="J3479" s="199">
        <f>ROUND(I3479*H3479,2)</f>
        <v>0</v>
      </c>
      <c r="K3479" s="195" t="s">
        <v>21</v>
      </c>
      <c r="L3479" s="61"/>
      <c r="M3479" s="200" t="s">
        <v>21</v>
      </c>
      <c r="N3479" s="201" t="s">
        <v>42</v>
      </c>
      <c r="O3479" s="42"/>
      <c r="P3479" s="202">
        <f>O3479*H3479</f>
        <v>0</v>
      </c>
      <c r="Q3479" s="202">
        <v>0</v>
      </c>
      <c r="R3479" s="202">
        <f>Q3479*H3479</f>
        <v>0</v>
      </c>
      <c r="S3479" s="202">
        <v>0</v>
      </c>
      <c r="T3479" s="203">
        <f>S3479*H3479</f>
        <v>0</v>
      </c>
      <c r="AR3479" s="24" t="s">
        <v>161</v>
      </c>
      <c r="AT3479" s="24" t="s">
        <v>129</v>
      </c>
      <c r="AU3479" s="24" t="s">
        <v>134</v>
      </c>
      <c r="AY3479" s="24" t="s">
        <v>126</v>
      </c>
      <c r="BE3479" s="204">
        <f>IF(N3479="základní",J3479,0)</f>
        <v>0</v>
      </c>
      <c r="BF3479" s="204">
        <f>IF(N3479="snížená",J3479,0)</f>
        <v>0</v>
      </c>
      <c r="BG3479" s="204">
        <f>IF(N3479="zákl. přenesená",J3479,0)</f>
        <v>0</v>
      </c>
      <c r="BH3479" s="204">
        <f>IF(N3479="sníž. přenesená",J3479,0)</f>
        <v>0</v>
      </c>
      <c r="BI3479" s="204">
        <f>IF(N3479="nulová",J3479,0)</f>
        <v>0</v>
      </c>
      <c r="BJ3479" s="24" t="s">
        <v>134</v>
      </c>
      <c r="BK3479" s="204">
        <f>ROUND(I3479*H3479,2)</f>
        <v>0</v>
      </c>
      <c r="BL3479" s="24" t="s">
        <v>161</v>
      </c>
      <c r="BM3479" s="24" t="s">
        <v>4047</v>
      </c>
    </row>
    <row r="3480" spans="2:65" s="1" customFormat="1" ht="27">
      <c r="B3480" s="41"/>
      <c r="C3480" s="63"/>
      <c r="D3480" s="205" t="s">
        <v>135</v>
      </c>
      <c r="E3480" s="63"/>
      <c r="F3480" s="206" t="s">
        <v>4048</v>
      </c>
      <c r="G3480" s="63"/>
      <c r="H3480" s="63"/>
      <c r="I3480" s="163"/>
      <c r="J3480" s="63"/>
      <c r="K3480" s="63"/>
      <c r="L3480" s="61"/>
      <c r="M3480" s="207"/>
      <c r="N3480" s="42"/>
      <c r="O3480" s="42"/>
      <c r="P3480" s="42"/>
      <c r="Q3480" s="42"/>
      <c r="R3480" s="42"/>
      <c r="S3480" s="42"/>
      <c r="T3480" s="78"/>
      <c r="AT3480" s="24" t="s">
        <v>135</v>
      </c>
      <c r="AU3480" s="24" t="s">
        <v>134</v>
      </c>
    </row>
    <row r="3481" spans="2:65" s="1" customFormat="1" ht="31.5" customHeight="1">
      <c r="B3481" s="41"/>
      <c r="C3481" s="193" t="s">
        <v>4049</v>
      </c>
      <c r="D3481" s="193" t="s">
        <v>129</v>
      </c>
      <c r="E3481" s="194" t="s">
        <v>4050</v>
      </c>
      <c r="F3481" s="195" t="s">
        <v>4051</v>
      </c>
      <c r="G3481" s="196" t="s">
        <v>400</v>
      </c>
      <c r="H3481" s="197">
        <v>1.48</v>
      </c>
      <c r="I3481" s="198"/>
      <c r="J3481" s="199">
        <f>ROUND(I3481*H3481,2)</f>
        <v>0</v>
      </c>
      <c r="K3481" s="195" t="s">
        <v>21</v>
      </c>
      <c r="L3481" s="61"/>
      <c r="M3481" s="200" t="s">
        <v>21</v>
      </c>
      <c r="N3481" s="201" t="s">
        <v>42</v>
      </c>
      <c r="O3481" s="42"/>
      <c r="P3481" s="202">
        <f>O3481*H3481</f>
        <v>0</v>
      </c>
      <c r="Q3481" s="202">
        <v>0</v>
      </c>
      <c r="R3481" s="202">
        <f>Q3481*H3481</f>
        <v>0</v>
      </c>
      <c r="S3481" s="202">
        <v>0</v>
      </c>
      <c r="T3481" s="203">
        <f>S3481*H3481</f>
        <v>0</v>
      </c>
      <c r="AR3481" s="24" t="s">
        <v>161</v>
      </c>
      <c r="AT3481" s="24" t="s">
        <v>129</v>
      </c>
      <c r="AU3481" s="24" t="s">
        <v>134</v>
      </c>
      <c r="AY3481" s="24" t="s">
        <v>126</v>
      </c>
      <c r="BE3481" s="204">
        <f>IF(N3481="základní",J3481,0)</f>
        <v>0</v>
      </c>
      <c r="BF3481" s="204">
        <f>IF(N3481="snížená",J3481,0)</f>
        <v>0</v>
      </c>
      <c r="BG3481" s="204">
        <f>IF(N3481="zákl. přenesená",J3481,0)</f>
        <v>0</v>
      </c>
      <c r="BH3481" s="204">
        <f>IF(N3481="sníž. přenesená",J3481,0)</f>
        <v>0</v>
      </c>
      <c r="BI3481" s="204">
        <f>IF(N3481="nulová",J3481,0)</f>
        <v>0</v>
      </c>
      <c r="BJ3481" s="24" t="s">
        <v>134</v>
      </c>
      <c r="BK3481" s="204">
        <f>ROUND(I3481*H3481,2)</f>
        <v>0</v>
      </c>
      <c r="BL3481" s="24" t="s">
        <v>161</v>
      </c>
      <c r="BM3481" s="24" t="s">
        <v>4052</v>
      </c>
    </row>
    <row r="3482" spans="2:65" s="1" customFormat="1" ht="27">
      <c r="B3482" s="41"/>
      <c r="C3482" s="63"/>
      <c r="D3482" s="205" t="s">
        <v>135</v>
      </c>
      <c r="E3482" s="63"/>
      <c r="F3482" s="206" t="s">
        <v>4051</v>
      </c>
      <c r="G3482" s="63"/>
      <c r="H3482" s="63"/>
      <c r="I3482" s="163"/>
      <c r="J3482" s="63"/>
      <c r="K3482" s="63"/>
      <c r="L3482" s="61"/>
      <c r="M3482" s="207"/>
      <c r="N3482" s="42"/>
      <c r="O3482" s="42"/>
      <c r="P3482" s="42"/>
      <c r="Q3482" s="42"/>
      <c r="R3482" s="42"/>
      <c r="S3482" s="42"/>
      <c r="T3482" s="78"/>
      <c r="AT3482" s="24" t="s">
        <v>135</v>
      </c>
      <c r="AU3482" s="24" t="s">
        <v>134</v>
      </c>
    </row>
    <row r="3483" spans="2:65" s="1" customFormat="1" ht="31.5" customHeight="1">
      <c r="B3483" s="41"/>
      <c r="C3483" s="193" t="s">
        <v>2236</v>
      </c>
      <c r="D3483" s="193" t="s">
        <v>129</v>
      </c>
      <c r="E3483" s="194" t="s">
        <v>4053</v>
      </c>
      <c r="F3483" s="195" t="s">
        <v>4054</v>
      </c>
      <c r="G3483" s="196" t="s">
        <v>400</v>
      </c>
      <c r="H3483" s="197">
        <v>1.7</v>
      </c>
      <c r="I3483" s="198"/>
      <c r="J3483" s="199">
        <f>ROUND(I3483*H3483,2)</f>
        <v>0</v>
      </c>
      <c r="K3483" s="195" t="s">
        <v>21</v>
      </c>
      <c r="L3483" s="61"/>
      <c r="M3483" s="200" t="s">
        <v>21</v>
      </c>
      <c r="N3483" s="201" t="s">
        <v>42</v>
      </c>
      <c r="O3483" s="42"/>
      <c r="P3483" s="202">
        <f>O3483*H3483</f>
        <v>0</v>
      </c>
      <c r="Q3483" s="202">
        <v>0</v>
      </c>
      <c r="R3483" s="202">
        <f>Q3483*H3483</f>
        <v>0</v>
      </c>
      <c r="S3483" s="202">
        <v>0</v>
      </c>
      <c r="T3483" s="203">
        <f>S3483*H3483</f>
        <v>0</v>
      </c>
      <c r="AR3483" s="24" t="s">
        <v>161</v>
      </c>
      <c r="AT3483" s="24" t="s">
        <v>129</v>
      </c>
      <c r="AU3483" s="24" t="s">
        <v>134</v>
      </c>
      <c r="AY3483" s="24" t="s">
        <v>126</v>
      </c>
      <c r="BE3483" s="204">
        <f>IF(N3483="základní",J3483,0)</f>
        <v>0</v>
      </c>
      <c r="BF3483" s="204">
        <f>IF(N3483="snížená",J3483,0)</f>
        <v>0</v>
      </c>
      <c r="BG3483" s="204">
        <f>IF(N3483="zákl. přenesená",J3483,0)</f>
        <v>0</v>
      </c>
      <c r="BH3483" s="204">
        <f>IF(N3483="sníž. přenesená",J3483,0)</f>
        <v>0</v>
      </c>
      <c r="BI3483" s="204">
        <f>IF(N3483="nulová",J3483,0)</f>
        <v>0</v>
      </c>
      <c r="BJ3483" s="24" t="s">
        <v>134</v>
      </c>
      <c r="BK3483" s="204">
        <f>ROUND(I3483*H3483,2)</f>
        <v>0</v>
      </c>
      <c r="BL3483" s="24" t="s">
        <v>161</v>
      </c>
      <c r="BM3483" s="24" t="s">
        <v>4055</v>
      </c>
    </row>
    <row r="3484" spans="2:65" s="1" customFormat="1" ht="27">
      <c r="B3484" s="41"/>
      <c r="C3484" s="63"/>
      <c r="D3484" s="205" t="s">
        <v>135</v>
      </c>
      <c r="E3484" s="63"/>
      <c r="F3484" s="206" t="s">
        <v>4054</v>
      </c>
      <c r="G3484" s="63"/>
      <c r="H3484" s="63"/>
      <c r="I3484" s="163"/>
      <c r="J3484" s="63"/>
      <c r="K3484" s="63"/>
      <c r="L3484" s="61"/>
      <c r="M3484" s="207"/>
      <c r="N3484" s="42"/>
      <c r="O3484" s="42"/>
      <c r="P3484" s="42"/>
      <c r="Q3484" s="42"/>
      <c r="R3484" s="42"/>
      <c r="S3484" s="42"/>
      <c r="T3484" s="78"/>
      <c r="AT3484" s="24" t="s">
        <v>135</v>
      </c>
      <c r="AU3484" s="24" t="s">
        <v>134</v>
      </c>
    </row>
    <row r="3485" spans="2:65" s="1" customFormat="1" ht="31.5" customHeight="1">
      <c r="B3485" s="41"/>
      <c r="C3485" s="193" t="s">
        <v>4056</v>
      </c>
      <c r="D3485" s="193" t="s">
        <v>129</v>
      </c>
      <c r="E3485" s="194" t="s">
        <v>4057</v>
      </c>
      <c r="F3485" s="195" t="s">
        <v>4058</v>
      </c>
      <c r="G3485" s="196" t="s">
        <v>400</v>
      </c>
      <c r="H3485" s="197">
        <v>0.38</v>
      </c>
      <c r="I3485" s="198"/>
      <c r="J3485" s="199">
        <f>ROUND(I3485*H3485,2)</f>
        <v>0</v>
      </c>
      <c r="K3485" s="195" t="s">
        <v>21</v>
      </c>
      <c r="L3485" s="61"/>
      <c r="M3485" s="200" t="s">
        <v>21</v>
      </c>
      <c r="N3485" s="201" t="s">
        <v>42</v>
      </c>
      <c r="O3485" s="42"/>
      <c r="P3485" s="202">
        <f>O3485*H3485</f>
        <v>0</v>
      </c>
      <c r="Q3485" s="202">
        <v>0</v>
      </c>
      <c r="R3485" s="202">
        <f>Q3485*H3485</f>
        <v>0</v>
      </c>
      <c r="S3485" s="202">
        <v>0</v>
      </c>
      <c r="T3485" s="203">
        <f>S3485*H3485</f>
        <v>0</v>
      </c>
      <c r="AR3485" s="24" t="s">
        <v>161</v>
      </c>
      <c r="AT3485" s="24" t="s">
        <v>129</v>
      </c>
      <c r="AU3485" s="24" t="s">
        <v>134</v>
      </c>
      <c r="AY3485" s="24" t="s">
        <v>126</v>
      </c>
      <c r="BE3485" s="204">
        <f>IF(N3485="základní",J3485,0)</f>
        <v>0</v>
      </c>
      <c r="BF3485" s="204">
        <f>IF(N3485="snížená",J3485,0)</f>
        <v>0</v>
      </c>
      <c r="BG3485" s="204">
        <f>IF(N3485="zákl. přenesená",J3485,0)</f>
        <v>0</v>
      </c>
      <c r="BH3485" s="204">
        <f>IF(N3485="sníž. přenesená",J3485,0)</f>
        <v>0</v>
      </c>
      <c r="BI3485" s="204">
        <f>IF(N3485="nulová",J3485,0)</f>
        <v>0</v>
      </c>
      <c r="BJ3485" s="24" t="s">
        <v>134</v>
      </c>
      <c r="BK3485" s="204">
        <f>ROUND(I3485*H3485,2)</f>
        <v>0</v>
      </c>
      <c r="BL3485" s="24" t="s">
        <v>161</v>
      </c>
      <c r="BM3485" s="24" t="s">
        <v>4059</v>
      </c>
    </row>
    <row r="3486" spans="2:65" s="1" customFormat="1" ht="27">
      <c r="B3486" s="41"/>
      <c r="C3486" s="63"/>
      <c r="D3486" s="205" t="s">
        <v>135</v>
      </c>
      <c r="E3486" s="63"/>
      <c r="F3486" s="206" t="s">
        <v>4058</v>
      </c>
      <c r="G3486" s="63"/>
      <c r="H3486" s="63"/>
      <c r="I3486" s="163"/>
      <c r="J3486" s="63"/>
      <c r="K3486" s="63"/>
      <c r="L3486" s="61"/>
      <c r="M3486" s="207"/>
      <c r="N3486" s="42"/>
      <c r="O3486" s="42"/>
      <c r="P3486" s="42"/>
      <c r="Q3486" s="42"/>
      <c r="R3486" s="42"/>
      <c r="S3486" s="42"/>
      <c r="T3486" s="78"/>
      <c r="AT3486" s="24" t="s">
        <v>135</v>
      </c>
      <c r="AU3486" s="24" t="s">
        <v>134</v>
      </c>
    </row>
    <row r="3487" spans="2:65" s="1" customFormat="1" ht="31.5" customHeight="1">
      <c r="B3487" s="41"/>
      <c r="C3487" s="193" t="s">
        <v>2241</v>
      </c>
      <c r="D3487" s="193" t="s">
        <v>129</v>
      </c>
      <c r="E3487" s="194" t="s">
        <v>4060</v>
      </c>
      <c r="F3487" s="195" t="s">
        <v>4061</v>
      </c>
      <c r="G3487" s="196" t="s">
        <v>400</v>
      </c>
      <c r="H3487" s="197">
        <v>1.43</v>
      </c>
      <c r="I3487" s="198"/>
      <c r="J3487" s="199">
        <f>ROUND(I3487*H3487,2)</f>
        <v>0</v>
      </c>
      <c r="K3487" s="195" t="s">
        <v>21</v>
      </c>
      <c r="L3487" s="61"/>
      <c r="M3487" s="200" t="s">
        <v>21</v>
      </c>
      <c r="N3487" s="201" t="s">
        <v>42</v>
      </c>
      <c r="O3487" s="42"/>
      <c r="P3487" s="202">
        <f>O3487*H3487</f>
        <v>0</v>
      </c>
      <c r="Q3487" s="202">
        <v>0</v>
      </c>
      <c r="R3487" s="202">
        <f>Q3487*H3487</f>
        <v>0</v>
      </c>
      <c r="S3487" s="202">
        <v>0</v>
      </c>
      <c r="T3487" s="203">
        <f>S3487*H3487</f>
        <v>0</v>
      </c>
      <c r="AR3487" s="24" t="s">
        <v>161</v>
      </c>
      <c r="AT3487" s="24" t="s">
        <v>129</v>
      </c>
      <c r="AU3487" s="24" t="s">
        <v>134</v>
      </c>
      <c r="AY3487" s="24" t="s">
        <v>126</v>
      </c>
      <c r="BE3487" s="204">
        <f>IF(N3487="základní",J3487,0)</f>
        <v>0</v>
      </c>
      <c r="BF3487" s="204">
        <f>IF(N3487="snížená",J3487,0)</f>
        <v>0</v>
      </c>
      <c r="BG3487" s="204">
        <f>IF(N3487="zákl. přenesená",J3487,0)</f>
        <v>0</v>
      </c>
      <c r="BH3487" s="204">
        <f>IF(N3487="sníž. přenesená",J3487,0)</f>
        <v>0</v>
      </c>
      <c r="BI3487" s="204">
        <f>IF(N3487="nulová",J3487,0)</f>
        <v>0</v>
      </c>
      <c r="BJ3487" s="24" t="s">
        <v>134</v>
      </c>
      <c r="BK3487" s="204">
        <f>ROUND(I3487*H3487,2)</f>
        <v>0</v>
      </c>
      <c r="BL3487" s="24" t="s">
        <v>161</v>
      </c>
      <c r="BM3487" s="24" t="s">
        <v>4062</v>
      </c>
    </row>
    <row r="3488" spans="2:65" s="1" customFormat="1" ht="27">
      <c r="B3488" s="41"/>
      <c r="C3488" s="63"/>
      <c r="D3488" s="205" t="s">
        <v>135</v>
      </c>
      <c r="E3488" s="63"/>
      <c r="F3488" s="206" t="s">
        <v>4063</v>
      </c>
      <c r="G3488" s="63"/>
      <c r="H3488" s="63"/>
      <c r="I3488" s="163"/>
      <c r="J3488" s="63"/>
      <c r="K3488" s="63"/>
      <c r="L3488" s="61"/>
      <c r="M3488" s="207"/>
      <c r="N3488" s="42"/>
      <c r="O3488" s="42"/>
      <c r="P3488" s="42"/>
      <c r="Q3488" s="42"/>
      <c r="R3488" s="42"/>
      <c r="S3488" s="42"/>
      <c r="T3488" s="78"/>
      <c r="AT3488" s="24" t="s">
        <v>135</v>
      </c>
      <c r="AU3488" s="24" t="s">
        <v>134</v>
      </c>
    </row>
    <row r="3489" spans="2:65" s="1" customFormat="1" ht="31.5" customHeight="1">
      <c r="B3489" s="41"/>
      <c r="C3489" s="193" t="s">
        <v>4064</v>
      </c>
      <c r="D3489" s="193" t="s">
        <v>129</v>
      </c>
      <c r="E3489" s="194" t="s">
        <v>4065</v>
      </c>
      <c r="F3489" s="195" t="s">
        <v>4066</v>
      </c>
      <c r="G3489" s="196" t="s">
        <v>400</v>
      </c>
      <c r="H3489" s="197">
        <v>9.77</v>
      </c>
      <c r="I3489" s="198"/>
      <c r="J3489" s="199">
        <f>ROUND(I3489*H3489,2)</f>
        <v>0</v>
      </c>
      <c r="K3489" s="195" t="s">
        <v>21</v>
      </c>
      <c r="L3489" s="61"/>
      <c r="M3489" s="200" t="s">
        <v>21</v>
      </c>
      <c r="N3489" s="201" t="s">
        <v>42</v>
      </c>
      <c r="O3489" s="42"/>
      <c r="P3489" s="202">
        <f>O3489*H3489</f>
        <v>0</v>
      </c>
      <c r="Q3489" s="202">
        <v>0</v>
      </c>
      <c r="R3489" s="202">
        <f>Q3489*H3489</f>
        <v>0</v>
      </c>
      <c r="S3489" s="202">
        <v>0</v>
      </c>
      <c r="T3489" s="203">
        <f>S3489*H3489</f>
        <v>0</v>
      </c>
      <c r="AR3489" s="24" t="s">
        <v>161</v>
      </c>
      <c r="AT3489" s="24" t="s">
        <v>129</v>
      </c>
      <c r="AU3489" s="24" t="s">
        <v>134</v>
      </c>
      <c r="AY3489" s="24" t="s">
        <v>126</v>
      </c>
      <c r="BE3489" s="204">
        <f>IF(N3489="základní",J3489,0)</f>
        <v>0</v>
      </c>
      <c r="BF3489" s="204">
        <f>IF(N3489="snížená",J3489,0)</f>
        <v>0</v>
      </c>
      <c r="BG3489" s="204">
        <f>IF(N3489="zákl. přenesená",J3489,0)</f>
        <v>0</v>
      </c>
      <c r="BH3489" s="204">
        <f>IF(N3489="sníž. přenesená",J3489,0)</f>
        <v>0</v>
      </c>
      <c r="BI3489" s="204">
        <f>IF(N3489="nulová",J3489,0)</f>
        <v>0</v>
      </c>
      <c r="BJ3489" s="24" t="s">
        <v>134</v>
      </c>
      <c r="BK3489" s="204">
        <f>ROUND(I3489*H3489,2)</f>
        <v>0</v>
      </c>
      <c r="BL3489" s="24" t="s">
        <v>161</v>
      </c>
      <c r="BM3489" s="24" t="s">
        <v>4067</v>
      </c>
    </row>
    <row r="3490" spans="2:65" s="1" customFormat="1" ht="27">
      <c r="B3490" s="41"/>
      <c r="C3490" s="63"/>
      <c r="D3490" s="205" t="s">
        <v>135</v>
      </c>
      <c r="E3490" s="63"/>
      <c r="F3490" s="206" t="s">
        <v>4066</v>
      </c>
      <c r="G3490" s="63"/>
      <c r="H3490" s="63"/>
      <c r="I3490" s="163"/>
      <c r="J3490" s="63"/>
      <c r="K3490" s="63"/>
      <c r="L3490" s="61"/>
      <c r="M3490" s="207"/>
      <c r="N3490" s="42"/>
      <c r="O3490" s="42"/>
      <c r="P3490" s="42"/>
      <c r="Q3490" s="42"/>
      <c r="R3490" s="42"/>
      <c r="S3490" s="42"/>
      <c r="T3490" s="78"/>
      <c r="AT3490" s="24" t="s">
        <v>135</v>
      </c>
      <c r="AU3490" s="24" t="s">
        <v>134</v>
      </c>
    </row>
    <row r="3491" spans="2:65" s="1" customFormat="1" ht="31.5" customHeight="1">
      <c r="B3491" s="41"/>
      <c r="C3491" s="193" t="s">
        <v>2246</v>
      </c>
      <c r="D3491" s="193" t="s">
        <v>129</v>
      </c>
      <c r="E3491" s="194" t="s">
        <v>4068</v>
      </c>
      <c r="F3491" s="195" t="s">
        <v>4069</v>
      </c>
      <c r="G3491" s="196" t="s">
        <v>400</v>
      </c>
      <c r="H3491" s="197">
        <v>2.88</v>
      </c>
      <c r="I3491" s="198"/>
      <c r="J3491" s="199">
        <f>ROUND(I3491*H3491,2)</f>
        <v>0</v>
      </c>
      <c r="K3491" s="195" t="s">
        <v>21</v>
      </c>
      <c r="L3491" s="61"/>
      <c r="M3491" s="200" t="s">
        <v>21</v>
      </c>
      <c r="N3491" s="201" t="s">
        <v>42</v>
      </c>
      <c r="O3491" s="42"/>
      <c r="P3491" s="202">
        <f>O3491*H3491</f>
        <v>0</v>
      </c>
      <c r="Q3491" s="202">
        <v>0</v>
      </c>
      <c r="R3491" s="202">
        <f>Q3491*H3491</f>
        <v>0</v>
      </c>
      <c r="S3491" s="202">
        <v>0</v>
      </c>
      <c r="T3491" s="203">
        <f>S3491*H3491</f>
        <v>0</v>
      </c>
      <c r="AR3491" s="24" t="s">
        <v>161</v>
      </c>
      <c r="AT3491" s="24" t="s">
        <v>129</v>
      </c>
      <c r="AU3491" s="24" t="s">
        <v>134</v>
      </c>
      <c r="AY3491" s="24" t="s">
        <v>126</v>
      </c>
      <c r="BE3491" s="204">
        <f>IF(N3491="základní",J3491,0)</f>
        <v>0</v>
      </c>
      <c r="BF3491" s="204">
        <f>IF(N3491="snížená",J3491,0)</f>
        <v>0</v>
      </c>
      <c r="BG3491" s="204">
        <f>IF(N3491="zákl. přenesená",J3491,0)</f>
        <v>0</v>
      </c>
      <c r="BH3491" s="204">
        <f>IF(N3491="sníž. přenesená",J3491,0)</f>
        <v>0</v>
      </c>
      <c r="BI3491" s="204">
        <f>IF(N3491="nulová",J3491,0)</f>
        <v>0</v>
      </c>
      <c r="BJ3491" s="24" t="s">
        <v>134</v>
      </c>
      <c r="BK3491" s="204">
        <f>ROUND(I3491*H3491,2)</f>
        <v>0</v>
      </c>
      <c r="BL3491" s="24" t="s">
        <v>161</v>
      </c>
      <c r="BM3491" s="24" t="s">
        <v>4070</v>
      </c>
    </row>
    <row r="3492" spans="2:65" s="1" customFormat="1" ht="27">
      <c r="B3492" s="41"/>
      <c r="C3492" s="63"/>
      <c r="D3492" s="205" t="s">
        <v>135</v>
      </c>
      <c r="E3492" s="63"/>
      <c r="F3492" s="206" t="s">
        <v>4069</v>
      </c>
      <c r="G3492" s="63"/>
      <c r="H3492" s="63"/>
      <c r="I3492" s="163"/>
      <c r="J3492" s="63"/>
      <c r="K3492" s="63"/>
      <c r="L3492" s="61"/>
      <c r="M3492" s="207"/>
      <c r="N3492" s="42"/>
      <c r="O3492" s="42"/>
      <c r="P3492" s="42"/>
      <c r="Q3492" s="42"/>
      <c r="R3492" s="42"/>
      <c r="S3492" s="42"/>
      <c r="T3492" s="78"/>
      <c r="AT3492" s="24" t="s">
        <v>135</v>
      </c>
      <c r="AU3492" s="24" t="s">
        <v>134</v>
      </c>
    </row>
    <row r="3493" spans="2:65" s="1" customFormat="1" ht="22.5" customHeight="1">
      <c r="B3493" s="41"/>
      <c r="C3493" s="193" t="s">
        <v>4071</v>
      </c>
      <c r="D3493" s="193" t="s">
        <v>129</v>
      </c>
      <c r="E3493" s="194" t="s">
        <v>4072</v>
      </c>
      <c r="F3493" s="195" t="s">
        <v>4073</v>
      </c>
      <c r="G3493" s="196" t="s">
        <v>2201</v>
      </c>
      <c r="H3493" s="197">
        <v>110</v>
      </c>
      <c r="I3493" s="198"/>
      <c r="J3493" s="199">
        <f>ROUND(I3493*H3493,2)</f>
        <v>0</v>
      </c>
      <c r="K3493" s="195" t="s">
        <v>21</v>
      </c>
      <c r="L3493" s="61"/>
      <c r="M3493" s="200" t="s">
        <v>21</v>
      </c>
      <c r="N3493" s="201" t="s">
        <v>42</v>
      </c>
      <c r="O3493" s="42"/>
      <c r="P3493" s="202">
        <f>O3493*H3493</f>
        <v>0</v>
      </c>
      <c r="Q3493" s="202">
        <v>0</v>
      </c>
      <c r="R3493" s="202">
        <f>Q3493*H3493</f>
        <v>0</v>
      </c>
      <c r="S3493" s="202">
        <v>0</v>
      </c>
      <c r="T3493" s="203">
        <f>S3493*H3493</f>
        <v>0</v>
      </c>
      <c r="AR3493" s="24" t="s">
        <v>161</v>
      </c>
      <c r="AT3493" s="24" t="s">
        <v>129</v>
      </c>
      <c r="AU3493" s="24" t="s">
        <v>134</v>
      </c>
      <c r="AY3493" s="24" t="s">
        <v>126</v>
      </c>
      <c r="BE3493" s="204">
        <f>IF(N3493="základní",J3493,0)</f>
        <v>0</v>
      </c>
      <c r="BF3493" s="204">
        <f>IF(N3493="snížená",J3493,0)</f>
        <v>0</v>
      </c>
      <c r="BG3493" s="204">
        <f>IF(N3493="zákl. přenesená",J3493,0)</f>
        <v>0</v>
      </c>
      <c r="BH3493" s="204">
        <f>IF(N3493="sníž. přenesená",J3493,0)</f>
        <v>0</v>
      </c>
      <c r="BI3493" s="204">
        <f>IF(N3493="nulová",J3493,0)</f>
        <v>0</v>
      </c>
      <c r="BJ3493" s="24" t="s">
        <v>134</v>
      </c>
      <c r="BK3493" s="204">
        <f>ROUND(I3493*H3493,2)</f>
        <v>0</v>
      </c>
      <c r="BL3493" s="24" t="s">
        <v>161</v>
      </c>
      <c r="BM3493" s="24" t="s">
        <v>4074</v>
      </c>
    </row>
    <row r="3494" spans="2:65" s="1" customFormat="1" ht="13.5">
      <c r="B3494" s="41"/>
      <c r="C3494" s="63"/>
      <c r="D3494" s="205" t="s">
        <v>135</v>
      </c>
      <c r="E3494" s="63"/>
      <c r="F3494" s="206" t="s">
        <v>4075</v>
      </c>
      <c r="G3494" s="63"/>
      <c r="H3494" s="63"/>
      <c r="I3494" s="163"/>
      <c r="J3494" s="63"/>
      <c r="K3494" s="63"/>
      <c r="L3494" s="61"/>
      <c r="M3494" s="207"/>
      <c r="N3494" s="42"/>
      <c r="O3494" s="42"/>
      <c r="P3494" s="42"/>
      <c r="Q3494" s="42"/>
      <c r="R3494" s="42"/>
      <c r="S3494" s="42"/>
      <c r="T3494" s="78"/>
      <c r="AT3494" s="24" t="s">
        <v>135</v>
      </c>
      <c r="AU3494" s="24" t="s">
        <v>134</v>
      </c>
    </row>
    <row r="3495" spans="2:65" s="1" customFormat="1" ht="22.5" customHeight="1">
      <c r="B3495" s="41"/>
      <c r="C3495" s="193" t="s">
        <v>2251</v>
      </c>
      <c r="D3495" s="193" t="s">
        <v>129</v>
      </c>
      <c r="E3495" s="194" t="s">
        <v>4076</v>
      </c>
      <c r="F3495" s="195" t="s">
        <v>4077</v>
      </c>
      <c r="G3495" s="196" t="s">
        <v>169</v>
      </c>
      <c r="H3495" s="197">
        <v>25</v>
      </c>
      <c r="I3495" s="198"/>
      <c r="J3495" s="199">
        <f>ROUND(I3495*H3495,2)</f>
        <v>0</v>
      </c>
      <c r="K3495" s="195" t="s">
        <v>21</v>
      </c>
      <c r="L3495" s="61"/>
      <c r="M3495" s="200" t="s">
        <v>21</v>
      </c>
      <c r="N3495" s="201" t="s">
        <v>42</v>
      </c>
      <c r="O3495" s="42"/>
      <c r="P3495" s="202">
        <f>O3495*H3495</f>
        <v>0</v>
      </c>
      <c r="Q3495" s="202">
        <v>0</v>
      </c>
      <c r="R3495" s="202">
        <f>Q3495*H3495</f>
        <v>0</v>
      </c>
      <c r="S3495" s="202">
        <v>0</v>
      </c>
      <c r="T3495" s="203">
        <f>S3495*H3495</f>
        <v>0</v>
      </c>
      <c r="AR3495" s="24" t="s">
        <v>161</v>
      </c>
      <c r="AT3495" s="24" t="s">
        <v>129</v>
      </c>
      <c r="AU3495" s="24" t="s">
        <v>134</v>
      </c>
      <c r="AY3495" s="24" t="s">
        <v>126</v>
      </c>
      <c r="BE3495" s="204">
        <f>IF(N3495="základní",J3495,0)</f>
        <v>0</v>
      </c>
      <c r="BF3495" s="204">
        <f>IF(N3495="snížená",J3495,0)</f>
        <v>0</v>
      </c>
      <c r="BG3495" s="204">
        <f>IF(N3495="zákl. přenesená",J3495,0)</f>
        <v>0</v>
      </c>
      <c r="BH3495" s="204">
        <f>IF(N3495="sníž. přenesená",J3495,0)</f>
        <v>0</v>
      </c>
      <c r="BI3495" s="204">
        <f>IF(N3495="nulová",J3495,0)</f>
        <v>0</v>
      </c>
      <c r="BJ3495" s="24" t="s">
        <v>134</v>
      </c>
      <c r="BK3495" s="204">
        <f>ROUND(I3495*H3495,2)</f>
        <v>0</v>
      </c>
      <c r="BL3495" s="24" t="s">
        <v>161</v>
      </c>
      <c r="BM3495" s="24" t="s">
        <v>4078</v>
      </c>
    </row>
    <row r="3496" spans="2:65" s="1" customFormat="1" ht="13.5">
      <c r="B3496" s="41"/>
      <c r="C3496" s="63"/>
      <c r="D3496" s="205" t="s">
        <v>135</v>
      </c>
      <c r="E3496" s="63"/>
      <c r="F3496" s="206" t="s">
        <v>4079</v>
      </c>
      <c r="G3496" s="63"/>
      <c r="H3496" s="63"/>
      <c r="I3496" s="163"/>
      <c r="J3496" s="63"/>
      <c r="K3496" s="63"/>
      <c r="L3496" s="61"/>
      <c r="M3496" s="207"/>
      <c r="N3496" s="42"/>
      <c r="O3496" s="42"/>
      <c r="P3496" s="42"/>
      <c r="Q3496" s="42"/>
      <c r="R3496" s="42"/>
      <c r="S3496" s="42"/>
      <c r="T3496" s="78"/>
      <c r="AT3496" s="24" t="s">
        <v>135</v>
      </c>
      <c r="AU3496" s="24" t="s">
        <v>134</v>
      </c>
    </row>
    <row r="3497" spans="2:65" s="1" customFormat="1" ht="31.5" customHeight="1">
      <c r="B3497" s="41"/>
      <c r="C3497" s="193" t="s">
        <v>4080</v>
      </c>
      <c r="D3497" s="193" t="s">
        <v>129</v>
      </c>
      <c r="E3497" s="194" t="s">
        <v>4081</v>
      </c>
      <c r="F3497" s="195" t="s">
        <v>4082</v>
      </c>
      <c r="G3497" s="196" t="s">
        <v>400</v>
      </c>
      <c r="H3497" s="197">
        <v>1.1499999999999999</v>
      </c>
      <c r="I3497" s="198"/>
      <c r="J3497" s="199">
        <f>ROUND(I3497*H3497,2)</f>
        <v>0</v>
      </c>
      <c r="K3497" s="195" t="s">
        <v>21</v>
      </c>
      <c r="L3497" s="61"/>
      <c r="M3497" s="200" t="s">
        <v>21</v>
      </c>
      <c r="N3497" s="201" t="s">
        <v>42</v>
      </c>
      <c r="O3497" s="42"/>
      <c r="P3497" s="202">
        <f>O3497*H3497</f>
        <v>0</v>
      </c>
      <c r="Q3497" s="202">
        <v>0</v>
      </c>
      <c r="R3497" s="202">
        <f>Q3497*H3497</f>
        <v>0</v>
      </c>
      <c r="S3497" s="202">
        <v>0</v>
      </c>
      <c r="T3497" s="203">
        <f>S3497*H3497</f>
        <v>0</v>
      </c>
      <c r="AR3497" s="24" t="s">
        <v>161</v>
      </c>
      <c r="AT3497" s="24" t="s">
        <v>129</v>
      </c>
      <c r="AU3497" s="24" t="s">
        <v>134</v>
      </c>
      <c r="AY3497" s="24" t="s">
        <v>126</v>
      </c>
      <c r="BE3497" s="204">
        <f>IF(N3497="základní",J3497,0)</f>
        <v>0</v>
      </c>
      <c r="BF3497" s="204">
        <f>IF(N3497="snížená",J3497,0)</f>
        <v>0</v>
      </c>
      <c r="BG3497" s="204">
        <f>IF(N3497="zákl. přenesená",J3497,0)</f>
        <v>0</v>
      </c>
      <c r="BH3497" s="204">
        <f>IF(N3497="sníž. přenesená",J3497,0)</f>
        <v>0</v>
      </c>
      <c r="BI3497" s="204">
        <f>IF(N3497="nulová",J3497,0)</f>
        <v>0</v>
      </c>
      <c r="BJ3497" s="24" t="s">
        <v>134</v>
      </c>
      <c r="BK3497" s="204">
        <f>ROUND(I3497*H3497,2)</f>
        <v>0</v>
      </c>
      <c r="BL3497" s="24" t="s">
        <v>161</v>
      </c>
      <c r="BM3497" s="24" t="s">
        <v>4083</v>
      </c>
    </row>
    <row r="3498" spans="2:65" s="1" customFormat="1" ht="27">
      <c r="B3498" s="41"/>
      <c r="C3498" s="63"/>
      <c r="D3498" s="205" t="s">
        <v>135</v>
      </c>
      <c r="E3498" s="63"/>
      <c r="F3498" s="206" t="s">
        <v>4084</v>
      </c>
      <c r="G3498" s="63"/>
      <c r="H3498" s="63"/>
      <c r="I3498" s="163"/>
      <c r="J3498" s="63"/>
      <c r="K3498" s="63"/>
      <c r="L3498" s="61"/>
      <c r="M3498" s="207"/>
      <c r="N3498" s="42"/>
      <c r="O3498" s="42"/>
      <c r="P3498" s="42"/>
      <c r="Q3498" s="42"/>
      <c r="R3498" s="42"/>
      <c r="S3498" s="42"/>
      <c r="T3498" s="78"/>
      <c r="AT3498" s="24" t="s">
        <v>135</v>
      </c>
      <c r="AU3498" s="24" t="s">
        <v>134</v>
      </c>
    </row>
    <row r="3499" spans="2:65" s="1" customFormat="1" ht="31.5" customHeight="1">
      <c r="B3499" s="41"/>
      <c r="C3499" s="193" t="s">
        <v>2255</v>
      </c>
      <c r="D3499" s="193" t="s">
        <v>129</v>
      </c>
      <c r="E3499" s="194" t="s">
        <v>4085</v>
      </c>
      <c r="F3499" s="195" t="s">
        <v>4086</v>
      </c>
      <c r="G3499" s="196" t="s">
        <v>400</v>
      </c>
      <c r="H3499" s="197">
        <v>1.03</v>
      </c>
      <c r="I3499" s="198"/>
      <c r="J3499" s="199">
        <f>ROUND(I3499*H3499,2)</f>
        <v>0</v>
      </c>
      <c r="K3499" s="195" t="s">
        <v>21</v>
      </c>
      <c r="L3499" s="61"/>
      <c r="M3499" s="200" t="s">
        <v>21</v>
      </c>
      <c r="N3499" s="201" t="s">
        <v>42</v>
      </c>
      <c r="O3499" s="42"/>
      <c r="P3499" s="202">
        <f>O3499*H3499</f>
        <v>0</v>
      </c>
      <c r="Q3499" s="202">
        <v>0</v>
      </c>
      <c r="R3499" s="202">
        <f>Q3499*H3499</f>
        <v>0</v>
      </c>
      <c r="S3499" s="202">
        <v>0</v>
      </c>
      <c r="T3499" s="203">
        <f>S3499*H3499</f>
        <v>0</v>
      </c>
      <c r="AR3499" s="24" t="s">
        <v>161</v>
      </c>
      <c r="AT3499" s="24" t="s">
        <v>129</v>
      </c>
      <c r="AU3499" s="24" t="s">
        <v>134</v>
      </c>
      <c r="AY3499" s="24" t="s">
        <v>126</v>
      </c>
      <c r="BE3499" s="204">
        <f>IF(N3499="základní",J3499,0)</f>
        <v>0</v>
      </c>
      <c r="BF3499" s="204">
        <f>IF(N3499="snížená",J3499,0)</f>
        <v>0</v>
      </c>
      <c r="BG3499" s="204">
        <f>IF(N3499="zákl. přenesená",J3499,0)</f>
        <v>0</v>
      </c>
      <c r="BH3499" s="204">
        <f>IF(N3499="sníž. přenesená",J3499,0)</f>
        <v>0</v>
      </c>
      <c r="BI3499" s="204">
        <f>IF(N3499="nulová",J3499,0)</f>
        <v>0</v>
      </c>
      <c r="BJ3499" s="24" t="s">
        <v>134</v>
      </c>
      <c r="BK3499" s="204">
        <f>ROUND(I3499*H3499,2)</f>
        <v>0</v>
      </c>
      <c r="BL3499" s="24" t="s">
        <v>161</v>
      </c>
      <c r="BM3499" s="24" t="s">
        <v>4087</v>
      </c>
    </row>
    <row r="3500" spans="2:65" s="1" customFormat="1" ht="27">
      <c r="B3500" s="41"/>
      <c r="C3500" s="63"/>
      <c r="D3500" s="205" t="s">
        <v>135</v>
      </c>
      <c r="E3500" s="63"/>
      <c r="F3500" s="206" t="s">
        <v>4088</v>
      </c>
      <c r="G3500" s="63"/>
      <c r="H3500" s="63"/>
      <c r="I3500" s="163"/>
      <c r="J3500" s="63"/>
      <c r="K3500" s="63"/>
      <c r="L3500" s="61"/>
      <c r="M3500" s="207"/>
      <c r="N3500" s="42"/>
      <c r="O3500" s="42"/>
      <c r="P3500" s="42"/>
      <c r="Q3500" s="42"/>
      <c r="R3500" s="42"/>
      <c r="S3500" s="42"/>
      <c r="T3500" s="78"/>
      <c r="AT3500" s="24" t="s">
        <v>135</v>
      </c>
      <c r="AU3500" s="24" t="s">
        <v>134</v>
      </c>
    </row>
    <row r="3501" spans="2:65" s="1" customFormat="1" ht="31.5" customHeight="1">
      <c r="B3501" s="41"/>
      <c r="C3501" s="193" t="s">
        <v>4089</v>
      </c>
      <c r="D3501" s="193" t="s">
        <v>129</v>
      </c>
      <c r="E3501" s="194" t="s">
        <v>4090</v>
      </c>
      <c r="F3501" s="195" t="s">
        <v>4091</v>
      </c>
      <c r="G3501" s="196" t="s">
        <v>400</v>
      </c>
      <c r="H3501" s="197">
        <v>10.76</v>
      </c>
      <c r="I3501" s="198"/>
      <c r="J3501" s="199">
        <f>ROUND(I3501*H3501,2)</f>
        <v>0</v>
      </c>
      <c r="K3501" s="195" t="s">
        <v>21</v>
      </c>
      <c r="L3501" s="61"/>
      <c r="M3501" s="200" t="s">
        <v>21</v>
      </c>
      <c r="N3501" s="201" t="s">
        <v>42</v>
      </c>
      <c r="O3501" s="42"/>
      <c r="P3501" s="202">
        <f>O3501*H3501</f>
        <v>0</v>
      </c>
      <c r="Q3501" s="202">
        <v>0</v>
      </c>
      <c r="R3501" s="202">
        <f>Q3501*H3501</f>
        <v>0</v>
      </c>
      <c r="S3501" s="202">
        <v>0</v>
      </c>
      <c r="T3501" s="203">
        <f>S3501*H3501</f>
        <v>0</v>
      </c>
      <c r="AR3501" s="24" t="s">
        <v>161</v>
      </c>
      <c r="AT3501" s="24" t="s">
        <v>129</v>
      </c>
      <c r="AU3501" s="24" t="s">
        <v>134</v>
      </c>
      <c r="AY3501" s="24" t="s">
        <v>126</v>
      </c>
      <c r="BE3501" s="204">
        <f>IF(N3501="základní",J3501,0)</f>
        <v>0</v>
      </c>
      <c r="BF3501" s="204">
        <f>IF(N3501="snížená",J3501,0)</f>
        <v>0</v>
      </c>
      <c r="BG3501" s="204">
        <f>IF(N3501="zákl. přenesená",J3501,0)</f>
        <v>0</v>
      </c>
      <c r="BH3501" s="204">
        <f>IF(N3501="sníž. přenesená",J3501,0)</f>
        <v>0</v>
      </c>
      <c r="BI3501" s="204">
        <f>IF(N3501="nulová",J3501,0)</f>
        <v>0</v>
      </c>
      <c r="BJ3501" s="24" t="s">
        <v>134</v>
      </c>
      <c r="BK3501" s="204">
        <f>ROUND(I3501*H3501,2)</f>
        <v>0</v>
      </c>
      <c r="BL3501" s="24" t="s">
        <v>161</v>
      </c>
      <c r="BM3501" s="24" t="s">
        <v>4092</v>
      </c>
    </row>
    <row r="3502" spans="2:65" s="1" customFormat="1" ht="27">
      <c r="B3502" s="41"/>
      <c r="C3502" s="63"/>
      <c r="D3502" s="205" t="s">
        <v>135</v>
      </c>
      <c r="E3502" s="63"/>
      <c r="F3502" s="206" t="s">
        <v>4093</v>
      </c>
      <c r="G3502" s="63"/>
      <c r="H3502" s="63"/>
      <c r="I3502" s="163"/>
      <c r="J3502" s="63"/>
      <c r="K3502" s="63"/>
      <c r="L3502" s="61"/>
      <c r="M3502" s="207"/>
      <c r="N3502" s="42"/>
      <c r="O3502" s="42"/>
      <c r="P3502" s="42"/>
      <c r="Q3502" s="42"/>
      <c r="R3502" s="42"/>
      <c r="S3502" s="42"/>
      <c r="T3502" s="78"/>
      <c r="AT3502" s="24" t="s">
        <v>135</v>
      </c>
      <c r="AU3502" s="24" t="s">
        <v>134</v>
      </c>
    </row>
    <row r="3503" spans="2:65" s="1" customFormat="1" ht="31.5" customHeight="1">
      <c r="B3503" s="41"/>
      <c r="C3503" s="193" t="s">
        <v>2265</v>
      </c>
      <c r="D3503" s="193" t="s">
        <v>129</v>
      </c>
      <c r="E3503" s="194" t="s">
        <v>4094</v>
      </c>
      <c r="F3503" s="195" t="s">
        <v>4095</v>
      </c>
      <c r="G3503" s="196" t="s">
        <v>400</v>
      </c>
      <c r="H3503" s="197">
        <v>1.48</v>
      </c>
      <c r="I3503" s="198"/>
      <c r="J3503" s="199">
        <f>ROUND(I3503*H3503,2)</f>
        <v>0</v>
      </c>
      <c r="K3503" s="195" t="s">
        <v>21</v>
      </c>
      <c r="L3503" s="61"/>
      <c r="M3503" s="200" t="s">
        <v>21</v>
      </c>
      <c r="N3503" s="201" t="s">
        <v>42</v>
      </c>
      <c r="O3503" s="42"/>
      <c r="P3503" s="202">
        <f>O3503*H3503</f>
        <v>0</v>
      </c>
      <c r="Q3503" s="202">
        <v>0</v>
      </c>
      <c r="R3503" s="202">
        <f>Q3503*H3503</f>
        <v>0</v>
      </c>
      <c r="S3503" s="202">
        <v>0</v>
      </c>
      <c r="T3503" s="203">
        <f>S3503*H3503</f>
        <v>0</v>
      </c>
      <c r="AR3503" s="24" t="s">
        <v>161</v>
      </c>
      <c r="AT3503" s="24" t="s">
        <v>129</v>
      </c>
      <c r="AU3503" s="24" t="s">
        <v>134</v>
      </c>
      <c r="AY3503" s="24" t="s">
        <v>126</v>
      </c>
      <c r="BE3503" s="204">
        <f>IF(N3503="základní",J3503,0)</f>
        <v>0</v>
      </c>
      <c r="BF3503" s="204">
        <f>IF(N3503="snížená",J3503,0)</f>
        <v>0</v>
      </c>
      <c r="BG3503" s="204">
        <f>IF(N3503="zákl. přenesená",J3503,0)</f>
        <v>0</v>
      </c>
      <c r="BH3503" s="204">
        <f>IF(N3503="sníž. přenesená",J3503,0)</f>
        <v>0</v>
      </c>
      <c r="BI3503" s="204">
        <f>IF(N3503="nulová",J3503,0)</f>
        <v>0</v>
      </c>
      <c r="BJ3503" s="24" t="s">
        <v>134</v>
      </c>
      <c r="BK3503" s="204">
        <f>ROUND(I3503*H3503,2)</f>
        <v>0</v>
      </c>
      <c r="BL3503" s="24" t="s">
        <v>161</v>
      </c>
      <c r="BM3503" s="24" t="s">
        <v>4096</v>
      </c>
    </row>
    <row r="3504" spans="2:65" s="1" customFormat="1" ht="27">
      <c r="B3504" s="41"/>
      <c r="C3504" s="63"/>
      <c r="D3504" s="205" t="s">
        <v>135</v>
      </c>
      <c r="E3504" s="63"/>
      <c r="F3504" s="206" t="s">
        <v>4095</v>
      </c>
      <c r="G3504" s="63"/>
      <c r="H3504" s="63"/>
      <c r="I3504" s="163"/>
      <c r="J3504" s="63"/>
      <c r="K3504" s="63"/>
      <c r="L3504" s="61"/>
      <c r="M3504" s="207"/>
      <c r="N3504" s="42"/>
      <c r="O3504" s="42"/>
      <c r="P3504" s="42"/>
      <c r="Q3504" s="42"/>
      <c r="R3504" s="42"/>
      <c r="S3504" s="42"/>
      <c r="T3504" s="78"/>
      <c r="AT3504" s="24" t="s">
        <v>135</v>
      </c>
      <c r="AU3504" s="24" t="s">
        <v>134</v>
      </c>
    </row>
    <row r="3505" spans="2:65" s="1" customFormat="1" ht="31.5" customHeight="1">
      <c r="B3505" s="41"/>
      <c r="C3505" s="193" t="s">
        <v>4097</v>
      </c>
      <c r="D3505" s="193" t="s">
        <v>129</v>
      </c>
      <c r="E3505" s="194" t="s">
        <v>4098</v>
      </c>
      <c r="F3505" s="195" t="s">
        <v>4099</v>
      </c>
      <c r="G3505" s="196" t="s">
        <v>400</v>
      </c>
      <c r="H3505" s="197">
        <v>1.7</v>
      </c>
      <c r="I3505" s="198"/>
      <c r="J3505" s="199">
        <f>ROUND(I3505*H3505,2)</f>
        <v>0</v>
      </c>
      <c r="K3505" s="195" t="s">
        <v>21</v>
      </c>
      <c r="L3505" s="61"/>
      <c r="M3505" s="200" t="s">
        <v>21</v>
      </c>
      <c r="N3505" s="201" t="s">
        <v>42</v>
      </c>
      <c r="O3505" s="42"/>
      <c r="P3505" s="202">
        <f>O3505*H3505</f>
        <v>0</v>
      </c>
      <c r="Q3505" s="202">
        <v>0</v>
      </c>
      <c r="R3505" s="202">
        <f>Q3505*H3505</f>
        <v>0</v>
      </c>
      <c r="S3505" s="202">
        <v>0</v>
      </c>
      <c r="T3505" s="203">
        <f>S3505*H3505</f>
        <v>0</v>
      </c>
      <c r="AR3505" s="24" t="s">
        <v>161</v>
      </c>
      <c r="AT3505" s="24" t="s">
        <v>129</v>
      </c>
      <c r="AU3505" s="24" t="s">
        <v>134</v>
      </c>
      <c r="AY3505" s="24" t="s">
        <v>126</v>
      </c>
      <c r="BE3505" s="204">
        <f>IF(N3505="základní",J3505,0)</f>
        <v>0</v>
      </c>
      <c r="BF3505" s="204">
        <f>IF(N3505="snížená",J3505,0)</f>
        <v>0</v>
      </c>
      <c r="BG3505" s="204">
        <f>IF(N3505="zákl. přenesená",J3505,0)</f>
        <v>0</v>
      </c>
      <c r="BH3505" s="204">
        <f>IF(N3505="sníž. přenesená",J3505,0)</f>
        <v>0</v>
      </c>
      <c r="BI3505" s="204">
        <f>IF(N3505="nulová",J3505,0)</f>
        <v>0</v>
      </c>
      <c r="BJ3505" s="24" t="s">
        <v>134</v>
      </c>
      <c r="BK3505" s="204">
        <f>ROUND(I3505*H3505,2)</f>
        <v>0</v>
      </c>
      <c r="BL3505" s="24" t="s">
        <v>161</v>
      </c>
      <c r="BM3505" s="24" t="s">
        <v>4100</v>
      </c>
    </row>
    <row r="3506" spans="2:65" s="1" customFormat="1" ht="27">
      <c r="B3506" s="41"/>
      <c r="C3506" s="63"/>
      <c r="D3506" s="205" t="s">
        <v>135</v>
      </c>
      <c r="E3506" s="63"/>
      <c r="F3506" s="206" t="s">
        <v>4099</v>
      </c>
      <c r="G3506" s="63"/>
      <c r="H3506" s="63"/>
      <c r="I3506" s="163"/>
      <c r="J3506" s="63"/>
      <c r="K3506" s="63"/>
      <c r="L3506" s="61"/>
      <c r="M3506" s="207"/>
      <c r="N3506" s="42"/>
      <c r="O3506" s="42"/>
      <c r="P3506" s="42"/>
      <c r="Q3506" s="42"/>
      <c r="R3506" s="42"/>
      <c r="S3506" s="42"/>
      <c r="T3506" s="78"/>
      <c r="AT3506" s="24" t="s">
        <v>135</v>
      </c>
      <c r="AU3506" s="24" t="s">
        <v>134</v>
      </c>
    </row>
    <row r="3507" spans="2:65" s="1" customFormat="1" ht="31.5" customHeight="1">
      <c r="B3507" s="41"/>
      <c r="C3507" s="193" t="s">
        <v>2268</v>
      </c>
      <c r="D3507" s="193" t="s">
        <v>129</v>
      </c>
      <c r="E3507" s="194" t="s">
        <v>4101</v>
      </c>
      <c r="F3507" s="195" t="s">
        <v>4102</v>
      </c>
      <c r="G3507" s="196" t="s">
        <v>400</v>
      </c>
      <c r="H3507" s="197">
        <v>0.38</v>
      </c>
      <c r="I3507" s="198"/>
      <c r="J3507" s="199">
        <f>ROUND(I3507*H3507,2)</f>
        <v>0</v>
      </c>
      <c r="K3507" s="195" t="s">
        <v>21</v>
      </c>
      <c r="L3507" s="61"/>
      <c r="M3507" s="200" t="s">
        <v>21</v>
      </c>
      <c r="N3507" s="201" t="s">
        <v>42</v>
      </c>
      <c r="O3507" s="42"/>
      <c r="P3507" s="202">
        <f>O3507*H3507</f>
        <v>0</v>
      </c>
      <c r="Q3507" s="202">
        <v>0</v>
      </c>
      <c r="R3507" s="202">
        <f>Q3507*H3507</f>
        <v>0</v>
      </c>
      <c r="S3507" s="202">
        <v>0</v>
      </c>
      <c r="T3507" s="203">
        <f>S3507*H3507</f>
        <v>0</v>
      </c>
      <c r="AR3507" s="24" t="s">
        <v>161</v>
      </c>
      <c r="AT3507" s="24" t="s">
        <v>129</v>
      </c>
      <c r="AU3507" s="24" t="s">
        <v>134</v>
      </c>
      <c r="AY3507" s="24" t="s">
        <v>126</v>
      </c>
      <c r="BE3507" s="204">
        <f>IF(N3507="základní",J3507,0)</f>
        <v>0</v>
      </c>
      <c r="BF3507" s="204">
        <f>IF(N3507="snížená",J3507,0)</f>
        <v>0</v>
      </c>
      <c r="BG3507" s="204">
        <f>IF(N3507="zákl. přenesená",J3507,0)</f>
        <v>0</v>
      </c>
      <c r="BH3507" s="204">
        <f>IF(N3507="sníž. přenesená",J3507,0)</f>
        <v>0</v>
      </c>
      <c r="BI3507" s="204">
        <f>IF(N3507="nulová",J3507,0)</f>
        <v>0</v>
      </c>
      <c r="BJ3507" s="24" t="s">
        <v>134</v>
      </c>
      <c r="BK3507" s="204">
        <f>ROUND(I3507*H3507,2)</f>
        <v>0</v>
      </c>
      <c r="BL3507" s="24" t="s">
        <v>161</v>
      </c>
      <c r="BM3507" s="24" t="s">
        <v>4103</v>
      </c>
    </row>
    <row r="3508" spans="2:65" s="1" customFormat="1" ht="27">
      <c r="B3508" s="41"/>
      <c r="C3508" s="63"/>
      <c r="D3508" s="205" t="s">
        <v>135</v>
      </c>
      <c r="E3508" s="63"/>
      <c r="F3508" s="206" t="s">
        <v>4102</v>
      </c>
      <c r="G3508" s="63"/>
      <c r="H3508" s="63"/>
      <c r="I3508" s="163"/>
      <c r="J3508" s="63"/>
      <c r="K3508" s="63"/>
      <c r="L3508" s="61"/>
      <c r="M3508" s="207"/>
      <c r="N3508" s="42"/>
      <c r="O3508" s="42"/>
      <c r="P3508" s="42"/>
      <c r="Q3508" s="42"/>
      <c r="R3508" s="42"/>
      <c r="S3508" s="42"/>
      <c r="T3508" s="78"/>
      <c r="AT3508" s="24" t="s">
        <v>135</v>
      </c>
      <c r="AU3508" s="24" t="s">
        <v>134</v>
      </c>
    </row>
    <row r="3509" spans="2:65" s="1" customFormat="1" ht="31.5" customHeight="1">
      <c r="B3509" s="41"/>
      <c r="C3509" s="193" t="s">
        <v>4104</v>
      </c>
      <c r="D3509" s="193" t="s">
        <v>129</v>
      </c>
      <c r="E3509" s="194" t="s">
        <v>4105</v>
      </c>
      <c r="F3509" s="195" t="s">
        <v>4106</v>
      </c>
      <c r="G3509" s="196" t="s">
        <v>400</v>
      </c>
      <c r="H3509" s="197">
        <v>1.43</v>
      </c>
      <c r="I3509" s="198"/>
      <c r="J3509" s="199">
        <f>ROUND(I3509*H3509,2)</f>
        <v>0</v>
      </c>
      <c r="K3509" s="195" t="s">
        <v>21</v>
      </c>
      <c r="L3509" s="61"/>
      <c r="M3509" s="200" t="s">
        <v>21</v>
      </c>
      <c r="N3509" s="201" t="s">
        <v>42</v>
      </c>
      <c r="O3509" s="42"/>
      <c r="P3509" s="202">
        <f>O3509*H3509</f>
        <v>0</v>
      </c>
      <c r="Q3509" s="202">
        <v>0</v>
      </c>
      <c r="R3509" s="202">
        <f>Q3509*H3509</f>
        <v>0</v>
      </c>
      <c r="S3509" s="202">
        <v>0</v>
      </c>
      <c r="T3509" s="203">
        <f>S3509*H3509</f>
        <v>0</v>
      </c>
      <c r="AR3509" s="24" t="s">
        <v>161</v>
      </c>
      <c r="AT3509" s="24" t="s">
        <v>129</v>
      </c>
      <c r="AU3509" s="24" t="s">
        <v>134</v>
      </c>
      <c r="AY3509" s="24" t="s">
        <v>126</v>
      </c>
      <c r="BE3509" s="204">
        <f>IF(N3509="základní",J3509,0)</f>
        <v>0</v>
      </c>
      <c r="BF3509" s="204">
        <f>IF(N3509="snížená",J3509,0)</f>
        <v>0</v>
      </c>
      <c r="BG3509" s="204">
        <f>IF(N3509="zákl. přenesená",J3509,0)</f>
        <v>0</v>
      </c>
      <c r="BH3509" s="204">
        <f>IF(N3509="sníž. přenesená",J3509,0)</f>
        <v>0</v>
      </c>
      <c r="BI3509" s="204">
        <f>IF(N3509="nulová",J3509,0)</f>
        <v>0</v>
      </c>
      <c r="BJ3509" s="24" t="s">
        <v>134</v>
      </c>
      <c r="BK3509" s="204">
        <f>ROUND(I3509*H3509,2)</f>
        <v>0</v>
      </c>
      <c r="BL3509" s="24" t="s">
        <v>161</v>
      </c>
      <c r="BM3509" s="24" t="s">
        <v>4107</v>
      </c>
    </row>
    <row r="3510" spans="2:65" s="1" customFormat="1" ht="27">
      <c r="B3510" s="41"/>
      <c r="C3510" s="63"/>
      <c r="D3510" s="205" t="s">
        <v>135</v>
      </c>
      <c r="E3510" s="63"/>
      <c r="F3510" s="206" t="s">
        <v>4108</v>
      </c>
      <c r="G3510" s="63"/>
      <c r="H3510" s="63"/>
      <c r="I3510" s="163"/>
      <c r="J3510" s="63"/>
      <c r="K3510" s="63"/>
      <c r="L3510" s="61"/>
      <c r="M3510" s="207"/>
      <c r="N3510" s="42"/>
      <c r="O3510" s="42"/>
      <c r="P3510" s="42"/>
      <c r="Q3510" s="42"/>
      <c r="R3510" s="42"/>
      <c r="S3510" s="42"/>
      <c r="T3510" s="78"/>
      <c r="AT3510" s="24" t="s">
        <v>135</v>
      </c>
      <c r="AU3510" s="24" t="s">
        <v>134</v>
      </c>
    </row>
    <row r="3511" spans="2:65" s="1" customFormat="1" ht="31.5" customHeight="1">
      <c r="B3511" s="41"/>
      <c r="C3511" s="193" t="s">
        <v>2273</v>
      </c>
      <c r="D3511" s="193" t="s">
        <v>129</v>
      </c>
      <c r="E3511" s="194" t="s">
        <v>4109</v>
      </c>
      <c r="F3511" s="195" t="s">
        <v>4110</v>
      </c>
      <c r="G3511" s="196" t="s">
        <v>400</v>
      </c>
      <c r="H3511" s="197">
        <v>9.77</v>
      </c>
      <c r="I3511" s="198"/>
      <c r="J3511" s="199">
        <f>ROUND(I3511*H3511,2)</f>
        <v>0</v>
      </c>
      <c r="K3511" s="195" t="s">
        <v>21</v>
      </c>
      <c r="L3511" s="61"/>
      <c r="M3511" s="200" t="s">
        <v>21</v>
      </c>
      <c r="N3511" s="201" t="s">
        <v>42</v>
      </c>
      <c r="O3511" s="42"/>
      <c r="P3511" s="202">
        <f>O3511*H3511</f>
        <v>0</v>
      </c>
      <c r="Q3511" s="202">
        <v>0</v>
      </c>
      <c r="R3511" s="202">
        <f>Q3511*H3511</f>
        <v>0</v>
      </c>
      <c r="S3511" s="202">
        <v>0</v>
      </c>
      <c r="T3511" s="203">
        <f>S3511*H3511</f>
        <v>0</v>
      </c>
      <c r="AR3511" s="24" t="s">
        <v>161</v>
      </c>
      <c r="AT3511" s="24" t="s">
        <v>129</v>
      </c>
      <c r="AU3511" s="24" t="s">
        <v>134</v>
      </c>
      <c r="AY3511" s="24" t="s">
        <v>126</v>
      </c>
      <c r="BE3511" s="204">
        <f>IF(N3511="základní",J3511,0)</f>
        <v>0</v>
      </c>
      <c r="BF3511" s="204">
        <f>IF(N3511="snížená",J3511,0)</f>
        <v>0</v>
      </c>
      <c r="BG3511" s="204">
        <f>IF(N3511="zákl. přenesená",J3511,0)</f>
        <v>0</v>
      </c>
      <c r="BH3511" s="204">
        <f>IF(N3511="sníž. přenesená",J3511,0)</f>
        <v>0</v>
      </c>
      <c r="BI3511" s="204">
        <f>IF(N3511="nulová",J3511,0)</f>
        <v>0</v>
      </c>
      <c r="BJ3511" s="24" t="s">
        <v>134</v>
      </c>
      <c r="BK3511" s="204">
        <f>ROUND(I3511*H3511,2)</f>
        <v>0</v>
      </c>
      <c r="BL3511" s="24" t="s">
        <v>161</v>
      </c>
      <c r="BM3511" s="24" t="s">
        <v>4111</v>
      </c>
    </row>
    <row r="3512" spans="2:65" s="1" customFormat="1" ht="27">
      <c r="B3512" s="41"/>
      <c r="C3512" s="63"/>
      <c r="D3512" s="205" t="s">
        <v>135</v>
      </c>
      <c r="E3512" s="63"/>
      <c r="F3512" s="206" t="s">
        <v>4110</v>
      </c>
      <c r="G3512" s="63"/>
      <c r="H3512" s="63"/>
      <c r="I3512" s="163"/>
      <c r="J3512" s="63"/>
      <c r="K3512" s="63"/>
      <c r="L3512" s="61"/>
      <c r="M3512" s="207"/>
      <c r="N3512" s="42"/>
      <c r="O3512" s="42"/>
      <c r="P3512" s="42"/>
      <c r="Q3512" s="42"/>
      <c r="R3512" s="42"/>
      <c r="S3512" s="42"/>
      <c r="T3512" s="78"/>
      <c r="AT3512" s="24" t="s">
        <v>135</v>
      </c>
      <c r="AU3512" s="24" t="s">
        <v>134</v>
      </c>
    </row>
    <row r="3513" spans="2:65" s="1" customFormat="1" ht="31.5" customHeight="1">
      <c r="B3513" s="41"/>
      <c r="C3513" s="193" t="s">
        <v>4112</v>
      </c>
      <c r="D3513" s="193" t="s">
        <v>129</v>
      </c>
      <c r="E3513" s="194" t="s">
        <v>4113</v>
      </c>
      <c r="F3513" s="195" t="s">
        <v>4114</v>
      </c>
      <c r="G3513" s="196" t="s">
        <v>400</v>
      </c>
      <c r="H3513" s="197">
        <v>2.88</v>
      </c>
      <c r="I3513" s="198"/>
      <c r="J3513" s="199">
        <f>ROUND(I3513*H3513,2)</f>
        <v>0</v>
      </c>
      <c r="K3513" s="195" t="s">
        <v>21</v>
      </c>
      <c r="L3513" s="61"/>
      <c r="M3513" s="200" t="s">
        <v>21</v>
      </c>
      <c r="N3513" s="201" t="s">
        <v>42</v>
      </c>
      <c r="O3513" s="42"/>
      <c r="P3513" s="202">
        <f>O3513*H3513</f>
        <v>0</v>
      </c>
      <c r="Q3513" s="202">
        <v>0</v>
      </c>
      <c r="R3513" s="202">
        <f>Q3513*H3513</f>
        <v>0</v>
      </c>
      <c r="S3513" s="202">
        <v>0</v>
      </c>
      <c r="T3513" s="203">
        <f>S3513*H3513</f>
        <v>0</v>
      </c>
      <c r="AR3513" s="24" t="s">
        <v>161</v>
      </c>
      <c r="AT3513" s="24" t="s">
        <v>129</v>
      </c>
      <c r="AU3513" s="24" t="s">
        <v>134</v>
      </c>
      <c r="AY3513" s="24" t="s">
        <v>126</v>
      </c>
      <c r="BE3513" s="204">
        <f>IF(N3513="základní",J3513,0)</f>
        <v>0</v>
      </c>
      <c r="BF3513" s="204">
        <f>IF(N3513="snížená",J3513,0)</f>
        <v>0</v>
      </c>
      <c r="BG3513" s="204">
        <f>IF(N3513="zákl. přenesená",J3513,0)</f>
        <v>0</v>
      </c>
      <c r="BH3513" s="204">
        <f>IF(N3513="sníž. přenesená",J3513,0)</f>
        <v>0</v>
      </c>
      <c r="BI3513" s="204">
        <f>IF(N3513="nulová",J3513,0)</f>
        <v>0</v>
      </c>
      <c r="BJ3513" s="24" t="s">
        <v>134</v>
      </c>
      <c r="BK3513" s="204">
        <f>ROUND(I3513*H3513,2)</f>
        <v>0</v>
      </c>
      <c r="BL3513" s="24" t="s">
        <v>161</v>
      </c>
      <c r="BM3513" s="24" t="s">
        <v>4115</v>
      </c>
    </row>
    <row r="3514" spans="2:65" s="1" customFormat="1" ht="27">
      <c r="B3514" s="41"/>
      <c r="C3514" s="63"/>
      <c r="D3514" s="205" t="s">
        <v>135</v>
      </c>
      <c r="E3514" s="63"/>
      <c r="F3514" s="206" t="s">
        <v>4114</v>
      </c>
      <c r="G3514" s="63"/>
      <c r="H3514" s="63"/>
      <c r="I3514" s="163"/>
      <c r="J3514" s="63"/>
      <c r="K3514" s="63"/>
      <c r="L3514" s="61"/>
      <c r="M3514" s="207"/>
      <c r="N3514" s="42"/>
      <c r="O3514" s="42"/>
      <c r="P3514" s="42"/>
      <c r="Q3514" s="42"/>
      <c r="R3514" s="42"/>
      <c r="S3514" s="42"/>
      <c r="T3514" s="78"/>
      <c r="AT3514" s="24" t="s">
        <v>135</v>
      </c>
      <c r="AU3514" s="24" t="s">
        <v>134</v>
      </c>
    </row>
    <row r="3515" spans="2:65" s="1" customFormat="1" ht="22.5" customHeight="1">
      <c r="B3515" s="41"/>
      <c r="C3515" s="193" t="s">
        <v>2276</v>
      </c>
      <c r="D3515" s="193" t="s">
        <v>129</v>
      </c>
      <c r="E3515" s="194" t="s">
        <v>4116</v>
      </c>
      <c r="F3515" s="195" t="s">
        <v>4117</v>
      </c>
      <c r="G3515" s="196" t="s">
        <v>2201</v>
      </c>
      <c r="H3515" s="197">
        <v>110</v>
      </c>
      <c r="I3515" s="198"/>
      <c r="J3515" s="199">
        <f>ROUND(I3515*H3515,2)</f>
        <v>0</v>
      </c>
      <c r="K3515" s="195" t="s">
        <v>21</v>
      </c>
      <c r="L3515" s="61"/>
      <c r="M3515" s="200" t="s">
        <v>21</v>
      </c>
      <c r="N3515" s="201" t="s">
        <v>42</v>
      </c>
      <c r="O3515" s="42"/>
      <c r="P3515" s="202">
        <f>O3515*H3515</f>
        <v>0</v>
      </c>
      <c r="Q3515" s="202">
        <v>0</v>
      </c>
      <c r="R3515" s="202">
        <f>Q3515*H3515</f>
        <v>0</v>
      </c>
      <c r="S3515" s="202">
        <v>0</v>
      </c>
      <c r="T3515" s="203">
        <f>S3515*H3515</f>
        <v>0</v>
      </c>
      <c r="AR3515" s="24" t="s">
        <v>161</v>
      </c>
      <c r="AT3515" s="24" t="s">
        <v>129</v>
      </c>
      <c r="AU3515" s="24" t="s">
        <v>134</v>
      </c>
      <c r="AY3515" s="24" t="s">
        <v>126</v>
      </c>
      <c r="BE3515" s="204">
        <f>IF(N3515="základní",J3515,0)</f>
        <v>0</v>
      </c>
      <c r="BF3515" s="204">
        <f>IF(N3515="snížená",J3515,0)</f>
        <v>0</v>
      </c>
      <c r="BG3515" s="204">
        <f>IF(N3515="zákl. přenesená",J3515,0)</f>
        <v>0</v>
      </c>
      <c r="BH3515" s="204">
        <f>IF(N3515="sníž. přenesená",J3515,0)</f>
        <v>0</v>
      </c>
      <c r="BI3515" s="204">
        <f>IF(N3515="nulová",J3515,0)</f>
        <v>0</v>
      </c>
      <c r="BJ3515" s="24" t="s">
        <v>134</v>
      </c>
      <c r="BK3515" s="204">
        <f>ROUND(I3515*H3515,2)</f>
        <v>0</v>
      </c>
      <c r="BL3515" s="24" t="s">
        <v>161</v>
      </c>
      <c r="BM3515" s="24" t="s">
        <v>4118</v>
      </c>
    </row>
    <row r="3516" spans="2:65" s="1" customFormat="1" ht="13.5">
      <c r="B3516" s="41"/>
      <c r="C3516" s="63"/>
      <c r="D3516" s="205" t="s">
        <v>135</v>
      </c>
      <c r="E3516" s="63"/>
      <c r="F3516" s="206" t="s">
        <v>4119</v>
      </c>
      <c r="G3516" s="63"/>
      <c r="H3516" s="63"/>
      <c r="I3516" s="163"/>
      <c r="J3516" s="63"/>
      <c r="K3516" s="63"/>
      <c r="L3516" s="61"/>
      <c r="M3516" s="207"/>
      <c r="N3516" s="42"/>
      <c r="O3516" s="42"/>
      <c r="P3516" s="42"/>
      <c r="Q3516" s="42"/>
      <c r="R3516" s="42"/>
      <c r="S3516" s="42"/>
      <c r="T3516" s="78"/>
      <c r="AT3516" s="24" t="s">
        <v>135</v>
      </c>
      <c r="AU3516" s="24" t="s">
        <v>134</v>
      </c>
    </row>
    <row r="3517" spans="2:65" s="1" customFormat="1" ht="22.5" customHeight="1">
      <c r="B3517" s="41"/>
      <c r="C3517" s="193" t="s">
        <v>4120</v>
      </c>
      <c r="D3517" s="193" t="s">
        <v>129</v>
      </c>
      <c r="E3517" s="194" t="s">
        <v>4121</v>
      </c>
      <c r="F3517" s="195" t="s">
        <v>4122</v>
      </c>
      <c r="G3517" s="196" t="s">
        <v>169</v>
      </c>
      <c r="H3517" s="197">
        <v>25</v>
      </c>
      <c r="I3517" s="198"/>
      <c r="J3517" s="199">
        <f>ROUND(I3517*H3517,2)</f>
        <v>0</v>
      </c>
      <c r="K3517" s="195" t="s">
        <v>21</v>
      </c>
      <c r="L3517" s="61"/>
      <c r="M3517" s="200" t="s">
        <v>21</v>
      </c>
      <c r="N3517" s="201" t="s">
        <v>42</v>
      </c>
      <c r="O3517" s="42"/>
      <c r="P3517" s="202">
        <f>O3517*H3517</f>
        <v>0</v>
      </c>
      <c r="Q3517" s="202">
        <v>0</v>
      </c>
      <c r="R3517" s="202">
        <f>Q3517*H3517</f>
        <v>0</v>
      </c>
      <c r="S3517" s="202">
        <v>0</v>
      </c>
      <c r="T3517" s="203">
        <f>S3517*H3517</f>
        <v>0</v>
      </c>
      <c r="AR3517" s="24" t="s">
        <v>161</v>
      </c>
      <c r="AT3517" s="24" t="s">
        <v>129</v>
      </c>
      <c r="AU3517" s="24" t="s">
        <v>134</v>
      </c>
      <c r="AY3517" s="24" t="s">
        <v>126</v>
      </c>
      <c r="BE3517" s="204">
        <f>IF(N3517="základní",J3517,0)</f>
        <v>0</v>
      </c>
      <c r="BF3517" s="204">
        <f>IF(N3517="snížená",J3517,0)</f>
        <v>0</v>
      </c>
      <c r="BG3517" s="204">
        <f>IF(N3517="zákl. přenesená",J3517,0)</f>
        <v>0</v>
      </c>
      <c r="BH3517" s="204">
        <f>IF(N3517="sníž. přenesená",J3517,0)</f>
        <v>0</v>
      </c>
      <c r="BI3517" s="204">
        <f>IF(N3517="nulová",J3517,0)</f>
        <v>0</v>
      </c>
      <c r="BJ3517" s="24" t="s">
        <v>134</v>
      </c>
      <c r="BK3517" s="204">
        <f>ROUND(I3517*H3517,2)</f>
        <v>0</v>
      </c>
      <c r="BL3517" s="24" t="s">
        <v>161</v>
      </c>
      <c r="BM3517" s="24" t="s">
        <v>4123</v>
      </c>
    </row>
    <row r="3518" spans="2:65" s="1" customFormat="1" ht="13.5">
      <c r="B3518" s="41"/>
      <c r="C3518" s="63"/>
      <c r="D3518" s="205" t="s">
        <v>135</v>
      </c>
      <c r="E3518" s="63"/>
      <c r="F3518" s="206" t="s">
        <v>4124</v>
      </c>
      <c r="G3518" s="63"/>
      <c r="H3518" s="63"/>
      <c r="I3518" s="163"/>
      <c r="J3518" s="63"/>
      <c r="K3518" s="63"/>
      <c r="L3518" s="61"/>
      <c r="M3518" s="207"/>
      <c r="N3518" s="42"/>
      <c r="O3518" s="42"/>
      <c r="P3518" s="42"/>
      <c r="Q3518" s="42"/>
      <c r="R3518" s="42"/>
      <c r="S3518" s="42"/>
      <c r="T3518" s="78"/>
      <c r="AT3518" s="24" t="s">
        <v>135</v>
      </c>
      <c r="AU3518" s="24" t="s">
        <v>134</v>
      </c>
    </row>
    <row r="3519" spans="2:65" s="1" customFormat="1" ht="22.5" customHeight="1">
      <c r="B3519" s="41"/>
      <c r="C3519" s="193" t="s">
        <v>2280</v>
      </c>
      <c r="D3519" s="193" t="s">
        <v>129</v>
      </c>
      <c r="E3519" s="194" t="s">
        <v>4125</v>
      </c>
      <c r="F3519" s="195" t="s">
        <v>4126</v>
      </c>
      <c r="G3519" s="196" t="s">
        <v>169</v>
      </c>
      <c r="H3519" s="197">
        <v>36</v>
      </c>
      <c r="I3519" s="198"/>
      <c r="J3519" s="199">
        <f>ROUND(I3519*H3519,2)</f>
        <v>0</v>
      </c>
      <c r="K3519" s="195" t="s">
        <v>21</v>
      </c>
      <c r="L3519" s="61"/>
      <c r="M3519" s="200" t="s">
        <v>21</v>
      </c>
      <c r="N3519" s="201" t="s">
        <v>42</v>
      </c>
      <c r="O3519" s="42"/>
      <c r="P3519" s="202">
        <f>O3519*H3519</f>
        <v>0</v>
      </c>
      <c r="Q3519" s="202">
        <v>0</v>
      </c>
      <c r="R3519" s="202">
        <f>Q3519*H3519</f>
        <v>0</v>
      </c>
      <c r="S3519" s="202">
        <v>0</v>
      </c>
      <c r="T3519" s="203">
        <f>S3519*H3519</f>
        <v>0</v>
      </c>
      <c r="AR3519" s="24" t="s">
        <v>161</v>
      </c>
      <c r="AT3519" s="24" t="s">
        <v>129</v>
      </c>
      <c r="AU3519" s="24" t="s">
        <v>134</v>
      </c>
      <c r="AY3519" s="24" t="s">
        <v>126</v>
      </c>
      <c r="BE3519" s="204">
        <f>IF(N3519="základní",J3519,0)</f>
        <v>0</v>
      </c>
      <c r="BF3519" s="204">
        <f>IF(N3519="snížená",J3519,0)</f>
        <v>0</v>
      </c>
      <c r="BG3519" s="204">
        <f>IF(N3519="zákl. přenesená",J3519,0)</f>
        <v>0</v>
      </c>
      <c r="BH3519" s="204">
        <f>IF(N3519="sníž. přenesená",J3519,0)</f>
        <v>0</v>
      </c>
      <c r="BI3519" s="204">
        <f>IF(N3519="nulová",J3519,0)</f>
        <v>0</v>
      </c>
      <c r="BJ3519" s="24" t="s">
        <v>134</v>
      </c>
      <c r="BK3519" s="204">
        <f>ROUND(I3519*H3519,2)</f>
        <v>0</v>
      </c>
      <c r="BL3519" s="24" t="s">
        <v>161</v>
      </c>
      <c r="BM3519" s="24" t="s">
        <v>4127</v>
      </c>
    </row>
    <row r="3520" spans="2:65" s="1" customFormat="1" ht="13.5">
      <c r="B3520" s="41"/>
      <c r="C3520" s="63"/>
      <c r="D3520" s="205" t="s">
        <v>135</v>
      </c>
      <c r="E3520" s="63"/>
      <c r="F3520" s="206" t="s">
        <v>4126</v>
      </c>
      <c r="G3520" s="63"/>
      <c r="H3520" s="63"/>
      <c r="I3520" s="163"/>
      <c r="J3520" s="63"/>
      <c r="K3520" s="63"/>
      <c r="L3520" s="61"/>
      <c r="M3520" s="207"/>
      <c r="N3520" s="42"/>
      <c r="O3520" s="42"/>
      <c r="P3520" s="42"/>
      <c r="Q3520" s="42"/>
      <c r="R3520" s="42"/>
      <c r="S3520" s="42"/>
      <c r="T3520" s="78"/>
      <c r="AT3520" s="24" t="s">
        <v>135</v>
      </c>
      <c r="AU3520" s="24" t="s">
        <v>134</v>
      </c>
    </row>
    <row r="3521" spans="2:65" s="1" customFormat="1" ht="22.5" customHeight="1">
      <c r="B3521" s="41"/>
      <c r="C3521" s="251" t="s">
        <v>4128</v>
      </c>
      <c r="D3521" s="251" t="s">
        <v>391</v>
      </c>
      <c r="E3521" s="252" t="s">
        <v>4129</v>
      </c>
      <c r="F3521" s="253" t="s">
        <v>4130</v>
      </c>
      <c r="G3521" s="254" t="s">
        <v>169</v>
      </c>
      <c r="H3521" s="255">
        <v>36</v>
      </c>
      <c r="I3521" s="256"/>
      <c r="J3521" s="257">
        <f>ROUND(I3521*H3521,2)</f>
        <v>0</v>
      </c>
      <c r="K3521" s="253" t="s">
        <v>21</v>
      </c>
      <c r="L3521" s="258"/>
      <c r="M3521" s="259" t="s">
        <v>21</v>
      </c>
      <c r="N3521" s="260" t="s">
        <v>42</v>
      </c>
      <c r="O3521" s="42"/>
      <c r="P3521" s="202">
        <f>O3521*H3521</f>
        <v>0</v>
      </c>
      <c r="Q3521" s="202">
        <v>0</v>
      </c>
      <c r="R3521" s="202">
        <f>Q3521*H3521</f>
        <v>0</v>
      </c>
      <c r="S3521" s="202">
        <v>0</v>
      </c>
      <c r="T3521" s="203">
        <f>S3521*H3521</f>
        <v>0</v>
      </c>
      <c r="AR3521" s="24" t="s">
        <v>361</v>
      </c>
      <c r="AT3521" s="24" t="s">
        <v>391</v>
      </c>
      <c r="AU3521" s="24" t="s">
        <v>134</v>
      </c>
      <c r="AY3521" s="24" t="s">
        <v>126</v>
      </c>
      <c r="BE3521" s="204">
        <f>IF(N3521="základní",J3521,0)</f>
        <v>0</v>
      </c>
      <c r="BF3521" s="204">
        <f>IF(N3521="snížená",J3521,0)</f>
        <v>0</v>
      </c>
      <c r="BG3521" s="204">
        <f>IF(N3521="zákl. přenesená",J3521,0)</f>
        <v>0</v>
      </c>
      <c r="BH3521" s="204">
        <f>IF(N3521="sníž. přenesená",J3521,0)</f>
        <v>0</v>
      </c>
      <c r="BI3521" s="204">
        <f>IF(N3521="nulová",J3521,0)</f>
        <v>0</v>
      </c>
      <c r="BJ3521" s="24" t="s">
        <v>134</v>
      </c>
      <c r="BK3521" s="204">
        <f>ROUND(I3521*H3521,2)</f>
        <v>0</v>
      </c>
      <c r="BL3521" s="24" t="s">
        <v>161</v>
      </c>
      <c r="BM3521" s="24" t="s">
        <v>4131</v>
      </c>
    </row>
    <row r="3522" spans="2:65" s="1" customFormat="1" ht="13.5">
      <c r="B3522" s="41"/>
      <c r="C3522" s="63"/>
      <c r="D3522" s="208" t="s">
        <v>135</v>
      </c>
      <c r="E3522" s="63"/>
      <c r="F3522" s="209" t="s">
        <v>4130</v>
      </c>
      <c r="G3522" s="63"/>
      <c r="H3522" s="63"/>
      <c r="I3522" s="163"/>
      <c r="J3522" s="63"/>
      <c r="K3522" s="63"/>
      <c r="L3522" s="61"/>
      <c r="M3522" s="207"/>
      <c r="N3522" s="42"/>
      <c r="O3522" s="42"/>
      <c r="P3522" s="42"/>
      <c r="Q3522" s="42"/>
      <c r="R3522" s="42"/>
      <c r="S3522" s="42"/>
      <c r="T3522" s="78"/>
      <c r="AT3522" s="24" t="s">
        <v>135</v>
      </c>
      <c r="AU3522" s="24" t="s">
        <v>134</v>
      </c>
    </row>
    <row r="3523" spans="2:65" s="13" customFormat="1" ht="13.5">
      <c r="B3523" s="237"/>
      <c r="C3523" s="238"/>
      <c r="D3523" s="208" t="s">
        <v>171</v>
      </c>
      <c r="E3523" s="239" t="s">
        <v>21</v>
      </c>
      <c r="F3523" s="240" t="s">
        <v>4132</v>
      </c>
      <c r="G3523" s="238"/>
      <c r="H3523" s="241" t="s">
        <v>21</v>
      </c>
      <c r="I3523" s="242"/>
      <c r="J3523" s="238"/>
      <c r="K3523" s="238"/>
      <c r="L3523" s="243"/>
      <c r="M3523" s="244"/>
      <c r="N3523" s="245"/>
      <c r="O3523" s="245"/>
      <c r="P3523" s="245"/>
      <c r="Q3523" s="245"/>
      <c r="R3523" s="245"/>
      <c r="S3523" s="245"/>
      <c r="T3523" s="246"/>
      <c r="AT3523" s="247" t="s">
        <v>171</v>
      </c>
      <c r="AU3523" s="247" t="s">
        <v>134</v>
      </c>
      <c r="AV3523" s="13" t="s">
        <v>78</v>
      </c>
      <c r="AW3523" s="13" t="s">
        <v>33</v>
      </c>
      <c r="AX3523" s="13" t="s">
        <v>70</v>
      </c>
      <c r="AY3523" s="247" t="s">
        <v>126</v>
      </c>
    </row>
    <row r="3524" spans="2:65" s="11" customFormat="1" ht="13.5">
      <c r="B3524" s="210"/>
      <c r="C3524" s="211"/>
      <c r="D3524" s="208" t="s">
        <v>171</v>
      </c>
      <c r="E3524" s="212" t="s">
        <v>21</v>
      </c>
      <c r="F3524" s="213" t="s">
        <v>4133</v>
      </c>
      <c r="G3524" s="211"/>
      <c r="H3524" s="214">
        <v>11</v>
      </c>
      <c r="I3524" s="215"/>
      <c r="J3524" s="211"/>
      <c r="K3524" s="211"/>
      <c r="L3524" s="216"/>
      <c r="M3524" s="217"/>
      <c r="N3524" s="218"/>
      <c r="O3524" s="218"/>
      <c r="P3524" s="218"/>
      <c r="Q3524" s="218"/>
      <c r="R3524" s="218"/>
      <c r="S3524" s="218"/>
      <c r="T3524" s="219"/>
      <c r="AT3524" s="220" t="s">
        <v>171</v>
      </c>
      <c r="AU3524" s="220" t="s">
        <v>134</v>
      </c>
      <c r="AV3524" s="11" t="s">
        <v>134</v>
      </c>
      <c r="AW3524" s="11" t="s">
        <v>33</v>
      </c>
      <c r="AX3524" s="11" t="s">
        <v>70</v>
      </c>
      <c r="AY3524" s="220" t="s">
        <v>126</v>
      </c>
    </row>
    <row r="3525" spans="2:65" s="13" customFormat="1" ht="13.5">
      <c r="B3525" s="237"/>
      <c r="C3525" s="238"/>
      <c r="D3525" s="208" t="s">
        <v>171</v>
      </c>
      <c r="E3525" s="239" t="s">
        <v>21</v>
      </c>
      <c r="F3525" s="240" t="s">
        <v>4134</v>
      </c>
      <c r="G3525" s="238"/>
      <c r="H3525" s="241" t="s">
        <v>21</v>
      </c>
      <c r="I3525" s="242"/>
      <c r="J3525" s="238"/>
      <c r="K3525" s="238"/>
      <c r="L3525" s="243"/>
      <c r="M3525" s="244"/>
      <c r="N3525" s="245"/>
      <c r="O3525" s="245"/>
      <c r="P3525" s="245"/>
      <c r="Q3525" s="245"/>
      <c r="R3525" s="245"/>
      <c r="S3525" s="245"/>
      <c r="T3525" s="246"/>
      <c r="AT3525" s="247" t="s">
        <v>171</v>
      </c>
      <c r="AU3525" s="247" t="s">
        <v>134</v>
      </c>
      <c r="AV3525" s="13" t="s">
        <v>78</v>
      </c>
      <c r="AW3525" s="13" t="s">
        <v>33</v>
      </c>
      <c r="AX3525" s="13" t="s">
        <v>70</v>
      </c>
      <c r="AY3525" s="247" t="s">
        <v>126</v>
      </c>
    </row>
    <row r="3526" spans="2:65" s="11" customFormat="1" ht="13.5">
      <c r="B3526" s="210"/>
      <c r="C3526" s="211"/>
      <c r="D3526" s="208" t="s">
        <v>171</v>
      </c>
      <c r="E3526" s="212" t="s">
        <v>21</v>
      </c>
      <c r="F3526" s="213" t="s">
        <v>4135</v>
      </c>
      <c r="G3526" s="211"/>
      <c r="H3526" s="214">
        <v>12</v>
      </c>
      <c r="I3526" s="215"/>
      <c r="J3526" s="211"/>
      <c r="K3526" s="211"/>
      <c r="L3526" s="216"/>
      <c r="M3526" s="217"/>
      <c r="N3526" s="218"/>
      <c r="O3526" s="218"/>
      <c r="P3526" s="218"/>
      <c r="Q3526" s="218"/>
      <c r="R3526" s="218"/>
      <c r="S3526" s="218"/>
      <c r="T3526" s="219"/>
      <c r="AT3526" s="220" t="s">
        <v>171</v>
      </c>
      <c r="AU3526" s="220" t="s">
        <v>134</v>
      </c>
      <c r="AV3526" s="11" t="s">
        <v>134</v>
      </c>
      <c r="AW3526" s="11" t="s">
        <v>33</v>
      </c>
      <c r="AX3526" s="11" t="s">
        <v>70</v>
      </c>
      <c r="AY3526" s="220" t="s">
        <v>126</v>
      </c>
    </row>
    <row r="3527" spans="2:65" s="13" customFormat="1" ht="13.5">
      <c r="B3527" s="237"/>
      <c r="C3527" s="238"/>
      <c r="D3527" s="208" t="s">
        <v>171</v>
      </c>
      <c r="E3527" s="239" t="s">
        <v>21</v>
      </c>
      <c r="F3527" s="240" t="s">
        <v>4136</v>
      </c>
      <c r="G3527" s="238"/>
      <c r="H3527" s="241" t="s">
        <v>21</v>
      </c>
      <c r="I3527" s="242"/>
      <c r="J3527" s="238"/>
      <c r="K3527" s="238"/>
      <c r="L3527" s="243"/>
      <c r="M3527" s="244"/>
      <c r="N3527" s="245"/>
      <c r="O3527" s="245"/>
      <c r="P3527" s="245"/>
      <c r="Q3527" s="245"/>
      <c r="R3527" s="245"/>
      <c r="S3527" s="245"/>
      <c r="T3527" s="246"/>
      <c r="AT3527" s="247" t="s">
        <v>171</v>
      </c>
      <c r="AU3527" s="247" t="s">
        <v>134</v>
      </c>
      <c r="AV3527" s="13" t="s">
        <v>78</v>
      </c>
      <c r="AW3527" s="13" t="s">
        <v>33</v>
      </c>
      <c r="AX3527" s="13" t="s">
        <v>70</v>
      </c>
      <c r="AY3527" s="247" t="s">
        <v>126</v>
      </c>
    </row>
    <row r="3528" spans="2:65" s="11" customFormat="1" ht="13.5">
      <c r="B3528" s="210"/>
      <c r="C3528" s="211"/>
      <c r="D3528" s="208" t="s">
        <v>171</v>
      </c>
      <c r="E3528" s="212" t="s">
        <v>21</v>
      </c>
      <c r="F3528" s="213" t="s">
        <v>4137</v>
      </c>
      <c r="G3528" s="211"/>
      <c r="H3528" s="214">
        <v>13</v>
      </c>
      <c r="I3528" s="215"/>
      <c r="J3528" s="211"/>
      <c r="K3528" s="211"/>
      <c r="L3528" s="216"/>
      <c r="M3528" s="217"/>
      <c r="N3528" s="218"/>
      <c r="O3528" s="218"/>
      <c r="P3528" s="218"/>
      <c r="Q3528" s="218"/>
      <c r="R3528" s="218"/>
      <c r="S3528" s="218"/>
      <c r="T3528" s="219"/>
      <c r="AT3528" s="220" t="s">
        <v>171</v>
      </c>
      <c r="AU3528" s="220" t="s">
        <v>134</v>
      </c>
      <c r="AV3528" s="11" t="s">
        <v>134</v>
      </c>
      <c r="AW3528" s="11" t="s">
        <v>33</v>
      </c>
      <c r="AX3528" s="11" t="s">
        <v>70</v>
      </c>
      <c r="AY3528" s="220" t="s">
        <v>126</v>
      </c>
    </row>
    <row r="3529" spans="2:65" s="12" customFormat="1" ht="13.5">
      <c r="B3529" s="221"/>
      <c r="C3529" s="222"/>
      <c r="D3529" s="205" t="s">
        <v>171</v>
      </c>
      <c r="E3529" s="248" t="s">
        <v>21</v>
      </c>
      <c r="F3529" s="249" t="s">
        <v>174</v>
      </c>
      <c r="G3529" s="222"/>
      <c r="H3529" s="250">
        <v>36</v>
      </c>
      <c r="I3529" s="226"/>
      <c r="J3529" s="222"/>
      <c r="K3529" s="222"/>
      <c r="L3529" s="227"/>
      <c r="M3529" s="228"/>
      <c r="N3529" s="229"/>
      <c r="O3529" s="229"/>
      <c r="P3529" s="229"/>
      <c r="Q3529" s="229"/>
      <c r="R3529" s="229"/>
      <c r="S3529" s="229"/>
      <c r="T3529" s="230"/>
      <c r="AT3529" s="231" t="s">
        <v>171</v>
      </c>
      <c r="AU3529" s="231" t="s">
        <v>134</v>
      </c>
      <c r="AV3529" s="12" t="s">
        <v>133</v>
      </c>
      <c r="AW3529" s="12" t="s">
        <v>33</v>
      </c>
      <c r="AX3529" s="12" t="s">
        <v>78</v>
      </c>
      <c r="AY3529" s="231" t="s">
        <v>126</v>
      </c>
    </row>
    <row r="3530" spans="2:65" s="1" customFormat="1" ht="22.5" customHeight="1">
      <c r="B3530" s="41"/>
      <c r="C3530" s="193" t="s">
        <v>2284</v>
      </c>
      <c r="D3530" s="193" t="s">
        <v>129</v>
      </c>
      <c r="E3530" s="194" t="s">
        <v>4138</v>
      </c>
      <c r="F3530" s="195" t="s">
        <v>4139</v>
      </c>
      <c r="G3530" s="196" t="s">
        <v>169</v>
      </c>
      <c r="H3530" s="197">
        <v>99.74</v>
      </c>
      <c r="I3530" s="198"/>
      <c r="J3530" s="199">
        <f>ROUND(I3530*H3530,2)</f>
        <v>0</v>
      </c>
      <c r="K3530" s="195" t="s">
        <v>21</v>
      </c>
      <c r="L3530" s="61"/>
      <c r="M3530" s="200" t="s">
        <v>21</v>
      </c>
      <c r="N3530" s="201" t="s">
        <v>42</v>
      </c>
      <c r="O3530" s="42"/>
      <c r="P3530" s="202">
        <f>O3530*H3530</f>
        <v>0</v>
      </c>
      <c r="Q3530" s="202">
        <v>0</v>
      </c>
      <c r="R3530" s="202">
        <f>Q3530*H3530</f>
        <v>0</v>
      </c>
      <c r="S3530" s="202">
        <v>0</v>
      </c>
      <c r="T3530" s="203">
        <f>S3530*H3530</f>
        <v>0</v>
      </c>
      <c r="AR3530" s="24" t="s">
        <v>161</v>
      </c>
      <c r="AT3530" s="24" t="s">
        <v>129</v>
      </c>
      <c r="AU3530" s="24" t="s">
        <v>134</v>
      </c>
      <c r="AY3530" s="24" t="s">
        <v>126</v>
      </c>
      <c r="BE3530" s="204">
        <f>IF(N3530="základní",J3530,0)</f>
        <v>0</v>
      </c>
      <c r="BF3530" s="204">
        <f>IF(N3530="snížená",J3530,0)</f>
        <v>0</v>
      </c>
      <c r="BG3530" s="204">
        <f>IF(N3530="zákl. přenesená",J3530,0)</f>
        <v>0</v>
      </c>
      <c r="BH3530" s="204">
        <f>IF(N3530="sníž. přenesená",J3530,0)</f>
        <v>0</v>
      </c>
      <c r="BI3530" s="204">
        <f>IF(N3530="nulová",J3530,0)</f>
        <v>0</v>
      </c>
      <c r="BJ3530" s="24" t="s">
        <v>134</v>
      </c>
      <c r="BK3530" s="204">
        <f>ROUND(I3530*H3530,2)</f>
        <v>0</v>
      </c>
      <c r="BL3530" s="24" t="s">
        <v>161</v>
      </c>
      <c r="BM3530" s="24" t="s">
        <v>4140</v>
      </c>
    </row>
    <row r="3531" spans="2:65" s="1" customFormat="1" ht="13.5">
      <c r="B3531" s="41"/>
      <c r="C3531" s="63"/>
      <c r="D3531" s="205" t="s">
        <v>135</v>
      </c>
      <c r="E3531" s="63"/>
      <c r="F3531" s="206" t="s">
        <v>4139</v>
      </c>
      <c r="G3531" s="63"/>
      <c r="H3531" s="63"/>
      <c r="I3531" s="163"/>
      <c r="J3531" s="63"/>
      <c r="K3531" s="63"/>
      <c r="L3531" s="61"/>
      <c r="M3531" s="207"/>
      <c r="N3531" s="42"/>
      <c r="O3531" s="42"/>
      <c r="P3531" s="42"/>
      <c r="Q3531" s="42"/>
      <c r="R3531" s="42"/>
      <c r="S3531" s="42"/>
      <c r="T3531" s="78"/>
      <c r="AT3531" s="24" t="s">
        <v>135</v>
      </c>
      <c r="AU3531" s="24" t="s">
        <v>134</v>
      </c>
    </row>
    <row r="3532" spans="2:65" s="1" customFormat="1" ht="31.5" customHeight="1">
      <c r="B3532" s="41"/>
      <c r="C3532" s="251" t="s">
        <v>4141</v>
      </c>
      <c r="D3532" s="251" t="s">
        <v>391</v>
      </c>
      <c r="E3532" s="252" t="s">
        <v>4142</v>
      </c>
      <c r="F3532" s="253" t="s">
        <v>4143</v>
      </c>
      <c r="G3532" s="254" t="s">
        <v>169</v>
      </c>
      <c r="H3532" s="255">
        <v>97.94</v>
      </c>
      <c r="I3532" s="256"/>
      <c r="J3532" s="257">
        <f>ROUND(I3532*H3532,2)</f>
        <v>0</v>
      </c>
      <c r="K3532" s="253" t="s">
        <v>21</v>
      </c>
      <c r="L3532" s="258"/>
      <c r="M3532" s="259" t="s">
        <v>21</v>
      </c>
      <c r="N3532" s="260" t="s">
        <v>42</v>
      </c>
      <c r="O3532" s="42"/>
      <c r="P3532" s="202">
        <f>O3532*H3532</f>
        <v>0</v>
      </c>
      <c r="Q3532" s="202">
        <v>0</v>
      </c>
      <c r="R3532" s="202">
        <f>Q3532*H3532</f>
        <v>0</v>
      </c>
      <c r="S3532" s="202">
        <v>0</v>
      </c>
      <c r="T3532" s="203">
        <f>S3532*H3532</f>
        <v>0</v>
      </c>
      <c r="AR3532" s="24" t="s">
        <v>361</v>
      </c>
      <c r="AT3532" s="24" t="s">
        <v>391</v>
      </c>
      <c r="AU3532" s="24" t="s">
        <v>134</v>
      </c>
      <c r="AY3532" s="24" t="s">
        <v>126</v>
      </c>
      <c r="BE3532" s="204">
        <f>IF(N3532="základní",J3532,0)</f>
        <v>0</v>
      </c>
      <c r="BF3532" s="204">
        <f>IF(N3532="snížená",J3532,0)</f>
        <v>0</v>
      </c>
      <c r="BG3532" s="204">
        <f>IF(N3532="zákl. přenesená",J3532,0)</f>
        <v>0</v>
      </c>
      <c r="BH3532" s="204">
        <f>IF(N3532="sníž. přenesená",J3532,0)</f>
        <v>0</v>
      </c>
      <c r="BI3532" s="204">
        <f>IF(N3532="nulová",J3532,0)</f>
        <v>0</v>
      </c>
      <c r="BJ3532" s="24" t="s">
        <v>134</v>
      </c>
      <c r="BK3532" s="204">
        <f>ROUND(I3532*H3532,2)</f>
        <v>0</v>
      </c>
      <c r="BL3532" s="24" t="s">
        <v>161</v>
      </c>
      <c r="BM3532" s="24" t="s">
        <v>4144</v>
      </c>
    </row>
    <row r="3533" spans="2:65" s="1" customFormat="1" ht="27">
      <c r="B3533" s="41"/>
      <c r="C3533" s="63"/>
      <c r="D3533" s="208" t="s">
        <v>135</v>
      </c>
      <c r="E3533" s="63"/>
      <c r="F3533" s="209" t="s">
        <v>4143</v>
      </c>
      <c r="G3533" s="63"/>
      <c r="H3533" s="63"/>
      <c r="I3533" s="163"/>
      <c r="J3533" s="63"/>
      <c r="K3533" s="63"/>
      <c r="L3533" s="61"/>
      <c r="M3533" s="207"/>
      <c r="N3533" s="42"/>
      <c r="O3533" s="42"/>
      <c r="P3533" s="42"/>
      <c r="Q3533" s="42"/>
      <c r="R3533" s="42"/>
      <c r="S3533" s="42"/>
      <c r="T3533" s="78"/>
      <c r="AT3533" s="24" t="s">
        <v>135</v>
      </c>
      <c r="AU3533" s="24" t="s">
        <v>134</v>
      </c>
    </row>
    <row r="3534" spans="2:65" s="13" customFormat="1" ht="13.5">
      <c r="B3534" s="237"/>
      <c r="C3534" s="238"/>
      <c r="D3534" s="208" t="s">
        <v>171</v>
      </c>
      <c r="E3534" s="239" t="s">
        <v>21</v>
      </c>
      <c r="F3534" s="240" t="s">
        <v>4145</v>
      </c>
      <c r="G3534" s="238"/>
      <c r="H3534" s="241" t="s">
        <v>21</v>
      </c>
      <c r="I3534" s="242"/>
      <c r="J3534" s="238"/>
      <c r="K3534" s="238"/>
      <c r="L3534" s="243"/>
      <c r="M3534" s="244"/>
      <c r="N3534" s="245"/>
      <c r="O3534" s="245"/>
      <c r="P3534" s="245"/>
      <c r="Q3534" s="245"/>
      <c r="R3534" s="245"/>
      <c r="S3534" s="245"/>
      <c r="T3534" s="246"/>
      <c r="AT3534" s="247" t="s">
        <v>171</v>
      </c>
      <c r="AU3534" s="247" t="s">
        <v>134</v>
      </c>
      <c r="AV3534" s="13" t="s">
        <v>78</v>
      </c>
      <c r="AW3534" s="13" t="s">
        <v>33</v>
      </c>
      <c r="AX3534" s="13" t="s">
        <v>70</v>
      </c>
      <c r="AY3534" s="247" t="s">
        <v>126</v>
      </c>
    </row>
    <row r="3535" spans="2:65" s="11" customFormat="1" ht="13.5">
      <c r="B3535" s="210"/>
      <c r="C3535" s="211"/>
      <c r="D3535" s="208" t="s">
        <v>171</v>
      </c>
      <c r="E3535" s="212" t="s">
        <v>21</v>
      </c>
      <c r="F3535" s="213" t="s">
        <v>4146</v>
      </c>
      <c r="G3535" s="211"/>
      <c r="H3535" s="214">
        <v>10.14</v>
      </c>
      <c r="I3535" s="215"/>
      <c r="J3535" s="211"/>
      <c r="K3535" s="211"/>
      <c r="L3535" s="216"/>
      <c r="M3535" s="217"/>
      <c r="N3535" s="218"/>
      <c r="O3535" s="218"/>
      <c r="P3535" s="218"/>
      <c r="Q3535" s="218"/>
      <c r="R3535" s="218"/>
      <c r="S3535" s="218"/>
      <c r="T3535" s="219"/>
      <c r="AT3535" s="220" t="s">
        <v>171</v>
      </c>
      <c r="AU3535" s="220" t="s">
        <v>134</v>
      </c>
      <c r="AV3535" s="11" t="s">
        <v>134</v>
      </c>
      <c r="AW3535" s="11" t="s">
        <v>33</v>
      </c>
      <c r="AX3535" s="11" t="s">
        <v>70</v>
      </c>
      <c r="AY3535" s="220" t="s">
        <v>126</v>
      </c>
    </row>
    <row r="3536" spans="2:65" s="13" customFormat="1" ht="13.5">
      <c r="B3536" s="237"/>
      <c r="C3536" s="238"/>
      <c r="D3536" s="208" t="s">
        <v>171</v>
      </c>
      <c r="E3536" s="239" t="s">
        <v>21</v>
      </c>
      <c r="F3536" s="240" t="s">
        <v>4147</v>
      </c>
      <c r="G3536" s="238"/>
      <c r="H3536" s="241" t="s">
        <v>21</v>
      </c>
      <c r="I3536" s="242"/>
      <c r="J3536" s="238"/>
      <c r="K3536" s="238"/>
      <c r="L3536" s="243"/>
      <c r="M3536" s="244"/>
      <c r="N3536" s="245"/>
      <c r="O3536" s="245"/>
      <c r="P3536" s="245"/>
      <c r="Q3536" s="245"/>
      <c r="R3536" s="245"/>
      <c r="S3536" s="245"/>
      <c r="T3536" s="246"/>
      <c r="AT3536" s="247" t="s">
        <v>171</v>
      </c>
      <c r="AU3536" s="247" t="s">
        <v>134</v>
      </c>
      <c r="AV3536" s="13" t="s">
        <v>78</v>
      </c>
      <c r="AW3536" s="13" t="s">
        <v>33</v>
      </c>
      <c r="AX3536" s="13" t="s">
        <v>70</v>
      </c>
      <c r="AY3536" s="247" t="s">
        <v>126</v>
      </c>
    </row>
    <row r="3537" spans="2:65" s="11" customFormat="1" ht="13.5">
      <c r="B3537" s="210"/>
      <c r="C3537" s="211"/>
      <c r="D3537" s="208" t="s">
        <v>171</v>
      </c>
      <c r="E3537" s="212" t="s">
        <v>21</v>
      </c>
      <c r="F3537" s="213" t="s">
        <v>4148</v>
      </c>
      <c r="G3537" s="211"/>
      <c r="H3537" s="214">
        <v>11.35</v>
      </c>
      <c r="I3537" s="215"/>
      <c r="J3537" s="211"/>
      <c r="K3537" s="211"/>
      <c r="L3537" s="216"/>
      <c r="M3537" s="217"/>
      <c r="N3537" s="218"/>
      <c r="O3537" s="218"/>
      <c r="P3537" s="218"/>
      <c r="Q3537" s="218"/>
      <c r="R3537" s="218"/>
      <c r="S3537" s="218"/>
      <c r="T3537" s="219"/>
      <c r="AT3537" s="220" t="s">
        <v>171</v>
      </c>
      <c r="AU3537" s="220" t="s">
        <v>134</v>
      </c>
      <c r="AV3537" s="11" t="s">
        <v>134</v>
      </c>
      <c r="AW3537" s="11" t="s">
        <v>33</v>
      </c>
      <c r="AX3537" s="11" t="s">
        <v>70</v>
      </c>
      <c r="AY3537" s="220" t="s">
        <v>126</v>
      </c>
    </row>
    <row r="3538" spans="2:65" s="13" customFormat="1" ht="13.5">
      <c r="B3538" s="237"/>
      <c r="C3538" s="238"/>
      <c r="D3538" s="208" t="s">
        <v>171</v>
      </c>
      <c r="E3538" s="239" t="s">
        <v>21</v>
      </c>
      <c r="F3538" s="240" t="s">
        <v>4149</v>
      </c>
      <c r="G3538" s="238"/>
      <c r="H3538" s="241" t="s">
        <v>21</v>
      </c>
      <c r="I3538" s="242"/>
      <c r="J3538" s="238"/>
      <c r="K3538" s="238"/>
      <c r="L3538" s="243"/>
      <c r="M3538" s="244"/>
      <c r="N3538" s="245"/>
      <c r="O3538" s="245"/>
      <c r="P3538" s="245"/>
      <c r="Q3538" s="245"/>
      <c r="R3538" s="245"/>
      <c r="S3538" s="245"/>
      <c r="T3538" s="246"/>
      <c r="AT3538" s="247" t="s">
        <v>171</v>
      </c>
      <c r="AU3538" s="247" t="s">
        <v>134</v>
      </c>
      <c r="AV3538" s="13" t="s">
        <v>78</v>
      </c>
      <c r="AW3538" s="13" t="s">
        <v>33</v>
      </c>
      <c r="AX3538" s="13" t="s">
        <v>70</v>
      </c>
      <c r="AY3538" s="247" t="s">
        <v>126</v>
      </c>
    </row>
    <row r="3539" spans="2:65" s="11" customFormat="1" ht="13.5">
      <c r="B3539" s="210"/>
      <c r="C3539" s="211"/>
      <c r="D3539" s="208" t="s">
        <v>171</v>
      </c>
      <c r="E3539" s="212" t="s">
        <v>21</v>
      </c>
      <c r="F3539" s="213" t="s">
        <v>4150</v>
      </c>
      <c r="G3539" s="211"/>
      <c r="H3539" s="214">
        <v>6.3</v>
      </c>
      <c r="I3539" s="215"/>
      <c r="J3539" s="211"/>
      <c r="K3539" s="211"/>
      <c r="L3539" s="216"/>
      <c r="M3539" s="217"/>
      <c r="N3539" s="218"/>
      <c r="O3539" s="218"/>
      <c r="P3539" s="218"/>
      <c r="Q3539" s="218"/>
      <c r="R3539" s="218"/>
      <c r="S3539" s="218"/>
      <c r="T3539" s="219"/>
      <c r="AT3539" s="220" t="s">
        <v>171</v>
      </c>
      <c r="AU3539" s="220" t="s">
        <v>134</v>
      </c>
      <c r="AV3539" s="11" t="s">
        <v>134</v>
      </c>
      <c r="AW3539" s="11" t="s">
        <v>33</v>
      </c>
      <c r="AX3539" s="11" t="s">
        <v>70</v>
      </c>
      <c r="AY3539" s="220" t="s">
        <v>126</v>
      </c>
    </row>
    <row r="3540" spans="2:65" s="11" customFormat="1" ht="13.5">
      <c r="B3540" s="210"/>
      <c r="C3540" s="211"/>
      <c r="D3540" s="208" t="s">
        <v>171</v>
      </c>
      <c r="E3540" s="212" t="s">
        <v>21</v>
      </c>
      <c r="F3540" s="213" t="s">
        <v>4151</v>
      </c>
      <c r="G3540" s="211"/>
      <c r="H3540" s="214">
        <v>11.45</v>
      </c>
      <c r="I3540" s="215"/>
      <c r="J3540" s="211"/>
      <c r="K3540" s="211"/>
      <c r="L3540" s="216"/>
      <c r="M3540" s="217"/>
      <c r="N3540" s="218"/>
      <c r="O3540" s="218"/>
      <c r="P3540" s="218"/>
      <c r="Q3540" s="218"/>
      <c r="R3540" s="218"/>
      <c r="S3540" s="218"/>
      <c r="T3540" s="219"/>
      <c r="AT3540" s="220" t="s">
        <v>171</v>
      </c>
      <c r="AU3540" s="220" t="s">
        <v>134</v>
      </c>
      <c r="AV3540" s="11" t="s">
        <v>134</v>
      </c>
      <c r="AW3540" s="11" t="s">
        <v>33</v>
      </c>
      <c r="AX3540" s="11" t="s">
        <v>70</v>
      </c>
      <c r="AY3540" s="220" t="s">
        <v>126</v>
      </c>
    </row>
    <row r="3541" spans="2:65" s="13" customFormat="1" ht="13.5">
      <c r="B3541" s="237"/>
      <c r="C3541" s="238"/>
      <c r="D3541" s="208" t="s">
        <v>171</v>
      </c>
      <c r="E3541" s="239" t="s">
        <v>21</v>
      </c>
      <c r="F3541" s="240" t="s">
        <v>4132</v>
      </c>
      <c r="G3541" s="238"/>
      <c r="H3541" s="241" t="s">
        <v>21</v>
      </c>
      <c r="I3541" s="242"/>
      <c r="J3541" s="238"/>
      <c r="K3541" s="238"/>
      <c r="L3541" s="243"/>
      <c r="M3541" s="244"/>
      <c r="N3541" s="245"/>
      <c r="O3541" s="245"/>
      <c r="P3541" s="245"/>
      <c r="Q3541" s="245"/>
      <c r="R3541" s="245"/>
      <c r="S3541" s="245"/>
      <c r="T3541" s="246"/>
      <c r="AT3541" s="247" t="s">
        <v>171</v>
      </c>
      <c r="AU3541" s="247" t="s">
        <v>134</v>
      </c>
      <c r="AV3541" s="13" t="s">
        <v>78</v>
      </c>
      <c r="AW3541" s="13" t="s">
        <v>33</v>
      </c>
      <c r="AX3541" s="13" t="s">
        <v>70</v>
      </c>
      <c r="AY3541" s="247" t="s">
        <v>126</v>
      </c>
    </row>
    <row r="3542" spans="2:65" s="11" customFormat="1" ht="13.5">
      <c r="B3542" s="210"/>
      <c r="C3542" s="211"/>
      <c r="D3542" s="208" t="s">
        <v>171</v>
      </c>
      <c r="E3542" s="212" t="s">
        <v>21</v>
      </c>
      <c r="F3542" s="213" t="s">
        <v>4152</v>
      </c>
      <c r="G3542" s="211"/>
      <c r="H3542" s="214">
        <v>15.5</v>
      </c>
      <c r="I3542" s="215"/>
      <c r="J3542" s="211"/>
      <c r="K3542" s="211"/>
      <c r="L3542" s="216"/>
      <c r="M3542" s="217"/>
      <c r="N3542" s="218"/>
      <c r="O3542" s="218"/>
      <c r="P3542" s="218"/>
      <c r="Q3542" s="218"/>
      <c r="R3542" s="218"/>
      <c r="S3542" s="218"/>
      <c r="T3542" s="219"/>
      <c r="AT3542" s="220" t="s">
        <v>171</v>
      </c>
      <c r="AU3542" s="220" t="s">
        <v>134</v>
      </c>
      <c r="AV3542" s="11" t="s">
        <v>134</v>
      </c>
      <c r="AW3542" s="11" t="s">
        <v>33</v>
      </c>
      <c r="AX3542" s="11" t="s">
        <v>70</v>
      </c>
      <c r="AY3542" s="220" t="s">
        <v>126</v>
      </c>
    </row>
    <row r="3543" spans="2:65" s="13" customFormat="1" ht="13.5">
      <c r="B3543" s="237"/>
      <c r="C3543" s="238"/>
      <c r="D3543" s="208" t="s">
        <v>171</v>
      </c>
      <c r="E3543" s="239" t="s">
        <v>21</v>
      </c>
      <c r="F3543" s="240" t="s">
        <v>4134</v>
      </c>
      <c r="G3543" s="238"/>
      <c r="H3543" s="241" t="s">
        <v>21</v>
      </c>
      <c r="I3543" s="242"/>
      <c r="J3543" s="238"/>
      <c r="K3543" s="238"/>
      <c r="L3543" s="243"/>
      <c r="M3543" s="244"/>
      <c r="N3543" s="245"/>
      <c r="O3543" s="245"/>
      <c r="P3543" s="245"/>
      <c r="Q3543" s="245"/>
      <c r="R3543" s="245"/>
      <c r="S3543" s="245"/>
      <c r="T3543" s="246"/>
      <c r="AT3543" s="247" t="s">
        <v>171</v>
      </c>
      <c r="AU3543" s="247" t="s">
        <v>134</v>
      </c>
      <c r="AV3543" s="13" t="s">
        <v>78</v>
      </c>
      <c r="AW3543" s="13" t="s">
        <v>33</v>
      </c>
      <c r="AX3543" s="13" t="s">
        <v>70</v>
      </c>
      <c r="AY3543" s="247" t="s">
        <v>126</v>
      </c>
    </row>
    <row r="3544" spans="2:65" s="11" customFormat="1" ht="13.5">
      <c r="B3544" s="210"/>
      <c r="C3544" s="211"/>
      <c r="D3544" s="208" t="s">
        <v>171</v>
      </c>
      <c r="E3544" s="212" t="s">
        <v>21</v>
      </c>
      <c r="F3544" s="213" t="s">
        <v>4153</v>
      </c>
      <c r="G3544" s="211"/>
      <c r="H3544" s="214">
        <v>20.3</v>
      </c>
      <c r="I3544" s="215"/>
      <c r="J3544" s="211"/>
      <c r="K3544" s="211"/>
      <c r="L3544" s="216"/>
      <c r="M3544" s="217"/>
      <c r="N3544" s="218"/>
      <c r="O3544" s="218"/>
      <c r="P3544" s="218"/>
      <c r="Q3544" s="218"/>
      <c r="R3544" s="218"/>
      <c r="S3544" s="218"/>
      <c r="T3544" s="219"/>
      <c r="AT3544" s="220" t="s">
        <v>171</v>
      </c>
      <c r="AU3544" s="220" t="s">
        <v>134</v>
      </c>
      <c r="AV3544" s="11" t="s">
        <v>134</v>
      </c>
      <c r="AW3544" s="11" t="s">
        <v>33</v>
      </c>
      <c r="AX3544" s="11" t="s">
        <v>70</v>
      </c>
      <c r="AY3544" s="220" t="s">
        <v>126</v>
      </c>
    </row>
    <row r="3545" spans="2:65" s="13" customFormat="1" ht="13.5">
      <c r="B3545" s="237"/>
      <c r="C3545" s="238"/>
      <c r="D3545" s="208" t="s">
        <v>171</v>
      </c>
      <c r="E3545" s="239" t="s">
        <v>21</v>
      </c>
      <c r="F3545" s="240" t="s">
        <v>4136</v>
      </c>
      <c r="G3545" s="238"/>
      <c r="H3545" s="241" t="s">
        <v>21</v>
      </c>
      <c r="I3545" s="242"/>
      <c r="J3545" s="238"/>
      <c r="K3545" s="238"/>
      <c r="L3545" s="243"/>
      <c r="M3545" s="244"/>
      <c r="N3545" s="245"/>
      <c r="O3545" s="245"/>
      <c r="P3545" s="245"/>
      <c r="Q3545" s="245"/>
      <c r="R3545" s="245"/>
      <c r="S3545" s="245"/>
      <c r="T3545" s="246"/>
      <c r="AT3545" s="247" t="s">
        <v>171</v>
      </c>
      <c r="AU3545" s="247" t="s">
        <v>134</v>
      </c>
      <c r="AV3545" s="13" t="s">
        <v>78</v>
      </c>
      <c r="AW3545" s="13" t="s">
        <v>33</v>
      </c>
      <c r="AX3545" s="13" t="s">
        <v>70</v>
      </c>
      <c r="AY3545" s="247" t="s">
        <v>126</v>
      </c>
    </row>
    <row r="3546" spans="2:65" s="11" customFormat="1" ht="13.5">
      <c r="B3546" s="210"/>
      <c r="C3546" s="211"/>
      <c r="D3546" s="208" t="s">
        <v>171</v>
      </c>
      <c r="E3546" s="212" t="s">
        <v>21</v>
      </c>
      <c r="F3546" s="213" t="s">
        <v>4154</v>
      </c>
      <c r="G3546" s="211"/>
      <c r="H3546" s="214">
        <v>22.9</v>
      </c>
      <c r="I3546" s="215"/>
      <c r="J3546" s="211"/>
      <c r="K3546" s="211"/>
      <c r="L3546" s="216"/>
      <c r="M3546" s="217"/>
      <c r="N3546" s="218"/>
      <c r="O3546" s="218"/>
      <c r="P3546" s="218"/>
      <c r="Q3546" s="218"/>
      <c r="R3546" s="218"/>
      <c r="S3546" s="218"/>
      <c r="T3546" s="219"/>
      <c r="AT3546" s="220" t="s">
        <v>171</v>
      </c>
      <c r="AU3546" s="220" t="s">
        <v>134</v>
      </c>
      <c r="AV3546" s="11" t="s">
        <v>134</v>
      </c>
      <c r="AW3546" s="11" t="s">
        <v>33</v>
      </c>
      <c r="AX3546" s="11" t="s">
        <v>70</v>
      </c>
      <c r="AY3546" s="220" t="s">
        <v>126</v>
      </c>
    </row>
    <row r="3547" spans="2:65" s="12" customFormat="1" ht="13.5">
      <c r="B3547" s="221"/>
      <c r="C3547" s="222"/>
      <c r="D3547" s="205" t="s">
        <v>171</v>
      </c>
      <c r="E3547" s="248" t="s">
        <v>21</v>
      </c>
      <c r="F3547" s="249" t="s">
        <v>174</v>
      </c>
      <c r="G3547" s="222"/>
      <c r="H3547" s="250">
        <v>97.94</v>
      </c>
      <c r="I3547" s="226"/>
      <c r="J3547" s="222"/>
      <c r="K3547" s="222"/>
      <c r="L3547" s="227"/>
      <c r="M3547" s="228"/>
      <c r="N3547" s="229"/>
      <c r="O3547" s="229"/>
      <c r="P3547" s="229"/>
      <c r="Q3547" s="229"/>
      <c r="R3547" s="229"/>
      <c r="S3547" s="229"/>
      <c r="T3547" s="230"/>
      <c r="AT3547" s="231" t="s">
        <v>171</v>
      </c>
      <c r="AU3547" s="231" t="s">
        <v>134</v>
      </c>
      <c r="AV3547" s="12" t="s">
        <v>133</v>
      </c>
      <c r="AW3547" s="12" t="s">
        <v>33</v>
      </c>
      <c r="AX3547" s="12" t="s">
        <v>78</v>
      </c>
      <c r="AY3547" s="231" t="s">
        <v>126</v>
      </c>
    </row>
    <row r="3548" spans="2:65" s="1" customFormat="1" ht="22.5" customHeight="1">
      <c r="B3548" s="41"/>
      <c r="C3548" s="251" t="s">
        <v>2288</v>
      </c>
      <c r="D3548" s="251" t="s">
        <v>391</v>
      </c>
      <c r="E3548" s="252" t="s">
        <v>4155</v>
      </c>
      <c r="F3548" s="253" t="s">
        <v>4156</v>
      </c>
      <c r="G3548" s="254" t="s">
        <v>169</v>
      </c>
      <c r="H3548" s="255">
        <v>1.8</v>
      </c>
      <c r="I3548" s="256"/>
      <c r="J3548" s="257">
        <f>ROUND(I3548*H3548,2)</f>
        <v>0</v>
      </c>
      <c r="K3548" s="253" t="s">
        <v>21</v>
      </c>
      <c r="L3548" s="258"/>
      <c r="M3548" s="259" t="s">
        <v>21</v>
      </c>
      <c r="N3548" s="260" t="s">
        <v>42</v>
      </c>
      <c r="O3548" s="42"/>
      <c r="P3548" s="202">
        <f>O3548*H3548</f>
        <v>0</v>
      </c>
      <c r="Q3548" s="202">
        <v>0</v>
      </c>
      <c r="R3548" s="202">
        <f>Q3548*H3548</f>
        <v>0</v>
      </c>
      <c r="S3548" s="202">
        <v>0</v>
      </c>
      <c r="T3548" s="203">
        <f>S3548*H3548</f>
        <v>0</v>
      </c>
      <c r="AR3548" s="24" t="s">
        <v>361</v>
      </c>
      <c r="AT3548" s="24" t="s">
        <v>391</v>
      </c>
      <c r="AU3548" s="24" t="s">
        <v>134</v>
      </c>
      <c r="AY3548" s="24" t="s">
        <v>126</v>
      </c>
      <c r="BE3548" s="204">
        <f>IF(N3548="základní",J3548,0)</f>
        <v>0</v>
      </c>
      <c r="BF3548" s="204">
        <f>IF(N3548="snížená",J3548,0)</f>
        <v>0</v>
      </c>
      <c r="BG3548" s="204">
        <f>IF(N3548="zákl. přenesená",J3548,0)</f>
        <v>0</v>
      </c>
      <c r="BH3548" s="204">
        <f>IF(N3548="sníž. přenesená",J3548,0)</f>
        <v>0</v>
      </c>
      <c r="BI3548" s="204">
        <f>IF(N3548="nulová",J3548,0)</f>
        <v>0</v>
      </c>
      <c r="BJ3548" s="24" t="s">
        <v>134</v>
      </c>
      <c r="BK3548" s="204">
        <f>ROUND(I3548*H3548,2)</f>
        <v>0</v>
      </c>
      <c r="BL3548" s="24" t="s">
        <v>161</v>
      </c>
      <c r="BM3548" s="24" t="s">
        <v>4157</v>
      </c>
    </row>
    <row r="3549" spans="2:65" s="1" customFormat="1" ht="13.5">
      <c r="B3549" s="41"/>
      <c r="C3549" s="63"/>
      <c r="D3549" s="208" t="s">
        <v>135</v>
      </c>
      <c r="E3549" s="63"/>
      <c r="F3549" s="209" t="s">
        <v>4156</v>
      </c>
      <c r="G3549" s="63"/>
      <c r="H3549" s="63"/>
      <c r="I3549" s="163"/>
      <c r="J3549" s="63"/>
      <c r="K3549" s="63"/>
      <c r="L3549" s="61"/>
      <c r="M3549" s="207"/>
      <c r="N3549" s="42"/>
      <c r="O3549" s="42"/>
      <c r="P3549" s="42"/>
      <c r="Q3549" s="42"/>
      <c r="R3549" s="42"/>
      <c r="S3549" s="42"/>
      <c r="T3549" s="78"/>
      <c r="AT3549" s="24" t="s">
        <v>135</v>
      </c>
      <c r="AU3549" s="24" t="s">
        <v>134</v>
      </c>
    </row>
    <row r="3550" spans="2:65" s="13" customFormat="1" ht="13.5">
      <c r="B3550" s="237"/>
      <c r="C3550" s="238"/>
      <c r="D3550" s="208" t="s">
        <v>171</v>
      </c>
      <c r="E3550" s="239" t="s">
        <v>21</v>
      </c>
      <c r="F3550" s="240" t="s">
        <v>4158</v>
      </c>
      <c r="G3550" s="238"/>
      <c r="H3550" s="241" t="s">
        <v>21</v>
      </c>
      <c r="I3550" s="242"/>
      <c r="J3550" s="238"/>
      <c r="K3550" s="238"/>
      <c r="L3550" s="243"/>
      <c r="M3550" s="244"/>
      <c r="N3550" s="245"/>
      <c r="O3550" s="245"/>
      <c r="P3550" s="245"/>
      <c r="Q3550" s="245"/>
      <c r="R3550" s="245"/>
      <c r="S3550" s="245"/>
      <c r="T3550" s="246"/>
      <c r="AT3550" s="247" t="s">
        <v>171</v>
      </c>
      <c r="AU3550" s="247" t="s">
        <v>134</v>
      </c>
      <c r="AV3550" s="13" t="s">
        <v>78</v>
      </c>
      <c r="AW3550" s="13" t="s">
        <v>33</v>
      </c>
      <c r="AX3550" s="13" t="s">
        <v>70</v>
      </c>
      <c r="AY3550" s="247" t="s">
        <v>126</v>
      </c>
    </row>
    <row r="3551" spans="2:65" s="11" customFormat="1" ht="13.5">
      <c r="B3551" s="210"/>
      <c r="C3551" s="211"/>
      <c r="D3551" s="208" t="s">
        <v>171</v>
      </c>
      <c r="E3551" s="212" t="s">
        <v>21</v>
      </c>
      <c r="F3551" s="213" t="s">
        <v>4159</v>
      </c>
      <c r="G3551" s="211"/>
      <c r="H3551" s="214">
        <v>1.8</v>
      </c>
      <c r="I3551" s="215"/>
      <c r="J3551" s="211"/>
      <c r="K3551" s="211"/>
      <c r="L3551" s="216"/>
      <c r="M3551" s="217"/>
      <c r="N3551" s="218"/>
      <c r="O3551" s="218"/>
      <c r="P3551" s="218"/>
      <c r="Q3551" s="218"/>
      <c r="R3551" s="218"/>
      <c r="S3551" s="218"/>
      <c r="T3551" s="219"/>
      <c r="AT3551" s="220" t="s">
        <v>171</v>
      </c>
      <c r="AU3551" s="220" t="s">
        <v>134</v>
      </c>
      <c r="AV3551" s="11" t="s">
        <v>134</v>
      </c>
      <c r="AW3551" s="11" t="s">
        <v>33</v>
      </c>
      <c r="AX3551" s="11" t="s">
        <v>70</v>
      </c>
      <c r="AY3551" s="220" t="s">
        <v>126</v>
      </c>
    </row>
    <row r="3552" spans="2:65" s="12" customFormat="1" ht="13.5">
      <c r="B3552" s="221"/>
      <c r="C3552" s="222"/>
      <c r="D3552" s="205" t="s">
        <v>171</v>
      </c>
      <c r="E3552" s="248" t="s">
        <v>21</v>
      </c>
      <c r="F3552" s="249" t="s">
        <v>174</v>
      </c>
      <c r="G3552" s="222"/>
      <c r="H3552" s="250">
        <v>1.8</v>
      </c>
      <c r="I3552" s="226"/>
      <c r="J3552" s="222"/>
      <c r="K3552" s="222"/>
      <c r="L3552" s="227"/>
      <c r="M3552" s="228"/>
      <c r="N3552" s="229"/>
      <c r="O3552" s="229"/>
      <c r="P3552" s="229"/>
      <c r="Q3552" s="229"/>
      <c r="R3552" s="229"/>
      <c r="S3552" s="229"/>
      <c r="T3552" s="230"/>
      <c r="AT3552" s="231" t="s">
        <v>171</v>
      </c>
      <c r="AU3552" s="231" t="s">
        <v>134</v>
      </c>
      <c r="AV3552" s="12" t="s">
        <v>133</v>
      </c>
      <c r="AW3552" s="12" t="s">
        <v>33</v>
      </c>
      <c r="AX3552" s="12" t="s">
        <v>78</v>
      </c>
      <c r="AY3552" s="231" t="s">
        <v>126</v>
      </c>
    </row>
    <row r="3553" spans="2:65" s="1" customFormat="1" ht="22.5" customHeight="1">
      <c r="B3553" s="41"/>
      <c r="C3553" s="193" t="s">
        <v>4160</v>
      </c>
      <c r="D3553" s="193" t="s">
        <v>129</v>
      </c>
      <c r="E3553" s="194" t="s">
        <v>4161</v>
      </c>
      <c r="F3553" s="195" t="s">
        <v>4162</v>
      </c>
      <c r="G3553" s="196" t="s">
        <v>400</v>
      </c>
      <c r="H3553" s="197">
        <v>6</v>
      </c>
      <c r="I3553" s="198"/>
      <c r="J3553" s="199">
        <f>ROUND(I3553*H3553,2)</f>
        <v>0</v>
      </c>
      <c r="K3553" s="195" t="s">
        <v>160</v>
      </c>
      <c r="L3553" s="61"/>
      <c r="M3553" s="200" t="s">
        <v>21</v>
      </c>
      <c r="N3553" s="201" t="s">
        <v>42</v>
      </c>
      <c r="O3553" s="42"/>
      <c r="P3553" s="202">
        <f>O3553*H3553</f>
        <v>0</v>
      </c>
      <c r="Q3553" s="202">
        <v>0</v>
      </c>
      <c r="R3553" s="202">
        <f>Q3553*H3553</f>
        <v>0</v>
      </c>
      <c r="S3553" s="202">
        <v>0</v>
      </c>
      <c r="T3553" s="203">
        <f>S3553*H3553</f>
        <v>0</v>
      </c>
      <c r="AR3553" s="24" t="s">
        <v>161</v>
      </c>
      <c r="AT3553" s="24" t="s">
        <v>129</v>
      </c>
      <c r="AU3553" s="24" t="s">
        <v>134</v>
      </c>
      <c r="AY3553" s="24" t="s">
        <v>126</v>
      </c>
      <c r="BE3553" s="204">
        <f>IF(N3553="základní",J3553,0)</f>
        <v>0</v>
      </c>
      <c r="BF3553" s="204">
        <f>IF(N3553="snížená",J3553,0)</f>
        <v>0</v>
      </c>
      <c r="BG3553" s="204">
        <f>IF(N3553="zákl. přenesená",J3553,0)</f>
        <v>0</v>
      </c>
      <c r="BH3553" s="204">
        <f>IF(N3553="sníž. přenesená",J3553,0)</f>
        <v>0</v>
      </c>
      <c r="BI3553" s="204">
        <f>IF(N3553="nulová",J3553,0)</f>
        <v>0</v>
      </c>
      <c r="BJ3553" s="24" t="s">
        <v>134</v>
      </c>
      <c r="BK3553" s="204">
        <f>ROUND(I3553*H3553,2)</f>
        <v>0</v>
      </c>
      <c r="BL3553" s="24" t="s">
        <v>161</v>
      </c>
      <c r="BM3553" s="24" t="s">
        <v>4163</v>
      </c>
    </row>
    <row r="3554" spans="2:65" s="1" customFormat="1" ht="13.5">
      <c r="B3554" s="41"/>
      <c r="C3554" s="63"/>
      <c r="D3554" s="208" t="s">
        <v>135</v>
      </c>
      <c r="E3554" s="63"/>
      <c r="F3554" s="209" t="s">
        <v>4164</v>
      </c>
      <c r="G3554" s="63"/>
      <c r="H3554" s="63"/>
      <c r="I3554" s="163"/>
      <c r="J3554" s="63"/>
      <c r="K3554" s="63"/>
      <c r="L3554" s="61"/>
      <c r="M3554" s="207"/>
      <c r="N3554" s="42"/>
      <c r="O3554" s="42"/>
      <c r="P3554" s="42"/>
      <c r="Q3554" s="42"/>
      <c r="R3554" s="42"/>
      <c r="S3554" s="42"/>
      <c r="T3554" s="78"/>
      <c r="AT3554" s="24" t="s">
        <v>135</v>
      </c>
      <c r="AU3554" s="24" t="s">
        <v>134</v>
      </c>
    </row>
    <row r="3555" spans="2:65" s="1" customFormat="1" ht="67.5">
      <c r="B3555" s="41"/>
      <c r="C3555" s="63"/>
      <c r="D3555" s="205" t="s">
        <v>299</v>
      </c>
      <c r="E3555" s="63"/>
      <c r="F3555" s="235" t="s">
        <v>4165</v>
      </c>
      <c r="G3555" s="63"/>
      <c r="H3555" s="63"/>
      <c r="I3555" s="163"/>
      <c r="J3555" s="63"/>
      <c r="K3555" s="63"/>
      <c r="L3555" s="61"/>
      <c r="M3555" s="207"/>
      <c r="N3555" s="42"/>
      <c r="O3555" s="42"/>
      <c r="P3555" s="42"/>
      <c r="Q3555" s="42"/>
      <c r="R3555" s="42"/>
      <c r="S3555" s="42"/>
      <c r="T3555" s="78"/>
      <c r="AT3555" s="24" t="s">
        <v>299</v>
      </c>
      <c r="AU3555" s="24" t="s">
        <v>134</v>
      </c>
    </row>
    <row r="3556" spans="2:65" s="1" customFormat="1" ht="22.5" customHeight="1">
      <c r="B3556" s="41"/>
      <c r="C3556" s="251" t="s">
        <v>2291</v>
      </c>
      <c r="D3556" s="251" t="s">
        <v>391</v>
      </c>
      <c r="E3556" s="252" t="s">
        <v>4166</v>
      </c>
      <c r="F3556" s="253" t="s">
        <v>4167</v>
      </c>
      <c r="G3556" s="254" t="s">
        <v>400</v>
      </c>
      <c r="H3556" s="255">
        <v>6</v>
      </c>
      <c r="I3556" s="256"/>
      <c r="J3556" s="257">
        <f>ROUND(I3556*H3556,2)</f>
        <v>0</v>
      </c>
      <c r="K3556" s="253" t="s">
        <v>160</v>
      </c>
      <c r="L3556" s="258"/>
      <c r="M3556" s="259" t="s">
        <v>21</v>
      </c>
      <c r="N3556" s="260" t="s">
        <v>42</v>
      </c>
      <c r="O3556" s="42"/>
      <c r="P3556" s="202">
        <f>O3556*H3556</f>
        <v>0</v>
      </c>
      <c r="Q3556" s="202">
        <v>0</v>
      </c>
      <c r="R3556" s="202">
        <f>Q3556*H3556</f>
        <v>0</v>
      </c>
      <c r="S3556" s="202">
        <v>0</v>
      </c>
      <c r="T3556" s="203">
        <f>S3556*H3556</f>
        <v>0</v>
      </c>
      <c r="AR3556" s="24" t="s">
        <v>361</v>
      </c>
      <c r="AT3556" s="24" t="s">
        <v>391</v>
      </c>
      <c r="AU3556" s="24" t="s">
        <v>134</v>
      </c>
      <c r="AY3556" s="24" t="s">
        <v>126</v>
      </c>
      <c r="BE3556" s="204">
        <f>IF(N3556="základní",J3556,0)</f>
        <v>0</v>
      </c>
      <c r="BF3556" s="204">
        <f>IF(N3556="snížená",J3556,0)</f>
        <v>0</v>
      </c>
      <c r="BG3556" s="204">
        <f>IF(N3556="zákl. přenesená",J3556,0)</f>
        <v>0</v>
      </c>
      <c r="BH3556" s="204">
        <f>IF(N3556="sníž. přenesená",J3556,0)</f>
        <v>0</v>
      </c>
      <c r="BI3556" s="204">
        <f>IF(N3556="nulová",J3556,0)</f>
        <v>0</v>
      </c>
      <c r="BJ3556" s="24" t="s">
        <v>134</v>
      </c>
      <c r="BK3556" s="204">
        <f>ROUND(I3556*H3556,2)</f>
        <v>0</v>
      </c>
      <c r="BL3556" s="24" t="s">
        <v>161</v>
      </c>
      <c r="BM3556" s="24" t="s">
        <v>4168</v>
      </c>
    </row>
    <row r="3557" spans="2:65" s="1" customFormat="1" ht="27">
      <c r="B3557" s="41"/>
      <c r="C3557" s="63"/>
      <c r="D3557" s="208" t="s">
        <v>135</v>
      </c>
      <c r="E3557" s="63"/>
      <c r="F3557" s="209" t="s">
        <v>4169</v>
      </c>
      <c r="G3557" s="63"/>
      <c r="H3557" s="63"/>
      <c r="I3557" s="163"/>
      <c r="J3557" s="63"/>
      <c r="K3557" s="63"/>
      <c r="L3557" s="61"/>
      <c r="M3557" s="207"/>
      <c r="N3557" s="42"/>
      <c r="O3557" s="42"/>
      <c r="P3557" s="42"/>
      <c r="Q3557" s="42"/>
      <c r="R3557" s="42"/>
      <c r="S3557" s="42"/>
      <c r="T3557" s="78"/>
      <c r="AT3557" s="24" t="s">
        <v>135</v>
      </c>
      <c r="AU3557" s="24" t="s">
        <v>134</v>
      </c>
    </row>
    <row r="3558" spans="2:65" s="11" customFormat="1" ht="13.5">
      <c r="B3558" s="210"/>
      <c r="C3558" s="211"/>
      <c r="D3558" s="208" t="s">
        <v>171</v>
      </c>
      <c r="E3558" s="212" t="s">
        <v>21</v>
      </c>
      <c r="F3558" s="213" t="s">
        <v>4170</v>
      </c>
      <c r="G3558" s="211"/>
      <c r="H3558" s="214">
        <v>6</v>
      </c>
      <c r="I3558" s="215"/>
      <c r="J3558" s="211"/>
      <c r="K3558" s="211"/>
      <c r="L3558" s="216"/>
      <c r="M3558" s="217"/>
      <c r="N3558" s="218"/>
      <c r="O3558" s="218"/>
      <c r="P3558" s="218"/>
      <c r="Q3558" s="218"/>
      <c r="R3558" s="218"/>
      <c r="S3558" s="218"/>
      <c r="T3558" s="219"/>
      <c r="AT3558" s="220" t="s">
        <v>171</v>
      </c>
      <c r="AU3558" s="220" t="s">
        <v>134</v>
      </c>
      <c r="AV3558" s="11" t="s">
        <v>134</v>
      </c>
      <c r="AW3558" s="11" t="s">
        <v>33</v>
      </c>
      <c r="AX3558" s="11" t="s">
        <v>70</v>
      </c>
      <c r="AY3558" s="220" t="s">
        <v>126</v>
      </c>
    </row>
    <row r="3559" spans="2:65" s="12" customFormat="1" ht="13.5">
      <c r="B3559" s="221"/>
      <c r="C3559" s="222"/>
      <c r="D3559" s="205" t="s">
        <v>171</v>
      </c>
      <c r="E3559" s="248" t="s">
        <v>21</v>
      </c>
      <c r="F3559" s="249" t="s">
        <v>174</v>
      </c>
      <c r="G3559" s="222"/>
      <c r="H3559" s="250">
        <v>6</v>
      </c>
      <c r="I3559" s="226"/>
      <c r="J3559" s="222"/>
      <c r="K3559" s="222"/>
      <c r="L3559" s="227"/>
      <c r="M3559" s="228"/>
      <c r="N3559" s="229"/>
      <c r="O3559" s="229"/>
      <c r="P3559" s="229"/>
      <c r="Q3559" s="229"/>
      <c r="R3559" s="229"/>
      <c r="S3559" s="229"/>
      <c r="T3559" s="230"/>
      <c r="AT3559" s="231" t="s">
        <v>171</v>
      </c>
      <c r="AU3559" s="231" t="s">
        <v>134</v>
      </c>
      <c r="AV3559" s="12" t="s">
        <v>133</v>
      </c>
      <c r="AW3559" s="12" t="s">
        <v>33</v>
      </c>
      <c r="AX3559" s="12" t="s">
        <v>78</v>
      </c>
      <c r="AY3559" s="231" t="s">
        <v>126</v>
      </c>
    </row>
    <row r="3560" spans="2:65" s="1" customFormat="1" ht="22.5" customHeight="1">
      <c r="B3560" s="41"/>
      <c r="C3560" s="193" t="s">
        <v>4171</v>
      </c>
      <c r="D3560" s="193" t="s">
        <v>129</v>
      </c>
      <c r="E3560" s="194" t="s">
        <v>4172</v>
      </c>
      <c r="F3560" s="195" t="s">
        <v>4173</v>
      </c>
      <c r="G3560" s="196" t="s">
        <v>169</v>
      </c>
      <c r="H3560" s="197">
        <v>9</v>
      </c>
      <c r="I3560" s="198"/>
      <c r="J3560" s="199">
        <f>ROUND(I3560*H3560,2)</f>
        <v>0</v>
      </c>
      <c r="K3560" s="195" t="s">
        <v>160</v>
      </c>
      <c r="L3560" s="61"/>
      <c r="M3560" s="200" t="s">
        <v>21</v>
      </c>
      <c r="N3560" s="201" t="s">
        <v>42</v>
      </c>
      <c r="O3560" s="42"/>
      <c r="P3560" s="202">
        <f>O3560*H3560</f>
        <v>0</v>
      </c>
      <c r="Q3560" s="202">
        <v>0</v>
      </c>
      <c r="R3560" s="202">
        <f>Q3560*H3560</f>
        <v>0</v>
      </c>
      <c r="S3560" s="202">
        <v>0</v>
      </c>
      <c r="T3560" s="203">
        <f>S3560*H3560</f>
        <v>0</v>
      </c>
      <c r="AR3560" s="24" t="s">
        <v>161</v>
      </c>
      <c r="AT3560" s="24" t="s">
        <v>129</v>
      </c>
      <c r="AU3560" s="24" t="s">
        <v>134</v>
      </c>
      <c r="AY3560" s="24" t="s">
        <v>126</v>
      </c>
      <c r="BE3560" s="204">
        <f>IF(N3560="základní",J3560,0)</f>
        <v>0</v>
      </c>
      <c r="BF3560" s="204">
        <f>IF(N3560="snížená",J3560,0)</f>
        <v>0</v>
      </c>
      <c r="BG3560" s="204">
        <f>IF(N3560="zákl. přenesená",J3560,0)</f>
        <v>0</v>
      </c>
      <c r="BH3560" s="204">
        <f>IF(N3560="sníž. přenesená",J3560,0)</f>
        <v>0</v>
      </c>
      <c r="BI3560" s="204">
        <f>IF(N3560="nulová",J3560,0)</f>
        <v>0</v>
      </c>
      <c r="BJ3560" s="24" t="s">
        <v>134</v>
      </c>
      <c r="BK3560" s="204">
        <f>ROUND(I3560*H3560,2)</f>
        <v>0</v>
      </c>
      <c r="BL3560" s="24" t="s">
        <v>161</v>
      </c>
      <c r="BM3560" s="24" t="s">
        <v>4174</v>
      </c>
    </row>
    <row r="3561" spans="2:65" s="1" customFormat="1" ht="27">
      <c r="B3561" s="41"/>
      <c r="C3561" s="63"/>
      <c r="D3561" s="208" t="s">
        <v>135</v>
      </c>
      <c r="E3561" s="63"/>
      <c r="F3561" s="209" t="s">
        <v>4175</v>
      </c>
      <c r="G3561" s="63"/>
      <c r="H3561" s="63"/>
      <c r="I3561" s="163"/>
      <c r="J3561" s="63"/>
      <c r="K3561" s="63"/>
      <c r="L3561" s="61"/>
      <c r="M3561" s="207"/>
      <c r="N3561" s="42"/>
      <c r="O3561" s="42"/>
      <c r="P3561" s="42"/>
      <c r="Q3561" s="42"/>
      <c r="R3561" s="42"/>
      <c r="S3561" s="42"/>
      <c r="T3561" s="78"/>
      <c r="AT3561" s="24" t="s">
        <v>135</v>
      </c>
      <c r="AU3561" s="24" t="s">
        <v>134</v>
      </c>
    </row>
    <row r="3562" spans="2:65" s="1" customFormat="1" ht="67.5">
      <c r="B3562" s="41"/>
      <c r="C3562" s="63"/>
      <c r="D3562" s="205" t="s">
        <v>299</v>
      </c>
      <c r="E3562" s="63"/>
      <c r="F3562" s="235" t="s">
        <v>4165</v>
      </c>
      <c r="G3562" s="63"/>
      <c r="H3562" s="63"/>
      <c r="I3562" s="163"/>
      <c r="J3562" s="63"/>
      <c r="K3562" s="63"/>
      <c r="L3562" s="61"/>
      <c r="M3562" s="207"/>
      <c r="N3562" s="42"/>
      <c r="O3562" s="42"/>
      <c r="P3562" s="42"/>
      <c r="Q3562" s="42"/>
      <c r="R3562" s="42"/>
      <c r="S3562" s="42"/>
      <c r="T3562" s="78"/>
      <c r="AT3562" s="24" t="s">
        <v>299</v>
      </c>
      <c r="AU3562" s="24" t="s">
        <v>134</v>
      </c>
    </row>
    <row r="3563" spans="2:65" s="1" customFormat="1" ht="22.5" customHeight="1">
      <c r="B3563" s="41"/>
      <c r="C3563" s="251" t="s">
        <v>2295</v>
      </c>
      <c r="D3563" s="251" t="s">
        <v>391</v>
      </c>
      <c r="E3563" s="252" t="s">
        <v>4176</v>
      </c>
      <c r="F3563" s="253" t="s">
        <v>4177</v>
      </c>
      <c r="G3563" s="254" t="s">
        <v>169</v>
      </c>
      <c r="H3563" s="255">
        <v>9</v>
      </c>
      <c r="I3563" s="256"/>
      <c r="J3563" s="257">
        <f>ROUND(I3563*H3563,2)</f>
        <v>0</v>
      </c>
      <c r="K3563" s="253" t="s">
        <v>160</v>
      </c>
      <c r="L3563" s="258"/>
      <c r="M3563" s="259" t="s">
        <v>21</v>
      </c>
      <c r="N3563" s="260" t="s">
        <v>42</v>
      </c>
      <c r="O3563" s="42"/>
      <c r="P3563" s="202">
        <f>O3563*H3563</f>
        <v>0</v>
      </c>
      <c r="Q3563" s="202">
        <v>0</v>
      </c>
      <c r="R3563" s="202">
        <f>Q3563*H3563</f>
        <v>0</v>
      </c>
      <c r="S3563" s="202">
        <v>0</v>
      </c>
      <c r="T3563" s="203">
        <f>S3563*H3563</f>
        <v>0</v>
      </c>
      <c r="AR3563" s="24" t="s">
        <v>361</v>
      </c>
      <c r="AT3563" s="24" t="s">
        <v>391</v>
      </c>
      <c r="AU3563" s="24" t="s">
        <v>134</v>
      </c>
      <c r="AY3563" s="24" t="s">
        <v>126</v>
      </c>
      <c r="BE3563" s="204">
        <f>IF(N3563="základní",J3563,0)</f>
        <v>0</v>
      </c>
      <c r="BF3563" s="204">
        <f>IF(N3563="snížená",J3563,0)</f>
        <v>0</v>
      </c>
      <c r="BG3563" s="204">
        <f>IF(N3563="zákl. přenesená",J3563,0)</f>
        <v>0</v>
      </c>
      <c r="BH3563" s="204">
        <f>IF(N3563="sníž. přenesená",J3563,0)</f>
        <v>0</v>
      </c>
      <c r="BI3563" s="204">
        <f>IF(N3563="nulová",J3563,0)</f>
        <v>0</v>
      </c>
      <c r="BJ3563" s="24" t="s">
        <v>134</v>
      </c>
      <c r="BK3563" s="204">
        <f>ROUND(I3563*H3563,2)</f>
        <v>0</v>
      </c>
      <c r="BL3563" s="24" t="s">
        <v>161</v>
      </c>
      <c r="BM3563" s="24" t="s">
        <v>4178</v>
      </c>
    </row>
    <row r="3564" spans="2:65" s="1" customFormat="1" ht="13.5">
      <c r="B3564" s="41"/>
      <c r="C3564" s="63"/>
      <c r="D3564" s="208" t="s">
        <v>135</v>
      </c>
      <c r="E3564" s="63"/>
      <c r="F3564" s="209" t="s">
        <v>4179</v>
      </c>
      <c r="G3564" s="63"/>
      <c r="H3564" s="63"/>
      <c r="I3564" s="163"/>
      <c r="J3564" s="63"/>
      <c r="K3564" s="63"/>
      <c r="L3564" s="61"/>
      <c r="M3564" s="207"/>
      <c r="N3564" s="42"/>
      <c r="O3564" s="42"/>
      <c r="P3564" s="42"/>
      <c r="Q3564" s="42"/>
      <c r="R3564" s="42"/>
      <c r="S3564" s="42"/>
      <c r="T3564" s="78"/>
      <c r="AT3564" s="24" t="s">
        <v>135</v>
      </c>
      <c r="AU3564" s="24" t="s">
        <v>134</v>
      </c>
    </row>
    <row r="3565" spans="2:65" s="11" customFormat="1" ht="13.5">
      <c r="B3565" s="210"/>
      <c r="C3565" s="211"/>
      <c r="D3565" s="208" t="s">
        <v>171</v>
      </c>
      <c r="E3565" s="212" t="s">
        <v>21</v>
      </c>
      <c r="F3565" s="213" t="s">
        <v>4180</v>
      </c>
      <c r="G3565" s="211"/>
      <c r="H3565" s="214">
        <v>9</v>
      </c>
      <c r="I3565" s="215"/>
      <c r="J3565" s="211"/>
      <c r="K3565" s="211"/>
      <c r="L3565" s="216"/>
      <c r="M3565" s="217"/>
      <c r="N3565" s="218"/>
      <c r="O3565" s="218"/>
      <c r="P3565" s="218"/>
      <c r="Q3565" s="218"/>
      <c r="R3565" s="218"/>
      <c r="S3565" s="218"/>
      <c r="T3565" s="219"/>
      <c r="AT3565" s="220" t="s">
        <v>171</v>
      </c>
      <c r="AU3565" s="220" t="s">
        <v>134</v>
      </c>
      <c r="AV3565" s="11" t="s">
        <v>134</v>
      </c>
      <c r="AW3565" s="11" t="s">
        <v>33</v>
      </c>
      <c r="AX3565" s="11" t="s">
        <v>70</v>
      </c>
      <c r="AY3565" s="220" t="s">
        <v>126</v>
      </c>
    </row>
    <row r="3566" spans="2:65" s="12" customFormat="1" ht="13.5">
      <c r="B3566" s="221"/>
      <c r="C3566" s="222"/>
      <c r="D3566" s="205" t="s">
        <v>171</v>
      </c>
      <c r="E3566" s="248" t="s">
        <v>21</v>
      </c>
      <c r="F3566" s="249" t="s">
        <v>174</v>
      </c>
      <c r="G3566" s="222"/>
      <c r="H3566" s="250">
        <v>9</v>
      </c>
      <c r="I3566" s="226"/>
      <c r="J3566" s="222"/>
      <c r="K3566" s="222"/>
      <c r="L3566" s="227"/>
      <c r="M3566" s="228"/>
      <c r="N3566" s="229"/>
      <c r="O3566" s="229"/>
      <c r="P3566" s="229"/>
      <c r="Q3566" s="229"/>
      <c r="R3566" s="229"/>
      <c r="S3566" s="229"/>
      <c r="T3566" s="230"/>
      <c r="AT3566" s="231" t="s">
        <v>171</v>
      </c>
      <c r="AU3566" s="231" t="s">
        <v>134</v>
      </c>
      <c r="AV3566" s="12" t="s">
        <v>133</v>
      </c>
      <c r="AW3566" s="12" t="s">
        <v>33</v>
      </c>
      <c r="AX3566" s="12" t="s">
        <v>78</v>
      </c>
      <c r="AY3566" s="231" t="s">
        <v>126</v>
      </c>
    </row>
    <row r="3567" spans="2:65" s="1" customFormat="1" ht="22.5" customHeight="1">
      <c r="B3567" s="41"/>
      <c r="C3567" s="193" t="s">
        <v>4181</v>
      </c>
      <c r="D3567" s="193" t="s">
        <v>129</v>
      </c>
      <c r="E3567" s="194" t="s">
        <v>4182</v>
      </c>
      <c r="F3567" s="195" t="s">
        <v>4183</v>
      </c>
      <c r="G3567" s="196" t="s">
        <v>489</v>
      </c>
      <c r="H3567" s="197">
        <v>1</v>
      </c>
      <c r="I3567" s="198"/>
      <c r="J3567" s="199">
        <f>ROUND(I3567*H3567,2)</f>
        <v>0</v>
      </c>
      <c r="K3567" s="195" t="s">
        <v>21</v>
      </c>
      <c r="L3567" s="61"/>
      <c r="M3567" s="200" t="s">
        <v>21</v>
      </c>
      <c r="N3567" s="201" t="s">
        <v>42</v>
      </c>
      <c r="O3567" s="42"/>
      <c r="P3567" s="202">
        <f>O3567*H3567</f>
        <v>0</v>
      </c>
      <c r="Q3567" s="202">
        <v>0</v>
      </c>
      <c r="R3567" s="202">
        <f>Q3567*H3567</f>
        <v>0</v>
      </c>
      <c r="S3567" s="202">
        <v>0</v>
      </c>
      <c r="T3567" s="203">
        <f>S3567*H3567</f>
        <v>0</v>
      </c>
      <c r="AR3567" s="24" t="s">
        <v>161</v>
      </c>
      <c r="AT3567" s="24" t="s">
        <v>129</v>
      </c>
      <c r="AU3567" s="24" t="s">
        <v>134</v>
      </c>
      <c r="AY3567" s="24" t="s">
        <v>126</v>
      </c>
      <c r="BE3567" s="204">
        <f>IF(N3567="základní",J3567,0)</f>
        <v>0</v>
      </c>
      <c r="BF3567" s="204">
        <f>IF(N3567="snížená",J3567,0)</f>
        <v>0</v>
      </c>
      <c r="BG3567" s="204">
        <f>IF(N3567="zákl. přenesená",J3567,0)</f>
        <v>0</v>
      </c>
      <c r="BH3567" s="204">
        <f>IF(N3567="sníž. přenesená",J3567,0)</f>
        <v>0</v>
      </c>
      <c r="BI3567" s="204">
        <f>IF(N3567="nulová",J3567,0)</f>
        <v>0</v>
      </c>
      <c r="BJ3567" s="24" t="s">
        <v>134</v>
      </c>
      <c r="BK3567" s="204">
        <f>ROUND(I3567*H3567,2)</f>
        <v>0</v>
      </c>
      <c r="BL3567" s="24" t="s">
        <v>161</v>
      </c>
      <c r="BM3567" s="24" t="s">
        <v>4184</v>
      </c>
    </row>
    <row r="3568" spans="2:65" s="1" customFormat="1" ht="13.5">
      <c r="B3568" s="41"/>
      <c r="C3568" s="63"/>
      <c r="D3568" s="205" t="s">
        <v>135</v>
      </c>
      <c r="E3568" s="63"/>
      <c r="F3568" s="206" t="s">
        <v>4183</v>
      </c>
      <c r="G3568" s="63"/>
      <c r="H3568" s="63"/>
      <c r="I3568" s="163"/>
      <c r="J3568" s="63"/>
      <c r="K3568" s="63"/>
      <c r="L3568" s="61"/>
      <c r="M3568" s="207"/>
      <c r="N3568" s="42"/>
      <c r="O3568" s="42"/>
      <c r="P3568" s="42"/>
      <c r="Q3568" s="42"/>
      <c r="R3568" s="42"/>
      <c r="S3568" s="42"/>
      <c r="T3568" s="78"/>
      <c r="AT3568" s="24" t="s">
        <v>135</v>
      </c>
      <c r="AU3568" s="24" t="s">
        <v>134</v>
      </c>
    </row>
    <row r="3569" spans="2:65" s="1" customFormat="1" ht="31.5" customHeight="1">
      <c r="B3569" s="41"/>
      <c r="C3569" s="251" t="s">
        <v>2300</v>
      </c>
      <c r="D3569" s="251" t="s">
        <v>391</v>
      </c>
      <c r="E3569" s="252" t="s">
        <v>4185</v>
      </c>
      <c r="F3569" s="253" t="s">
        <v>4186</v>
      </c>
      <c r="G3569" s="254" t="s">
        <v>489</v>
      </c>
      <c r="H3569" s="255">
        <v>1</v>
      </c>
      <c r="I3569" s="256"/>
      <c r="J3569" s="257">
        <f>ROUND(I3569*H3569,2)</f>
        <v>0</v>
      </c>
      <c r="K3569" s="253" t="s">
        <v>160</v>
      </c>
      <c r="L3569" s="258"/>
      <c r="M3569" s="259" t="s">
        <v>21</v>
      </c>
      <c r="N3569" s="260" t="s">
        <v>42</v>
      </c>
      <c r="O3569" s="42"/>
      <c r="P3569" s="202">
        <f>O3569*H3569</f>
        <v>0</v>
      </c>
      <c r="Q3569" s="202">
        <v>0</v>
      </c>
      <c r="R3569" s="202">
        <f>Q3569*H3569</f>
        <v>0</v>
      </c>
      <c r="S3569" s="202">
        <v>0</v>
      </c>
      <c r="T3569" s="203">
        <f>S3569*H3569</f>
        <v>0</v>
      </c>
      <c r="AR3569" s="24" t="s">
        <v>361</v>
      </c>
      <c r="AT3569" s="24" t="s">
        <v>391</v>
      </c>
      <c r="AU3569" s="24" t="s">
        <v>134</v>
      </c>
      <c r="AY3569" s="24" t="s">
        <v>126</v>
      </c>
      <c r="BE3569" s="204">
        <f>IF(N3569="základní",J3569,0)</f>
        <v>0</v>
      </c>
      <c r="BF3569" s="204">
        <f>IF(N3569="snížená",J3569,0)</f>
        <v>0</v>
      </c>
      <c r="BG3569" s="204">
        <f>IF(N3569="zákl. přenesená",J3569,0)</f>
        <v>0</v>
      </c>
      <c r="BH3569" s="204">
        <f>IF(N3569="sníž. přenesená",J3569,0)</f>
        <v>0</v>
      </c>
      <c r="BI3569" s="204">
        <f>IF(N3569="nulová",J3569,0)</f>
        <v>0</v>
      </c>
      <c r="BJ3569" s="24" t="s">
        <v>134</v>
      </c>
      <c r="BK3569" s="204">
        <f>ROUND(I3569*H3569,2)</f>
        <v>0</v>
      </c>
      <c r="BL3569" s="24" t="s">
        <v>161</v>
      </c>
      <c r="BM3569" s="24" t="s">
        <v>4187</v>
      </c>
    </row>
    <row r="3570" spans="2:65" s="1" customFormat="1" ht="13.5">
      <c r="B3570" s="41"/>
      <c r="C3570" s="63"/>
      <c r="D3570" s="205" t="s">
        <v>135</v>
      </c>
      <c r="E3570" s="63"/>
      <c r="F3570" s="206" t="s">
        <v>4188</v>
      </c>
      <c r="G3570" s="63"/>
      <c r="H3570" s="63"/>
      <c r="I3570" s="163"/>
      <c r="J3570" s="63"/>
      <c r="K3570" s="63"/>
      <c r="L3570" s="61"/>
      <c r="M3570" s="207"/>
      <c r="N3570" s="42"/>
      <c r="O3570" s="42"/>
      <c r="P3570" s="42"/>
      <c r="Q3570" s="42"/>
      <c r="R3570" s="42"/>
      <c r="S3570" s="42"/>
      <c r="T3570" s="78"/>
      <c r="AT3570" s="24" t="s">
        <v>135</v>
      </c>
      <c r="AU3570" s="24" t="s">
        <v>134</v>
      </c>
    </row>
    <row r="3571" spans="2:65" s="1" customFormat="1" ht="22.5" customHeight="1">
      <c r="B3571" s="41"/>
      <c r="C3571" s="193" t="s">
        <v>4189</v>
      </c>
      <c r="D3571" s="193" t="s">
        <v>129</v>
      </c>
      <c r="E3571" s="194" t="s">
        <v>4190</v>
      </c>
      <c r="F3571" s="195" t="s">
        <v>4191</v>
      </c>
      <c r="G3571" s="196" t="s">
        <v>380</v>
      </c>
      <c r="H3571" s="197">
        <v>4.7839999999999998</v>
      </c>
      <c r="I3571" s="198"/>
      <c r="J3571" s="199">
        <f>ROUND(I3571*H3571,2)</f>
        <v>0</v>
      </c>
      <c r="K3571" s="195" t="s">
        <v>160</v>
      </c>
      <c r="L3571" s="61"/>
      <c r="M3571" s="200" t="s">
        <v>21</v>
      </c>
      <c r="N3571" s="201" t="s">
        <v>42</v>
      </c>
      <c r="O3571" s="42"/>
      <c r="P3571" s="202">
        <f>O3571*H3571</f>
        <v>0</v>
      </c>
      <c r="Q3571" s="202">
        <v>0</v>
      </c>
      <c r="R3571" s="202">
        <f>Q3571*H3571</f>
        <v>0</v>
      </c>
      <c r="S3571" s="202">
        <v>0</v>
      </c>
      <c r="T3571" s="203">
        <f>S3571*H3571</f>
        <v>0</v>
      </c>
      <c r="AR3571" s="24" t="s">
        <v>161</v>
      </c>
      <c r="AT3571" s="24" t="s">
        <v>129</v>
      </c>
      <c r="AU3571" s="24" t="s">
        <v>134</v>
      </c>
      <c r="AY3571" s="24" t="s">
        <v>126</v>
      </c>
      <c r="BE3571" s="204">
        <f>IF(N3571="základní",J3571,0)</f>
        <v>0</v>
      </c>
      <c r="BF3571" s="204">
        <f>IF(N3571="snížená",J3571,0)</f>
        <v>0</v>
      </c>
      <c r="BG3571" s="204">
        <f>IF(N3571="zákl. přenesená",J3571,0)</f>
        <v>0</v>
      </c>
      <c r="BH3571" s="204">
        <f>IF(N3571="sníž. přenesená",J3571,0)</f>
        <v>0</v>
      </c>
      <c r="BI3571" s="204">
        <f>IF(N3571="nulová",J3571,0)</f>
        <v>0</v>
      </c>
      <c r="BJ3571" s="24" t="s">
        <v>134</v>
      </c>
      <c r="BK3571" s="204">
        <f>ROUND(I3571*H3571,2)</f>
        <v>0</v>
      </c>
      <c r="BL3571" s="24" t="s">
        <v>161</v>
      </c>
      <c r="BM3571" s="24" t="s">
        <v>4192</v>
      </c>
    </row>
    <row r="3572" spans="2:65" s="1" customFormat="1" ht="27">
      <c r="B3572" s="41"/>
      <c r="C3572" s="63"/>
      <c r="D3572" s="208" t="s">
        <v>135</v>
      </c>
      <c r="E3572" s="63"/>
      <c r="F3572" s="209" t="s">
        <v>4193</v>
      </c>
      <c r="G3572" s="63"/>
      <c r="H3572" s="63"/>
      <c r="I3572" s="163"/>
      <c r="J3572" s="63"/>
      <c r="K3572" s="63"/>
      <c r="L3572" s="61"/>
      <c r="M3572" s="207"/>
      <c r="N3572" s="42"/>
      <c r="O3572" s="42"/>
      <c r="P3572" s="42"/>
      <c r="Q3572" s="42"/>
      <c r="R3572" s="42"/>
      <c r="S3572" s="42"/>
      <c r="T3572" s="78"/>
      <c r="AT3572" s="24" t="s">
        <v>135</v>
      </c>
      <c r="AU3572" s="24" t="s">
        <v>134</v>
      </c>
    </row>
    <row r="3573" spans="2:65" s="1" customFormat="1" ht="121.5">
      <c r="B3573" s="41"/>
      <c r="C3573" s="63"/>
      <c r="D3573" s="208" t="s">
        <v>299</v>
      </c>
      <c r="E3573" s="63"/>
      <c r="F3573" s="236" t="s">
        <v>4194</v>
      </c>
      <c r="G3573" s="63"/>
      <c r="H3573" s="63"/>
      <c r="I3573" s="163"/>
      <c r="J3573" s="63"/>
      <c r="K3573" s="63"/>
      <c r="L3573" s="61"/>
      <c r="M3573" s="207"/>
      <c r="N3573" s="42"/>
      <c r="O3573" s="42"/>
      <c r="P3573" s="42"/>
      <c r="Q3573" s="42"/>
      <c r="R3573" s="42"/>
      <c r="S3573" s="42"/>
      <c r="T3573" s="78"/>
      <c r="AT3573" s="24" t="s">
        <v>299</v>
      </c>
      <c r="AU3573" s="24" t="s">
        <v>134</v>
      </c>
    </row>
    <row r="3574" spans="2:65" s="10" customFormat="1" ht="29.85" customHeight="1">
      <c r="B3574" s="176"/>
      <c r="C3574" s="177"/>
      <c r="D3574" s="190" t="s">
        <v>69</v>
      </c>
      <c r="E3574" s="191" t="s">
        <v>4195</v>
      </c>
      <c r="F3574" s="191" t="s">
        <v>4196</v>
      </c>
      <c r="G3574" s="177"/>
      <c r="H3574" s="177"/>
      <c r="I3574" s="180"/>
      <c r="J3574" s="192">
        <f>BK3574</f>
        <v>0</v>
      </c>
      <c r="K3574" s="177"/>
      <c r="L3574" s="182"/>
      <c r="M3574" s="183"/>
      <c r="N3574" s="184"/>
      <c r="O3574" s="184"/>
      <c r="P3574" s="185">
        <f>SUM(P3575:P3666)</f>
        <v>0</v>
      </c>
      <c r="Q3574" s="184"/>
      <c r="R3574" s="185">
        <f>SUM(R3575:R3666)</f>
        <v>0</v>
      </c>
      <c r="S3574" s="184"/>
      <c r="T3574" s="186">
        <f>SUM(T3575:T3666)</f>
        <v>0</v>
      </c>
      <c r="AR3574" s="187" t="s">
        <v>134</v>
      </c>
      <c r="AT3574" s="188" t="s">
        <v>69</v>
      </c>
      <c r="AU3574" s="188" t="s">
        <v>78</v>
      </c>
      <c r="AY3574" s="187" t="s">
        <v>126</v>
      </c>
      <c r="BK3574" s="189">
        <f>SUM(BK3575:BK3666)</f>
        <v>0</v>
      </c>
    </row>
    <row r="3575" spans="2:65" s="1" customFormat="1" ht="31.5" customHeight="1">
      <c r="B3575" s="41"/>
      <c r="C3575" s="193" t="s">
        <v>2305</v>
      </c>
      <c r="D3575" s="193" t="s">
        <v>129</v>
      </c>
      <c r="E3575" s="194" t="s">
        <v>4197</v>
      </c>
      <c r="F3575" s="195" t="s">
        <v>4198</v>
      </c>
      <c r="G3575" s="196" t="s">
        <v>169</v>
      </c>
      <c r="H3575" s="197">
        <v>100.5</v>
      </c>
      <c r="I3575" s="198"/>
      <c r="J3575" s="199">
        <f>ROUND(I3575*H3575,2)</f>
        <v>0</v>
      </c>
      <c r="K3575" s="195" t="s">
        <v>160</v>
      </c>
      <c r="L3575" s="61"/>
      <c r="M3575" s="200" t="s">
        <v>21</v>
      </c>
      <c r="N3575" s="201" t="s">
        <v>42</v>
      </c>
      <c r="O3575" s="42"/>
      <c r="P3575" s="202">
        <f>O3575*H3575</f>
        <v>0</v>
      </c>
      <c r="Q3575" s="202">
        <v>0</v>
      </c>
      <c r="R3575" s="202">
        <f>Q3575*H3575</f>
        <v>0</v>
      </c>
      <c r="S3575" s="202">
        <v>0</v>
      </c>
      <c r="T3575" s="203">
        <f>S3575*H3575</f>
        <v>0</v>
      </c>
      <c r="AR3575" s="24" t="s">
        <v>161</v>
      </c>
      <c r="AT3575" s="24" t="s">
        <v>129</v>
      </c>
      <c r="AU3575" s="24" t="s">
        <v>134</v>
      </c>
      <c r="AY3575" s="24" t="s">
        <v>126</v>
      </c>
      <c r="BE3575" s="204">
        <f>IF(N3575="základní",J3575,0)</f>
        <v>0</v>
      </c>
      <c r="BF3575" s="204">
        <f>IF(N3575="snížená",J3575,0)</f>
        <v>0</v>
      </c>
      <c r="BG3575" s="204">
        <f>IF(N3575="zákl. přenesená",J3575,0)</f>
        <v>0</v>
      </c>
      <c r="BH3575" s="204">
        <f>IF(N3575="sníž. přenesená",J3575,0)</f>
        <v>0</v>
      </c>
      <c r="BI3575" s="204">
        <f>IF(N3575="nulová",J3575,0)</f>
        <v>0</v>
      </c>
      <c r="BJ3575" s="24" t="s">
        <v>134</v>
      </c>
      <c r="BK3575" s="204">
        <f>ROUND(I3575*H3575,2)</f>
        <v>0</v>
      </c>
      <c r="BL3575" s="24" t="s">
        <v>161</v>
      </c>
      <c r="BM3575" s="24" t="s">
        <v>4199</v>
      </c>
    </row>
    <row r="3576" spans="2:65" s="1" customFormat="1" ht="27">
      <c r="B3576" s="41"/>
      <c r="C3576" s="63"/>
      <c r="D3576" s="208" t="s">
        <v>135</v>
      </c>
      <c r="E3576" s="63"/>
      <c r="F3576" s="209" t="s">
        <v>4200</v>
      </c>
      <c r="G3576" s="63"/>
      <c r="H3576" s="63"/>
      <c r="I3576" s="163"/>
      <c r="J3576" s="63"/>
      <c r="K3576" s="63"/>
      <c r="L3576" s="61"/>
      <c r="M3576" s="207"/>
      <c r="N3576" s="42"/>
      <c r="O3576" s="42"/>
      <c r="P3576" s="42"/>
      <c r="Q3576" s="42"/>
      <c r="R3576" s="42"/>
      <c r="S3576" s="42"/>
      <c r="T3576" s="78"/>
      <c r="AT3576" s="24" t="s">
        <v>135</v>
      </c>
      <c r="AU3576" s="24" t="s">
        <v>134</v>
      </c>
    </row>
    <row r="3577" spans="2:65" s="1" customFormat="1" ht="54">
      <c r="B3577" s="41"/>
      <c r="C3577" s="63"/>
      <c r="D3577" s="208" t="s">
        <v>299</v>
      </c>
      <c r="E3577" s="63"/>
      <c r="F3577" s="236" t="s">
        <v>4201</v>
      </c>
      <c r="G3577" s="63"/>
      <c r="H3577" s="63"/>
      <c r="I3577" s="163"/>
      <c r="J3577" s="63"/>
      <c r="K3577" s="63"/>
      <c r="L3577" s="61"/>
      <c r="M3577" s="207"/>
      <c r="N3577" s="42"/>
      <c r="O3577" s="42"/>
      <c r="P3577" s="42"/>
      <c r="Q3577" s="42"/>
      <c r="R3577" s="42"/>
      <c r="S3577" s="42"/>
      <c r="T3577" s="78"/>
      <c r="AT3577" s="24" t="s">
        <v>299</v>
      </c>
      <c r="AU3577" s="24" t="s">
        <v>134</v>
      </c>
    </row>
    <row r="3578" spans="2:65" s="11" customFormat="1" ht="13.5">
      <c r="B3578" s="210"/>
      <c r="C3578" s="211"/>
      <c r="D3578" s="208" t="s">
        <v>171</v>
      </c>
      <c r="E3578" s="212" t="s">
        <v>21</v>
      </c>
      <c r="F3578" s="213" t="s">
        <v>4202</v>
      </c>
      <c r="G3578" s="211"/>
      <c r="H3578" s="214">
        <v>27</v>
      </c>
      <c r="I3578" s="215"/>
      <c r="J3578" s="211"/>
      <c r="K3578" s="211"/>
      <c r="L3578" s="216"/>
      <c r="M3578" s="217"/>
      <c r="N3578" s="218"/>
      <c r="O3578" s="218"/>
      <c r="P3578" s="218"/>
      <c r="Q3578" s="218"/>
      <c r="R3578" s="218"/>
      <c r="S3578" s="218"/>
      <c r="T3578" s="219"/>
      <c r="AT3578" s="220" t="s">
        <v>171</v>
      </c>
      <c r="AU3578" s="220" t="s">
        <v>134</v>
      </c>
      <c r="AV3578" s="11" t="s">
        <v>134</v>
      </c>
      <c r="AW3578" s="11" t="s">
        <v>33</v>
      </c>
      <c r="AX3578" s="11" t="s">
        <v>70</v>
      </c>
      <c r="AY3578" s="220" t="s">
        <v>126</v>
      </c>
    </row>
    <row r="3579" spans="2:65" s="11" customFormat="1" ht="13.5">
      <c r="B3579" s="210"/>
      <c r="C3579" s="211"/>
      <c r="D3579" s="208" t="s">
        <v>171</v>
      </c>
      <c r="E3579" s="212" t="s">
        <v>21</v>
      </c>
      <c r="F3579" s="213" t="s">
        <v>4203</v>
      </c>
      <c r="G3579" s="211"/>
      <c r="H3579" s="214">
        <v>39</v>
      </c>
      <c r="I3579" s="215"/>
      <c r="J3579" s="211"/>
      <c r="K3579" s="211"/>
      <c r="L3579" s="216"/>
      <c r="M3579" s="217"/>
      <c r="N3579" s="218"/>
      <c r="O3579" s="218"/>
      <c r="P3579" s="218"/>
      <c r="Q3579" s="218"/>
      <c r="R3579" s="218"/>
      <c r="S3579" s="218"/>
      <c r="T3579" s="219"/>
      <c r="AT3579" s="220" t="s">
        <v>171</v>
      </c>
      <c r="AU3579" s="220" t="s">
        <v>134</v>
      </c>
      <c r="AV3579" s="11" t="s">
        <v>134</v>
      </c>
      <c r="AW3579" s="11" t="s">
        <v>33</v>
      </c>
      <c r="AX3579" s="11" t="s">
        <v>70</v>
      </c>
      <c r="AY3579" s="220" t="s">
        <v>126</v>
      </c>
    </row>
    <row r="3580" spans="2:65" s="11" customFormat="1" ht="13.5">
      <c r="B3580" s="210"/>
      <c r="C3580" s="211"/>
      <c r="D3580" s="208" t="s">
        <v>171</v>
      </c>
      <c r="E3580" s="212" t="s">
        <v>21</v>
      </c>
      <c r="F3580" s="213" t="s">
        <v>4204</v>
      </c>
      <c r="G3580" s="211"/>
      <c r="H3580" s="214">
        <v>34.5</v>
      </c>
      <c r="I3580" s="215"/>
      <c r="J3580" s="211"/>
      <c r="K3580" s="211"/>
      <c r="L3580" s="216"/>
      <c r="M3580" s="217"/>
      <c r="N3580" s="218"/>
      <c r="O3580" s="218"/>
      <c r="P3580" s="218"/>
      <c r="Q3580" s="218"/>
      <c r="R3580" s="218"/>
      <c r="S3580" s="218"/>
      <c r="T3580" s="219"/>
      <c r="AT3580" s="220" t="s">
        <v>171</v>
      </c>
      <c r="AU3580" s="220" t="s">
        <v>134</v>
      </c>
      <c r="AV3580" s="11" t="s">
        <v>134</v>
      </c>
      <c r="AW3580" s="11" t="s">
        <v>33</v>
      </c>
      <c r="AX3580" s="11" t="s">
        <v>70</v>
      </c>
      <c r="AY3580" s="220" t="s">
        <v>126</v>
      </c>
    </row>
    <row r="3581" spans="2:65" s="12" customFormat="1" ht="13.5">
      <c r="B3581" s="221"/>
      <c r="C3581" s="222"/>
      <c r="D3581" s="205" t="s">
        <v>171</v>
      </c>
      <c r="E3581" s="248" t="s">
        <v>21</v>
      </c>
      <c r="F3581" s="249" t="s">
        <v>174</v>
      </c>
      <c r="G3581" s="222"/>
      <c r="H3581" s="250">
        <v>100.5</v>
      </c>
      <c r="I3581" s="226"/>
      <c r="J3581" s="222"/>
      <c r="K3581" s="222"/>
      <c r="L3581" s="227"/>
      <c r="M3581" s="228"/>
      <c r="N3581" s="229"/>
      <c r="O3581" s="229"/>
      <c r="P3581" s="229"/>
      <c r="Q3581" s="229"/>
      <c r="R3581" s="229"/>
      <c r="S3581" s="229"/>
      <c r="T3581" s="230"/>
      <c r="AT3581" s="231" t="s">
        <v>171</v>
      </c>
      <c r="AU3581" s="231" t="s">
        <v>134</v>
      </c>
      <c r="AV3581" s="12" t="s">
        <v>133</v>
      </c>
      <c r="AW3581" s="12" t="s">
        <v>33</v>
      </c>
      <c r="AX3581" s="12" t="s">
        <v>78</v>
      </c>
      <c r="AY3581" s="231" t="s">
        <v>126</v>
      </c>
    </row>
    <row r="3582" spans="2:65" s="1" customFormat="1" ht="31.5" customHeight="1">
      <c r="B3582" s="41"/>
      <c r="C3582" s="251" t="s">
        <v>1766</v>
      </c>
      <c r="D3582" s="251" t="s">
        <v>391</v>
      </c>
      <c r="E3582" s="252" t="s">
        <v>4205</v>
      </c>
      <c r="F3582" s="253" t="s">
        <v>4206</v>
      </c>
      <c r="G3582" s="254" t="s">
        <v>400</v>
      </c>
      <c r="H3582" s="255">
        <v>30.15</v>
      </c>
      <c r="I3582" s="256"/>
      <c r="J3582" s="257">
        <f>ROUND(I3582*H3582,2)</f>
        <v>0</v>
      </c>
      <c r="K3582" s="253" t="s">
        <v>21</v>
      </c>
      <c r="L3582" s="258"/>
      <c r="M3582" s="259" t="s">
        <v>21</v>
      </c>
      <c r="N3582" s="260" t="s">
        <v>42</v>
      </c>
      <c r="O3582" s="42"/>
      <c r="P3582" s="202">
        <f>O3582*H3582</f>
        <v>0</v>
      </c>
      <c r="Q3582" s="202">
        <v>0</v>
      </c>
      <c r="R3582" s="202">
        <f>Q3582*H3582</f>
        <v>0</v>
      </c>
      <c r="S3582" s="202">
        <v>0</v>
      </c>
      <c r="T3582" s="203">
        <f>S3582*H3582</f>
        <v>0</v>
      </c>
      <c r="AR3582" s="24" t="s">
        <v>361</v>
      </c>
      <c r="AT3582" s="24" t="s">
        <v>391</v>
      </c>
      <c r="AU3582" s="24" t="s">
        <v>134</v>
      </c>
      <c r="AY3582" s="24" t="s">
        <v>126</v>
      </c>
      <c r="BE3582" s="204">
        <f>IF(N3582="základní",J3582,0)</f>
        <v>0</v>
      </c>
      <c r="BF3582" s="204">
        <f>IF(N3582="snížená",J3582,0)</f>
        <v>0</v>
      </c>
      <c r="BG3582" s="204">
        <f>IF(N3582="zákl. přenesená",J3582,0)</f>
        <v>0</v>
      </c>
      <c r="BH3582" s="204">
        <f>IF(N3582="sníž. přenesená",J3582,0)</f>
        <v>0</v>
      </c>
      <c r="BI3582" s="204">
        <f>IF(N3582="nulová",J3582,0)</f>
        <v>0</v>
      </c>
      <c r="BJ3582" s="24" t="s">
        <v>134</v>
      </c>
      <c r="BK3582" s="204">
        <f>ROUND(I3582*H3582,2)</f>
        <v>0</v>
      </c>
      <c r="BL3582" s="24" t="s">
        <v>161</v>
      </c>
      <c r="BM3582" s="24" t="s">
        <v>4207</v>
      </c>
    </row>
    <row r="3583" spans="2:65" s="1" customFormat="1" ht="13.5">
      <c r="B3583" s="41"/>
      <c r="C3583" s="63"/>
      <c r="D3583" s="208" t="s">
        <v>135</v>
      </c>
      <c r="E3583" s="63"/>
      <c r="F3583" s="209" t="s">
        <v>4206</v>
      </c>
      <c r="G3583" s="63"/>
      <c r="H3583" s="63"/>
      <c r="I3583" s="163"/>
      <c r="J3583" s="63"/>
      <c r="K3583" s="63"/>
      <c r="L3583" s="61"/>
      <c r="M3583" s="207"/>
      <c r="N3583" s="42"/>
      <c r="O3583" s="42"/>
      <c r="P3583" s="42"/>
      <c r="Q3583" s="42"/>
      <c r="R3583" s="42"/>
      <c r="S3583" s="42"/>
      <c r="T3583" s="78"/>
      <c r="AT3583" s="24" t="s">
        <v>135</v>
      </c>
      <c r="AU3583" s="24" t="s">
        <v>134</v>
      </c>
    </row>
    <row r="3584" spans="2:65" s="11" customFormat="1" ht="13.5">
      <c r="B3584" s="210"/>
      <c r="C3584" s="211"/>
      <c r="D3584" s="208" t="s">
        <v>171</v>
      </c>
      <c r="E3584" s="212" t="s">
        <v>21</v>
      </c>
      <c r="F3584" s="213" t="s">
        <v>4208</v>
      </c>
      <c r="G3584" s="211"/>
      <c r="H3584" s="214">
        <v>30.15</v>
      </c>
      <c r="I3584" s="215"/>
      <c r="J3584" s="211"/>
      <c r="K3584" s="211"/>
      <c r="L3584" s="216"/>
      <c r="M3584" s="217"/>
      <c r="N3584" s="218"/>
      <c r="O3584" s="218"/>
      <c r="P3584" s="218"/>
      <c r="Q3584" s="218"/>
      <c r="R3584" s="218"/>
      <c r="S3584" s="218"/>
      <c r="T3584" s="219"/>
      <c r="AT3584" s="220" t="s">
        <v>171</v>
      </c>
      <c r="AU3584" s="220" t="s">
        <v>134</v>
      </c>
      <c r="AV3584" s="11" t="s">
        <v>134</v>
      </c>
      <c r="AW3584" s="11" t="s">
        <v>33</v>
      </c>
      <c r="AX3584" s="11" t="s">
        <v>70</v>
      </c>
      <c r="AY3584" s="220" t="s">
        <v>126</v>
      </c>
    </row>
    <row r="3585" spans="2:65" s="12" customFormat="1" ht="13.5">
      <c r="B3585" s="221"/>
      <c r="C3585" s="222"/>
      <c r="D3585" s="205" t="s">
        <v>171</v>
      </c>
      <c r="E3585" s="248" t="s">
        <v>21</v>
      </c>
      <c r="F3585" s="249" t="s">
        <v>174</v>
      </c>
      <c r="G3585" s="222"/>
      <c r="H3585" s="250">
        <v>30.15</v>
      </c>
      <c r="I3585" s="226"/>
      <c r="J3585" s="222"/>
      <c r="K3585" s="222"/>
      <c r="L3585" s="227"/>
      <c r="M3585" s="228"/>
      <c r="N3585" s="229"/>
      <c r="O3585" s="229"/>
      <c r="P3585" s="229"/>
      <c r="Q3585" s="229"/>
      <c r="R3585" s="229"/>
      <c r="S3585" s="229"/>
      <c r="T3585" s="230"/>
      <c r="AT3585" s="231" t="s">
        <v>171</v>
      </c>
      <c r="AU3585" s="231" t="s">
        <v>134</v>
      </c>
      <c r="AV3585" s="12" t="s">
        <v>133</v>
      </c>
      <c r="AW3585" s="12" t="s">
        <v>33</v>
      </c>
      <c r="AX3585" s="12" t="s">
        <v>78</v>
      </c>
      <c r="AY3585" s="231" t="s">
        <v>126</v>
      </c>
    </row>
    <row r="3586" spans="2:65" s="1" customFormat="1" ht="31.5" customHeight="1">
      <c r="B3586" s="41"/>
      <c r="C3586" s="193" t="s">
        <v>1814</v>
      </c>
      <c r="D3586" s="193" t="s">
        <v>129</v>
      </c>
      <c r="E3586" s="194" t="s">
        <v>4209</v>
      </c>
      <c r="F3586" s="195" t="s">
        <v>4210</v>
      </c>
      <c r="G3586" s="196" t="s">
        <v>169</v>
      </c>
      <c r="H3586" s="197">
        <v>100.5</v>
      </c>
      <c r="I3586" s="198"/>
      <c r="J3586" s="199">
        <f>ROUND(I3586*H3586,2)</f>
        <v>0</v>
      </c>
      <c r="K3586" s="195" t="s">
        <v>160</v>
      </c>
      <c r="L3586" s="61"/>
      <c r="M3586" s="200" t="s">
        <v>21</v>
      </c>
      <c r="N3586" s="201" t="s">
        <v>42</v>
      </c>
      <c r="O3586" s="42"/>
      <c r="P3586" s="202">
        <f>O3586*H3586</f>
        <v>0</v>
      </c>
      <c r="Q3586" s="202">
        <v>0</v>
      </c>
      <c r="R3586" s="202">
        <f>Q3586*H3586</f>
        <v>0</v>
      </c>
      <c r="S3586" s="202">
        <v>0</v>
      </c>
      <c r="T3586" s="203">
        <f>S3586*H3586</f>
        <v>0</v>
      </c>
      <c r="AR3586" s="24" t="s">
        <v>161</v>
      </c>
      <c r="AT3586" s="24" t="s">
        <v>129</v>
      </c>
      <c r="AU3586" s="24" t="s">
        <v>134</v>
      </c>
      <c r="AY3586" s="24" t="s">
        <v>126</v>
      </c>
      <c r="BE3586" s="204">
        <f>IF(N3586="základní",J3586,0)</f>
        <v>0</v>
      </c>
      <c r="BF3586" s="204">
        <f>IF(N3586="snížená",J3586,0)</f>
        <v>0</v>
      </c>
      <c r="BG3586" s="204">
        <f>IF(N3586="zákl. přenesená",J3586,0)</f>
        <v>0</v>
      </c>
      <c r="BH3586" s="204">
        <f>IF(N3586="sníž. přenesená",J3586,0)</f>
        <v>0</v>
      </c>
      <c r="BI3586" s="204">
        <f>IF(N3586="nulová",J3586,0)</f>
        <v>0</v>
      </c>
      <c r="BJ3586" s="24" t="s">
        <v>134</v>
      </c>
      <c r="BK3586" s="204">
        <f>ROUND(I3586*H3586,2)</f>
        <v>0</v>
      </c>
      <c r="BL3586" s="24" t="s">
        <v>161</v>
      </c>
      <c r="BM3586" s="24" t="s">
        <v>4211</v>
      </c>
    </row>
    <row r="3587" spans="2:65" s="1" customFormat="1" ht="27">
      <c r="B3587" s="41"/>
      <c r="C3587" s="63"/>
      <c r="D3587" s="208" t="s">
        <v>135</v>
      </c>
      <c r="E3587" s="63"/>
      <c r="F3587" s="209" t="s">
        <v>4212</v>
      </c>
      <c r="G3587" s="63"/>
      <c r="H3587" s="63"/>
      <c r="I3587" s="163"/>
      <c r="J3587" s="63"/>
      <c r="K3587" s="63"/>
      <c r="L3587" s="61"/>
      <c r="M3587" s="207"/>
      <c r="N3587" s="42"/>
      <c r="O3587" s="42"/>
      <c r="P3587" s="42"/>
      <c r="Q3587" s="42"/>
      <c r="R3587" s="42"/>
      <c r="S3587" s="42"/>
      <c r="T3587" s="78"/>
      <c r="AT3587" s="24" t="s">
        <v>135</v>
      </c>
      <c r="AU3587" s="24" t="s">
        <v>134</v>
      </c>
    </row>
    <row r="3588" spans="2:65" s="1" customFormat="1" ht="54">
      <c r="B3588" s="41"/>
      <c r="C3588" s="63"/>
      <c r="D3588" s="205" t="s">
        <v>299</v>
      </c>
      <c r="E3588" s="63"/>
      <c r="F3588" s="235" t="s">
        <v>4201</v>
      </c>
      <c r="G3588" s="63"/>
      <c r="H3588" s="63"/>
      <c r="I3588" s="163"/>
      <c r="J3588" s="63"/>
      <c r="K3588" s="63"/>
      <c r="L3588" s="61"/>
      <c r="M3588" s="207"/>
      <c r="N3588" s="42"/>
      <c r="O3588" s="42"/>
      <c r="P3588" s="42"/>
      <c r="Q3588" s="42"/>
      <c r="R3588" s="42"/>
      <c r="S3588" s="42"/>
      <c r="T3588" s="78"/>
      <c r="AT3588" s="24" t="s">
        <v>299</v>
      </c>
      <c r="AU3588" s="24" t="s">
        <v>134</v>
      </c>
    </row>
    <row r="3589" spans="2:65" s="1" customFormat="1" ht="31.5" customHeight="1">
      <c r="B3589" s="41"/>
      <c r="C3589" s="251" t="s">
        <v>1895</v>
      </c>
      <c r="D3589" s="251" t="s">
        <v>391</v>
      </c>
      <c r="E3589" s="252" t="s">
        <v>4205</v>
      </c>
      <c r="F3589" s="253" t="s">
        <v>4206</v>
      </c>
      <c r="G3589" s="254" t="s">
        <v>400</v>
      </c>
      <c r="H3589" s="255">
        <v>20.100000000000001</v>
      </c>
      <c r="I3589" s="256"/>
      <c r="J3589" s="257">
        <f>ROUND(I3589*H3589,2)</f>
        <v>0</v>
      </c>
      <c r="K3589" s="253" t="s">
        <v>21</v>
      </c>
      <c r="L3589" s="258"/>
      <c r="M3589" s="259" t="s">
        <v>21</v>
      </c>
      <c r="N3589" s="260" t="s">
        <v>42</v>
      </c>
      <c r="O3589" s="42"/>
      <c r="P3589" s="202">
        <f>O3589*H3589</f>
        <v>0</v>
      </c>
      <c r="Q3589" s="202">
        <v>0</v>
      </c>
      <c r="R3589" s="202">
        <f>Q3589*H3589</f>
        <v>0</v>
      </c>
      <c r="S3589" s="202">
        <v>0</v>
      </c>
      <c r="T3589" s="203">
        <f>S3589*H3589</f>
        <v>0</v>
      </c>
      <c r="AR3589" s="24" t="s">
        <v>361</v>
      </c>
      <c r="AT3589" s="24" t="s">
        <v>391</v>
      </c>
      <c r="AU3589" s="24" t="s">
        <v>134</v>
      </c>
      <c r="AY3589" s="24" t="s">
        <v>126</v>
      </c>
      <c r="BE3589" s="204">
        <f>IF(N3589="základní",J3589,0)</f>
        <v>0</v>
      </c>
      <c r="BF3589" s="204">
        <f>IF(N3589="snížená",J3589,0)</f>
        <v>0</v>
      </c>
      <c r="BG3589" s="204">
        <f>IF(N3589="zákl. přenesená",J3589,0)</f>
        <v>0</v>
      </c>
      <c r="BH3589" s="204">
        <f>IF(N3589="sníž. přenesená",J3589,0)</f>
        <v>0</v>
      </c>
      <c r="BI3589" s="204">
        <f>IF(N3589="nulová",J3589,0)</f>
        <v>0</v>
      </c>
      <c r="BJ3589" s="24" t="s">
        <v>134</v>
      </c>
      <c r="BK3589" s="204">
        <f>ROUND(I3589*H3589,2)</f>
        <v>0</v>
      </c>
      <c r="BL3589" s="24" t="s">
        <v>161</v>
      </c>
      <c r="BM3589" s="24" t="s">
        <v>4213</v>
      </c>
    </row>
    <row r="3590" spans="2:65" s="1" customFormat="1" ht="13.5">
      <c r="B3590" s="41"/>
      <c r="C3590" s="63"/>
      <c r="D3590" s="208" t="s">
        <v>135</v>
      </c>
      <c r="E3590" s="63"/>
      <c r="F3590" s="209" t="s">
        <v>4206</v>
      </c>
      <c r="G3590" s="63"/>
      <c r="H3590" s="63"/>
      <c r="I3590" s="163"/>
      <c r="J3590" s="63"/>
      <c r="K3590" s="63"/>
      <c r="L3590" s="61"/>
      <c r="M3590" s="207"/>
      <c r="N3590" s="42"/>
      <c r="O3590" s="42"/>
      <c r="P3590" s="42"/>
      <c r="Q3590" s="42"/>
      <c r="R3590" s="42"/>
      <c r="S3590" s="42"/>
      <c r="T3590" s="78"/>
      <c r="AT3590" s="24" t="s">
        <v>135</v>
      </c>
      <c r="AU3590" s="24" t="s">
        <v>134</v>
      </c>
    </row>
    <row r="3591" spans="2:65" s="11" customFormat="1" ht="13.5">
      <c r="B3591" s="210"/>
      <c r="C3591" s="211"/>
      <c r="D3591" s="208" t="s">
        <v>171</v>
      </c>
      <c r="E3591" s="212" t="s">
        <v>21</v>
      </c>
      <c r="F3591" s="213" t="s">
        <v>4214</v>
      </c>
      <c r="G3591" s="211"/>
      <c r="H3591" s="214">
        <v>20.100000000000001</v>
      </c>
      <c r="I3591" s="215"/>
      <c r="J3591" s="211"/>
      <c r="K3591" s="211"/>
      <c r="L3591" s="216"/>
      <c r="M3591" s="217"/>
      <c r="N3591" s="218"/>
      <c r="O3591" s="218"/>
      <c r="P3591" s="218"/>
      <c r="Q3591" s="218"/>
      <c r="R3591" s="218"/>
      <c r="S3591" s="218"/>
      <c r="T3591" s="219"/>
      <c r="AT3591" s="220" t="s">
        <v>171</v>
      </c>
      <c r="AU3591" s="220" t="s">
        <v>134</v>
      </c>
      <c r="AV3591" s="11" t="s">
        <v>134</v>
      </c>
      <c r="AW3591" s="11" t="s">
        <v>33</v>
      </c>
      <c r="AX3591" s="11" t="s">
        <v>70</v>
      </c>
      <c r="AY3591" s="220" t="s">
        <v>126</v>
      </c>
    </row>
    <row r="3592" spans="2:65" s="12" customFormat="1" ht="13.5">
      <c r="B3592" s="221"/>
      <c r="C3592" s="222"/>
      <c r="D3592" s="205" t="s">
        <v>171</v>
      </c>
      <c r="E3592" s="248" t="s">
        <v>21</v>
      </c>
      <c r="F3592" s="249" t="s">
        <v>174</v>
      </c>
      <c r="G3592" s="222"/>
      <c r="H3592" s="250">
        <v>20.100000000000001</v>
      </c>
      <c r="I3592" s="226"/>
      <c r="J3592" s="222"/>
      <c r="K3592" s="222"/>
      <c r="L3592" s="227"/>
      <c r="M3592" s="228"/>
      <c r="N3592" s="229"/>
      <c r="O3592" s="229"/>
      <c r="P3592" s="229"/>
      <c r="Q3592" s="229"/>
      <c r="R3592" s="229"/>
      <c r="S3592" s="229"/>
      <c r="T3592" s="230"/>
      <c r="AT3592" s="231" t="s">
        <v>171</v>
      </c>
      <c r="AU3592" s="231" t="s">
        <v>134</v>
      </c>
      <c r="AV3592" s="12" t="s">
        <v>133</v>
      </c>
      <c r="AW3592" s="12" t="s">
        <v>33</v>
      </c>
      <c r="AX3592" s="12" t="s">
        <v>78</v>
      </c>
      <c r="AY3592" s="231" t="s">
        <v>126</v>
      </c>
    </row>
    <row r="3593" spans="2:65" s="1" customFormat="1" ht="22.5" customHeight="1">
      <c r="B3593" s="41"/>
      <c r="C3593" s="193" t="s">
        <v>2313</v>
      </c>
      <c r="D3593" s="193" t="s">
        <v>129</v>
      </c>
      <c r="E3593" s="194" t="s">
        <v>4215</v>
      </c>
      <c r="F3593" s="195" t="s">
        <v>4216</v>
      </c>
      <c r="G3593" s="196" t="s">
        <v>169</v>
      </c>
      <c r="H3593" s="197">
        <v>268.58800000000002</v>
      </c>
      <c r="I3593" s="198"/>
      <c r="J3593" s="199">
        <f>ROUND(I3593*H3593,2)</f>
        <v>0</v>
      </c>
      <c r="K3593" s="195" t="s">
        <v>160</v>
      </c>
      <c r="L3593" s="61"/>
      <c r="M3593" s="200" t="s">
        <v>21</v>
      </c>
      <c r="N3593" s="201" t="s">
        <v>42</v>
      </c>
      <c r="O3593" s="42"/>
      <c r="P3593" s="202">
        <f>O3593*H3593</f>
        <v>0</v>
      </c>
      <c r="Q3593" s="202">
        <v>0</v>
      </c>
      <c r="R3593" s="202">
        <f>Q3593*H3593</f>
        <v>0</v>
      </c>
      <c r="S3593" s="202">
        <v>0</v>
      </c>
      <c r="T3593" s="203">
        <f>S3593*H3593</f>
        <v>0</v>
      </c>
      <c r="AR3593" s="24" t="s">
        <v>161</v>
      </c>
      <c r="AT3593" s="24" t="s">
        <v>129</v>
      </c>
      <c r="AU3593" s="24" t="s">
        <v>134</v>
      </c>
      <c r="AY3593" s="24" t="s">
        <v>126</v>
      </c>
      <c r="BE3593" s="204">
        <f>IF(N3593="základní",J3593,0)</f>
        <v>0</v>
      </c>
      <c r="BF3593" s="204">
        <f>IF(N3593="snížená",J3593,0)</f>
        <v>0</v>
      </c>
      <c r="BG3593" s="204">
        <f>IF(N3593="zákl. přenesená",J3593,0)</f>
        <v>0</v>
      </c>
      <c r="BH3593" s="204">
        <f>IF(N3593="sníž. přenesená",J3593,0)</f>
        <v>0</v>
      </c>
      <c r="BI3593" s="204">
        <f>IF(N3593="nulová",J3593,0)</f>
        <v>0</v>
      </c>
      <c r="BJ3593" s="24" t="s">
        <v>134</v>
      </c>
      <c r="BK3593" s="204">
        <f>ROUND(I3593*H3593,2)</f>
        <v>0</v>
      </c>
      <c r="BL3593" s="24" t="s">
        <v>161</v>
      </c>
      <c r="BM3593" s="24" t="s">
        <v>4217</v>
      </c>
    </row>
    <row r="3594" spans="2:65" s="1" customFormat="1" ht="27">
      <c r="B3594" s="41"/>
      <c r="C3594" s="63"/>
      <c r="D3594" s="205" t="s">
        <v>135</v>
      </c>
      <c r="E3594" s="63"/>
      <c r="F3594" s="206" t="s">
        <v>4218</v>
      </c>
      <c r="G3594" s="63"/>
      <c r="H3594" s="63"/>
      <c r="I3594" s="163"/>
      <c r="J3594" s="63"/>
      <c r="K3594" s="63"/>
      <c r="L3594" s="61"/>
      <c r="M3594" s="207"/>
      <c r="N3594" s="42"/>
      <c r="O3594" s="42"/>
      <c r="P3594" s="42"/>
      <c r="Q3594" s="42"/>
      <c r="R3594" s="42"/>
      <c r="S3594" s="42"/>
      <c r="T3594" s="78"/>
      <c r="AT3594" s="24" t="s">
        <v>135</v>
      </c>
      <c r="AU3594" s="24" t="s">
        <v>134</v>
      </c>
    </row>
    <row r="3595" spans="2:65" s="1" customFormat="1" ht="31.5" customHeight="1">
      <c r="B3595" s="41"/>
      <c r="C3595" s="251" t="s">
        <v>4219</v>
      </c>
      <c r="D3595" s="251" t="s">
        <v>391</v>
      </c>
      <c r="E3595" s="252" t="s">
        <v>4220</v>
      </c>
      <c r="F3595" s="253" t="s">
        <v>4221</v>
      </c>
      <c r="G3595" s="254" t="s">
        <v>400</v>
      </c>
      <c r="H3595" s="255">
        <v>53.718000000000004</v>
      </c>
      <c r="I3595" s="256"/>
      <c r="J3595" s="257">
        <f>ROUND(I3595*H3595,2)</f>
        <v>0</v>
      </c>
      <c r="K3595" s="253" t="s">
        <v>21</v>
      </c>
      <c r="L3595" s="258"/>
      <c r="M3595" s="259" t="s">
        <v>21</v>
      </c>
      <c r="N3595" s="260" t="s">
        <v>42</v>
      </c>
      <c r="O3595" s="42"/>
      <c r="P3595" s="202">
        <f>O3595*H3595</f>
        <v>0</v>
      </c>
      <c r="Q3595" s="202">
        <v>0</v>
      </c>
      <c r="R3595" s="202">
        <f>Q3595*H3595</f>
        <v>0</v>
      </c>
      <c r="S3595" s="202">
        <v>0</v>
      </c>
      <c r="T3595" s="203">
        <f>S3595*H3595</f>
        <v>0</v>
      </c>
      <c r="AR3595" s="24" t="s">
        <v>361</v>
      </c>
      <c r="AT3595" s="24" t="s">
        <v>391</v>
      </c>
      <c r="AU3595" s="24" t="s">
        <v>134</v>
      </c>
      <c r="AY3595" s="24" t="s">
        <v>126</v>
      </c>
      <c r="BE3595" s="204">
        <f>IF(N3595="základní",J3595,0)</f>
        <v>0</v>
      </c>
      <c r="BF3595" s="204">
        <f>IF(N3595="snížená",J3595,0)</f>
        <v>0</v>
      </c>
      <c r="BG3595" s="204">
        <f>IF(N3595="zákl. přenesená",J3595,0)</f>
        <v>0</v>
      </c>
      <c r="BH3595" s="204">
        <f>IF(N3595="sníž. přenesená",J3595,0)</f>
        <v>0</v>
      </c>
      <c r="BI3595" s="204">
        <f>IF(N3595="nulová",J3595,0)</f>
        <v>0</v>
      </c>
      <c r="BJ3595" s="24" t="s">
        <v>134</v>
      </c>
      <c r="BK3595" s="204">
        <f>ROUND(I3595*H3595,2)</f>
        <v>0</v>
      </c>
      <c r="BL3595" s="24" t="s">
        <v>161</v>
      </c>
      <c r="BM3595" s="24" t="s">
        <v>4222</v>
      </c>
    </row>
    <row r="3596" spans="2:65" s="1" customFormat="1" ht="27">
      <c r="B3596" s="41"/>
      <c r="C3596" s="63"/>
      <c r="D3596" s="208" t="s">
        <v>135</v>
      </c>
      <c r="E3596" s="63"/>
      <c r="F3596" s="209" t="s">
        <v>4221</v>
      </c>
      <c r="G3596" s="63"/>
      <c r="H3596" s="63"/>
      <c r="I3596" s="163"/>
      <c r="J3596" s="63"/>
      <c r="K3596" s="63"/>
      <c r="L3596" s="61"/>
      <c r="M3596" s="207"/>
      <c r="N3596" s="42"/>
      <c r="O3596" s="42"/>
      <c r="P3596" s="42"/>
      <c r="Q3596" s="42"/>
      <c r="R3596" s="42"/>
      <c r="S3596" s="42"/>
      <c r="T3596" s="78"/>
      <c r="AT3596" s="24" t="s">
        <v>135</v>
      </c>
      <c r="AU3596" s="24" t="s">
        <v>134</v>
      </c>
    </row>
    <row r="3597" spans="2:65" s="11" customFormat="1" ht="13.5">
      <c r="B3597" s="210"/>
      <c r="C3597" s="211"/>
      <c r="D3597" s="208" t="s">
        <v>171</v>
      </c>
      <c r="E3597" s="212" t="s">
        <v>21</v>
      </c>
      <c r="F3597" s="213" t="s">
        <v>4223</v>
      </c>
      <c r="G3597" s="211"/>
      <c r="H3597" s="214">
        <v>53.718000000000004</v>
      </c>
      <c r="I3597" s="215"/>
      <c r="J3597" s="211"/>
      <c r="K3597" s="211"/>
      <c r="L3597" s="216"/>
      <c r="M3597" s="217"/>
      <c r="N3597" s="218"/>
      <c r="O3597" s="218"/>
      <c r="P3597" s="218"/>
      <c r="Q3597" s="218"/>
      <c r="R3597" s="218"/>
      <c r="S3597" s="218"/>
      <c r="T3597" s="219"/>
      <c r="AT3597" s="220" t="s">
        <v>171</v>
      </c>
      <c r="AU3597" s="220" t="s">
        <v>134</v>
      </c>
      <c r="AV3597" s="11" t="s">
        <v>134</v>
      </c>
      <c r="AW3597" s="11" t="s">
        <v>33</v>
      </c>
      <c r="AX3597" s="11" t="s">
        <v>70</v>
      </c>
      <c r="AY3597" s="220" t="s">
        <v>126</v>
      </c>
    </row>
    <row r="3598" spans="2:65" s="12" customFormat="1" ht="13.5">
      <c r="B3598" s="221"/>
      <c r="C3598" s="222"/>
      <c r="D3598" s="205" t="s">
        <v>171</v>
      </c>
      <c r="E3598" s="248" t="s">
        <v>21</v>
      </c>
      <c r="F3598" s="249" t="s">
        <v>174</v>
      </c>
      <c r="G3598" s="222"/>
      <c r="H3598" s="250">
        <v>53.718000000000004</v>
      </c>
      <c r="I3598" s="226"/>
      <c r="J3598" s="222"/>
      <c r="K3598" s="222"/>
      <c r="L3598" s="227"/>
      <c r="M3598" s="228"/>
      <c r="N3598" s="229"/>
      <c r="O3598" s="229"/>
      <c r="P3598" s="229"/>
      <c r="Q3598" s="229"/>
      <c r="R3598" s="229"/>
      <c r="S3598" s="229"/>
      <c r="T3598" s="230"/>
      <c r="AT3598" s="231" t="s">
        <v>171</v>
      </c>
      <c r="AU3598" s="231" t="s">
        <v>134</v>
      </c>
      <c r="AV3598" s="12" t="s">
        <v>133</v>
      </c>
      <c r="AW3598" s="12" t="s">
        <v>33</v>
      </c>
      <c r="AX3598" s="12" t="s">
        <v>78</v>
      </c>
      <c r="AY3598" s="231" t="s">
        <v>126</v>
      </c>
    </row>
    <row r="3599" spans="2:65" s="1" customFormat="1" ht="31.5" customHeight="1">
      <c r="B3599" s="41"/>
      <c r="C3599" s="193" t="s">
        <v>2316</v>
      </c>
      <c r="D3599" s="193" t="s">
        <v>129</v>
      </c>
      <c r="E3599" s="194" t="s">
        <v>4224</v>
      </c>
      <c r="F3599" s="195" t="s">
        <v>4225</v>
      </c>
      <c r="G3599" s="196" t="s">
        <v>169</v>
      </c>
      <c r="H3599" s="197">
        <v>39.17</v>
      </c>
      <c r="I3599" s="198"/>
      <c r="J3599" s="199">
        <f>ROUND(I3599*H3599,2)</f>
        <v>0</v>
      </c>
      <c r="K3599" s="195" t="s">
        <v>160</v>
      </c>
      <c r="L3599" s="61"/>
      <c r="M3599" s="200" t="s">
        <v>21</v>
      </c>
      <c r="N3599" s="201" t="s">
        <v>42</v>
      </c>
      <c r="O3599" s="42"/>
      <c r="P3599" s="202">
        <f>O3599*H3599</f>
        <v>0</v>
      </c>
      <c r="Q3599" s="202">
        <v>0</v>
      </c>
      <c r="R3599" s="202">
        <f>Q3599*H3599</f>
        <v>0</v>
      </c>
      <c r="S3599" s="202">
        <v>0</v>
      </c>
      <c r="T3599" s="203">
        <f>S3599*H3599</f>
        <v>0</v>
      </c>
      <c r="AR3599" s="24" t="s">
        <v>161</v>
      </c>
      <c r="AT3599" s="24" t="s">
        <v>129</v>
      </c>
      <c r="AU3599" s="24" t="s">
        <v>134</v>
      </c>
      <c r="AY3599" s="24" t="s">
        <v>126</v>
      </c>
      <c r="BE3599" s="204">
        <f>IF(N3599="základní",J3599,0)</f>
        <v>0</v>
      </c>
      <c r="BF3599" s="204">
        <f>IF(N3599="snížená",J3599,0)</f>
        <v>0</v>
      </c>
      <c r="BG3599" s="204">
        <f>IF(N3599="zákl. přenesená",J3599,0)</f>
        <v>0</v>
      </c>
      <c r="BH3599" s="204">
        <f>IF(N3599="sníž. přenesená",J3599,0)</f>
        <v>0</v>
      </c>
      <c r="BI3599" s="204">
        <f>IF(N3599="nulová",J3599,0)</f>
        <v>0</v>
      </c>
      <c r="BJ3599" s="24" t="s">
        <v>134</v>
      </c>
      <c r="BK3599" s="204">
        <f>ROUND(I3599*H3599,2)</f>
        <v>0</v>
      </c>
      <c r="BL3599" s="24" t="s">
        <v>161</v>
      </c>
      <c r="BM3599" s="24" t="s">
        <v>4226</v>
      </c>
    </row>
    <row r="3600" spans="2:65" s="1" customFormat="1" ht="27">
      <c r="B3600" s="41"/>
      <c r="C3600" s="63"/>
      <c r="D3600" s="205" t="s">
        <v>135</v>
      </c>
      <c r="E3600" s="63"/>
      <c r="F3600" s="206" t="s">
        <v>4227</v>
      </c>
      <c r="G3600" s="63"/>
      <c r="H3600" s="63"/>
      <c r="I3600" s="163"/>
      <c r="J3600" s="63"/>
      <c r="K3600" s="63"/>
      <c r="L3600" s="61"/>
      <c r="M3600" s="207"/>
      <c r="N3600" s="42"/>
      <c r="O3600" s="42"/>
      <c r="P3600" s="42"/>
      <c r="Q3600" s="42"/>
      <c r="R3600" s="42"/>
      <c r="S3600" s="42"/>
      <c r="T3600" s="78"/>
      <c r="AT3600" s="24" t="s">
        <v>135</v>
      </c>
      <c r="AU3600" s="24" t="s">
        <v>134</v>
      </c>
    </row>
    <row r="3601" spans="2:65" s="1" customFormat="1" ht="31.5" customHeight="1">
      <c r="B3601" s="41"/>
      <c r="C3601" s="251" t="s">
        <v>4228</v>
      </c>
      <c r="D3601" s="251" t="s">
        <v>391</v>
      </c>
      <c r="E3601" s="252" t="s">
        <v>4220</v>
      </c>
      <c r="F3601" s="253" t="s">
        <v>4221</v>
      </c>
      <c r="G3601" s="254" t="s">
        <v>400</v>
      </c>
      <c r="H3601" s="255">
        <v>7.8339999999999996</v>
      </c>
      <c r="I3601" s="256"/>
      <c r="J3601" s="257">
        <f>ROUND(I3601*H3601,2)</f>
        <v>0</v>
      </c>
      <c r="K3601" s="253" t="s">
        <v>21</v>
      </c>
      <c r="L3601" s="258"/>
      <c r="M3601" s="259" t="s">
        <v>21</v>
      </c>
      <c r="N3601" s="260" t="s">
        <v>42</v>
      </c>
      <c r="O3601" s="42"/>
      <c r="P3601" s="202">
        <f>O3601*H3601</f>
        <v>0</v>
      </c>
      <c r="Q3601" s="202">
        <v>0</v>
      </c>
      <c r="R3601" s="202">
        <f>Q3601*H3601</f>
        <v>0</v>
      </c>
      <c r="S3601" s="202">
        <v>0</v>
      </c>
      <c r="T3601" s="203">
        <f>S3601*H3601</f>
        <v>0</v>
      </c>
      <c r="AR3601" s="24" t="s">
        <v>361</v>
      </c>
      <c r="AT3601" s="24" t="s">
        <v>391</v>
      </c>
      <c r="AU3601" s="24" t="s">
        <v>134</v>
      </c>
      <c r="AY3601" s="24" t="s">
        <v>126</v>
      </c>
      <c r="BE3601" s="204">
        <f>IF(N3601="základní",J3601,0)</f>
        <v>0</v>
      </c>
      <c r="BF3601" s="204">
        <f>IF(N3601="snížená",J3601,0)</f>
        <v>0</v>
      </c>
      <c r="BG3601" s="204">
        <f>IF(N3601="zákl. přenesená",J3601,0)</f>
        <v>0</v>
      </c>
      <c r="BH3601" s="204">
        <f>IF(N3601="sníž. přenesená",J3601,0)</f>
        <v>0</v>
      </c>
      <c r="BI3601" s="204">
        <f>IF(N3601="nulová",J3601,0)</f>
        <v>0</v>
      </c>
      <c r="BJ3601" s="24" t="s">
        <v>134</v>
      </c>
      <c r="BK3601" s="204">
        <f>ROUND(I3601*H3601,2)</f>
        <v>0</v>
      </c>
      <c r="BL3601" s="24" t="s">
        <v>161</v>
      </c>
      <c r="BM3601" s="24" t="s">
        <v>4229</v>
      </c>
    </row>
    <row r="3602" spans="2:65" s="1" customFormat="1" ht="27">
      <c r="B3602" s="41"/>
      <c r="C3602" s="63"/>
      <c r="D3602" s="208" t="s">
        <v>135</v>
      </c>
      <c r="E3602" s="63"/>
      <c r="F3602" s="209" t="s">
        <v>4221</v>
      </c>
      <c r="G3602" s="63"/>
      <c r="H3602" s="63"/>
      <c r="I3602" s="163"/>
      <c r="J3602" s="63"/>
      <c r="K3602" s="63"/>
      <c r="L3602" s="61"/>
      <c r="M3602" s="207"/>
      <c r="N3602" s="42"/>
      <c r="O3602" s="42"/>
      <c r="P3602" s="42"/>
      <c r="Q3602" s="42"/>
      <c r="R3602" s="42"/>
      <c r="S3602" s="42"/>
      <c r="T3602" s="78"/>
      <c r="AT3602" s="24" t="s">
        <v>135</v>
      </c>
      <c r="AU3602" s="24" t="s">
        <v>134</v>
      </c>
    </row>
    <row r="3603" spans="2:65" s="11" customFormat="1" ht="13.5">
      <c r="B3603" s="210"/>
      <c r="C3603" s="211"/>
      <c r="D3603" s="208" t="s">
        <v>171</v>
      </c>
      <c r="E3603" s="212" t="s">
        <v>21</v>
      </c>
      <c r="F3603" s="213" t="s">
        <v>4230</v>
      </c>
      <c r="G3603" s="211"/>
      <c r="H3603" s="214">
        <v>7.8339999999999996</v>
      </c>
      <c r="I3603" s="215"/>
      <c r="J3603" s="211"/>
      <c r="K3603" s="211"/>
      <c r="L3603" s="216"/>
      <c r="M3603" s="217"/>
      <c r="N3603" s="218"/>
      <c r="O3603" s="218"/>
      <c r="P3603" s="218"/>
      <c r="Q3603" s="218"/>
      <c r="R3603" s="218"/>
      <c r="S3603" s="218"/>
      <c r="T3603" s="219"/>
      <c r="AT3603" s="220" t="s">
        <v>171</v>
      </c>
      <c r="AU3603" s="220" t="s">
        <v>134</v>
      </c>
      <c r="AV3603" s="11" t="s">
        <v>134</v>
      </c>
      <c r="AW3603" s="11" t="s">
        <v>33</v>
      </c>
      <c r="AX3603" s="11" t="s">
        <v>70</v>
      </c>
      <c r="AY3603" s="220" t="s">
        <v>126</v>
      </c>
    </row>
    <row r="3604" spans="2:65" s="12" customFormat="1" ht="13.5">
      <c r="B3604" s="221"/>
      <c r="C3604" s="222"/>
      <c r="D3604" s="205" t="s">
        <v>171</v>
      </c>
      <c r="E3604" s="248" t="s">
        <v>21</v>
      </c>
      <c r="F3604" s="249" t="s">
        <v>174</v>
      </c>
      <c r="G3604" s="222"/>
      <c r="H3604" s="250">
        <v>7.8339999999999996</v>
      </c>
      <c r="I3604" s="226"/>
      <c r="J3604" s="222"/>
      <c r="K3604" s="222"/>
      <c r="L3604" s="227"/>
      <c r="M3604" s="228"/>
      <c r="N3604" s="229"/>
      <c r="O3604" s="229"/>
      <c r="P3604" s="229"/>
      <c r="Q3604" s="229"/>
      <c r="R3604" s="229"/>
      <c r="S3604" s="229"/>
      <c r="T3604" s="230"/>
      <c r="AT3604" s="231" t="s">
        <v>171</v>
      </c>
      <c r="AU3604" s="231" t="s">
        <v>134</v>
      </c>
      <c r="AV3604" s="12" t="s">
        <v>133</v>
      </c>
      <c r="AW3604" s="12" t="s">
        <v>33</v>
      </c>
      <c r="AX3604" s="12" t="s">
        <v>78</v>
      </c>
      <c r="AY3604" s="231" t="s">
        <v>126</v>
      </c>
    </row>
    <row r="3605" spans="2:65" s="1" customFormat="1" ht="22.5" customHeight="1">
      <c r="B3605" s="41"/>
      <c r="C3605" s="193" t="s">
        <v>2320</v>
      </c>
      <c r="D3605" s="193" t="s">
        <v>129</v>
      </c>
      <c r="E3605" s="194" t="s">
        <v>4231</v>
      </c>
      <c r="F3605" s="195" t="s">
        <v>4232</v>
      </c>
      <c r="G3605" s="196" t="s">
        <v>400</v>
      </c>
      <c r="H3605" s="197">
        <v>471.55</v>
      </c>
      <c r="I3605" s="198"/>
      <c r="J3605" s="199">
        <f>ROUND(I3605*H3605,2)</f>
        <v>0</v>
      </c>
      <c r="K3605" s="195" t="s">
        <v>160</v>
      </c>
      <c r="L3605" s="61"/>
      <c r="M3605" s="200" t="s">
        <v>21</v>
      </c>
      <c r="N3605" s="201" t="s">
        <v>42</v>
      </c>
      <c r="O3605" s="42"/>
      <c r="P3605" s="202">
        <f>O3605*H3605</f>
        <v>0</v>
      </c>
      <c r="Q3605" s="202">
        <v>0</v>
      </c>
      <c r="R3605" s="202">
        <f>Q3605*H3605</f>
        <v>0</v>
      </c>
      <c r="S3605" s="202">
        <v>0</v>
      </c>
      <c r="T3605" s="203">
        <f>S3605*H3605</f>
        <v>0</v>
      </c>
      <c r="AR3605" s="24" t="s">
        <v>161</v>
      </c>
      <c r="AT3605" s="24" t="s">
        <v>129</v>
      </c>
      <c r="AU3605" s="24" t="s">
        <v>134</v>
      </c>
      <c r="AY3605" s="24" t="s">
        <v>126</v>
      </c>
      <c r="BE3605" s="204">
        <f>IF(N3605="základní",J3605,0)</f>
        <v>0</v>
      </c>
      <c r="BF3605" s="204">
        <f>IF(N3605="snížená",J3605,0)</f>
        <v>0</v>
      </c>
      <c r="BG3605" s="204">
        <f>IF(N3605="zákl. přenesená",J3605,0)</f>
        <v>0</v>
      </c>
      <c r="BH3605" s="204">
        <f>IF(N3605="sníž. přenesená",J3605,0)</f>
        <v>0</v>
      </c>
      <c r="BI3605" s="204">
        <f>IF(N3605="nulová",J3605,0)</f>
        <v>0</v>
      </c>
      <c r="BJ3605" s="24" t="s">
        <v>134</v>
      </c>
      <c r="BK3605" s="204">
        <f>ROUND(I3605*H3605,2)</f>
        <v>0</v>
      </c>
      <c r="BL3605" s="24" t="s">
        <v>161</v>
      </c>
      <c r="BM3605" s="24" t="s">
        <v>4233</v>
      </c>
    </row>
    <row r="3606" spans="2:65" s="1" customFormat="1" ht="27">
      <c r="B3606" s="41"/>
      <c r="C3606" s="63"/>
      <c r="D3606" s="205" t="s">
        <v>135</v>
      </c>
      <c r="E3606" s="63"/>
      <c r="F3606" s="206" t="s">
        <v>4234</v>
      </c>
      <c r="G3606" s="63"/>
      <c r="H3606" s="63"/>
      <c r="I3606" s="163"/>
      <c r="J3606" s="63"/>
      <c r="K3606" s="63"/>
      <c r="L3606" s="61"/>
      <c r="M3606" s="207"/>
      <c r="N3606" s="42"/>
      <c r="O3606" s="42"/>
      <c r="P3606" s="42"/>
      <c r="Q3606" s="42"/>
      <c r="R3606" s="42"/>
      <c r="S3606" s="42"/>
      <c r="T3606" s="78"/>
      <c r="AT3606" s="24" t="s">
        <v>135</v>
      </c>
      <c r="AU3606" s="24" t="s">
        <v>134</v>
      </c>
    </row>
    <row r="3607" spans="2:65" s="1" customFormat="1" ht="31.5" customHeight="1">
      <c r="B3607" s="41"/>
      <c r="C3607" s="251" t="s">
        <v>4235</v>
      </c>
      <c r="D3607" s="251" t="s">
        <v>391</v>
      </c>
      <c r="E3607" s="252" t="s">
        <v>4220</v>
      </c>
      <c r="F3607" s="253" t="s">
        <v>4221</v>
      </c>
      <c r="G3607" s="254" t="s">
        <v>400</v>
      </c>
      <c r="H3607" s="255">
        <v>484.79199999999997</v>
      </c>
      <c r="I3607" s="256"/>
      <c r="J3607" s="257">
        <f>ROUND(I3607*H3607,2)</f>
        <v>0</v>
      </c>
      <c r="K3607" s="253" t="s">
        <v>21</v>
      </c>
      <c r="L3607" s="258"/>
      <c r="M3607" s="259" t="s">
        <v>21</v>
      </c>
      <c r="N3607" s="260" t="s">
        <v>42</v>
      </c>
      <c r="O3607" s="42"/>
      <c r="P3607" s="202">
        <f>O3607*H3607</f>
        <v>0</v>
      </c>
      <c r="Q3607" s="202">
        <v>0</v>
      </c>
      <c r="R3607" s="202">
        <f>Q3607*H3607</f>
        <v>0</v>
      </c>
      <c r="S3607" s="202">
        <v>0</v>
      </c>
      <c r="T3607" s="203">
        <f>S3607*H3607</f>
        <v>0</v>
      </c>
      <c r="AR3607" s="24" t="s">
        <v>361</v>
      </c>
      <c r="AT3607" s="24" t="s">
        <v>391</v>
      </c>
      <c r="AU3607" s="24" t="s">
        <v>134</v>
      </c>
      <c r="AY3607" s="24" t="s">
        <v>126</v>
      </c>
      <c r="BE3607" s="204">
        <f>IF(N3607="základní",J3607,0)</f>
        <v>0</v>
      </c>
      <c r="BF3607" s="204">
        <f>IF(N3607="snížená",J3607,0)</f>
        <v>0</v>
      </c>
      <c r="BG3607" s="204">
        <f>IF(N3607="zákl. přenesená",J3607,0)</f>
        <v>0</v>
      </c>
      <c r="BH3607" s="204">
        <f>IF(N3607="sníž. přenesená",J3607,0)</f>
        <v>0</v>
      </c>
      <c r="BI3607" s="204">
        <f>IF(N3607="nulová",J3607,0)</f>
        <v>0</v>
      </c>
      <c r="BJ3607" s="24" t="s">
        <v>134</v>
      </c>
      <c r="BK3607" s="204">
        <f>ROUND(I3607*H3607,2)</f>
        <v>0</v>
      </c>
      <c r="BL3607" s="24" t="s">
        <v>161</v>
      </c>
      <c r="BM3607" s="24" t="s">
        <v>4236</v>
      </c>
    </row>
    <row r="3608" spans="2:65" s="1" customFormat="1" ht="27">
      <c r="B3608" s="41"/>
      <c r="C3608" s="63"/>
      <c r="D3608" s="205" t="s">
        <v>135</v>
      </c>
      <c r="E3608" s="63"/>
      <c r="F3608" s="206" t="s">
        <v>4221</v>
      </c>
      <c r="G3608" s="63"/>
      <c r="H3608" s="63"/>
      <c r="I3608" s="163"/>
      <c r="J3608" s="63"/>
      <c r="K3608" s="63"/>
      <c r="L3608" s="61"/>
      <c r="M3608" s="207"/>
      <c r="N3608" s="42"/>
      <c r="O3608" s="42"/>
      <c r="P3608" s="42"/>
      <c r="Q3608" s="42"/>
      <c r="R3608" s="42"/>
      <c r="S3608" s="42"/>
      <c r="T3608" s="78"/>
      <c r="AT3608" s="24" t="s">
        <v>135</v>
      </c>
      <c r="AU3608" s="24" t="s">
        <v>134</v>
      </c>
    </row>
    <row r="3609" spans="2:65" s="1" customFormat="1" ht="31.5" customHeight="1">
      <c r="B3609" s="41"/>
      <c r="C3609" s="251" t="s">
        <v>2323</v>
      </c>
      <c r="D3609" s="251" t="s">
        <v>391</v>
      </c>
      <c r="E3609" s="252" t="s">
        <v>4237</v>
      </c>
      <c r="F3609" s="253" t="s">
        <v>4238</v>
      </c>
      <c r="G3609" s="254" t="s">
        <v>400</v>
      </c>
      <c r="H3609" s="255">
        <v>30.83</v>
      </c>
      <c r="I3609" s="256"/>
      <c r="J3609" s="257">
        <f>ROUND(I3609*H3609,2)</f>
        <v>0</v>
      </c>
      <c r="K3609" s="253" t="s">
        <v>21</v>
      </c>
      <c r="L3609" s="258"/>
      <c r="M3609" s="259" t="s">
        <v>21</v>
      </c>
      <c r="N3609" s="260" t="s">
        <v>42</v>
      </c>
      <c r="O3609" s="42"/>
      <c r="P3609" s="202">
        <f>O3609*H3609</f>
        <v>0</v>
      </c>
      <c r="Q3609" s="202">
        <v>0</v>
      </c>
      <c r="R3609" s="202">
        <f>Q3609*H3609</f>
        <v>0</v>
      </c>
      <c r="S3609" s="202">
        <v>0</v>
      </c>
      <c r="T3609" s="203">
        <f>S3609*H3609</f>
        <v>0</v>
      </c>
      <c r="AR3609" s="24" t="s">
        <v>361</v>
      </c>
      <c r="AT3609" s="24" t="s">
        <v>391</v>
      </c>
      <c r="AU3609" s="24" t="s">
        <v>134</v>
      </c>
      <c r="AY3609" s="24" t="s">
        <v>126</v>
      </c>
      <c r="BE3609" s="204">
        <f>IF(N3609="základní",J3609,0)</f>
        <v>0</v>
      </c>
      <c r="BF3609" s="204">
        <f>IF(N3609="snížená",J3609,0)</f>
        <v>0</v>
      </c>
      <c r="BG3609" s="204">
        <f>IF(N3609="zákl. přenesená",J3609,0)</f>
        <v>0</v>
      </c>
      <c r="BH3609" s="204">
        <f>IF(N3609="sníž. přenesená",J3609,0)</f>
        <v>0</v>
      </c>
      <c r="BI3609" s="204">
        <f>IF(N3609="nulová",J3609,0)</f>
        <v>0</v>
      </c>
      <c r="BJ3609" s="24" t="s">
        <v>134</v>
      </c>
      <c r="BK3609" s="204">
        <f>ROUND(I3609*H3609,2)</f>
        <v>0</v>
      </c>
      <c r="BL3609" s="24" t="s">
        <v>161</v>
      </c>
      <c r="BM3609" s="24" t="s">
        <v>4239</v>
      </c>
    </row>
    <row r="3610" spans="2:65" s="1" customFormat="1" ht="13.5">
      <c r="B3610" s="41"/>
      <c r="C3610" s="63"/>
      <c r="D3610" s="208" t="s">
        <v>135</v>
      </c>
      <c r="E3610" s="63"/>
      <c r="F3610" s="209" t="s">
        <v>4240</v>
      </c>
      <c r="G3610" s="63"/>
      <c r="H3610" s="63"/>
      <c r="I3610" s="163"/>
      <c r="J3610" s="63"/>
      <c r="K3610" s="63"/>
      <c r="L3610" s="61"/>
      <c r="M3610" s="207"/>
      <c r="N3610" s="42"/>
      <c r="O3610" s="42"/>
      <c r="P3610" s="42"/>
      <c r="Q3610" s="42"/>
      <c r="R3610" s="42"/>
      <c r="S3610" s="42"/>
      <c r="T3610" s="78"/>
      <c r="AT3610" s="24" t="s">
        <v>135</v>
      </c>
      <c r="AU3610" s="24" t="s">
        <v>134</v>
      </c>
    </row>
    <row r="3611" spans="2:65" s="11" customFormat="1" ht="13.5">
      <c r="B3611" s="210"/>
      <c r="C3611" s="211"/>
      <c r="D3611" s="208" t="s">
        <v>171</v>
      </c>
      <c r="E3611" s="212" t="s">
        <v>21</v>
      </c>
      <c r="F3611" s="213" t="s">
        <v>1243</v>
      </c>
      <c r="G3611" s="211"/>
      <c r="H3611" s="214">
        <v>19.84</v>
      </c>
      <c r="I3611" s="215"/>
      <c r="J3611" s="211"/>
      <c r="K3611" s="211"/>
      <c r="L3611" s="216"/>
      <c r="M3611" s="217"/>
      <c r="N3611" s="218"/>
      <c r="O3611" s="218"/>
      <c r="P3611" s="218"/>
      <c r="Q3611" s="218"/>
      <c r="R3611" s="218"/>
      <c r="S3611" s="218"/>
      <c r="T3611" s="219"/>
      <c r="AT3611" s="220" t="s">
        <v>171</v>
      </c>
      <c r="AU3611" s="220" t="s">
        <v>134</v>
      </c>
      <c r="AV3611" s="11" t="s">
        <v>134</v>
      </c>
      <c r="AW3611" s="11" t="s">
        <v>33</v>
      </c>
      <c r="AX3611" s="11" t="s">
        <v>70</v>
      </c>
      <c r="AY3611" s="220" t="s">
        <v>126</v>
      </c>
    </row>
    <row r="3612" spans="2:65" s="11" customFormat="1" ht="13.5">
      <c r="B3612" s="210"/>
      <c r="C3612" s="211"/>
      <c r="D3612" s="208" t="s">
        <v>171</v>
      </c>
      <c r="E3612" s="212" t="s">
        <v>21</v>
      </c>
      <c r="F3612" s="213" t="s">
        <v>1244</v>
      </c>
      <c r="G3612" s="211"/>
      <c r="H3612" s="214">
        <v>10.99</v>
      </c>
      <c r="I3612" s="215"/>
      <c r="J3612" s="211"/>
      <c r="K3612" s="211"/>
      <c r="L3612" s="216"/>
      <c r="M3612" s="217"/>
      <c r="N3612" s="218"/>
      <c r="O3612" s="218"/>
      <c r="P3612" s="218"/>
      <c r="Q3612" s="218"/>
      <c r="R3612" s="218"/>
      <c r="S3612" s="218"/>
      <c r="T3612" s="219"/>
      <c r="AT3612" s="220" t="s">
        <v>171</v>
      </c>
      <c r="AU3612" s="220" t="s">
        <v>134</v>
      </c>
      <c r="AV3612" s="11" t="s">
        <v>134</v>
      </c>
      <c r="AW3612" s="11" t="s">
        <v>33</v>
      </c>
      <c r="AX3612" s="11" t="s">
        <v>70</v>
      </c>
      <c r="AY3612" s="220" t="s">
        <v>126</v>
      </c>
    </row>
    <row r="3613" spans="2:65" s="12" customFormat="1" ht="13.5">
      <c r="B3613" s="221"/>
      <c r="C3613" s="222"/>
      <c r="D3613" s="205" t="s">
        <v>171</v>
      </c>
      <c r="E3613" s="248" t="s">
        <v>21</v>
      </c>
      <c r="F3613" s="249" t="s">
        <v>174</v>
      </c>
      <c r="G3613" s="222"/>
      <c r="H3613" s="250">
        <v>30.83</v>
      </c>
      <c r="I3613" s="226"/>
      <c r="J3613" s="222"/>
      <c r="K3613" s="222"/>
      <c r="L3613" s="227"/>
      <c r="M3613" s="228"/>
      <c r="N3613" s="229"/>
      <c r="O3613" s="229"/>
      <c r="P3613" s="229"/>
      <c r="Q3613" s="229"/>
      <c r="R3613" s="229"/>
      <c r="S3613" s="229"/>
      <c r="T3613" s="230"/>
      <c r="AT3613" s="231" t="s">
        <v>171</v>
      </c>
      <c r="AU3613" s="231" t="s">
        <v>134</v>
      </c>
      <c r="AV3613" s="12" t="s">
        <v>133</v>
      </c>
      <c r="AW3613" s="12" t="s">
        <v>33</v>
      </c>
      <c r="AX3613" s="12" t="s">
        <v>78</v>
      </c>
      <c r="AY3613" s="231" t="s">
        <v>126</v>
      </c>
    </row>
    <row r="3614" spans="2:65" s="1" customFormat="1" ht="22.5" customHeight="1">
      <c r="B3614" s="41"/>
      <c r="C3614" s="193" t="s">
        <v>1971</v>
      </c>
      <c r="D3614" s="193" t="s">
        <v>129</v>
      </c>
      <c r="E3614" s="194" t="s">
        <v>4241</v>
      </c>
      <c r="F3614" s="195" t="s">
        <v>4242</v>
      </c>
      <c r="G3614" s="196" t="s">
        <v>400</v>
      </c>
      <c r="H3614" s="197">
        <v>548.65899999999999</v>
      </c>
      <c r="I3614" s="198"/>
      <c r="J3614" s="199">
        <f>ROUND(I3614*H3614,2)</f>
        <v>0</v>
      </c>
      <c r="K3614" s="195" t="s">
        <v>160</v>
      </c>
      <c r="L3614" s="61"/>
      <c r="M3614" s="200" t="s">
        <v>21</v>
      </c>
      <c r="N3614" s="201" t="s">
        <v>42</v>
      </c>
      <c r="O3614" s="42"/>
      <c r="P3614" s="202">
        <f>O3614*H3614</f>
        <v>0</v>
      </c>
      <c r="Q3614" s="202">
        <v>0</v>
      </c>
      <c r="R3614" s="202">
        <f>Q3614*H3614</f>
        <v>0</v>
      </c>
      <c r="S3614" s="202">
        <v>0</v>
      </c>
      <c r="T3614" s="203">
        <f>S3614*H3614</f>
        <v>0</v>
      </c>
      <c r="AR3614" s="24" t="s">
        <v>161</v>
      </c>
      <c r="AT3614" s="24" t="s">
        <v>129</v>
      </c>
      <c r="AU3614" s="24" t="s">
        <v>134</v>
      </c>
      <c r="AY3614" s="24" t="s">
        <v>126</v>
      </c>
      <c r="BE3614" s="204">
        <f>IF(N3614="základní",J3614,0)</f>
        <v>0</v>
      </c>
      <c r="BF3614" s="204">
        <f>IF(N3614="snížená",J3614,0)</f>
        <v>0</v>
      </c>
      <c r="BG3614" s="204">
        <f>IF(N3614="zákl. přenesená",J3614,0)</f>
        <v>0</v>
      </c>
      <c r="BH3614" s="204">
        <f>IF(N3614="sníž. přenesená",J3614,0)</f>
        <v>0</v>
      </c>
      <c r="BI3614" s="204">
        <f>IF(N3614="nulová",J3614,0)</f>
        <v>0</v>
      </c>
      <c r="BJ3614" s="24" t="s">
        <v>134</v>
      </c>
      <c r="BK3614" s="204">
        <f>ROUND(I3614*H3614,2)</f>
        <v>0</v>
      </c>
      <c r="BL3614" s="24" t="s">
        <v>161</v>
      </c>
      <c r="BM3614" s="24" t="s">
        <v>4243</v>
      </c>
    </row>
    <row r="3615" spans="2:65" s="1" customFormat="1" ht="13.5">
      <c r="B3615" s="41"/>
      <c r="C3615" s="63"/>
      <c r="D3615" s="208" t="s">
        <v>135</v>
      </c>
      <c r="E3615" s="63"/>
      <c r="F3615" s="209" t="s">
        <v>4244</v>
      </c>
      <c r="G3615" s="63"/>
      <c r="H3615" s="63"/>
      <c r="I3615" s="163"/>
      <c r="J3615" s="63"/>
      <c r="K3615" s="63"/>
      <c r="L3615" s="61"/>
      <c r="M3615" s="207"/>
      <c r="N3615" s="42"/>
      <c r="O3615" s="42"/>
      <c r="P3615" s="42"/>
      <c r="Q3615" s="42"/>
      <c r="R3615" s="42"/>
      <c r="S3615" s="42"/>
      <c r="T3615" s="78"/>
      <c r="AT3615" s="24" t="s">
        <v>135</v>
      </c>
      <c r="AU3615" s="24" t="s">
        <v>134</v>
      </c>
    </row>
    <row r="3616" spans="2:65" s="1" customFormat="1" ht="54">
      <c r="B3616" s="41"/>
      <c r="C3616" s="63"/>
      <c r="D3616" s="208" t="s">
        <v>299</v>
      </c>
      <c r="E3616" s="63"/>
      <c r="F3616" s="236" t="s">
        <v>4245</v>
      </c>
      <c r="G3616" s="63"/>
      <c r="H3616" s="63"/>
      <c r="I3616" s="163"/>
      <c r="J3616" s="63"/>
      <c r="K3616" s="63"/>
      <c r="L3616" s="61"/>
      <c r="M3616" s="207"/>
      <c r="N3616" s="42"/>
      <c r="O3616" s="42"/>
      <c r="P3616" s="42"/>
      <c r="Q3616" s="42"/>
      <c r="R3616" s="42"/>
      <c r="S3616" s="42"/>
      <c r="T3616" s="78"/>
      <c r="AT3616" s="24" t="s">
        <v>299</v>
      </c>
      <c r="AU3616" s="24" t="s">
        <v>134</v>
      </c>
    </row>
    <row r="3617" spans="2:65" s="11" customFormat="1" ht="13.5">
      <c r="B3617" s="210"/>
      <c r="C3617" s="211"/>
      <c r="D3617" s="208" t="s">
        <v>171</v>
      </c>
      <c r="E3617" s="212" t="s">
        <v>21</v>
      </c>
      <c r="F3617" s="213" t="s">
        <v>4246</v>
      </c>
      <c r="G3617" s="211"/>
      <c r="H3617" s="214">
        <v>30.15</v>
      </c>
      <c r="I3617" s="215"/>
      <c r="J3617" s="211"/>
      <c r="K3617" s="211"/>
      <c r="L3617" s="216"/>
      <c r="M3617" s="217"/>
      <c r="N3617" s="218"/>
      <c r="O3617" s="218"/>
      <c r="P3617" s="218"/>
      <c r="Q3617" s="218"/>
      <c r="R3617" s="218"/>
      <c r="S3617" s="218"/>
      <c r="T3617" s="219"/>
      <c r="AT3617" s="220" t="s">
        <v>171</v>
      </c>
      <c r="AU3617" s="220" t="s">
        <v>134</v>
      </c>
      <c r="AV3617" s="11" t="s">
        <v>134</v>
      </c>
      <c r="AW3617" s="11" t="s">
        <v>33</v>
      </c>
      <c r="AX3617" s="11" t="s">
        <v>70</v>
      </c>
      <c r="AY3617" s="220" t="s">
        <v>126</v>
      </c>
    </row>
    <row r="3618" spans="2:65" s="11" customFormat="1" ht="13.5">
      <c r="B3618" s="210"/>
      <c r="C3618" s="211"/>
      <c r="D3618" s="208" t="s">
        <v>171</v>
      </c>
      <c r="E3618" s="212" t="s">
        <v>21</v>
      </c>
      <c r="F3618" s="213" t="s">
        <v>4247</v>
      </c>
      <c r="G3618" s="211"/>
      <c r="H3618" s="214">
        <v>20.100000000000001</v>
      </c>
      <c r="I3618" s="215"/>
      <c r="J3618" s="211"/>
      <c r="K3618" s="211"/>
      <c r="L3618" s="216"/>
      <c r="M3618" s="217"/>
      <c r="N3618" s="218"/>
      <c r="O3618" s="218"/>
      <c r="P3618" s="218"/>
      <c r="Q3618" s="218"/>
      <c r="R3618" s="218"/>
      <c r="S3618" s="218"/>
      <c r="T3618" s="219"/>
      <c r="AT3618" s="220" t="s">
        <v>171</v>
      </c>
      <c r="AU3618" s="220" t="s">
        <v>134</v>
      </c>
      <c r="AV3618" s="11" t="s">
        <v>134</v>
      </c>
      <c r="AW3618" s="11" t="s">
        <v>33</v>
      </c>
      <c r="AX3618" s="11" t="s">
        <v>70</v>
      </c>
      <c r="AY3618" s="220" t="s">
        <v>126</v>
      </c>
    </row>
    <row r="3619" spans="2:65" s="11" customFormat="1" ht="13.5">
      <c r="B3619" s="210"/>
      <c r="C3619" s="211"/>
      <c r="D3619" s="208" t="s">
        <v>171</v>
      </c>
      <c r="E3619" s="212" t="s">
        <v>21</v>
      </c>
      <c r="F3619" s="213" t="s">
        <v>4248</v>
      </c>
      <c r="G3619" s="211"/>
      <c r="H3619" s="214">
        <v>26.859000000000002</v>
      </c>
      <c r="I3619" s="215"/>
      <c r="J3619" s="211"/>
      <c r="K3619" s="211"/>
      <c r="L3619" s="216"/>
      <c r="M3619" s="217"/>
      <c r="N3619" s="218"/>
      <c r="O3619" s="218"/>
      <c r="P3619" s="218"/>
      <c r="Q3619" s="218"/>
      <c r="R3619" s="218"/>
      <c r="S3619" s="218"/>
      <c r="T3619" s="219"/>
      <c r="AT3619" s="220" t="s">
        <v>171</v>
      </c>
      <c r="AU3619" s="220" t="s">
        <v>134</v>
      </c>
      <c r="AV3619" s="11" t="s">
        <v>134</v>
      </c>
      <c r="AW3619" s="11" t="s">
        <v>33</v>
      </c>
      <c r="AX3619" s="11" t="s">
        <v>70</v>
      </c>
      <c r="AY3619" s="220" t="s">
        <v>126</v>
      </c>
    </row>
    <row r="3620" spans="2:65" s="11" customFormat="1" ht="13.5">
      <c r="B3620" s="210"/>
      <c r="C3620" s="211"/>
      <c r="D3620" s="208" t="s">
        <v>171</v>
      </c>
      <c r="E3620" s="212" t="s">
        <v>21</v>
      </c>
      <c r="F3620" s="213" t="s">
        <v>4249</v>
      </c>
      <c r="G3620" s="211"/>
      <c r="H3620" s="214">
        <v>471.55</v>
      </c>
      <c r="I3620" s="215"/>
      <c r="J3620" s="211"/>
      <c r="K3620" s="211"/>
      <c r="L3620" s="216"/>
      <c r="M3620" s="217"/>
      <c r="N3620" s="218"/>
      <c r="O3620" s="218"/>
      <c r="P3620" s="218"/>
      <c r="Q3620" s="218"/>
      <c r="R3620" s="218"/>
      <c r="S3620" s="218"/>
      <c r="T3620" s="219"/>
      <c r="AT3620" s="220" t="s">
        <v>171</v>
      </c>
      <c r="AU3620" s="220" t="s">
        <v>134</v>
      </c>
      <c r="AV3620" s="11" t="s">
        <v>134</v>
      </c>
      <c r="AW3620" s="11" t="s">
        <v>33</v>
      </c>
      <c r="AX3620" s="11" t="s">
        <v>70</v>
      </c>
      <c r="AY3620" s="220" t="s">
        <v>126</v>
      </c>
    </row>
    <row r="3621" spans="2:65" s="12" customFormat="1" ht="13.5">
      <c r="B3621" s="221"/>
      <c r="C3621" s="222"/>
      <c r="D3621" s="205" t="s">
        <v>171</v>
      </c>
      <c r="E3621" s="248" t="s">
        <v>21</v>
      </c>
      <c r="F3621" s="249" t="s">
        <v>174</v>
      </c>
      <c r="G3621" s="222"/>
      <c r="H3621" s="250">
        <v>548.65899999999999</v>
      </c>
      <c r="I3621" s="226"/>
      <c r="J3621" s="222"/>
      <c r="K3621" s="222"/>
      <c r="L3621" s="227"/>
      <c r="M3621" s="228"/>
      <c r="N3621" s="229"/>
      <c r="O3621" s="229"/>
      <c r="P3621" s="229"/>
      <c r="Q3621" s="229"/>
      <c r="R3621" s="229"/>
      <c r="S3621" s="229"/>
      <c r="T3621" s="230"/>
      <c r="AT3621" s="231" t="s">
        <v>171</v>
      </c>
      <c r="AU3621" s="231" t="s">
        <v>134</v>
      </c>
      <c r="AV3621" s="12" t="s">
        <v>133</v>
      </c>
      <c r="AW3621" s="12" t="s">
        <v>33</v>
      </c>
      <c r="AX3621" s="12" t="s">
        <v>78</v>
      </c>
      <c r="AY3621" s="231" t="s">
        <v>126</v>
      </c>
    </row>
    <row r="3622" spans="2:65" s="1" customFormat="1" ht="22.5" customHeight="1">
      <c r="B3622" s="41"/>
      <c r="C3622" s="193" t="s">
        <v>1987</v>
      </c>
      <c r="D3622" s="193" t="s">
        <v>129</v>
      </c>
      <c r="E3622" s="194" t="s">
        <v>4250</v>
      </c>
      <c r="F3622" s="195" t="s">
        <v>4251</v>
      </c>
      <c r="G3622" s="196" t="s">
        <v>169</v>
      </c>
      <c r="H3622" s="197">
        <v>369.08800000000002</v>
      </c>
      <c r="I3622" s="198"/>
      <c r="J3622" s="199">
        <f>ROUND(I3622*H3622,2)</f>
        <v>0</v>
      </c>
      <c r="K3622" s="195" t="s">
        <v>160</v>
      </c>
      <c r="L3622" s="61"/>
      <c r="M3622" s="200" t="s">
        <v>21</v>
      </c>
      <c r="N3622" s="201" t="s">
        <v>42</v>
      </c>
      <c r="O3622" s="42"/>
      <c r="P3622" s="202">
        <f>O3622*H3622</f>
        <v>0</v>
      </c>
      <c r="Q3622" s="202">
        <v>0</v>
      </c>
      <c r="R3622" s="202">
        <f>Q3622*H3622</f>
        <v>0</v>
      </c>
      <c r="S3622" s="202">
        <v>0</v>
      </c>
      <c r="T3622" s="203">
        <f>S3622*H3622</f>
        <v>0</v>
      </c>
      <c r="AR3622" s="24" t="s">
        <v>161</v>
      </c>
      <c r="AT3622" s="24" t="s">
        <v>129</v>
      </c>
      <c r="AU3622" s="24" t="s">
        <v>134</v>
      </c>
      <c r="AY3622" s="24" t="s">
        <v>126</v>
      </c>
      <c r="BE3622" s="204">
        <f>IF(N3622="základní",J3622,0)</f>
        <v>0</v>
      </c>
      <c r="BF3622" s="204">
        <f>IF(N3622="snížená",J3622,0)</f>
        <v>0</v>
      </c>
      <c r="BG3622" s="204">
        <f>IF(N3622="zákl. přenesená",J3622,0)</f>
        <v>0</v>
      </c>
      <c r="BH3622" s="204">
        <f>IF(N3622="sníž. přenesená",J3622,0)</f>
        <v>0</v>
      </c>
      <c r="BI3622" s="204">
        <f>IF(N3622="nulová",J3622,0)</f>
        <v>0</v>
      </c>
      <c r="BJ3622" s="24" t="s">
        <v>134</v>
      </c>
      <c r="BK3622" s="204">
        <f>ROUND(I3622*H3622,2)</f>
        <v>0</v>
      </c>
      <c r="BL3622" s="24" t="s">
        <v>161</v>
      </c>
      <c r="BM3622" s="24" t="s">
        <v>4252</v>
      </c>
    </row>
    <row r="3623" spans="2:65" s="1" customFormat="1" ht="13.5">
      <c r="B3623" s="41"/>
      <c r="C3623" s="63"/>
      <c r="D3623" s="208" t="s">
        <v>135</v>
      </c>
      <c r="E3623" s="63"/>
      <c r="F3623" s="209" t="s">
        <v>4253</v>
      </c>
      <c r="G3623" s="63"/>
      <c r="H3623" s="63"/>
      <c r="I3623" s="163"/>
      <c r="J3623" s="63"/>
      <c r="K3623" s="63"/>
      <c r="L3623" s="61"/>
      <c r="M3623" s="207"/>
      <c r="N3623" s="42"/>
      <c r="O3623" s="42"/>
      <c r="P3623" s="42"/>
      <c r="Q3623" s="42"/>
      <c r="R3623" s="42"/>
      <c r="S3623" s="42"/>
      <c r="T3623" s="78"/>
      <c r="AT3623" s="24" t="s">
        <v>135</v>
      </c>
      <c r="AU3623" s="24" t="s">
        <v>134</v>
      </c>
    </row>
    <row r="3624" spans="2:65" s="1" customFormat="1" ht="54">
      <c r="B3624" s="41"/>
      <c r="C3624" s="63"/>
      <c r="D3624" s="208" t="s">
        <v>299</v>
      </c>
      <c r="E3624" s="63"/>
      <c r="F3624" s="236" t="s">
        <v>4245</v>
      </c>
      <c r="G3624" s="63"/>
      <c r="H3624" s="63"/>
      <c r="I3624" s="163"/>
      <c r="J3624" s="63"/>
      <c r="K3624" s="63"/>
      <c r="L3624" s="61"/>
      <c r="M3624" s="207"/>
      <c r="N3624" s="42"/>
      <c r="O3624" s="42"/>
      <c r="P3624" s="42"/>
      <c r="Q3624" s="42"/>
      <c r="R3624" s="42"/>
      <c r="S3624" s="42"/>
      <c r="T3624" s="78"/>
      <c r="AT3624" s="24" t="s">
        <v>299</v>
      </c>
      <c r="AU3624" s="24" t="s">
        <v>134</v>
      </c>
    </row>
    <row r="3625" spans="2:65" s="11" customFormat="1" ht="13.5">
      <c r="B3625" s="210"/>
      <c r="C3625" s="211"/>
      <c r="D3625" s="208" t="s">
        <v>171</v>
      </c>
      <c r="E3625" s="212" t="s">
        <v>21</v>
      </c>
      <c r="F3625" s="213" t="s">
        <v>4254</v>
      </c>
      <c r="G3625" s="211"/>
      <c r="H3625" s="214">
        <v>100.5</v>
      </c>
      <c r="I3625" s="215"/>
      <c r="J3625" s="211"/>
      <c r="K3625" s="211"/>
      <c r="L3625" s="216"/>
      <c r="M3625" s="217"/>
      <c r="N3625" s="218"/>
      <c r="O3625" s="218"/>
      <c r="P3625" s="218"/>
      <c r="Q3625" s="218"/>
      <c r="R3625" s="218"/>
      <c r="S3625" s="218"/>
      <c r="T3625" s="219"/>
      <c r="AT3625" s="220" t="s">
        <v>171</v>
      </c>
      <c r="AU3625" s="220" t="s">
        <v>134</v>
      </c>
      <c r="AV3625" s="11" t="s">
        <v>134</v>
      </c>
      <c r="AW3625" s="11" t="s">
        <v>33</v>
      </c>
      <c r="AX3625" s="11" t="s">
        <v>70</v>
      </c>
      <c r="AY3625" s="220" t="s">
        <v>126</v>
      </c>
    </row>
    <row r="3626" spans="2:65" s="11" customFormat="1" ht="13.5">
      <c r="B3626" s="210"/>
      <c r="C3626" s="211"/>
      <c r="D3626" s="208" t="s">
        <v>171</v>
      </c>
      <c r="E3626" s="212" t="s">
        <v>21</v>
      </c>
      <c r="F3626" s="213" t="s">
        <v>4255</v>
      </c>
      <c r="G3626" s="211"/>
      <c r="H3626" s="214">
        <v>268.58800000000002</v>
      </c>
      <c r="I3626" s="215"/>
      <c r="J3626" s="211"/>
      <c r="K3626" s="211"/>
      <c r="L3626" s="216"/>
      <c r="M3626" s="217"/>
      <c r="N3626" s="218"/>
      <c r="O3626" s="218"/>
      <c r="P3626" s="218"/>
      <c r="Q3626" s="218"/>
      <c r="R3626" s="218"/>
      <c r="S3626" s="218"/>
      <c r="T3626" s="219"/>
      <c r="AT3626" s="220" t="s">
        <v>171</v>
      </c>
      <c r="AU3626" s="220" t="s">
        <v>134</v>
      </c>
      <c r="AV3626" s="11" t="s">
        <v>134</v>
      </c>
      <c r="AW3626" s="11" t="s">
        <v>33</v>
      </c>
      <c r="AX3626" s="11" t="s">
        <v>70</v>
      </c>
      <c r="AY3626" s="220" t="s">
        <v>126</v>
      </c>
    </row>
    <row r="3627" spans="2:65" s="12" customFormat="1" ht="13.5">
      <c r="B3627" s="221"/>
      <c r="C3627" s="222"/>
      <c r="D3627" s="205" t="s">
        <v>171</v>
      </c>
      <c r="E3627" s="248" t="s">
        <v>21</v>
      </c>
      <c r="F3627" s="249" t="s">
        <v>174</v>
      </c>
      <c r="G3627" s="222"/>
      <c r="H3627" s="250">
        <v>369.08800000000002</v>
      </c>
      <c r="I3627" s="226"/>
      <c r="J3627" s="222"/>
      <c r="K3627" s="222"/>
      <c r="L3627" s="227"/>
      <c r="M3627" s="228"/>
      <c r="N3627" s="229"/>
      <c r="O3627" s="229"/>
      <c r="P3627" s="229"/>
      <c r="Q3627" s="229"/>
      <c r="R3627" s="229"/>
      <c r="S3627" s="229"/>
      <c r="T3627" s="230"/>
      <c r="AT3627" s="231" t="s">
        <v>171</v>
      </c>
      <c r="AU3627" s="231" t="s">
        <v>134</v>
      </c>
      <c r="AV3627" s="12" t="s">
        <v>133</v>
      </c>
      <c r="AW3627" s="12" t="s">
        <v>33</v>
      </c>
      <c r="AX3627" s="12" t="s">
        <v>78</v>
      </c>
      <c r="AY3627" s="231" t="s">
        <v>126</v>
      </c>
    </row>
    <row r="3628" spans="2:65" s="1" customFormat="1" ht="22.5" customHeight="1">
      <c r="B3628" s="41"/>
      <c r="C3628" s="193" t="s">
        <v>4256</v>
      </c>
      <c r="D3628" s="193" t="s">
        <v>129</v>
      </c>
      <c r="E3628" s="194" t="s">
        <v>4257</v>
      </c>
      <c r="F3628" s="195" t="s">
        <v>4258</v>
      </c>
      <c r="G3628" s="196" t="s">
        <v>400</v>
      </c>
      <c r="H3628" s="197">
        <v>128.57</v>
      </c>
      <c r="I3628" s="198"/>
      <c r="J3628" s="199">
        <f>ROUND(I3628*H3628,2)</f>
        <v>0</v>
      </c>
      <c r="K3628" s="195" t="s">
        <v>21</v>
      </c>
      <c r="L3628" s="61"/>
      <c r="M3628" s="200" t="s">
        <v>21</v>
      </c>
      <c r="N3628" s="201" t="s">
        <v>42</v>
      </c>
      <c r="O3628" s="42"/>
      <c r="P3628" s="202">
        <f>O3628*H3628</f>
        <v>0</v>
      </c>
      <c r="Q3628" s="202">
        <v>0</v>
      </c>
      <c r="R3628" s="202">
        <f>Q3628*H3628</f>
        <v>0</v>
      </c>
      <c r="S3628" s="202">
        <v>0</v>
      </c>
      <c r="T3628" s="203">
        <f>S3628*H3628</f>
        <v>0</v>
      </c>
      <c r="AR3628" s="24" t="s">
        <v>161</v>
      </c>
      <c r="AT3628" s="24" t="s">
        <v>129</v>
      </c>
      <c r="AU3628" s="24" t="s">
        <v>134</v>
      </c>
      <c r="AY3628" s="24" t="s">
        <v>126</v>
      </c>
      <c r="BE3628" s="204">
        <f>IF(N3628="základní",J3628,0)</f>
        <v>0</v>
      </c>
      <c r="BF3628" s="204">
        <f>IF(N3628="snížená",J3628,0)</f>
        <v>0</v>
      </c>
      <c r="BG3628" s="204">
        <f>IF(N3628="zákl. přenesená",J3628,0)</f>
        <v>0</v>
      </c>
      <c r="BH3628" s="204">
        <f>IF(N3628="sníž. přenesená",J3628,0)</f>
        <v>0</v>
      </c>
      <c r="BI3628" s="204">
        <f>IF(N3628="nulová",J3628,0)</f>
        <v>0</v>
      </c>
      <c r="BJ3628" s="24" t="s">
        <v>134</v>
      </c>
      <c r="BK3628" s="204">
        <f>ROUND(I3628*H3628,2)</f>
        <v>0</v>
      </c>
      <c r="BL3628" s="24" t="s">
        <v>161</v>
      </c>
      <c r="BM3628" s="24" t="s">
        <v>4259</v>
      </c>
    </row>
    <row r="3629" spans="2:65" s="1" customFormat="1" ht="13.5">
      <c r="B3629" s="41"/>
      <c r="C3629" s="63"/>
      <c r="D3629" s="208" t="s">
        <v>135</v>
      </c>
      <c r="E3629" s="63"/>
      <c r="F3629" s="209" t="s">
        <v>4258</v>
      </c>
      <c r="G3629" s="63"/>
      <c r="H3629" s="63"/>
      <c r="I3629" s="163"/>
      <c r="J3629" s="63"/>
      <c r="K3629" s="63"/>
      <c r="L3629" s="61"/>
      <c r="M3629" s="207"/>
      <c r="N3629" s="42"/>
      <c r="O3629" s="42"/>
      <c r="P3629" s="42"/>
      <c r="Q3629" s="42"/>
      <c r="R3629" s="42"/>
      <c r="S3629" s="42"/>
      <c r="T3629" s="78"/>
      <c r="AT3629" s="24" t="s">
        <v>135</v>
      </c>
      <c r="AU3629" s="24" t="s">
        <v>134</v>
      </c>
    </row>
    <row r="3630" spans="2:65" s="11" customFormat="1" ht="13.5">
      <c r="B3630" s="210"/>
      <c r="C3630" s="211"/>
      <c r="D3630" s="208" t="s">
        <v>171</v>
      </c>
      <c r="E3630" s="212" t="s">
        <v>21</v>
      </c>
      <c r="F3630" s="213" t="s">
        <v>1064</v>
      </c>
      <c r="G3630" s="211"/>
      <c r="H3630" s="214">
        <v>7.59</v>
      </c>
      <c r="I3630" s="215"/>
      <c r="J3630" s="211"/>
      <c r="K3630" s="211"/>
      <c r="L3630" s="216"/>
      <c r="M3630" s="217"/>
      <c r="N3630" s="218"/>
      <c r="O3630" s="218"/>
      <c r="P3630" s="218"/>
      <c r="Q3630" s="218"/>
      <c r="R3630" s="218"/>
      <c r="S3630" s="218"/>
      <c r="T3630" s="219"/>
      <c r="AT3630" s="220" t="s">
        <v>171</v>
      </c>
      <c r="AU3630" s="220" t="s">
        <v>134</v>
      </c>
      <c r="AV3630" s="11" t="s">
        <v>134</v>
      </c>
      <c r="AW3630" s="11" t="s">
        <v>33</v>
      </c>
      <c r="AX3630" s="11" t="s">
        <v>70</v>
      </c>
      <c r="AY3630" s="220" t="s">
        <v>126</v>
      </c>
    </row>
    <row r="3631" spans="2:65" s="11" customFormat="1" ht="13.5">
      <c r="B3631" s="210"/>
      <c r="C3631" s="211"/>
      <c r="D3631" s="208" t="s">
        <v>171</v>
      </c>
      <c r="E3631" s="212" t="s">
        <v>21</v>
      </c>
      <c r="F3631" s="213" t="s">
        <v>1243</v>
      </c>
      <c r="G3631" s="211"/>
      <c r="H3631" s="214">
        <v>19.84</v>
      </c>
      <c r="I3631" s="215"/>
      <c r="J3631" s="211"/>
      <c r="K3631" s="211"/>
      <c r="L3631" s="216"/>
      <c r="M3631" s="217"/>
      <c r="N3631" s="218"/>
      <c r="O3631" s="218"/>
      <c r="P3631" s="218"/>
      <c r="Q3631" s="218"/>
      <c r="R3631" s="218"/>
      <c r="S3631" s="218"/>
      <c r="T3631" s="219"/>
      <c r="AT3631" s="220" t="s">
        <v>171</v>
      </c>
      <c r="AU3631" s="220" t="s">
        <v>134</v>
      </c>
      <c r="AV3631" s="11" t="s">
        <v>134</v>
      </c>
      <c r="AW3631" s="11" t="s">
        <v>33</v>
      </c>
      <c r="AX3631" s="11" t="s">
        <v>70</v>
      </c>
      <c r="AY3631" s="220" t="s">
        <v>126</v>
      </c>
    </row>
    <row r="3632" spans="2:65" s="11" customFormat="1" ht="13.5">
      <c r="B3632" s="210"/>
      <c r="C3632" s="211"/>
      <c r="D3632" s="208" t="s">
        <v>171</v>
      </c>
      <c r="E3632" s="212" t="s">
        <v>21</v>
      </c>
      <c r="F3632" s="213" t="s">
        <v>1244</v>
      </c>
      <c r="G3632" s="211"/>
      <c r="H3632" s="214">
        <v>10.99</v>
      </c>
      <c r="I3632" s="215"/>
      <c r="J3632" s="211"/>
      <c r="K3632" s="211"/>
      <c r="L3632" s="216"/>
      <c r="M3632" s="217"/>
      <c r="N3632" s="218"/>
      <c r="O3632" s="218"/>
      <c r="P3632" s="218"/>
      <c r="Q3632" s="218"/>
      <c r="R3632" s="218"/>
      <c r="S3632" s="218"/>
      <c r="T3632" s="219"/>
      <c r="AT3632" s="220" t="s">
        <v>171</v>
      </c>
      <c r="AU3632" s="220" t="s">
        <v>134</v>
      </c>
      <c r="AV3632" s="11" t="s">
        <v>134</v>
      </c>
      <c r="AW3632" s="11" t="s">
        <v>33</v>
      </c>
      <c r="AX3632" s="11" t="s">
        <v>70</v>
      </c>
      <c r="AY3632" s="220" t="s">
        <v>126</v>
      </c>
    </row>
    <row r="3633" spans="2:51" s="11" customFormat="1" ht="13.5">
      <c r="B3633" s="210"/>
      <c r="C3633" s="211"/>
      <c r="D3633" s="208" t="s">
        <v>171</v>
      </c>
      <c r="E3633" s="212" t="s">
        <v>21</v>
      </c>
      <c r="F3633" s="213" t="s">
        <v>1252</v>
      </c>
      <c r="G3633" s="211"/>
      <c r="H3633" s="214">
        <v>3.82</v>
      </c>
      <c r="I3633" s="215"/>
      <c r="J3633" s="211"/>
      <c r="K3633" s="211"/>
      <c r="L3633" s="216"/>
      <c r="M3633" s="217"/>
      <c r="N3633" s="218"/>
      <c r="O3633" s="218"/>
      <c r="P3633" s="218"/>
      <c r="Q3633" s="218"/>
      <c r="R3633" s="218"/>
      <c r="S3633" s="218"/>
      <c r="T3633" s="219"/>
      <c r="AT3633" s="220" t="s">
        <v>171</v>
      </c>
      <c r="AU3633" s="220" t="s">
        <v>134</v>
      </c>
      <c r="AV3633" s="11" t="s">
        <v>134</v>
      </c>
      <c r="AW3633" s="11" t="s">
        <v>33</v>
      </c>
      <c r="AX3633" s="11" t="s">
        <v>70</v>
      </c>
      <c r="AY3633" s="220" t="s">
        <v>126</v>
      </c>
    </row>
    <row r="3634" spans="2:51" s="11" customFormat="1" ht="13.5">
      <c r="B3634" s="210"/>
      <c r="C3634" s="211"/>
      <c r="D3634" s="208" t="s">
        <v>171</v>
      </c>
      <c r="E3634" s="212" t="s">
        <v>21</v>
      </c>
      <c r="F3634" s="213" t="s">
        <v>1254</v>
      </c>
      <c r="G3634" s="211"/>
      <c r="H3634" s="214">
        <v>4.04</v>
      </c>
      <c r="I3634" s="215"/>
      <c r="J3634" s="211"/>
      <c r="K3634" s="211"/>
      <c r="L3634" s="216"/>
      <c r="M3634" s="217"/>
      <c r="N3634" s="218"/>
      <c r="O3634" s="218"/>
      <c r="P3634" s="218"/>
      <c r="Q3634" s="218"/>
      <c r="R3634" s="218"/>
      <c r="S3634" s="218"/>
      <c r="T3634" s="219"/>
      <c r="AT3634" s="220" t="s">
        <v>171</v>
      </c>
      <c r="AU3634" s="220" t="s">
        <v>134</v>
      </c>
      <c r="AV3634" s="11" t="s">
        <v>134</v>
      </c>
      <c r="AW3634" s="11" t="s">
        <v>33</v>
      </c>
      <c r="AX3634" s="11" t="s">
        <v>70</v>
      </c>
      <c r="AY3634" s="220" t="s">
        <v>126</v>
      </c>
    </row>
    <row r="3635" spans="2:51" s="11" customFormat="1" ht="13.5">
      <c r="B3635" s="210"/>
      <c r="C3635" s="211"/>
      <c r="D3635" s="208" t="s">
        <v>171</v>
      </c>
      <c r="E3635" s="212" t="s">
        <v>21</v>
      </c>
      <c r="F3635" s="213" t="s">
        <v>1255</v>
      </c>
      <c r="G3635" s="211"/>
      <c r="H3635" s="214">
        <v>3.93</v>
      </c>
      <c r="I3635" s="215"/>
      <c r="J3635" s="211"/>
      <c r="K3635" s="211"/>
      <c r="L3635" s="216"/>
      <c r="M3635" s="217"/>
      <c r="N3635" s="218"/>
      <c r="O3635" s="218"/>
      <c r="P3635" s="218"/>
      <c r="Q3635" s="218"/>
      <c r="R3635" s="218"/>
      <c r="S3635" s="218"/>
      <c r="T3635" s="219"/>
      <c r="AT3635" s="220" t="s">
        <v>171</v>
      </c>
      <c r="AU3635" s="220" t="s">
        <v>134</v>
      </c>
      <c r="AV3635" s="11" t="s">
        <v>134</v>
      </c>
      <c r="AW3635" s="11" t="s">
        <v>33</v>
      </c>
      <c r="AX3635" s="11" t="s">
        <v>70</v>
      </c>
      <c r="AY3635" s="220" t="s">
        <v>126</v>
      </c>
    </row>
    <row r="3636" spans="2:51" s="11" customFormat="1" ht="13.5">
      <c r="B3636" s="210"/>
      <c r="C3636" s="211"/>
      <c r="D3636" s="208" t="s">
        <v>171</v>
      </c>
      <c r="E3636" s="212" t="s">
        <v>21</v>
      </c>
      <c r="F3636" s="213" t="s">
        <v>1271</v>
      </c>
      <c r="G3636" s="211"/>
      <c r="H3636" s="214">
        <v>5.9</v>
      </c>
      <c r="I3636" s="215"/>
      <c r="J3636" s="211"/>
      <c r="K3636" s="211"/>
      <c r="L3636" s="216"/>
      <c r="M3636" s="217"/>
      <c r="N3636" s="218"/>
      <c r="O3636" s="218"/>
      <c r="P3636" s="218"/>
      <c r="Q3636" s="218"/>
      <c r="R3636" s="218"/>
      <c r="S3636" s="218"/>
      <c r="T3636" s="219"/>
      <c r="AT3636" s="220" t="s">
        <v>171</v>
      </c>
      <c r="AU3636" s="220" t="s">
        <v>134</v>
      </c>
      <c r="AV3636" s="11" t="s">
        <v>134</v>
      </c>
      <c r="AW3636" s="11" t="s">
        <v>33</v>
      </c>
      <c r="AX3636" s="11" t="s">
        <v>70</v>
      </c>
      <c r="AY3636" s="220" t="s">
        <v>126</v>
      </c>
    </row>
    <row r="3637" spans="2:51" s="11" customFormat="1" ht="13.5">
      <c r="B3637" s="210"/>
      <c r="C3637" s="211"/>
      <c r="D3637" s="208" t="s">
        <v>171</v>
      </c>
      <c r="E3637" s="212" t="s">
        <v>21</v>
      </c>
      <c r="F3637" s="213" t="s">
        <v>1272</v>
      </c>
      <c r="G3637" s="211"/>
      <c r="H3637" s="214">
        <v>4.8899999999999997</v>
      </c>
      <c r="I3637" s="215"/>
      <c r="J3637" s="211"/>
      <c r="K3637" s="211"/>
      <c r="L3637" s="216"/>
      <c r="M3637" s="217"/>
      <c r="N3637" s="218"/>
      <c r="O3637" s="218"/>
      <c r="P3637" s="218"/>
      <c r="Q3637" s="218"/>
      <c r="R3637" s="218"/>
      <c r="S3637" s="218"/>
      <c r="T3637" s="219"/>
      <c r="AT3637" s="220" t="s">
        <v>171</v>
      </c>
      <c r="AU3637" s="220" t="s">
        <v>134</v>
      </c>
      <c r="AV3637" s="11" t="s">
        <v>134</v>
      </c>
      <c r="AW3637" s="11" t="s">
        <v>33</v>
      </c>
      <c r="AX3637" s="11" t="s">
        <v>70</v>
      </c>
      <c r="AY3637" s="220" t="s">
        <v>126</v>
      </c>
    </row>
    <row r="3638" spans="2:51" s="11" customFormat="1" ht="13.5">
      <c r="B3638" s="210"/>
      <c r="C3638" s="211"/>
      <c r="D3638" s="208" t="s">
        <v>171</v>
      </c>
      <c r="E3638" s="212" t="s">
        <v>21</v>
      </c>
      <c r="F3638" s="213" t="s">
        <v>1274</v>
      </c>
      <c r="G3638" s="211"/>
      <c r="H3638" s="214">
        <v>3.46</v>
      </c>
      <c r="I3638" s="215"/>
      <c r="J3638" s="211"/>
      <c r="K3638" s="211"/>
      <c r="L3638" s="216"/>
      <c r="M3638" s="217"/>
      <c r="N3638" s="218"/>
      <c r="O3638" s="218"/>
      <c r="P3638" s="218"/>
      <c r="Q3638" s="218"/>
      <c r="R3638" s="218"/>
      <c r="S3638" s="218"/>
      <c r="T3638" s="219"/>
      <c r="AT3638" s="220" t="s">
        <v>171</v>
      </c>
      <c r="AU3638" s="220" t="s">
        <v>134</v>
      </c>
      <c r="AV3638" s="11" t="s">
        <v>134</v>
      </c>
      <c r="AW3638" s="11" t="s">
        <v>33</v>
      </c>
      <c r="AX3638" s="11" t="s">
        <v>70</v>
      </c>
      <c r="AY3638" s="220" t="s">
        <v>126</v>
      </c>
    </row>
    <row r="3639" spans="2:51" s="11" customFormat="1" ht="13.5">
      <c r="B3639" s="210"/>
      <c r="C3639" s="211"/>
      <c r="D3639" s="208" t="s">
        <v>171</v>
      </c>
      <c r="E3639" s="212" t="s">
        <v>21</v>
      </c>
      <c r="F3639" s="213" t="s">
        <v>1275</v>
      </c>
      <c r="G3639" s="211"/>
      <c r="H3639" s="214">
        <v>3.46</v>
      </c>
      <c r="I3639" s="215"/>
      <c r="J3639" s="211"/>
      <c r="K3639" s="211"/>
      <c r="L3639" s="216"/>
      <c r="M3639" s="217"/>
      <c r="N3639" s="218"/>
      <c r="O3639" s="218"/>
      <c r="P3639" s="218"/>
      <c r="Q3639" s="218"/>
      <c r="R3639" s="218"/>
      <c r="S3639" s="218"/>
      <c r="T3639" s="219"/>
      <c r="AT3639" s="220" t="s">
        <v>171</v>
      </c>
      <c r="AU3639" s="220" t="s">
        <v>134</v>
      </c>
      <c r="AV3639" s="11" t="s">
        <v>134</v>
      </c>
      <c r="AW3639" s="11" t="s">
        <v>33</v>
      </c>
      <c r="AX3639" s="11" t="s">
        <v>70</v>
      </c>
      <c r="AY3639" s="220" t="s">
        <v>126</v>
      </c>
    </row>
    <row r="3640" spans="2:51" s="11" customFormat="1" ht="13.5">
      <c r="B3640" s="210"/>
      <c r="C3640" s="211"/>
      <c r="D3640" s="208" t="s">
        <v>171</v>
      </c>
      <c r="E3640" s="212" t="s">
        <v>21</v>
      </c>
      <c r="F3640" s="213" t="s">
        <v>1276</v>
      </c>
      <c r="G3640" s="211"/>
      <c r="H3640" s="214">
        <v>3.46</v>
      </c>
      <c r="I3640" s="215"/>
      <c r="J3640" s="211"/>
      <c r="K3640" s="211"/>
      <c r="L3640" s="216"/>
      <c r="M3640" s="217"/>
      <c r="N3640" s="218"/>
      <c r="O3640" s="218"/>
      <c r="P3640" s="218"/>
      <c r="Q3640" s="218"/>
      <c r="R3640" s="218"/>
      <c r="S3640" s="218"/>
      <c r="T3640" s="219"/>
      <c r="AT3640" s="220" t="s">
        <v>171</v>
      </c>
      <c r="AU3640" s="220" t="s">
        <v>134</v>
      </c>
      <c r="AV3640" s="11" t="s">
        <v>134</v>
      </c>
      <c r="AW3640" s="11" t="s">
        <v>33</v>
      </c>
      <c r="AX3640" s="11" t="s">
        <v>70</v>
      </c>
      <c r="AY3640" s="220" t="s">
        <v>126</v>
      </c>
    </row>
    <row r="3641" spans="2:51" s="11" customFormat="1" ht="13.5">
      <c r="B3641" s="210"/>
      <c r="C3641" s="211"/>
      <c r="D3641" s="208" t="s">
        <v>171</v>
      </c>
      <c r="E3641" s="212" t="s">
        <v>21</v>
      </c>
      <c r="F3641" s="213" t="s">
        <v>1277</v>
      </c>
      <c r="G3641" s="211"/>
      <c r="H3641" s="214">
        <v>3.46</v>
      </c>
      <c r="I3641" s="215"/>
      <c r="J3641" s="211"/>
      <c r="K3641" s="211"/>
      <c r="L3641" s="216"/>
      <c r="M3641" s="217"/>
      <c r="N3641" s="218"/>
      <c r="O3641" s="218"/>
      <c r="P3641" s="218"/>
      <c r="Q3641" s="218"/>
      <c r="R3641" s="218"/>
      <c r="S3641" s="218"/>
      <c r="T3641" s="219"/>
      <c r="AT3641" s="220" t="s">
        <v>171</v>
      </c>
      <c r="AU3641" s="220" t="s">
        <v>134</v>
      </c>
      <c r="AV3641" s="11" t="s">
        <v>134</v>
      </c>
      <c r="AW3641" s="11" t="s">
        <v>33</v>
      </c>
      <c r="AX3641" s="11" t="s">
        <v>70</v>
      </c>
      <c r="AY3641" s="220" t="s">
        <v>126</v>
      </c>
    </row>
    <row r="3642" spans="2:51" s="11" customFormat="1" ht="13.5">
      <c r="B3642" s="210"/>
      <c r="C3642" s="211"/>
      <c r="D3642" s="208" t="s">
        <v>171</v>
      </c>
      <c r="E3642" s="212" t="s">
        <v>21</v>
      </c>
      <c r="F3642" s="213" t="s">
        <v>1278</v>
      </c>
      <c r="G3642" s="211"/>
      <c r="H3642" s="214">
        <v>3.46</v>
      </c>
      <c r="I3642" s="215"/>
      <c r="J3642" s="211"/>
      <c r="K3642" s="211"/>
      <c r="L3642" s="216"/>
      <c r="M3642" s="217"/>
      <c r="N3642" s="218"/>
      <c r="O3642" s="218"/>
      <c r="P3642" s="218"/>
      <c r="Q3642" s="218"/>
      <c r="R3642" s="218"/>
      <c r="S3642" s="218"/>
      <c r="T3642" s="219"/>
      <c r="AT3642" s="220" t="s">
        <v>171</v>
      </c>
      <c r="AU3642" s="220" t="s">
        <v>134</v>
      </c>
      <c r="AV3642" s="11" t="s">
        <v>134</v>
      </c>
      <c r="AW3642" s="11" t="s">
        <v>33</v>
      </c>
      <c r="AX3642" s="11" t="s">
        <v>70</v>
      </c>
      <c r="AY3642" s="220" t="s">
        <v>126</v>
      </c>
    </row>
    <row r="3643" spans="2:51" s="11" customFormat="1" ht="13.5">
      <c r="B3643" s="210"/>
      <c r="C3643" s="211"/>
      <c r="D3643" s="208" t="s">
        <v>171</v>
      </c>
      <c r="E3643" s="212" t="s">
        <v>21</v>
      </c>
      <c r="F3643" s="213" t="s">
        <v>1279</v>
      </c>
      <c r="G3643" s="211"/>
      <c r="H3643" s="214">
        <v>3.61</v>
      </c>
      <c r="I3643" s="215"/>
      <c r="J3643" s="211"/>
      <c r="K3643" s="211"/>
      <c r="L3643" s="216"/>
      <c r="M3643" s="217"/>
      <c r="N3643" s="218"/>
      <c r="O3643" s="218"/>
      <c r="P3643" s="218"/>
      <c r="Q3643" s="218"/>
      <c r="R3643" s="218"/>
      <c r="S3643" s="218"/>
      <c r="T3643" s="219"/>
      <c r="AT3643" s="220" t="s">
        <v>171</v>
      </c>
      <c r="AU3643" s="220" t="s">
        <v>134</v>
      </c>
      <c r="AV3643" s="11" t="s">
        <v>134</v>
      </c>
      <c r="AW3643" s="11" t="s">
        <v>33</v>
      </c>
      <c r="AX3643" s="11" t="s">
        <v>70</v>
      </c>
      <c r="AY3643" s="220" t="s">
        <v>126</v>
      </c>
    </row>
    <row r="3644" spans="2:51" s="11" customFormat="1" ht="13.5">
      <c r="B3644" s="210"/>
      <c r="C3644" s="211"/>
      <c r="D3644" s="208" t="s">
        <v>171</v>
      </c>
      <c r="E3644" s="212" t="s">
        <v>21</v>
      </c>
      <c r="F3644" s="213" t="s">
        <v>1280</v>
      </c>
      <c r="G3644" s="211"/>
      <c r="H3644" s="214">
        <v>3.52</v>
      </c>
      <c r="I3644" s="215"/>
      <c r="J3644" s="211"/>
      <c r="K3644" s="211"/>
      <c r="L3644" s="216"/>
      <c r="M3644" s="217"/>
      <c r="N3644" s="218"/>
      <c r="O3644" s="218"/>
      <c r="P3644" s="218"/>
      <c r="Q3644" s="218"/>
      <c r="R3644" s="218"/>
      <c r="S3644" s="218"/>
      <c r="T3644" s="219"/>
      <c r="AT3644" s="220" t="s">
        <v>171</v>
      </c>
      <c r="AU3644" s="220" t="s">
        <v>134</v>
      </c>
      <c r="AV3644" s="11" t="s">
        <v>134</v>
      </c>
      <c r="AW3644" s="11" t="s">
        <v>33</v>
      </c>
      <c r="AX3644" s="11" t="s">
        <v>70</v>
      </c>
      <c r="AY3644" s="220" t="s">
        <v>126</v>
      </c>
    </row>
    <row r="3645" spans="2:51" s="11" customFormat="1" ht="13.5">
      <c r="B3645" s="210"/>
      <c r="C3645" s="211"/>
      <c r="D3645" s="208" t="s">
        <v>171</v>
      </c>
      <c r="E3645" s="212" t="s">
        <v>21</v>
      </c>
      <c r="F3645" s="213" t="s">
        <v>1281</v>
      </c>
      <c r="G3645" s="211"/>
      <c r="H3645" s="214">
        <v>3.96</v>
      </c>
      <c r="I3645" s="215"/>
      <c r="J3645" s="211"/>
      <c r="K3645" s="211"/>
      <c r="L3645" s="216"/>
      <c r="M3645" s="217"/>
      <c r="N3645" s="218"/>
      <c r="O3645" s="218"/>
      <c r="P3645" s="218"/>
      <c r="Q3645" s="218"/>
      <c r="R3645" s="218"/>
      <c r="S3645" s="218"/>
      <c r="T3645" s="219"/>
      <c r="AT3645" s="220" t="s">
        <v>171</v>
      </c>
      <c r="AU3645" s="220" t="s">
        <v>134</v>
      </c>
      <c r="AV3645" s="11" t="s">
        <v>134</v>
      </c>
      <c r="AW3645" s="11" t="s">
        <v>33</v>
      </c>
      <c r="AX3645" s="11" t="s">
        <v>70</v>
      </c>
      <c r="AY3645" s="220" t="s">
        <v>126</v>
      </c>
    </row>
    <row r="3646" spans="2:51" s="11" customFormat="1" ht="13.5">
      <c r="B3646" s="210"/>
      <c r="C3646" s="211"/>
      <c r="D3646" s="208" t="s">
        <v>171</v>
      </c>
      <c r="E3646" s="212" t="s">
        <v>21</v>
      </c>
      <c r="F3646" s="213" t="s">
        <v>1282</v>
      </c>
      <c r="G3646" s="211"/>
      <c r="H3646" s="214">
        <v>5.9</v>
      </c>
      <c r="I3646" s="215"/>
      <c r="J3646" s="211"/>
      <c r="K3646" s="211"/>
      <c r="L3646" s="216"/>
      <c r="M3646" s="217"/>
      <c r="N3646" s="218"/>
      <c r="O3646" s="218"/>
      <c r="P3646" s="218"/>
      <c r="Q3646" s="218"/>
      <c r="R3646" s="218"/>
      <c r="S3646" s="218"/>
      <c r="T3646" s="219"/>
      <c r="AT3646" s="220" t="s">
        <v>171</v>
      </c>
      <c r="AU3646" s="220" t="s">
        <v>134</v>
      </c>
      <c r="AV3646" s="11" t="s">
        <v>134</v>
      </c>
      <c r="AW3646" s="11" t="s">
        <v>33</v>
      </c>
      <c r="AX3646" s="11" t="s">
        <v>70</v>
      </c>
      <c r="AY3646" s="220" t="s">
        <v>126</v>
      </c>
    </row>
    <row r="3647" spans="2:51" s="11" customFormat="1" ht="13.5">
      <c r="B3647" s="210"/>
      <c r="C3647" s="211"/>
      <c r="D3647" s="208" t="s">
        <v>171</v>
      </c>
      <c r="E3647" s="212" t="s">
        <v>21</v>
      </c>
      <c r="F3647" s="213" t="s">
        <v>1283</v>
      </c>
      <c r="G3647" s="211"/>
      <c r="H3647" s="214">
        <v>4.8899999999999997</v>
      </c>
      <c r="I3647" s="215"/>
      <c r="J3647" s="211"/>
      <c r="K3647" s="211"/>
      <c r="L3647" s="216"/>
      <c r="M3647" s="217"/>
      <c r="N3647" s="218"/>
      <c r="O3647" s="218"/>
      <c r="P3647" s="218"/>
      <c r="Q3647" s="218"/>
      <c r="R3647" s="218"/>
      <c r="S3647" s="218"/>
      <c r="T3647" s="219"/>
      <c r="AT3647" s="220" t="s">
        <v>171</v>
      </c>
      <c r="AU3647" s="220" t="s">
        <v>134</v>
      </c>
      <c r="AV3647" s="11" t="s">
        <v>134</v>
      </c>
      <c r="AW3647" s="11" t="s">
        <v>33</v>
      </c>
      <c r="AX3647" s="11" t="s">
        <v>70</v>
      </c>
      <c r="AY3647" s="220" t="s">
        <v>126</v>
      </c>
    </row>
    <row r="3648" spans="2:51" s="11" customFormat="1" ht="13.5">
      <c r="B3648" s="210"/>
      <c r="C3648" s="211"/>
      <c r="D3648" s="208" t="s">
        <v>171</v>
      </c>
      <c r="E3648" s="212" t="s">
        <v>21</v>
      </c>
      <c r="F3648" s="213" t="s">
        <v>1285</v>
      </c>
      <c r="G3648" s="211"/>
      <c r="H3648" s="214">
        <v>3.46</v>
      </c>
      <c r="I3648" s="215"/>
      <c r="J3648" s="211"/>
      <c r="K3648" s="211"/>
      <c r="L3648" s="216"/>
      <c r="M3648" s="217"/>
      <c r="N3648" s="218"/>
      <c r="O3648" s="218"/>
      <c r="P3648" s="218"/>
      <c r="Q3648" s="218"/>
      <c r="R3648" s="218"/>
      <c r="S3648" s="218"/>
      <c r="T3648" s="219"/>
      <c r="AT3648" s="220" t="s">
        <v>171</v>
      </c>
      <c r="AU3648" s="220" t="s">
        <v>134</v>
      </c>
      <c r="AV3648" s="11" t="s">
        <v>134</v>
      </c>
      <c r="AW3648" s="11" t="s">
        <v>33</v>
      </c>
      <c r="AX3648" s="11" t="s">
        <v>70</v>
      </c>
      <c r="AY3648" s="220" t="s">
        <v>126</v>
      </c>
    </row>
    <row r="3649" spans="2:65" s="11" customFormat="1" ht="13.5">
      <c r="B3649" s="210"/>
      <c r="C3649" s="211"/>
      <c r="D3649" s="208" t="s">
        <v>171</v>
      </c>
      <c r="E3649" s="212" t="s">
        <v>21</v>
      </c>
      <c r="F3649" s="213" t="s">
        <v>1286</v>
      </c>
      <c r="G3649" s="211"/>
      <c r="H3649" s="214">
        <v>3.46</v>
      </c>
      <c r="I3649" s="215"/>
      <c r="J3649" s="211"/>
      <c r="K3649" s="211"/>
      <c r="L3649" s="216"/>
      <c r="M3649" s="217"/>
      <c r="N3649" s="218"/>
      <c r="O3649" s="218"/>
      <c r="P3649" s="218"/>
      <c r="Q3649" s="218"/>
      <c r="R3649" s="218"/>
      <c r="S3649" s="218"/>
      <c r="T3649" s="219"/>
      <c r="AT3649" s="220" t="s">
        <v>171</v>
      </c>
      <c r="AU3649" s="220" t="s">
        <v>134</v>
      </c>
      <c r="AV3649" s="11" t="s">
        <v>134</v>
      </c>
      <c r="AW3649" s="11" t="s">
        <v>33</v>
      </c>
      <c r="AX3649" s="11" t="s">
        <v>70</v>
      </c>
      <c r="AY3649" s="220" t="s">
        <v>126</v>
      </c>
    </row>
    <row r="3650" spans="2:65" s="11" customFormat="1" ht="13.5">
      <c r="B3650" s="210"/>
      <c r="C3650" s="211"/>
      <c r="D3650" s="208" t="s">
        <v>171</v>
      </c>
      <c r="E3650" s="212" t="s">
        <v>21</v>
      </c>
      <c r="F3650" s="213" t="s">
        <v>1287</v>
      </c>
      <c r="G3650" s="211"/>
      <c r="H3650" s="214">
        <v>3.46</v>
      </c>
      <c r="I3650" s="215"/>
      <c r="J3650" s="211"/>
      <c r="K3650" s="211"/>
      <c r="L3650" s="216"/>
      <c r="M3650" s="217"/>
      <c r="N3650" s="218"/>
      <c r="O3650" s="218"/>
      <c r="P3650" s="218"/>
      <c r="Q3650" s="218"/>
      <c r="R3650" s="218"/>
      <c r="S3650" s="218"/>
      <c r="T3650" s="219"/>
      <c r="AT3650" s="220" t="s">
        <v>171</v>
      </c>
      <c r="AU3650" s="220" t="s">
        <v>134</v>
      </c>
      <c r="AV3650" s="11" t="s">
        <v>134</v>
      </c>
      <c r="AW3650" s="11" t="s">
        <v>33</v>
      </c>
      <c r="AX3650" s="11" t="s">
        <v>70</v>
      </c>
      <c r="AY3650" s="220" t="s">
        <v>126</v>
      </c>
    </row>
    <row r="3651" spans="2:65" s="11" customFormat="1" ht="13.5">
      <c r="B3651" s="210"/>
      <c r="C3651" s="211"/>
      <c r="D3651" s="208" t="s">
        <v>171</v>
      </c>
      <c r="E3651" s="212" t="s">
        <v>21</v>
      </c>
      <c r="F3651" s="213" t="s">
        <v>1288</v>
      </c>
      <c r="G3651" s="211"/>
      <c r="H3651" s="214">
        <v>3.46</v>
      </c>
      <c r="I3651" s="215"/>
      <c r="J3651" s="211"/>
      <c r="K3651" s="211"/>
      <c r="L3651" s="216"/>
      <c r="M3651" s="217"/>
      <c r="N3651" s="218"/>
      <c r="O3651" s="218"/>
      <c r="P3651" s="218"/>
      <c r="Q3651" s="218"/>
      <c r="R3651" s="218"/>
      <c r="S3651" s="218"/>
      <c r="T3651" s="219"/>
      <c r="AT3651" s="220" t="s">
        <v>171</v>
      </c>
      <c r="AU3651" s="220" t="s">
        <v>134</v>
      </c>
      <c r="AV3651" s="11" t="s">
        <v>134</v>
      </c>
      <c r="AW3651" s="11" t="s">
        <v>33</v>
      </c>
      <c r="AX3651" s="11" t="s">
        <v>70</v>
      </c>
      <c r="AY3651" s="220" t="s">
        <v>126</v>
      </c>
    </row>
    <row r="3652" spans="2:65" s="11" customFormat="1" ht="13.5">
      <c r="B3652" s="210"/>
      <c r="C3652" s="211"/>
      <c r="D3652" s="208" t="s">
        <v>171</v>
      </c>
      <c r="E3652" s="212" t="s">
        <v>21</v>
      </c>
      <c r="F3652" s="213" t="s">
        <v>1289</v>
      </c>
      <c r="G3652" s="211"/>
      <c r="H3652" s="214">
        <v>3.46</v>
      </c>
      <c r="I3652" s="215"/>
      <c r="J3652" s="211"/>
      <c r="K3652" s="211"/>
      <c r="L3652" s="216"/>
      <c r="M3652" s="217"/>
      <c r="N3652" s="218"/>
      <c r="O3652" s="218"/>
      <c r="P3652" s="218"/>
      <c r="Q3652" s="218"/>
      <c r="R3652" s="218"/>
      <c r="S3652" s="218"/>
      <c r="T3652" s="219"/>
      <c r="AT3652" s="220" t="s">
        <v>171</v>
      </c>
      <c r="AU3652" s="220" t="s">
        <v>134</v>
      </c>
      <c r="AV3652" s="11" t="s">
        <v>134</v>
      </c>
      <c r="AW3652" s="11" t="s">
        <v>33</v>
      </c>
      <c r="AX3652" s="11" t="s">
        <v>70</v>
      </c>
      <c r="AY3652" s="220" t="s">
        <v>126</v>
      </c>
    </row>
    <row r="3653" spans="2:65" s="11" customFormat="1" ht="13.5">
      <c r="B3653" s="210"/>
      <c r="C3653" s="211"/>
      <c r="D3653" s="208" t="s">
        <v>171</v>
      </c>
      <c r="E3653" s="212" t="s">
        <v>21</v>
      </c>
      <c r="F3653" s="213" t="s">
        <v>1290</v>
      </c>
      <c r="G3653" s="211"/>
      <c r="H3653" s="214">
        <v>3.61</v>
      </c>
      <c r="I3653" s="215"/>
      <c r="J3653" s="211"/>
      <c r="K3653" s="211"/>
      <c r="L3653" s="216"/>
      <c r="M3653" s="217"/>
      <c r="N3653" s="218"/>
      <c r="O3653" s="218"/>
      <c r="P3653" s="218"/>
      <c r="Q3653" s="218"/>
      <c r="R3653" s="218"/>
      <c r="S3653" s="218"/>
      <c r="T3653" s="219"/>
      <c r="AT3653" s="220" t="s">
        <v>171</v>
      </c>
      <c r="AU3653" s="220" t="s">
        <v>134</v>
      </c>
      <c r="AV3653" s="11" t="s">
        <v>134</v>
      </c>
      <c r="AW3653" s="11" t="s">
        <v>33</v>
      </c>
      <c r="AX3653" s="11" t="s">
        <v>70</v>
      </c>
      <c r="AY3653" s="220" t="s">
        <v>126</v>
      </c>
    </row>
    <row r="3654" spans="2:65" s="11" customFormat="1" ht="13.5">
      <c r="B3654" s="210"/>
      <c r="C3654" s="211"/>
      <c r="D3654" s="208" t="s">
        <v>171</v>
      </c>
      <c r="E3654" s="212" t="s">
        <v>21</v>
      </c>
      <c r="F3654" s="213" t="s">
        <v>1291</v>
      </c>
      <c r="G3654" s="211"/>
      <c r="H3654" s="214">
        <v>3.52</v>
      </c>
      <c r="I3654" s="215"/>
      <c r="J3654" s="211"/>
      <c r="K3654" s="211"/>
      <c r="L3654" s="216"/>
      <c r="M3654" s="217"/>
      <c r="N3654" s="218"/>
      <c r="O3654" s="218"/>
      <c r="P3654" s="218"/>
      <c r="Q3654" s="218"/>
      <c r="R3654" s="218"/>
      <c r="S3654" s="218"/>
      <c r="T3654" s="219"/>
      <c r="AT3654" s="220" t="s">
        <v>171</v>
      </c>
      <c r="AU3654" s="220" t="s">
        <v>134</v>
      </c>
      <c r="AV3654" s="11" t="s">
        <v>134</v>
      </c>
      <c r="AW3654" s="11" t="s">
        <v>33</v>
      </c>
      <c r="AX3654" s="11" t="s">
        <v>70</v>
      </c>
      <c r="AY3654" s="220" t="s">
        <v>126</v>
      </c>
    </row>
    <row r="3655" spans="2:65" s="11" customFormat="1" ht="13.5">
      <c r="B3655" s="210"/>
      <c r="C3655" s="211"/>
      <c r="D3655" s="208" t="s">
        <v>171</v>
      </c>
      <c r="E3655" s="212" t="s">
        <v>21</v>
      </c>
      <c r="F3655" s="213" t="s">
        <v>1292</v>
      </c>
      <c r="G3655" s="211"/>
      <c r="H3655" s="214">
        <v>3.96</v>
      </c>
      <c r="I3655" s="215"/>
      <c r="J3655" s="211"/>
      <c r="K3655" s="211"/>
      <c r="L3655" s="216"/>
      <c r="M3655" s="217"/>
      <c r="N3655" s="218"/>
      <c r="O3655" s="218"/>
      <c r="P3655" s="218"/>
      <c r="Q3655" s="218"/>
      <c r="R3655" s="218"/>
      <c r="S3655" s="218"/>
      <c r="T3655" s="219"/>
      <c r="AT3655" s="220" t="s">
        <v>171</v>
      </c>
      <c r="AU3655" s="220" t="s">
        <v>134</v>
      </c>
      <c r="AV3655" s="11" t="s">
        <v>134</v>
      </c>
      <c r="AW3655" s="11" t="s">
        <v>33</v>
      </c>
      <c r="AX3655" s="11" t="s">
        <v>70</v>
      </c>
      <c r="AY3655" s="220" t="s">
        <v>126</v>
      </c>
    </row>
    <row r="3656" spans="2:65" s="12" customFormat="1" ht="13.5">
      <c r="B3656" s="221"/>
      <c r="C3656" s="222"/>
      <c r="D3656" s="205" t="s">
        <v>171</v>
      </c>
      <c r="E3656" s="248" t="s">
        <v>21</v>
      </c>
      <c r="F3656" s="249" t="s">
        <v>174</v>
      </c>
      <c r="G3656" s="222"/>
      <c r="H3656" s="250">
        <v>128.57</v>
      </c>
      <c r="I3656" s="226"/>
      <c r="J3656" s="222"/>
      <c r="K3656" s="222"/>
      <c r="L3656" s="227"/>
      <c r="M3656" s="228"/>
      <c r="N3656" s="229"/>
      <c r="O3656" s="229"/>
      <c r="P3656" s="229"/>
      <c r="Q3656" s="229"/>
      <c r="R3656" s="229"/>
      <c r="S3656" s="229"/>
      <c r="T3656" s="230"/>
      <c r="AT3656" s="231" t="s">
        <v>171</v>
      </c>
      <c r="AU3656" s="231" t="s">
        <v>134</v>
      </c>
      <c r="AV3656" s="12" t="s">
        <v>133</v>
      </c>
      <c r="AW3656" s="12" t="s">
        <v>33</v>
      </c>
      <c r="AX3656" s="12" t="s">
        <v>78</v>
      </c>
      <c r="AY3656" s="231" t="s">
        <v>126</v>
      </c>
    </row>
    <row r="3657" spans="2:65" s="1" customFormat="1" ht="22.5" customHeight="1">
      <c r="B3657" s="41"/>
      <c r="C3657" s="193" t="s">
        <v>2329</v>
      </c>
      <c r="D3657" s="193" t="s">
        <v>129</v>
      </c>
      <c r="E3657" s="194" t="s">
        <v>4260</v>
      </c>
      <c r="F3657" s="195" t="s">
        <v>4261</v>
      </c>
      <c r="G3657" s="196" t="s">
        <v>169</v>
      </c>
      <c r="H3657" s="197">
        <v>268.58800000000002</v>
      </c>
      <c r="I3657" s="198"/>
      <c r="J3657" s="199">
        <f>ROUND(I3657*H3657,2)</f>
        <v>0</v>
      </c>
      <c r="K3657" s="195" t="s">
        <v>160</v>
      </c>
      <c r="L3657" s="61"/>
      <c r="M3657" s="200" t="s">
        <v>21</v>
      </c>
      <c r="N3657" s="201" t="s">
        <v>42</v>
      </c>
      <c r="O3657" s="42"/>
      <c r="P3657" s="202">
        <f>O3657*H3657</f>
        <v>0</v>
      </c>
      <c r="Q3657" s="202">
        <v>0</v>
      </c>
      <c r="R3657" s="202">
        <f>Q3657*H3657</f>
        <v>0</v>
      </c>
      <c r="S3657" s="202">
        <v>0</v>
      </c>
      <c r="T3657" s="203">
        <f>S3657*H3657</f>
        <v>0</v>
      </c>
      <c r="AR3657" s="24" t="s">
        <v>161</v>
      </c>
      <c r="AT3657" s="24" t="s">
        <v>129</v>
      </c>
      <c r="AU3657" s="24" t="s">
        <v>134</v>
      </c>
      <c r="AY3657" s="24" t="s">
        <v>126</v>
      </c>
      <c r="BE3657" s="204">
        <f>IF(N3657="základní",J3657,0)</f>
        <v>0</v>
      </c>
      <c r="BF3657" s="204">
        <f>IF(N3657="snížená",J3657,0)</f>
        <v>0</v>
      </c>
      <c r="BG3657" s="204">
        <f>IF(N3657="zákl. přenesená",J3657,0)</f>
        <v>0</v>
      </c>
      <c r="BH3657" s="204">
        <f>IF(N3657="sníž. přenesená",J3657,0)</f>
        <v>0</v>
      </c>
      <c r="BI3657" s="204">
        <f>IF(N3657="nulová",J3657,0)</f>
        <v>0</v>
      </c>
      <c r="BJ3657" s="24" t="s">
        <v>134</v>
      </c>
      <c r="BK3657" s="204">
        <f>ROUND(I3657*H3657,2)</f>
        <v>0</v>
      </c>
      <c r="BL3657" s="24" t="s">
        <v>161</v>
      </c>
      <c r="BM3657" s="24" t="s">
        <v>4262</v>
      </c>
    </row>
    <row r="3658" spans="2:65" s="1" customFormat="1" ht="13.5">
      <c r="B3658" s="41"/>
      <c r="C3658" s="63"/>
      <c r="D3658" s="208" t="s">
        <v>135</v>
      </c>
      <c r="E3658" s="63"/>
      <c r="F3658" s="209" t="s">
        <v>4263</v>
      </c>
      <c r="G3658" s="63"/>
      <c r="H3658" s="63"/>
      <c r="I3658" s="163"/>
      <c r="J3658" s="63"/>
      <c r="K3658" s="63"/>
      <c r="L3658" s="61"/>
      <c r="M3658" s="207"/>
      <c r="N3658" s="42"/>
      <c r="O3658" s="42"/>
      <c r="P3658" s="42"/>
      <c r="Q3658" s="42"/>
      <c r="R3658" s="42"/>
      <c r="S3658" s="42"/>
      <c r="T3658" s="78"/>
      <c r="AT3658" s="24" t="s">
        <v>135</v>
      </c>
      <c r="AU3658" s="24" t="s">
        <v>134</v>
      </c>
    </row>
    <row r="3659" spans="2:65" s="1" customFormat="1" ht="54">
      <c r="B3659" s="41"/>
      <c r="C3659" s="63"/>
      <c r="D3659" s="205" t="s">
        <v>299</v>
      </c>
      <c r="E3659" s="63"/>
      <c r="F3659" s="235" t="s">
        <v>4245</v>
      </c>
      <c r="G3659" s="63"/>
      <c r="H3659" s="63"/>
      <c r="I3659" s="163"/>
      <c r="J3659" s="63"/>
      <c r="K3659" s="63"/>
      <c r="L3659" s="61"/>
      <c r="M3659" s="207"/>
      <c r="N3659" s="42"/>
      <c r="O3659" s="42"/>
      <c r="P3659" s="42"/>
      <c r="Q3659" s="42"/>
      <c r="R3659" s="42"/>
      <c r="S3659" s="42"/>
      <c r="T3659" s="78"/>
      <c r="AT3659" s="24" t="s">
        <v>299</v>
      </c>
      <c r="AU3659" s="24" t="s">
        <v>134</v>
      </c>
    </row>
    <row r="3660" spans="2:65" s="1" customFormat="1" ht="22.5" customHeight="1">
      <c r="B3660" s="41"/>
      <c r="C3660" s="251" t="s">
        <v>2100</v>
      </c>
      <c r="D3660" s="251" t="s">
        <v>391</v>
      </c>
      <c r="E3660" s="252" t="s">
        <v>4264</v>
      </c>
      <c r="F3660" s="253" t="s">
        <v>4265</v>
      </c>
      <c r="G3660" s="254" t="s">
        <v>169</v>
      </c>
      <c r="H3660" s="255">
        <v>295.447</v>
      </c>
      <c r="I3660" s="256"/>
      <c r="J3660" s="257">
        <f>ROUND(I3660*H3660,2)</f>
        <v>0</v>
      </c>
      <c r="K3660" s="253" t="s">
        <v>160</v>
      </c>
      <c r="L3660" s="258"/>
      <c r="M3660" s="259" t="s">
        <v>21</v>
      </c>
      <c r="N3660" s="260" t="s">
        <v>42</v>
      </c>
      <c r="O3660" s="42"/>
      <c r="P3660" s="202">
        <f>O3660*H3660</f>
        <v>0</v>
      </c>
      <c r="Q3660" s="202">
        <v>0</v>
      </c>
      <c r="R3660" s="202">
        <f>Q3660*H3660</f>
        <v>0</v>
      </c>
      <c r="S3660" s="202">
        <v>0</v>
      </c>
      <c r="T3660" s="203">
        <f>S3660*H3660</f>
        <v>0</v>
      </c>
      <c r="AR3660" s="24" t="s">
        <v>361</v>
      </c>
      <c r="AT3660" s="24" t="s">
        <v>391</v>
      </c>
      <c r="AU3660" s="24" t="s">
        <v>134</v>
      </c>
      <c r="AY3660" s="24" t="s">
        <v>126</v>
      </c>
      <c r="BE3660" s="204">
        <f>IF(N3660="základní",J3660,0)</f>
        <v>0</v>
      </c>
      <c r="BF3660" s="204">
        <f>IF(N3660="snížená",J3660,0)</f>
        <v>0</v>
      </c>
      <c r="BG3660" s="204">
        <f>IF(N3660="zákl. přenesená",J3660,0)</f>
        <v>0</v>
      </c>
      <c r="BH3660" s="204">
        <f>IF(N3660="sníž. přenesená",J3660,0)</f>
        <v>0</v>
      </c>
      <c r="BI3660" s="204">
        <f>IF(N3660="nulová",J3660,0)</f>
        <v>0</v>
      </c>
      <c r="BJ3660" s="24" t="s">
        <v>134</v>
      </c>
      <c r="BK3660" s="204">
        <f>ROUND(I3660*H3660,2)</f>
        <v>0</v>
      </c>
      <c r="BL3660" s="24" t="s">
        <v>161</v>
      </c>
      <c r="BM3660" s="24" t="s">
        <v>4266</v>
      </c>
    </row>
    <row r="3661" spans="2:65" s="1" customFormat="1" ht="27">
      <c r="B3661" s="41"/>
      <c r="C3661" s="63"/>
      <c r="D3661" s="208" t="s">
        <v>135</v>
      </c>
      <c r="E3661" s="63"/>
      <c r="F3661" s="209" t="s">
        <v>4267</v>
      </c>
      <c r="G3661" s="63"/>
      <c r="H3661" s="63"/>
      <c r="I3661" s="163"/>
      <c r="J3661" s="63"/>
      <c r="K3661" s="63"/>
      <c r="L3661" s="61"/>
      <c r="M3661" s="207"/>
      <c r="N3661" s="42"/>
      <c r="O3661" s="42"/>
      <c r="P3661" s="42"/>
      <c r="Q3661" s="42"/>
      <c r="R3661" s="42"/>
      <c r="S3661" s="42"/>
      <c r="T3661" s="78"/>
      <c r="AT3661" s="24" t="s">
        <v>135</v>
      </c>
      <c r="AU3661" s="24" t="s">
        <v>134</v>
      </c>
    </row>
    <row r="3662" spans="2:65" s="11" customFormat="1" ht="13.5">
      <c r="B3662" s="210"/>
      <c r="C3662" s="211"/>
      <c r="D3662" s="208" t="s">
        <v>171</v>
      </c>
      <c r="E3662" s="212" t="s">
        <v>21</v>
      </c>
      <c r="F3662" s="213" t="s">
        <v>4268</v>
      </c>
      <c r="G3662" s="211"/>
      <c r="H3662" s="214">
        <v>295.447</v>
      </c>
      <c r="I3662" s="215"/>
      <c r="J3662" s="211"/>
      <c r="K3662" s="211"/>
      <c r="L3662" s="216"/>
      <c r="M3662" s="217"/>
      <c r="N3662" s="218"/>
      <c r="O3662" s="218"/>
      <c r="P3662" s="218"/>
      <c r="Q3662" s="218"/>
      <c r="R3662" s="218"/>
      <c r="S3662" s="218"/>
      <c r="T3662" s="219"/>
      <c r="AT3662" s="220" t="s">
        <v>171</v>
      </c>
      <c r="AU3662" s="220" t="s">
        <v>134</v>
      </c>
      <c r="AV3662" s="11" t="s">
        <v>134</v>
      </c>
      <c r="AW3662" s="11" t="s">
        <v>33</v>
      </c>
      <c r="AX3662" s="11" t="s">
        <v>70</v>
      </c>
      <c r="AY3662" s="220" t="s">
        <v>126</v>
      </c>
    </row>
    <row r="3663" spans="2:65" s="12" customFormat="1" ht="13.5">
      <c r="B3663" s="221"/>
      <c r="C3663" s="222"/>
      <c r="D3663" s="205" t="s">
        <v>171</v>
      </c>
      <c r="E3663" s="248" t="s">
        <v>21</v>
      </c>
      <c r="F3663" s="249" t="s">
        <v>174</v>
      </c>
      <c r="G3663" s="222"/>
      <c r="H3663" s="250">
        <v>295.447</v>
      </c>
      <c r="I3663" s="226"/>
      <c r="J3663" s="222"/>
      <c r="K3663" s="222"/>
      <c r="L3663" s="227"/>
      <c r="M3663" s="228"/>
      <c r="N3663" s="229"/>
      <c r="O3663" s="229"/>
      <c r="P3663" s="229"/>
      <c r="Q3663" s="229"/>
      <c r="R3663" s="229"/>
      <c r="S3663" s="229"/>
      <c r="T3663" s="230"/>
      <c r="AT3663" s="231" t="s">
        <v>171</v>
      </c>
      <c r="AU3663" s="231" t="s">
        <v>134</v>
      </c>
      <c r="AV3663" s="12" t="s">
        <v>133</v>
      </c>
      <c r="AW3663" s="12" t="s">
        <v>33</v>
      </c>
      <c r="AX3663" s="12" t="s">
        <v>78</v>
      </c>
      <c r="AY3663" s="231" t="s">
        <v>126</v>
      </c>
    </row>
    <row r="3664" spans="2:65" s="1" customFormat="1" ht="22.5" customHeight="1">
      <c r="B3664" s="41"/>
      <c r="C3664" s="193" t="s">
        <v>2232</v>
      </c>
      <c r="D3664" s="193" t="s">
        <v>129</v>
      </c>
      <c r="E3664" s="194" t="s">
        <v>4269</v>
      </c>
      <c r="F3664" s="195" t="s">
        <v>4270</v>
      </c>
      <c r="G3664" s="196" t="s">
        <v>380</v>
      </c>
      <c r="H3664" s="197">
        <v>30.21</v>
      </c>
      <c r="I3664" s="198"/>
      <c r="J3664" s="199">
        <f>ROUND(I3664*H3664,2)</f>
        <v>0</v>
      </c>
      <c r="K3664" s="195" t="s">
        <v>160</v>
      </c>
      <c r="L3664" s="61"/>
      <c r="M3664" s="200" t="s">
        <v>21</v>
      </c>
      <c r="N3664" s="201" t="s">
        <v>42</v>
      </c>
      <c r="O3664" s="42"/>
      <c r="P3664" s="202">
        <f>O3664*H3664</f>
        <v>0</v>
      </c>
      <c r="Q3664" s="202">
        <v>0</v>
      </c>
      <c r="R3664" s="202">
        <f>Q3664*H3664</f>
        <v>0</v>
      </c>
      <c r="S3664" s="202">
        <v>0</v>
      </c>
      <c r="T3664" s="203">
        <f>S3664*H3664</f>
        <v>0</v>
      </c>
      <c r="AR3664" s="24" t="s">
        <v>161</v>
      </c>
      <c r="AT3664" s="24" t="s">
        <v>129</v>
      </c>
      <c r="AU3664" s="24" t="s">
        <v>134</v>
      </c>
      <c r="AY3664" s="24" t="s">
        <v>126</v>
      </c>
      <c r="BE3664" s="204">
        <f>IF(N3664="základní",J3664,0)</f>
        <v>0</v>
      </c>
      <c r="BF3664" s="204">
        <f>IF(N3664="snížená",J3664,0)</f>
        <v>0</v>
      </c>
      <c r="BG3664" s="204">
        <f>IF(N3664="zákl. přenesená",J3664,0)</f>
        <v>0</v>
      </c>
      <c r="BH3664" s="204">
        <f>IF(N3664="sníž. přenesená",J3664,0)</f>
        <v>0</v>
      </c>
      <c r="BI3664" s="204">
        <f>IF(N3664="nulová",J3664,0)</f>
        <v>0</v>
      </c>
      <c r="BJ3664" s="24" t="s">
        <v>134</v>
      </c>
      <c r="BK3664" s="204">
        <f>ROUND(I3664*H3664,2)</f>
        <v>0</v>
      </c>
      <c r="BL3664" s="24" t="s">
        <v>161</v>
      </c>
      <c r="BM3664" s="24" t="s">
        <v>4271</v>
      </c>
    </row>
    <row r="3665" spans="2:65" s="1" customFormat="1" ht="27">
      <c r="B3665" s="41"/>
      <c r="C3665" s="63"/>
      <c r="D3665" s="208" t="s">
        <v>135</v>
      </c>
      <c r="E3665" s="63"/>
      <c r="F3665" s="209" t="s">
        <v>4272</v>
      </c>
      <c r="G3665" s="63"/>
      <c r="H3665" s="63"/>
      <c r="I3665" s="163"/>
      <c r="J3665" s="63"/>
      <c r="K3665" s="63"/>
      <c r="L3665" s="61"/>
      <c r="M3665" s="207"/>
      <c r="N3665" s="42"/>
      <c r="O3665" s="42"/>
      <c r="P3665" s="42"/>
      <c r="Q3665" s="42"/>
      <c r="R3665" s="42"/>
      <c r="S3665" s="42"/>
      <c r="T3665" s="78"/>
      <c r="AT3665" s="24" t="s">
        <v>135</v>
      </c>
      <c r="AU3665" s="24" t="s">
        <v>134</v>
      </c>
    </row>
    <row r="3666" spans="2:65" s="1" customFormat="1" ht="121.5">
      <c r="B3666" s="41"/>
      <c r="C3666" s="63"/>
      <c r="D3666" s="208" t="s">
        <v>299</v>
      </c>
      <c r="E3666" s="63"/>
      <c r="F3666" s="236" t="s">
        <v>1813</v>
      </c>
      <c r="G3666" s="63"/>
      <c r="H3666" s="63"/>
      <c r="I3666" s="163"/>
      <c r="J3666" s="63"/>
      <c r="K3666" s="63"/>
      <c r="L3666" s="61"/>
      <c r="M3666" s="207"/>
      <c r="N3666" s="42"/>
      <c r="O3666" s="42"/>
      <c r="P3666" s="42"/>
      <c r="Q3666" s="42"/>
      <c r="R3666" s="42"/>
      <c r="S3666" s="42"/>
      <c r="T3666" s="78"/>
      <c r="AT3666" s="24" t="s">
        <v>299</v>
      </c>
      <c r="AU3666" s="24" t="s">
        <v>134</v>
      </c>
    </row>
    <row r="3667" spans="2:65" s="10" customFormat="1" ht="29.85" customHeight="1">
      <c r="B3667" s="176"/>
      <c r="C3667" s="177"/>
      <c r="D3667" s="190" t="s">
        <v>69</v>
      </c>
      <c r="E3667" s="191" t="s">
        <v>4273</v>
      </c>
      <c r="F3667" s="191" t="s">
        <v>4274</v>
      </c>
      <c r="G3667" s="177"/>
      <c r="H3667" s="177"/>
      <c r="I3667" s="180"/>
      <c r="J3667" s="192">
        <f>BK3667</f>
        <v>0</v>
      </c>
      <c r="K3667" s="177"/>
      <c r="L3667" s="182"/>
      <c r="M3667" s="183"/>
      <c r="N3667" s="184"/>
      <c r="O3667" s="184"/>
      <c r="P3667" s="185">
        <f>SUM(P3668:P3675)</f>
        <v>0</v>
      </c>
      <c r="Q3667" s="184"/>
      <c r="R3667" s="185">
        <f>SUM(R3668:R3675)</f>
        <v>0</v>
      </c>
      <c r="S3667" s="184"/>
      <c r="T3667" s="186">
        <f>SUM(T3668:T3675)</f>
        <v>0</v>
      </c>
      <c r="AR3667" s="187" t="s">
        <v>134</v>
      </c>
      <c r="AT3667" s="188" t="s">
        <v>69</v>
      </c>
      <c r="AU3667" s="188" t="s">
        <v>78</v>
      </c>
      <c r="AY3667" s="187" t="s">
        <v>126</v>
      </c>
      <c r="BK3667" s="189">
        <f>SUM(BK3668:BK3675)</f>
        <v>0</v>
      </c>
    </row>
    <row r="3668" spans="2:65" s="1" customFormat="1" ht="22.5" customHeight="1">
      <c r="B3668" s="41"/>
      <c r="C3668" s="193" t="s">
        <v>4275</v>
      </c>
      <c r="D3668" s="193" t="s">
        <v>129</v>
      </c>
      <c r="E3668" s="194" t="s">
        <v>4276</v>
      </c>
      <c r="F3668" s="195" t="s">
        <v>4277</v>
      </c>
      <c r="G3668" s="196" t="s">
        <v>169</v>
      </c>
      <c r="H3668" s="197">
        <v>53.4</v>
      </c>
      <c r="I3668" s="198"/>
      <c r="J3668" s="199">
        <f>ROUND(I3668*H3668,2)</f>
        <v>0</v>
      </c>
      <c r="K3668" s="195" t="s">
        <v>160</v>
      </c>
      <c r="L3668" s="61"/>
      <c r="M3668" s="200" t="s">
        <v>21</v>
      </c>
      <c r="N3668" s="201" t="s">
        <v>42</v>
      </c>
      <c r="O3668" s="42"/>
      <c r="P3668" s="202">
        <f>O3668*H3668</f>
        <v>0</v>
      </c>
      <c r="Q3668" s="202">
        <v>0</v>
      </c>
      <c r="R3668" s="202">
        <f>Q3668*H3668</f>
        <v>0</v>
      </c>
      <c r="S3668" s="202">
        <v>0</v>
      </c>
      <c r="T3668" s="203">
        <f>S3668*H3668</f>
        <v>0</v>
      </c>
      <c r="AR3668" s="24" t="s">
        <v>161</v>
      </c>
      <c r="AT3668" s="24" t="s">
        <v>129</v>
      </c>
      <c r="AU3668" s="24" t="s">
        <v>134</v>
      </c>
      <c r="AY3668" s="24" t="s">
        <v>126</v>
      </c>
      <c r="BE3668" s="204">
        <f>IF(N3668="základní",J3668,0)</f>
        <v>0</v>
      </c>
      <c r="BF3668" s="204">
        <f>IF(N3668="snížená",J3668,0)</f>
        <v>0</v>
      </c>
      <c r="BG3668" s="204">
        <f>IF(N3668="zákl. přenesená",J3668,0)</f>
        <v>0</v>
      </c>
      <c r="BH3668" s="204">
        <f>IF(N3668="sníž. přenesená",J3668,0)</f>
        <v>0</v>
      </c>
      <c r="BI3668" s="204">
        <f>IF(N3668="nulová",J3668,0)</f>
        <v>0</v>
      </c>
      <c r="BJ3668" s="24" t="s">
        <v>134</v>
      </c>
      <c r="BK3668" s="204">
        <f>ROUND(I3668*H3668,2)</f>
        <v>0</v>
      </c>
      <c r="BL3668" s="24" t="s">
        <v>161</v>
      </c>
      <c r="BM3668" s="24" t="s">
        <v>4278</v>
      </c>
    </row>
    <row r="3669" spans="2:65" s="1" customFormat="1" ht="13.5">
      <c r="B3669" s="41"/>
      <c r="C3669" s="63"/>
      <c r="D3669" s="208" t="s">
        <v>135</v>
      </c>
      <c r="E3669" s="63"/>
      <c r="F3669" s="209" t="s">
        <v>4279</v>
      </c>
      <c r="G3669" s="63"/>
      <c r="H3669" s="63"/>
      <c r="I3669" s="163"/>
      <c r="J3669" s="63"/>
      <c r="K3669" s="63"/>
      <c r="L3669" s="61"/>
      <c r="M3669" s="207"/>
      <c r="N3669" s="42"/>
      <c r="O3669" s="42"/>
      <c r="P3669" s="42"/>
      <c r="Q3669" s="42"/>
      <c r="R3669" s="42"/>
      <c r="S3669" s="42"/>
      <c r="T3669" s="78"/>
      <c r="AT3669" s="24" t="s">
        <v>135</v>
      </c>
      <c r="AU3669" s="24" t="s">
        <v>134</v>
      </c>
    </row>
    <row r="3670" spans="2:65" s="1" customFormat="1" ht="54">
      <c r="B3670" s="41"/>
      <c r="C3670" s="63"/>
      <c r="D3670" s="205" t="s">
        <v>299</v>
      </c>
      <c r="E3670" s="63"/>
      <c r="F3670" s="235" t="s">
        <v>4280</v>
      </c>
      <c r="G3670" s="63"/>
      <c r="H3670" s="63"/>
      <c r="I3670" s="163"/>
      <c r="J3670" s="63"/>
      <c r="K3670" s="63"/>
      <c r="L3670" s="61"/>
      <c r="M3670" s="207"/>
      <c r="N3670" s="42"/>
      <c r="O3670" s="42"/>
      <c r="P3670" s="42"/>
      <c r="Q3670" s="42"/>
      <c r="R3670" s="42"/>
      <c r="S3670" s="42"/>
      <c r="T3670" s="78"/>
      <c r="AT3670" s="24" t="s">
        <v>299</v>
      </c>
      <c r="AU3670" s="24" t="s">
        <v>134</v>
      </c>
    </row>
    <row r="3671" spans="2:65" s="1" customFormat="1" ht="22.5" customHeight="1">
      <c r="B3671" s="41"/>
      <c r="C3671" s="251" t="s">
        <v>2335</v>
      </c>
      <c r="D3671" s="251" t="s">
        <v>391</v>
      </c>
      <c r="E3671" s="252" t="s">
        <v>4281</v>
      </c>
      <c r="F3671" s="253" t="s">
        <v>4282</v>
      </c>
      <c r="G3671" s="254" t="s">
        <v>169</v>
      </c>
      <c r="H3671" s="255">
        <v>53.4</v>
      </c>
      <c r="I3671" s="256"/>
      <c r="J3671" s="257">
        <f>ROUND(I3671*H3671,2)</f>
        <v>0</v>
      </c>
      <c r="K3671" s="253" t="s">
        <v>160</v>
      </c>
      <c r="L3671" s="258"/>
      <c r="M3671" s="259" t="s">
        <v>21</v>
      </c>
      <c r="N3671" s="260" t="s">
        <v>42</v>
      </c>
      <c r="O3671" s="42"/>
      <c r="P3671" s="202">
        <f>O3671*H3671</f>
        <v>0</v>
      </c>
      <c r="Q3671" s="202">
        <v>0</v>
      </c>
      <c r="R3671" s="202">
        <f>Q3671*H3671</f>
        <v>0</v>
      </c>
      <c r="S3671" s="202">
        <v>0</v>
      </c>
      <c r="T3671" s="203">
        <f>S3671*H3671</f>
        <v>0</v>
      </c>
      <c r="AR3671" s="24" t="s">
        <v>361</v>
      </c>
      <c r="AT3671" s="24" t="s">
        <v>391</v>
      </c>
      <c r="AU3671" s="24" t="s">
        <v>134</v>
      </c>
      <c r="AY3671" s="24" t="s">
        <v>126</v>
      </c>
      <c r="BE3671" s="204">
        <f>IF(N3671="základní",J3671,0)</f>
        <v>0</v>
      </c>
      <c r="BF3671" s="204">
        <f>IF(N3671="snížená",J3671,0)</f>
        <v>0</v>
      </c>
      <c r="BG3671" s="204">
        <f>IF(N3671="zákl. přenesená",J3671,0)</f>
        <v>0</v>
      </c>
      <c r="BH3671" s="204">
        <f>IF(N3671="sníž. přenesená",J3671,0)</f>
        <v>0</v>
      </c>
      <c r="BI3671" s="204">
        <f>IF(N3671="nulová",J3671,0)</f>
        <v>0</v>
      </c>
      <c r="BJ3671" s="24" t="s">
        <v>134</v>
      </c>
      <c r="BK3671" s="204">
        <f>ROUND(I3671*H3671,2)</f>
        <v>0</v>
      </c>
      <c r="BL3671" s="24" t="s">
        <v>161</v>
      </c>
      <c r="BM3671" s="24" t="s">
        <v>4283</v>
      </c>
    </row>
    <row r="3672" spans="2:65" s="1" customFormat="1" ht="27">
      <c r="B3672" s="41"/>
      <c r="C3672" s="63"/>
      <c r="D3672" s="205" t="s">
        <v>135</v>
      </c>
      <c r="E3672" s="63"/>
      <c r="F3672" s="206" t="s">
        <v>4284</v>
      </c>
      <c r="G3672" s="63"/>
      <c r="H3672" s="63"/>
      <c r="I3672" s="163"/>
      <c r="J3672" s="63"/>
      <c r="K3672" s="63"/>
      <c r="L3672" s="61"/>
      <c r="M3672" s="207"/>
      <c r="N3672" s="42"/>
      <c r="O3672" s="42"/>
      <c r="P3672" s="42"/>
      <c r="Q3672" s="42"/>
      <c r="R3672" s="42"/>
      <c r="S3672" s="42"/>
      <c r="T3672" s="78"/>
      <c r="AT3672" s="24" t="s">
        <v>135</v>
      </c>
      <c r="AU3672" s="24" t="s">
        <v>134</v>
      </c>
    </row>
    <row r="3673" spans="2:65" s="1" customFormat="1" ht="22.5" customHeight="1">
      <c r="B3673" s="41"/>
      <c r="C3673" s="193" t="s">
        <v>4285</v>
      </c>
      <c r="D3673" s="193" t="s">
        <v>129</v>
      </c>
      <c r="E3673" s="194" t="s">
        <v>4286</v>
      </c>
      <c r="F3673" s="195" t="s">
        <v>4287</v>
      </c>
      <c r="G3673" s="196" t="s">
        <v>380</v>
      </c>
      <c r="H3673" s="197">
        <v>1.0999999999999999E-2</v>
      </c>
      <c r="I3673" s="198"/>
      <c r="J3673" s="199">
        <f>ROUND(I3673*H3673,2)</f>
        <v>0</v>
      </c>
      <c r="K3673" s="195" t="s">
        <v>160</v>
      </c>
      <c r="L3673" s="61"/>
      <c r="M3673" s="200" t="s">
        <v>21</v>
      </c>
      <c r="N3673" s="201" t="s">
        <v>42</v>
      </c>
      <c r="O3673" s="42"/>
      <c r="P3673" s="202">
        <f>O3673*H3673</f>
        <v>0</v>
      </c>
      <c r="Q3673" s="202">
        <v>0</v>
      </c>
      <c r="R3673" s="202">
        <f>Q3673*H3673</f>
        <v>0</v>
      </c>
      <c r="S3673" s="202">
        <v>0</v>
      </c>
      <c r="T3673" s="203">
        <f>S3673*H3673</f>
        <v>0</v>
      </c>
      <c r="AR3673" s="24" t="s">
        <v>161</v>
      </c>
      <c r="AT3673" s="24" t="s">
        <v>129</v>
      </c>
      <c r="AU3673" s="24" t="s">
        <v>134</v>
      </c>
      <c r="AY3673" s="24" t="s">
        <v>126</v>
      </c>
      <c r="BE3673" s="204">
        <f>IF(N3673="základní",J3673,0)</f>
        <v>0</v>
      </c>
      <c r="BF3673" s="204">
        <f>IF(N3673="snížená",J3673,0)</f>
        <v>0</v>
      </c>
      <c r="BG3673" s="204">
        <f>IF(N3673="zákl. přenesená",J3673,0)</f>
        <v>0</v>
      </c>
      <c r="BH3673" s="204">
        <f>IF(N3673="sníž. přenesená",J3673,0)</f>
        <v>0</v>
      </c>
      <c r="BI3673" s="204">
        <f>IF(N3673="nulová",J3673,0)</f>
        <v>0</v>
      </c>
      <c r="BJ3673" s="24" t="s">
        <v>134</v>
      </c>
      <c r="BK3673" s="204">
        <f>ROUND(I3673*H3673,2)</f>
        <v>0</v>
      </c>
      <c r="BL3673" s="24" t="s">
        <v>161</v>
      </c>
      <c r="BM3673" s="24" t="s">
        <v>4288</v>
      </c>
    </row>
    <row r="3674" spans="2:65" s="1" customFormat="1" ht="27">
      <c r="B3674" s="41"/>
      <c r="C3674" s="63"/>
      <c r="D3674" s="208" t="s">
        <v>135</v>
      </c>
      <c r="E3674" s="63"/>
      <c r="F3674" s="209" t="s">
        <v>4289</v>
      </c>
      <c r="G3674" s="63"/>
      <c r="H3674" s="63"/>
      <c r="I3674" s="163"/>
      <c r="J3674" s="63"/>
      <c r="K3674" s="63"/>
      <c r="L3674" s="61"/>
      <c r="M3674" s="207"/>
      <c r="N3674" s="42"/>
      <c r="O3674" s="42"/>
      <c r="P3674" s="42"/>
      <c r="Q3674" s="42"/>
      <c r="R3674" s="42"/>
      <c r="S3674" s="42"/>
      <c r="T3674" s="78"/>
      <c r="AT3674" s="24" t="s">
        <v>135</v>
      </c>
      <c r="AU3674" s="24" t="s">
        <v>134</v>
      </c>
    </row>
    <row r="3675" spans="2:65" s="1" customFormat="1" ht="121.5">
      <c r="B3675" s="41"/>
      <c r="C3675" s="63"/>
      <c r="D3675" s="208" t="s">
        <v>299</v>
      </c>
      <c r="E3675" s="63"/>
      <c r="F3675" s="236" t="s">
        <v>2231</v>
      </c>
      <c r="G3675" s="63"/>
      <c r="H3675" s="63"/>
      <c r="I3675" s="163"/>
      <c r="J3675" s="63"/>
      <c r="K3675" s="63"/>
      <c r="L3675" s="61"/>
      <c r="M3675" s="207"/>
      <c r="N3675" s="42"/>
      <c r="O3675" s="42"/>
      <c r="P3675" s="42"/>
      <c r="Q3675" s="42"/>
      <c r="R3675" s="42"/>
      <c r="S3675" s="42"/>
      <c r="T3675" s="78"/>
      <c r="AT3675" s="24" t="s">
        <v>299</v>
      </c>
      <c r="AU3675" s="24" t="s">
        <v>134</v>
      </c>
    </row>
    <row r="3676" spans="2:65" s="10" customFormat="1" ht="29.85" customHeight="1">
      <c r="B3676" s="176"/>
      <c r="C3676" s="177"/>
      <c r="D3676" s="190" t="s">
        <v>69</v>
      </c>
      <c r="E3676" s="191" t="s">
        <v>2438</v>
      </c>
      <c r="F3676" s="191" t="s">
        <v>4290</v>
      </c>
      <c r="G3676" s="177"/>
      <c r="H3676" s="177"/>
      <c r="I3676" s="180"/>
      <c r="J3676" s="192">
        <f>BK3676</f>
        <v>0</v>
      </c>
      <c r="K3676" s="177"/>
      <c r="L3676" s="182"/>
      <c r="M3676" s="183"/>
      <c r="N3676" s="184"/>
      <c r="O3676" s="184"/>
      <c r="P3676" s="185">
        <f>SUM(P3677:P3828)</f>
        <v>0</v>
      </c>
      <c r="Q3676" s="184"/>
      <c r="R3676" s="185">
        <f>SUM(R3677:R3828)</f>
        <v>0</v>
      </c>
      <c r="S3676" s="184"/>
      <c r="T3676" s="186">
        <f>SUM(T3677:T3828)</f>
        <v>0</v>
      </c>
      <c r="AR3676" s="187" t="s">
        <v>134</v>
      </c>
      <c r="AT3676" s="188" t="s">
        <v>69</v>
      </c>
      <c r="AU3676" s="188" t="s">
        <v>78</v>
      </c>
      <c r="AY3676" s="187" t="s">
        <v>126</v>
      </c>
      <c r="BK3676" s="189">
        <f>SUM(BK3677:BK3828)</f>
        <v>0</v>
      </c>
    </row>
    <row r="3677" spans="2:65" s="1" customFormat="1" ht="22.5" customHeight="1">
      <c r="B3677" s="41"/>
      <c r="C3677" s="193" t="s">
        <v>2339</v>
      </c>
      <c r="D3677" s="193" t="s">
        <v>129</v>
      </c>
      <c r="E3677" s="194" t="s">
        <v>4291</v>
      </c>
      <c r="F3677" s="195" t="s">
        <v>4292</v>
      </c>
      <c r="G3677" s="196" t="s">
        <v>169</v>
      </c>
      <c r="H3677" s="197">
        <v>865.73400000000004</v>
      </c>
      <c r="I3677" s="198"/>
      <c r="J3677" s="199">
        <f>ROUND(I3677*H3677,2)</f>
        <v>0</v>
      </c>
      <c r="K3677" s="195" t="s">
        <v>21</v>
      </c>
      <c r="L3677" s="61"/>
      <c r="M3677" s="200" t="s">
        <v>21</v>
      </c>
      <c r="N3677" s="201" t="s">
        <v>42</v>
      </c>
      <c r="O3677" s="42"/>
      <c r="P3677" s="202">
        <f>O3677*H3677</f>
        <v>0</v>
      </c>
      <c r="Q3677" s="202">
        <v>0</v>
      </c>
      <c r="R3677" s="202">
        <f>Q3677*H3677</f>
        <v>0</v>
      </c>
      <c r="S3677" s="202">
        <v>0</v>
      </c>
      <c r="T3677" s="203">
        <f>S3677*H3677</f>
        <v>0</v>
      </c>
      <c r="AR3677" s="24" t="s">
        <v>161</v>
      </c>
      <c r="AT3677" s="24" t="s">
        <v>129</v>
      </c>
      <c r="AU3677" s="24" t="s">
        <v>134</v>
      </c>
      <c r="AY3677" s="24" t="s">
        <v>126</v>
      </c>
      <c r="BE3677" s="204">
        <f>IF(N3677="základní",J3677,0)</f>
        <v>0</v>
      </c>
      <c r="BF3677" s="204">
        <f>IF(N3677="snížená",J3677,0)</f>
        <v>0</v>
      </c>
      <c r="BG3677" s="204">
        <f>IF(N3677="zákl. přenesená",J3677,0)</f>
        <v>0</v>
      </c>
      <c r="BH3677" s="204">
        <f>IF(N3677="sníž. přenesená",J3677,0)</f>
        <v>0</v>
      </c>
      <c r="BI3677" s="204">
        <f>IF(N3677="nulová",J3677,0)</f>
        <v>0</v>
      </c>
      <c r="BJ3677" s="24" t="s">
        <v>134</v>
      </c>
      <c r="BK3677" s="204">
        <f>ROUND(I3677*H3677,2)</f>
        <v>0</v>
      </c>
      <c r="BL3677" s="24" t="s">
        <v>161</v>
      </c>
      <c r="BM3677" s="24" t="s">
        <v>4293</v>
      </c>
    </row>
    <row r="3678" spans="2:65" s="1" customFormat="1" ht="13.5">
      <c r="B3678" s="41"/>
      <c r="C3678" s="63"/>
      <c r="D3678" s="205" t="s">
        <v>135</v>
      </c>
      <c r="E3678" s="63"/>
      <c r="F3678" s="206" t="s">
        <v>4292</v>
      </c>
      <c r="G3678" s="63"/>
      <c r="H3678" s="63"/>
      <c r="I3678" s="163"/>
      <c r="J3678" s="63"/>
      <c r="K3678" s="63"/>
      <c r="L3678" s="61"/>
      <c r="M3678" s="207"/>
      <c r="N3678" s="42"/>
      <c r="O3678" s="42"/>
      <c r="P3678" s="42"/>
      <c r="Q3678" s="42"/>
      <c r="R3678" s="42"/>
      <c r="S3678" s="42"/>
      <c r="T3678" s="78"/>
      <c r="AT3678" s="24" t="s">
        <v>135</v>
      </c>
      <c r="AU3678" s="24" t="s">
        <v>134</v>
      </c>
    </row>
    <row r="3679" spans="2:65" s="1" customFormat="1" ht="22.5" customHeight="1">
      <c r="B3679" s="41"/>
      <c r="C3679" s="251" t="s">
        <v>2258</v>
      </c>
      <c r="D3679" s="251" t="s">
        <v>391</v>
      </c>
      <c r="E3679" s="252" t="s">
        <v>4294</v>
      </c>
      <c r="F3679" s="253" t="s">
        <v>4295</v>
      </c>
      <c r="G3679" s="254" t="s">
        <v>169</v>
      </c>
      <c r="H3679" s="255">
        <v>796.28899999999999</v>
      </c>
      <c r="I3679" s="256"/>
      <c r="J3679" s="257">
        <f>ROUND(I3679*H3679,2)</f>
        <v>0</v>
      </c>
      <c r="K3679" s="253" t="s">
        <v>160</v>
      </c>
      <c r="L3679" s="258"/>
      <c r="M3679" s="259" t="s">
        <v>21</v>
      </c>
      <c r="N3679" s="260" t="s">
        <v>42</v>
      </c>
      <c r="O3679" s="42"/>
      <c r="P3679" s="202">
        <f>O3679*H3679</f>
        <v>0</v>
      </c>
      <c r="Q3679" s="202">
        <v>0</v>
      </c>
      <c r="R3679" s="202">
        <f>Q3679*H3679</f>
        <v>0</v>
      </c>
      <c r="S3679" s="202">
        <v>0</v>
      </c>
      <c r="T3679" s="203">
        <f>S3679*H3679</f>
        <v>0</v>
      </c>
      <c r="AR3679" s="24" t="s">
        <v>361</v>
      </c>
      <c r="AT3679" s="24" t="s">
        <v>391</v>
      </c>
      <c r="AU3679" s="24" t="s">
        <v>134</v>
      </c>
      <c r="AY3679" s="24" t="s">
        <v>126</v>
      </c>
      <c r="BE3679" s="204">
        <f>IF(N3679="základní",J3679,0)</f>
        <v>0</v>
      </c>
      <c r="BF3679" s="204">
        <f>IF(N3679="snížená",J3679,0)</f>
        <v>0</v>
      </c>
      <c r="BG3679" s="204">
        <f>IF(N3679="zákl. přenesená",J3679,0)</f>
        <v>0</v>
      </c>
      <c r="BH3679" s="204">
        <f>IF(N3679="sníž. přenesená",J3679,0)</f>
        <v>0</v>
      </c>
      <c r="BI3679" s="204">
        <f>IF(N3679="nulová",J3679,0)</f>
        <v>0</v>
      </c>
      <c r="BJ3679" s="24" t="s">
        <v>134</v>
      </c>
      <c r="BK3679" s="204">
        <f>ROUND(I3679*H3679,2)</f>
        <v>0</v>
      </c>
      <c r="BL3679" s="24" t="s">
        <v>161</v>
      </c>
      <c r="BM3679" s="24" t="s">
        <v>4296</v>
      </c>
    </row>
    <row r="3680" spans="2:65" s="1" customFormat="1" ht="27">
      <c r="B3680" s="41"/>
      <c r="C3680" s="63"/>
      <c r="D3680" s="208" t="s">
        <v>135</v>
      </c>
      <c r="E3680" s="63"/>
      <c r="F3680" s="209" t="s">
        <v>4297</v>
      </c>
      <c r="G3680" s="63"/>
      <c r="H3680" s="63"/>
      <c r="I3680" s="163"/>
      <c r="J3680" s="63"/>
      <c r="K3680" s="63"/>
      <c r="L3680" s="61"/>
      <c r="M3680" s="207"/>
      <c r="N3680" s="42"/>
      <c r="O3680" s="42"/>
      <c r="P3680" s="42"/>
      <c r="Q3680" s="42"/>
      <c r="R3680" s="42"/>
      <c r="S3680" s="42"/>
      <c r="T3680" s="78"/>
      <c r="AT3680" s="24" t="s">
        <v>135</v>
      </c>
      <c r="AU3680" s="24" t="s">
        <v>134</v>
      </c>
    </row>
    <row r="3681" spans="2:51" s="11" customFormat="1" ht="13.5">
      <c r="B3681" s="210"/>
      <c r="C3681" s="211"/>
      <c r="D3681" s="208" t="s">
        <v>171</v>
      </c>
      <c r="E3681" s="212" t="s">
        <v>21</v>
      </c>
      <c r="F3681" s="213" t="s">
        <v>4298</v>
      </c>
      <c r="G3681" s="211"/>
      <c r="H3681" s="214">
        <v>14.715</v>
      </c>
      <c r="I3681" s="215"/>
      <c r="J3681" s="211"/>
      <c r="K3681" s="211"/>
      <c r="L3681" s="216"/>
      <c r="M3681" s="217"/>
      <c r="N3681" s="218"/>
      <c r="O3681" s="218"/>
      <c r="P3681" s="218"/>
      <c r="Q3681" s="218"/>
      <c r="R3681" s="218"/>
      <c r="S3681" s="218"/>
      <c r="T3681" s="219"/>
      <c r="AT3681" s="220" t="s">
        <v>171</v>
      </c>
      <c r="AU3681" s="220" t="s">
        <v>134</v>
      </c>
      <c r="AV3681" s="11" t="s">
        <v>134</v>
      </c>
      <c r="AW3681" s="11" t="s">
        <v>33</v>
      </c>
      <c r="AX3681" s="11" t="s">
        <v>70</v>
      </c>
      <c r="AY3681" s="220" t="s">
        <v>126</v>
      </c>
    </row>
    <row r="3682" spans="2:51" s="11" customFormat="1" ht="13.5">
      <c r="B3682" s="210"/>
      <c r="C3682" s="211"/>
      <c r="D3682" s="208" t="s">
        <v>171</v>
      </c>
      <c r="E3682" s="212" t="s">
        <v>21</v>
      </c>
      <c r="F3682" s="213" t="s">
        <v>4299</v>
      </c>
      <c r="G3682" s="211"/>
      <c r="H3682" s="214">
        <v>14.09</v>
      </c>
      <c r="I3682" s="215"/>
      <c r="J3682" s="211"/>
      <c r="K3682" s="211"/>
      <c r="L3682" s="216"/>
      <c r="M3682" s="217"/>
      <c r="N3682" s="218"/>
      <c r="O3682" s="218"/>
      <c r="P3682" s="218"/>
      <c r="Q3682" s="218"/>
      <c r="R3682" s="218"/>
      <c r="S3682" s="218"/>
      <c r="T3682" s="219"/>
      <c r="AT3682" s="220" t="s">
        <v>171</v>
      </c>
      <c r="AU3682" s="220" t="s">
        <v>134</v>
      </c>
      <c r="AV3682" s="11" t="s">
        <v>134</v>
      </c>
      <c r="AW3682" s="11" t="s">
        <v>33</v>
      </c>
      <c r="AX3682" s="11" t="s">
        <v>70</v>
      </c>
      <c r="AY3682" s="220" t="s">
        <v>126</v>
      </c>
    </row>
    <row r="3683" spans="2:51" s="11" customFormat="1" ht="13.5">
      <c r="B3683" s="210"/>
      <c r="C3683" s="211"/>
      <c r="D3683" s="208" t="s">
        <v>171</v>
      </c>
      <c r="E3683" s="212" t="s">
        <v>21</v>
      </c>
      <c r="F3683" s="213" t="s">
        <v>4300</v>
      </c>
      <c r="G3683" s="211"/>
      <c r="H3683" s="214">
        <v>14.994999999999999</v>
      </c>
      <c r="I3683" s="215"/>
      <c r="J3683" s="211"/>
      <c r="K3683" s="211"/>
      <c r="L3683" s="216"/>
      <c r="M3683" s="217"/>
      <c r="N3683" s="218"/>
      <c r="O3683" s="218"/>
      <c r="P3683" s="218"/>
      <c r="Q3683" s="218"/>
      <c r="R3683" s="218"/>
      <c r="S3683" s="218"/>
      <c r="T3683" s="219"/>
      <c r="AT3683" s="220" t="s">
        <v>171</v>
      </c>
      <c r="AU3683" s="220" t="s">
        <v>134</v>
      </c>
      <c r="AV3683" s="11" t="s">
        <v>134</v>
      </c>
      <c r="AW3683" s="11" t="s">
        <v>33</v>
      </c>
      <c r="AX3683" s="11" t="s">
        <v>70</v>
      </c>
      <c r="AY3683" s="220" t="s">
        <v>126</v>
      </c>
    </row>
    <row r="3684" spans="2:51" s="11" customFormat="1" ht="13.5">
      <c r="B3684" s="210"/>
      <c r="C3684" s="211"/>
      <c r="D3684" s="208" t="s">
        <v>171</v>
      </c>
      <c r="E3684" s="212" t="s">
        <v>21</v>
      </c>
      <c r="F3684" s="213" t="s">
        <v>4301</v>
      </c>
      <c r="G3684" s="211"/>
      <c r="H3684" s="214">
        <v>15.8</v>
      </c>
      <c r="I3684" s="215"/>
      <c r="J3684" s="211"/>
      <c r="K3684" s="211"/>
      <c r="L3684" s="216"/>
      <c r="M3684" s="217"/>
      <c r="N3684" s="218"/>
      <c r="O3684" s="218"/>
      <c r="P3684" s="218"/>
      <c r="Q3684" s="218"/>
      <c r="R3684" s="218"/>
      <c r="S3684" s="218"/>
      <c r="T3684" s="219"/>
      <c r="AT3684" s="220" t="s">
        <v>171</v>
      </c>
      <c r="AU3684" s="220" t="s">
        <v>134</v>
      </c>
      <c r="AV3684" s="11" t="s">
        <v>134</v>
      </c>
      <c r="AW3684" s="11" t="s">
        <v>33</v>
      </c>
      <c r="AX3684" s="11" t="s">
        <v>70</v>
      </c>
      <c r="AY3684" s="220" t="s">
        <v>126</v>
      </c>
    </row>
    <row r="3685" spans="2:51" s="11" customFormat="1" ht="13.5">
      <c r="B3685" s="210"/>
      <c r="C3685" s="211"/>
      <c r="D3685" s="208" t="s">
        <v>171</v>
      </c>
      <c r="E3685" s="212" t="s">
        <v>21</v>
      </c>
      <c r="F3685" s="213" t="s">
        <v>4302</v>
      </c>
      <c r="G3685" s="211"/>
      <c r="H3685" s="214">
        <v>15.994999999999999</v>
      </c>
      <c r="I3685" s="215"/>
      <c r="J3685" s="211"/>
      <c r="K3685" s="211"/>
      <c r="L3685" s="216"/>
      <c r="M3685" s="217"/>
      <c r="N3685" s="218"/>
      <c r="O3685" s="218"/>
      <c r="P3685" s="218"/>
      <c r="Q3685" s="218"/>
      <c r="R3685" s="218"/>
      <c r="S3685" s="218"/>
      <c r="T3685" s="219"/>
      <c r="AT3685" s="220" t="s">
        <v>171</v>
      </c>
      <c r="AU3685" s="220" t="s">
        <v>134</v>
      </c>
      <c r="AV3685" s="11" t="s">
        <v>134</v>
      </c>
      <c r="AW3685" s="11" t="s">
        <v>33</v>
      </c>
      <c r="AX3685" s="11" t="s">
        <v>70</v>
      </c>
      <c r="AY3685" s="220" t="s">
        <v>126</v>
      </c>
    </row>
    <row r="3686" spans="2:51" s="11" customFormat="1" ht="13.5">
      <c r="B3686" s="210"/>
      <c r="C3686" s="211"/>
      <c r="D3686" s="208" t="s">
        <v>171</v>
      </c>
      <c r="E3686" s="212" t="s">
        <v>21</v>
      </c>
      <c r="F3686" s="213" t="s">
        <v>4303</v>
      </c>
      <c r="G3686" s="211"/>
      <c r="H3686" s="214">
        <v>12.13</v>
      </c>
      <c r="I3686" s="215"/>
      <c r="J3686" s="211"/>
      <c r="K3686" s="211"/>
      <c r="L3686" s="216"/>
      <c r="M3686" s="217"/>
      <c r="N3686" s="218"/>
      <c r="O3686" s="218"/>
      <c r="P3686" s="218"/>
      <c r="Q3686" s="218"/>
      <c r="R3686" s="218"/>
      <c r="S3686" s="218"/>
      <c r="T3686" s="219"/>
      <c r="AT3686" s="220" t="s">
        <v>171</v>
      </c>
      <c r="AU3686" s="220" t="s">
        <v>134</v>
      </c>
      <c r="AV3686" s="11" t="s">
        <v>134</v>
      </c>
      <c r="AW3686" s="11" t="s">
        <v>33</v>
      </c>
      <c r="AX3686" s="11" t="s">
        <v>70</v>
      </c>
      <c r="AY3686" s="220" t="s">
        <v>126</v>
      </c>
    </row>
    <row r="3687" spans="2:51" s="11" customFormat="1" ht="13.5">
      <c r="B3687" s="210"/>
      <c r="C3687" s="211"/>
      <c r="D3687" s="208" t="s">
        <v>171</v>
      </c>
      <c r="E3687" s="212" t="s">
        <v>21</v>
      </c>
      <c r="F3687" s="213" t="s">
        <v>4304</v>
      </c>
      <c r="G3687" s="211"/>
      <c r="H3687" s="214">
        <v>18.434999999999999</v>
      </c>
      <c r="I3687" s="215"/>
      <c r="J3687" s="211"/>
      <c r="K3687" s="211"/>
      <c r="L3687" s="216"/>
      <c r="M3687" s="217"/>
      <c r="N3687" s="218"/>
      <c r="O3687" s="218"/>
      <c r="P3687" s="218"/>
      <c r="Q3687" s="218"/>
      <c r="R3687" s="218"/>
      <c r="S3687" s="218"/>
      <c r="T3687" s="219"/>
      <c r="AT3687" s="220" t="s">
        <v>171</v>
      </c>
      <c r="AU3687" s="220" t="s">
        <v>134</v>
      </c>
      <c r="AV3687" s="11" t="s">
        <v>134</v>
      </c>
      <c r="AW3687" s="11" t="s">
        <v>33</v>
      </c>
      <c r="AX3687" s="11" t="s">
        <v>70</v>
      </c>
      <c r="AY3687" s="220" t="s">
        <v>126</v>
      </c>
    </row>
    <row r="3688" spans="2:51" s="11" customFormat="1" ht="13.5">
      <c r="B3688" s="210"/>
      <c r="C3688" s="211"/>
      <c r="D3688" s="208" t="s">
        <v>171</v>
      </c>
      <c r="E3688" s="212" t="s">
        <v>21</v>
      </c>
      <c r="F3688" s="213" t="s">
        <v>4305</v>
      </c>
      <c r="G3688" s="211"/>
      <c r="H3688" s="214">
        <v>9.98</v>
      </c>
      <c r="I3688" s="215"/>
      <c r="J3688" s="211"/>
      <c r="K3688" s="211"/>
      <c r="L3688" s="216"/>
      <c r="M3688" s="217"/>
      <c r="N3688" s="218"/>
      <c r="O3688" s="218"/>
      <c r="P3688" s="218"/>
      <c r="Q3688" s="218"/>
      <c r="R3688" s="218"/>
      <c r="S3688" s="218"/>
      <c r="T3688" s="219"/>
      <c r="AT3688" s="220" t="s">
        <v>171</v>
      </c>
      <c r="AU3688" s="220" t="s">
        <v>134</v>
      </c>
      <c r="AV3688" s="11" t="s">
        <v>134</v>
      </c>
      <c r="AW3688" s="11" t="s">
        <v>33</v>
      </c>
      <c r="AX3688" s="11" t="s">
        <v>70</v>
      </c>
      <c r="AY3688" s="220" t="s">
        <v>126</v>
      </c>
    </row>
    <row r="3689" spans="2:51" s="11" customFormat="1" ht="13.5">
      <c r="B3689" s="210"/>
      <c r="C3689" s="211"/>
      <c r="D3689" s="208" t="s">
        <v>171</v>
      </c>
      <c r="E3689" s="212" t="s">
        <v>21</v>
      </c>
      <c r="F3689" s="213" t="s">
        <v>4306</v>
      </c>
      <c r="G3689" s="211"/>
      <c r="H3689" s="214">
        <v>29.4</v>
      </c>
      <c r="I3689" s="215"/>
      <c r="J3689" s="211"/>
      <c r="K3689" s="211"/>
      <c r="L3689" s="216"/>
      <c r="M3689" s="217"/>
      <c r="N3689" s="218"/>
      <c r="O3689" s="218"/>
      <c r="P3689" s="218"/>
      <c r="Q3689" s="218"/>
      <c r="R3689" s="218"/>
      <c r="S3689" s="218"/>
      <c r="T3689" s="219"/>
      <c r="AT3689" s="220" t="s">
        <v>171</v>
      </c>
      <c r="AU3689" s="220" t="s">
        <v>134</v>
      </c>
      <c r="AV3689" s="11" t="s">
        <v>134</v>
      </c>
      <c r="AW3689" s="11" t="s">
        <v>33</v>
      </c>
      <c r="AX3689" s="11" t="s">
        <v>70</v>
      </c>
      <c r="AY3689" s="220" t="s">
        <v>126</v>
      </c>
    </row>
    <row r="3690" spans="2:51" s="11" customFormat="1" ht="13.5">
      <c r="B3690" s="210"/>
      <c r="C3690" s="211"/>
      <c r="D3690" s="208" t="s">
        <v>171</v>
      </c>
      <c r="E3690" s="212" t="s">
        <v>21</v>
      </c>
      <c r="F3690" s="213" t="s">
        <v>4307</v>
      </c>
      <c r="G3690" s="211"/>
      <c r="H3690" s="214">
        <v>22.7</v>
      </c>
      <c r="I3690" s="215"/>
      <c r="J3690" s="211"/>
      <c r="K3690" s="211"/>
      <c r="L3690" s="216"/>
      <c r="M3690" s="217"/>
      <c r="N3690" s="218"/>
      <c r="O3690" s="218"/>
      <c r="P3690" s="218"/>
      <c r="Q3690" s="218"/>
      <c r="R3690" s="218"/>
      <c r="S3690" s="218"/>
      <c r="T3690" s="219"/>
      <c r="AT3690" s="220" t="s">
        <v>171</v>
      </c>
      <c r="AU3690" s="220" t="s">
        <v>134</v>
      </c>
      <c r="AV3690" s="11" t="s">
        <v>134</v>
      </c>
      <c r="AW3690" s="11" t="s">
        <v>33</v>
      </c>
      <c r="AX3690" s="11" t="s">
        <v>70</v>
      </c>
      <c r="AY3690" s="220" t="s">
        <v>126</v>
      </c>
    </row>
    <row r="3691" spans="2:51" s="11" customFormat="1" ht="13.5">
      <c r="B3691" s="210"/>
      <c r="C3691" s="211"/>
      <c r="D3691" s="208" t="s">
        <v>171</v>
      </c>
      <c r="E3691" s="212" t="s">
        <v>21</v>
      </c>
      <c r="F3691" s="213" t="s">
        <v>4308</v>
      </c>
      <c r="G3691" s="211"/>
      <c r="H3691" s="214">
        <v>24.36</v>
      </c>
      <c r="I3691" s="215"/>
      <c r="J3691" s="211"/>
      <c r="K3691" s="211"/>
      <c r="L3691" s="216"/>
      <c r="M3691" s="217"/>
      <c r="N3691" s="218"/>
      <c r="O3691" s="218"/>
      <c r="P3691" s="218"/>
      <c r="Q3691" s="218"/>
      <c r="R3691" s="218"/>
      <c r="S3691" s="218"/>
      <c r="T3691" s="219"/>
      <c r="AT3691" s="220" t="s">
        <v>171</v>
      </c>
      <c r="AU3691" s="220" t="s">
        <v>134</v>
      </c>
      <c r="AV3691" s="11" t="s">
        <v>134</v>
      </c>
      <c r="AW3691" s="11" t="s">
        <v>33</v>
      </c>
      <c r="AX3691" s="11" t="s">
        <v>70</v>
      </c>
      <c r="AY3691" s="220" t="s">
        <v>126</v>
      </c>
    </row>
    <row r="3692" spans="2:51" s="11" customFormat="1" ht="13.5">
      <c r="B3692" s="210"/>
      <c r="C3692" s="211"/>
      <c r="D3692" s="208" t="s">
        <v>171</v>
      </c>
      <c r="E3692" s="212" t="s">
        <v>21</v>
      </c>
      <c r="F3692" s="213" t="s">
        <v>4309</v>
      </c>
      <c r="G3692" s="211"/>
      <c r="H3692" s="214">
        <v>26.195</v>
      </c>
      <c r="I3692" s="215"/>
      <c r="J3692" s="211"/>
      <c r="K3692" s="211"/>
      <c r="L3692" s="216"/>
      <c r="M3692" s="217"/>
      <c r="N3692" s="218"/>
      <c r="O3692" s="218"/>
      <c r="P3692" s="218"/>
      <c r="Q3692" s="218"/>
      <c r="R3692" s="218"/>
      <c r="S3692" s="218"/>
      <c r="T3692" s="219"/>
      <c r="AT3692" s="220" t="s">
        <v>171</v>
      </c>
      <c r="AU3692" s="220" t="s">
        <v>134</v>
      </c>
      <c r="AV3692" s="11" t="s">
        <v>134</v>
      </c>
      <c r="AW3692" s="11" t="s">
        <v>33</v>
      </c>
      <c r="AX3692" s="11" t="s">
        <v>70</v>
      </c>
      <c r="AY3692" s="220" t="s">
        <v>126</v>
      </c>
    </row>
    <row r="3693" spans="2:51" s="11" customFormat="1" ht="13.5">
      <c r="B3693" s="210"/>
      <c r="C3693" s="211"/>
      <c r="D3693" s="208" t="s">
        <v>171</v>
      </c>
      <c r="E3693" s="212" t="s">
        <v>21</v>
      </c>
      <c r="F3693" s="213" t="s">
        <v>4310</v>
      </c>
      <c r="G3693" s="211"/>
      <c r="H3693" s="214">
        <v>20.440000000000001</v>
      </c>
      <c r="I3693" s="215"/>
      <c r="J3693" s="211"/>
      <c r="K3693" s="211"/>
      <c r="L3693" s="216"/>
      <c r="M3693" s="217"/>
      <c r="N3693" s="218"/>
      <c r="O3693" s="218"/>
      <c r="P3693" s="218"/>
      <c r="Q3693" s="218"/>
      <c r="R3693" s="218"/>
      <c r="S3693" s="218"/>
      <c r="T3693" s="219"/>
      <c r="AT3693" s="220" t="s">
        <v>171</v>
      </c>
      <c r="AU3693" s="220" t="s">
        <v>134</v>
      </c>
      <c r="AV3693" s="11" t="s">
        <v>134</v>
      </c>
      <c r="AW3693" s="11" t="s">
        <v>33</v>
      </c>
      <c r="AX3693" s="11" t="s">
        <v>70</v>
      </c>
      <c r="AY3693" s="220" t="s">
        <v>126</v>
      </c>
    </row>
    <row r="3694" spans="2:51" s="11" customFormat="1" ht="13.5">
      <c r="B3694" s="210"/>
      <c r="C3694" s="211"/>
      <c r="D3694" s="208" t="s">
        <v>171</v>
      </c>
      <c r="E3694" s="212" t="s">
        <v>21</v>
      </c>
      <c r="F3694" s="213" t="s">
        <v>4311</v>
      </c>
      <c r="G3694" s="211"/>
      <c r="H3694" s="214">
        <v>16.93</v>
      </c>
      <c r="I3694" s="215"/>
      <c r="J3694" s="211"/>
      <c r="K3694" s="211"/>
      <c r="L3694" s="216"/>
      <c r="M3694" s="217"/>
      <c r="N3694" s="218"/>
      <c r="O3694" s="218"/>
      <c r="P3694" s="218"/>
      <c r="Q3694" s="218"/>
      <c r="R3694" s="218"/>
      <c r="S3694" s="218"/>
      <c r="T3694" s="219"/>
      <c r="AT3694" s="220" t="s">
        <v>171</v>
      </c>
      <c r="AU3694" s="220" t="s">
        <v>134</v>
      </c>
      <c r="AV3694" s="11" t="s">
        <v>134</v>
      </c>
      <c r="AW3694" s="11" t="s">
        <v>33</v>
      </c>
      <c r="AX3694" s="11" t="s">
        <v>70</v>
      </c>
      <c r="AY3694" s="220" t="s">
        <v>126</v>
      </c>
    </row>
    <row r="3695" spans="2:51" s="11" customFormat="1" ht="13.5">
      <c r="B3695" s="210"/>
      <c r="C3695" s="211"/>
      <c r="D3695" s="208" t="s">
        <v>171</v>
      </c>
      <c r="E3695" s="212" t="s">
        <v>21</v>
      </c>
      <c r="F3695" s="213" t="s">
        <v>4312</v>
      </c>
      <c r="G3695" s="211"/>
      <c r="H3695" s="214">
        <v>28.225000000000001</v>
      </c>
      <c r="I3695" s="215"/>
      <c r="J3695" s="211"/>
      <c r="K3695" s="211"/>
      <c r="L3695" s="216"/>
      <c r="M3695" s="217"/>
      <c r="N3695" s="218"/>
      <c r="O3695" s="218"/>
      <c r="P3695" s="218"/>
      <c r="Q3695" s="218"/>
      <c r="R3695" s="218"/>
      <c r="S3695" s="218"/>
      <c r="T3695" s="219"/>
      <c r="AT3695" s="220" t="s">
        <v>171</v>
      </c>
      <c r="AU3695" s="220" t="s">
        <v>134</v>
      </c>
      <c r="AV3695" s="11" t="s">
        <v>134</v>
      </c>
      <c r="AW3695" s="11" t="s">
        <v>33</v>
      </c>
      <c r="AX3695" s="11" t="s">
        <v>70</v>
      </c>
      <c r="AY3695" s="220" t="s">
        <v>126</v>
      </c>
    </row>
    <row r="3696" spans="2:51" s="11" customFormat="1" ht="13.5">
      <c r="B3696" s="210"/>
      <c r="C3696" s="211"/>
      <c r="D3696" s="208" t="s">
        <v>171</v>
      </c>
      <c r="E3696" s="212" t="s">
        <v>21</v>
      </c>
      <c r="F3696" s="213" t="s">
        <v>4313</v>
      </c>
      <c r="G3696" s="211"/>
      <c r="H3696" s="214">
        <v>26.48</v>
      </c>
      <c r="I3696" s="215"/>
      <c r="J3696" s="211"/>
      <c r="K3696" s="211"/>
      <c r="L3696" s="216"/>
      <c r="M3696" s="217"/>
      <c r="N3696" s="218"/>
      <c r="O3696" s="218"/>
      <c r="P3696" s="218"/>
      <c r="Q3696" s="218"/>
      <c r="R3696" s="218"/>
      <c r="S3696" s="218"/>
      <c r="T3696" s="219"/>
      <c r="AT3696" s="220" t="s">
        <v>171</v>
      </c>
      <c r="AU3696" s="220" t="s">
        <v>134</v>
      </c>
      <c r="AV3696" s="11" t="s">
        <v>134</v>
      </c>
      <c r="AW3696" s="11" t="s">
        <v>33</v>
      </c>
      <c r="AX3696" s="11" t="s">
        <v>70</v>
      </c>
      <c r="AY3696" s="220" t="s">
        <v>126</v>
      </c>
    </row>
    <row r="3697" spans="2:51" s="11" customFormat="1" ht="13.5">
      <c r="B3697" s="210"/>
      <c r="C3697" s="211"/>
      <c r="D3697" s="208" t="s">
        <v>171</v>
      </c>
      <c r="E3697" s="212" t="s">
        <v>21</v>
      </c>
      <c r="F3697" s="213" t="s">
        <v>4314</v>
      </c>
      <c r="G3697" s="211"/>
      <c r="H3697" s="214">
        <v>5.26</v>
      </c>
      <c r="I3697" s="215"/>
      <c r="J3697" s="211"/>
      <c r="K3697" s="211"/>
      <c r="L3697" s="216"/>
      <c r="M3697" s="217"/>
      <c r="N3697" s="218"/>
      <c r="O3697" s="218"/>
      <c r="P3697" s="218"/>
      <c r="Q3697" s="218"/>
      <c r="R3697" s="218"/>
      <c r="S3697" s="218"/>
      <c r="T3697" s="219"/>
      <c r="AT3697" s="220" t="s">
        <v>171</v>
      </c>
      <c r="AU3697" s="220" t="s">
        <v>134</v>
      </c>
      <c r="AV3697" s="11" t="s">
        <v>134</v>
      </c>
      <c r="AW3697" s="11" t="s">
        <v>33</v>
      </c>
      <c r="AX3697" s="11" t="s">
        <v>70</v>
      </c>
      <c r="AY3697" s="220" t="s">
        <v>126</v>
      </c>
    </row>
    <row r="3698" spans="2:51" s="11" customFormat="1" ht="13.5">
      <c r="B3698" s="210"/>
      <c r="C3698" s="211"/>
      <c r="D3698" s="208" t="s">
        <v>171</v>
      </c>
      <c r="E3698" s="212" t="s">
        <v>21</v>
      </c>
      <c r="F3698" s="213" t="s">
        <v>4315</v>
      </c>
      <c r="G3698" s="211"/>
      <c r="H3698" s="214">
        <v>23.295000000000002</v>
      </c>
      <c r="I3698" s="215"/>
      <c r="J3698" s="211"/>
      <c r="K3698" s="211"/>
      <c r="L3698" s="216"/>
      <c r="M3698" s="217"/>
      <c r="N3698" s="218"/>
      <c r="O3698" s="218"/>
      <c r="P3698" s="218"/>
      <c r="Q3698" s="218"/>
      <c r="R3698" s="218"/>
      <c r="S3698" s="218"/>
      <c r="T3698" s="219"/>
      <c r="AT3698" s="220" t="s">
        <v>171</v>
      </c>
      <c r="AU3698" s="220" t="s">
        <v>134</v>
      </c>
      <c r="AV3698" s="11" t="s">
        <v>134</v>
      </c>
      <c r="AW3698" s="11" t="s">
        <v>33</v>
      </c>
      <c r="AX3698" s="11" t="s">
        <v>70</v>
      </c>
      <c r="AY3698" s="220" t="s">
        <v>126</v>
      </c>
    </row>
    <row r="3699" spans="2:51" s="11" customFormat="1" ht="13.5">
      <c r="B3699" s="210"/>
      <c r="C3699" s="211"/>
      <c r="D3699" s="208" t="s">
        <v>171</v>
      </c>
      <c r="E3699" s="212" t="s">
        <v>21</v>
      </c>
      <c r="F3699" s="213" t="s">
        <v>4316</v>
      </c>
      <c r="G3699" s="211"/>
      <c r="H3699" s="214">
        <v>23.3</v>
      </c>
      <c r="I3699" s="215"/>
      <c r="J3699" s="211"/>
      <c r="K3699" s="211"/>
      <c r="L3699" s="216"/>
      <c r="M3699" s="217"/>
      <c r="N3699" s="218"/>
      <c r="O3699" s="218"/>
      <c r="P3699" s="218"/>
      <c r="Q3699" s="218"/>
      <c r="R3699" s="218"/>
      <c r="S3699" s="218"/>
      <c r="T3699" s="219"/>
      <c r="AT3699" s="220" t="s">
        <v>171</v>
      </c>
      <c r="AU3699" s="220" t="s">
        <v>134</v>
      </c>
      <c r="AV3699" s="11" t="s">
        <v>134</v>
      </c>
      <c r="AW3699" s="11" t="s">
        <v>33</v>
      </c>
      <c r="AX3699" s="11" t="s">
        <v>70</v>
      </c>
      <c r="AY3699" s="220" t="s">
        <v>126</v>
      </c>
    </row>
    <row r="3700" spans="2:51" s="11" customFormat="1" ht="13.5">
      <c r="B3700" s="210"/>
      <c r="C3700" s="211"/>
      <c r="D3700" s="208" t="s">
        <v>171</v>
      </c>
      <c r="E3700" s="212" t="s">
        <v>21</v>
      </c>
      <c r="F3700" s="213" t="s">
        <v>4317</v>
      </c>
      <c r="G3700" s="211"/>
      <c r="H3700" s="214">
        <v>23.295000000000002</v>
      </c>
      <c r="I3700" s="215"/>
      <c r="J3700" s="211"/>
      <c r="K3700" s="211"/>
      <c r="L3700" s="216"/>
      <c r="M3700" s="217"/>
      <c r="N3700" s="218"/>
      <c r="O3700" s="218"/>
      <c r="P3700" s="218"/>
      <c r="Q3700" s="218"/>
      <c r="R3700" s="218"/>
      <c r="S3700" s="218"/>
      <c r="T3700" s="219"/>
      <c r="AT3700" s="220" t="s">
        <v>171</v>
      </c>
      <c r="AU3700" s="220" t="s">
        <v>134</v>
      </c>
      <c r="AV3700" s="11" t="s">
        <v>134</v>
      </c>
      <c r="AW3700" s="11" t="s">
        <v>33</v>
      </c>
      <c r="AX3700" s="11" t="s">
        <v>70</v>
      </c>
      <c r="AY3700" s="220" t="s">
        <v>126</v>
      </c>
    </row>
    <row r="3701" spans="2:51" s="11" customFormat="1" ht="13.5">
      <c r="B3701" s="210"/>
      <c r="C3701" s="211"/>
      <c r="D3701" s="208" t="s">
        <v>171</v>
      </c>
      <c r="E3701" s="212" t="s">
        <v>21</v>
      </c>
      <c r="F3701" s="213" t="s">
        <v>4318</v>
      </c>
      <c r="G3701" s="211"/>
      <c r="H3701" s="214">
        <v>23.14</v>
      </c>
      <c r="I3701" s="215"/>
      <c r="J3701" s="211"/>
      <c r="K3701" s="211"/>
      <c r="L3701" s="216"/>
      <c r="M3701" s="217"/>
      <c r="N3701" s="218"/>
      <c r="O3701" s="218"/>
      <c r="P3701" s="218"/>
      <c r="Q3701" s="218"/>
      <c r="R3701" s="218"/>
      <c r="S3701" s="218"/>
      <c r="T3701" s="219"/>
      <c r="AT3701" s="220" t="s">
        <v>171</v>
      </c>
      <c r="AU3701" s="220" t="s">
        <v>134</v>
      </c>
      <c r="AV3701" s="11" t="s">
        <v>134</v>
      </c>
      <c r="AW3701" s="11" t="s">
        <v>33</v>
      </c>
      <c r="AX3701" s="11" t="s">
        <v>70</v>
      </c>
      <c r="AY3701" s="220" t="s">
        <v>126</v>
      </c>
    </row>
    <row r="3702" spans="2:51" s="11" customFormat="1" ht="13.5">
      <c r="B3702" s="210"/>
      <c r="C3702" s="211"/>
      <c r="D3702" s="208" t="s">
        <v>171</v>
      </c>
      <c r="E3702" s="212" t="s">
        <v>21</v>
      </c>
      <c r="F3702" s="213" t="s">
        <v>4319</v>
      </c>
      <c r="G3702" s="211"/>
      <c r="H3702" s="214">
        <v>23.18</v>
      </c>
      <c r="I3702" s="215"/>
      <c r="J3702" s="211"/>
      <c r="K3702" s="211"/>
      <c r="L3702" s="216"/>
      <c r="M3702" s="217"/>
      <c r="N3702" s="218"/>
      <c r="O3702" s="218"/>
      <c r="P3702" s="218"/>
      <c r="Q3702" s="218"/>
      <c r="R3702" s="218"/>
      <c r="S3702" s="218"/>
      <c r="T3702" s="219"/>
      <c r="AT3702" s="220" t="s">
        <v>171</v>
      </c>
      <c r="AU3702" s="220" t="s">
        <v>134</v>
      </c>
      <c r="AV3702" s="11" t="s">
        <v>134</v>
      </c>
      <c r="AW3702" s="11" t="s">
        <v>33</v>
      </c>
      <c r="AX3702" s="11" t="s">
        <v>70</v>
      </c>
      <c r="AY3702" s="220" t="s">
        <v>126</v>
      </c>
    </row>
    <row r="3703" spans="2:51" s="11" customFormat="1" ht="13.5">
      <c r="B3703" s="210"/>
      <c r="C3703" s="211"/>
      <c r="D3703" s="208" t="s">
        <v>171</v>
      </c>
      <c r="E3703" s="212" t="s">
        <v>21</v>
      </c>
      <c r="F3703" s="213" t="s">
        <v>4320</v>
      </c>
      <c r="G3703" s="211"/>
      <c r="H3703" s="214">
        <v>23.274999999999999</v>
      </c>
      <c r="I3703" s="215"/>
      <c r="J3703" s="211"/>
      <c r="K3703" s="211"/>
      <c r="L3703" s="216"/>
      <c r="M3703" s="217"/>
      <c r="N3703" s="218"/>
      <c r="O3703" s="218"/>
      <c r="P3703" s="218"/>
      <c r="Q3703" s="218"/>
      <c r="R3703" s="218"/>
      <c r="S3703" s="218"/>
      <c r="T3703" s="219"/>
      <c r="AT3703" s="220" t="s">
        <v>171</v>
      </c>
      <c r="AU3703" s="220" t="s">
        <v>134</v>
      </c>
      <c r="AV3703" s="11" t="s">
        <v>134</v>
      </c>
      <c r="AW3703" s="11" t="s">
        <v>33</v>
      </c>
      <c r="AX3703" s="11" t="s">
        <v>70</v>
      </c>
      <c r="AY3703" s="220" t="s">
        <v>126</v>
      </c>
    </row>
    <row r="3704" spans="2:51" s="11" customFormat="1" ht="13.5">
      <c r="B3704" s="210"/>
      <c r="C3704" s="211"/>
      <c r="D3704" s="208" t="s">
        <v>171</v>
      </c>
      <c r="E3704" s="212" t="s">
        <v>21</v>
      </c>
      <c r="F3704" s="213" t="s">
        <v>4321</v>
      </c>
      <c r="G3704" s="211"/>
      <c r="H3704" s="214">
        <v>24.98</v>
      </c>
      <c r="I3704" s="215"/>
      <c r="J3704" s="211"/>
      <c r="K3704" s="211"/>
      <c r="L3704" s="216"/>
      <c r="M3704" s="217"/>
      <c r="N3704" s="218"/>
      <c r="O3704" s="218"/>
      <c r="P3704" s="218"/>
      <c r="Q3704" s="218"/>
      <c r="R3704" s="218"/>
      <c r="S3704" s="218"/>
      <c r="T3704" s="219"/>
      <c r="AT3704" s="220" t="s">
        <v>171</v>
      </c>
      <c r="AU3704" s="220" t="s">
        <v>134</v>
      </c>
      <c r="AV3704" s="11" t="s">
        <v>134</v>
      </c>
      <c r="AW3704" s="11" t="s">
        <v>33</v>
      </c>
      <c r="AX3704" s="11" t="s">
        <v>70</v>
      </c>
      <c r="AY3704" s="220" t="s">
        <v>126</v>
      </c>
    </row>
    <row r="3705" spans="2:51" s="11" customFormat="1" ht="13.5">
      <c r="B3705" s="210"/>
      <c r="C3705" s="211"/>
      <c r="D3705" s="208" t="s">
        <v>171</v>
      </c>
      <c r="E3705" s="212" t="s">
        <v>21</v>
      </c>
      <c r="F3705" s="213" t="s">
        <v>4322</v>
      </c>
      <c r="G3705" s="211"/>
      <c r="H3705" s="214">
        <v>26.677</v>
      </c>
      <c r="I3705" s="215"/>
      <c r="J3705" s="211"/>
      <c r="K3705" s="211"/>
      <c r="L3705" s="216"/>
      <c r="M3705" s="217"/>
      <c r="N3705" s="218"/>
      <c r="O3705" s="218"/>
      <c r="P3705" s="218"/>
      <c r="Q3705" s="218"/>
      <c r="R3705" s="218"/>
      <c r="S3705" s="218"/>
      <c r="T3705" s="219"/>
      <c r="AT3705" s="220" t="s">
        <v>171</v>
      </c>
      <c r="AU3705" s="220" t="s">
        <v>134</v>
      </c>
      <c r="AV3705" s="11" t="s">
        <v>134</v>
      </c>
      <c r="AW3705" s="11" t="s">
        <v>33</v>
      </c>
      <c r="AX3705" s="11" t="s">
        <v>70</v>
      </c>
      <c r="AY3705" s="220" t="s">
        <v>126</v>
      </c>
    </row>
    <row r="3706" spans="2:51" s="11" customFormat="1" ht="13.5">
      <c r="B3706" s="210"/>
      <c r="C3706" s="211"/>
      <c r="D3706" s="208" t="s">
        <v>171</v>
      </c>
      <c r="E3706" s="212" t="s">
        <v>21</v>
      </c>
      <c r="F3706" s="213" t="s">
        <v>4323</v>
      </c>
      <c r="G3706" s="211"/>
      <c r="H3706" s="214">
        <v>20.440000000000001</v>
      </c>
      <c r="I3706" s="215"/>
      <c r="J3706" s="211"/>
      <c r="K3706" s="211"/>
      <c r="L3706" s="216"/>
      <c r="M3706" s="217"/>
      <c r="N3706" s="218"/>
      <c r="O3706" s="218"/>
      <c r="P3706" s="218"/>
      <c r="Q3706" s="218"/>
      <c r="R3706" s="218"/>
      <c r="S3706" s="218"/>
      <c r="T3706" s="219"/>
      <c r="AT3706" s="220" t="s">
        <v>171</v>
      </c>
      <c r="AU3706" s="220" t="s">
        <v>134</v>
      </c>
      <c r="AV3706" s="11" t="s">
        <v>134</v>
      </c>
      <c r="AW3706" s="11" t="s">
        <v>33</v>
      </c>
      <c r="AX3706" s="11" t="s">
        <v>70</v>
      </c>
      <c r="AY3706" s="220" t="s">
        <v>126</v>
      </c>
    </row>
    <row r="3707" spans="2:51" s="11" customFormat="1" ht="13.5">
      <c r="B3707" s="210"/>
      <c r="C3707" s="211"/>
      <c r="D3707" s="208" t="s">
        <v>171</v>
      </c>
      <c r="E3707" s="212" t="s">
        <v>21</v>
      </c>
      <c r="F3707" s="213" t="s">
        <v>4324</v>
      </c>
      <c r="G3707" s="211"/>
      <c r="H3707" s="214">
        <v>16.93</v>
      </c>
      <c r="I3707" s="215"/>
      <c r="J3707" s="211"/>
      <c r="K3707" s="211"/>
      <c r="L3707" s="216"/>
      <c r="M3707" s="217"/>
      <c r="N3707" s="218"/>
      <c r="O3707" s="218"/>
      <c r="P3707" s="218"/>
      <c r="Q3707" s="218"/>
      <c r="R3707" s="218"/>
      <c r="S3707" s="218"/>
      <c r="T3707" s="219"/>
      <c r="AT3707" s="220" t="s">
        <v>171</v>
      </c>
      <c r="AU3707" s="220" t="s">
        <v>134</v>
      </c>
      <c r="AV3707" s="11" t="s">
        <v>134</v>
      </c>
      <c r="AW3707" s="11" t="s">
        <v>33</v>
      </c>
      <c r="AX3707" s="11" t="s">
        <v>70</v>
      </c>
      <c r="AY3707" s="220" t="s">
        <v>126</v>
      </c>
    </row>
    <row r="3708" spans="2:51" s="11" customFormat="1" ht="13.5">
      <c r="B3708" s="210"/>
      <c r="C3708" s="211"/>
      <c r="D3708" s="208" t="s">
        <v>171</v>
      </c>
      <c r="E3708" s="212" t="s">
        <v>21</v>
      </c>
      <c r="F3708" s="213" t="s">
        <v>4325</v>
      </c>
      <c r="G3708" s="211"/>
      <c r="H3708" s="214">
        <v>27.89</v>
      </c>
      <c r="I3708" s="215"/>
      <c r="J3708" s="211"/>
      <c r="K3708" s="211"/>
      <c r="L3708" s="216"/>
      <c r="M3708" s="217"/>
      <c r="N3708" s="218"/>
      <c r="O3708" s="218"/>
      <c r="P3708" s="218"/>
      <c r="Q3708" s="218"/>
      <c r="R3708" s="218"/>
      <c r="S3708" s="218"/>
      <c r="T3708" s="219"/>
      <c r="AT3708" s="220" t="s">
        <v>171</v>
      </c>
      <c r="AU3708" s="220" t="s">
        <v>134</v>
      </c>
      <c r="AV3708" s="11" t="s">
        <v>134</v>
      </c>
      <c r="AW3708" s="11" t="s">
        <v>33</v>
      </c>
      <c r="AX3708" s="11" t="s">
        <v>70</v>
      </c>
      <c r="AY3708" s="220" t="s">
        <v>126</v>
      </c>
    </row>
    <row r="3709" spans="2:51" s="11" customFormat="1" ht="13.5">
      <c r="B3709" s="210"/>
      <c r="C3709" s="211"/>
      <c r="D3709" s="208" t="s">
        <v>171</v>
      </c>
      <c r="E3709" s="212" t="s">
        <v>21</v>
      </c>
      <c r="F3709" s="213" t="s">
        <v>4326</v>
      </c>
      <c r="G3709" s="211"/>
      <c r="H3709" s="214">
        <v>26.48</v>
      </c>
      <c r="I3709" s="215"/>
      <c r="J3709" s="211"/>
      <c r="K3709" s="211"/>
      <c r="L3709" s="216"/>
      <c r="M3709" s="217"/>
      <c r="N3709" s="218"/>
      <c r="O3709" s="218"/>
      <c r="P3709" s="218"/>
      <c r="Q3709" s="218"/>
      <c r="R3709" s="218"/>
      <c r="S3709" s="218"/>
      <c r="T3709" s="219"/>
      <c r="AT3709" s="220" t="s">
        <v>171</v>
      </c>
      <c r="AU3709" s="220" t="s">
        <v>134</v>
      </c>
      <c r="AV3709" s="11" t="s">
        <v>134</v>
      </c>
      <c r="AW3709" s="11" t="s">
        <v>33</v>
      </c>
      <c r="AX3709" s="11" t="s">
        <v>70</v>
      </c>
      <c r="AY3709" s="220" t="s">
        <v>126</v>
      </c>
    </row>
    <row r="3710" spans="2:51" s="11" customFormat="1" ht="13.5">
      <c r="B3710" s="210"/>
      <c r="C3710" s="211"/>
      <c r="D3710" s="208" t="s">
        <v>171</v>
      </c>
      <c r="E3710" s="212" t="s">
        <v>21</v>
      </c>
      <c r="F3710" s="213" t="s">
        <v>4327</v>
      </c>
      <c r="G3710" s="211"/>
      <c r="H3710" s="214">
        <v>5.26</v>
      </c>
      <c r="I3710" s="215"/>
      <c r="J3710" s="211"/>
      <c r="K3710" s="211"/>
      <c r="L3710" s="216"/>
      <c r="M3710" s="217"/>
      <c r="N3710" s="218"/>
      <c r="O3710" s="218"/>
      <c r="P3710" s="218"/>
      <c r="Q3710" s="218"/>
      <c r="R3710" s="218"/>
      <c r="S3710" s="218"/>
      <c r="T3710" s="219"/>
      <c r="AT3710" s="220" t="s">
        <v>171</v>
      </c>
      <c r="AU3710" s="220" t="s">
        <v>134</v>
      </c>
      <c r="AV3710" s="11" t="s">
        <v>134</v>
      </c>
      <c r="AW3710" s="11" t="s">
        <v>33</v>
      </c>
      <c r="AX3710" s="11" t="s">
        <v>70</v>
      </c>
      <c r="AY3710" s="220" t="s">
        <v>126</v>
      </c>
    </row>
    <row r="3711" spans="2:51" s="11" customFormat="1" ht="13.5">
      <c r="B3711" s="210"/>
      <c r="C3711" s="211"/>
      <c r="D3711" s="208" t="s">
        <v>171</v>
      </c>
      <c r="E3711" s="212" t="s">
        <v>21</v>
      </c>
      <c r="F3711" s="213" t="s">
        <v>4328</v>
      </c>
      <c r="G3711" s="211"/>
      <c r="H3711" s="214">
        <v>23.295000000000002</v>
      </c>
      <c r="I3711" s="215"/>
      <c r="J3711" s="211"/>
      <c r="K3711" s="211"/>
      <c r="L3711" s="216"/>
      <c r="M3711" s="217"/>
      <c r="N3711" s="218"/>
      <c r="O3711" s="218"/>
      <c r="P3711" s="218"/>
      <c r="Q3711" s="218"/>
      <c r="R3711" s="218"/>
      <c r="S3711" s="218"/>
      <c r="T3711" s="219"/>
      <c r="AT3711" s="220" t="s">
        <v>171</v>
      </c>
      <c r="AU3711" s="220" t="s">
        <v>134</v>
      </c>
      <c r="AV3711" s="11" t="s">
        <v>134</v>
      </c>
      <c r="AW3711" s="11" t="s">
        <v>33</v>
      </c>
      <c r="AX3711" s="11" t="s">
        <v>70</v>
      </c>
      <c r="AY3711" s="220" t="s">
        <v>126</v>
      </c>
    </row>
    <row r="3712" spans="2:51" s="11" customFormat="1" ht="13.5">
      <c r="B3712" s="210"/>
      <c r="C3712" s="211"/>
      <c r="D3712" s="208" t="s">
        <v>171</v>
      </c>
      <c r="E3712" s="212" t="s">
        <v>21</v>
      </c>
      <c r="F3712" s="213" t="s">
        <v>4329</v>
      </c>
      <c r="G3712" s="211"/>
      <c r="H3712" s="214">
        <v>23.3</v>
      </c>
      <c r="I3712" s="215"/>
      <c r="J3712" s="211"/>
      <c r="K3712" s="211"/>
      <c r="L3712" s="216"/>
      <c r="M3712" s="217"/>
      <c r="N3712" s="218"/>
      <c r="O3712" s="218"/>
      <c r="P3712" s="218"/>
      <c r="Q3712" s="218"/>
      <c r="R3712" s="218"/>
      <c r="S3712" s="218"/>
      <c r="T3712" s="219"/>
      <c r="AT3712" s="220" t="s">
        <v>171</v>
      </c>
      <c r="AU3712" s="220" t="s">
        <v>134</v>
      </c>
      <c r="AV3712" s="11" t="s">
        <v>134</v>
      </c>
      <c r="AW3712" s="11" t="s">
        <v>33</v>
      </c>
      <c r="AX3712" s="11" t="s">
        <v>70</v>
      </c>
      <c r="AY3712" s="220" t="s">
        <v>126</v>
      </c>
    </row>
    <row r="3713" spans="2:65" s="11" customFormat="1" ht="13.5">
      <c r="B3713" s="210"/>
      <c r="C3713" s="211"/>
      <c r="D3713" s="208" t="s">
        <v>171</v>
      </c>
      <c r="E3713" s="212" t="s">
        <v>21</v>
      </c>
      <c r="F3713" s="213" t="s">
        <v>4330</v>
      </c>
      <c r="G3713" s="211"/>
      <c r="H3713" s="214">
        <v>23.295000000000002</v>
      </c>
      <c r="I3713" s="215"/>
      <c r="J3713" s="211"/>
      <c r="K3713" s="211"/>
      <c r="L3713" s="216"/>
      <c r="M3713" s="217"/>
      <c r="N3713" s="218"/>
      <c r="O3713" s="218"/>
      <c r="P3713" s="218"/>
      <c r="Q3713" s="218"/>
      <c r="R3713" s="218"/>
      <c r="S3713" s="218"/>
      <c r="T3713" s="219"/>
      <c r="AT3713" s="220" t="s">
        <v>171</v>
      </c>
      <c r="AU3713" s="220" t="s">
        <v>134</v>
      </c>
      <c r="AV3713" s="11" t="s">
        <v>134</v>
      </c>
      <c r="AW3713" s="11" t="s">
        <v>33</v>
      </c>
      <c r="AX3713" s="11" t="s">
        <v>70</v>
      </c>
      <c r="AY3713" s="220" t="s">
        <v>126</v>
      </c>
    </row>
    <row r="3714" spans="2:65" s="11" customFormat="1" ht="13.5">
      <c r="B3714" s="210"/>
      <c r="C3714" s="211"/>
      <c r="D3714" s="208" t="s">
        <v>171</v>
      </c>
      <c r="E3714" s="212" t="s">
        <v>21</v>
      </c>
      <c r="F3714" s="213" t="s">
        <v>4331</v>
      </c>
      <c r="G3714" s="211"/>
      <c r="H3714" s="214">
        <v>23.515000000000001</v>
      </c>
      <c r="I3714" s="215"/>
      <c r="J3714" s="211"/>
      <c r="K3714" s="211"/>
      <c r="L3714" s="216"/>
      <c r="M3714" s="217"/>
      <c r="N3714" s="218"/>
      <c r="O3714" s="218"/>
      <c r="P3714" s="218"/>
      <c r="Q3714" s="218"/>
      <c r="R3714" s="218"/>
      <c r="S3714" s="218"/>
      <c r="T3714" s="219"/>
      <c r="AT3714" s="220" t="s">
        <v>171</v>
      </c>
      <c r="AU3714" s="220" t="s">
        <v>134</v>
      </c>
      <c r="AV3714" s="11" t="s">
        <v>134</v>
      </c>
      <c r="AW3714" s="11" t="s">
        <v>33</v>
      </c>
      <c r="AX3714" s="11" t="s">
        <v>70</v>
      </c>
      <c r="AY3714" s="220" t="s">
        <v>126</v>
      </c>
    </row>
    <row r="3715" spans="2:65" s="11" customFormat="1" ht="13.5">
      <c r="B3715" s="210"/>
      <c r="C3715" s="211"/>
      <c r="D3715" s="208" t="s">
        <v>171</v>
      </c>
      <c r="E3715" s="212" t="s">
        <v>21</v>
      </c>
      <c r="F3715" s="213" t="s">
        <v>4332</v>
      </c>
      <c r="G3715" s="211"/>
      <c r="H3715" s="214">
        <v>23.4</v>
      </c>
      <c r="I3715" s="215"/>
      <c r="J3715" s="211"/>
      <c r="K3715" s="211"/>
      <c r="L3715" s="216"/>
      <c r="M3715" s="217"/>
      <c r="N3715" s="218"/>
      <c r="O3715" s="218"/>
      <c r="P3715" s="218"/>
      <c r="Q3715" s="218"/>
      <c r="R3715" s="218"/>
      <c r="S3715" s="218"/>
      <c r="T3715" s="219"/>
      <c r="AT3715" s="220" t="s">
        <v>171</v>
      </c>
      <c r="AU3715" s="220" t="s">
        <v>134</v>
      </c>
      <c r="AV3715" s="11" t="s">
        <v>134</v>
      </c>
      <c r="AW3715" s="11" t="s">
        <v>33</v>
      </c>
      <c r="AX3715" s="11" t="s">
        <v>70</v>
      </c>
      <c r="AY3715" s="220" t="s">
        <v>126</v>
      </c>
    </row>
    <row r="3716" spans="2:65" s="11" customFormat="1" ht="13.5">
      <c r="B3716" s="210"/>
      <c r="C3716" s="211"/>
      <c r="D3716" s="208" t="s">
        <v>171</v>
      </c>
      <c r="E3716" s="212" t="s">
        <v>21</v>
      </c>
      <c r="F3716" s="213" t="s">
        <v>4333</v>
      </c>
      <c r="G3716" s="211"/>
      <c r="H3716" s="214">
        <v>23.274999999999999</v>
      </c>
      <c r="I3716" s="215"/>
      <c r="J3716" s="211"/>
      <c r="K3716" s="211"/>
      <c r="L3716" s="216"/>
      <c r="M3716" s="217"/>
      <c r="N3716" s="218"/>
      <c r="O3716" s="218"/>
      <c r="P3716" s="218"/>
      <c r="Q3716" s="218"/>
      <c r="R3716" s="218"/>
      <c r="S3716" s="218"/>
      <c r="T3716" s="219"/>
      <c r="AT3716" s="220" t="s">
        <v>171</v>
      </c>
      <c r="AU3716" s="220" t="s">
        <v>134</v>
      </c>
      <c r="AV3716" s="11" t="s">
        <v>134</v>
      </c>
      <c r="AW3716" s="11" t="s">
        <v>33</v>
      </c>
      <c r="AX3716" s="11" t="s">
        <v>70</v>
      </c>
      <c r="AY3716" s="220" t="s">
        <v>126</v>
      </c>
    </row>
    <row r="3717" spans="2:65" s="11" customFormat="1" ht="13.5">
      <c r="B3717" s="210"/>
      <c r="C3717" s="211"/>
      <c r="D3717" s="208" t="s">
        <v>171</v>
      </c>
      <c r="E3717" s="212" t="s">
        <v>21</v>
      </c>
      <c r="F3717" s="213" t="s">
        <v>4334</v>
      </c>
      <c r="G3717" s="211"/>
      <c r="H3717" s="214">
        <v>24.984999999999999</v>
      </c>
      <c r="I3717" s="215"/>
      <c r="J3717" s="211"/>
      <c r="K3717" s="211"/>
      <c r="L3717" s="216"/>
      <c r="M3717" s="217"/>
      <c r="N3717" s="218"/>
      <c r="O3717" s="218"/>
      <c r="P3717" s="218"/>
      <c r="Q3717" s="218"/>
      <c r="R3717" s="218"/>
      <c r="S3717" s="218"/>
      <c r="T3717" s="219"/>
      <c r="AT3717" s="220" t="s">
        <v>171</v>
      </c>
      <c r="AU3717" s="220" t="s">
        <v>134</v>
      </c>
      <c r="AV3717" s="11" t="s">
        <v>134</v>
      </c>
      <c r="AW3717" s="11" t="s">
        <v>33</v>
      </c>
      <c r="AX3717" s="11" t="s">
        <v>70</v>
      </c>
      <c r="AY3717" s="220" t="s">
        <v>126</v>
      </c>
    </row>
    <row r="3718" spans="2:65" s="11" customFormat="1" ht="27">
      <c r="B3718" s="210"/>
      <c r="C3718" s="211"/>
      <c r="D3718" s="208" t="s">
        <v>171</v>
      </c>
      <c r="E3718" s="212" t="s">
        <v>21</v>
      </c>
      <c r="F3718" s="213" t="s">
        <v>4335</v>
      </c>
      <c r="G3718" s="211"/>
      <c r="H3718" s="214">
        <v>26.952000000000002</v>
      </c>
      <c r="I3718" s="215"/>
      <c r="J3718" s="211"/>
      <c r="K3718" s="211"/>
      <c r="L3718" s="216"/>
      <c r="M3718" s="217"/>
      <c r="N3718" s="218"/>
      <c r="O3718" s="218"/>
      <c r="P3718" s="218"/>
      <c r="Q3718" s="218"/>
      <c r="R3718" s="218"/>
      <c r="S3718" s="218"/>
      <c r="T3718" s="219"/>
      <c r="AT3718" s="220" t="s">
        <v>171</v>
      </c>
      <c r="AU3718" s="220" t="s">
        <v>134</v>
      </c>
      <c r="AV3718" s="11" t="s">
        <v>134</v>
      </c>
      <c r="AW3718" s="11" t="s">
        <v>33</v>
      </c>
      <c r="AX3718" s="11" t="s">
        <v>70</v>
      </c>
      <c r="AY3718" s="220" t="s">
        <v>126</v>
      </c>
    </row>
    <row r="3719" spans="2:65" s="12" customFormat="1" ht="13.5">
      <c r="B3719" s="221"/>
      <c r="C3719" s="222"/>
      <c r="D3719" s="205" t="s">
        <v>171</v>
      </c>
      <c r="E3719" s="248" t="s">
        <v>21</v>
      </c>
      <c r="F3719" s="249" t="s">
        <v>174</v>
      </c>
      <c r="G3719" s="222"/>
      <c r="H3719" s="250">
        <v>796.28899999999999</v>
      </c>
      <c r="I3719" s="226"/>
      <c r="J3719" s="222"/>
      <c r="K3719" s="222"/>
      <c r="L3719" s="227"/>
      <c r="M3719" s="228"/>
      <c r="N3719" s="229"/>
      <c r="O3719" s="229"/>
      <c r="P3719" s="229"/>
      <c r="Q3719" s="229"/>
      <c r="R3719" s="229"/>
      <c r="S3719" s="229"/>
      <c r="T3719" s="230"/>
      <c r="AT3719" s="231" t="s">
        <v>171</v>
      </c>
      <c r="AU3719" s="231" t="s">
        <v>134</v>
      </c>
      <c r="AV3719" s="12" t="s">
        <v>133</v>
      </c>
      <c r="AW3719" s="12" t="s">
        <v>33</v>
      </c>
      <c r="AX3719" s="12" t="s">
        <v>78</v>
      </c>
      <c r="AY3719" s="231" t="s">
        <v>126</v>
      </c>
    </row>
    <row r="3720" spans="2:65" s="1" customFormat="1" ht="22.5" customHeight="1">
      <c r="B3720" s="41"/>
      <c r="C3720" s="251" t="s">
        <v>2342</v>
      </c>
      <c r="D3720" s="251" t="s">
        <v>391</v>
      </c>
      <c r="E3720" s="252" t="s">
        <v>4336</v>
      </c>
      <c r="F3720" s="253" t="s">
        <v>4337</v>
      </c>
      <c r="G3720" s="254" t="s">
        <v>169</v>
      </c>
      <c r="H3720" s="255">
        <v>69.444999999999993</v>
      </c>
      <c r="I3720" s="256"/>
      <c r="J3720" s="257">
        <f>ROUND(I3720*H3720,2)</f>
        <v>0</v>
      </c>
      <c r="K3720" s="253" t="s">
        <v>21</v>
      </c>
      <c r="L3720" s="258"/>
      <c r="M3720" s="259" t="s">
        <v>21</v>
      </c>
      <c r="N3720" s="260" t="s">
        <v>42</v>
      </c>
      <c r="O3720" s="42"/>
      <c r="P3720" s="202">
        <f>O3720*H3720</f>
        <v>0</v>
      </c>
      <c r="Q3720" s="202">
        <v>0</v>
      </c>
      <c r="R3720" s="202">
        <f>Q3720*H3720</f>
        <v>0</v>
      </c>
      <c r="S3720" s="202">
        <v>0</v>
      </c>
      <c r="T3720" s="203">
        <f>S3720*H3720</f>
        <v>0</v>
      </c>
      <c r="AR3720" s="24" t="s">
        <v>361</v>
      </c>
      <c r="AT3720" s="24" t="s">
        <v>391</v>
      </c>
      <c r="AU3720" s="24" t="s">
        <v>134</v>
      </c>
      <c r="AY3720" s="24" t="s">
        <v>126</v>
      </c>
      <c r="BE3720" s="204">
        <f>IF(N3720="základní",J3720,0)</f>
        <v>0</v>
      </c>
      <c r="BF3720" s="204">
        <f>IF(N3720="snížená",J3720,0)</f>
        <v>0</v>
      </c>
      <c r="BG3720" s="204">
        <f>IF(N3720="zákl. přenesená",J3720,0)</f>
        <v>0</v>
      </c>
      <c r="BH3720" s="204">
        <f>IF(N3720="sníž. přenesená",J3720,0)</f>
        <v>0</v>
      </c>
      <c r="BI3720" s="204">
        <f>IF(N3720="nulová",J3720,0)</f>
        <v>0</v>
      </c>
      <c r="BJ3720" s="24" t="s">
        <v>134</v>
      </c>
      <c r="BK3720" s="204">
        <f>ROUND(I3720*H3720,2)</f>
        <v>0</v>
      </c>
      <c r="BL3720" s="24" t="s">
        <v>161</v>
      </c>
      <c r="BM3720" s="24" t="s">
        <v>4338</v>
      </c>
    </row>
    <row r="3721" spans="2:65" s="1" customFormat="1" ht="13.5">
      <c r="B3721" s="41"/>
      <c r="C3721" s="63"/>
      <c r="D3721" s="208" t="s">
        <v>135</v>
      </c>
      <c r="E3721" s="63"/>
      <c r="F3721" s="209" t="s">
        <v>4339</v>
      </c>
      <c r="G3721" s="63"/>
      <c r="H3721" s="63"/>
      <c r="I3721" s="163"/>
      <c r="J3721" s="63"/>
      <c r="K3721" s="63"/>
      <c r="L3721" s="61"/>
      <c r="M3721" s="207"/>
      <c r="N3721" s="42"/>
      <c r="O3721" s="42"/>
      <c r="P3721" s="42"/>
      <c r="Q3721" s="42"/>
      <c r="R3721" s="42"/>
      <c r="S3721" s="42"/>
      <c r="T3721" s="78"/>
      <c r="AT3721" s="24" t="s">
        <v>135</v>
      </c>
      <c r="AU3721" s="24" t="s">
        <v>134</v>
      </c>
    </row>
    <row r="3722" spans="2:65" s="11" customFormat="1" ht="40.5">
      <c r="B3722" s="210"/>
      <c r="C3722" s="211"/>
      <c r="D3722" s="208" t="s">
        <v>171</v>
      </c>
      <c r="E3722" s="212" t="s">
        <v>21</v>
      </c>
      <c r="F3722" s="213" t="s">
        <v>4340</v>
      </c>
      <c r="G3722" s="211"/>
      <c r="H3722" s="214">
        <v>30.454999999999998</v>
      </c>
      <c r="I3722" s="215"/>
      <c r="J3722" s="211"/>
      <c r="K3722" s="211"/>
      <c r="L3722" s="216"/>
      <c r="M3722" s="217"/>
      <c r="N3722" s="218"/>
      <c r="O3722" s="218"/>
      <c r="P3722" s="218"/>
      <c r="Q3722" s="218"/>
      <c r="R3722" s="218"/>
      <c r="S3722" s="218"/>
      <c r="T3722" s="219"/>
      <c r="AT3722" s="220" t="s">
        <v>171</v>
      </c>
      <c r="AU3722" s="220" t="s">
        <v>134</v>
      </c>
      <c r="AV3722" s="11" t="s">
        <v>134</v>
      </c>
      <c r="AW3722" s="11" t="s">
        <v>33</v>
      </c>
      <c r="AX3722" s="11" t="s">
        <v>70</v>
      </c>
      <c r="AY3722" s="220" t="s">
        <v>126</v>
      </c>
    </row>
    <row r="3723" spans="2:65" s="11" customFormat="1" ht="13.5">
      <c r="B3723" s="210"/>
      <c r="C3723" s="211"/>
      <c r="D3723" s="208" t="s">
        <v>171</v>
      </c>
      <c r="E3723" s="212" t="s">
        <v>21</v>
      </c>
      <c r="F3723" s="213" t="s">
        <v>4341</v>
      </c>
      <c r="G3723" s="211"/>
      <c r="H3723" s="214">
        <v>-26.34</v>
      </c>
      <c r="I3723" s="215"/>
      <c r="J3723" s="211"/>
      <c r="K3723" s="211"/>
      <c r="L3723" s="216"/>
      <c r="M3723" s="217"/>
      <c r="N3723" s="218"/>
      <c r="O3723" s="218"/>
      <c r="P3723" s="218"/>
      <c r="Q3723" s="218"/>
      <c r="R3723" s="218"/>
      <c r="S3723" s="218"/>
      <c r="T3723" s="219"/>
      <c r="AT3723" s="220" t="s">
        <v>171</v>
      </c>
      <c r="AU3723" s="220" t="s">
        <v>134</v>
      </c>
      <c r="AV3723" s="11" t="s">
        <v>134</v>
      </c>
      <c r="AW3723" s="11" t="s">
        <v>33</v>
      </c>
      <c r="AX3723" s="11" t="s">
        <v>70</v>
      </c>
      <c r="AY3723" s="220" t="s">
        <v>126</v>
      </c>
    </row>
    <row r="3724" spans="2:65" s="11" customFormat="1" ht="27">
      <c r="B3724" s="210"/>
      <c r="C3724" s="211"/>
      <c r="D3724" s="208" t="s">
        <v>171</v>
      </c>
      <c r="E3724" s="212" t="s">
        <v>21</v>
      </c>
      <c r="F3724" s="213" t="s">
        <v>4342</v>
      </c>
      <c r="G3724" s="211"/>
      <c r="H3724" s="214">
        <v>33.865000000000002</v>
      </c>
      <c r="I3724" s="215"/>
      <c r="J3724" s="211"/>
      <c r="K3724" s="211"/>
      <c r="L3724" s="216"/>
      <c r="M3724" s="217"/>
      <c r="N3724" s="218"/>
      <c r="O3724" s="218"/>
      <c r="P3724" s="218"/>
      <c r="Q3724" s="218"/>
      <c r="R3724" s="218"/>
      <c r="S3724" s="218"/>
      <c r="T3724" s="219"/>
      <c r="AT3724" s="220" t="s">
        <v>171</v>
      </c>
      <c r="AU3724" s="220" t="s">
        <v>134</v>
      </c>
      <c r="AV3724" s="11" t="s">
        <v>134</v>
      </c>
      <c r="AW3724" s="11" t="s">
        <v>33</v>
      </c>
      <c r="AX3724" s="11" t="s">
        <v>70</v>
      </c>
      <c r="AY3724" s="220" t="s">
        <v>126</v>
      </c>
    </row>
    <row r="3725" spans="2:65" s="11" customFormat="1" ht="40.5">
      <c r="B3725" s="210"/>
      <c r="C3725" s="211"/>
      <c r="D3725" s="208" t="s">
        <v>171</v>
      </c>
      <c r="E3725" s="212" t="s">
        <v>21</v>
      </c>
      <c r="F3725" s="213" t="s">
        <v>4343</v>
      </c>
      <c r="G3725" s="211"/>
      <c r="H3725" s="214">
        <v>31.465</v>
      </c>
      <c r="I3725" s="215"/>
      <c r="J3725" s="211"/>
      <c r="K3725" s="211"/>
      <c r="L3725" s="216"/>
      <c r="M3725" s="217"/>
      <c r="N3725" s="218"/>
      <c r="O3725" s="218"/>
      <c r="P3725" s="218"/>
      <c r="Q3725" s="218"/>
      <c r="R3725" s="218"/>
      <c r="S3725" s="218"/>
      <c r="T3725" s="219"/>
      <c r="AT3725" s="220" t="s">
        <v>171</v>
      </c>
      <c r="AU3725" s="220" t="s">
        <v>134</v>
      </c>
      <c r="AV3725" s="11" t="s">
        <v>134</v>
      </c>
      <c r="AW3725" s="11" t="s">
        <v>33</v>
      </c>
      <c r="AX3725" s="11" t="s">
        <v>70</v>
      </c>
      <c r="AY3725" s="220" t="s">
        <v>126</v>
      </c>
    </row>
    <row r="3726" spans="2:65" s="12" customFormat="1" ht="13.5">
      <c r="B3726" s="221"/>
      <c r="C3726" s="222"/>
      <c r="D3726" s="205" t="s">
        <v>171</v>
      </c>
      <c r="E3726" s="248" t="s">
        <v>21</v>
      </c>
      <c r="F3726" s="249" t="s">
        <v>174</v>
      </c>
      <c r="G3726" s="222"/>
      <c r="H3726" s="250">
        <v>69.444999999999993</v>
      </c>
      <c r="I3726" s="226"/>
      <c r="J3726" s="222"/>
      <c r="K3726" s="222"/>
      <c r="L3726" s="227"/>
      <c r="M3726" s="228"/>
      <c r="N3726" s="229"/>
      <c r="O3726" s="229"/>
      <c r="P3726" s="229"/>
      <c r="Q3726" s="229"/>
      <c r="R3726" s="229"/>
      <c r="S3726" s="229"/>
      <c r="T3726" s="230"/>
      <c r="AT3726" s="231" t="s">
        <v>171</v>
      </c>
      <c r="AU3726" s="231" t="s">
        <v>134</v>
      </c>
      <c r="AV3726" s="12" t="s">
        <v>133</v>
      </c>
      <c r="AW3726" s="12" t="s">
        <v>33</v>
      </c>
      <c r="AX3726" s="12" t="s">
        <v>78</v>
      </c>
      <c r="AY3726" s="231" t="s">
        <v>126</v>
      </c>
    </row>
    <row r="3727" spans="2:65" s="1" customFormat="1" ht="22.5" customHeight="1">
      <c r="B3727" s="41"/>
      <c r="C3727" s="193" t="s">
        <v>4344</v>
      </c>
      <c r="D3727" s="193" t="s">
        <v>129</v>
      </c>
      <c r="E3727" s="194" t="s">
        <v>4345</v>
      </c>
      <c r="F3727" s="195" t="s">
        <v>4346</v>
      </c>
      <c r="G3727" s="196" t="s">
        <v>400</v>
      </c>
      <c r="H3727" s="197">
        <v>744.12</v>
      </c>
      <c r="I3727" s="198"/>
      <c r="J3727" s="199">
        <f>ROUND(I3727*H3727,2)</f>
        <v>0</v>
      </c>
      <c r="K3727" s="195" t="s">
        <v>21</v>
      </c>
      <c r="L3727" s="61"/>
      <c r="M3727" s="200" t="s">
        <v>21</v>
      </c>
      <c r="N3727" s="201" t="s">
        <v>42</v>
      </c>
      <c r="O3727" s="42"/>
      <c r="P3727" s="202">
        <f>O3727*H3727</f>
        <v>0</v>
      </c>
      <c r="Q3727" s="202">
        <v>0</v>
      </c>
      <c r="R3727" s="202">
        <f>Q3727*H3727</f>
        <v>0</v>
      </c>
      <c r="S3727" s="202">
        <v>0</v>
      </c>
      <c r="T3727" s="203">
        <f>S3727*H3727</f>
        <v>0</v>
      </c>
      <c r="AR3727" s="24" t="s">
        <v>161</v>
      </c>
      <c r="AT3727" s="24" t="s">
        <v>129</v>
      </c>
      <c r="AU3727" s="24" t="s">
        <v>134</v>
      </c>
      <c r="AY3727" s="24" t="s">
        <v>126</v>
      </c>
      <c r="BE3727" s="204">
        <f>IF(N3727="základní",J3727,0)</f>
        <v>0</v>
      </c>
      <c r="BF3727" s="204">
        <f>IF(N3727="snížená",J3727,0)</f>
        <v>0</v>
      </c>
      <c r="BG3727" s="204">
        <f>IF(N3727="zákl. přenesená",J3727,0)</f>
        <v>0</v>
      </c>
      <c r="BH3727" s="204">
        <f>IF(N3727="sníž. přenesená",J3727,0)</f>
        <v>0</v>
      </c>
      <c r="BI3727" s="204">
        <f>IF(N3727="nulová",J3727,0)</f>
        <v>0</v>
      </c>
      <c r="BJ3727" s="24" t="s">
        <v>134</v>
      </c>
      <c r="BK3727" s="204">
        <f>ROUND(I3727*H3727,2)</f>
        <v>0</v>
      </c>
      <c r="BL3727" s="24" t="s">
        <v>161</v>
      </c>
      <c r="BM3727" s="24" t="s">
        <v>4347</v>
      </c>
    </row>
    <row r="3728" spans="2:65" s="1" customFormat="1" ht="13.5">
      <c r="B3728" s="41"/>
      <c r="C3728" s="63"/>
      <c r="D3728" s="208" t="s">
        <v>135</v>
      </c>
      <c r="E3728" s="63"/>
      <c r="F3728" s="209" t="s">
        <v>4346</v>
      </c>
      <c r="G3728" s="63"/>
      <c r="H3728" s="63"/>
      <c r="I3728" s="163"/>
      <c r="J3728" s="63"/>
      <c r="K3728" s="63"/>
      <c r="L3728" s="61"/>
      <c r="M3728" s="207"/>
      <c r="N3728" s="42"/>
      <c r="O3728" s="42"/>
      <c r="P3728" s="42"/>
      <c r="Q3728" s="42"/>
      <c r="R3728" s="42"/>
      <c r="S3728" s="42"/>
      <c r="T3728" s="78"/>
      <c r="AT3728" s="24" t="s">
        <v>135</v>
      </c>
      <c r="AU3728" s="24" t="s">
        <v>134</v>
      </c>
    </row>
    <row r="3729" spans="2:51" s="11" customFormat="1" ht="13.5">
      <c r="B3729" s="210"/>
      <c r="C3729" s="211"/>
      <c r="D3729" s="208" t="s">
        <v>171</v>
      </c>
      <c r="E3729" s="212" t="s">
        <v>21</v>
      </c>
      <c r="F3729" s="213" t="s">
        <v>1311</v>
      </c>
      <c r="G3729" s="211"/>
      <c r="H3729" s="214">
        <v>9.36</v>
      </c>
      <c r="I3729" s="215"/>
      <c r="J3729" s="211"/>
      <c r="K3729" s="211"/>
      <c r="L3729" s="216"/>
      <c r="M3729" s="217"/>
      <c r="N3729" s="218"/>
      <c r="O3729" s="218"/>
      <c r="P3729" s="218"/>
      <c r="Q3729" s="218"/>
      <c r="R3729" s="218"/>
      <c r="S3729" s="218"/>
      <c r="T3729" s="219"/>
      <c r="AT3729" s="220" t="s">
        <v>171</v>
      </c>
      <c r="AU3729" s="220" t="s">
        <v>134</v>
      </c>
      <c r="AV3729" s="11" t="s">
        <v>134</v>
      </c>
      <c r="AW3729" s="11" t="s">
        <v>33</v>
      </c>
      <c r="AX3729" s="11" t="s">
        <v>70</v>
      </c>
      <c r="AY3729" s="220" t="s">
        <v>126</v>
      </c>
    </row>
    <row r="3730" spans="2:51" s="11" customFormat="1" ht="13.5">
      <c r="B3730" s="210"/>
      <c r="C3730" s="211"/>
      <c r="D3730" s="208" t="s">
        <v>171</v>
      </c>
      <c r="E3730" s="212" t="s">
        <v>21</v>
      </c>
      <c r="F3730" s="213" t="s">
        <v>1312</v>
      </c>
      <c r="G3730" s="211"/>
      <c r="H3730" s="214">
        <v>7.77</v>
      </c>
      <c r="I3730" s="215"/>
      <c r="J3730" s="211"/>
      <c r="K3730" s="211"/>
      <c r="L3730" s="216"/>
      <c r="M3730" s="217"/>
      <c r="N3730" s="218"/>
      <c r="O3730" s="218"/>
      <c r="P3730" s="218"/>
      <c r="Q3730" s="218"/>
      <c r="R3730" s="218"/>
      <c r="S3730" s="218"/>
      <c r="T3730" s="219"/>
      <c r="AT3730" s="220" t="s">
        <v>171</v>
      </c>
      <c r="AU3730" s="220" t="s">
        <v>134</v>
      </c>
      <c r="AV3730" s="11" t="s">
        <v>134</v>
      </c>
      <c r="AW3730" s="11" t="s">
        <v>33</v>
      </c>
      <c r="AX3730" s="11" t="s">
        <v>70</v>
      </c>
      <c r="AY3730" s="220" t="s">
        <v>126</v>
      </c>
    </row>
    <row r="3731" spans="2:51" s="11" customFormat="1" ht="13.5">
      <c r="B3731" s="210"/>
      <c r="C3731" s="211"/>
      <c r="D3731" s="208" t="s">
        <v>171</v>
      </c>
      <c r="E3731" s="212" t="s">
        <v>21</v>
      </c>
      <c r="F3731" s="213" t="s">
        <v>1313</v>
      </c>
      <c r="G3731" s="211"/>
      <c r="H3731" s="214">
        <v>12.55</v>
      </c>
      <c r="I3731" s="215"/>
      <c r="J3731" s="211"/>
      <c r="K3731" s="211"/>
      <c r="L3731" s="216"/>
      <c r="M3731" s="217"/>
      <c r="N3731" s="218"/>
      <c r="O3731" s="218"/>
      <c r="P3731" s="218"/>
      <c r="Q3731" s="218"/>
      <c r="R3731" s="218"/>
      <c r="S3731" s="218"/>
      <c r="T3731" s="219"/>
      <c r="AT3731" s="220" t="s">
        <v>171</v>
      </c>
      <c r="AU3731" s="220" t="s">
        <v>134</v>
      </c>
      <c r="AV3731" s="11" t="s">
        <v>134</v>
      </c>
      <c r="AW3731" s="11" t="s">
        <v>33</v>
      </c>
      <c r="AX3731" s="11" t="s">
        <v>70</v>
      </c>
      <c r="AY3731" s="220" t="s">
        <v>126</v>
      </c>
    </row>
    <row r="3732" spans="2:51" s="11" customFormat="1" ht="13.5">
      <c r="B3732" s="210"/>
      <c r="C3732" s="211"/>
      <c r="D3732" s="208" t="s">
        <v>171</v>
      </c>
      <c r="E3732" s="212" t="s">
        <v>21</v>
      </c>
      <c r="F3732" s="213" t="s">
        <v>1314</v>
      </c>
      <c r="G3732" s="211"/>
      <c r="H3732" s="214">
        <v>14.36</v>
      </c>
      <c r="I3732" s="215"/>
      <c r="J3732" s="211"/>
      <c r="K3732" s="211"/>
      <c r="L3732" s="216"/>
      <c r="M3732" s="217"/>
      <c r="N3732" s="218"/>
      <c r="O3732" s="218"/>
      <c r="P3732" s="218"/>
      <c r="Q3732" s="218"/>
      <c r="R3732" s="218"/>
      <c r="S3732" s="218"/>
      <c r="T3732" s="219"/>
      <c r="AT3732" s="220" t="s">
        <v>171</v>
      </c>
      <c r="AU3732" s="220" t="s">
        <v>134</v>
      </c>
      <c r="AV3732" s="11" t="s">
        <v>134</v>
      </c>
      <c r="AW3732" s="11" t="s">
        <v>33</v>
      </c>
      <c r="AX3732" s="11" t="s">
        <v>70</v>
      </c>
      <c r="AY3732" s="220" t="s">
        <v>126</v>
      </c>
    </row>
    <row r="3733" spans="2:51" s="11" customFormat="1" ht="13.5">
      <c r="B3733" s="210"/>
      <c r="C3733" s="211"/>
      <c r="D3733" s="208" t="s">
        <v>171</v>
      </c>
      <c r="E3733" s="212" t="s">
        <v>21</v>
      </c>
      <c r="F3733" s="213" t="s">
        <v>1315</v>
      </c>
      <c r="G3733" s="211"/>
      <c r="H3733" s="214">
        <v>11.45</v>
      </c>
      <c r="I3733" s="215"/>
      <c r="J3733" s="211"/>
      <c r="K3733" s="211"/>
      <c r="L3733" s="216"/>
      <c r="M3733" s="217"/>
      <c r="N3733" s="218"/>
      <c r="O3733" s="218"/>
      <c r="P3733" s="218"/>
      <c r="Q3733" s="218"/>
      <c r="R3733" s="218"/>
      <c r="S3733" s="218"/>
      <c r="T3733" s="219"/>
      <c r="AT3733" s="220" t="s">
        <v>171</v>
      </c>
      <c r="AU3733" s="220" t="s">
        <v>134</v>
      </c>
      <c r="AV3733" s="11" t="s">
        <v>134</v>
      </c>
      <c r="AW3733" s="11" t="s">
        <v>33</v>
      </c>
      <c r="AX3733" s="11" t="s">
        <v>70</v>
      </c>
      <c r="AY3733" s="220" t="s">
        <v>126</v>
      </c>
    </row>
    <row r="3734" spans="2:51" s="11" customFormat="1" ht="13.5">
      <c r="B3734" s="210"/>
      <c r="C3734" s="211"/>
      <c r="D3734" s="208" t="s">
        <v>171</v>
      </c>
      <c r="E3734" s="212" t="s">
        <v>21</v>
      </c>
      <c r="F3734" s="213" t="s">
        <v>1316</v>
      </c>
      <c r="G3734" s="211"/>
      <c r="H3734" s="214">
        <v>8.67</v>
      </c>
      <c r="I3734" s="215"/>
      <c r="J3734" s="211"/>
      <c r="K3734" s="211"/>
      <c r="L3734" s="216"/>
      <c r="M3734" s="217"/>
      <c r="N3734" s="218"/>
      <c r="O3734" s="218"/>
      <c r="P3734" s="218"/>
      <c r="Q3734" s="218"/>
      <c r="R3734" s="218"/>
      <c r="S3734" s="218"/>
      <c r="T3734" s="219"/>
      <c r="AT3734" s="220" t="s">
        <v>171</v>
      </c>
      <c r="AU3734" s="220" t="s">
        <v>134</v>
      </c>
      <c r="AV3734" s="11" t="s">
        <v>134</v>
      </c>
      <c r="AW3734" s="11" t="s">
        <v>33</v>
      </c>
      <c r="AX3734" s="11" t="s">
        <v>70</v>
      </c>
      <c r="AY3734" s="220" t="s">
        <v>126</v>
      </c>
    </row>
    <row r="3735" spans="2:51" s="11" customFormat="1" ht="13.5">
      <c r="B3735" s="210"/>
      <c r="C3735" s="211"/>
      <c r="D3735" s="208" t="s">
        <v>171</v>
      </c>
      <c r="E3735" s="212" t="s">
        <v>21</v>
      </c>
      <c r="F3735" s="213" t="s">
        <v>1317</v>
      </c>
      <c r="G3735" s="211"/>
      <c r="H3735" s="214">
        <v>21.55</v>
      </c>
      <c r="I3735" s="215"/>
      <c r="J3735" s="211"/>
      <c r="K3735" s="211"/>
      <c r="L3735" s="216"/>
      <c r="M3735" s="217"/>
      <c r="N3735" s="218"/>
      <c r="O3735" s="218"/>
      <c r="P3735" s="218"/>
      <c r="Q3735" s="218"/>
      <c r="R3735" s="218"/>
      <c r="S3735" s="218"/>
      <c r="T3735" s="219"/>
      <c r="AT3735" s="220" t="s">
        <v>171</v>
      </c>
      <c r="AU3735" s="220" t="s">
        <v>134</v>
      </c>
      <c r="AV3735" s="11" t="s">
        <v>134</v>
      </c>
      <c r="AW3735" s="11" t="s">
        <v>33</v>
      </c>
      <c r="AX3735" s="11" t="s">
        <v>70</v>
      </c>
      <c r="AY3735" s="220" t="s">
        <v>126</v>
      </c>
    </row>
    <row r="3736" spans="2:51" s="11" customFormat="1" ht="13.5">
      <c r="B3736" s="210"/>
      <c r="C3736" s="211"/>
      <c r="D3736" s="208" t="s">
        <v>171</v>
      </c>
      <c r="E3736" s="212" t="s">
        <v>21</v>
      </c>
      <c r="F3736" s="213" t="s">
        <v>1318</v>
      </c>
      <c r="G3736" s="211"/>
      <c r="H3736" s="214">
        <v>6.13</v>
      </c>
      <c r="I3736" s="215"/>
      <c r="J3736" s="211"/>
      <c r="K3736" s="211"/>
      <c r="L3736" s="216"/>
      <c r="M3736" s="217"/>
      <c r="N3736" s="218"/>
      <c r="O3736" s="218"/>
      <c r="P3736" s="218"/>
      <c r="Q3736" s="218"/>
      <c r="R3736" s="218"/>
      <c r="S3736" s="218"/>
      <c r="T3736" s="219"/>
      <c r="AT3736" s="220" t="s">
        <v>171</v>
      </c>
      <c r="AU3736" s="220" t="s">
        <v>134</v>
      </c>
      <c r="AV3736" s="11" t="s">
        <v>134</v>
      </c>
      <c r="AW3736" s="11" t="s">
        <v>33</v>
      </c>
      <c r="AX3736" s="11" t="s">
        <v>70</v>
      </c>
      <c r="AY3736" s="220" t="s">
        <v>126</v>
      </c>
    </row>
    <row r="3737" spans="2:51" s="11" customFormat="1" ht="13.5">
      <c r="B3737" s="210"/>
      <c r="C3737" s="211"/>
      <c r="D3737" s="208" t="s">
        <v>171</v>
      </c>
      <c r="E3737" s="212" t="s">
        <v>21</v>
      </c>
      <c r="F3737" s="213" t="s">
        <v>1319</v>
      </c>
      <c r="G3737" s="211"/>
      <c r="H3737" s="214">
        <v>53.84</v>
      </c>
      <c r="I3737" s="215"/>
      <c r="J3737" s="211"/>
      <c r="K3737" s="211"/>
      <c r="L3737" s="216"/>
      <c r="M3737" s="217"/>
      <c r="N3737" s="218"/>
      <c r="O3737" s="218"/>
      <c r="P3737" s="218"/>
      <c r="Q3737" s="218"/>
      <c r="R3737" s="218"/>
      <c r="S3737" s="218"/>
      <c r="T3737" s="219"/>
      <c r="AT3737" s="220" t="s">
        <v>171</v>
      </c>
      <c r="AU3737" s="220" t="s">
        <v>134</v>
      </c>
      <c r="AV3737" s="11" t="s">
        <v>134</v>
      </c>
      <c r="AW3737" s="11" t="s">
        <v>33</v>
      </c>
      <c r="AX3737" s="11" t="s">
        <v>70</v>
      </c>
      <c r="AY3737" s="220" t="s">
        <v>126</v>
      </c>
    </row>
    <row r="3738" spans="2:51" s="11" customFormat="1" ht="13.5">
      <c r="B3738" s="210"/>
      <c r="C3738" s="211"/>
      <c r="D3738" s="208" t="s">
        <v>171</v>
      </c>
      <c r="E3738" s="212" t="s">
        <v>21</v>
      </c>
      <c r="F3738" s="213" t="s">
        <v>1320</v>
      </c>
      <c r="G3738" s="211"/>
      <c r="H3738" s="214">
        <v>23.2</v>
      </c>
      <c r="I3738" s="215"/>
      <c r="J3738" s="211"/>
      <c r="K3738" s="211"/>
      <c r="L3738" s="216"/>
      <c r="M3738" s="217"/>
      <c r="N3738" s="218"/>
      <c r="O3738" s="218"/>
      <c r="P3738" s="218"/>
      <c r="Q3738" s="218"/>
      <c r="R3738" s="218"/>
      <c r="S3738" s="218"/>
      <c r="T3738" s="219"/>
      <c r="AT3738" s="220" t="s">
        <v>171</v>
      </c>
      <c r="AU3738" s="220" t="s">
        <v>134</v>
      </c>
      <c r="AV3738" s="11" t="s">
        <v>134</v>
      </c>
      <c r="AW3738" s="11" t="s">
        <v>33</v>
      </c>
      <c r="AX3738" s="11" t="s">
        <v>70</v>
      </c>
      <c r="AY3738" s="220" t="s">
        <v>126</v>
      </c>
    </row>
    <row r="3739" spans="2:51" s="11" customFormat="1" ht="13.5">
      <c r="B3739" s="210"/>
      <c r="C3739" s="211"/>
      <c r="D3739" s="208" t="s">
        <v>171</v>
      </c>
      <c r="E3739" s="212" t="s">
        <v>21</v>
      </c>
      <c r="F3739" s="213" t="s">
        <v>1321</v>
      </c>
      <c r="G3739" s="211"/>
      <c r="H3739" s="214">
        <v>23.01</v>
      </c>
      <c r="I3739" s="215"/>
      <c r="J3739" s="211"/>
      <c r="K3739" s="211"/>
      <c r="L3739" s="216"/>
      <c r="M3739" s="217"/>
      <c r="N3739" s="218"/>
      <c r="O3739" s="218"/>
      <c r="P3739" s="218"/>
      <c r="Q3739" s="218"/>
      <c r="R3739" s="218"/>
      <c r="S3739" s="218"/>
      <c r="T3739" s="219"/>
      <c r="AT3739" s="220" t="s">
        <v>171</v>
      </c>
      <c r="AU3739" s="220" t="s">
        <v>134</v>
      </c>
      <c r="AV3739" s="11" t="s">
        <v>134</v>
      </c>
      <c r="AW3739" s="11" t="s">
        <v>33</v>
      </c>
      <c r="AX3739" s="11" t="s">
        <v>70</v>
      </c>
      <c r="AY3739" s="220" t="s">
        <v>126</v>
      </c>
    </row>
    <row r="3740" spans="2:51" s="11" customFormat="1" ht="13.5">
      <c r="B3740" s="210"/>
      <c r="C3740" s="211"/>
      <c r="D3740" s="208" t="s">
        <v>171</v>
      </c>
      <c r="E3740" s="212" t="s">
        <v>21</v>
      </c>
      <c r="F3740" s="213" t="s">
        <v>1322</v>
      </c>
      <c r="G3740" s="211"/>
      <c r="H3740" s="214">
        <v>19.52</v>
      </c>
      <c r="I3740" s="215"/>
      <c r="J3740" s="211"/>
      <c r="K3740" s="211"/>
      <c r="L3740" s="216"/>
      <c r="M3740" s="217"/>
      <c r="N3740" s="218"/>
      <c r="O3740" s="218"/>
      <c r="P3740" s="218"/>
      <c r="Q3740" s="218"/>
      <c r="R3740" s="218"/>
      <c r="S3740" s="218"/>
      <c r="T3740" s="219"/>
      <c r="AT3740" s="220" t="s">
        <v>171</v>
      </c>
      <c r="AU3740" s="220" t="s">
        <v>134</v>
      </c>
      <c r="AV3740" s="11" t="s">
        <v>134</v>
      </c>
      <c r="AW3740" s="11" t="s">
        <v>33</v>
      </c>
      <c r="AX3740" s="11" t="s">
        <v>70</v>
      </c>
      <c r="AY3740" s="220" t="s">
        <v>126</v>
      </c>
    </row>
    <row r="3741" spans="2:51" s="11" customFormat="1" ht="13.5">
      <c r="B3741" s="210"/>
      <c r="C3741" s="211"/>
      <c r="D3741" s="208" t="s">
        <v>171</v>
      </c>
      <c r="E3741" s="212" t="s">
        <v>21</v>
      </c>
      <c r="F3741" s="213" t="s">
        <v>1258</v>
      </c>
      <c r="G3741" s="211"/>
      <c r="H3741" s="214">
        <v>20.89</v>
      </c>
      <c r="I3741" s="215"/>
      <c r="J3741" s="211"/>
      <c r="K3741" s="211"/>
      <c r="L3741" s="216"/>
      <c r="M3741" s="217"/>
      <c r="N3741" s="218"/>
      <c r="O3741" s="218"/>
      <c r="P3741" s="218"/>
      <c r="Q3741" s="218"/>
      <c r="R3741" s="218"/>
      <c r="S3741" s="218"/>
      <c r="T3741" s="219"/>
      <c r="AT3741" s="220" t="s">
        <v>171</v>
      </c>
      <c r="AU3741" s="220" t="s">
        <v>134</v>
      </c>
      <c r="AV3741" s="11" t="s">
        <v>134</v>
      </c>
      <c r="AW3741" s="11" t="s">
        <v>33</v>
      </c>
      <c r="AX3741" s="11" t="s">
        <v>70</v>
      </c>
      <c r="AY3741" s="220" t="s">
        <v>126</v>
      </c>
    </row>
    <row r="3742" spans="2:51" s="11" customFormat="1" ht="13.5">
      <c r="B3742" s="210"/>
      <c r="C3742" s="211"/>
      <c r="D3742" s="208" t="s">
        <v>171</v>
      </c>
      <c r="E3742" s="212" t="s">
        <v>21</v>
      </c>
      <c r="F3742" s="213" t="s">
        <v>1259</v>
      </c>
      <c r="G3742" s="211"/>
      <c r="H3742" s="214">
        <v>22.59</v>
      </c>
      <c r="I3742" s="215"/>
      <c r="J3742" s="211"/>
      <c r="K3742" s="211"/>
      <c r="L3742" s="216"/>
      <c r="M3742" s="217"/>
      <c r="N3742" s="218"/>
      <c r="O3742" s="218"/>
      <c r="P3742" s="218"/>
      <c r="Q3742" s="218"/>
      <c r="R3742" s="218"/>
      <c r="S3742" s="218"/>
      <c r="T3742" s="219"/>
      <c r="AT3742" s="220" t="s">
        <v>171</v>
      </c>
      <c r="AU3742" s="220" t="s">
        <v>134</v>
      </c>
      <c r="AV3742" s="11" t="s">
        <v>134</v>
      </c>
      <c r="AW3742" s="11" t="s">
        <v>33</v>
      </c>
      <c r="AX3742" s="11" t="s">
        <v>70</v>
      </c>
      <c r="AY3742" s="220" t="s">
        <v>126</v>
      </c>
    </row>
    <row r="3743" spans="2:51" s="11" customFormat="1" ht="13.5">
      <c r="B3743" s="210"/>
      <c r="C3743" s="211"/>
      <c r="D3743" s="208" t="s">
        <v>171</v>
      </c>
      <c r="E3743" s="212" t="s">
        <v>21</v>
      </c>
      <c r="F3743" s="213" t="s">
        <v>1260</v>
      </c>
      <c r="G3743" s="211"/>
      <c r="H3743" s="214">
        <v>29.1</v>
      </c>
      <c r="I3743" s="215"/>
      <c r="J3743" s="211"/>
      <c r="K3743" s="211"/>
      <c r="L3743" s="216"/>
      <c r="M3743" s="217"/>
      <c r="N3743" s="218"/>
      <c r="O3743" s="218"/>
      <c r="P3743" s="218"/>
      <c r="Q3743" s="218"/>
      <c r="R3743" s="218"/>
      <c r="S3743" s="218"/>
      <c r="T3743" s="219"/>
      <c r="AT3743" s="220" t="s">
        <v>171</v>
      </c>
      <c r="AU3743" s="220" t="s">
        <v>134</v>
      </c>
      <c r="AV3743" s="11" t="s">
        <v>134</v>
      </c>
      <c r="AW3743" s="11" t="s">
        <v>33</v>
      </c>
      <c r="AX3743" s="11" t="s">
        <v>70</v>
      </c>
      <c r="AY3743" s="220" t="s">
        <v>126</v>
      </c>
    </row>
    <row r="3744" spans="2:51" s="11" customFormat="1" ht="13.5">
      <c r="B3744" s="210"/>
      <c r="C3744" s="211"/>
      <c r="D3744" s="208" t="s">
        <v>171</v>
      </c>
      <c r="E3744" s="212" t="s">
        <v>21</v>
      </c>
      <c r="F3744" s="213" t="s">
        <v>1261</v>
      </c>
      <c r="G3744" s="211"/>
      <c r="H3744" s="214">
        <v>27.57</v>
      </c>
      <c r="I3744" s="215"/>
      <c r="J3744" s="211"/>
      <c r="K3744" s="211"/>
      <c r="L3744" s="216"/>
      <c r="M3744" s="217"/>
      <c r="N3744" s="218"/>
      <c r="O3744" s="218"/>
      <c r="P3744" s="218"/>
      <c r="Q3744" s="218"/>
      <c r="R3744" s="218"/>
      <c r="S3744" s="218"/>
      <c r="T3744" s="219"/>
      <c r="AT3744" s="220" t="s">
        <v>171</v>
      </c>
      <c r="AU3744" s="220" t="s">
        <v>134</v>
      </c>
      <c r="AV3744" s="11" t="s">
        <v>134</v>
      </c>
      <c r="AW3744" s="11" t="s">
        <v>33</v>
      </c>
      <c r="AX3744" s="11" t="s">
        <v>70</v>
      </c>
      <c r="AY3744" s="220" t="s">
        <v>126</v>
      </c>
    </row>
    <row r="3745" spans="2:51" s="11" customFormat="1" ht="13.5">
      <c r="B3745" s="210"/>
      <c r="C3745" s="211"/>
      <c r="D3745" s="208" t="s">
        <v>171</v>
      </c>
      <c r="E3745" s="212" t="s">
        <v>21</v>
      </c>
      <c r="F3745" s="213" t="s">
        <v>1262</v>
      </c>
      <c r="G3745" s="211"/>
      <c r="H3745" s="214">
        <v>1.42</v>
      </c>
      <c r="I3745" s="215"/>
      <c r="J3745" s="211"/>
      <c r="K3745" s="211"/>
      <c r="L3745" s="216"/>
      <c r="M3745" s="217"/>
      <c r="N3745" s="218"/>
      <c r="O3745" s="218"/>
      <c r="P3745" s="218"/>
      <c r="Q3745" s="218"/>
      <c r="R3745" s="218"/>
      <c r="S3745" s="218"/>
      <c r="T3745" s="219"/>
      <c r="AT3745" s="220" t="s">
        <v>171</v>
      </c>
      <c r="AU3745" s="220" t="s">
        <v>134</v>
      </c>
      <c r="AV3745" s="11" t="s">
        <v>134</v>
      </c>
      <c r="AW3745" s="11" t="s">
        <v>33</v>
      </c>
      <c r="AX3745" s="11" t="s">
        <v>70</v>
      </c>
      <c r="AY3745" s="220" t="s">
        <v>126</v>
      </c>
    </row>
    <row r="3746" spans="2:51" s="11" customFormat="1" ht="13.5">
      <c r="B3746" s="210"/>
      <c r="C3746" s="211"/>
      <c r="D3746" s="208" t="s">
        <v>171</v>
      </c>
      <c r="E3746" s="212" t="s">
        <v>21</v>
      </c>
      <c r="F3746" s="213" t="s">
        <v>1263</v>
      </c>
      <c r="G3746" s="211"/>
      <c r="H3746" s="214">
        <v>20.32</v>
      </c>
      <c r="I3746" s="215"/>
      <c r="J3746" s="211"/>
      <c r="K3746" s="211"/>
      <c r="L3746" s="216"/>
      <c r="M3746" s="217"/>
      <c r="N3746" s="218"/>
      <c r="O3746" s="218"/>
      <c r="P3746" s="218"/>
      <c r="Q3746" s="218"/>
      <c r="R3746" s="218"/>
      <c r="S3746" s="218"/>
      <c r="T3746" s="219"/>
      <c r="AT3746" s="220" t="s">
        <v>171</v>
      </c>
      <c r="AU3746" s="220" t="s">
        <v>134</v>
      </c>
      <c r="AV3746" s="11" t="s">
        <v>134</v>
      </c>
      <c r="AW3746" s="11" t="s">
        <v>33</v>
      </c>
      <c r="AX3746" s="11" t="s">
        <v>70</v>
      </c>
      <c r="AY3746" s="220" t="s">
        <v>126</v>
      </c>
    </row>
    <row r="3747" spans="2:51" s="11" customFormat="1" ht="13.5">
      <c r="B3747" s="210"/>
      <c r="C3747" s="211"/>
      <c r="D3747" s="208" t="s">
        <v>171</v>
      </c>
      <c r="E3747" s="212" t="s">
        <v>21</v>
      </c>
      <c r="F3747" s="213" t="s">
        <v>1264</v>
      </c>
      <c r="G3747" s="211"/>
      <c r="H3747" s="214">
        <v>20.309999999999999</v>
      </c>
      <c r="I3747" s="215"/>
      <c r="J3747" s="211"/>
      <c r="K3747" s="211"/>
      <c r="L3747" s="216"/>
      <c r="M3747" s="217"/>
      <c r="N3747" s="218"/>
      <c r="O3747" s="218"/>
      <c r="P3747" s="218"/>
      <c r="Q3747" s="218"/>
      <c r="R3747" s="218"/>
      <c r="S3747" s="218"/>
      <c r="T3747" s="219"/>
      <c r="AT3747" s="220" t="s">
        <v>171</v>
      </c>
      <c r="AU3747" s="220" t="s">
        <v>134</v>
      </c>
      <c r="AV3747" s="11" t="s">
        <v>134</v>
      </c>
      <c r="AW3747" s="11" t="s">
        <v>33</v>
      </c>
      <c r="AX3747" s="11" t="s">
        <v>70</v>
      </c>
      <c r="AY3747" s="220" t="s">
        <v>126</v>
      </c>
    </row>
    <row r="3748" spans="2:51" s="11" customFormat="1" ht="13.5">
      <c r="B3748" s="210"/>
      <c r="C3748" s="211"/>
      <c r="D3748" s="208" t="s">
        <v>171</v>
      </c>
      <c r="E3748" s="212" t="s">
        <v>21</v>
      </c>
      <c r="F3748" s="213" t="s">
        <v>1265</v>
      </c>
      <c r="G3748" s="211"/>
      <c r="H3748" s="214">
        <v>20.32</v>
      </c>
      <c r="I3748" s="215"/>
      <c r="J3748" s="211"/>
      <c r="K3748" s="211"/>
      <c r="L3748" s="216"/>
      <c r="M3748" s="217"/>
      <c r="N3748" s="218"/>
      <c r="O3748" s="218"/>
      <c r="P3748" s="218"/>
      <c r="Q3748" s="218"/>
      <c r="R3748" s="218"/>
      <c r="S3748" s="218"/>
      <c r="T3748" s="219"/>
      <c r="AT3748" s="220" t="s">
        <v>171</v>
      </c>
      <c r="AU3748" s="220" t="s">
        <v>134</v>
      </c>
      <c r="AV3748" s="11" t="s">
        <v>134</v>
      </c>
      <c r="AW3748" s="11" t="s">
        <v>33</v>
      </c>
      <c r="AX3748" s="11" t="s">
        <v>70</v>
      </c>
      <c r="AY3748" s="220" t="s">
        <v>126</v>
      </c>
    </row>
    <row r="3749" spans="2:51" s="11" customFormat="1" ht="13.5">
      <c r="B3749" s="210"/>
      <c r="C3749" s="211"/>
      <c r="D3749" s="208" t="s">
        <v>171</v>
      </c>
      <c r="E3749" s="212" t="s">
        <v>21</v>
      </c>
      <c r="F3749" s="213" t="s">
        <v>1266</v>
      </c>
      <c r="G3749" s="211"/>
      <c r="H3749" s="214">
        <v>20.3</v>
      </c>
      <c r="I3749" s="215"/>
      <c r="J3749" s="211"/>
      <c r="K3749" s="211"/>
      <c r="L3749" s="216"/>
      <c r="M3749" s="217"/>
      <c r="N3749" s="218"/>
      <c r="O3749" s="218"/>
      <c r="P3749" s="218"/>
      <c r="Q3749" s="218"/>
      <c r="R3749" s="218"/>
      <c r="S3749" s="218"/>
      <c r="T3749" s="219"/>
      <c r="AT3749" s="220" t="s">
        <v>171</v>
      </c>
      <c r="AU3749" s="220" t="s">
        <v>134</v>
      </c>
      <c r="AV3749" s="11" t="s">
        <v>134</v>
      </c>
      <c r="AW3749" s="11" t="s">
        <v>33</v>
      </c>
      <c r="AX3749" s="11" t="s">
        <v>70</v>
      </c>
      <c r="AY3749" s="220" t="s">
        <v>126</v>
      </c>
    </row>
    <row r="3750" spans="2:51" s="11" customFormat="1" ht="13.5">
      <c r="B3750" s="210"/>
      <c r="C3750" s="211"/>
      <c r="D3750" s="208" t="s">
        <v>171</v>
      </c>
      <c r="E3750" s="212" t="s">
        <v>21</v>
      </c>
      <c r="F3750" s="213" t="s">
        <v>1267</v>
      </c>
      <c r="G3750" s="211"/>
      <c r="H3750" s="214">
        <v>20.41</v>
      </c>
      <c r="I3750" s="215"/>
      <c r="J3750" s="211"/>
      <c r="K3750" s="211"/>
      <c r="L3750" s="216"/>
      <c r="M3750" s="217"/>
      <c r="N3750" s="218"/>
      <c r="O3750" s="218"/>
      <c r="P3750" s="218"/>
      <c r="Q3750" s="218"/>
      <c r="R3750" s="218"/>
      <c r="S3750" s="218"/>
      <c r="T3750" s="219"/>
      <c r="AT3750" s="220" t="s">
        <v>171</v>
      </c>
      <c r="AU3750" s="220" t="s">
        <v>134</v>
      </c>
      <c r="AV3750" s="11" t="s">
        <v>134</v>
      </c>
      <c r="AW3750" s="11" t="s">
        <v>33</v>
      </c>
      <c r="AX3750" s="11" t="s">
        <v>70</v>
      </c>
      <c r="AY3750" s="220" t="s">
        <v>126</v>
      </c>
    </row>
    <row r="3751" spans="2:51" s="11" customFormat="1" ht="13.5">
      <c r="B3751" s="210"/>
      <c r="C3751" s="211"/>
      <c r="D3751" s="208" t="s">
        <v>171</v>
      </c>
      <c r="E3751" s="212" t="s">
        <v>21</v>
      </c>
      <c r="F3751" s="213" t="s">
        <v>1268</v>
      </c>
      <c r="G3751" s="211"/>
      <c r="H3751" s="214">
        <v>20.53</v>
      </c>
      <c r="I3751" s="215"/>
      <c r="J3751" s="211"/>
      <c r="K3751" s="211"/>
      <c r="L3751" s="216"/>
      <c r="M3751" s="217"/>
      <c r="N3751" s="218"/>
      <c r="O3751" s="218"/>
      <c r="P3751" s="218"/>
      <c r="Q3751" s="218"/>
      <c r="R3751" s="218"/>
      <c r="S3751" s="218"/>
      <c r="T3751" s="219"/>
      <c r="AT3751" s="220" t="s">
        <v>171</v>
      </c>
      <c r="AU3751" s="220" t="s">
        <v>134</v>
      </c>
      <c r="AV3751" s="11" t="s">
        <v>134</v>
      </c>
      <c r="AW3751" s="11" t="s">
        <v>33</v>
      </c>
      <c r="AX3751" s="11" t="s">
        <v>70</v>
      </c>
      <c r="AY3751" s="220" t="s">
        <v>126</v>
      </c>
    </row>
    <row r="3752" spans="2:51" s="11" customFormat="1" ht="13.5">
      <c r="B3752" s="210"/>
      <c r="C3752" s="211"/>
      <c r="D3752" s="208" t="s">
        <v>171</v>
      </c>
      <c r="E3752" s="212" t="s">
        <v>21</v>
      </c>
      <c r="F3752" s="213" t="s">
        <v>1269</v>
      </c>
      <c r="G3752" s="211"/>
      <c r="H3752" s="214">
        <v>23.07</v>
      </c>
      <c r="I3752" s="215"/>
      <c r="J3752" s="211"/>
      <c r="K3752" s="211"/>
      <c r="L3752" s="216"/>
      <c r="M3752" s="217"/>
      <c r="N3752" s="218"/>
      <c r="O3752" s="218"/>
      <c r="P3752" s="218"/>
      <c r="Q3752" s="218"/>
      <c r="R3752" s="218"/>
      <c r="S3752" s="218"/>
      <c r="T3752" s="219"/>
      <c r="AT3752" s="220" t="s">
        <v>171</v>
      </c>
      <c r="AU3752" s="220" t="s">
        <v>134</v>
      </c>
      <c r="AV3752" s="11" t="s">
        <v>134</v>
      </c>
      <c r="AW3752" s="11" t="s">
        <v>33</v>
      </c>
      <c r="AX3752" s="11" t="s">
        <v>70</v>
      </c>
      <c r="AY3752" s="220" t="s">
        <v>126</v>
      </c>
    </row>
    <row r="3753" spans="2:51" s="11" customFormat="1" ht="13.5">
      <c r="B3753" s="210"/>
      <c r="C3753" s="211"/>
      <c r="D3753" s="208" t="s">
        <v>171</v>
      </c>
      <c r="E3753" s="212" t="s">
        <v>21</v>
      </c>
      <c r="F3753" s="213" t="s">
        <v>1270</v>
      </c>
      <c r="G3753" s="211"/>
      <c r="H3753" s="214">
        <v>19.53</v>
      </c>
      <c r="I3753" s="215"/>
      <c r="J3753" s="211"/>
      <c r="K3753" s="211"/>
      <c r="L3753" s="216"/>
      <c r="M3753" s="217"/>
      <c r="N3753" s="218"/>
      <c r="O3753" s="218"/>
      <c r="P3753" s="218"/>
      <c r="Q3753" s="218"/>
      <c r="R3753" s="218"/>
      <c r="S3753" s="218"/>
      <c r="T3753" s="219"/>
      <c r="AT3753" s="220" t="s">
        <v>171</v>
      </c>
      <c r="AU3753" s="220" t="s">
        <v>134</v>
      </c>
      <c r="AV3753" s="11" t="s">
        <v>134</v>
      </c>
      <c r="AW3753" s="11" t="s">
        <v>33</v>
      </c>
      <c r="AX3753" s="11" t="s">
        <v>70</v>
      </c>
      <c r="AY3753" s="220" t="s">
        <v>126</v>
      </c>
    </row>
    <row r="3754" spans="2:51" s="11" customFormat="1" ht="13.5">
      <c r="B3754" s="210"/>
      <c r="C3754" s="211"/>
      <c r="D3754" s="208" t="s">
        <v>171</v>
      </c>
      <c r="E3754" s="212" t="s">
        <v>21</v>
      </c>
      <c r="F3754" s="213" t="s">
        <v>1294</v>
      </c>
      <c r="G3754" s="211"/>
      <c r="H3754" s="214">
        <v>20.89</v>
      </c>
      <c r="I3754" s="215"/>
      <c r="J3754" s="211"/>
      <c r="K3754" s="211"/>
      <c r="L3754" s="216"/>
      <c r="M3754" s="217"/>
      <c r="N3754" s="218"/>
      <c r="O3754" s="218"/>
      <c r="P3754" s="218"/>
      <c r="Q3754" s="218"/>
      <c r="R3754" s="218"/>
      <c r="S3754" s="218"/>
      <c r="T3754" s="219"/>
      <c r="AT3754" s="220" t="s">
        <v>171</v>
      </c>
      <c r="AU3754" s="220" t="s">
        <v>134</v>
      </c>
      <c r="AV3754" s="11" t="s">
        <v>134</v>
      </c>
      <c r="AW3754" s="11" t="s">
        <v>33</v>
      </c>
      <c r="AX3754" s="11" t="s">
        <v>70</v>
      </c>
      <c r="AY3754" s="220" t="s">
        <v>126</v>
      </c>
    </row>
    <row r="3755" spans="2:51" s="11" customFormat="1" ht="13.5">
      <c r="B3755" s="210"/>
      <c r="C3755" s="211"/>
      <c r="D3755" s="208" t="s">
        <v>171</v>
      </c>
      <c r="E3755" s="212" t="s">
        <v>21</v>
      </c>
      <c r="F3755" s="213" t="s">
        <v>1295</v>
      </c>
      <c r="G3755" s="211"/>
      <c r="H3755" s="214">
        <v>22.59</v>
      </c>
      <c r="I3755" s="215"/>
      <c r="J3755" s="211"/>
      <c r="K3755" s="211"/>
      <c r="L3755" s="216"/>
      <c r="M3755" s="217"/>
      <c r="N3755" s="218"/>
      <c r="O3755" s="218"/>
      <c r="P3755" s="218"/>
      <c r="Q3755" s="218"/>
      <c r="R3755" s="218"/>
      <c r="S3755" s="218"/>
      <c r="T3755" s="219"/>
      <c r="AT3755" s="220" t="s">
        <v>171</v>
      </c>
      <c r="AU3755" s="220" t="s">
        <v>134</v>
      </c>
      <c r="AV3755" s="11" t="s">
        <v>134</v>
      </c>
      <c r="AW3755" s="11" t="s">
        <v>33</v>
      </c>
      <c r="AX3755" s="11" t="s">
        <v>70</v>
      </c>
      <c r="AY3755" s="220" t="s">
        <v>126</v>
      </c>
    </row>
    <row r="3756" spans="2:51" s="11" customFormat="1" ht="13.5">
      <c r="B3756" s="210"/>
      <c r="C3756" s="211"/>
      <c r="D3756" s="208" t="s">
        <v>171</v>
      </c>
      <c r="E3756" s="212" t="s">
        <v>21</v>
      </c>
      <c r="F3756" s="213" t="s">
        <v>1296</v>
      </c>
      <c r="G3756" s="211"/>
      <c r="H3756" s="214">
        <v>29.1</v>
      </c>
      <c r="I3756" s="215"/>
      <c r="J3756" s="211"/>
      <c r="K3756" s="211"/>
      <c r="L3756" s="216"/>
      <c r="M3756" s="217"/>
      <c r="N3756" s="218"/>
      <c r="O3756" s="218"/>
      <c r="P3756" s="218"/>
      <c r="Q3756" s="218"/>
      <c r="R3756" s="218"/>
      <c r="S3756" s="218"/>
      <c r="T3756" s="219"/>
      <c r="AT3756" s="220" t="s">
        <v>171</v>
      </c>
      <c r="AU3756" s="220" t="s">
        <v>134</v>
      </c>
      <c r="AV3756" s="11" t="s">
        <v>134</v>
      </c>
      <c r="AW3756" s="11" t="s">
        <v>33</v>
      </c>
      <c r="AX3756" s="11" t="s">
        <v>70</v>
      </c>
      <c r="AY3756" s="220" t="s">
        <v>126</v>
      </c>
    </row>
    <row r="3757" spans="2:51" s="11" customFormat="1" ht="13.5">
      <c r="B3757" s="210"/>
      <c r="C3757" s="211"/>
      <c r="D3757" s="208" t="s">
        <v>171</v>
      </c>
      <c r="E3757" s="212" t="s">
        <v>21</v>
      </c>
      <c r="F3757" s="213" t="s">
        <v>1297</v>
      </c>
      <c r="G3757" s="211"/>
      <c r="H3757" s="214">
        <v>27.61</v>
      </c>
      <c r="I3757" s="215"/>
      <c r="J3757" s="211"/>
      <c r="K3757" s="211"/>
      <c r="L3757" s="216"/>
      <c r="M3757" s="217"/>
      <c r="N3757" s="218"/>
      <c r="O3757" s="218"/>
      <c r="P3757" s="218"/>
      <c r="Q3757" s="218"/>
      <c r="R3757" s="218"/>
      <c r="S3757" s="218"/>
      <c r="T3757" s="219"/>
      <c r="AT3757" s="220" t="s">
        <v>171</v>
      </c>
      <c r="AU3757" s="220" t="s">
        <v>134</v>
      </c>
      <c r="AV3757" s="11" t="s">
        <v>134</v>
      </c>
      <c r="AW3757" s="11" t="s">
        <v>33</v>
      </c>
      <c r="AX3757" s="11" t="s">
        <v>70</v>
      </c>
      <c r="AY3757" s="220" t="s">
        <v>126</v>
      </c>
    </row>
    <row r="3758" spans="2:51" s="11" customFormat="1" ht="13.5">
      <c r="B3758" s="210"/>
      <c r="C3758" s="211"/>
      <c r="D3758" s="208" t="s">
        <v>171</v>
      </c>
      <c r="E3758" s="212" t="s">
        <v>21</v>
      </c>
      <c r="F3758" s="213" t="s">
        <v>1298</v>
      </c>
      <c r="G3758" s="211"/>
      <c r="H3758" s="214">
        <v>1.42</v>
      </c>
      <c r="I3758" s="215"/>
      <c r="J3758" s="211"/>
      <c r="K3758" s="211"/>
      <c r="L3758" s="216"/>
      <c r="M3758" s="217"/>
      <c r="N3758" s="218"/>
      <c r="O3758" s="218"/>
      <c r="P3758" s="218"/>
      <c r="Q3758" s="218"/>
      <c r="R3758" s="218"/>
      <c r="S3758" s="218"/>
      <c r="T3758" s="219"/>
      <c r="AT3758" s="220" t="s">
        <v>171</v>
      </c>
      <c r="AU3758" s="220" t="s">
        <v>134</v>
      </c>
      <c r="AV3758" s="11" t="s">
        <v>134</v>
      </c>
      <c r="AW3758" s="11" t="s">
        <v>33</v>
      </c>
      <c r="AX3758" s="11" t="s">
        <v>70</v>
      </c>
      <c r="AY3758" s="220" t="s">
        <v>126</v>
      </c>
    </row>
    <row r="3759" spans="2:51" s="11" customFormat="1" ht="13.5">
      <c r="B3759" s="210"/>
      <c r="C3759" s="211"/>
      <c r="D3759" s="208" t="s">
        <v>171</v>
      </c>
      <c r="E3759" s="212" t="s">
        <v>21</v>
      </c>
      <c r="F3759" s="213" t="s">
        <v>1299</v>
      </c>
      <c r="G3759" s="211"/>
      <c r="H3759" s="214">
        <v>20.32</v>
      </c>
      <c r="I3759" s="215"/>
      <c r="J3759" s="211"/>
      <c r="K3759" s="211"/>
      <c r="L3759" s="216"/>
      <c r="M3759" s="217"/>
      <c r="N3759" s="218"/>
      <c r="O3759" s="218"/>
      <c r="P3759" s="218"/>
      <c r="Q3759" s="218"/>
      <c r="R3759" s="218"/>
      <c r="S3759" s="218"/>
      <c r="T3759" s="219"/>
      <c r="AT3759" s="220" t="s">
        <v>171</v>
      </c>
      <c r="AU3759" s="220" t="s">
        <v>134</v>
      </c>
      <c r="AV3759" s="11" t="s">
        <v>134</v>
      </c>
      <c r="AW3759" s="11" t="s">
        <v>33</v>
      </c>
      <c r="AX3759" s="11" t="s">
        <v>70</v>
      </c>
      <c r="AY3759" s="220" t="s">
        <v>126</v>
      </c>
    </row>
    <row r="3760" spans="2:51" s="11" customFormat="1" ht="13.5">
      <c r="B3760" s="210"/>
      <c r="C3760" s="211"/>
      <c r="D3760" s="208" t="s">
        <v>171</v>
      </c>
      <c r="E3760" s="212" t="s">
        <v>21</v>
      </c>
      <c r="F3760" s="213" t="s">
        <v>1300</v>
      </c>
      <c r="G3760" s="211"/>
      <c r="H3760" s="214">
        <v>20.309999999999999</v>
      </c>
      <c r="I3760" s="215"/>
      <c r="J3760" s="211"/>
      <c r="K3760" s="211"/>
      <c r="L3760" s="216"/>
      <c r="M3760" s="217"/>
      <c r="N3760" s="218"/>
      <c r="O3760" s="218"/>
      <c r="P3760" s="218"/>
      <c r="Q3760" s="218"/>
      <c r="R3760" s="218"/>
      <c r="S3760" s="218"/>
      <c r="T3760" s="219"/>
      <c r="AT3760" s="220" t="s">
        <v>171</v>
      </c>
      <c r="AU3760" s="220" t="s">
        <v>134</v>
      </c>
      <c r="AV3760" s="11" t="s">
        <v>134</v>
      </c>
      <c r="AW3760" s="11" t="s">
        <v>33</v>
      </c>
      <c r="AX3760" s="11" t="s">
        <v>70</v>
      </c>
      <c r="AY3760" s="220" t="s">
        <v>126</v>
      </c>
    </row>
    <row r="3761" spans="2:65" s="11" customFormat="1" ht="13.5">
      <c r="B3761" s="210"/>
      <c r="C3761" s="211"/>
      <c r="D3761" s="208" t="s">
        <v>171</v>
      </c>
      <c r="E3761" s="212" t="s">
        <v>21</v>
      </c>
      <c r="F3761" s="213" t="s">
        <v>1301</v>
      </c>
      <c r="G3761" s="211"/>
      <c r="H3761" s="214">
        <v>20.32</v>
      </c>
      <c r="I3761" s="215"/>
      <c r="J3761" s="211"/>
      <c r="K3761" s="211"/>
      <c r="L3761" s="216"/>
      <c r="M3761" s="217"/>
      <c r="N3761" s="218"/>
      <c r="O3761" s="218"/>
      <c r="P3761" s="218"/>
      <c r="Q3761" s="218"/>
      <c r="R3761" s="218"/>
      <c r="S3761" s="218"/>
      <c r="T3761" s="219"/>
      <c r="AT3761" s="220" t="s">
        <v>171</v>
      </c>
      <c r="AU3761" s="220" t="s">
        <v>134</v>
      </c>
      <c r="AV3761" s="11" t="s">
        <v>134</v>
      </c>
      <c r="AW3761" s="11" t="s">
        <v>33</v>
      </c>
      <c r="AX3761" s="11" t="s">
        <v>70</v>
      </c>
      <c r="AY3761" s="220" t="s">
        <v>126</v>
      </c>
    </row>
    <row r="3762" spans="2:65" s="11" customFormat="1" ht="13.5">
      <c r="B3762" s="210"/>
      <c r="C3762" s="211"/>
      <c r="D3762" s="208" t="s">
        <v>171</v>
      </c>
      <c r="E3762" s="212" t="s">
        <v>21</v>
      </c>
      <c r="F3762" s="213" t="s">
        <v>1302</v>
      </c>
      <c r="G3762" s="211"/>
      <c r="H3762" s="214">
        <v>20.3</v>
      </c>
      <c r="I3762" s="215"/>
      <c r="J3762" s="211"/>
      <c r="K3762" s="211"/>
      <c r="L3762" s="216"/>
      <c r="M3762" s="217"/>
      <c r="N3762" s="218"/>
      <c r="O3762" s="218"/>
      <c r="P3762" s="218"/>
      <c r="Q3762" s="218"/>
      <c r="R3762" s="218"/>
      <c r="S3762" s="218"/>
      <c r="T3762" s="219"/>
      <c r="AT3762" s="220" t="s">
        <v>171</v>
      </c>
      <c r="AU3762" s="220" t="s">
        <v>134</v>
      </c>
      <c r="AV3762" s="11" t="s">
        <v>134</v>
      </c>
      <c r="AW3762" s="11" t="s">
        <v>33</v>
      </c>
      <c r="AX3762" s="11" t="s">
        <v>70</v>
      </c>
      <c r="AY3762" s="220" t="s">
        <v>126</v>
      </c>
    </row>
    <row r="3763" spans="2:65" s="11" customFormat="1" ht="13.5">
      <c r="B3763" s="210"/>
      <c r="C3763" s="211"/>
      <c r="D3763" s="208" t="s">
        <v>171</v>
      </c>
      <c r="E3763" s="212" t="s">
        <v>21</v>
      </c>
      <c r="F3763" s="213" t="s">
        <v>1303</v>
      </c>
      <c r="G3763" s="211"/>
      <c r="H3763" s="214">
        <v>20.41</v>
      </c>
      <c r="I3763" s="215"/>
      <c r="J3763" s="211"/>
      <c r="K3763" s="211"/>
      <c r="L3763" s="216"/>
      <c r="M3763" s="217"/>
      <c r="N3763" s="218"/>
      <c r="O3763" s="218"/>
      <c r="P3763" s="218"/>
      <c r="Q3763" s="218"/>
      <c r="R3763" s="218"/>
      <c r="S3763" s="218"/>
      <c r="T3763" s="219"/>
      <c r="AT3763" s="220" t="s">
        <v>171</v>
      </c>
      <c r="AU3763" s="220" t="s">
        <v>134</v>
      </c>
      <c r="AV3763" s="11" t="s">
        <v>134</v>
      </c>
      <c r="AW3763" s="11" t="s">
        <v>33</v>
      </c>
      <c r="AX3763" s="11" t="s">
        <v>70</v>
      </c>
      <c r="AY3763" s="220" t="s">
        <v>126</v>
      </c>
    </row>
    <row r="3764" spans="2:65" s="11" customFormat="1" ht="13.5">
      <c r="B3764" s="210"/>
      <c r="C3764" s="211"/>
      <c r="D3764" s="208" t="s">
        <v>171</v>
      </c>
      <c r="E3764" s="212" t="s">
        <v>21</v>
      </c>
      <c r="F3764" s="213" t="s">
        <v>1304</v>
      </c>
      <c r="G3764" s="211"/>
      <c r="H3764" s="214">
        <v>20.53</v>
      </c>
      <c r="I3764" s="215"/>
      <c r="J3764" s="211"/>
      <c r="K3764" s="211"/>
      <c r="L3764" s="216"/>
      <c r="M3764" s="217"/>
      <c r="N3764" s="218"/>
      <c r="O3764" s="218"/>
      <c r="P3764" s="218"/>
      <c r="Q3764" s="218"/>
      <c r="R3764" s="218"/>
      <c r="S3764" s="218"/>
      <c r="T3764" s="219"/>
      <c r="AT3764" s="220" t="s">
        <v>171</v>
      </c>
      <c r="AU3764" s="220" t="s">
        <v>134</v>
      </c>
      <c r="AV3764" s="11" t="s">
        <v>134</v>
      </c>
      <c r="AW3764" s="11" t="s">
        <v>33</v>
      </c>
      <c r="AX3764" s="11" t="s">
        <v>70</v>
      </c>
      <c r="AY3764" s="220" t="s">
        <v>126</v>
      </c>
    </row>
    <row r="3765" spans="2:65" s="11" customFormat="1" ht="13.5">
      <c r="B3765" s="210"/>
      <c r="C3765" s="211"/>
      <c r="D3765" s="208" t="s">
        <v>171</v>
      </c>
      <c r="E3765" s="212" t="s">
        <v>21</v>
      </c>
      <c r="F3765" s="213" t="s">
        <v>1305</v>
      </c>
      <c r="G3765" s="211"/>
      <c r="H3765" s="214">
        <v>23.02</v>
      </c>
      <c r="I3765" s="215"/>
      <c r="J3765" s="211"/>
      <c r="K3765" s="211"/>
      <c r="L3765" s="216"/>
      <c r="M3765" s="217"/>
      <c r="N3765" s="218"/>
      <c r="O3765" s="218"/>
      <c r="P3765" s="218"/>
      <c r="Q3765" s="218"/>
      <c r="R3765" s="218"/>
      <c r="S3765" s="218"/>
      <c r="T3765" s="219"/>
      <c r="AT3765" s="220" t="s">
        <v>171</v>
      </c>
      <c r="AU3765" s="220" t="s">
        <v>134</v>
      </c>
      <c r="AV3765" s="11" t="s">
        <v>134</v>
      </c>
      <c r="AW3765" s="11" t="s">
        <v>33</v>
      </c>
      <c r="AX3765" s="11" t="s">
        <v>70</v>
      </c>
      <c r="AY3765" s="220" t="s">
        <v>126</v>
      </c>
    </row>
    <row r="3766" spans="2:65" s="11" customFormat="1" ht="13.5">
      <c r="B3766" s="210"/>
      <c r="C3766" s="211"/>
      <c r="D3766" s="208" t="s">
        <v>171</v>
      </c>
      <c r="E3766" s="212" t="s">
        <v>21</v>
      </c>
      <c r="F3766" s="213" t="s">
        <v>1306</v>
      </c>
      <c r="G3766" s="211"/>
      <c r="H3766" s="214">
        <v>19.53</v>
      </c>
      <c r="I3766" s="215"/>
      <c r="J3766" s="211"/>
      <c r="K3766" s="211"/>
      <c r="L3766" s="216"/>
      <c r="M3766" s="217"/>
      <c r="N3766" s="218"/>
      <c r="O3766" s="218"/>
      <c r="P3766" s="218"/>
      <c r="Q3766" s="218"/>
      <c r="R3766" s="218"/>
      <c r="S3766" s="218"/>
      <c r="T3766" s="219"/>
      <c r="AT3766" s="220" t="s">
        <v>171</v>
      </c>
      <c r="AU3766" s="220" t="s">
        <v>134</v>
      </c>
      <c r="AV3766" s="11" t="s">
        <v>134</v>
      </c>
      <c r="AW3766" s="11" t="s">
        <v>33</v>
      </c>
      <c r="AX3766" s="11" t="s">
        <v>70</v>
      </c>
      <c r="AY3766" s="220" t="s">
        <v>126</v>
      </c>
    </row>
    <row r="3767" spans="2:65" s="12" customFormat="1" ht="13.5">
      <c r="B3767" s="221"/>
      <c r="C3767" s="222"/>
      <c r="D3767" s="205" t="s">
        <v>171</v>
      </c>
      <c r="E3767" s="248" t="s">
        <v>21</v>
      </c>
      <c r="F3767" s="249" t="s">
        <v>174</v>
      </c>
      <c r="G3767" s="222"/>
      <c r="H3767" s="250">
        <v>744.12</v>
      </c>
      <c r="I3767" s="226"/>
      <c r="J3767" s="222"/>
      <c r="K3767" s="222"/>
      <c r="L3767" s="227"/>
      <c r="M3767" s="228"/>
      <c r="N3767" s="229"/>
      <c r="O3767" s="229"/>
      <c r="P3767" s="229"/>
      <c r="Q3767" s="229"/>
      <c r="R3767" s="229"/>
      <c r="S3767" s="229"/>
      <c r="T3767" s="230"/>
      <c r="AT3767" s="231" t="s">
        <v>171</v>
      </c>
      <c r="AU3767" s="231" t="s">
        <v>134</v>
      </c>
      <c r="AV3767" s="12" t="s">
        <v>133</v>
      </c>
      <c r="AW3767" s="12" t="s">
        <v>33</v>
      </c>
      <c r="AX3767" s="12" t="s">
        <v>78</v>
      </c>
      <c r="AY3767" s="231" t="s">
        <v>126</v>
      </c>
    </row>
    <row r="3768" spans="2:65" s="1" customFormat="1" ht="31.5" customHeight="1">
      <c r="B3768" s="41"/>
      <c r="C3768" s="251" t="s">
        <v>2346</v>
      </c>
      <c r="D3768" s="251" t="s">
        <v>391</v>
      </c>
      <c r="E3768" s="252" t="s">
        <v>4348</v>
      </c>
      <c r="F3768" s="253" t="s">
        <v>4349</v>
      </c>
      <c r="G3768" s="254" t="s">
        <v>400</v>
      </c>
      <c r="H3768" s="255">
        <v>803.65</v>
      </c>
      <c r="I3768" s="256"/>
      <c r="J3768" s="257">
        <f>ROUND(I3768*H3768,2)</f>
        <v>0</v>
      </c>
      <c r="K3768" s="253" t="s">
        <v>160</v>
      </c>
      <c r="L3768" s="258"/>
      <c r="M3768" s="259" t="s">
        <v>21</v>
      </c>
      <c r="N3768" s="260" t="s">
        <v>42</v>
      </c>
      <c r="O3768" s="42"/>
      <c r="P3768" s="202">
        <f>O3768*H3768</f>
        <v>0</v>
      </c>
      <c r="Q3768" s="202">
        <v>0</v>
      </c>
      <c r="R3768" s="202">
        <f>Q3768*H3768</f>
        <v>0</v>
      </c>
      <c r="S3768" s="202">
        <v>0</v>
      </c>
      <c r="T3768" s="203">
        <f>S3768*H3768</f>
        <v>0</v>
      </c>
      <c r="AR3768" s="24" t="s">
        <v>361</v>
      </c>
      <c r="AT3768" s="24" t="s">
        <v>391</v>
      </c>
      <c r="AU3768" s="24" t="s">
        <v>134</v>
      </c>
      <c r="AY3768" s="24" t="s">
        <v>126</v>
      </c>
      <c r="BE3768" s="204">
        <f>IF(N3768="základní",J3768,0)</f>
        <v>0</v>
      </c>
      <c r="BF3768" s="204">
        <f>IF(N3768="snížená",J3768,0)</f>
        <v>0</v>
      </c>
      <c r="BG3768" s="204">
        <f>IF(N3768="zákl. přenesená",J3768,0)</f>
        <v>0</v>
      </c>
      <c r="BH3768" s="204">
        <f>IF(N3768="sníž. přenesená",J3768,0)</f>
        <v>0</v>
      </c>
      <c r="BI3768" s="204">
        <f>IF(N3768="nulová",J3768,0)</f>
        <v>0</v>
      </c>
      <c r="BJ3768" s="24" t="s">
        <v>134</v>
      </c>
      <c r="BK3768" s="204">
        <f>ROUND(I3768*H3768,2)</f>
        <v>0</v>
      </c>
      <c r="BL3768" s="24" t="s">
        <v>161</v>
      </c>
      <c r="BM3768" s="24" t="s">
        <v>4350</v>
      </c>
    </row>
    <row r="3769" spans="2:65" s="1" customFormat="1" ht="27">
      <c r="B3769" s="41"/>
      <c r="C3769" s="63"/>
      <c r="D3769" s="208" t="s">
        <v>135</v>
      </c>
      <c r="E3769" s="63"/>
      <c r="F3769" s="209" t="s">
        <v>4351</v>
      </c>
      <c r="G3769" s="63"/>
      <c r="H3769" s="63"/>
      <c r="I3769" s="163"/>
      <c r="J3769" s="63"/>
      <c r="K3769" s="63"/>
      <c r="L3769" s="61"/>
      <c r="M3769" s="207"/>
      <c r="N3769" s="42"/>
      <c r="O3769" s="42"/>
      <c r="P3769" s="42"/>
      <c r="Q3769" s="42"/>
      <c r="R3769" s="42"/>
      <c r="S3769" s="42"/>
      <c r="T3769" s="78"/>
      <c r="AT3769" s="24" t="s">
        <v>135</v>
      </c>
      <c r="AU3769" s="24" t="s">
        <v>134</v>
      </c>
    </row>
    <row r="3770" spans="2:65" s="11" customFormat="1" ht="13.5">
      <c r="B3770" s="210"/>
      <c r="C3770" s="211"/>
      <c r="D3770" s="208" t="s">
        <v>171</v>
      </c>
      <c r="E3770" s="212" t="s">
        <v>21</v>
      </c>
      <c r="F3770" s="213" t="s">
        <v>4352</v>
      </c>
      <c r="G3770" s="211"/>
      <c r="H3770" s="214">
        <v>803.65</v>
      </c>
      <c r="I3770" s="215"/>
      <c r="J3770" s="211"/>
      <c r="K3770" s="211"/>
      <c r="L3770" s="216"/>
      <c r="M3770" s="217"/>
      <c r="N3770" s="218"/>
      <c r="O3770" s="218"/>
      <c r="P3770" s="218"/>
      <c r="Q3770" s="218"/>
      <c r="R3770" s="218"/>
      <c r="S3770" s="218"/>
      <c r="T3770" s="219"/>
      <c r="AT3770" s="220" t="s">
        <v>171</v>
      </c>
      <c r="AU3770" s="220" t="s">
        <v>134</v>
      </c>
      <c r="AV3770" s="11" t="s">
        <v>134</v>
      </c>
      <c r="AW3770" s="11" t="s">
        <v>33</v>
      </c>
      <c r="AX3770" s="11" t="s">
        <v>70</v>
      </c>
      <c r="AY3770" s="220" t="s">
        <v>126</v>
      </c>
    </row>
    <row r="3771" spans="2:65" s="12" customFormat="1" ht="13.5">
      <c r="B3771" s="221"/>
      <c r="C3771" s="222"/>
      <c r="D3771" s="205" t="s">
        <v>171</v>
      </c>
      <c r="E3771" s="248" t="s">
        <v>21</v>
      </c>
      <c r="F3771" s="249" t="s">
        <v>174</v>
      </c>
      <c r="G3771" s="222"/>
      <c r="H3771" s="250">
        <v>803.65</v>
      </c>
      <c r="I3771" s="226"/>
      <c r="J3771" s="222"/>
      <c r="K3771" s="222"/>
      <c r="L3771" s="227"/>
      <c r="M3771" s="228"/>
      <c r="N3771" s="229"/>
      <c r="O3771" s="229"/>
      <c r="P3771" s="229"/>
      <c r="Q3771" s="229"/>
      <c r="R3771" s="229"/>
      <c r="S3771" s="229"/>
      <c r="T3771" s="230"/>
      <c r="AT3771" s="231" t="s">
        <v>171</v>
      </c>
      <c r="AU3771" s="231" t="s">
        <v>134</v>
      </c>
      <c r="AV3771" s="12" t="s">
        <v>133</v>
      </c>
      <c r="AW3771" s="12" t="s">
        <v>33</v>
      </c>
      <c r="AX3771" s="12" t="s">
        <v>78</v>
      </c>
      <c r="AY3771" s="231" t="s">
        <v>126</v>
      </c>
    </row>
    <row r="3772" spans="2:65" s="1" customFormat="1" ht="22.5" customHeight="1">
      <c r="B3772" s="41"/>
      <c r="C3772" s="193" t="s">
        <v>4353</v>
      </c>
      <c r="D3772" s="193" t="s">
        <v>129</v>
      </c>
      <c r="E3772" s="194" t="s">
        <v>4354</v>
      </c>
      <c r="F3772" s="195" t="s">
        <v>4355</v>
      </c>
      <c r="G3772" s="196" t="s">
        <v>400</v>
      </c>
      <c r="H3772" s="197">
        <v>744.12</v>
      </c>
      <c r="I3772" s="198"/>
      <c r="J3772" s="199">
        <f>ROUND(I3772*H3772,2)</f>
        <v>0</v>
      </c>
      <c r="K3772" s="195" t="s">
        <v>21</v>
      </c>
      <c r="L3772" s="61"/>
      <c r="M3772" s="200" t="s">
        <v>21</v>
      </c>
      <c r="N3772" s="201" t="s">
        <v>42</v>
      </c>
      <c r="O3772" s="42"/>
      <c r="P3772" s="202">
        <f>O3772*H3772</f>
        <v>0</v>
      </c>
      <c r="Q3772" s="202">
        <v>0</v>
      </c>
      <c r="R3772" s="202">
        <f>Q3772*H3772</f>
        <v>0</v>
      </c>
      <c r="S3772" s="202">
        <v>0</v>
      </c>
      <c r="T3772" s="203">
        <f>S3772*H3772</f>
        <v>0</v>
      </c>
      <c r="AR3772" s="24" t="s">
        <v>161</v>
      </c>
      <c r="AT3772" s="24" t="s">
        <v>129</v>
      </c>
      <c r="AU3772" s="24" t="s">
        <v>134</v>
      </c>
      <c r="AY3772" s="24" t="s">
        <v>126</v>
      </c>
      <c r="BE3772" s="204">
        <f>IF(N3772="základní",J3772,0)</f>
        <v>0</v>
      </c>
      <c r="BF3772" s="204">
        <f>IF(N3772="snížená",J3772,0)</f>
        <v>0</v>
      </c>
      <c r="BG3772" s="204">
        <f>IF(N3772="zákl. přenesená",J3772,0)</f>
        <v>0</v>
      </c>
      <c r="BH3772" s="204">
        <f>IF(N3772="sníž. přenesená",J3772,0)</f>
        <v>0</v>
      </c>
      <c r="BI3772" s="204">
        <f>IF(N3772="nulová",J3772,0)</f>
        <v>0</v>
      </c>
      <c r="BJ3772" s="24" t="s">
        <v>134</v>
      </c>
      <c r="BK3772" s="204">
        <f>ROUND(I3772*H3772,2)</f>
        <v>0</v>
      </c>
      <c r="BL3772" s="24" t="s">
        <v>161</v>
      </c>
      <c r="BM3772" s="24" t="s">
        <v>4356</v>
      </c>
    </row>
    <row r="3773" spans="2:65" s="1" customFormat="1" ht="13.5">
      <c r="B3773" s="41"/>
      <c r="C3773" s="63"/>
      <c r="D3773" s="205" t="s">
        <v>135</v>
      </c>
      <c r="E3773" s="63"/>
      <c r="F3773" s="206" t="s">
        <v>4355</v>
      </c>
      <c r="G3773" s="63"/>
      <c r="H3773" s="63"/>
      <c r="I3773" s="163"/>
      <c r="J3773" s="63"/>
      <c r="K3773" s="63"/>
      <c r="L3773" s="61"/>
      <c r="M3773" s="207"/>
      <c r="N3773" s="42"/>
      <c r="O3773" s="42"/>
      <c r="P3773" s="42"/>
      <c r="Q3773" s="42"/>
      <c r="R3773" s="42"/>
      <c r="S3773" s="42"/>
      <c r="T3773" s="78"/>
      <c r="AT3773" s="24" t="s">
        <v>135</v>
      </c>
      <c r="AU3773" s="24" t="s">
        <v>134</v>
      </c>
    </row>
    <row r="3774" spans="2:65" s="1" customFormat="1" ht="22.5" customHeight="1">
      <c r="B3774" s="41"/>
      <c r="C3774" s="193" t="s">
        <v>2349</v>
      </c>
      <c r="D3774" s="193" t="s">
        <v>129</v>
      </c>
      <c r="E3774" s="194" t="s">
        <v>4357</v>
      </c>
      <c r="F3774" s="195" t="s">
        <v>4358</v>
      </c>
      <c r="G3774" s="196" t="s">
        <v>400</v>
      </c>
      <c r="H3774" s="197">
        <v>1212.49</v>
      </c>
      <c r="I3774" s="198"/>
      <c r="J3774" s="199">
        <f>ROUND(I3774*H3774,2)</f>
        <v>0</v>
      </c>
      <c r="K3774" s="195" t="s">
        <v>21</v>
      </c>
      <c r="L3774" s="61"/>
      <c r="M3774" s="200" t="s">
        <v>21</v>
      </c>
      <c r="N3774" s="201" t="s">
        <v>42</v>
      </c>
      <c r="O3774" s="42"/>
      <c r="P3774" s="202">
        <f>O3774*H3774</f>
        <v>0</v>
      </c>
      <c r="Q3774" s="202">
        <v>0</v>
      </c>
      <c r="R3774" s="202">
        <f>Q3774*H3774</f>
        <v>0</v>
      </c>
      <c r="S3774" s="202">
        <v>0</v>
      </c>
      <c r="T3774" s="203">
        <f>S3774*H3774</f>
        <v>0</v>
      </c>
      <c r="AR3774" s="24" t="s">
        <v>161</v>
      </c>
      <c r="AT3774" s="24" t="s">
        <v>129</v>
      </c>
      <c r="AU3774" s="24" t="s">
        <v>134</v>
      </c>
      <c r="AY3774" s="24" t="s">
        <v>126</v>
      </c>
      <c r="BE3774" s="204">
        <f>IF(N3774="základní",J3774,0)</f>
        <v>0</v>
      </c>
      <c r="BF3774" s="204">
        <f>IF(N3774="snížená",J3774,0)</f>
        <v>0</v>
      </c>
      <c r="BG3774" s="204">
        <f>IF(N3774="zákl. přenesená",J3774,0)</f>
        <v>0</v>
      </c>
      <c r="BH3774" s="204">
        <f>IF(N3774="sníž. přenesená",J3774,0)</f>
        <v>0</v>
      </c>
      <c r="BI3774" s="204">
        <f>IF(N3774="nulová",J3774,0)</f>
        <v>0</v>
      </c>
      <c r="BJ3774" s="24" t="s">
        <v>134</v>
      </c>
      <c r="BK3774" s="204">
        <f>ROUND(I3774*H3774,2)</f>
        <v>0</v>
      </c>
      <c r="BL3774" s="24" t="s">
        <v>161</v>
      </c>
      <c r="BM3774" s="24" t="s">
        <v>4359</v>
      </c>
    </row>
    <row r="3775" spans="2:65" s="1" customFormat="1" ht="13.5">
      <c r="B3775" s="41"/>
      <c r="C3775" s="63"/>
      <c r="D3775" s="205" t="s">
        <v>135</v>
      </c>
      <c r="E3775" s="63"/>
      <c r="F3775" s="206" t="s">
        <v>4358</v>
      </c>
      <c r="G3775" s="63"/>
      <c r="H3775" s="63"/>
      <c r="I3775" s="163"/>
      <c r="J3775" s="63"/>
      <c r="K3775" s="63"/>
      <c r="L3775" s="61"/>
      <c r="M3775" s="207"/>
      <c r="N3775" s="42"/>
      <c r="O3775" s="42"/>
      <c r="P3775" s="42"/>
      <c r="Q3775" s="42"/>
      <c r="R3775" s="42"/>
      <c r="S3775" s="42"/>
      <c r="T3775" s="78"/>
      <c r="AT3775" s="24" t="s">
        <v>135</v>
      </c>
      <c r="AU3775" s="24" t="s">
        <v>134</v>
      </c>
    </row>
    <row r="3776" spans="2:65" s="1" customFormat="1" ht="22.5" customHeight="1">
      <c r="B3776" s="41"/>
      <c r="C3776" s="251" t="s">
        <v>4360</v>
      </c>
      <c r="D3776" s="251" t="s">
        <v>391</v>
      </c>
      <c r="E3776" s="252" t="s">
        <v>4361</v>
      </c>
      <c r="F3776" s="253" t="s">
        <v>4362</v>
      </c>
      <c r="G3776" s="254" t="s">
        <v>693</v>
      </c>
      <c r="H3776" s="255">
        <v>36.375</v>
      </c>
      <c r="I3776" s="256"/>
      <c r="J3776" s="257">
        <f>ROUND(I3776*H3776,2)</f>
        <v>0</v>
      </c>
      <c r="K3776" s="253" t="s">
        <v>160</v>
      </c>
      <c r="L3776" s="258"/>
      <c r="M3776" s="259" t="s">
        <v>21</v>
      </c>
      <c r="N3776" s="260" t="s">
        <v>42</v>
      </c>
      <c r="O3776" s="42"/>
      <c r="P3776" s="202">
        <f>O3776*H3776</f>
        <v>0</v>
      </c>
      <c r="Q3776" s="202">
        <v>0</v>
      </c>
      <c r="R3776" s="202">
        <f>Q3776*H3776</f>
        <v>0</v>
      </c>
      <c r="S3776" s="202">
        <v>0</v>
      </c>
      <c r="T3776" s="203">
        <f>S3776*H3776</f>
        <v>0</v>
      </c>
      <c r="AR3776" s="24" t="s">
        <v>361</v>
      </c>
      <c r="AT3776" s="24" t="s">
        <v>391</v>
      </c>
      <c r="AU3776" s="24" t="s">
        <v>134</v>
      </c>
      <c r="AY3776" s="24" t="s">
        <v>126</v>
      </c>
      <c r="BE3776" s="204">
        <f>IF(N3776="základní",J3776,0)</f>
        <v>0</v>
      </c>
      <c r="BF3776" s="204">
        <f>IF(N3776="snížená",J3776,0)</f>
        <v>0</v>
      </c>
      <c r="BG3776" s="204">
        <f>IF(N3776="zákl. přenesená",J3776,0)</f>
        <v>0</v>
      </c>
      <c r="BH3776" s="204">
        <f>IF(N3776="sníž. přenesená",J3776,0)</f>
        <v>0</v>
      </c>
      <c r="BI3776" s="204">
        <f>IF(N3776="nulová",J3776,0)</f>
        <v>0</v>
      </c>
      <c r="BJ3776" s="24" t="s">
        <v>134</v>
      </c>
      <c r="BK3776" s="204">
        <f>ROUND(I3776*H3776,2)</f>
        <v>0</v>
      </c>
      <c r="BL3776" s="24" t="s">
        <v>161</v>
      </c>
      <c r="BM3776" s="24" t="s">
        <v>4363</v>
      </c>
    </row>
    <row r="3777" spans="2:65" s="1" customFormat="1" ht="27">
      <c r="B3777" s="41"/>
      <c r="C3777" s="63"/>
      <c r="D3777" s="205" t="s">
        <v>135</v>
      </c>
      <c r="E3777" s="63"/>
      <c r="F3777" s="206" t="s">
        <v>4364</v>
      </c>
      <c r="G3777" s="63"/>
      <c r="H3777" s="63"/>
      <c r="I3777" s="163"/>
      <c r="J3777" s="63"/>
      <c r="K3777" s="63"/>
      <c r="L3777" s="61"/>
      <c r="M3777" s="207"/>
      <c r="N3777" s="42"/>
      <c r="O3777" s="42"/>
      <c r="P3777" s="42"/>
      <c r="Q3777" s="42"/>
      <c r="R3777" s="42"/>
      <c r="S3777" s="42"/>
      <c r="T3777" s="78"/>
      <c r="AT3777" s="24" t="s">
        <v>135</v>
      </c>
      <c r="AU3777" s="24" t="s">
        <v>134</v>
      </c>
    </row>
    <row r="3778" spans="2:65" s="1" customFormat="1" ht="22.5" customHeight="1">
      <c r="B3778" s="41"/>
      <c r="C3778" s="193" t="s">
        <v>2355</v>
      </c>
      <c r="D3778" s="193" t="s">
        <v>129</v>
      </c>
      <c r="E3778" s="194" t="s">
        <v>4365</v>
      </c>
      <c r="F3778" s="195" t="s">
        <v>4366</v>
      </c>
      <c r="G3778" s="196" t="s">
        <v>400</v>
      </c>
      <c r="H3778" s="197">
        <v>1212.49</v>
      </c>
      <c r="I3778" s="198"/>
      <c r="J3778" s="199">
        <f>ROUND(I3778*H3778,2)</f>
        <v>0</v>
      </c>
      <c r="K3778" s="195" t="s">
        <v>21</v>
      </c>
      <c r="L3778" s="61"/>
      <c r="M3778" s="200" t="s">
        <v>21</v>
      </c>
      <c r="N3778" s="201" t="s">
        <v>42</v>
      </c>
      <c r="O3778" s="42"/>
      <c r="P3778" s="202">
        <f>O3778*H3778</f>
        <v>0</v>
      </c>
      <c r="Q3778" s="202">
        <v>0</v>
      </c>
      <c r="R3778" s="202">
        <f>Q3778*H3778</f>
        <v>0</v>
      </c>
      <c r="S3778" s="202">
        <v>0</v>
      </c>
      <c r="T3778" s="203">
        <f>S3778*H3778</f>
        <v>0</v>
      </c>
      <c r="AR3778" s="24" t="s">
        <v>161</v>
      </c>
      <c r="AT3778" s="24" t="s">
        <v>129</v>
      </c>
      <c r="AU3778" s="24" t="s">
        <v>134</v>
      </c>
      <c r="AY3778" s="24" t="s">
        <v>126</v>
      </c>
      <c r="BE3778" s="204">
        <f>IF(N3778="základní",J3778,0)</f>
        <v>0</v>
      </c>
      <c r="BF3778" s="204">
        <f>IF(N3778="snížená",J3778,0)</f>
        <v>0</v>
      </c>
      <c r="BG3778" s="204">
        <f>IF(N3778="zákl. přenesená",J3778,0)</f>
        <v>0</v>
      </c>
      <c r="BH3778" s="204">
        <f>IF(N3778="sníž. přenesená",J3778,0)</f>
        <v>0</v>
      </c>
      <c r="BI3778" s="204">
        <f>IF(N3778="nulová",J3778,0)</f>
        <v>0</v>
      </c>
      <c r="BJ3778" s="24" t="s">
        <v>134</v>
      </c>
      <c r="BK3778" s="204">
        <f>ROUND(I3778*H3778,2)</f>
        <v>0</v>
      </c>
      <c r="BL3778" s="24" t="s">
        <v>161</v>
      </c>
      <c r="BM3778" s="24" t="s">
        <v>4367</v>
      </c>
    </row>
    <row r="3779" spans="2:65" s="1" customFormat="1" ht="13.5">
      <c r="B3779" s="41"/>
      <c r="C3779" s="63"/>
      <c r="D3779" s="208" t="s">
        <v>135</v>
      </c>
      <c r="E3779" s="63"/>
      <c r="F3779" s="209" t="s">
        <v>4366</v>
      </c>
      <c r="G3779" s="63"/>
      <c r="H3779" s="63"/>
      <c r="I3779" s="163"/>
      <c r="J3779" s="63"/>
      <c r="K3779" s="63"/>
      <c r="L3779" s="61"/>
      <c r="M3779" s="207"/>
      <c r="N3779" s="42"/>
      <c r="O3779" s="42"/>
      <c r="P3779" s="42"/>
      <c r="Q3779" s="42"/>
      <c r="R3779" s="42"/>
      <c r="S3779" s="42"/>
      <c r="T3779" s="78"/>
      <c r="AT3779" s="24" t="s">
        <v>135</v>
      </c>
      <c r="AU3779" s="24" t="s">
        <v>134</v>
      </c>
    </row>
    <row r="3780" spans="2:65" s="13" customFormat="1" ht="13.5">
      <c r="B3780" s="237"/>
      <c r="C3780" s="238"/>
      <c r="D3780" s="208" t="s">
        <v>171</v>
      </c>
      <c r="E3780" s="239" t="s">
        <v>21</v>
      </c>
      <c r="F3780" s="240" t="s">
        <v>4368</v>
      </c>
      <c r="G3780" s="238"/>
      <c r="H3780" s="241" t="s">
        <v>21</v>
      </c>
      <c r="I3780" s="242"/>
      <c r="J3780" s="238"/>
      <c r="K3780" s="238"/>
      <c r="L3780" s="243"/>
      <c r="M3780" s="244"/>
      <c r="N3780" s="245"/>
      <c r="O3780" s="245"/>
      <c r="P3780" s="245"/>
      <c r="Q3780" s="245"/>
      <c r="R3780" s="245"/>
      <c r="S3780" s="245"/>
      <c r="T3780" s="246"/>
      <c r="AT3780" s="247" t="s">
        <v>171</v>
      </c>
      <c r="AU3780" s="247" t="s">
        <v>134</v>
      </c>
      <c r="AV3780" s="13" t="s">
        <v>78</v>
      </c>
      <c r="AW3780" s="13" t="s">
        <v>33</v>
      </c>
      <c r="AX3780" s="13" t="s">
        <v>70</v>
      </c>
      <c r="AY3780" s="247" t="s">
        <v>126</v>
      </c>
    </row>
    <row r="3781" spans="2:65" s="11" customFormat="1" ht="13.5">
      <c r="B3781" s="210"/>
      <c r="C3781" s="211"/>
      <c r="D3781" s="208" t="s">
        <v>171</v>
      </c>
      <c r="E3781" s="212" t="s">
        <v>21</v>
      </c>
      <c r="F3781" s="213" t="s">
        <v>1311</v>
      </c>
      <c r="G3781" s="211"/>
      <c r="H3781" s="214">
        <v>9.36</v>
      </c>
      <c r="I3781" s="215"/>
      <c r="J3781" s="211"/>
      <c r="K3781" s="211"/>
      <c r="L3781" s="216"/>
      <c r="M3781" s="217"/>
      <c r="N3781" s="218"/>
      <c r="O3781" s="218"/>
      <c r="P3781" s="218"/>
      <c r="Q3781" s="218"/>
      <c r="R3781" s="218"/>
      <c r="S3781" s="218"/>
      <c r="T3781" s="219"/>
      <c r="AT3781" s="220" t="s">
        <v>171</v>
      </c>
      <c r="AU3781" s="220" t="s">
        <v>134</v>
      </c>
      <c r="AV3781" s="11" t="s">
        <v>134</v>
      </c>
      <c r="AW3781" s="11" t="s">
        <v>33</v>
      </c>
      <c r="AX3781" s="11" t="s">
        <v>70</v>
      </c>
      <c r="AY3781" s="220" t="s">
        <v>126</v>
      </c>
    </row>
    <row r="3782" spans="2:65" s="11" customFormat="1" ht="13.5">
      <c r="B3782" s="210"/>
      <c r="C3782" s="211"/>
      <c r="D3782" s="208" t="s">
        <v>171</v>
      </c>
      <c r="E3782" s="212" t="s">
        <v>21</v>
      </c>
      <c r="F3782" s="213" t="s">
        <v>1312</v>
      </c>
      <c r="G3782" s="211"/>
      <c r="H3782" s="214">
        <v>7.77</v>
      </c>
      <c r="I3782" s="215"/>
      <c r="J3782" s="211"/>
      <c r="K3782" s="211"/>
      <c r="L3782" s="216"/>
      <c r="M3782" s="217"/>
      <c r="N3782" s="218"/>
      <c r="O3782" s="218"/>
      <c r="P3782" s="218"/>
      <c r="Q3782" s="218"/>
      <c r="R3782" s="218"/>
      <c r="S3782" s="218"/>
      <c r="T3782" s="219"/>
      <c r="AT3782" s="220" t="s">
        <v>171</v>
      </c>
      <c r="AU3782" s="220" t="s">
        <v>134</v>
      </c>
      <c r="AV3782" s="11" t="s">
        <v>134</v>
      </c>
      <c r="AW3782" s="11" t="s">
        <v>33</v>
      </c>
      <c r="AX3782" s="11" t="s">
        <v>70</v>
      </c>
      <c r="AY3782" s="220" t="s">
        <v>126</v>
      </c>
    </row>
    <row r="3783" spans="2:65" s="11" customFormat="1" ht="13.5">
      <c r="B3783" s="210"/>
      <c r="C3783" s="211"/>
      <c r="D3783" s="208" t="s">
        <v>171</v>
      </c>
      <c r="E3783" s="212" t="s">
        <v>21</v>
      </c>
      <c r="F3783" s="213" t="s">
        <v>1313</v>
      </c>
      <c r="G3783" s="211"/>
      <c r="H3783" s="214">
        <v>12.55</v>
      </c>
      <c r="I3783" s="215"/>
      <c r="J3783" s="211"/>
      <c r="K3783" s="211"/>
      <c r="L3783" s="216"/>
      <c r="M3783" s="217"/>
      <c r="N3783" s="218"/>
      <c r="O3783" s="218"/>
      <c r="P3783" s="218"/>
      <c r="Q3783" s="218"/>
      <c r="R3783" s="218"/>
      <c r="S3783" s="218"/>
      <c r="T3783" s="219"/>
      <c r="AT3783" s="220" t="s">
        <v>171</v>
      </c>
      <c r="AU3783" s="220" t="s">
        <v>134</v>
      </c>
      <c r="AV3783" s="11" t="s">
        <v>134</v>
      </c>
      <c r="AW3783" s="11" t="s">
        <v>33</v>
      </c>
      <c r="AX3783" s="11" t="s">
        <v>70</v>
      </c>
      <c r="AY3783" s="220" t="s">
        <v>126</v>
      </c>
    </row>
    <row r="3784" spans="2:65" s="11" customFormat="1" ht="13.5">
      <c r="B3784" s="210"/>
      <c r="C3784" s="211"/>
      <c r="D3784" s="208" t="s">
        <v>171</v>
      </c>
      <c r="E3784" s="212" t="s">
        <v>21</v>
      </c>
      <c r="F3784" s="213" t="s">
        <v>1314</v>
      </c>
      <c r="G3784" s="211"/>
      <c r="H3784" s="214">
        <v>14.36</v>
      </c>
      <c r="I3784" s="215"/>
      <c r="J3784" s="211"/>
      <c r="K3784" s="211"/>
      <c r="L3784" s="216"/>
      <c r="M3784" s="217"/>
      <c r="N3784" s="218"/>
      <c r="O3784" s="218"/>
      <c r="P3784" s="218"/>
      <c r="Q3784" s="218"/>
      <c r="R3784" s="218"/>
      <c r="S3784" s="218"/>
      <c r="T3784" s="219"/>
      <c r="AT3784" s="220" t="s">
        <v>171</v>
      </c>
      <c r="AU3784" s="220" t="s">
        <v>134</v>
      </c>
      <c r="AV3784" s="11" t="s">
        <v>134</v>
      </c>
      <c r="AW3784" s="11" t="s">
        <v>33</v>
      </c>
      <c r="AX3784" s="11" t="s">
        <v>70</v>
      </c>
      <c r="AY3784" s="220" t="s">
        <v>126</v>
      </c>
    </row>
    <row r="3785" spans="2:65" s="11" customFormat="1" ht="13.5">
      <c r="B3785" s="210"/>
      <c r="C3785" s="211"/>
      <c r="D3785" s="208" t="s">
        <v>171</v>
      </c>
      <c r="E3785" s="212" t="s">
        <v>21</v>
      </c>
      <c r="F3785" s="213" t="s">
        <v>1315</v>
      </c>
      <c r="G3785" s="211"/>
      <c r="H3785" s="214">
        <v>11.45</v>
      </c>
      <c r="I3785" s="215"/>
      <c r="J3785" s="211"/>
      <c r="K3785" s="211"/>
      <c r="L3785" s="216"/>
      <c r="M3785" s="217"/>
      <c r="N3785" s="218"/>
      <c r="O3785" s="218"/>
      <c r="P3785" s="218"/>
      <c r="Q3785" s="218"/>
      <c r="R3785" s="218"/>
      <c r="S3785" s="218"/>
      <c r="T3785" s="219"/>
      <c r="AT3785" s="220" t="s">
        <v>171</v>
      </c>
      <c r="AU3785" s="220" t="s">
        <v>134</v>
      </c>
      <c r="AV3785" s="11" t="s">
        <v>134</v>
      </c>
      <c r="AW3785" s="11" t="s">
        <v>33</v>
      </c>
      <c r="AX3785" s="11" t="s">
        <v>70</v>
      </c>
      <c r="AY3785" s="220" t="s">
        <v>126</v>
      </c>
    </row>
    <row r="3786" spans="2:65" s="11" customFormat="1" ht="13.5">
      <c r="B3786" s="210"/>
      <c r="C3786" s="211"/>
      <c r="D3786" s="208" t="s">
        <v>171</v>
      </c>
      <c r="E3786" s="212" t="s">
        <v>21</v>
      </c>
      <c r="F3786" s="213" t="s">
        <v>1316</v>
      </c>
      <c r="G3786" s="211"/>
      <c r="H3786" s="214">
        <v>8.67</v>
      </c>
      <c r="I3786" s="215"/>
      <c r="J3786" s="211"/>
      <c r="K3786" s="211"/>
      <c r="L3786" s="216"/>
      <c r="M3786" s="217"/>
      <c r="N3786" s="218"/>
      <c r="O3786" s="218"/>
      <c r="P3786" s="218"/>
      <c r="Q3786" s="218"/>
      <c r="R3786" s="218"/>
      <c r="S3786" s="218"/>
      <c r="T3786" s="219"/>
      <c r="AT3786" s="220" t="s">
        <v>171</v>
      </c>
      <c r="AU3786" s="220" t="s">
        <v>134</v>
      </c>
      <c r="AV3786" s="11" t="s">
        <v>134</v>
      </c>
      <c r="AW3786" s="11" t="s">
        <v>33</v>
      </c>
      <c r="AX3786" s="11" t="s">
        <v>70</v>
      </c>
      <c r="AY3786" s="220" t="s">
        <v>126</v>
      </c>
    </row>
    <row r="3787" spans="2:65" s="11" customFormat="1" ht="13.5">
      <c r="B3787" s="210"/>
      <c r="C3787" s="211"/>
      <c r="D3787" s="208" t="s">
        <v>171</v>
      </c>
      <c r="E3787" s="212" t="s">
        <v>21</v>
      </c>
      <c r="F3787" s="213" t="s">
        <v>1317</v>
      </c>
      <c r="G3787" s="211"/>
      <c r="H3787" s="214">
        <v>21.55</v>
      </c>
      <c r="I3787" s="215"/>
      <c r="J3787" s="211"/>
      <c r="K3787" s="211"/>
      <c r="L3787" s="216"/>
      <c r="M3787" s="217"/>
      <c r="N3787" s="218"/>
      <c r="O3787" s="218"/>
      <c r="P3787" s="218"/>
      <c r="Q3787" s="218"/>
      <c r="R3787" s="218"/>
      <c r="S3787" s="218"/>
      <c r="T3787" s="219"/>
      <c r="AT3787" s="220" t="s">
        <v>171</v>
      </c>
      <c r="AU3787" s="220" t="s">
        <v>134</v>
      </c>
      <c r="AV3787" s="11" t="s">
        <v>134</v>
      </c>
      <c r="AW3787" s="11" t="s">
        <v>33</v>
      </c>
      <c r="AX3787" s="11" t="s">
        <v>70</v>
      </c>
      <c r="AY3787" s="220" t="s">
        <v>126</v>
      </c>
    </row>
    <row r="3788" spans="2:65" s="11" customFormat="1" ht="13.5">
      <c r="B3788" s="210"/>
      <c r="C3788" s="211"/>
      <c r="D3788" s="208" t="s">
        <v>171</v>
      </c>
      <c r="E3788" s="212" t="s">
        <v>21</v>
      </c>
      <c r="F3788" s="213" t="s">
        <v>1318</v>
      </c>
      <c r="G3788" s="211"/>
      <c r="H3788" s="214">
        <v>6.13</v>
      </c>
      <c r="I3788" s="215"/>
      <c r="J3788" s="211"/>
      <c r="K3788" s="211"/>
      <c r="L3788" s="216"/>
      <c r="M3788" s="217"/>
      <c r="N3788" s="218"/>
      <c r="O3788" s="218"/>
      <c r="P3788" s="218"/>
      <c r="Q3788" s="218"/>
      <c r="R3788" s="218"/>
      <c r="S3788" s="218"/>
      <c r="T3788" s="219"/>
      <c r="AT3788" s="220" t="s">
        <v>171</v>
      </c>
      <c r="AU3788" s="220" t="s">
        <v>134</v>
      </c>
      <c r="AV3788" s="11" t="s">
        <v>134</v>
      </c>
      <c r="AW3788" s="11" t="s">
        <v>33</v>
      </c>
      <c r="AX3788" s="11" t="s">
        <v>70</v>
      </c>
      <c r="AY3788" s="220" t="s">
        <v>126</v>
      </c>
    </row>
    <row r="3789" spans="2:65" s="11" customFormat="1" ht="13.5">
      <c r="B3789" s="210"/>
      <c r="C3789" s="211"/>
      <c r="D3789" s="208" t="s">
        <v>171</v>
      </c>
      <c r="E3789" s="212" t="s">
        <v>21</v>
      </c>
      <c r="F3789" s="213" t="s">
        <v>1319</v>
      </c>
      <c r="G3789" s="211"/>
      <c r="H3789" s="214">
        <v>53.84</v>
      </c>
      <c r="I3789" s="215"/>
      <c r="J3789" s="211"/>
      <c r="K3789" s="211"/>
      <c r="L3789" s="216"/>
      <c r="M3789" s="217"/>
      <c r="N3789" s="218"/>
      <c r="O3789" s="218"/>
      <c r="P3789" s="218"/>
      <c r="Q3789" s="218"/>
      <c r="R3789" s="218"/>
      <c r="S3789" s="218"/>
      <c r="T3789" s="219"/>
      <c r="AT3789" s="220" t="s">
        <v>171</v>
      </c>
      <c r="AU3789" s="220" t="s">
        <v>134</v>
      </c>
      <c r="AV3789" s="11" t="s">
        <v>134</v>
      </c>
      <c r="AW3789" s="11" t="s">
        <v>33</v>
      </c>
      <c r="AX3789" s="11" t="s">
        <v>70</v>
      </c>
      <c r="AY3789" s="220" t="s">
        <v>126</v>
      </c>
    </row>
    <row r="3790" spans="2:65" s="11" customFormat="1" ht="13.5">
      <c r="B3790" s="210"/>
      <c r="C3790" s="211"/>
      <c r="D3790" s="208" t="s">
        <v>171</v>
      </c>
      <c r="E3790" s="212" t="s">
        <v>21</v>
      </c>
      <c r="F3790" s="213" t="s">
        <v>1320</v>
      </c>
      <c r="G3790" s="211"/>
      <c r="H3790" s="214">
        <v>23.2</v>
      </c>
      <c r="I3790" s="215"/>
      <c r="J3790" s="211"/>
      <c r="K3790" s="211"/>
      <c r="L3790" s="216"/>
      <c r="M3790" s="217"/>
      <c r="N3790" s="218"/>
      <c r="O3790" s="218"/>
      <c r="P3790" s="218"/>
      <c r="Q3790" s="218"/>
      <c r="R3790" s="218"/>
      <c r="S3790" s="218"/>
      <c r="T3790" s="219"/>
      <c r="AT3790" s="220" t="s">
        <v>171</v>
      </c>
      <c r="AU3790" s="220" t="s">
        <v>134</v>
      </c>
      <c r="AV3790" s="11" t="s">
        <v>134</v>
      </c>
      <c r="AW3790" s="11" t="s">
        <v>33</v>
      </c>
      <c r="AX3790" s="11" t="s">
        <v>70</v>
      </c>
      <c r="AY3790" s="220" t="s">
        <v>126</v>
      </c>
    </row>
    <row r="3791" spans="2:65" s="11" customFormat="1" ht="13.5">
      <c r="B3791" s="210"/>
      <c r="C3791" s="211"/>
      <c r="D3791" s="208" t="s">
        <v>171</v>
      </c>
      <c r="E3791" s="212" t="s">
        <v>21</v>
      </c>
      <c r="F3791" s="213" t="s">
        <v>1321</v>
      </c>
      <c r="G3791" s="211"/>
      <c r="H3791" s="214">
        <v>23.01</v>
      </c>
      <c r="I3791" s="215"/>
      <c r="J3791" s="211"/>
      <c r="K3791" s="211"/>
      <c r="L3791" s="216"/>
      <c r="M3791" s="217"/>
      <c r="N3791" s="218"/>
      <c r="O3791" s="218"/>
      <c r="P3791" s="218"/>
      <c r="Q3791" s="218"/>
      <c r="R3791" s="218"/>
      <c r="S3791" s="218"/>
      <c r="T3791" s="219"/>
      <c r="AT3791" s="220" t="s">
        <v>171</v>
      </c>
      <c r="AU3791" s="220" t="s">
        <v>134</v>
      </c>
      <c r="AV3791" s="11" t="s">
        <v>134</v>
      </c>
      <c r="AW3791" s="11" t="s">
        <v>33</v>
      </c>
      <c r="AX3791" s="11" t="s">
        <v>70</v>
      </c>
      <c r="AY3791" s="220" t="s">
        <v>126</v>
      </c>
    </row>
    <row r="3792" spans="2:65" s="11" customFormat="1" ht="13.5">
      <c r="B3792" s="210"/>
      <c r="C3792" s="211"/>
      <c r="D3792" s="208" t="s">
        <v>171</v>
      </c>
      <c r="E3792" s="212" t="s">
        <v>21</v>
      </c>
      <c r="F3792" s="213" t="s">
        <v>1322</v>
      </c>
      <c r="G3792" s="211"/>
      <c r="H3792" s="214">
        <v>19.52</v>
      </c>
      <c r="I3792" s="215"/>
      <c r="J3792" s="211"/>
      <c r="K3792" s="211"/>
      <c r="L3792" s="216"/>
      <c r="M3792" s="217"/>
      <c r="N3792" s="218"/>
      <c r="O3792" s="218"/>
      <c r="P3792" s="218"/>
      <c r="Q3792" s="218"/>
      <c r="R3792" s="218"/>
      <c r="S3792" s="218"/>
      <c r="T3792" s="219"/>
      <c r="AT3792" s="220" t="s">
        <v>171</v>
      </c>
      <c r="AU3792" s="220" t="s">
        <v>134</v>
      </c>
      <c r="AV3792" s="11" t="s">
        <v>134</v>
      </c>
      <c r="AW3792" s="11" t="s">
        <v>33</v>
      </c>
      <c r="AX3792" s="11" t="s">
        <v>70</v>
      </c>
      <c r="AY3792" s="220" t="s">
        <v>126</v>
      </c>
    </row>
    <row r="3793" spans="2:51" s="11" customFormat="1" ht="13.5">
      <c r="B3793" s="210"/>
      <c r="C3793" s="211"/>
      <c r="D3793" s="208" t="s">
        <v>171</v>
      </c>
      <c r="E3793" s="212" t="s">
        <v>21</v>
      </c>
      <c r="F3793" s="213" t="s">
        <v>1258</v>
      </c>
      <c r="G3793" s="211"/>
      <c r="H3793" s="214">
        <v>20.89</v>
      </c>
      <c r="I3793" s="215"/>
      <c r="J3793" s="211"/>
      <c r="K3793" s="211"/>
      <c r="L3793" s="216"/>
      <c r="M3793" s="217"/>
      <c r="N3793" s="218"/>
      <c r="O3793" s="218"/>
      <c r="P3793" s="218"/>
      <c r="Q3793" s="218"/>
      <c r="R3793" s="218"/>
      <c r="S3793" s="218"/>
      <c r="T3793" s="219"/>
      <c r="AT3793" s="220" t="s">
        <v>171</v>
      </c>
      <c r="AU3793" s="220" t="s">
        <v>134</v>
      </c>
      <c r="AV3793" s="11" t="s">
        <v>134</v>
      </c>
      <c r="AW3793" s="11" t="s">
        <v>33</v>
      </c>
      <c r="AX3793" s="11" t="s">
        <v>70</v>
      </c>
      <c r="AY3793" s="220" t="s">
        <v>126</v>
      </c>
    </row>
    <row r="3794" spans="2:51" s="11" customFormat="1" ht="13.5">
      <c r="B3794" s="210"/>
      <c r="C3794" s="211"/>
      <c r="D3794" s="208" t="s">
        <v>171</v>
      </c>
      <c r="E3794" s="212" t="s">
        <v>21</v>
      </c>
      <c r="F3794" s="213" t="s">
        <v>1259</v>
      </c>
      <c r="G3794" s="211"/>
      <c r="H3794" s="214">
        <v>22.59</v>
      </c>
      <c r="I3794" s="215"/>
      <c r="J3794" s="211"/>
      <c r="K3794" s="211"/>
      <c r="L3794" s="216"/>
      <c r="M3794" s="217"/>
      <c r="N3794" s="218"/>
      <c r="O3794" s="218"/>
      <c r="P3794" s="218"/>
      <c r="Q3794" s="218"/>
      <c r="R3794" s="218"/>
      <c r="S3794" s="218"/>
      <c r="T3794" s="219"/>
      <c r="AT3794" s="220" t="s">
        <v>171</v>
      </c>
      <c r="AU3794" s="220" t="s">
        <v>134</v>
      </c>
      <c r="AV3794" s="11" t="s">
        <v>134</v>
      </c>
      <c r="AW3794" s="11" t="s">
        <v>33</v>
      </c>
      <c r="AX3794" s="11" t="s">
        <v>70</v>
      </c>
      <c r="AY3794" s="220" t="s">
        <v>126</v>
      </c>
    </row>
    <row r="3795" spans="2:51" s="11" customFormat="1" ht="13.5">
      <c r="B3795" s="210"/>
      <c r="C3795" s="211"/>
      <c r="D3795" s="208" t="s">
        <v>171</v>
      </c>
      <c r="E3795" s="212" t="s">
        <v>21</v>
      </c>
      <c r="F3795" s="213" t="s">
        <v>1260</v>
      </c>
      <c r="G3795" s="211"/>
      <c r="H3795" s="214">
        <v>29.1</v>
      </c>
      <c r="I3795" s="215"/>
      <c r="J3795" s="211"/>
      <c r="K3795" s="211"/>
      <c r="L3795" s="216"/>
      <c r="M3795" s="217"/>
      <c r="N3795" s="218"/>
      <c r="O3795" s="218"/>
      <c r="P3795" s="218"/>
      <c r="Q3795" s="218"/>
      <c r="R3795" s="218"/>
      <c r="S3795" s="218"/>
      <c r="T3795" s="219"/>
      <c r="AT3795" s="220" t="s">
        <v>171</v>
      </c>
      <c r="AU3795" s="220" t="s">
        <v>134</v>
      </c>
      <c r="AV3795" s="11" t="s">
        <v>134</v>
      </c>
      <c r="AW3795" s="11" t="s">
        <v>33</v>
      </c>
      <c r="AX3795" s="11" t="s">
        <v>70</v>
      </c>
      <c r="AY3795" s="220" t="s">
        <v>126</v>
      </c>
    </row>
    <row r="3796" spans="2:51" s="11" customFormat="1" ht="13.5">
      <c r="B3796" s="210"/>
      <c r="C3796" s="211"/>
      <c r="D3796" s="208" t="s">
        <v>171</v>
      </c>
      <c r="E3796" s="212" t="s">
        <v>21</v>
      </c>
      <c r="F3796" s="213" t="s">
        <v>1261</v>
      </c>
      <c r="G3796" s="211"/>
      <c r="H3796" s="214">
        <v>27.57</v>
      </c>
      <c r="I3796" s="215"/>
      <c r="J3796" s="211"/>
      <c r="K3796" s="211"/>
      <c r="L3796" s="216"/>
      <c r="M3796" s="217"/>
      <c r="N3796" s="218"/>
      <c r="O3796" s="218"/>
      <c r="P3796" s="218"/>
      <c r="Q3796" s="218"/>
      <c r="R3796" s="218"/>
      <c r="S3796" s="218"/>
      <c r="T3796" s="219"/>
      <c r="AT3796" s="220" t="s">
        <v>171</v>
      </c>
      <c r="AU3796" s="220" t="s">
        <v>134</v>
      </c>
      <c r="AV3796" s="11" t="s">
        <v>134</v>
      </c>
      <c r="AW3796" s="11" t="s">
        <v>33</v>
      </c>
      <c r="AX3796" s="11" t="s">
        <v>70</v>
      </c>
      <c r="AY3796" s="220" t="s">
        <v>126</v>
      </c>
    </row>
    <row r="3797" spans="2:51" s="11" customFormat="1" ht="13.5">
      <c r="B3797" s="210"/>
      <c r="C3797" s="211"/>
      <c r="D3797" s="208" t="s">
        <v>171</v>
      </c>
      <c r="E3797" s="212" t="s">
        <v>21</v>
      </c>
      <c r="F3797" s="213" t="s">
        <v>1262</v>
      </c>
      <c r="G3797" s="211"/>
      <c r="H3797" s="214">
        <v>1.42</v>
      </c>
      <c r="I3797" s="215"/>
      <c r="J3797" s="211"/>
      <c r="K3797" s="211"/>
      <c r="L3797" s="216"/>
      <c r="M3797" s="217"/>
      <c r="N3797" s="218"/>
      <c r="O3797" s="218"/>
      <c r="P3797" s="218"/>
      <c r="Q3797" s="218"/>
      <c r="R3797" s="218"/>
      <c r="S3797" s="218"/>
      <c r="T3797" s="219"/>
      <c r="AT3797" s="220" t="s">
        <v>171</v>
      </c>
      <c r="AU3797" s="220" t="s">
        <v>134</v>
      </c>
      <c r="AV3797" s="11" t="s">
        <v>134</v>
      </c>
      <c r="AW3797" s="11" t="s">
        <v>33</v>
      </c>
      <c r="AX3797" s="11" t="s">
        <v>70</v>
      </c>
      <c r="AY3797" s="220" t="s">
        <v>126</v>
      </c>
    </row>
    <row r="3798" spans="2:51" s="11" customFormat="1" ht="13.5">
      <c r="B3798" s="210"/>
      <c r="C3798" s="211"/>
      <c r="D3798" s="208" t="s">
        <v>171</v>
      </c>
      <c r="E3798" s="212" t="s">
        <v>21</v>
      </c>
      <c r="F3798" s="213" t="s">
        <v>1263</v>
      </c>
      <c r="G3798" s="211"/>
      <c r="H3798" s="214">
        <v>20.32</v>
      </c>
      <c r="I3798" s="215"/>
      <c r="J3798" s="211"/>
      <c r="K3798" s="211"/>
      <c r="L3798" s="216"/>
      <c r="M3798" s="217"/>
      <c r="N3798" s="218"/>
      <c r="O3798" s="218"/>
      <c r="P3798" s="218"/>
      <c r="Q3798" s="218"/>
      <c r="R3798" s="218"/>
      <c r="S3798" s="218"/>
      <c r="T3798" s="219"/>
      <c r="AT3798" s="220" t="s">
        <v>171</v>
      </c>
      <c r="AU3798" s="220" t="s">
        <v>134</v>
      </c>
      <c r="AV3798" s="11" t="s">
        <v>134</v>
      </c>
      <c r="AW3798" s="11" t="s">
        <v>33</v>
      </c>
      <c r="AX3798" s="11" t="s">
        <v>70</v>
      </c>
      <c r="AY3798" s="220" t="s">
        <v>126</v>
      </c>
    </row>
    <row r="3799" spans="2:51" s="11" customFormat="1" ht="13.5">
      <c r="B3799" s="210"/>
      <c r="C3799" s="211"/>
      <c r="D3799" s="208" t="s">
        <v>171</v>
      </c>
      <c r="E3799" s="212" t="s">
        <v>21</v>
      </c>
      <c r="F3799" s="213" t="s">
        <v>1264</v>
      </c>
      <c r="G3799" s="211"/>
      <c r="H3799" s="214">
        <v>20.309999999999999</v>
      </c>
      <c r="I3799" s="215"/>
      <c r="J3799" s="211"/>
      <c r="K3799" s="211"/>
      <c r="L3799" s="216"/>
      <c r="M3799" s="217"/>
      <c r="N3799" s="218"/>
      <c r="O3799" s="218"/>
      <c r="P3799" s="218"/>
      <c r="Q3799" s="218"/>
      <c r="R3799" s="218"/>
      <c r="S3799" s="218"/>
      <c r="T3799" s="219"/>
      <c r="AT3799" s="220" t="s">
        <v>171</v>
      </c>
      <c r="AU3799" s="220" t="s">
        <v>134</v>
      </c>
      <c r="AV3799" s="11" t="s">
        <v>134</v>
      </c>
      <c r="AW3799" s="11" t="s">
        <v>33</v>
      </c>
      <c r="AX3799" s="11" t="s">
        <v>70</v>
      </c>
      <c r="AY3799" s="220" t="s">
        <v>126</v>
      </c>
    </row>
    <row r="3800" spans="2:51" s="11" customFormat="1" ht="13.5">
      <c r="B3800" s="210"/>
      <c r="C3800" s="211"/>
      <c r="D3800" s="208" t="s">
        <v>171</v>
      </c>
      <c r="E3800" s="212" t="s">
        <v>21</v>
      </c>
      <c r="F3800" s="213" t="s">
        <v>1265</v>
      </c>
      <c r="G3800" s="211"/>
      <c r="H3800" s="214">
        <v>20.32</v>
      </c>
      <c r="I3800" s="215"/>
      <c r="J3800" s="211"/>
      <c r="K3800" s="211"/>
      <c r="L3800" s="216"/>
      <c r="M3800" s="217"/>
      <c r="N3800" s="218"/>
      <c r="O3800" s="218"/>
      <c r="P3800" s="218"/>
      <c r="Q3800" s="218"/>
      <c r="R3800" s="218"/>
      <c r="S3800" s="218"/>
      <c r="T3800" s="219"/>
      <c r="AT3800" s="220" t="s">
        <v>171</v>
      </c>
      <c r="AU3800" s="220" t="s">
        <v>134</v>
      </c>
      <c r="AV3800" s="11" t="s">
        <v>134</v>
      </c>
      <c r="AW3800" s="11" t="s">
        <v>33</v>
      </c>
      <c r="AX3800" s="11" t="s">
        <v>70</v>
      </c>
      <c r="AY3800" s="220" t="s">
        <v>126</v>
      </c>
    </row>
    <row r="3801" spans="2:51" s="11" customFormat="1" ht="13.5">
      <c r="B3801" s="210"/>
      <c r="C3801" s="211"/>
      <c r="D3801" s="208" t="s">
        <v>171</v>
      </c>
      <c r="E3801" s="212" t="s">
        <v>21</v>
      </c>
      <c r="F3801" s="213" t="s">
        <v>1266</v>
      </c>
      <c r="G3801" s="211"/>
      <c r="H3801" s="214">
        <v>20.3</v>
      </c>
      <c r="I3801" s="215"/>
      <c r="J3801" s="211"/>
      <c r="K3801" s="211"/>
      <c r="L3801" s="216"/>
      <c r="M3801" s="217"/>
      <c r="N3801" s="218"/>
      <c r="O3801" s="218"/>
      <c r="P3801" s="218"/>
      <c r="Q3801" s="218"/>
      <c r="R3801" s="218"/>
      <c r="S3801" s="218"/>
      <c r="T3801" s="219"/>
      <c r="AT3801" s="220" t="s">
        <v>171</v>
      </c>
      <c r="AU3801" s="220" t="s">
        <v>134</v>
      </c>
      <c r="AV3801" s="11" t="s">
        <v>134</v>
      </c>
      <c r="AW3801" s="11" t="s">
        <v>33</v>
      </c>
      <c r="AX3801" s="11" t="s">
        <v>70</v>
      </c>
      <c r="AY3801" s="220" t="s">
        <v>126</v>
      </c>
    </row>
    <row r="3802" spans="2:51" s="11" customFormat="1" ht="13.5">
      <c r="B3802" s="210"/>
      <c r="C3802" s="211"/>
      <c r="D3802" s="208" t="s">
        <v>171</v>
      </c>
      <c r="E3802" s="212" t="s">
        <v>21</v>
      </c>
      <c r="F3802" s="213" t="s">
        <v>1267</v>
      </c>
      <c r="G3802" s="211"/>
      <c r="H3802" s="214">
        <v>20.41</v>
      </c>
      <c r="I3802" s="215"/>
      <c r="J3802" s="211"/>
      <c r="K3802" s="211"/>
      <c r="L3802" s="216"/>
      <c r="M3802" s="217"/>
      <c r="N3802" s="218"/>
      <c r="O3802" s="218"/>
      <c r="P3802" s="218"/>
      <c r="Q3802" s="218"/>
      <c r="R3802" s="218"/>
      <c r="S3802" s="218"/>
      <c r="T3802" s="219"/>
      <c r="AT3802" s="220" t="s">
        <v>171</v>
      </c>
      <c r="AU3802" s="220" t="s">
        <v>134</v>
      </c>
      <c r="AV3802" s="11" t="s">
        <v>134</v>
      </c>
      <c r="AW3802" s="11" t="s">
        <v>33</v>
      </c>
      <c r="AX3802" s="11" t="s">
        <v>70</v>
      </c>
      <c r="AY3802" s="220" t="s">
        <v>126</v>
      </c>
    </row>
    <row r="3803" spans="2:51" s="11" customFormat="1" ht="13.5">
      <c r="B3803" s="210"/>
      <c r="C3803" s="211"/>
      <c r="D3803" s="208" t="s">
        <v>171</v>
      </c>
      <c r="E3803" s="212" t="s">
        <v>21</v>
      </c>
      <c r="F3803" s="213" t="s">
        <v>1268</v>
      </c>
      <c r="G3803" s="211"/>
      <c r="H3803" s="214">
        <v>20.53</v>
      </c>
      <c r="I3803" s="215"/>
      <c r="J3803" s="211"/>
      <c r="K3803" s="211"/>
      <c r="L3803" s="216"/>
      <c r="M3803" s="217"/>
      <c r="N3803" s="218"/>
      <c r="O3803" s="218"/>
      <c r="P3803" s="218"/>
      <c r="Q3803" s="218"/>
      <c r="R3803" s="218"/>
      <c r="S3803" s="218"/>
      <c r="T3803" s="219"/>
      <c r="AT3803" s="220" t="s">
        <v>171</v>
      </c>
      <c r="AU3803" s="220" t="s">
        <v>134</v>
      </c>
      <c r="AV3803" s="11" t="s">
        <v>134</v>
      </c>
      <c r="AW3803" s="11" t="s">
        <v>33</v>
      </c>
      <c r="AX3803" s="11" t="s">
        <v>70</v>
      </c>
      <c r="AY3803" s="220" t="s">
        <v>126</v>
      </c>
    </row>
    <row r="3804" spans="2:51" s="11" customFormat="1" ht="13.5">
      <c r="B3804" s="210"/>
      <c r="C3804" s="211"/>
      <c r="D3804" s="208" t="s">
        <v>171</v>
      </c>
      <c r="E3804" s="212" t="s">
        <v>21</v>
      </c>
      <c r="F3804" s="213" t="s">
        <v>1269</v>
      </c>
      <c r="G3804" s="211"/>
      <c r="H3804" s="214">
        <v>23.07</v>
      </c>
      <c r="I3804" s="215"/>
      <c r="J3804" s="211"/>
      <c r="K3804" s="211"/>
      <c r="L3804" s="216"/>
      <c r="M3804" s="217"/>
      <c r="N3804" s="218"/>
      <c r="O3804" s="218"/>
      <c r="P3804" s="218"/>
      <c r="Q3804" s="218"/>
      <c r="R3804" s="218"/>
      <c r="S3804" s="218"/>
      <c r="T3804" s="219"/>
      <c r="AT3804" s="220" t="s">
        <v>171</v>
      </c>
      <c r="AU3804" s="220" t="s">
        <v>134</v>
      </c>
      <c r="AV3804" s="11" t="s">
        <v>134</v>
      </c>
      <c r="AW3804" s="11" t="s">
        <v>33</v>
      </c>
      <c r="AX3804" s="11" t="s">
        <v>70</v>
      </c>
      <c r="AY3804" s="220" t="s">
        <v>126</v>
      </c>
    </row>
    <row r="3805" spans="2:51" s="11" customFormat="1" ht="13.5">
      <c r="B3805" s="210"/>
      <c r="C3805" s="211"/>
      <c r="D3805" s="208" t="s">
        <v>171</v>
      </c>
      <c r="E3805" s="212" t="s">
        <v>21</v>
      </c>
      <c r="F3805" s="213" t="s">
        <v>1270</v>
      </c>
      <c r="G3805" s="211"/>
      <c r="H3805" s="214">
        <v>19.53</v>
      </c>
      <c r="I3805" s="215"/>
      <c r="J3805" s="211"/>
      <c r="K3805" s="211"/>
      <c r="L3805" s="216"/>
      <c r="M3805" s="217"/>
      <c r="N3805" s="218"/>
      <c r="O3805" s="218"/>
      <c r="P3805" s="218"/>
      <c r="Q3805" s="218"/>
      <c r="R3805" s="218"/>
      <c r="S3805" s="218"/>
      <c r="T3805" s="219"/>
      <c r="AT3805" s="220" t="s">
        <v>171</v>
      </c>
      <c r="AU3805" s="220" t="s">
        <v>134</v>
      </c>
      <c r="AV3805" s="11" t="s">
        <v>134</v>
      </c>
      <c r="AW3805" s="11" t="s">
        <v>33</v>
      </c>
      <c r="AX3805" s="11" t="s">
        <v>70</v>
      </c>
      <c r="AY3805" s="220" t="s">
        <v>126</v>
      </c>
    </row>
    <row r="3806" spans="2:51" s="11" customFormat="1" ht="13.5">
      <c r="B3806" s="210"/>
      <c r="C3806" s="211"/>
      <c r="D3806" s="208" t="s">
        <v>171</v>
      </c>
      <c r="E3806" s="212" t="s">
        <v>21</v>
      </c>
      <c r="F3806" s="213" t="s">
        <v>1294</v>
      </c>
      <c r="G3806" s="211"/>
      <c r="H3806" s="214">
        <v>20.89</v>
      </c>
      <c r="I3806" s="215"/>
      <c r="J3806" s="211"/>
      <c r="K3806" s="211"/>
      <c r="L3806" s="216"/>
      <c r="M3806" s="217"/>
      <c r="N3806" s="218"/>
      <c r="O3806" s="218"/>
      <c r="P3806" s="218"/>
      <c r="Q3806" s="218"/>
      <c r="R3806" s="218"/>
      <c r="S3806" s="218"/>
      <c r="T3806" s="219"/>
      <c r="AT3806" s="220" t="s">
        <v>171</v>
      </c>
      <c r="AU3806" s="220" t="s">
        <v>134</v>
      </c>
      <c r="AV3806" s="11" t="s">
        <v>134</v>
      </c>
      <c r="AW3806" s="11" t="s">
        <v>33</v>
      </c>
      <c r="AX3806" s="11" t="s">
        <v>70</v>
      </c>
      <c r="AY3806" s="220" t="s">
        <v>126</v>
      </c>
    </row>
    <row r="3807" spans="2:51" s="11" customFormat="1" ht="13.5">
      <c r="B3807" s="210"/>
      <c r="C3807" s="211"/>
      <c r="D3807" s="208" t="s">
        <v>171</v>
      </c>
      <c r="E3807" s="212" t="s">
        <v>21</v>
      </c>
      <c r="F3807" s="213" t="s">
        <v>1295</v>
      </c>
      <c r="G3807" s="211"/>
      <c r="H3807" s="214">
        <v>22.59</v>
      </c>
      <c r="I3807" s="215"/>
      <c r="J3807" s="211"/>
      <c r="K3807" s="211"/>
      <c r="L3807" s="216"/>
      <c r="M3807" s="217"/>
      <c r="N3807" s="218"/>
      <c r="O3807" s="218"/>
      <c r="P3807" s="218"/>
      <c r="Q3807" s="218"/>
      <c r="R3807" s="218"/>
      <c r="S3807" s="218"/>
      <c r="T3807" s="219"/>
      <c r="AT3807" s="220" t="s">
        <v>171</v>
      </c>
      <c r="AU3807" s="220" t="s">
        <v>134</v>
      </c>
      <c r="AV3807" s="11" t="s">
        <v>134</v>
      </c>
      <c r="AW3807" s="11" t="s">
        <v>33</v>
      </c>
      <c r="AX3807" s="11" t="s">
        <v>70</v>
      </c>
      <c r="AY3807" s="220" t="s">
        <v>126</v>
      </c>
    </row>
    <row r="3808" spans="2:51" s="11" customFormat="1" ht="13.5">
      <c r="B3808" s="210"/>
      <c r="C3808" s="211"/>
      <c r="D3808" s="208" t="s">
        <v>171</v>
      </c>
      <c r="E3808" s="212" t="s">
        <v>21</v>
      </c>
      <c r="F3808" s="213" t="s">
        <v>1296</v>
      </c>
      <c r="G3808" s="211"/>
      <c r="H3808" s="214">
        <v>29.1</v>
      </c>
      <c r="I3808" s="215"/>
      <c r="J3808" s="211"/>
      <c r="K3808" s="211"/>
      <c r="L3808" s="216"/>
      <c r="M3808" s="217"/>
      <c r="N3808" s="218"/>
      <c r="O3808" s="218"/>
      <c r="P3808" s="218"/>
      <c r="Q3808" s="218"/>
      <c r="R3808" s="218"/>
      <c r="S3808" s="218"/>
      <c r="T3808" s="219"/>
      <c r="AT3808" s="220" t="s">
        <v>171</v>
      </c>
      <c r="AU3808" s="220" t="s">
        <v>134</v>
      </c>
      <c r="AV3808" s="11" t="s">
        <v>134</v>
      </c>
      <c r="AW3808" s="11" t="s">
        <v>33</v>
      </c>
      <c r="AX3808" s="11" t="s">
        <v>70</v>
      </c>
      <c r="AY3808" s="220" t="s">
        <v>126</v>
      </c>
    </row>
    <row r="3809" spans="2:51" s="11" customFormat="1" ht="13.5">
      <c r="B3809" s="210"/>
      <c r="C3809" s="211"/>
      <c r="D3809" s="208" t="s">
        <v>171</v>
      </c>
      <c r="E3809" s="212" t="s">
        <v>21</v>
      </c>
      <c r="F3809" s="213" t="s">
        <v>1297</v>
      </c>
      <c r="G3809" s="211"/>
      <c r="H3809" s="214">
        <v>27.61</v>
      </c>
      <c r="I3809" s="215"/>
      <c r="J3809" s="211"/>
      <c r="K3809" s="211"/>
      <c r="L3809" s="216"/>
      <c r="M3809" s="217"/>
      <c r="N3809" s="218"/>
      <c r="O3809" s="218"/>
      <c r="P3809" s="218"/>
      <c r="Q3809" s="218"/>
      <c r="R3809" s="218"/>
      <c r="S3809" s="218"/>
      <c r="T3809" s="219"/>
      <c r="AT3809" s="220" t="s">
        <v>171</v>
      </c>
      <c r="AU3809" s="220" t="s">
        <v>134</v>
      </c>
      <c r="AV3809" s="11" t="s">
        <v>134</v>
      </c>
      <c r="AW3809" s="11" t="s">
        <v>33</v>
      </c>
      <c r="AX3809" s="11" t="s">
        <v>70</v>
      </c>
      <c r="AY3809" s="220" t="s">
        <v>126</v>
      </c>
    </row>
    <row r="3810" spans="2:51" s="11" customFormat="1" ht="13.5">
      <c r="B3810" s="210"/>
      <c r="C3810" s="211"/>
      <c r="D3810" s="208" t="s">
        <v>171</v>
      </c>
      <c r="E3810" s="212" t="s">
        <v>21</v>
      </c>
      <c r="F3810" s="213" t="s">
        <v>1298</v>
      </c>
      <c r="G3810" s="211"/>
      <c r="H3810" s="214">
        <v>1.42</v>
      </c>
      <c r="I3810" s="215"/>
      <c r="J3810" s="211"/>
      <c r="K3810" s="211"/>
      <c r="L3810" s="216"/>
      <c r="M3810" s="217"/>
      <c r="N3810" s="218"/>
      <c r="O3810" s="218"/>
      <c r="P3810" s="218"/>
      <c r="Q3810" s="218"/>
      <c r="R3810" s="218"/>
      <c r="S3810" s="218"/>
      <c r="T3810" s="219"/>
      <c r="AT3810" s="220" t="s">
        <v>171</v>
      </c>
      <c r="AU3810" s="220" t="s">
        <v>134</v>
      </c>
      <c r="AV3810" s="11" t="s">
        <v>134</v>
      </c>
      <c r="AW3810" s="11" t="s">
        <v>33</v>
      </c>
      <c r="AX3810" s="11" t="s">
        <v>70</v>
      </c>
      <c r="AY3810" s="220" t="s">
        <v>126</v>
      </c>
    </row>
    <row r="3811" spans="2:51" s="11" customFormat="1" ht="13.5">
      <c r="B3811" s="210"/>
      <c r="C3811" s="211"/>
      <c r="D3811" s="208" t="s">
        <v>171</v>
      </c>
      <c r="E3811" s="212" t="s">
        <v>21</v>
      </c>
      <c r="F3811" s="213" t="s">
        <v>1299</v>
      </c>
      <c r="G3811" s="211"/>
      <c r="H3811" s="214">
        <v>20.32</v>
      </c>
      <c r="I3811" s="215"/>
      <c r="J3811" s="211"/>
      <c r="K3811" s="211"/>
      <c r="L3811" s="216"/>
      <c r="M3811" s="217"/>
      <c r="N3811" s="218"/>
      <c r="O3811" s="218"/>
      <c r="P3811" s="218"/>
      <c r="Q3811" s="218"/>
      <c r="R3811" s="218"/>
      <c r="S3811" s="218"/>
      <c r="T3811" s="219"/>
      <c r="AT3811" s="220" t="s">
        <v>171</v>
      </c>
      <c r="AU3811" s="220" t="s">
        <v>134</v>
      </c>
      <c r="AV3811" s="11" t="s">
        <v>134</v>
      </c>
      <c r="AW3811" s="11" t="s">
        <v>33</v>
      </c>
      <c r="AX3811" s="11" t="s">
        <v>70</v>
      </c>
      <c r="AY3811" s="220" t="s">
        <v>126</v>
      </c>
    </row>
    <row r="3812" spans="2:51" s="11" customFormat="1" ht="13.5">
      <c r="B3812" s="210"/>
      <c r="C3812" s="211"/>
      <c r="D3812" s="208" t="s">
        <v>171</v>
      </c>
      <c r="E3812" s="212" t="s">
        <v>21</v>
      </c>
      <c r="F3812" s="213" t="s">
        <v>1300</v>
      </c>
      <c r="G3812" s="211"/>
      <c r="H3812" s="214">
        <v>20.309999999999999</v>
      </c>
      <c r="I3812" s="215"/>
      <c r="J3812" s="211"/>
      <c r="K3812" s="211"/>
      <c r="L3812" s="216"/>
      <c r="M3812" s="217"/>
      <c r="N3812" s="218"/>
      <c r="O3812" s="218"/>
      <c r="P3812" s="218"/>
      <c r="Q3812" s="218"/>
      <c r="R3812" s="218"/>
      <c r="S3812" s="218"/>
      <c r="T3812" s="219"/>
      <c r="AT3812" s="220" t="s">
        <v>171</v>
      </c>
      <c r="AU3812" s="220" t="s">
        <v>134</v>
      </c>
      <c r="AV3812" s="11" t="s">
        <v>134</v>
      </c>
      <c r="AW3812" s="11" t="s">
        <v>33</v>
      </c>
      <c r="AX3812" s="11" t="s">
        <v>70</v>
      </c>
      <c r="AY3812" s="220" t="s">
        <v>126</v>
      </c>
    </row>
    <row r="3813" spans="2:51" s="11" customFormat="1" ht="13.5">
      <c r="B3813" s="210"/>
      <c r="C3813" s="211"/>
      <c r="D3813" s="208" t="s">
        <v>171</v>
      </c>
      <c r="E3813" s="212" t="s">
        <v>21</v>
      </c>
      <c r="F3813" s="213" t="s">
        <v>1301</v>
      </c>
      <c r="G3813" s="211"/>
      <c r="H3813" s="214">
        <v>20.32</v>
      </c>
      <c r="I3813" s="215"/>
      <c r="J3813" s="211"/>
      <c r="K3813" s="211"/>
      <c r="L3813" s="216"/>
      <c r="M3813" s="217"/>
      <c r="N3813" s="218"/>
      <c r="O3813" s="218"/>
      <c r="P3813" s="218"/>
      <c r="Q3813" s="218"/>
      <c r="R3813" s="218"/>
      <c r="S3813" s="218"/>
      <c r="T3813" s="219"/>
      <c r="AT3813" s="220" t="s">
        <v>171</v>
      </c>
      <c r="AU3813" s="220" t="s">
        <v>134</v>
      </c>
      <c r="AV3813" s="11" t="s">
        <v>134</v>
      </c>
      <c r="AW3813" s="11" t="s">
        <v>33</v>
      </c>
      <c r="AX3813" s="11" t="s">
        <v>70</v>
      </c>
      <c r="AY3813" s="220" t="s">
        <v>126</v>
      </c>
    </row>
    <row r="3814" spans="2:51" s="11" customFormat="1" ht="13.5">
      <c r="B3814" s="210"/>
      <c r="C3814" s="211"/>
      <c r="D3814" s="208" t="s">
        <v>171</v>
      </c>
      <c r="E3814" s="212" t="s">
        <v>21</v>
      </c>
      <c r="F3814" s="213" t="s">
        <v>1302</v>
      </c>
      <c r="G3814" s="211"/>
      <c r="H3814" s="214">
        <v>20.3</v>
      </c>
      <c r="I3814" s="215"/>
      <c r="J3814" s="211"/>
      <c r="K3814" s="211"/>
      <c r="L3814" s="216"/>
      <c r="M3814" s="217"/>
      <c r="N3814" s="218"/>
      <c r="O3814" s="218"/>
      <c r="P3814" s="218"/>
      <c r="Q3814" s="218"/>
      <c r="R3814" s="218"/>
      <c r="S3814" s="218"/>
      <c r="T3814" s="219"/>
      <c r="AT3814" s="220" t="s">
        <v>171</v>
      </c>
      <c r="AU3814" s="220" t="s">
        <v>134</v>
      </c>
      <c r="AV3814" s="11" t="s">
        <v>134</v>
      </c>
      <c r="AW3814" s="11" t="s">
        <v>33</v>
      </c>
      <c r="AX3814" s="11" t="s">
        <v>70</v>
      </c>
      <c r="AY3814" s="220" t="s">
        <v>126</v>
      </c>
    </row>
    <row r="3815" spans="2:51" s="11" customFormat="1" ht="13.5">
      <c r="B3815" s="210"/>
      <c r="C3815" s="211"/>
      <c r="D3815" s="208" t="s">
        <v>171</v>
      </c>
      <c r="E3815" s="212" t="s">
        <v>21</v>
      </c>
      <c r="F3815" s="213" t="s">
        <v>1303</v>
      </c>
      <c r="G3815" s="211"/>
      <c r="H3815" s="214">
        <v>20.41</v>
      </c>
      <c r="I3815" s="215"/>
      <c r="J3815" s="211"/>
      <c r="K3815" s="211"/>
      <c r="L3815" s="216"/>
      <c r="M3815" s="217"/>
      <c r="N3815" s="218"/>
      <c r="O3815" s="218"/>
      <c r="P3815" s="218"/>
      <c r="Q3815" s="218"/>
      <c r="R3815" s="218"/>
      <c r="S3815" s="218"/>
      <c r="T3815" s="219"/>
      <c r="AT3815" s="220" t="s">
        <v>171</v>
      </c>
      <c r="AU3815" s="220" t="s">
        <v>134</v>
      </c>
      <c r="AV3815" s="11" t="s">
        <v>134</v>
      </c>
      <c r="AW3815" s="11" t="s">
        <v>33</v>
      </c>
      <c r="AX3815" s="11" t="s">
        <v>70</v>
      </c>
      <c r="AY3815" s="220" t="s">
        <v>126</v>
      </c>
    </row>
    <row r="3816" spans="2:51" s="11" customFormat="1" ht="13.5">
      <c r="B3816" s="210"/>
      <c r="C3816" s="211"/>
      <c r="D3816" s="208" t="s">
        <v>171</v>
      </c>
      <c r="E3816" s="212" t="s">
        <v>21</v>
      </c>
      <c r="F3816" s="213" t="s">
        <v>1304</v>
      </c>
      <c r="G3816" s="211"/>
      <c r="H3816" s="214">
        <v>20.53</v>
      </c>
      <c r="I3816" s="215"/>
      <c r="J3816" s="211"/>
      <c r="K3816" s="211"/>
      <c r="L3816" s="216"/>
      <c r="M3816" s="217"/>
      <c r="N3816" s="218"/>
      <c r="O3816" s="218"/>
      <c r="P3816" s="218"/>
      <c r="Q3816" s="218"/>
      <c r="R3816" s="218"/>
      <c r="S3816" s="218"/>
      <c r="T3816" s="219"/>
      <c r="AT3816" s="220" t="s">
        <v>171</v>
      </c>
      <c r="AU3816" s="220" t="s">
        <v>134</v>
      </c>
      <c r="AV3816" s="11" t="s">
        <v>134</v>
      </c>
      <c r="AW3816" s="11" t="s">
        <v>33</v>
      </c>
      <c r="AX3816" s="11" t="s">
        <v>70</v>
      </c>
      <c r="AY3816" s="220" t="s">
        <v>126</v>
      </c>
    </row>
    <row r="3817" spans="2:51" s="11" customFormat="1" ht="13.5">
      <c r="B3817" s="210"/>
      <c r="C3817" s="211"/>
      <c r="D3817" s="208" t="s">
        <v>171</v>
      </c>
      <c r="E3817" s="212" t="s">
        <v>21</v>
      </c>
      <c r="F3817" s="213" t="s">
        <v>1305</v>
      </c>
      <c r="G3817" s="211"/>
      <c r="H3817" s="214">
        <v>23.02</v>
      </c>
      <c r="I3817" s="215"/>
      <c r="J3817" s="211"/>
      <c r="K3817" s="211"/>
      <c r="L3817" s="216"/>
      <c r="M3817" s="217"/>
      <c r="N3817" s="218"/>
      <c r="O3817" s="218"/>
      <c r="P3817" s="218"/>
      <c r="Q3817" s="218"/>
      <c r="R3817" s="218"/>
      <c r="S3817" s="218"/>
      <c r="T3817" s="219"/>
      <c r="AT3817" s="220" t="s">
        <v>171</v>
      </c>
      <c r="AU3817" s="220" t="s">
        <v>134</v>
      </c>
      <c r="AV3817" s="11" t="s">
        <v>134</v>
      </c>
      <c r="AW3817" s="11" t="s">
        <v>33</v>
      </c>
      <c r="AX3817" s="11" t="s">
        <v>70</v>
      </c>
      <c r="AY3817" s="220" t="s">
        <v>126</v>
      </c>
    </row>
    <row r="3818" spans="2:51" s="11" customFormat="1" ht="13.5">
      <c r="B3818" s="210"/>
      <c r="C3818" s="211"/>
      <c r="D3818" s="208" t="s">
        <v>171</v>
      </c>
      <c r="E3818" s="212" t="s">
        <v>21</v>
      </c>
      <c r="F3818" s="213" t="s">
        <v>1306</v>
      </c>
      <c r="G3818" s="211"/>
      <c r="H3818" s="214">
        <v>19.53</v>
      </c>
      <c r="I3818" s="215"/>
      <c r="J3818" s="211"/>
      <c r="K3818" s="211"/>
      <c r="L3818" s="216"/>
      <c r="M3818" s="217"/>
      <c r="N3818" s="218"/>
      <c r="O3818" s="218"/>
      <c r="P3818" s="218"/>
      <c r="Q3818" s="218"/>
      <c r="R3818" s="218"/>
      <c r="S3818" s="218"/>
      <c r="T3818" s="219"/>
      <c r="AT3818" s="220" t="s">
        <v>171</v>
      </c>
      <c r="AU3818" s="220" t="s">
        <v>134</v>
      </c>
      <c r="AV3818" s="11" t="s">
        <v>134</v>
      </c>
      <c r="AW3818" s="11" t="s">
        <v>33</v>
      </c>
      <c r="AX3818" s="11" t="s">
        <v>70</v>
      </c>
      <c r="AY3818" s="220" t="s">
        <v>126</v>
      </c>
    </row>
    <row r="3819" spans="2:51" s="13" customFormat="1" ht="13.5">
      <c r="B3819" s="237"/>
      <c r="C3819" s="238"/>
      <c r="D3819" s="208" t="s">
        <v>171</v>
      </c>
      <c r="E3819" s="239" t="s">
        <v>21</v>
      </c>
      <c r="F3819" s="240" t="s">
        <v>4369</v>
      </c>
      <c r="G3819" s="238"/>
      <c r="H3819" s="241" t="s">
        <v>21</v>
      </c>
      <c r="I3819" s="242"/>
      <c r="J3819" s="238"/>
      <c r="K3819" s="238"/>
      <c r="L3819" s="243"/>
      <c r="M3819" s="244"/>
      <c r="N3819" s="245"/>
      <c r="O3819" s="245"/>
      <c r="P3819" s="245"/>
      <c r="Q3819" s="245"/>
      <c r="R3819" s="245"/>
      <c r="S3819" s="245"/>
      <c r="T3819" s="246"/>
      <c r="AT3819" s="247" t="s">
        <v>171</v>
      </c>
      <c r="AU3819" s="247" t="s">
        <v>134</v>
      </c>
      <c r="AV3819" s="13" t="s">
        <v>78</v>
      </c>
      <c r="AW3819" s="13" t="s">
        <v>33</v>
      </c>
      <c r="AX3819" s="13" t="s">
        <v>70</v>
      </c>
      <c r="AY3819" s="247" t="s">
        <v>126</v>
      </c>
    </row>
    <row r="3820" spans="2:51" s="11" customFormat="1" ht="13.5">
      <c r="B3820" s="210"/>
      <c r="C3820" s="211"/>
      <c r="D3820" s="208" t="s">
        <v>171</v>
      </c>
      <c r="E3820" s="212" t="s">
        <v>21</v>
      </c>
      <c r="F3820" s="213" t="s">
        <v>1323</v>
      </c>
      <c r="G3820" s="211"/>
      <c r="H3820" s="214">
        <v>125.68</v>
      </c>
      <c r="I3820" s="215"/>
      <c r="J3820" s="211"/>
      <c r="K3820" s="211"/>
      <c r="L3820" s="216"/>
      <c r="M3820" s="217"/>
      <c r="N3820" s="218"/>
      <c r="O3820" s="218"/>
      <c r="P3820" s="218"/>
      <c r="Q3820" s="218"/>
      <c r="R3820" s="218"/>
      <c r="S3820" s="218"/>
      <c r="T3820" s="219"/>
      <c r="AT3820" s="220" t="s">
        <v>171</v>
      </c>
      <c r="AU3820" s="220" t="s">
        <v>134</v>
      </c>
      <c r="AV3820" s="11" t="s">
        <v>134</v>
      </c>
      <c r="AW3820" s="11" t="s">
        <v>33</v>
      </c>
      <c r="AX3820" s="11" t="s">
        <v>70</v>
      </c>
      <c r="AY3820" s="220" t="s">
        <v>126</v>
      </c>
    </row>
    <row r="3821" spans="2:51" s="11" customFormat="1" ht="13.5">
      <c r="B3821" s="210"/>
      <c r="C3821" s="211"/>
      <c r="D3821" s="208" t="s">
        <v>171</v>
      </c>
      <c r="E3821" s="212" t="s">
        <v>21</v>
      </c>
      <c r="F3821" s="213" t="s">
        <v>1324</v>
      </c>
      <c r="G3821" s="211"/>
      <c r="H3821" s="214">
        <v>8.14</v>
      </c>
      <c r="I3821" s="215"/>
      <c r="J3821" s="211"/>
      <c r="K3821" s="211"/>
      <c r="L3821" s="216"/>
      <c r="M3821" s="217"/>
      <c r="N3821" s="218"/>
      <c r="O3821" s="218"/>
      <c r="P3821" s="218"/>
      <c r="Q3821" s="218"/>
      <c r="R3821" s="218"/>
      <c r="S3821" s="218"/>
      <c r="T3821" s="219"/>
      <c r="AT3821" s="220" t="s">
        <v>171</v>
      </c>
      <c r="AU3821" s="220" t="s">
        <v>134</v>
      </c>
      <c r="AV3821" s="11" t="s">
        <v>134</v>
      </c>
      <c r="AW3821" s="11" t="s">
        <v>33</v>
      </c>
      <c r="AX3821" s="11" t="s">
        <v>70</v>
      </c>
      <c r="AY3821" s="220" t="s">
        <v>126</v>
      </c>
    </row>
    <row r="3822" spans="2:51" s="11" customFormat="1" ht="13.5">
      <c r="B3822" s="210"/>
      <c r="C3822" s="211"/>
      <c r="D3822" s="208" t="s">
        <v>171</v>
      </c>
      <c r="E3822" s="212" t="s">
        <v>21</v>
      </c>
      <c r="F3822" s="213" t="s">
        <v>1325</v>
      </c>
      <c r="G3822" s="211"/>
      <c r="H3822" s="214">
        <v>10.31</v>
      </c>
      <c r="I3822" s="215"/>
      <c r="J3822" s="211"/>
      <c r="K3822" s="211"/>
      <c r="L3822" s="216"/>
      <c r="M3822" s="217"/>
      <c r="N3822" s="218"/>
      <c r="O3822" s="218"/>
      <c r="P3822" s="218"/>
      <c r="Q3822" s="218"/>
      <c r="R3822" s="218"/>
      <c r="S3822" s="218"/>
      <c r="T3822" s="219"/>
      <c r="AT3822" s="220" t="s">
        <v>171</v>
      </c>
      <c r="AU3822" s="220" t="s">
        <v>134</v>
      </c>
      <c r="AV3822" s="11" t="s">
        <v>134</v>
      </c>
      <c r="AW3822" s="11" t="s">
        <v>33</v>
      </c>
      <c r="AX3822" s="11" t="s">
        <v>70</v>
      </c>
      <c r="AY3822" s="220" t="s">
        <v>126</v>
      </c>
    </row>
    <row r="3823" spans="2:51" s="11" customFormat="1" ht="13.5">
      <c r="B3823" s="210"/>
      <c r="C3823" s="211"/>
      <c r="D3823" s="208" t="s">
        <v>171</v>
      </c>
      <c r="E3823" s="212" t="s">
        <v>21</v>
      </c>
      <c r="F3823" s="213" t="s">
        <v>1257</v>
      </c>
      <c r="G3823" s="211"/>
      <c r="H3823" s="214">
        <v>162.12</v>
      </c>
      <c r="I3823" s="215"/>
      <c r="J3823" s="211"/>
      <c r="K3823" s="211"/>
      <c r="L3823" s="216"/>
      <c r="M3823" s="217"/>
      <c r="N3823" s="218"/>
      <c r="O3823" s="218"/>
      <c r="P3823" s="218"/>
      <c r="Q3823" s="218"/>
      <c r="R3823" s="218"/>
      <c r="S3823" s="218"/>
      <c r="T3823" s="219"/>
      <c r="AT3823" s="220" t="s">
        <v>171</v>
      </c>
      <c r="AU3823" s="220" t="s">
        <v>134</v>
      </c>
      <c r="AV3823" s="11" t="s">
        <v>134</v>
      </c>
      <c r="AW3823" s="11" t="s">
        <v>33</v>
      </c>
      <c r="AX3823" s="11" t="s">
        <v>70</v>
      </c>
      <c r="AY3823" s="220" t="s">
        <v>126</v>
      </c>
    </row>
    <row r="3824" spans="2:51" s="11" customFormat="1" ht="13.5">
      <c r="B3824" s="210"/>
      <c r="C3824" s="211"/>
      <c r="D3824" s="208" t="s">
        <v>171</v>
      </c>
      <c r="E3824" s="212" t="s">
        <v>21</v>
      </c>
      <c r="F3824" s="213" t="s">
        <v>1293</v>
      </c>
      <c r="G3824" s="211"/>
      <c r="H3824" s="214">
        <v>162.12</v>
      </c>
      <c r="I3824" s="215"/>
      <c r="J3824" s="211"/>
      <c r="K3824" s="211"/>
      <c r="L3824" s="216"/>
      <c r="M3824" s="217"/>
      <c r="N3824" s="218"/>
      <c r="O3824" s="218"/>
      <c r="P3824" s="218"/>
      <c r="Q3824" s="218"/>
      <c r="R3824" s="218"/>
      <c r="S3824" s="218"/>
      <c r="T3824" s="219"/>
      <c r="AT3824" s="220" t="s">
        <v>171</v>
      </c>
      <c r="AU3824" s="220" t="s">
        <v>134</v>
      </c>
      <c r="AV3824" s="11" t="s">
        <v>134</v>
      </c>
      <c r="AW3824" s="11" t="s">
        <v>33</v>
      </c>
      <c r="AX3824" s="11" t="s">
        <v>70</v>
      </c>
      <c r="AY3824" s="220" t="s">
        <v>126</v>
      </c>
    </row>
    <row r="3825" spans="2:65" s="12" customFormat="1" ht="13.5">
      <c r="B3825" s="221"/>
      <c r="C3825" s="222"/>
      <c r="D3825" s="205" t="s">
        <v>171</v>
      </c>
      <c r="E3825" s="248" t="s">
        <v>21</v>
      </c>
      <c r="F3825" s="249" t="s">
        <v>174</v>
      </c>
      <c r="G3825" s="222"/>
      <c r="H3825" s="250">
        <v>1212.49</v>
      </c>
      <c r="I3825" s="226"/>
      <c r="J3825" s="222"/>
      <c r="K3825" s="222"/>
      <c r="L3825" s="227"/>
      <c r="M3825" s="228"/>
      <c r="N3825" s="229"/>
      <c r="O3825" s="229"/>
      <c r="P3825" s="229"/>
      <c r="Q3825" s="229"/>
      <c r="R3825" s="229"/>
      <c r="S3825" s="229"/>
      <c r="T3825" s="230"/>
      <c r="AT3825" s="231" t="s">
        <v>171</v>
      </c>
      <c r="AU3825" s="231" t="s">
        <v>134</v>
      </c>
      <c r="AV3825" s="12" t="s">
        <v>133</v>
      </c>
      <c r="AW3825" s="12" t="s">
        <v>33</v>
      </c>
      <c r="AX3825" s="12" t="s">
        <v>78</v>
      </c>
      <c r="AY3825" s="231" t="s">
        <v>126</v>
      </c>
    </row>
    <row r="3826" spans="2:65" s="1" customFormat="1" ht="22.5" customHeight="1">
      <c r="B3826" s="41"/>
      <c r="C3826" s="193" t="s">
        <v>4370</v>
      </c>
      <c r="D3826" s="193" t="s">
        <v>129</v>
      </c>
      <c r="E3826" s="194" t="s">
        <v>4371</v>
      </c>
      <c r="F3826" s="195" t="s">
        <v>4372</v>
      </c>
      <c r="G3826" s="196" t="s">
        <v>380</v>
      </c>
      <c r="H3826" s="197">
        <v>9.1920000000000002</v>
      </c>
      <c r="I3826" s="198"/>
      <c r="J3826" s="199">
        <f>ROUND(I3826*H3826,2)</f>
        <v>0</v>
      </c>
      <c r="K3826" s="195" t="s">
        <v>160</v>
      </c>
      <c r="L3826" s="61"/>
      <c r="M3826" s="200" t="s">
        <v>21</v>
      </c>
      <c r="N3826" s="201" t="s">
        <v>42</v>
      </c>
      <c r="O3826" s="42"/>
      <c r="P3826" s="202">
        <f>O3826*H3826</f>
        <v>0</v>
      </c>
      <c r="Q3826" s="202">
        <v>0</v>
      </c>
      <c r="R3826" s="202">
        <f>Q3826*H3826</f>
        <v>0</v>
      </c>
      <c r="S3826" s="202">
        <v>0</v>
      </c>
      <c r="T3826" s="203">
        <f>S3826*H3826</f>
        <v>0</v>
      </c>
      <c r="AR3826" s="24" t="s">
        <v>161</v>
      </c>
      <c r="AT3826" s="24" t="s">
        <v>129</v>
      </c>
      <c r="AU3826" s="24" t="s">
        <v>134</v>
      </c>
      <c r="AY3826" s="24" t="s">
        <v>126</v>
      </c>
      <c r="BE3826" s="204">
        <f>IF(N3826="základní",J3826,0)</f>
        <v>0</v>
      </c>
      <c r="BF3826" s="204">
        <f>IF(N3826="snížená",J3826,0)</f>
        <v>0</v>
      </c>
      <c r="BG3826" s="204">
        <f>IF(N3826="zákl. přenesená",J3826,0)</f>
        <v>0</v>
      </c>
      <c r="BH3826" s="204">
        <f>IF(N3826="sníž. přenesená",J3826,0)</f>
        <v>0</v>
      </c>
      <c r="BI3826" s="204">
        <f>IF(N3826="nulová",J3826,0)</f>
        <v>0</v>
      </c>
      <c r="BJ3826" s="24" t="s">
        <v>134</v>
      </c>
      <c r="BK3826" s="204">
        <f>ROUND(I3826*H3826,2)</f>
        <v>0</v>
      </c>
      <c r="BL3826" s="24" t="s">
        <v>161</v>
      </c>
      <c r="BM3826" s="24" t="s">
        <v>4373</v>
      </c>
    </row>
    <row r="3827" spans="2:65" s="1" customFormat="1" ht="27">
      <c r="B3827" s="41"/>
      <c r="C3827" s="63"/>
      <c r="D3827" s="208" t="s">
        <v>135</v>
      </c>
      <c r="E3827" s="63"/>
      <c r="F3827" s="209" t="s">
        <v>4374</v>
      </c>
      <c r="G3827" s="63"/>
      <c r="H3827" s="63"/>
      <c r="I3827" s="163"/>
      <c r="J3827" s="63"/>
      <c r="K3827" s="63"/>
      <c r="L3827" s="61"/>
      <c r="M3827" s="207"/>
      <c r="N3827" s="42"/>
      <c r="O3827" s="42"/>
      <c r="P3827" s="42"/>
      <c r="Q3827" s="42"/>
      <c r="R3827" s="42"/>
      <c r="S3827" s="42"/>
      <c r="T3827" s="78"/>
      <c r="AT3827" s="24" t="s">
        <v>135</v>
      </c>
      <c r="AU3827" s="24" t="s">
        <v>134</v>
      </c>
    </row>
    <row r="3828" spans="2:65" s="1" customFormat="1" ht="121.5">
      <c r="B3828" s="41"/>
      <c r="C3828" s="63"/>
      <c r="D3828" s="208" t="s">
        <v>299</v>
      </c>
      <c r="E3828" s="63"/>
      <c r="F3828" s="236" t="s">
        <v>2257</v>
      </c>
      <c r="G3828" s="63"/>
      <c r="H3828" s="63"/>
      <c r="I3828" s="163"/>
      <c r="J3828" s="63"/>
      <c r="K3828" s="63"/>
      <c r="L3828" s="61"/>
      <c r="M3828" s="207"/>
      <c r="N3828" s="42"/>
      <c r="O3828" s="42"/>
      <c r="P3828" s="42"/>
      <c r="Q3828" s="42"/>
      <c r="R3828" s="42"/>
      <c r="S3828" s="42"/>
      <c r="T3828" s="78"/>
      <c r="AT3828" s="24" t="s">
        <v>299</v>
      </c>
      <c r="AU3828" s="24" t="s">
        <v>134</v>
      </c>
    </row>
    <row r="3829" spans="2:65" s="10" customFormat="1" ht="29.85" customHeight="1">
      <c r="B3829" s="176"/>
      <c r="C3829" s="177"/>
      <c r="D3829" s="190" t="s">
        <v>69</v>
      </c>
      <c r="E3829" s="191" t="s">
        <v>4375</v>
      </c>
      <c r="F3829" s="191" t="s">
        <v>4376</v>
      </c>
      <c r="G3829" s="177"/>
      <c r="H3829" s="177"/>
      <c r="I3829" s="180"/>
      <c r="J3829" s="192">
        <f>BK3829</f>
        <v>0</v>
      </c>
      <c r="K3829" s="177"/>
      <c r="L3829" s="182"/>
      <c r="M3829" s="183"/>
      <c r="N3829" s="184"/>
      <c r="O3829" s="184"/>
      <c r="P3829" s="185">
        <f>SUM(P3830:P3863)</f>
        <v>0</v>
      </c>
      <c r="Q3829" s="184"/>
      <c r="R3829" s="185">
        <f>SUM(R3830:R3863)</f>
        <v>0</v>
      </c>
      <c r="S3829" s="184"/>
      <c r="T3829" s="186">
        <f>SUM(T3830:T3863)</f>
        <v>0</v>
      </c>
      <c r="AR3829" s="187" t="s">
        <v>134</v>
      </c>
      <c r="AT3829" s="188" t="s">
        <v>69</v>
      </c>
      <c r="AU3829" s="188" t="s">
        <v>78</v>
      </c>
      <c r="AY3829" s="187" t="s">
        <v>126</v>
      </c>
      <c r="BK3829" s="189">
        <f>SUM(BK3830:BK3863)</f>
        <v>0</v>
      </c>
    </row>
    <row r="3830" spans="2:65" s="1" customFormat="1" ht="22.5" customHeight="1">
      <c r="B3830" s="41"/>
      <c r="C3830" s="193" t="s">
        <v>2359</v>
      </c>
      <c r="D3830" s="193" t="s">
        <v>129</v>
      </c>
      <c r="E3830" s="194" t="s">
        <v>4377</v>
      </c>
      <c r="F3830" s="195" t="s">
        <v>4378</v>
      </c>
      <c r="G3830" s="196" t="s">
        <v>169</v>
      </c>
      <c r="H3830" s="197">
        <v>7.92</v>
      </c>
      <c r="I3830" s="198"/>
      <c r="J3830" s="199">
        <f>ROUND(I3830*H3830,2)</f>
        <v>0</v>
      </c>
      <c r="K3830" s="195" t="s">
        <v>21</v>
      </c>
      <c r="L3830" s="61"/>
      <c r="M3830" s="200" t="s">
        <v>21</v>
      </c>
      <c r="N3830" s="201" t="s">
        <v>42</v>
      </c>
      <c r="O3830" s="42"/>
      <c r="P3830" s="202">
        <f>O3830*H3830</f>
        <v>0</v>
      </c>
      <c r="Q3830" s="202">
        <v>0</v>
      </c>
      <c r="R3830" s="202">
        <f>Q3830*H3830</f>
        <v>0</v>
      </c>
      <c r="S3830" s="202">
        <v>0</v>
      </c>
      <c r="T3830" s="203">
        <f>S3830*H3830</f>
        <v>0</v>
      </c>
      <c r="AR3830" s="24" t="s">
        <v>161</v>
      </c>
      <c r="AT3830" s="24" t="s">
        <v>129</v>
      </c>
      <c r="AU3830" s="24" t="s">
        <v>134</v>
      </c>
      <c r="AY3830" s="24" t="s">
        <v>126</v>
      </c>
      <c r="BE3830" s="204">
        <f>IF(N3830="základní",J3830,0)</f>
        <v>0</v>
      </c>
      <c r="BF3830" s="204">
        <f>IF(N3830="snížená",J3830,0)</f>
        <v>0</v>
      </c>
      <c r="BG3830" s="204">
        <f>IF(N3830="zákl. přenesená",J3830,0)</f>
        <v>0</v>
      </c>
      <c r="BH3830" s="204">
        <f>IF(N3830="sníž. přenesená",J3830,0)</f>
        <v>0</v>
      </c>
      <c r="BI3830" s="204">
        <f>IF(N3830="nulová",J3830,0)</f>
        <v>0</v>
      </c>
      <c r="BJ3830" s="24" t="s">
        <v>134</v>
      </c>
      <c r="BK3830" s="204">
        <f>ROUND(I3830*H3830,2)</f>
        <v>0</v>
      </c>
      <c r="BL3830" s="24" t="s">
        <v>161</v>
      </c>
      <c r="BM3830" s="24" t="s">
        <v>4379</v>
      </c>
    </row>
    <row r="3831" spans="2:65" s="1" customFormat="1" ht="13.5">
      <c r="B3831" s="41"/>
      <c r="C3831" s="63"/>
      <c r="D3831" s="208" t="s">
        <v>135</v>
      </c>
      <c r="E3831" s="63"/>
      <c r="F3831" s="209" t="s">
        <v>4380</v>
      </c>
      <c r="G3831" s="63"/>
      <c r="H3831" s="63"/>
      <c r="I3831" s="163"/>
      <c r="J3831" s="63"/>
      <c r="K3831" s="63"/>
      <c r="L3831" s="61"/>
      <c r="M3831" s="207"/>
      <c r="N3831" s="42"/>
      <c r="O3831" s="42"/>
      <c r="P3831" s="42"/>
      <c r="Q3831" s="42"/>
      <c r="R3831" s="42"/>
      <c r="S3831" s="42"/>
      <c r="T3831" s="78"/>
      <c r="AT3831" s="24" t="s">
        <v>135</v>
      </c>
      <c r="AU3831" s="24" t="s">
        <v>134</v>
      </c>
    </row>
    <row r="3832" spans="2:65" s="13" customFormat="1" ht="13.5">
      <c r="B3832" s="237"/>
      <c r="C3832" s="238"/>
      <c r="D3832" s="208" t="s">
        <v>171</v>
      </c>
      <c r="E3832" s="239" t="s">
        <v>21</v>
      </c>
      <c r="F3832" s="240" t="s">
        <v>4381</v>
      </c>
      <c r="G3832" s="238"/>
      <c r="H3832" s="241" t="s">
        <v>21</v>
      </c>
      <c r="I3832" s="242"/>
      <c r="J3832" s="238"/>
      <c r="K3832" s="238"/>
      <c r="L3832" s="243"/>
      <c r="M3832" s="244"/>
      <c r="N3832" s="245"/>
      <c r="O3832" s="245"/>
      <c r="P3832" s="245"/>
      <c r="Q3832" s="245"/>
      <c r="R3832" s="245"/>
      <c r="S3832" s="245"/>
      <c r="T3832" s="246"/>
      <c r="AT3832" s="247" t="s">
        <v>171</v>
      </c>
      <c r="AU3832" s="247" t="s">
        <v>134</v>
      </c>
      <c r="AV3832" s="13" t="s">
        <v>78</v>
      </c>
      <c r="AW3832" s="13" t="s">
        <v>33</v>
      </c>
      <c r="AX3832" s="13" t="s">
        <v>70</v>
      </c>
      <c r="AY3832" s="247" t="s">
        <v>126</v>
      </c>
    </row>
    <row r="3833" spans="2:65" s="11" customFormat="1" ht="13.5">
      <c r="B3833" s="210"/>
      <c r="C3833" s="211"/>
      <c r="D3833" s="208" t="s">
        <v>171</v>
      </c>
      <c r="E3833" s="212" t="s">
        <v>21</v>
      </c>
      <c r="F3833" s="213" t="s">
        <v>4382</v>
      </c>
      <c r="G3833" s="211"/>
      <c r="H3833" s="214">
        <v>2.64</v>
      </c>
      <c r="I3833" s="215"/>
      <c r="J3833" s="211"/>
      <c r="K3833" s="211"/>
      <c r="L3833" s="216"/>
      <c r="M3833" s="217"/>
      <c r="N3833" s="218"/>
      <c r="O3833" s="218"/>
      <c r="P3833" s="218"/>
      <c r="Q3833" s="218"/>
      <c r="R3833" s="218"/>
      <c r="S3833" s="218"/>
      <c r="T3833" s="219"/>
      <c r="AT3833" s="220" t="s">
        <v>171</v>
      </c>
      <c r="AU3833" s="220" t="s">
        <v>134</v>
      </c>
      <c r="AV3833" s="11" t="s">
        <v>134</v>
      </c>
      <c r="AW3833" s="11" t="s">
        <v>33</v>
      </c>
      <c r="AX3833" s="11" t="s">
        <v>70</v>
      </c>
      <c r="AY3833" s="220" t="s">
        <v>126</v>
      </c>
    </row>
    <row r="3834" spans="2:65" s="11" customFormat="1" ht="13.5">
      <c r="B3834" s="210"/>
      <c r="C3834" s="211"/>
      <c r="D3834" s="208" t="s">
        <v>171</v>
      </c>
      <c r="E3834" s="212" t="s">
        <v>21</v>
      </c>
      <c r="F3834" s="213" t="s">
        <v>4383</v>
      </c>
      <c r="G3834" s="211"/>
      <c r="H3834" s="214">
        <v>2.64</v>
      </c>
      <c r="I3834" s="215"/>
      <c r="J3834" s="211"/>
      <c r="K3834" s="211"/>
      <c r="L3834" s="216"/>
      <c r="M3834" s="217"/>
      <c r="N3834" s="218"/>
      <c r="O3834" s="218"/>
      <c r="P3834" s="218"/>
      <c r="Q3834" s="218"/>
      <c r="R3834" s="218"/>
      <c r="S3834" s="218"/>
      <c r="T3834" s="219"/>
      <c r="AT3834" s="220" t="s">
        <v>171</v>
      </c>
      <c r="AU3834" s="220" t="s">
        <v>134</v>
      </c>
      <c r="AV3834" s="11" t="s">
        <v>134</v>
      </c>
      <c r="AW3834" s="11" t="s">
        <v>33</v>
      </c>
      <c r="AX3834" s="11" t="s">
        <v>70</v>
      </c>
      <c r="AY3834" s="220" t="s">
        <v>126</v>
      </c>
    </row>
    <row r="3835" spans="2:65" s="11" customFormat="1" ht="13.5">
      <c r="B3835" s="210"/>
      <c r="C3835" s="211"/>
      <c r="D3835" s="208" t="s">
        <v>171</v>
      </c>
      <c r="E3835" s="212" t="s">
        <v>21</v>
      </c>
      <c r="F3835" s="213" t="s">
        <v>4384</v>
      </c>
      <c r="G3835" s="211"/>
      <c r="H3835" s="214">
        <v>2.64</v>
      </c>
      <c r="I3835" s="215"/>
      <c r="J3835" s="211"/>
      <c r="K3835" s="211"/>
      <c r="L3835" s="216"/>
      <c r="M3835" s="217"/>
      <c r="N3835" s="218"/>
      <c r="O3835" s="218"/>
      <c r="P3835" s="218"/>
      <c r="Q3835" s="218"/>
      <c r="R3835" s="218"/>
      <c r="S3835" s="218"/>
      <c r="T3835" s="219"/>
      <c r="AT3835" s="220" t="s">
        <v>171</v>
      </c>
      <c r="AU3835" s="220" t="s">
        <v>134</v>
      </c>
      <c r="AV3835" s="11" t="s">
        <v>134</v>
      </c>
      <c r="AW3835" s="11" t="s">
        <v>33</v>
      </c>
      <c r="AX3835" s="11" t="s">
        <v>70</v>
      </c>
      <c r="AY3835" s="220" t="s">
        <v>126</v>
      </c>
    </row>
    <row r="3836" spans="2:65" s="12" customFormat="1" ht="13.5">
      <c r="B3836" s="221"/>
      <c r="C3836" s="222"/>
      <c r="D3836" s="205" t="s">
        <v>171</v>
      </c>
      <c r="E3836" s="248" t="s">
        <v>21</v>
      </c>
      <c r="F3836" s="249" t="s">
        <v>174</v>
      </c>
      <c r="G3836" s="222"/>
      <c r="H3836" s="250">
        <v>7.92</v>
      </c>
      <c r="I3836" s="226"/>
      <c r="J3836" s="222"/>
      <c r="K3836" s="222"/>
      <c r="L3836" s="227"/>
      <c r="M3836" s="228"/>
      <c r="N3836" s="229"/>
      <c r="O3836" s="229"/>
      <c r="P3836" s="229"/>
      <c r="Q3836" s="229"/>
      <c r="R3836" s="229"/>
      <c r="S3836" s="229"/>
      <c r="T3836" s="230"/>
      <c r="AT3836" s="231" t="s">
        <v>171</v>
      </c>
      <c r="AU3836" s="231" t="s">
        <v>134</v>
      </c>
      <c r="AV3836" s="12" t="s">
        <v>133</v>
      </c>
      <c r="AW3836" s="12" t="s">
        <v>33</v>
      </c>
      <c r="AX3836" s="12" t="s">
        <v>78</v>
      </c>
      <c r="AY3836" s="231" t="s">
        <v>126</v>
      </c>
    </row>
    <row r="3837" spans="2:65" s="1" customFormat="1" ht="31.5" customHeight="1">
      <c r="B3837" s="41"/>
      <c r="C3837" s="193" t="s">
        <v>4385</v>
      </c>
      <c r="D3837" s="193" t="s">
        <v>129</v>
      </c>
      <c r="E3837" s="194" t="s">
        <v>4386</v>
      </c>
      <c r="F3837" s="195" t="s">
        <v>4387</v>
      </c>
      <c r="G3837" s="196" t="s">
        <v>169</v>
      </c>
      <c r="H3837" s="197">
        <v>126.005</v>
      </c>
      <c r="I3837" s="198"/>
      <c r="J3837" s="199">
        <f>ROUND(I3837*H3837,2)</f>
        <v>0</v>
      </c>
      <c r="K3837" s="195" t="s">
        <v>21</v>
      </c>
      <c r="L3837" s="61"/>
      <c r="M3837" s="200" t="s">
        <v>21</v>
      </c>
      <c r="N3837" s="201" t="s">
        <v>42</v>
      </c>
      <c r="O3837" s="42"/>
      <c r="P3837" s="202">
        <f>O3837*H3837</f>
        <v>0</v>
      </c>
      <c r="Q3837" s="202">
        <v>0</v>
      </c>
      <c r="R3837" s="202">
        <f>Q3837*H3837</f>
        <v>0</v>
      </c>
      <c r="S3837" s="202">
        <v>0</v>
      </c>
      <c r="T3837" s="203">
        <f>S3837*H3837</f>
        <v>0</v>
      </c>
      <c r="AR3837" s="24" t="s">
        <v>161</v>
      </c>
      <c r="AT3837" s="24" t="s">
        <v>129</v>
      </c>
      <c r="AU3837" s="24" t="s">
        <v>134</v>
      </c>
      <c r="AY3837" s="24" t="s">
        <v>126</v>
      </c>
      <c r="BE3837" s="204">
        <f>IF(N3837="základní",J3837,0)</f>
        <v>0</v>
      </c>
      <c r="BF3837" s="204">
        <f>IF(N3837="snížená",J3837,0)</f>
        <v>0</v>
      </c>
      <c r="BG3837" s="204">
        <f>IF(N3837="zákl. přenesená",J3837,0)</f>
        <v>0</v>
      </c>
      <c r="BH3837" s="204">
        <f>IF(N3837="sníž. přenesená",J3837,0)</f>
        <v>0</v>
      </c>
      <c r="BI3837" s="204">
        <f>IF(N3837="nulová",J3837,0)</f>
        <v>0</v>
      </c>
      <c r="BJ3837" s="24" t="s">
        <v>134</v>
      </c>
      <c r="BK3837" s="204">
        <f>ROUND(I3837*H3837,2)</f>
        <v>0</v>
      </c>
      <c r="BL3837" s="24" t="s">
        <v>161</v>
      </c>
      <c r="BM3837" s="24" t="s">
        <v>4388</v>
      </c>
    </row>
    <row r="3838" spans="2:65" s="1" customFormat="1" ht="27">
      <c r="B3838" s="41"/>
      <c r="C3838" s="63"/>
      <c r="D3838" s="208" t="s">
        <v>135</v>
      </c>
      <c r="E3838" s="63"/>
      <c r="F3838" s="209" t="s">
        <v>4387</v>
      </c>
      <c r="G3838" s="63"/>
      <c r="H3838" s="63"/>
      <c r="I3838" s="163"/>
      <c r="J3838" s="63"/>
      <c r="K3838" s="63"/>
      <c r="L3838" s="61"/>
      <c r="M3838" s="207"/>
      <c r="N3838" s="42"/>
      <c r="O3838" s="42"/>
      <c r="P3838" s="42"/>
      <c r="Q3838" s="42"/>
      <c r="R3838" s="42"/>
      <c r="S3838" s="42"/>
      <c r="T3838" s="78"/>
      <c r="AT3838" s="24" t="s">
        <v>135</v>
      </c>
      <c r="AU3838" s="24" t="s">
        <v>134</v>
      </c>
    </row>
    <row r="3839" spans="2:65" s="11" customFormat="1" ht="40.5">
      <c r="B3839" s="210"/>
      <c r="C3839" s="211"/>
      <c r="D3839" s="208" t="s">
        <v>171</v>
      </c>
      <c r="E3839" s="212" t="s">
        <v>21</v>
      </c>
      <c r="F3839" s="213" t="s">
        <v>4389</v>
      </c>
      <c r="G3839" s="211"/>
      <c r="H3839" s="214">
        <v>30.454999999999998</v>
      </c>
      <c r="I3839" s="215"/>
      <c r="J3839" s="211"/>
      <c r="K3839" s="211"/>
      <c r="L3839" s="216"/>
      <c r="M3839" s="217"/>
      <c r="N3839" s="218"/>
      <c r="O3839" s="218"/>
      <c r="P3839" s="218"/>
      <c r="Q3839" s="218"/>
      <c r="R3839" s="218"/>
      <c r="S3839" s="218"/>
      <c r="T3839" s="219"/>
      <c r="AT3839" s="220" t="s">
        <v>171</v>
      </c>
      <c r="AU3839" s="220" t="s">
        <v>134</v>
      </c>
      <c r="AV3839" s="11" t="s">
        <v>134</v>
      </c>
      <c r="AW3839" s="11" t="s">
        <v>33</v>
      </c>
      <c r="AX3839" s="11" t="s">
        <v>70</v>
      </c>
      <c r="AY3839" s="220" t="s">
        <v>126</v>
      </c>
    </row>
    <row r="3840" spans="2:65" s="11" customFormat="1" ht="13.5">
      <c r="B3840" s="210"/>
      <c r="C3840" s="211"/>
      <c r="D3840" s="208" t="s">
        <v>171</v>
      </c>
      <c r="E3840" s="212" t="s">
        <v>21</v>
      </c>
      <c r="F3840" s="213" t="s">
        <v>4390</v>
      </c>
      <c r="G3840" s="211"/>
      <c r="H3840" s="214">
        <v>-7.32</v>
      </c>
      <c r="I3840" s="215"/>
      <c r="J3840" s="211"/>
      <c r="K3840" s="211"/>
      <c r="L3840" s="216"/>
      <c r="M3840" s="217"/>
      <c r="N3840" s="218"/>
      <c r="O3840" s="218"/>
      <c r="P3840" s="218"/>
      <c r="Q3840" s="218"/>
      <c r="R3840" s="218"/>
      <c r="S3840" s="218"/>
      <c r="T3840" s="219"/>
      <c r="AT3840" s="220" t="s">
        <v>171</v>
      </c>
      <c r="AU3840" s="220" t="s">
        <v>134</v>
      </c>
      <c r="AV3840" s="11" t="s">
        <v>134</v>
      </c>
      <c r="AW3840" s="11" t="s">
        <v>33</v>
      </c>
      <c r="AX3840" s="11" t="s">
        <v>70</v>
      </c>
      <c r="AY3840" s="220" t="s">
        <v>126</v>
      </c>
    </row>
    <row r="3841" spans="2:65" s="11" customFormat="1" ht="13.5">
      <c r="B3841" s="210"/>
      <c r="C3841" s="211"/>
      <c r="D3841" s="208" t="s">
        <v>171</v>
      </c>
      <c r="E3841" s="212" t="s">
        <v>21</v>
      </c>
      <c r="F3841" s="213" t="s">
        <v>4391</v>
      </c>
      <c r="G3841" s="211"/>
      <c r="H3841" s="214">
        <v>4.67</v>
      </c>
      <c r="I3841" s="215"/>
      <c r="J3841" s="211"/>
      <c r="K3841" s="211"/>
      <c r="L3841" s="216"/>
      <c r="M3841" s="217"/>
      <c r="N3841" s="218"/>
      <c r="O3841" s="218"/>
      <c r="P3841" s="218"/>
      <c r="Q3841" s="218"/>
      <c r="R3841" s="218"/>
      <c r="S3841" s="218"/>
      <c r="T3841" s="219"/>
      <c r="AT3841" s="220" t="s">
        <v>171</v>
      </c>
      <c r="AU3841" s="220" t="s">
        <v>134</v>
      </c>
      <c r="AV3841" s="11" t="s">
        <v>134</v>
      </c>
      <c r="AW3841" s="11" t="s">
        <v>33</v>
      </c>
      <c r="AX3841" s="11" t="s">
        <v>70</v>
      </c>
      <c r="AY3841" s="220" t="s">
        <v>126</v>
      </c>
    </row>
    <row r="3842" spans="2:65" s="11" customFormat="1" ht="13.5">
      <c r="B3842" s="210"/>
      <c r="C3842" s="211"/>
      <c r="D3842" s="208" t="s">
        <v>171</v>
      </c>
      <c r="E3842" s="212" t="s">
        <v>21</v>
      </c>
      <c r="F3842" s="213" t="s">
        <v>4392</v>
      </c>
      <c r="G3842" s="211"/>
      <c r="H3842" s="214">
        <v>3.8650000000000002</v>
      </c>
      <c r="I3842" s="215"/>
      <c r="J3842" s="211"/>
      <c r="K3842" s="211"/>
      <c r="L3842" s="216"/>
      <c r="M3842" s="217"/>
      <c r="N3842" s="218"/>
      <c r="O3842" s="218"/>
      <c r="P3842" s="218"/>
      <c r="Q3842" s="218"/>
      <c r="R3842" s="218"/>
      <c r="S3842" s="218"/>
      <c r="T3842" s="219"/>
      <c r="AT3842" s="220" t="s">
        <v>171</v>
      </c>
      <c r="AU3842" s="220" t="s">
        <v>134</v>
      </c>
      <c r="AV3842" s="11" t="s">
        <v>134</v>
      </c>
      <c r="AW3842" s="11" t="s">
        <v>33</v>
      </c>
      <c r="AX3842" s="11" t="s">
        <v>70</v>
      </c>
      <c r="AY3842" s="220" t="s">
        <v>126</v>
      </c>
    </row>
    <row r="3843" spans="2:65" s="11" customFormat="1" ht="27">
      <c r="B3843" s="210"/>
      <c r="C3843" s="211"/>
      <c r="D3843" s="208" t="s">
        <v>171</v>
      </c>
      <c r="E3843" s="212" t="s">
        <v>21</v>
      </c>
      <c r="F3843" s="213" t="s">
        <v>4393</v>
      </c>
      <c r="G3843" s="211"/>
      <c r="H3843" s="214">
        <v>50.07</v>
      </c>
      <c r="I3843" s="215"/>
      <c r="J3843" s="211"/>
      <c r="K3843" s="211"/>
      <c r="L3843" s="216"/>
      <c r="M3843" s="217"/>
      <c r="N3843" s="218"/>
      <c r="O3843" s="218"/>
      <c r="P3843" s="218"/>
      <c r="Q3843" s="218"/>
      <c r="R3843" s="218"/>
      <c r="S3843" s="218"/>
      <c r="T3843" s="219"/>
      <c r="AT3843" s="220" t="s">
        <v>171</v>
      </c>
      <c r="AU3843" s="220" t="s">
        <v>134</v>
      </c>
      <c r="AV3843" s="11" t="s">
        <v>134</v>
      </c>
      <c r="AW3843" s="11" t="s">
        <v>33</v>
      </c>
      <c r="AX3843" s="11" t="s">
        <v>70</v>
      </c>
      <c r="AY3843" s="220" t="s">
        <v>126</v>
      </c>
    </row>
    <row r="3844" spans="2:65" s="11" customFormat="1" ht="40.5">
      <c r="B3844" s="210"/>
      <c r="C3844" s="211"/>
      <c r="D3844" s="208" t="s">
        <v>171</v>
      </c>
      <c r="E3844" s="212" t="s">
        <v>21</v>
      </c>
      <c r="F3844" s="213" t="s">
        <v>4394</v>
      </c>
      <c r="G3844" s="211"/>
      <c r="H3844" s="214">
        <v>44.265000000000001</v>
      </c>
      <c r="I3844" s="215"/>
      <c r="J3844" s="211"/>
      <c r="K3844" s="211"/>
      <c r="L3844" s="216"/>
      <c r="M3844" s="217"/>
      <c r="N3844" s="218"/>
      <c r="O3844" s="218"/>
      <c r="P3844" s="218"/>
      <c r="Q3844" s="218"/>
      <c r="R3844" s="218"/>
      <c r="S3844" s="218"/>
      <c r="T3844" s="219"/>
      <c r="AT3844" s="220" t="s">
        <v>171</v>
      </c>
      <c r="AU3844" s="220" t="s">
        <v>134</v>
      </c>
      <c r="AV3844" s="11" t="s">
        <v>134</v>
      </c>
      <c r="AW3844" s="11" t="s">
        <v>33</v>
      </c>
      <c r="AX3844" s="11" t="s">
        <v>70</v>
      </c>
      <c r="AY3844" s="220" t="s">
        <v>126</v>
      </c>
    </row>
    <row r="3845" spans="2:65" s="12" customFormat="1" ht="13.5">
      <c r="B3845" s="221"/>
      <c r="C3845" s="222"/>
      <c r="D3845" s="205" t="s">
        <v>171</v>
      </c>
      <c r="E3845" s="248" t="s">
        <v>21</v>
      </c>
      <c r="F3845" s="249" t="s">
        <v>174</v>
      </c>
      <c r="G3845" s="222"/>
      <c r="H3845" s="250">
        <v>126.005</v>
      </c>
      <c r="I3845" s="226"/>
      <c r="J3845" s="222"/>
      <c r="K3845" s="222"/>
      <c r="L3845" s="227"/>
      <c r="M3845" s="228"/>
      <c r="N3845" s="229"/>
      <c r="O3845" s="229"/>
      <c r="P3845" s="229"/>
      <c r="Q3845" s="229"/>
      <c r="R3845" s="229"/>
      <c r="S3845" s="229"/>
      <c r="T3845" s="230"/>
      <c r="AT3845" s="231" t="s">
        <v>171</v>
      </c>
      <c r="AU3845" s="231" t="s">
        <v>134</v>
      </c>
      <c r="AV3845" s="12" t="s">
        <v>133</v>
      </c>
      <c r="AW3845" s="12" t="s">
        <v>33</v>
      </c>
      <c r="AX3845" s="12" t="s">
        <v>78</v>
      </c>
      <c r="AY3845" s="231" t="s">
        <v>126</v>
      </c>
    </row>
    <row r="3846" spans="2:65" s="1" customFormat="1" ht="31.5" customHeight="1">
      <c r="B3846" s="41"/>
      <c r="C3846" s="193" t="s">
        <v>2366</v>
      </c>
      <c r="D3846" s="193" t="s">
        <v>129</v>
      </c>
      <c r="E3846" s="194" t="s">
        <v>4395</v>
      </c>
      <c r="F3846" s="195" t="s">
        <v>4396</v>
      </c>
      <c r="G3846" s="196" t="s">
        <v>400</v>
      </c>
      <c r="H3846" s="197">
        <v>468.37</v>
      </c>
      <c r="I3846" s="198"/>
      <c r="J3846" s="199">
        <f>ROUND(I3846*H3846,2)</f>
        <v>0</v>
      </c>
      <c r="K3846" s="195" t="s">
        <v>21</v>
      </c>
      <c r="L3846" s="61"/>
      <c r="M3846" s="200" t="s">
        <v>21</v>
      </c>
      <c r="N3846" s="201" t="s">
        <v>42</v>
      </c>
      <c r="O3846" s="42"/>
      <c r="P3846" s="202">
        <f>O3846*H3846</f>
        <v>0</v>
      </c>
      <c r="Q3846" s="202">
        <v>0</v>
      </c>
      <c r="R3846" s="202">
        <f>Q3846*H3846</f>
        <v>0</v>
      </c>
      <c r="S3846" s="202">
        <v>0</v>
      </c>
      <c r="T3846" s="203">
        <f>S3846*H3846</f>
        <v>0</v>
      </c>
      <c r="AR3846" s="24" t="s">
        <v>161</v>
      </c>
      <c r="AT3846" s="24" t="s">
        <v>129</v>
      </c>
      <c r="AU3846" s="24" t="s">
        <v>134</v>
      </c>
      <c r="AY3846" s="24" t="s">
        <v>126</v>
      </c>
      <c r="BE3846" s="204">
        <f>IF(N3846="základní",J3846,0)</f>
        <v>0</v>
      </c>
      <c r="BF3846" s="204">
        <f>IF(N3846="snížená",J3846,0)</f>
        <v>0</v>
      </c>
      <c r="BG3846" s="204">
        <f>IF(N3846="zákl. přenesená",J3846,0)</f>
        <v>0</v>
      </c>
      <c r="BH3846" s="204">
        <f>IF(N3846="sníž. přenesená",J3846,0)</f>
        <v>0</v>
      </c>
      <c r="BI3846" s="204">
        <f>IF(N3846="nulová",J3846,0)</f>
        <v>0</v>
      </c>
      <c r="BJ3846" s="24" t="s">
        <v>134</v>
      </c>
      <c r="BK3846" s="204">
        <f>ROUND(I3846*H3846,2)</f>
        <v>0</v>
      </c>
      <c r="BL3846" s="24" t="s">
        <v>161</v>
      </c>
      <c r="BM3846" s="24" t="s">
        <v>4397</v>
      </c>
    </row>
    <row r="3847" spans="2:65" s="1" customFormat="1" ht="27">
      <c r="B3847" s="41"/>
      <c r="C3847" s="63"/>
      <c r="D3847" s="208" t="s">
        <v>135</v>
      </c>
      <c r="E3847" s="63"/>
      <c r="F3847" s="209" t="s">
        <v>4396</v>
      </c>
      <c r="G3847" s="63"/>
      <c r="H3847" s="63"/>
      <c r="I3847" s="163"/>
      <c r="J3847" s="63"/>
      <c r="K3847" s="63"/>
      <c r="L3847" s="61"/>
      <c r="M3847" s="207"/>
      <c r="N3847" s="42"/>
      <c r="O3847" s="42"/>
      <c r="P3847" s="42"/>
      <c r="Q3847" s="42"/>
      <c r="R3847" s="42"/>
      <c r="S3847" s="42"/>
      <c r="T3847" s="78"/>
      <c r="AT3847" s="24" t="s">
        <v>135</v>
      </c>
      <c r="AU3847" s="24" t="s">
        <v>134</v>
      </c>
    </row>
    <row r="3848" spans="2:65" s="11" customFormat="1" ht="13.5">
      <c r="B3848" s="210"/>
      <c r="C3848" s="211"/>
      <c r="D3848" s="208" t="s">
        <v>171</v>
      </c>
      <c r="E3848" s="212" t="s">
        <v>21</v>
      </c>
      <c r="F3848" s="213" t="s">
        <v>1323</v>
      </c>
      <c r="G3848" s="211"/>
      <c r="H3848" s="214">
        <v>125.68</v>
      </c>
      <c r="I3848" s="215"/>
      <c r="J3848" s="211"/>
      <c r="K3848" s="211"/>
      <c r="L3848" s="216"/>
      <c r="M3848" s="217"/>
      <c r="N3848" s="218"/>
      <c r="O3848" s="218"/>
      <c r="P3848" s="218"/>
      <c r="Q3848" s="218"/>
      <c r="R3848" s="218"/>
      <c r="S3848" s="218"/>
      <c r="T3848" s="219"/>
      <c r="AT3848" s="220" t="s">
        <v>171</v>
      </c>
      <c r="AU3848" s="220" t="s">
        <v>134</v>
      </c>
      <c r="AV3848" s="11" t="s">
        <v>134</v>
      </c>
      <c r="AW3848" s="11" t="s">
        <v>33</v>
      </c>
      <c r="AX3848" s="11" t="s">
        <v>70</v>
      </c>
      <c r="AY3848" s="220" t="s">
        <v>126</v>
      </c>
    </row>
    <row r="3849" spans="2:65" s="11" customFormat="1" ht="13.5">
      <c r="B3849" s="210"/>
      <c r="C3849" s="211"/>
      <c r="D3849" s="208" t="s">
        <v>171</v>
      </c>
      <c r="E3849" s="212" t="s">
        <v>21</v>
      </c>
      <c r="F3849" s="213" t="s">
        <v>1324</v>
      </c>
      <c r="G3849" s="211"/>
      <c r="H3849" s="214">
        <v>8.14</v>
      </c>
      <c r="I3849" s="215"/>
      <c r="J3849" s="211"/>
      <c r="K3849" s="211"/>
      <c r="L3849" s="216"/>
      <c r="M3849" s="217"/>
      <c r="N3849" s="218"/>
      <c r="O3849" s="218"/>
      <c r="P3849" s="218"/>
      <c r="Q3849" s="218"/>
      <c r="R3849" s="218"/>
      <c r="S3849" s="218"/>
      <c r="T3849" s="219"/>
      <c r="AT3849" s="220" t="s">
        <v>171</v>
      </c>
      <c r="AU3849" s="220" t="s">
        <v>134</v>
      </c>
      <c r="AV3849" s="11" t="s">
        <v>134</v>
      </c>
      <c r="AW3849" s="11" t="s">
        <v>33</v>
      </c>
      <c r="AX3849" s="11" t="s">
        <v>70</v>
      </c>
      <c r="AY3849" s="220" t="s">
        <v>126</v>
      </c>
    </row>
    <row r="3850" spans="2:65" s="11" customFormat="1" ht="13.5">
      <c r="B3850" s="210"/>
      <c r="C3850" s="211"/>
      <c r="D3850" s="208" t="s">
        <v>171</v>
      </c>
      <c r="E3850" s="212" t="s">
        <v>21</v>
      </c>
      <c r="F3850" s="213" t="s">
        <v>1325</v>
      </c>
      <c r="G3850" s="211"/>
      <c r="H3850" s="214">
        <v>10.31</v>
      </c>
      <c r="I3850" s="215"/>
      <c r="J3850" s="211"/>
      <c r="K3850" s="211"/>
      <c r="L3850" s="216"/>
      <c r="M3850" s="217"/>
      <c r="N3850" s="218"/>
      <c r="O3850" s="218"/>
      <c r="P3850" s="218"/>
      <c r="Q3850" s="218"/>
      <c r="R3850" s="218"/>
      <c r="S3850" s="218"/>
      <c r="T3850" s="219"/>
      <c r="AT3850" s="220" t="s">
        <v>171</v>
      </c>
      <c r="AU3850" s="220" t="s">
        <v>134</v>
      </c>
      <c r="AV3850" s="11" t="s">
        <v>134</v>
      </c>
      <c r="AW3850" s="11" t="s">
        <v>33</v>
      </c>
      <c r="AX3850" s="11" t="s">
        <v>70</v>
      </c>
      <c r="AY3850" s="220" t="s">
        <v>126</v>
      </c>
    </row>
    <row r="3851" spans="2:65" s="11" customFormat="1" ht="13.5">
      <c r="B3851" s="210"/>
      <c r="C3851" s="211"/>
      <c r="D3851" s="208" t="s">
        <v>171</v>
      </c>
      <c r="E3851" s="212" t="s">
        <v>21</v>
      </c>
      <c r="F3851" s="213" t="s">
        <v>1257</v>
      </c>
      <c r="G3851" s="211"/>
      <c r="H3851" s="214">
        <v>162.12</v>
      </c>
      <c r="I3851" s="215"/>
      <c r="J3851" s="211"/>
      <c r="K3851" s="211"/>
      <c r="L3851" s="216"/>
      <c r="M3851" s="217"/>
      <c r="N3851" s="218"/>
      <c r="O3851" s="218"/>
      <c r="P3851" s="218"/>
      <c r="Q3851" s="218"/>
      <c r="R3851" s="218"/>
      <c r="S3851" s="218"/>
      <c r="T3851" s="219"/>
      <c r="AT3851" s="220" t="s">
        <v>171</v>
      </c>
      <c r="AU3851" s="220" t="s">
        <v>134</v>
      </c>
      <c r="AV3851" s="11" t="s">
        <v>134</v>
      </c>
      <c r="AW3851" s="11" t="s">
        <v>33</v>
      </c>
      <c r="AX3851" s="11" t="s">
        <v>70</v>
      </c>
      <c r="AY3851" s="220" t="s">
        <v>126</v>
      </c>
    </row>
    <row r="3852" spans="2:65" s="11" customFormat="1" ht="13.5">
      <c r="B3852" s="210"/>
      <c r="C3852" s="211"/>
      <c r="D3852" s="208" t="s">
        <v>171</v>
      </c>
      <c r="E3852" s="212" t="s">
        <v>21</v>
      </c>
      <c r="F3852" s="213" t="s">
        <v>1293</v>
      </c>
      <c r="G3852" s="211"/>
      <c r="H3852" s="214">
        <v>162.12</v>
      </c>
      <c r="I3852" s="215"/>
      <c r="J3852" s="211"/>
      <c r="K3852" s="211"/>
      <c r="L3852" s="216"/>
      <c r="M3852" s="217"/>
      <c r="N3852" s="218"/>
      <c r="O3852" s="218"/>
      <c r="P3852" s="218"/>
      <c r="Q3852" s="218"/>
      <c r="R3852" s="218"/>
      <c r="S3852" s="218"/>
      <c r="T3852" s="219"/>
      <c r="AT3852" s="220" t="s">
        <v>171</v>
      </c>
      <c r="AU3852" s="220" t="s">
        <v>134</v>
      </c>
      <c r="AV3852" s="11" t="s">
        <v>134</v>
      </c>
      <c r="AW3852" s="11" t="s">
        <v>33</v>
      </c>
      <c r="AX3852" s="11" t="s">
        <v>70</v>
      </c>
      <c r="AY3852" s="220" t="s">
        <v>126</v>
      </c>
    </row>
    <row r="3853" spans="2:65" s="12" customFormat="1" ht="13.5">
      <c r="B3853" s="221"/>
      <c r="C3853" s="222"/>
      <c r="D3853" s="205" t="s">
        <v>171</v>
      </c>
      <c r="E3853" s="248" t="s">
        <v>21</v>
      </c>
      <c r="F3853" s="249" t="s">
        <v>174</v>
      </c>
      <c r="G3853" s="222"/>
      <c r="H3853" s="250">
        <v>468.37</v>
      </c>
      <c r="I3853" s="226"/>
      <c r="J3853" s="222"/>
      <c r="K3853" s="222"/>
      <c r="L3853" s="227"/>
      <c r="M3853" s="228"/>
      <c r="N3853" s="229"/>
      <c r="O3853" s="229"/>
      <c r="P3853" s="229"/>
      <c r="Q3853" s="229"/>
      <c r="R3853" s="229"/>
      <c r="S3853" s="229"/>
      <c r="T3853" s="230"/>
      <c r="AT3853" s="231" t="s">
        <v>171</v>
      </c>
      <c r="AU3853" s="231" t="s">
        <v>134</v>
      </c>
      <c r="AV3853" s="12" t="s">
        <v>133</v>
      </c>
      <c r="AW3853" s="12" t="s">
        <v>33</v>
      </c>
      <c r="AX3853" s="12" t="s">
        <v>78</v>
      </c>
      <c r="AY3853" s="231" t="s">
        <v>126</v>
      </c>
    </row>
    <row r="3854" spans="2:65" s="1" customFormat="1" ht="22.5" customHeight="1">
      <c r="B3854" s="41"/>
      <c r="C3854" s="193" t="s">
        <v>4398</v>
      </c>
      <c r="D3854" s="193" t="s">
        <v>129</v>
      </c>
      <c r="E3854" s="194" t="s">
        <v>4399</v>
      </c>
      <c r="F3854" s="195" t="s">
        <v>4400</v>
      </c>
      <c r="G3854" s="196" t="s">
        <v>400</v>
      </c>
      <c r="H3854" s="197">
        <v>40.509</v>
      </c>
      <c r="I3854" s="198"/>
      <c r="J3854" s="199">
        <f>ROUND(I3854*H3854,2)</f>
        <v>0</v>
      </c>
      <c r="K3854" s="195" t="s">
        <v>160</v>
      </c>
      <c r="L3854" s="61"/>
      <c r="M3854" s="200" t="s">
        <v>21</v>
      </c>
      <c r="N3854" s="201" t="s">
        <v>42</v>
      </c>
      <c r="O3854" s="42"/>
      <c r="P3854" s="202">
        <f>O3854*H3854</f>
        <v>0</v>
      </c>
      <c r="Q3854" s="202">
        <v>0</v>
      </c>
      <c r="R3854" s="202">
        <f>Q3854*H3854</f>
        <v>0</v>
      </c>
      <c r="S3854" s="202">
        <v>0</v>
      </c>
      <c r="T3854" s="203">
        <f>S3854*H3854</f>
        <v>0</v>
      </c>
      <c r="AR3854" s="24" t="s">
        <v>161</v>
      </c>
      <c r="AT3854" s="24" t="s">
        <v>129</v>
      </c>
      <c r="AU3854" s="24" t="s">
        <v>134</v>
      </c>
      <c r="AY3854" s="24" t="s">
        <v>126</v>
      </c>
      <c r="BE3854" s="204">
        <f>IF(N3854="základní",J3854,0)</f>
        <v>0</v>
      </c>
      <c r="BF3854" s="204">
        <f>IF(N3854="snížená",J3854,0)</f>
        <v>0</v>
      </c>
      <c r="BG3854" s="204">
        <f>IF(N3854="zákl. přenesená",J3854,0)</f>
        <v>0</v>
      </c>
      <c r="BH3854" s="204">
        <f>IF(N3854="sníž. přenesená",J3854,0)</f>
        <v>0</v>
      </c>
      <c r="BI3854" s="204">
        <f>IF(N3854="nulová",J3854,0)</f>
        <v>0</v>
      </c>
      <c r="BJ3854" s="24" t="s">
        <v>134</v>
      </c>
      <c r="BK3854" s="204">
        <f>ROUND(I3854*H3854,2)</f>
        <v>0</v>
      </c>
      <c r="BL3854" s="24" t="s">
        <v>161</v>
      </c>
      <c r="BM3854" s="24" t="s">
        <v>4401</v>
      </c>
    </row>
    <row r="3855" spans="2:65" s="1" customFormat="1" ht="13.5">
      <c r="B3855" s="41"/>
      <c r="C3855" s="63"/>
      <c r="D3855" s="208" t="s">
        <v>135</v>
      </c>
      <c r="E3855" s="63"/>
      <c r="F3855" s="209" t="s">
        <v>4402</v>
      </c>
      <c r="G3855" s="63"/>
      <c r="H3855" s="63"/>
      <c r="I3855" s="163"/>
      <c r="J3855" s="63"/>
      <c r="K3855" s="63"/>
      <c r="L3855" s="61"/>
      <c r="M3855" s="207"/>
      <c r="N3855" s="42"/>
      <c r="O3855" s="42"/>
      <c r="P3855" s="42"/>
      <c r="Q3855" s="42"/>
      <c r="R3855" s="42"/>
      <c r="S3855" s="42"/>
      <c r="T3855" s="78"/>
      <c r="AT3855" s="24" t="s">
        <v>135</v>
      </c>
      <c r="AU3855" s="24" t="s">
        <v>134</v>
      </c>
    </row>
    <row r="3856" spans="2:65" s="13" customFormat="1" ht="13.5">
      <c r="B3856" s="237"/>
      <c r="C3856" s="238"/>
      <c r="D3856" s="208" t="s">
        <v>171</v>
      </c>
      <c r="E3856" s="239" t="s">
        <v>21</v>
      </c>
      <c r="F3856" s="240" t="s">
        <v>326</v>
      </c>
      <c r="G3856" s="238"/>
      <c r="H3856" s="241" t="s">
        <v>21</v>
      </c>
      <c r="I3856" s="242"/>
      <c r="J3856" s="238"/>
      <c r="K3856" s="238"/>
      <c r="L3856" s="243"/>
      <c r="M3856" s="244"/>
      <c r="N3856" s="245"/>
      <c r="O3856" s="245"/>
      <c r="P3856" s="245"/>
      <c r="Q3856" s="245"/>
      <c r="R3856" s="245"/>
      <c r="S3856" s="245"/>
      <c r="T3856" s="246"/>
      <c r="AT3856" s="247" t="s">
        <v>171</v>
      </c>
      <c r="AU3856" s="247" t="s">
        <v>134</v>
      </c>
      <c r="AV3856" s="13" t="s">
        <v>78</v>
      </c>
      <c r="AW3856" s="13" t="s">
        <v>33</v>
      </c>
      <c r="AX3856" s="13" t="s">
        <v>70</v>
      </c>
      <c r="AY3856" s="247" t="s">
        <v>126</v>
      </c>
    </row>
    <row r="3857" spans="2:65" s="11" customFormat="1" ht="13.5">
      <c r="B3857" s="210"/>
      <c r="C3857" s="211"/>
      <c r="D3857" s="208" t="s">
        <v>171</v>
      </c>
      <c r="E3857" s="212" t="s">
        <v>21</v>
      </c>
      <c r="F3857" s="213" t="s">
        <v>4403</v>
      </c>
      <c r="G3857" s="211"/>
      <c r="H3857" s="214">
        <v>17.469000000000001</v>
      </c>
      <c r="I3857" s="215"/>
      <c r="J3857" s="211"/>
      <c r="K3857" s="211"/>
      <c r="L3857" s="216"/>
      <c r="M3857" s="217"/>
      <c r="N3857" s="218"/>
      <c r="O3857" s="218"/>
      <c r="P3857" s="218"/>
      <c r="Q3857" s="218"/>
      <c r="R3857" s="218"/>
      <c r="S3857" s="218"/>
      <c r="T3857" s="219"/>
      <c r="AT3857" s="220" t="s">
        <v>171</v>
      </c>
      <c r="AU3857" s="220" t="s">
        <v>134</v>
      </c>
      <c r="AV3857" s="11" t="s">
        <v>134</v>
      </c>
      <c r="AW3857" s="11" t="s">
        <v>33</v>
      </c>
      <c r="AX3857" s="11" t="s">
        <v>70</v>
      </c>
      <c r="AY3857" s="220" t="s">
        <v>126</v>
      </c>
    </row>
    <row r="3858" spans="2:65" s="13" customFormat="1" ht="13.5">
      <c r="B3858" s="237"/>
      <c r="C3858" s="238"/>
      <c r="D3858" s="208" t="s">
        <v>171</v>
      </c>
      <c r="E3858" s="239" t="s">
        <v>21</v>
      </c>
      <c r="F3858" s="240" t="s">
        <v>328</v>
      </c>
      <c r="G3858" s="238"/>
      <c r="H3858" s="241" t="s">
        <v>21</v>
      </c>
      <c r="I3858" s="242"/>
      <c r="J3858" s="238"/>
      <c r="K3858" s="238"/>
      <c r="L3858" s="243"/>
      <c r="M3858" s="244"/>
      <c r="N3858" s="245"/>
      <c r="O3858" s="245"/>
      <c r="P3858" s="245"/>
      <c r="Q3858" s="245"/>
      <c r="R3858" s="245"/>
      <c r="S3858" s="245"/>
      <c r="T3858" s="246"/>
      <c r="AT3858" s="247" t="s">
        <v>171</v>
      </c>
      <c r="AU3858" s="247" t="s">
        <v>134</v>
      </c>
      <c r="AV3858" s="13" t="s">
        <v>78</v>
      </c>
      <c r="AW3858" s="13" t="s">
        <v>33</v>
      </c>
      <c r="AX3858" s="13" t="s">
        <v>70</v>
      </c>
      <c r="AY3858" s="247" t="s">
        <v>126</v>
      </c>
    </row>
    <row r="3859" spans="2:65" s="11" customFormat="1" ht="13.5">
      <c r="B3859" s="210"/>
      <c r="C3859" s="211"/>
      <c r="D3859" s="208" t="s">
        <v>171</v>
      </c>
      <c r="E3859" s="212" t="s">
        <v>21</v>
      </c>
      <c r="F3859" s="213" t="s">
        <v>4404</v>
      </c>
      <c r="G3859" s="211"/>
      <c r="H3859" s="214">
        <v>23.04</v>
      </c>
      <c r="I3859" s="215"/>
      <c r="J3859" s="211"/>
      <c r="K3859" s="211"/>
      <c r="L3859" s="216"/>
      <c r="M3859" s="217"/>
      <c r="N3859" s="218"/>
      <c r="O3859" s="218"/>
      <c r="P3859" s="218"/>
      <c r="Q3859" s="218"/>
      <c r="R3859" s="218"/>
      <c r="S3859" s="218"/>
      <c r="T3859" s="219"/>
      <c r="AT3859" s="220" t="s">
        <v>171</v>
      </c>
      <c r="AU3859" s="220" t="s">
        <v>134</v>
      </c>
      <c r="AV3859" s="11" t="s">
        <v>134</v>
      </c>
      <c r="AW3859" s="11" t="s">
        <v>33</v>
      </c>
      <c r="AX3859" s="11" t="s">
        <v>70</v>
      </c>
      <c r="AY3859" s="220" t="s">
        <v>126</v>
      </c>
    </row>
    <row r="3860" spans="2:65" s="12" customFormat="1" ht="13.5">
      <c r="B3860" s="221"/>
      <c r="C3860" s="222"/>
      <c r="D3860" s="205" t="s">
        <v>171</v>
      </c>
      <c r="E3860" s="248" t="s">
        <v>21</v>
      </c>
      <c r="F3860" s="249" t="s">
        <v>174</v>
      </c>
      <c r="G3860" s="222"/>
      <c r="H3860" s="250">
        <v>40.509</v>
      </c>
      <c r="I3860" s="226"/>
      <c r="J3860" s="222"/>
      <c r="K3860" s="222"/>
      <c r="L3860" s="227"/>
      <c r="M3860" s="228"/>
      <c r="N3860" s="229"/>
      <c r="O3860" s="229"/>
      <c r="P3860" s="229"/>
      <c r="Q3860" s="229"/>
      <c r="R3860" s="229"/>
      <c r="S3860" s="229"/>
      <c r="T3860" s="230"/>
      <c r="AT3860" s="231" t="s">
        <v>171</v>
      </c>
      <c r="AU3860" s="231" t="s">
        <v>134</v>
      </c>
      <c r="AV3860" s="12" t="s">
        <v>133</v>
      </c>
      <c r="AW3860" s="12" t="s">
        <v>33</v>
      </c>
      <c r="AX3860" s="12" t="s">
        <v>78</v>
      </c>
      <c r="AY3860" s="231" t="s">
        <v>126</v>
      </c>
    </row>
    <row r="3861" spans="2:65" s="1" customFormat="1" ht="22.5" customHeight="1">
      <c r="B3861" s="41"/>
      <c r="C3861" s="193" t="s">
        <v>2370</v>
      </c>
      <c r="D3861" s="193" t="s">
        <v>129</v>
      </c>
      <c r="E3861" s="194" t="s">
        <v>4405</v>
      </c>
      <c r="F3861" s="195" t="s">
        <v>4406</v>
      </c>
      <c r="G3861" s="196" t="s">
        <v>380</v>
      </c>
      <c r="H3861" s="197">
        <v>1.873</v>
      </c>
      <c r="I3861" s="198"/>
      <c r="J3861" s="199">
        <f>ROUND(I3861*H3861,2)</f>
        <v>0</v>
      </c>
      <c r="K3861" s="195" t="s">
        <v>160</v>
      </c>
      <c r="L3861" s="61"/>
      <c r="M3861" s="200" t="s">
        <v>21</v>
      </c>
      <c r="N3861" s="201" t="s">
        <v>42</v>
      </c>
      <c r="O3861" s="42"/>
      <c r="P3861" s="202">
        <f>O3861*H3861</f>
        <v>0</v>
      </c>
      <c r="Q3861" s="202">
        <v>0</v>
      </c>
      <c r="R3861" s="202">
        <f>Q3861*H3861</f>
        <v>0</v>
      </c>
      <c r="S3861" s="202">
        <v>0</v>
      </c>
      <c r="T3861" s="203">
        <f>S3861*H3861</f>
        <v>0</v>
      </c>
      <c r="AR3861" s="24" t="s">
        <v>161</v>
      </c>
      <c r="AT3861" s="24" t="s">
        <v>129</v>
      </c>
      <c r="AU3861" s="24" t="s">
        <v>134</v>
      </c>
      <c r="AY3861" s="24" t="s">
        <v>126</v>
      </c>
      <c r="BE3861" s="204">
        <f>IF(N3861="základní",J3861,0)</f>
        <v>0</v>
      </c>
      <c r="BF3861" s="204">
        <f>IF(N3861="snížená",J3861,0)</f>
        <v>0</v>
      </c>
      <c r="BG3861" s="204">
        <f>IF(N3861="zákl. přenesená",J3861,0)</f>
        <v>0</v>
      </c>
      <c r="BH3861" s="204">
        <f>IF(N3861="sníž. přenesená",J3861,0)</f>
        <v>0</v>
      </c>
      <c r="BI3861" s="204">
        <f>IF(N3861="nulová",J3861,0)</f>
        <v>0</v>
      </c>
      <c r="BJ3861" s="24" t="s">
        <v>134</v>
      </c>
      <c r="BK3861" s="204">
        <f>ROUND(I3861*H3861,2)</f>
        <v>0</v>
      </c>
      <c r="BL3861" s="24" t="s">
        <v>161</v>
      </c>
      <c r="BM3861" s="24" t="s">
        <v>4407</v>
      </c>
    </row>
    <row r="3862" spans="2:65" s="1" customFormat="1" ht="27">
      <c r="B3862" s="41"/>
      <c r="C3862" s="63"/>
      <c r="D3862" s="208" t="s">
        <v>135</v>
      </c>
      <c r="E3862" s="63"/>
      <c r="F3862" s="209" t="s">
        <v>4408</v>
      </c>
      <c r="G3862" s="63"/>
      <c r="H3862" s="63"/>
      <c r="I3862" s="163"/>
      <c r="J3862" s="63"/>
      <c r="K3862" s="63"/>
      <c r="L3862" s="61"/>
      <c r="M3862" s="207"/>
      <c r="N3862" s="42"/>
      <c r="O3862" s="42"/>
      <c r="P3862" s="42"/>
      <c r="Q3862" s="42"/>
      <c r="R3862" s="42"/>
      <c r="S3862" s="42"/>
      <c r="T3862" s="78"/>
      <c r="AT3862" s="24" t="s">
        <v>135</v>
      </c>
      <c r="AU3862" s="24" t="s">
        <v>134</v>
      </c>
    </row>
    <row r="3863" spans="2:65" s="1" customFormat="1" ht="121.5">
      <c r="B3863" s="41"/>
      <c r="C3863" s="63"/>
      <c r="D3863" s="208" t="s">
        <v>299</v>
      </c>
      <c r="E3863" s="63"/>
      <c r="F3863" s="236" t="s">
        <v>4194</v>
      </c>
      <c r="G3863" s="63"/>
      <c r="H3863" s="63"/>
      <c r="I3863" s="163"/>
      <c r="J3863" s="63"/>
      <c r="K3863" s="63"/>
      <c r="L3863" s="61"/>
      <c r="M3863" s="207"/>
      <c r="N3863" s="42"/>
      <c r="O3863" s="42"/>
      <c r="P3863" s="42"/>
      <c r="Q3863" s="42"/>
      <c r="R3863" s="42"/>
      <c r="S3863" s="42"/>
      <c r="T3863" s="78"/>
      <c r="AT3863" s="24" t="s">
        <v>299</v>
      </c>
      <c r="AU3863" s="24" t="s">
        <v>134</v>
      </c>
    </row>
    <row r="3864" spans="2:65" s="10" customFormat="1" ht="29.85" customHeight="1">
      <c r="B3864" s="176"/>
      <c r="C3864" s="177"/>
      <c r="D3864" s="190" t="s">
        <v>69</v>
      </c>
      <c r="E3864" s="191" t="s">
        <v>4409</v>
      </c>
      <c r="F3864" s="191" t="s">
        <v>4410</v>
      </c>
      <c r="G3864" s="177"/>
      <c r="H3864" s="177"/>
      <c r="I3864" s="180"/>
      <c r="J3864" s="192">
        <f>BK3864</f>
        <v>0</v>
      </c>
      <c r="K3864" s="177"/>
      <c r="L3864" s="182"/>
      <c r="M3864" s="183"/>
      <c r="N3864" s="184"/>
      <c r="O3864" s="184"/>
      <c r="P3864" s="185">
        <f>SUM(P3865:P3993)</f>
        <v>0</v>
      </c>
      <c r="Q3864" s="184"/>
      <c r="R3864" s="185">
        <f>SUM(R3865:R3993)</f>
        <v>0</v>
      </c>
      <c r="S3864" s="184"/>
      <c r="T3864" s="186">
        <f>SUM(T3865:T3993)</f>
        <v>0</v>
      </c>
      <c r="AR3864" s="187" t="s">
        <v>134</v>
      </c>
      <c r="AT3864" s="188" t="s">
        <v>69</v>
      </c>
      <c r="AU3864" s="188" t="s">
        <v>78</v>
      </c>
      <c r="AY3864" s="187" t="s">
        <v>126</v>
      </c>
      <c r="BK3864" s="189">
        <f>SUM(BK3865:BK3993)</f>
        <v>0</v>
      </c>
    </row>
    <row r="3865" spans="2:65" s="1" customFormat="1" ht="31.5" customHeight="1">
      <c r="B3865" s="41"/>
      <c r="C3865" s="193" t="s">
        <v>4411</v>
      </c>
      <c r="D3865" s="193" t="s">
        <v>129</v>
      </c>
      <c r="E3865" s="194" t="s">
        <v>4412</v>
      </c>
      <c r="F3865" s="195" t="s">
        <v>4413</v>
      </c>
      <c r="G3865" s="196" t="s">
        <v>400</v>
      </c>
      <c r="H3865" s="197">
        <v>634.69899999999996</v>
      </c>
      <c r="I3865" s="198"/>
      <c r="J3865" s="199">
        <f>ROUND(I3865*H3865,2)</f>
        <v>0</v>
      </c>
      <c r="K3865" s="195" t="s">
        <v>160</v>
      </c>
      <c r="L3865" s="61"/>
      <c r="M3865" s="200" t="s">
        <v>21</v>
      </c>
      <c r="N3865" s="201" t="s">
        <v>42</v>
      </c>
      <c r="O3865" s="42"/>
      <c r="P3865" s="202">
        <f>O3865*H3865</f>
        <v>0</v>
      </c>
      <c r="Q3865" s="202">
        <v>0</v>
      </c>
      <c r="R3865" s="202">
        <f>Q3865*H3865</f>
        <v>0</v>
      </c>
      <c r="S3865" s="202">
        <v>0</v>
      </c>
      <c r="T3865" s="203">
        <f>S3865*H3865</f>
        <v>0</v>
      </c>
      <c r="AR3865" s="24" t="s">
        <v>161</v>
      </c>
      <c r="AT3865" s="24" t="s">
        <v>129</v>
      </c>
      <c r="AU3865" s="24" t="s">
        <v>134</v>
      </c>
      <c r="AY3865" s="24" t="s">
        <v>126</v>
      </c>
      <c r="BE3865" s="204">
        <f>IF(N3865="základní",J3865,0)</f>
        <v>0</v>
      </c>
      <c r="BF3865" s="204">
        <f>IF(N3865="snížená",J3865,0)</f>
        <v>0</v>
      </c>
      <c r="BG3865" s="204">
        <f>IF(N3865="zákl. přenesená",J3865,0)</f>
        <v>0</v>
      </c>
      <c r="BH3865" s="204">
        <f>IF(N3865="sníž. přenesená",J3865,0)</f>
        <v>0</v>
      </c>
      <c r="BI3865" s="204">
        <f>IF(N3865="nulová",J3865,0)</f>
        <v>0</v>
      </c>
      <c r="BJ3865" s="24" t="s">
        <v>134</v>
      </c>
      <c r="BK3865" s="204">
        <f>ROUND(I3865*H3865,2)</f>
        <v>0</v>
      </c>
      <c r="BL3865" s="24" t="s">
        <v>161</v>
      </c>
      <c r="BM3865" s="24" t="s">
        <v>4414</v>
      </c>
    </row>
    <row r="3866" spans="2:65" s="1" customFormat="1" ht="27">
      <c r="B3866" s="41"/>
      <c r="C3866" s="63"/>
      <c r="D3866" s="205" t="s">
        <v>135</v>
      </c>
      <c r="E3866" s="63"/>
      <c r="F3866" s="206" t="s">
        <v>4415</v>
      </c>
      <c r="G3866" s="63"/>
      <c r="H3866" s="63"/>
      <c r="I3866" s="163"/>
      <c r="J3866" s="63"/>
      <c r="K3866" s="63"/>
      <c r="L3866" s="61"/>
      <c r="M3866" s="207"/>
      <c r="N3866" s="42"/>
      <c r="O3866" s="42"/>
      <c r="P3866" s="42"/>
      <c r="Q3866" s="42"/>
      <c r="R3866" s="42"/>
      <c r="S3866" s="42"/>
      <c r="T3866" s="78"/>
      <c r="AT3866" s="24" t="s">
        <v>135</v>
      </c>
      <c r="AU3866" s="24" t="s">
        <v>134</v>
      </c>
    </row>
    <row r="3867" spans="2:65" s="1" customFormat="1" ht="31.5" customHeight="1">
      <c r="B3867" s="41"/>
      <c r="C3867" s="251" t="s">
        <v>2375</v>
      </c>
      <c r="D3867" s="251" t="s">
        <v>391</v>
      </c>
      <c r="E3867" s="252" t="s">
        <v>4416</v>
      </c>
      <c r="F3867" s="253" t="s">
        <v>4417</v>
      </c>
      <c r="G3867" s="254" t="s">
        <v>400</v>
      </c>
      <c r="H3867" s="255">
        <v>660.08699999999999</v>
      </c>
      <c r="I3867" s="256"/>
      <c r="J3867" s="257">
        <f>ROUND(I3867*H3867,2)</f>
        <v>0</v>
      </c>
      <c r="K3867" s="253" t="s">
        <v>21</v>
      </c>
      <c r="L3867" s="258"/>
      <c r="M3867" s="259" t="s">
        <v>21</v>
      </c>
      <c r="N3867" s="260" t="s">
        <v>42</v>
      </c>
      <c r="O3867" s="42"/>
      <c r="P3867" s="202">
        <f>O3867*H3867</f>
        <v>0</v>
      </c>
      <c r="Q3867" s="202">
        <v>0</v>
      </c>
      <c r="R3867" s="202">
        <f>Q3867*H3867</f>
        <v>0</v>
      </c>
      <c r="S3867" s="202">
        <v>0</v>
      </c>
      <c r="T3867" s="203">
        <f>S3867*H3867</f>
        <v>0</v>
      </c>
      <c r="AR3867" s="24" t="s">
        <v>361</v>
      </c>
      <c r="AT3867" s="24" t="s">
        <v>391</v>
      </c>
      <c r="AU3867" s="24" t="s">
        <v>134</v>
      </c>
      <c r="AY3867" s="24" t="s">
        <v>126</v>
      </c>
      <c r="BE3867" s="204">
        <f>IF(N3867="základní",J3867,0)</f>
        <v>0</v>
      </c>
      <c r="BF3867" s="204">
        <f>IF(N3867="snížená",J3867,0)</f>
        <v>0</v>
      </c>
      <c r="BG3867" s="204">
        <f>IF(N3867="zákl. přenesená",J3867,0)</f>
        <v>0</v>
      </c>
      <c r="BH3867" s="204">
        <f>IF(N3867="sníž. přenesená",J3867,0)</f>
        <v>0</v>
      </c>
      <c r="BI3867" s="204">
        <f>IF(N3867="nulová",J3867,0)</f>
        <v>0</v>
      </c>
      <c r="BJ3867" s="24" t="s">
        <v>134</v>
      </c>
      <c r="BK3867" s="204">
        <f>ROUND(I3867*H3867,2)</f>
        <v>0</v>
      </c>
      <c r="BL3867" s="24" t="s">
        <v>161</v>
      </c>
      <c r="BM3867" s="24" t="s">
        <v>4418</v>
      </c>
    </row>
    <row r="3868" spans="2:65" s="1" customFormat="1" ht="27">
      <c r="B3868" s="41"/>
      <c r="C3868" s="63"/>
      <c r="D3868" s="208" t="s">
        <v>135</v>
      </c>
      <c r="E3868" s="63"/>
      <c r="F3868" s="209" t="s">
        <v>4417</v>
      </c>
      <c r="G3868" s="63"/>
      <c r="H3868" s="63"/>
      <c r="I3868" s="163"/>
      <c r="J3868" s="63"/>
      <c r="K3868" s="63"/>
      <c r="L3868" s="61"/>
      <c r="M3868" s="207"/>
      <c r="N3868" s="42"/>
      <c r="O3868" s="42"/>
      <c r="P3868" s="42"/>
      <c r="Q3868" s="42"/>
      <c r="R3868" s="42"/>
      <c r="S3868" s="42"/>
      <c r="T3868" s="78"/>
      <c r="AT3868" s="24" t="s">
        <v>135</v>
      </c>
      <c r="AU3868" s="24" t="s">
        <v>134</v>
      </c>
    </row>
    <row r="3869" spans="2:65" s="11" customFormat="1" ht="13.5">
      <c r="B3869" s="210"/>
      <c r="C3869" s="211"/>
      <c r="D3869" s="208" t="s">
        <v>171</v>
      </c>
      <c r="E3869" s="212" t="s">
        <v>21</v>
      </c>
      <c r="F3869" s="213" t="s">
        <v>4419</v>
      </c>
      <c r="G3869" s="211"/>
      <c r="H3869" s="214">
        <v>660.08699999999999</v>
      </c>
      <c r="I3869" s="215"/>
      <c r="J3869" s="211"/>
      <c r="K3869" s="211"/>
      <c r="L3869" s="216"/>
      <c r="M3869" s="217"/>
      <c r="N3869" s="218"/>
      <c r="O3869" s="218"/>
      <c r="P3869" s="218"/>
      <c r="Q3869" s="218"/>
      <c r="R3869" s="218"/>
      <c r="S3869" s="218"/>
      <c r="T3869" s="219"/>
      <c r="AT3869" s="220" t="s">
        <v>171</v>
      </c>
      <c r="AU3869" s="220" t="s">
        <v>134</v>
      </c>
      <c r="AV3869" s="11" t="s">
        <v>134</v>
      </c>
      <c r="AW3869" s="11" t="s">
        <v>33</v>
      </c>
      <c r="AX3869" s="11" t="s">
        <v>70</v>
      </c>
      <c r="AY3869" s="220" t="s">
        <v>126</v>
      </c>
    </row>
    <row r="3870" spans="2:65" s="12" customFormat="1" ht="13.5">
      <c r="B3870" s="221"/>
      <c r="C3870" s="222"/>
      <c r="D3870" s="205" t="s">
        <v>171</v>
      </c>
      <c r="E3870" s="248" t="s">
        <v>21</v>
      </c>
      <c r="F3870" s="249" t="s">
        <v>174</v>
      </c>
      <c r="G3870" s="222"/>
      <c r="H3870" s="250">
        <v>660.08699999999999</v>
      </c>
      <c r="I3870" s="226"/>
      <c r="J3870" s="222"/>
      <c r="K3870" s="222"/>
      <c r="L3870" s="227"/>
      <c r="M3870" s="228"/>
      <c r="N3870" s="229"/>
      <c r="O3870" s="229"/>
      <c r="P3870" s="229"/>
      <c r="Q3870" s="229"/>
      <c r="R3870" s="229"/>
      <c r="S3870" s="229"/>
      <c r="T3870" s="230"/>
      <c r="AT3870" s="231" t="s">
        <v>171</v>
      </c>
      <c r="AU3870" s="231" t="s">
        <v>134</v>
      </c>
      <c r="AV3870" s="12" t="s">
        <v>133</v>
      </c>
      <c r="AW3870" s="12" t="s">
        <v>33</v>
      </c>
      <c r="AX3870" s="12" t="s">
        <v>78</v>
      </c>
      <c r="AY3870" s="231" t="s">
        <v>126</v>
      </c>
    </row>
    <row r="3871" spans="2:65" s="1" customFormat="1" ht="22.5" customHeight="1">
      <c r="B3871" s="41"/>
      <c r="C3871" s="193" t="s">
        <v>4420</v>
      </c>
      <c r="D3871" s="193" t="s">
        <v>129</v>
      </c>
      <c r="E3871" s="194" t="s">
        <v>4421</v>
      </c>
      <c r="F3871" s="195" t="s">
        <v>4422</v>
      </c>
      <c r="G3871" s="196" t="s">
        <v>169</v>
      </c>
      <c r="H3871" s="197">
        <v>49.23</v>
      </c>
      <c r="I3871" s="198"/>
      <c r="J3871" s="199">
        <f>ROUND(I3871*H3871,2)</f>
        <v>0</v>
      </c>
      <c r="K3871" s="195" t="s">
        <v>160</v>
      </c>
      <c r="L3871" s="61"/>
      <c r="M3871" s="200" t="s">
        <v>21</v>
      </c>
      <c r="N3871" s="201" t="s">
        <v>42</v>
      </c>
      <c r="O3871" s="42"/>
      <c r="P3871" s="202">
        <f>O3871*H3871</f>
        <v>0</v>
      </c>
      <c r="Q3871" s="202">
        <v>0</v>
      </c>
      <c r="R3871" s="202">
        <f>Q3871*H3871</f>
        <v>0</v>
      </c>
      <c r="S3871" s="202">
        <v>0</v>
      </c>
      <c r="T3871" s="203">
        <f>S3871*H3871</f>
        <v>0</v>
      </c>
      <c r="AR3871" s="24" t="s">
        <v>161</v>
      </c>
      <c r="AT3871" s="24" t="s">
        <v>129</v>
      </c>
      <c r="AU3871" s="24" t="s">
        <v>134</v>
      </c>
      <c r="AY3871" s="24" t="s">
        <v>126</v>
      </c>
      <c r="BE3871" s="204">
        <f>IF(N3871="základní",J3871,0)</f>
        <v>0</v>
      </c>
      <c r="BF3871" s="204">
        <f>IF(N3871="snížená",J3871,0)</f>
        <v>0</v>
      </c>
      <c r="BG3871" s="204">
        <f>IF(N3871="zákl. přenesená",J3871,0)</f>
        <v>0</v>
      </c>
      <c r="BH3871" s="204">
        <f>IF(N3871="sníž. přenesená",J3871,0)</f>
        <v>0</v>
      </c>
      <c r="BI3871" s="204">
        <f>IF(N3871="nulová",J3871,0)</f>
        <v>0</v>
      </c>
      <c r="BJ3871" s="24" t="s">
        <v>134</v>
      </c>
      <c r="BK3871" s="204">
        <f>ROUND(I3871*H3871,2)</f>
        <v>0</v>
      </c>
      <c r="BL3871" s="24" t="s">
        <v>161</v>
      </c>
      <c r="BM3871" s="24" t="s">
        <v>4423</v>
      </c>
    </row>
    <row r="3872" spans="2:65" s="1" customFormat="1" ht="13.5">
      <c r="B3872" s="41"/>
      <c r="C3872" s="63"/>
      <c r="D3872" s="208" t="s">
        <v>135</v>
      </c>
      <c r="E3872" s="63"/>
      <c r="F3872" s="209" t="s">
        <v>4424</v>
      </c>
      <c r="G3872" s="63"/>
      <c r="H3872" s="63"/>
      <c r="I3872" s="163"/>
      <c r="J3872" s="63"/>
      <c r="K3872" s="63"/>
      <c r="L3872" s="61"/>
      <c r="M3872" s="207"/>
      <c r="N3872" s="42"/>
      <c r="O3872" s="42"/>
      <c r="P3872" s="42"/>
      <c r="Q3872" s="42"/>
      <c r="R3872" s="42"/>
      <c r="S3872" s="42"/>
      <c r="T3872" s="78"/>
      <c r="AT3872" s="24" t="s">
        <v>135</v>
      </c>
      <c r="AU3872" s="24" t="s">
        <v>134</v>
      </c>
    </row>
    <row r="3873" spans="2:65" s="1" customFormat="1" ht="54">
      <c r="B3873" s="41"/>
      <c r="C3873" s="63"/>
      <c r="D3873" s="205" t="s">
        <v>299</v>
      </c>
      <c r="E3873" s="63"/>
      <c r="F3873" s="235" t="s">
        <v>4425</v>
      </c>
      <c r="G3873" s="63"/>
      <c r="H3873" s="63"/>
      <c r="I3873" s="163"/>
      <c r="J3873" s="63"/>
      <c r="K3873" s="63"/>
      <c r="L3873" s="61"/>
      <c r="M3873" s="207"/>
      <c r="N3873" s="42"/>
      <c r="O3873" s="42"/>
      <c r="P3873" s="42"/>
      <c r="Q3873" s="42"/>
      <c r="R3873" s="42"/>
      <c r="S3873" s="42"/>
      <c r="T3873" s="78"/>
      <c r="AT3873" s="24" t="s">
        <v>299</v>
      </c>
      <c r="AU3873" s="24" t="s">
        <v>134</v>
      </c>
    </row>
    <row r="3874" spans="2:65" s="1" customFormat="1" ht="22.5" customHeight="1">
      <c r="B3874" s="41"/>
      <c r="C3874" s="193" t="s">
        <v>2379</v>
      </c>
      <c r="D3874" s="193" t="s">
        <v>129</v>
      </c>
      <c r="E3874" s="194" t="s">
        <v>4426</v>
      </c>
      <c r="F3874" s="195" t="s">
        <v>4427</v>
      </c>
      <c r="G3874" s="196" t="s">
        <v>169</v>
      </c>
      <c r="H3874" s="197">
        <v>660.69600000000003</v>
      </c>
      <c r="I3874" s="198"/>
      <c r="J3874" s="199">
        <f>ROUND(I3874*H3874,2)</f>
        <v>0</v>
      </c>
      <c r="K3874" s="195" t="s">
        <v>160</v>
      </c>
      <c r="L3874" s="61"/>
      <c r="M3874" s="200" t="s">
        <v>21</v>
      </c>
      <c r="N3874" s="201" t="s">
        <v>42</v>
      </c>
      <c r="O3874" s="42"/>
      <c r="P3874" s="202">
        <f>O3874*H3874</f>
        <v>0</v>
      </c>
      <c r="Q3874" s="202">
        <v>0</v>
      </c>
      <c r="R3874" s="202">
        <f>Q3874*H3874</f>
        <v>0</v>
      </c>
      <c r="S3874" s="202">
        <v>0</v>
      </c>
      <c r="T3874" s="203">
        <f>S3874*H3874</f>
        <v>0</v>
      </c>
      <c r="AR3874" s="24" t="s">
        <v>161</v>
      </c>
      <c r="AT3874" s="24" t="s">
        <v>129</v>
      </c>
      <c r="AU3874" s="24" t="s">
        <v>134</v>
      </c>
      <c r="AY3874" s="24" t="s">
        <v>126</v>
      </c>
      <c r="BE3874" s="204">
        <f>IF(N3874="základní",J3874,0)</f>
        <v>0</v>
      </c>
      <c r="BF3874" s="204">
        <f>IF(N3874="snížená",J3874,0)</f>
        <v>0</v>
      </c>
      <c r="BG3874" s="204">
        <f>IF(N3874="zákl. přenesená",J3874,0)</f>
        <v>0</v>
      </c>
      <c r="BH3874" s="204">
        <f>IF(N3874="sníž. přenesená",J3874,0)</f>
        <v>0</v>
      </c>
      <c r="BI3874" s="204">
        <f>IF(N3874="nulová",J3874,0)</f>
        <v>0</v>
      </c>
      <c r="BJ3874" s="24" t="s">
        <v>134</v>
      </c>
      <c r="BK3874" s="204">
        <f>ROUND(I3874*H3874,2)</f>
        <v>0</v>
      </c>
      <c r="BL3874" s="24" t="s">
        <v>161</v>
      </c>
      <c r="BM3874" s="24" t="s">
        <v>4428</v>
      </c>
    </row>
    <row r="3875" spans="2:65" s="1" customFormat="1" ht="13.5">
      <c r="B3875" s="41"/>
      <c r="C3875" s="63"/>
      <c r="D3875" s="208" t="s">
        <v>135</v>
      </c>
      <c r="E3875" s="63"/>
      <c r="F3875" s="209" t="s">
        <v>4429</v>
      </c>
      <c r="G3875" s="63"/>
      <c r="H3875" s="63"/>
      <c r="I3875" s="163"/>
      <c r="J3875" s="63"/>
      <c r="K3875" s="63"/>
      <c r="L3875" s="61"/>
      <c r="M3875" s="207"/>
      <c r="N3875" s="42"/>
      <c r="O3875" s="42"/>
      <c r="P3875" s="42"/>
      <c r="Q3875" s="42"/>
      <c r="R3875" s="42"/>
      <c r="S3875" s="42"/>
      <c r="T3875" s="78"/>
      <c r="AT3875" s="24" t="s">
        <v>135</v>
      </c>
      <c r="AU3875" s="24" t="s">
        <v>134</v>
      </c>
    </row>
    <row r="3876" spans="2:65" s="1" customFormat="1" ht="54">
      <c r="B3876" s="41"/>
      <c r="C3876" s="63"/>
      <c r="D3876" s="208" t="s">
        <v>299</v>
      </c>
      <c r="E3876" s="63"/>
      <c r="F3876" s="236" t="s">
        <v>4425</v>
      </c>
      <c r="G3876" s="63"/>
      <c r="H3876" s="63"/>
      <c r="I3876" s="163"/>
      <c r="J3876" s="63"/>
      <c r="K3876" s="63"/>
      <c r="L3876" s="61"/>
      <c r="M3876" s="207"/>
      <c r="N3876" s="42"/>
      <c r="O3876" s="42"/>
      <c r="P3876" s="42"/>
      <c r="Q3876" s="42"/>
      <c r="R3876" s="42"/>
      <c r="S3876" s="42"/>
      <c r="T3876" s="78"/>
      <c r="AT3876" s="24" t="s">
        <v>299</v>
      </c>
      <c r="AU3876" s="24" t="s">
        <v>134</v>
      </c>
    </row>
    <row r="3877" spans="2:65" s="11" customFormat="1" ht="13.5">
      <c r="B3877" s="210"/>
      <c r="C3877" s="211"/>
      <c r="D3877" s="208" t="s">
        <v>171</v>
      </c>
      <c r="E3877" s="212" t="s">
        <v>21</v>
      </c>
      <c r="F3877" s="213" t="s">
        <v>4430</v>
      </c>
      <c r="G3877" s="211"/>
      <c r="H3877" s="214">
        <v>36.9</v>
      </c>
      <c r="I3877" s="215"/>
      <c r="J3877" s="211"/>
      <c r="K3877" s="211"/>
      <c r="L3877" s="216"/>
      <c r="M3877" s="217"/>
      <c r="N3877" s="218"/>
      <c r="O3877" s="218"/>
      <c r="P3877" s="218"/>
      <c r="Q3877" s="218"/>
      <c r="R3877" s="218"/>
      <c r="S3877" s="218"/>
      <c r="T3877" s="219"/>
      <c r="AT3877" s="220" t="s">
        <v>171</v>
      </c>
      <c r="AU3877" s="220" t="s">
        <v>134</v>
      </c>
      <c r="AV3877" s="11" t="s">
        <v>134</v>
      </c>
      <c r="AW3877" s="11" t="s">
        <v>33</v>
      </c>
      <c r="AX3877" s="11" t="s">
        <v>70</v>
      </c>
      <c r="AY3877" s="220" t="s">
        <v>126</v>
      </c>
    </row>
    <row r="3878" spans="2:65" s="11" customFormat="1" ht="13.5">
      <c r="B3878" s="210"/>
      <c r="C3878" s="211"/>
      <c r="D3878" s="208" t="s">
        <v>171</v>
      </c>
      <c r="E3878" s="212" t="s">
        <v>21</v>
      </c>
      <c r="F3878" s="213" t="s">
        <v>4431</v>
      </c>
      <c r="G3878" s="211"/>
      <c r="H3878" s="214">
        <v>44.21</v>
      </c>
      <c r="I3878" s="215"/>
      <c r="J3878" s="211"/>
      <c r="K3878" s="211"/>
      <c r="L3878" s="216"/>
      <c r="M3878" s="217"/>
      <c r="N3878" s="218"/>
      <c r="O3878" s="218"/>
      <c r="P3878" s="218"/>
      <c r="Q3878" s="218"/>
      <c r="R3878" s="218"/>
      <c r="S3878" s="218"/>
      <c r="T3878" s="219"/>
      <c r="AT3878" s="220" t="s">
        <v>171</v>
      </c>
      <c r="AU3878" s="220" t="s">
        <v>134</v>
      </c>
      <c r="AV3878" s="11" t="s">
        <v>134</v>
      </c>
      <c r="AW3878" s="11" t="s">
        <v>33</v>
      </c>
      <c r="AX3878" s="11" t="s">
        <v>70</v>
      </c>
      <c r="AY3878" s="220" t="s">
        <v>126</v>
      </c>
    </row>
    <row r="3879" spans="2:65" s="11" customFormat="1" ht="13.5">
      <c r="B3879" s="210"/>
      <c r="C3879" s="211"/>
      <c r="D3879" s="208" t="s">
        <v>171</v>
      </c>
      <c r="E3879" s="212" t="s">
        <v>21</v>
      </c>
      <c r="F3879" s="213" t="s">
        <v>4432</v>
      </c>
      <c r="G3879" s="211"/>
      <c r="H3879" s="214">
        <v>29.9</v>
      </c>
      <c r="I3879" s="215"/>
      <c r="J3879" s="211"/>
      <c r="K3879" s="211"/>
      <c r="L3879" s="216"/>
      <c r="M3879" s="217"/>
      <c r="N3879" s="218"/>
      <c r="O3879" s="218"/>
      <c r="P3879" s="218"/>
      <c r="Q3879" s="218"/>
      <c r="R3879" s="218"/>
      <c r="S3879" s="218"/>
      <c r="T3879" s="219"/>
      <c r="AT3879" s="220" t="s">
        <v>171</v>
      </c>
      <c r="AU3879" s="220" t="s">
        <v>134</v>
      </c>
      <c r="AV3879" s="11" t="s">
        <v>134</v>
      </c>
      <c r="AW3879" s="11" t="s">
        <v>33</v>
      </c>
      <c r="AX3879" s="11" t="s">
        <v>70</v>
      </c>
      <c r="AY3879" s="220" t="s">
        <v>126</v>
      </c>
    </row>
    <row r="3880" spans="2:65" s="11" customFormat="1" ht="13.5">
      <c r="B3880" s="210"/>
      <c r="C3880" s="211"/>
      <c r="D3880" s="208" t="s">
        <v>171</v>
      </c>
      <c r="E3880" s="212" t="s">
        <v>21</v>
      </c>
      <c r="F3880" s="213" t="s">
        <v>4433</v>
      </c>
      <c r="G3880" s="211"/>
      <c r="H3880" s="214">
        <v>13.8</v>
      </c>
      <c r="I3880" s="215"/>
      <c r="J3880" s="211"/>
      <c r="K3880" s="211"/>
      <c r="L3880" s="216"/>
      <c r="M3880" s="217"/>
      <c r="N3880" s="218"/>
      <c r="O3880" s="218"/>
      <c r="P3880" s="218"/>
      <c r="Q3880" s="218"/>
      <c r="R3880" s="218"/>
      <c r="S3880" s="218"/>
      <c r="T3880" s="219"/>
      <c r="AT3880" s="220" t="s">
        <v>171</v>
      </c>
      <c r="AU3880" s="220" t="s">
        <v>134</v>
      </c>
      <c r="AV3880" s="11" t="s">
        <v>134</v>
      </c>
      <c r="AW3880" s="11" t="s">
        <v>33</v>
      </c>
      <c r="AX3880" s="11" t="s">
        <v>70</v>
      </c>
      <c r="AY3880" s="220" t="s">
        <v>126</v>
      </c>
    </row>
    <row r="3881" spans="2:65" s="11" customFormat="1" ht="13.5">
      <c r="B3881" s="210"/>
      <c r="C3881" s="211"/>
      <c r="D3881" s="208" t="s">
        <v>171</v>
      </c>
      <c r="E3881" s="212" t="s">
        <v>21</v>
      </c>
      <c r="F3881" s="213" t="s">
        <v>4434</v>
      </c>
      <c r="G3881" s="211"/>
      <c r="H3881" s="214">
        <v>17.27</v>
      </c>
      <c r="I3881" s="215"/>
      <c r="J3881" s="211"/>
      <c r="K3881" s="211"/>
      <c r="L3881" s="216"/>
      <c r="M3881" s="217"/>
      <c r="N3881" s="218"/>
      <c r="O3881" s="218"/>
      <c r="P3881" s="218"/>
      <c r="Q3881" s="218"/>
      <c r="R3881" s="218"/>
      <c r="S3881" s="218"/>
      <c r="T3881" s="219"/>
      <c r="AT3881" s="220" t="s">
        <v>171</v>
      </c>
      <c r="AU3881" s="220" t="s">
        <v>134</v>
      </c>
      <c r="AV3881" s="11" t="s">
        <v>134</v>
      </c>
      <c r="AW3881" s="11" t="s">
        <v>33</v>
      </c>
      <c r="AX3881" s="11" t="s">
        <v>70</v>
      </c>
      <c r="AY3881" s="220" t="s">
        <v>126</v>
      </c>
    </row>
    <row r="3882" spans="2:65" s="11" customFormat="1" ht="13.5">
      <c r="B3882" s="210"/>
      <c r="C3882" s="211"/>
      <c r="D3882" s="208" t="s">
        <v>171</v>
      </c>
      <c r="E3882" s="212" t="s">
        <v>21</v>
      </c>
      <c r="F3882" s="213" t="s">
        <v>4435</v>
      </c>
      <c r="G3882" s="211"/>
      <c r="H3882" s="214">
        <v>14.005000000000001</v>
      </c>
      <c r="I3882" s="215"/>
      <c r="J3882" s="211"/>
      <c r="K3882" s="211"/>
      <c r="L3882" s="216"/>
      <c r="M3882" s="217"/>
      <c r="N3882" s="218"/>
      <c r="O3882" s="218"/>
      <c r="P3882" s="218"/>
      <c r="Q3882" s="218"/>
      <c r="R3882" s="218"/>
      <c r="S3882" s="218"/>
      <c r="T3882" s="219"/>
      <c r="AT3882" s="220" t="s">
        <v>171</v>
      </c>
      <c r="AU3882" s="220" t="s">
        <v>134</v>
      </c>
      <c r="AV3882" s="11" t="s">
        <v>134</v>
      </c>
      <c r="AW3882" s="11" t="s">
        <v>33</v>
      </c>
      <c r="AX3882" s="11" t="s">
        <v>70</v>
      </c>
      <c r="AY3882" s="220" t="s">
        <v>126</v>
      </c>
    </row>
    <row r="3883" spans="2:65" s="11" customFormat="1" ht="13.5">
      <c r="B3883" s="210"/>
      <c r="C3883" s="211"/>
      <c r="D3883" s="208" t="s">
        <v>171</v>
      </c>
      <c r="E3883" s="212" t="s">
        <v>21</v>
      </c>
      <c r="F3883" s="213" t="s">
        <v>4436</v>
      </c>
      <c r="G3883" s="211"/>
      <c r="H3883" s="214">
        <v>8.6</v>
      </c>
      <c r="I3883" s="215"/>
      <c r="J3883" s="211"/>
      <c r="K3883" s="211"/>
      <c r="L3883" s="216"/>
      <c r="M3883" s="217"/>
      <c r="N3883" s="218"/>
      <c r="O3883" s="218"/>
      <c r="P3883" s="218"/>
      <c r="Q3883" s="218"/>
      <c r="R3883" s="218"/>
      <c r="S3883" s="218"/>
      <c r="T3883" s="219"/>
      <c r="AT3883" s="220" t="s">
        <v>171</v>
      </c>
      <c r="AU3883" s="220" t="s">
        <v>134</v>
      </c>
      <c r="AV3883" s="11" t="s">
        <v>134</v>
      </c>
      <c r="AW3883" s="11" t="s">
        <v>33</v>
      </c>
      <c r="AX3883" s="11" t="s">
        <v>70</v>
      </c>
      <c r="AY3883" s="220" t="s">
        <v>126</v>
      </c>
    </row>
    <row r="3884" spans="2:65" s="11" customFormat="1" ht="13.5">
      <c r="B3884" s="210"/>
      <c r="C3884" s="211"/>
      <c r="D3884" s="208" t="s">
        <v>171</v>
      </c>
      <c r="E3884" s="212" t="s">
        <v>21</v>
      </c>
      <c r="F3884" s="213" t="s">
        <v>4437</v>
      </c>
      <c r="G3884" s="211"/>
      <c r="H3884" s="214">
        <v>13.46</v>
      </c>
      <c r="I3884" s="215"/>
      <c r="J3884" s="211"/>
      <c r="K3884" s="211"/>
      <c r="L3884" s="216"/>
      <c r="M3884" s="217"/>
      <c r="N3884" s="218"/>
      <c r="O3884" s="218"/>
      <c r="P3884" s="218"/>
      <c r="Q3884" s="218"/>
      <c r="R3884" s="218"/>
      <c r="S3884" s="218"/>
      <c r="T3884" s="219"/>
      <c r="AT3884" s="220" t="s">
        <v>171</v>
      </c>
      <c r="AU3884" s="220" t="s">
        <v>134</v>
      </c>
      <c r="AV3884" s="11" t="s">
        <v>134</v>
      </c>
      <c r="AW3884" s="11" t="s">
        <v>33</v>
      </c>
      <c r="AX3884" s="11" t="s">
        <v>70</v>
      </c>
      <c r="AY3884" s="220" t="s">
        <v>126</v>
      </c>
    </row>
    <row r="3885" spans="2:65" s="11" customFormat="1" ht="13.5">
      <c r="B3885" s="210"/>
      <c r="C3885" s="211"/>
      <c r="D3885" s="208" t="s">
        <v>171</v>
      </c>
      <c r="E3885" s="212" t="s">
        <v>21</v>
      </c>
      <c r="F3885" s="213" t="s">
        <v>4438</v>
      </c>
      <c r="G3885" s="211"/>
      <c r="H3885" s="214">
        <v>13.914</v>
      </c>
      <c r="I3885" s="215"/>
      <c r="J3885" s="211"/>
      <c r="K3885" s="211"/>
      <c r="L3885" s="216"/>
      <c r="M3885" s="217"/>
      <c r="N3885" s="218"/>
      <c r="O3885" s="218"/>
      <c r="P3885" s="218"/>
      <c r="Q3885" s="218"/>
      <c r="R3885" s="218"/>
      <c r="S3885" s="218"/>
      <c r="T3885" s="219"/>
      <c r="AT3885" s="220" t="s">
        <v>171</v>
      </c>
      <c r="AU3885" s="220" t="s">
        <v>134</v>
      </c>
      <c r="AV3885" s="11" t="s">
        <v>134</v>
      </c>
      <c r="AW3885" s="11" t="s">
        <v>33</v>
      </c>
      <c r="AX3885" s="11" t="s">
        <v>70</v>
      </c>
      <c r="AY3885" s="220" t="s">
        <v>126</v>
      </c>
    </row>
    <row r="3886" spans="2:65" s="11" customFormat="1" ht="13.5">
      <c r="B3886" s="210"/>
      <c r="C3886" s="211"/>
      <c r="D3886" s="208" t="s">
        <v>171</v>
      </c>
      <c r="E3886" s="212" t="s">
        <v>21</v>
      </c>
      <c r="F3886" s="213" t="s">
        <v>4439</v>
      </c>
      <c r="G3886" s="211"/>
      <c r="H3886" s="214">
        <v>7.7</v>
      </c>
      <c r="I3886" s="215"/>
      <c r="J3886" s="211"/>
      <c r="K3886" s="211"/>
      <c r="L3886" s="216"/>
      <c r="M3886" s="217"/>
      <c r="N3886" s="218"/>
      <c r="O3886" s="218"/>
      <c r="P3886" s="218"/>
      <c r="Q3886" s="218"/>
      <c r="R3886" s="218"/>
      <c r="S3886" s="218"/>
      <c r="T3886" s="219"/>
      <c r="AT3886" s="220" t="s">
        <v>171</v>
      </c>
      <c r="AU3886" s="220" t="s">
        <v>134</v>
      </c>
      <c r="AV3886" s="11" t="s">
        <v>134</v>
      </c>
      <c r="AW3886" s="11" t="s">
        <v>33</v>
      </c>
      <c r="AX3886" s="11" t="s">
        <v>70</v>
      </c>
      <c r="AY3886" s="220" t="s">
        <v>126</v>
      </c>
    </row>
    <row r="3887" spans="2:65" s="11" customFormat="1" ht="13.5">
      <c r="B3887" s="210"/>
      <c r="C3887" s="211"/>
      <c r="D3887" s="208" t="s">
        <v>171</v>
      </c>
      <c r="E3887" s="212" t="s">
        <v>21</v>
      </c>
      <c r="F3887" s="213" t="s">
        <v>4440</v>
      </c>
      <c r="G3887" s="211"/>
      <c r="H3887" s="214">
        <v>3.5</v>
      </c>
      <c r="I3887" s="215"/>
      <c r="J3887" s="211"/>
      <c r="K3887" s="211"/>
      <c r="L3887" s="216"/>
      <c r="M3887" s="217"/>
      <c r="N3887" s="218"/>
      <c r="O3887" s="218"/>
      <c r="P3887" s="218"/>
      <c r="Q3887" s="218"/>
      <c r="R3887" s="218"/>
      <c r="S3887" s="218"/>
      <c r="T3887" s="219"/>
      <c r="AT3887" s="220" t="s">
        <v>171</v>
      </c>
      <c r="AU3887" s="220" t="s">
        <v>134</v>
      </c>
      <c r="AV3887" s="11" t="s">
        <v>134</v>
      </c>
      <c r="AW3887" s="11" t="s">
        <v>33</v>
      </c>
      <c r="AX3887" s="11" t="s">
        <v>70</v>
      </c>
      <c r="AY3887" s="220" t="s">
        <v>126</v>
      </c>
    </row>
    <row r="3888" spans="2:65" s="11" customFormat="1" ht="13.5">
      <c r="B3888" s="210"/>
      <c r="C3888" s="211"/>
      <c r="D3888" s="208" t="s">
        <v>171</v>
      </c>
      <c r="E3888" s="212" t="s">
        <v>21</v>
      </c>
      <c r="F3888" s="213" t="s">
        <v>4441</v>
      </c>
      <c r="G3888" s="211"/>
      <c r="H3888" s="214">
        <v>23.5</v>
      </c>
      <c r="I3888" s="215"/>
      <c r="J3888" s="211"/>
      <c r="K3888" s="211"/>
      <c r="L3888" s="216"/>
      <c r="M3888" s="217"/>
      <c r="N3888" s="218"/>
      <c r="O3888" s="218"/>
      <c r="P3888" s="218"/>
      <c r="Q3888" s="218"/>
      <c r="R3888" s="218"/>
      <c r="S3888" s="218"/>
      <c r="T3888" s="219"/>
      <c r="AT3888" s="220" t="s">
        <v>171</v>
      </c>
      <c r="AU3888" s="220" t="s">
        <v>134</v>
      </c>
      <c r="AV3888" s="11" t="s">
        <v>134</v>
      </c>
      <c r="AW3888" s="11" t="s">
        <v>33</v>
      </c>
      <c r="AX3888" s="11" t="s">
        <v>70</v>
      </c>
      <c r="AY3888" s="220" t="s">
        <v>126</v>
      </c>
    </row>
    <row r="3889" spans="2:51" s="11" customFormat="1" ht="13.5">
      <c r="B3889" s="210"/>
      <c r="C3889" s="211"/>
      <c r="D3889" s="208" t="s">
        <v>171</v>
      </c>
      <c r="E3889" s="212" t="s">
        <v>21</v>
      </c>
      <c r="F3889" s="213" t="s">
        <v>4442</v>
      </c>
      <c r="G3889" s="211"/>
      <c r="H3889" s="214">
        <v>11.97</v>
      </c>
      <c r="I3889" s="215"/>
      <c r="J3889" s="211"/>
      <c r="K3889" s="211"/>
      <c r="L3889" s="216"/>
      <c r="M3889" s="217"/>
      <c r="N3889" s="218"/>
      <c r="O3889" s="218"/>
      <c r="P3889" s="218"/>
      <c r="Q3889" s="218"/>
      <c r="R3889" s="218"/>
      <c r="S3889" s="218"/>
      <c r="T3889" s="219"/>
      <c r="AT3889" s="220" t="s">
        <v>171</v>
      </c>
      <c r="AU3889" s="220" t="s">
        <v>134</v>
      </c>
      <c r="AV3889" s="11" t="s">
        <v>134</v>
      </c>
      <c r="AW3889" s="11" t="s">
        <v>33</v>
      </c>
      <c r="AX3889" s="11" t="s">
        <v>70</v>
      </c>
      <c r="AY3889" s="220" t="s">
        <v>126</v>
      </c>
    </row>
    <row r="3890" spans="2:51" s="11" customFormat="1" ht="13.5">
      <c r="B3890" s="210"/>
      <c r="C3890" s="211"/>
      <c r="D3890" s="208" t="s">
        <v>171</v>
      </c>
      <c r="E3890" s="212" t="s">
        <v>21</v>
      </c>
      <c r="F3890" s="213" t="s">
        <v>4443</v>
      </c>
      <c r="G3890" s="211"/>
      <c r="H3890" s="214">
        <v>11.88</v>
      </c>
      <c r="I3890" s="215"/>
      <c r="J3890" s="211"/>
      <c r="K3890" s="211"/>
      <c r="L3890" s="216"/>
      <c r="M3890" s="217"/>
      <c r="N3890" s="218"/>
      <c r="O3890" s="218"/>
      <c r="P3890" s="218"/>
      <c r="Q3890" s="218"/>
      <c r="R3890" s="218"/>
      <c r="S3890" s="218"/>
      <c r="T3890" s="219"/>
      <c r="AT3890" s="220" t="s">
        <v>171</v>
      </c>
      <c r="AU3890" s="220" t="s">
        <v>134</v>
      </c>
      <c r="AV3890" s="11" t="s">
        <v>134</v>
      </c>
      <c r="AW3890" s="11" t="s">
        <v>33</v>
      </c>
      <c r="AX3890" s="11" t="s">
        <v>70</v>
      </c>
      <c r="AY3890" s="220" t="s">
        <v>126</v>
      </c>
    </row>
    <row r="3891" spans="2:51" s="11" customFormat="1" ht="13.5">
      <c r="B3891" s="210"/>
      <c r="C3891" s="211"/>
      <c r="D3891" s="208" t="s">
        <v>171</v>
      </c>
      <c r="E3891" s="212" t="s">
        <v>21</v>
      </c>
      <c r="F3891" s="213" t="s">
        <v>4444</v>
      </c>
      <c r="G3891" s="211"/>
      <c r="H3891" s="214">
        <v>23.5</v>
      </c>
      <c r="I3891" s="215"/>
      <c r="J3891" s="211"/>
      <c r="K3891" s="211"/>
      <c r="L3891" s="216"/>
      <c r="M3891" s="217"/>
      <c r="N3891" s="218"/>
      <c r="O3891" s="218"/>
      <c r="P3891" s="218"/>
      <c r="Q3891" s="218"/>
      <c r="R3891" s="218"/>
      <c r="S3891" s="218"/>
      <c r="T3891" s="219"/>
      <c r="AT3891" s="220" t="s">
        <v>171</v>
      </c>
      <c r="AU3891" s="220" t="s">
        <v>134</v>
      </c>
      <c r="AV3891" s="11" t="s">
        <v>134</v>
      </c>
      <c r="AW3891" s="11" t="s">
        <v>33</v>
      </c>
      <c r="AX3891" s="11" t="s">
        <v>70</v>
      </c>
      <c r="AY3891" s="220" t="s">
        <v>126</v>
      </c>
    </row>
    <row r="3892" spans="2:51" s="11" customFormat="1" ht="13.5">
      <c r="B3892" s="210"/>
      <c r="C3892" s="211"/>
      <c r="D3892" s="208" t="s">
        <v>171</v>
      </c>
      <c r="E3892" s="212" t="s">
        <v>21</v>
      </c>
      <c r="F3892" s="213" t="s">
        <v>4445</v>
      </c>
      <c r="G3892" s="211"/>
      <c r="H3892" s="214">
        <v>19.396000000000001</v>
      </c>
      <c r="I3892" s="215"/>
      <c r="J3892" s="211"/>
      <c r="K3892" s="211"/>
      <c r="L3892" s="216"/>
      <c r="M3892" s="217"/>
      <c r="N3892" s="218"/>
      <c r="O3892" s="218"/>
      <c r="P3892" s="218"/>
      <c r="Q3892" s="218"/>
      <c r="R3892" s="218"/>
      <c r="S3892" s="218"/>
      <c r="T3892" s="219"/>
      <c r="AT3892" s="220" t="s">
        <v>171</v>
      </c>
      <c r="AU3892" s="220" t="s">
        <v>134</v>
      </c>
      <c r="AV3892" s="11" t="s">
        <v>134</v>
      </c>
      <c r="AW3892" s="11" t="s">
        <v>33</v>
      </c>
      <c r="AX3892" s="11" t="s">
        <v>70</v>
      </c>
      <c r="AY3892" s="220" t="s">
        <v>126</v>
      </c>
    </row>
    <row r="3893" spans="2:51" s="11" customFormat="1" ht="13.5">
      <c r="B3893" s="210"/>
      <c r="C3893" s="211"/>
      <c r="D3893" s="208" t="s">
        <v>171</v>
      </c>
      <c r="E3893" s="212" t="s">
        <v>21</v>
      </c>
      <c r="F3893" s="213" t="s">
        <v>4446</v>
      </c>
      <c r="G3893" s="211"/>
      <c r="H3893" s="214">
        <v>9.6950000000000003</v>
      </c>
      <c r="I3893" s="215"/>
      <c r="J3893" s="211"/>
      <c r="K3893" s="211"/>
      <c r="L3893" s="216"/>
      <c r="M3893" s="217"/>
      <c r="N3893" s="218"/>
      <c r="O3893" s="218"/>
      <c r="P3893" s="218"/>
      <c r="Q3893" s="218"/>
      <c r="R3893" s="218"/>
      <c r="S3893" s="218"/>
      <c r="T3893" s="219"/>
      <c r="AT3893" s="220" t="s">
        <v>171</v>
      </c>
      <c r="AU3893" s="220" t="s">
        <v>134</v>
      </c>
      <c r="AV3893" s="11" t="s">
        <v>134</v>
      </c>
      <c r="AW3893" s="11" t="s">
        <v>33</v>
      </c>
      <c r="AX3893" s="11" t="s">
        <v>70</v>
      </c>
      <c r="AY3893" s="220" t="s">
        <v>126</v>
      </c>
    </row>
    <row r="3894" spans="2:51" s="11" customFormat="1" ht="13.5">
      <c r="B3894" s="210"/>
      <c r="C3894" s="211"/>
      <c r="D3894" s="208" t="s">
        <v>171</v>
      </c>
      <c r="E3894" s="212" t="s">
        <v>21</v>
      </c>
      <c r="F3894" s="213" t="s">
        <v>4447</v>
      </c>
      <c r="G3894" s="211"/>
      <c r="H3894" s="214">
        <v>8.3249999999999993</v>
      </c>
      <c r="I3894" s="215"/>
      <c r="J3894" s="211"/>
      <c r="K3894" s="211"/>
      <c r="L3894" s="216"/>
      <c r="M3894" s="217"/>
      <c r="N3894" s="218"/>
      <c r="O3894" s="218"/>
      <c r="P3894" s="218"/>
      <c r="Q3894" s="218"/>
      <c r="R3894" s="218"/>
      <c r="S3894" s="218"/>
      <c r="T3894" s="219"/>
      <c r="AT3894" s="220" t="s">
        <v>171</v>
      </c>
      <c r="AU3894" s="220" t="s">
        <v>134</v>
      </c>
      <c r="AV3894" s="11" t="s">
        <v>134</v>
      </c>
      <c r="AW3894" s="11" t="s">
        <v>33</v>
      </c>
      <c r="AX3894" s="11" t="s">
        <v>70</v>
      </c>
      <c r="AY3894" s="220" t="s">
        <v>126</v>
      </c>
    </row>
    <row r="3895" spans="2:51" s="11" customFormat="1" ht="13.5">
      <c r="B3895" s="210"/>
      <c r="C3895" s="211"/>
      <c r="D3895" s="208" t="s">
        <v>171</v>
      </c>
      <c r="E3895" s="212" t="s">
        <v>21</v>
      </c>
      <c r="F3895" s="213" t="s">
        <v>4448</v>
      </c>
      <c r="G3895" s="211"/>
      <c r="H3895" s="214">
        <v>8.9600000000000009</v>
      </c>
      <c r="I3895" s="215"/>
      <c r="J3895" s="211"/>
      <c r="K3895" s="211"/>
      <c r="L3895" s="216"/>
      <c r="M3895" s="217"/>
      <c r="N3895" s="218"/>
      <c r="O3895" s="218"/>
      <c r="P3895" s="218"/>
      <c r="Q3895" s="218"/>
      <c r="R3895" s="218"/>
      <c r="S3895" s="218"/>
      <c r="T3895" s="219"/>
      <c r="AT3895" s="220" t="s">
        <v>171</v>
      </c>
      <c r="AU3895" s="220" t="s">
        <v>134</v>
      </c>
      <c r="AV3895" s="11" t="s">
        <v>134</v>
      </c>
      <c r="AW3895" s="11" t="s">
        <v>33</v>
      </c>
      <c r="AX3895" s="11" t="s">
        <v>70</v>
      </c>
      <c r="AY3895" s="220" t="s">
        <v>126</v>
      </c>
    </row>
    <row r="3896" spans="2:51" s="11" customFormat="1" ht="13.5">
      <c r="B3896" s="210"/>
      <c r="C3896" s="211"/>
      <c r="D3896" s="208" t="s">
        <v>171</v>
      </c>
      <c r="E3896" s="212" t="s">
        <v>21</v>
      </c>
      <c r="F3896" s="213" t="s">
        <v>4449</v>
      </c>
      <c r="G3896" s="211"/>
      <c r="H3896" s="214">
        <v>17.88</v>
      </c>
      <c r="I3896" s="215"/>
      <c r="J3896" s="211"/>
      <c r="K3896" s="211"/>
      <c r="L3896" s="216"/>
      <c r="M3896" s="217"/>
      <c r="N3896" s="218"/>
      <c r="O3896" s="218"/>
      <c r="P3896" s="218"/>
      <c r="Q3896" s="218"/>
      <c r="R3896" s="218"/>
      <c r="S3896" s="218"/>
      <c r="T3896" s="219"/>
      <c r="AT3896" s="220" t="s">
        <v>171</v>
      </c>
      <c r="AU3896" s="220" t="s">
        <v>134</v>
      </c>
      <c r="AV3896" s="11" t="s">
        <v>134</v>
      </c>
      <c r="AW3896" s="11" t="s">
        <v>33</v>
      </c>
      <c r="AX3896" s="11" t="s">
        <v>70</v>
      </c>
      <c r="AY3896" s="220" t="s">
        <v>126</v>
      </c>
    </row>
    <row r="3897" spans="2:51" s="11" customFormat="1" ht="13.5">
      <c r="B3897" s="210"/>
      <c r="C3897" s="211"/>
      <c r="D3897" s="208" t="s">
        <v>171</v>
      </c>
      <c r="E3897" s="212" t="s">
        <v>21</v>
      </c>
      <c r="F3897" s="213" t="s">
        <v>4450</v>
      </c>
      <c r="G3897" s="211"/>
      <c r="H3897" s="214">
        <v>17.285</v>
      </c>
      <c r="I3897" s="215"/>
      <c r="J3897" s="211"/>
      <c r="K3897" s="211"/>
      <c r="L3897" s="216"/>
      <c r="M3897" s="217"/>
      <c r="N3897" s="218"/>
      <c r="O3897" s="218"/>
      <c r="P3897" s="218"/>
      <c r="Q3897" s="218"/>
      <c r="R3897" s="218"/>
      <c r="S3897" s="218"/>
      <c r="T3897" s="219"/>
      <c r="AT3897" s="220" t="s">
        <v>171</v>
      </c>
      <c r="AU3897" s="220" t="s">
        <v>134</v>
      </c>
      <c r="AV3897" s="11" t="s">
        <v>134</v>
      </c>
      <c r="AW3897" s="11" t="s">
        <v>33</v>
      </c>
      <c r="AX3897" s="11" t="s">
        <v>70</v>
      </c>
      <c r="AY3897" s="220" t="s">
        <v>126</v>
      </c>
    </row>
    <row r="3898" spans="2:51" s="11" customFormat="1" ht="13.5">
      <c r="B3898" s="210"/>
      <c r="C3898" s="211"/>
      <c r="D3898" s="208" t="s">
        <v>171</v>
      </c>
      <c r="E3898" s="212" t="s">
        <v>21</v>
      </c>
      <c r="F3898" s="213" t="s">
        <v>4451</v>
      </c>
      <c r="G3898" s="211"/>
      <c r="H3898" s="214">
        <v>17.285</v>
      </c>
      <c r="I3898" s="215"/>
      <c r="J3898" s="211"/>
      <c r="K3898" s="211"/>
      <c r="L3898" s="216"/>
      <c r="M3898" s="217"/>
      <c r="N3898" s="218"/>
      <c r="O3898" s="218"/>
      <c r="P3898" s="218"/>
      <c r="Q3898" s="218"/>
      <c r="R3898" s="218"/>
      <c r="S3898" s="218"/>
      <c r="T3898" s="219"/>
      <c r="AT3898" s="220" t="s">
        <v>171</v>
      </c>
      <c r="AU3898" s="220" t="s">
        <v>134</v>
      </c>
      <c r="AV3898" s="11" t="s">
        <v>134</v>
      </c>
      <c r="AW3898" s="11" t="s">
        <v>33</v>
      </c>
      <c r="AX3898" s="11" t="s">
        <v>70</v>
      </c>
      <c r="AY3898" s="220" t="s">
        <v>126</v>
      </c>
    </row>
    <row r="3899" spans="2:51" s="11" customFormat="1" ht="13.5">
      <c r="B3899" s="210"/>
      <c r="C3899" s="211"/>
      <c r="D3899" s="208" t="s">
        <v>171</v>
      </c>
      <c r="E3899" s="212" t="s">
        <v>21</v>
      </c>
      <c r="F3899" s="213" t="s">
        <v>4452</v>
      </c>
      <c r="G3899" s="211"/>
      <c r="H3899" s="214">
        <v>17.295000000000002</v>
      </c>
      <c r="I3899" s="215"/>
      <c r="J3899" s="211"/>
      <c r="K3899" s="211"/>
      <c r="L3899" s="216"/>
      <c r="M3899" s="217"/>
      <c r="N3899" s="218"/>
      <c r="O3899" s="218"/>
      <c r="P3899" s="218"/>
      <c r="Q3899" s="218"/>
      <c r="R3899" s="218"/>
      <c r="S3899" s="218"/>
      <c r="T3899" s="219"/>
      <c r="AT3899" s="220" t="s">
        <v>171</v>
      </c>
      <c r="AU3899" s="220" t="s">
        <v>134</v>
      </c>
      <c r="AV3899" s="11" t="s">
        <v>134</v>
      </c>
      <c r="AW3899" s="11" t="s">
        <v>33</v>
      </c>
      <c r="AX3899" s="11" t="s">
        <v>70</v>
      </c>
      <c r="AY3899" s="220" t="s">
        <v>126</v>
      </c>
    </row>
    <row r="3900" spans="2:51" s="11" customFormat="1" ht="13.5">
      <c r="B3900" s="210"/>
      <c r="C3900" s="211"/>
      <c r="D3900" s="208" t="s">
        <v>171</v>
      </c>
      <c r="E3900" s="212" t="s">
        <v>21</v>
      </c>
      <c r="F3900" s="213" t="s">
        <v>4453</v>
      </c>
      <c r="G3900" s="211"/>
      <c r="H3900" s="214">
        <v>17.295000000000002</v>
      </c>
      <c r="I3900" s="215"/>
      <c r="J3900" s="211"/>
      <c r="K3900" s="211"/>
      <c r="L3900" s="216"/>
      <c r="M3900" s="217"/>
      <c r="N3900" s="218"/>
      <c r="O3900" s="218"/>
      <c r="P3900" s="218"/>
      <c r="Q3900" s="218"/>
      <c r="R3900" s="218"/>
      <c r="S3900" s="218"/>
      <c r="T3900" s="219"/>
      <c r="AT3900" s="220" t="s">
        <v>171</v>
      </c>
      <c r="AU3900" s="220" t="s">
        <v>134</v>
      </c>
      <c r="AV3900" s="11" t="s">
        <v>134</v>
      </c>
      <c r="AW3900" s="11" t="s">
        <v>33</v>
      </c>
      <c r="AX3900" s="11" t="s">
        <v>70</v>
      </c>
      <c r="AY3900" s="220" t="s">
        <v>126</v>
      </c>
    </row>
    <row r="3901" spans="2:51" s="11" customFormat="1" ht="13.5">
      <c r="B3901" s="210"/>
      <c r="C3901" s="211"/>
      <c r="D3901" s="208" t="s">
        <v>171</v>
      </c>
      <c r="E3901" s="212" t="s">
        <v>21</v>
      </c>
      <c r="F3901" s="213" t="s">
        <v>4454</v>
      </c>
      <c r="G3901" s="211"/>
      <c r="H3901" s="214">
        <v>17.600000000000001</v>
      </c>
      <c r="I3901" s="215"/>
      <c r="J3901" s="211"/>
      <c r="K3901" s="211"/>
      <c r="L3901" s="216"/>
      <c r="M3901" s="217"/>
      <c r="N3901" s="218"/>
      <c r="O3901" s="218"/>
      <c r="P3901" s="218"/>
      <c r="Q3901" s="218"/>
      <c r="R3901" s="218"/>
      <c r="S3901" s="218"/>
      <c r="T3901" s="219"/>
      <c r="AT3901" s="220" t="s">
        <v>171</v>
      </c>
      <c r="AU3901" s="220" t="s">
        <v>134</v>
      </c>
      <c r="AV3901" s="11" t="s">
        <v>134</v>
      </c>
      <c r="AW3901" s="11" t="s">
        <v>33</v>
      </c>
      <c r="AX3901" s="11" t="s">
        <v>70</v>
      </c>
      <c r="AY3901" s="220" t="s">
        <v>126</v>
      </c>
    </row>
    <row r="3902" spans="2:51" s="11" customFormat="1" ht="13.5">
      <c r="B3902" s="210"/>
      <c r="C3902" s="211"/>
      <c r="D3902" s="208" t="s">
        <v>171</v>
      </c>
      <c r="E3902" s="212" t="s">
        <v>21</v>
      </c>
      <c r="F3902" s="213" t="s">
        <v>4455</v>
      </c>
      <c r="G3902" s="211"/>
      <c r="H3902" s="214">
        <v>17.45</v>
      </c>
      <c r="I3902" s="215"/>
      <c r="J3902" s="211"/>
      <c r="K3902" s="211"/>
      <c r="L3902" s="216"/>
      <c r="M3902" s="217"/>
      <c r="N3902" s="218"/>
      <c r="O3902" s="218"/>
      <c r="P3902" s="218"/>
      <c r="Q3902" s="218"/>
      <c r="R3902" s="218"/>
      <c r="S3902" s="218"/>
      <c r="T3902" s="219"/>
      <c r="AT3902" s="220" t="s">
        <v>171</v>
      </c>
      <c r="AU3902" s="220" t="s">
        <v>134</v>
      </c>
      <c r="AV3902" s="11" t="s">
        <v>134</v>
      </c>
      <c r="AW3902" s="11" t="s">
        <v>33</v>
      </c>
      <c r="AX3902" s="11" t="s">
        <v>70</v>
      </c>
      <c r="AY3902" s="220" t="s">
        <v>126</v>
      </c>
    </row>
    <row r="3903" spans="2:51" s="11" customFormat="1" ht="13.5">
      <c r="B3903" s="210"/>
      <c r="C3903" s="211"/>
      <c r="D3903" s="208" t="s">
        <v>171</v>
      </c>
      <c r="E3903" s="212" t="s">
        <v>21</v>
      </c>
      <c r="F3903" s="213" t="s">
        <v>4456</v>
      </c>
      <c r="G3903" s="211"/>
      <c r="H3903" s="214">
        <v>18.405000000000001</v>
      </c>
      <c r="I3903" s="215"/>
      <c r="J3903" s="211"/>
      <c r="K3903" s="211"/>
      <c r="L3903" s="216"/>
      <c r="M3903" s="217"/>
      <c r="N3903" s="218"/>
      <c r="O3903" s="218"/>
      <c r="P3903" s="218"/>
      <c r="Q3903" s="218"/>
      <c r="R3903" s="218"/>
      <c r="S3903" s="218"/>
      <c r="T3903" s="219"/>
      <c r="AT3903" s="220" t="s">
        <v>171</v>
      </c>
      <c r="AU3903" s="220" t="s">
        <v>134</v>
      </c>
      <c r="AV3903" s="11" t="s">
        <v>134</v>
      </c>
      <c r="AW3903" s="11" t="s">
        <v>33</v>
      </c>
      <c r="AX3903" s="11" t="s">
        <v>70</v>
      </c>
      <c r="AY3903" s="220" t="s">
        <v>126</v>
      </c>
    </row>
    <row r="3904" spans="2:51" s="11" customFormat="1" ht="13.5">
      <c r="B3904" s="210"/>
      <c r="C3904" s="211"/>
      <c r="D3904" s="208" t="s">
        <v>171</v>
      </c>
      <c r="E3904" s="212" t="s">
        <v>21</v>
      </c>
      <c r="F3904" s="213" t="s">
        <v>4457</v>
      </c>
      <c r="G3904" s="211"/>
      <c r="H3904" s="214">
        <v>19.396000000000001</v>
      </c>
      <c r="I3904" s="215"/>
      <c r="J3904" s="211"/>
      <c r="K3904" s="211"/>
      <c r="L3904" s="216"/>
      <c r="M3904" s="217"/>
      <c r="N3904" s="218"/>
      <c r="O3904" s="218"/>
      <c r="P3904" s="218"/>
      <c r="Q3904" s="218"/>
      <c r="R3904" s="218"/>
      <c r="S3904" s="218"/>
      <c r="T3904" s="219"/>
      <c r="AT3904" s="220" t="s">
        <v>171</v>
      </c>
      <c r="AU3904" s="220" t="s">
        <v>134</v>
      </c>
      <c r="AV3904" s="11" t="s">
        <v>134</v>
      </c>
      <c r="AW3904" s="11" t="s">
        <v>33</v>
      </c>
      <c r="AX3904" s="11" t="s">
        <v>70</v>
      </c>
      <c r="AY3904" s="220" t="s">
        <v>126</v>
      </c>
    </row>
    <row r="3905" spans="2:65" s="11" customFormat="1" ht="13.5">
      <c r="B3905" s="210"/>
      <c r="C3905" s="211"/>
      <c r="D3905" s="208" t="s">
        <v>171</v>
      </c>
      <c r="E3905" s="212" t="s">
        <v>21</v>
      </c>
      <c r="F3905" s="213" t="s">
        <v>4458</v>
      </c>
      <c r="G3905" s="211"/>
      <c r="H3905" s="214">
        <v>18.190000000000001</v>
      </c>
      <c r="I3905" s="215"/>
      <c r="J3905" s="211"/>
      <c r="K3905" s="211"/>
      <c r="L3905" s="216"/>
      <c r="M3905" s="217"/>
      <c r="N3905" s="218"/>
      <c r="O3905" s="218"/>
      <c r="P3905" s="218"/>
      <c r="Q3905" s="218"/>
      <c r="R3905" s="218"/>
      <c r="S3905" s="218"/>
      <c r="T3905" s="219"/>
      <c r="AT3905" s="220" t="s">
        <v>171</v>
      </c>
      <c r="AU3905" s="220" t="s">
        <v>134</v>
      </c>
      <c r="AV3905" s="11" t="s">
        <v>134</v>
      </c>
      <c r="AW3905" s="11" t="s">
        <v>33</v>
      </c>
      <c r="AX3905" s="11" t="s">
        <v>70</v>
      </c>
      <c r="AY3905" s="220" t="s">
        <v>126</v>
      </c>
    </row>
    <row r="3906" spans="2:65" s="11" customFormat="1" ht="13.5">
      <c r="B3906" s="210"/>
      <c r="C3906" s="211"/>
      <c r="D3906" s="208" t="s">
        <v>171</v>
      </c>
      <c r="E3906" s="212" t="s">
        <v>21</v>
      </c>
      <c r="F3906" s="213" t="s">
        <v>4459</v>
      </c>
      <c r="G3906" s="211"/>
      <c r="H3906" s="214">
        <v>9.44</v>
      </c>
      <c r="I3906" s="215"/>
      <c r="J3906" s="211"/>
      <c r="K3906" s="211"/>
      <c r="L3906" s="216"/>
      <c r="M3906" s="217"/>
      <c r="N3906" s="218"/>
      <c r="O3906" s="218"/>
      <c r="P3906" s="218"/>
      <c r="Q3906" s="218"/>
      <c r="R3906" s="218"/>
      <c r="S3906" s="218"/>
      <c r="T3906" s="219"/>
      <c r="AT3906" s="220" t="s">
        <v>171</v>
      </c>
      <c r="AU3906" s="220" t="s">
        <v>134</v>
      </c>
      <c r="AV3906" s="11" t="s">
        <v>134</v>
      </c>
      <c r="AW3906" s="11" t="s">
        <v>33</v>
      </c>
      <c r="AX3906" s="11" t="s">
        <v>70</v>
      </c>
      <c r="AY3906" s="220" t="s">
        <v>126</v>
      </c>
    </row>
    <row r="3907" spans="2:65" s="11" customFormat="1" ht="13.5">
      <c r="B3907" s="210"/>
      <c r="C3907" s="211"/>
      <c r="D3907" s="208" t="s">
        <v>171</v>
      </c>
      <c r="E3907" s="212" t="s">
        <v>21</v>
      </c>
      <c r="F3907" s="213" t="s">
        <v>4460</v>
      </c>
      <c r="G3907" s="211"/>
      <c r="H3907" s="214">
        <v>12.66</v>
      </c>
      <c r="I3907" s="215"/>
      <c r="J3907" s="211"/>
      <c r="K3907" s="211"/>
      <c r="L3907" s="216"/>
      <c r="M3907" s="217"/>
      <c r="N3907" s="218"/>
      <c r="O3907" s="218"/>
      <c r="P3907" s="218"/>
      <c r="Q3907" s="218"/>
      <c r="R3907" s="218"/>
      <c r="S3907" s="218"/>
      <c r="T3907" s="219"/>
      <c r="AT3907" s="220" t="s">
        <v>171</v>
      </c>
      <c r="AU3907" s="220" t="s">
        <v>134</v>
      </c>
      <c r="AV3907" s="11" t="s">
        <v>134</v>
      </c>
      <c r="AW3907" s="11" t="s">
        <v>33</v>
      </c>
      <c r="AX3907" s="11" t="s">
        <v>70</v>
      </c>
      <c r="AY3907" s="220" t="s">
        <v>126</v>
      </c>
    </row>
    <row r="3908" spans="2:65" s="11" customFormat="1" ht="13.5">
      <c r="B3908" s="210"/>
      <c r="C3908" s="211"/>
      <c r="D3908" s="208" t="s">
        <v>171</v>
      </c>
      <c r="E3908" s="212" t="s">
        <v>21</v>
      </c>
      <c r="F3908" s="213" t="s">
        <v>4461</v>
      </c>
      <c r="G3908" s="211"/>
      <c r="H3908" s="214">
        <v>17.88</v>
      </c>
      <c r="I3908" s="215"/>
      <c r="J3908" s="211"/>
      <c r="K3908" s="211"/>
      <c r="L3908" s="216"/>
      <c r="M3908" s="217"/>
      <c r="N3908" s="218"/>
      <c r="O3908" s="218"/>
      <c r="P3908" s="218"/>
      <c r="Q3908" s="218"/>
      <c r="R3908" s="218"/>
      <c r="S3908" s="218"/>
      <c r="T3908" s="219"/>
      <c r="AT3908" s="220" t="s">
        <v>171</v>
      </c>
      <c r="AU3908" s="220" t="s">
        <v>134</v>
      </c>
      <c r="AV3908" s="11" t="s">
        <v>134</v>
      </c>
      <c r="AW3908" s="11" t="s">
        <v>33</v>
      </c>
      <c r="AX3908" s="11" t="s">
        <v>70</v>
      </c>
      <c r="AY3908" s="220" t="s">
        <v>126</v>
      </c>
    </row>
    <row r="3909" spans="2:65" s="11" customFormat="1" ht="13.5">
      <c r="B3909" s="210"/>
      <c r="C3909" s="211"/>
      <c r="D3909" s="208" t="s">
        <v>171</v>
      </c>
      <c r="E3909" s="212" t="s">
        <v>21</v>
      </c>
      <c r="F3909" s="213" t="s">
        <v>4462</v>
      </c>
      <c r="G3909" s="211"/>
      <c r="H3909" s="214">
        <v>17.285</v>
      </c>
      <c r="I3909" s="215"/>
      <c r="J3909" s="211"/>
      <c r="K3909" s="211"/>
      <c r="L3909" s="216"/>
      <c r="M3909" s="217"/>
      <c r="N3909" s="218"/>
      <c r="O3909" s="218"/>
      <c r="P3909" s="218"/>
      <c r="Q3909" s="218"/>
      <c r="R3909" s="218"/>
      <c r="S3909" s="218"/>
      <c r="T3909" s="219"/>
      <c r="AT3909" s="220" t="s">
        <v>171</v>
      </c>
      <c r="AU3909" s="220" t="s">
        <v>134</v>
      </c>
      <c r="AV3909" s="11" t="s">
        <v>134</v>
      </c>
      <c r="AW3909" s="11" t="s">
        <v>33</v>
      </c>
      <c r="AX3909" s="11" t="s">
        <v>70</v>
      </c>
      <c r="AY3909" s="220" t="s">
        <v>126</v>
      </c>
    </row>
    <row r="3910" spans="2:65" s="11" customFormat="1" ht="13.5">
      <c r="B3910" s="210"/>
      <c r="C3910" s="211"/>
      <c r="D3910" s="208" t="s">
        <v>171</v>
      </c>
      <c r="E3910" s="212" t="s">
        <v>21</v>
      </c>
      <c r="F3910" s="213" t="s">
        <v>4463</v>
      </c>
      <c r="G3910" s="211"/>
      <c r="H3910" s="214">
        <v>17.285</v>
      </c>
      <c r="I3910" s="215"/>
      <c r="J3910" s="211"/>
      <c r="K3910" s="211"/>
      <c r="L3910" s="216"/>
      <c r="M3910" s="217"/>
      <c r="N3910" s="218"/>
      <c r="O3910" s="218"/>
      <c r="P3910" s="218"/>
      <c r="Q3910" s="218"/>
      <c r="R3910" s="218"/>
      <c r="S3910" s="218"/>
      <c r="T3910" s="219"/>
      <c r="AT3910" s="220" t="s">
        <v>171</v>
      </c>
      <c r="AU3910" s="220" t="s">
        <v>134</v>
      </c>
      <c r="AV3910" s="11" t="s">
        <v>134</v>
      </c>
      <c r="AW3910" s="11" t="s">
        <v>33</v>
      </c>
      <c r="AX3910" s="11" t="s">
        <v>70</v>
      </c>
      <c r="AY3910" s="220" t="s">
        <v>126</v>
      </c>
    </row>
    <row r="3911" spans="2:65" s="11" customFormat="1" ht="13.5">
      <c r="B3911" s="210"/>
      <c r="C3911" s="211"/>
      <c r="D3911" s="208" t="s">
        <v>171</v>
      </c>
      <c r="E3911" s="212" t="s">
        <v>21</v>
      </c>
      <c r="F3911" s="213" t="s">
        <v>4464</v>
      </c>
      <c r="G3911" s="211"/>
      <c r="H3911" s="214">
        <v>17.295000000000002</v>
      </c>
      <c r="I3911" s="215"/>
      <c r="J3911" s="211"/>
      <c r="K3911" s="211"/>
      <c r="L3911" s="216"/>
      <c r="M3911" s="217"/>
      <c r="N3911" s="218"/>
      <c r="O3911" s="218"/>
      <c r="P3911" s="218"/>
      <c r="Q3911" s="218"/>
      <c r="R3911" s="218"/>
      <c r="S3911" s="218"/>
      <c r="T3911" s="219"/>
      <c r="AT3911" s="220" t="s">
        <v>171</v>
      </c>
      <c r="AU3911" s="220" t="s">
        <v>134</v>
      </c>
      <c r="AV3911" s="11" t="s">
        <v>134</v>
      </c>
      <c r="AW3911" s="11" t="s">
        <v>33</v>
      </c>
      <c r="AX3911" s="11" t="s">
        <v>70</v>
      </c>
      <c r="AY3911" s="220" t="s">
        <v>126</v>
      </c>
    </row>
    <row r="3912" spans="2:65" s="11" customFormat="1" ht="13.5">
      <c r="B3912" s="210"/>
      <c r="C3912" s="211"/>
      <c r="D3912" s="208" t="s">
        <v>171</v>
      </c>
      <c r="E3912" s="212" t="s">
        <v>21</v>
      </c>
      <c r="F3912" s="213" t="s">
        <v>4465</v>
      </c>
      <c r="G3912" s="211"/>
      <c r="H3912" s="214">
        <v>17.295000000000002</v>
      </c>
      <c r="I3912" s="215"/>
      <c r="J3912" s="211"/>
      <c r="K3912" s="211"/>
      <c r="L3912" s="216"/>
      <c r="M3912" s="217"/>
      <c r="N3912" s="218"/>
      <c r="O3912" s="218"/>
      <c r="P3912" s="218"/>
      <c r="Q3912" s="218"/>
      <c r="R3912" s="218"/>
      <c r="S3912" s="218"/>
      <c r="T3912" s="219"/>
      <c r="AT3912" s="220" t="s">
        <v>171</v>
      </c>
      <c r="AU3912" s="220" t="s">
        <v>134</v>
      </c>
      <c r="AV3912" s="11" t="s">
        <v>134</v>
      </c>
      <c r="AW3912" s="11" t="s">
        <v>33</v>
      </c>
      <c r="AX3912" s="11" t="s">
        <v>70</v>
      </c>
      <c r="AY3912" s="220" t="s">
        <v>126</v>
      </c>
    </row>
    <row r="3913" spans="2:65" s="11" customFormat="1" ht="13.5">
      <c r="B3913" s="210"/>
      <c r="C3913" s="211"/>
      <c r="D3913" s="208" t="s">
        <v>171</v>
      </c>
      <c r="E3913" s="212" t="s">
        <v>21</v>
      </c>
      <c r="F3913" s="213" t="s">
        <v>4466</v>
      </c>
      <c r="G3913" s="211"/>
      <c r="H3913" s="214">
        <v>17.600000000000001</v>
      </c>
      <c r="I3913" s="215"/>
      <c r="J3913" s="211"/>
      <c r="K3913" s="211"/>
      <c r="L3913" s="216"/>
      <c r="M3913" s="217"/>
      <c r="N3913" s="218"/>
      <c r="O3913" s="218"/>
      <c r="P3913" s="218"/>
      <c r="Q3913" s="218"/>
      <c r="R3913" s="218"/>
      <c r="S3913" s="218"/>
      <c r="T3913" s="219"/>
      <c r="AT3913" s="220" t="s">
        <v>171</v>
      </c>
      <c r="AU3913" s="220" t="s">
        <v>134</v>
      </c>
      <c r="AV3913" s="11" t="s">
        <v>134</v>
      </c>
      <c r="AW3913" s="11" t="s">
        <v>33</v>
      </c>
      <c r="AX3913" s="11" t="s">
        <v>70</v>
      </c>
      <c r="AY3913" s="220" t="s">
        <v>126</v>
      </c>
    </row>
    <row r="3914" spans="2:65" s="11" customFormat="1" ht="13.5">
      <c r="B3914" s="210"/>
      <c r="C3914" s="211"/>
      <c r="D3914" s="208" t="s">
        <v>171</v>
      </c>
      <c r="E3914" s="212" t="s">
        <v>21</v>
      </c>
      <c r="F3914" s="213" t="s">
        <v>4467</v>
      </c>
      <c r="G3914" s="211"/>
      <c r="H3914" s="214">
        <v>17.45</v>
      </c>
      <c r="I3914" s="215"/>
      <c r="J3914" s="211"/>
      <c r="K3914" s="211"/>
      <c r="L3914" s="216"/>
      <c r="M3914" s="217"/>
      <c r="N3914" s="218"/>
      <c r="O3914" s="218"/>
      <c r="P3914" s="218"/>
      <c r="Q3914" s="218"/>
      <c r="R3914" s="218"/>
      <c r="S3914" s="218"/>
      <c r="T3914" s="219"/>
      <c r="AT3914" s="220" t="s">
        <v>171</v>
      </c>
      <c r="AU3914" s="220" t="s">
        <v>134</v>
      </c>
      <c r="AV3914" s="11" t="s">
        <v>134</v>
      </c>
      <c r="AW3914" s="11" t="s">
        <v>33</v>
      </c>
      <c r="AX3914" s="11" t="s">
        <v>70</v>
      </c>
      <c r="AY3914" s="220" t="s">
        <v>126</v>
      </c>
    </row>
    <row r="3915" spans="2:65" s="11" customFormat="1" ht="13.5">
      <c r="B3915" s="210"/>
      <c r="C3915" s="211"/>
      <c r="D3915" s="208" t="s">
        <v>171</v>
      </c>
      <c r="E3915" s="212" t="s">
        <v>21</v>
      </c>
      <c r="F3915" s="213" t="s">
        <v>4468</v>
      </c>
      <c r="G3915" s="211"/>
      <c r="H3915" s="214">
        <v>17.940000000000001</v>
      </c>
      <c r="I3915" s="215"/>
      <c r="J3915" s="211"/>
      <c r="K3915" s="211"/>
      <c r="L3915" s="216"/>
      <c r="M3915" s="217"/>
      <c r="N3915" s="218"/>
      <c r="O3915" s="218"/>
      <c r="P3915" s="218"/>
      <c r="Q3915" s="218"/>
      <c r="R3915" s="218"/>
      <c r="S3915" s="218"/>
      <c r="T3915" s="219"/>
      <c r="AT3915" s="220" t="s">
        <v>171</v>
      </c>
      <c r="AU3915" s="220" t="s">
        <v>134</v>
      </c>
      <c r="AV3915" s="11" t="s">
        <v>134</v>
      </c>
      <c r="AW3915" s="11" t="s">
        <v>33</v>
      </c>
      <c r="AX3915" s="11" t="s">
        <v>70</v>
      </c>
      <c r="AY3915" s="220" t="s">
        <v>126</v>
      </c>
    </row>
    <row r="3916" spans="2:65" s="12" customFormat="1" ht="13.5">
      <c r="B3916" s="221"/>
      <c r="C3916" s="222"/>
      <c r="D3916" s="205" t="s">
        <v>171</v>
      </c>
      <c r="E3916" s="248" t="s">
        <v>21</v>
      </c>
      <c r="F3916" s="249" t="s">
        <v>174</v>
      </c>
      <c r="G3916" s="222"/>
      <c r="H3916" s="250">
        <v>660.69600000000003</v>
      </c>
      <c r="I3916" s="226"/>
      <c r="J3916" s="222"/>
      <c r="K3916" s="222"/>
      <c r="L3916" s="227"/>
      <c r="M3916" s="228"/>
      <c r="N3916" s="229"/>
      <c r="O3916" s="229"/>
      <c r="P3916" s="229"/>
      <c r="Q3916" s="229"/>
      <c r="R3916" s="229"/>
      <c r="S3916" s="229"/>
      <c r="T3916" s="230"/>
      <c r="AT3916" s="231" t="s">
        <v>171</v>
      </c>
      <c r="AU3916" s="231" t="s">
        <v>134</v>
      </c>
      <c r="AV3916" s="12" t="s">
        <v>133</v>
      </c>
      <c r="AW3916" s="12" t="s">
        <v>33</v>
      </c>
      <c r="AX3916" s="12" t="s">
        <v>78</v>
      </c>
      <c r="AY3916" s="231" t="s">
        <v>126</v>
      </c>
    </row>
    <row r="3917" spans="2:65" s="1" customFormat="1" ht="22.5" customHeight="1">
      <c r="B3917" s="41"/>
      <c r="C3917" s="193" t="s">
        <v>4469</v>
      </c>
      <c r="D3917" s="193" t="s">
        <v>129</v>
      </c>
      <c r="E3917" s="194" t="s">
        <v>4470</v>
      </c>
      <c r="F3917" s="195" t="s">
        <v>4471</v>
      </c>
      <c r="G3917" s="196" t="s">
        <v>400</v>
      </c>
      <c r="H3917" s="197">
        <v>563.69899999999996</v>
      </c>
      <c r="I3917" s="198"/>
      <c r="J3917" s="199">
        <f>ROUND(I3917*H3917,2)</f>
        <v>0</v>
      </c>
      <c r="K3917" s="195" t="s">
        <v>160</v>
      </c>
      <c r="L3917" s="61"/>
      <c r="M3917" s="200" t="s">
        <v>21</v>
      </c>
      <c r="N3917" s="201" t="s">
        <v>42</v>
      </c>
      <c r="O3917" s="42"/>
      <c r="P3917" s="202">
        <f>O3917*H3917</f>
        <v>0</v>
      </c>
      <c r="Q3917" s="202">
        <v>0</v>
      </c>
      <c r="R3917" s="202">
        <f>Q3917*H3917</f>
        <v>0</v>
      </c>
      <c r="S3917" s="202">
        <v>0</v>
      </c>
      <c r="T3917" s="203">
        <f>S3917*H3917</f>
        <v>0</v>
      </c>
      <c r="AR3917" s="24" t="s">
        <v>161</v>
      </c>
      <c r="AT3917" s="24" t="s">
        <v>129</v>
      </c>
      <c r="AU3917" s="24" t="s">
        <v>134</v>
      </c>
      <c r="AY3917" s="24" t="s">
        <v>126</v>
      </c>
      <c r="BE3917" s="204">
        <f>IF(N3917="základní",J3917,0)</f>
        <v>0</v>
      </c>
      <c r="BF3917" s="204">
        <f>IF(N3917="snížená",J3917,0)</f>
        <v>0</v>
      </c>
      <c r="BG3917" s="204">
        <f>IF(N3917="zákl. přenesená",J3917,0)</f>
        <v>0</v>
      </c>
      <c r="BH3917" s="204">
        <f>IF(N3917="sníž. přenesená",J3917,0)</f>
        <v>0</v>
      </c>
      <c r="BI3917" s="204">
        <f>IF(N3917="nulová",J3917,0)</f>
        <v>0</v>
      </c>
      <c r="BJ3917" s="24" t="s">
        <v>134</v>
      </c>
      <c r="BK3917" s="204">
        <f>ROUND(I3917*H3917,2)</f>
        <v>0</v>
      </c>
      <c r="BL3917" s="24" t="s">
        <v>161</v>
      </c>
      <c r="BM3917" s="24" t="s">
        <v>4472</v>
      </c>
    </row>
    <row r="3918" spans="2:65" s="1" customFormat="1" ht="13.5">
      <c r="B3918" s="41"/>
      <c r="C3918" s="63"/>
      <c r="D3918" s="208" t="s">
        <v>135</v>
      </c>
      <c r="E3918" s="63"/>
      <c r="F3918" s="209" t="s">
        <v>4473</v>
      </c>
      <c r="G3918" s="63"/>
      <c r="H3918" s="63"/>
      <c r="I3918" s="163"/>
      <c r="J3918" s="63"/>
      <c r="K3918" s="63"/>
      <c r="L3918" s="61"/>
      <c r="M3918" s="207"/>
      <c r="N3918" s="42"/>
      <c r="O3918" s="42"/>
      <c r="P3918" s="42"/>
      <c r="Q3918" s="42"/>
      <c r="R3918" s="42"/>
      <c r="S3918" s="42"/>
      <c r="T3918" s="78"/>
      <c r="AT3918" s="24" t="s">
        <v>135</v>
      </c>
      <c r="AU3918" s="24" t="s">
        <v>134</v>
      </c>
    </row>
    <row r="3919" spans="2:65" s="1" customFormat="1" ht="54">
      <c r="B3919" s="41"/>
      <c r="C3919" s="63"/>
      <c r="D3919" s="205" t="s">
        <v>299</v>
      </c>
      <c r="E3919" s="63"/>
      <c r="F3919" s="235" t="s">
        <v>4425</v>
      </c>
      <c r="G3919" s="63"/>
      <c r="H3919" s="63"/>
      <c r="I3919" s="163"/>
      <c r="J3919" s="63"/>
      <c r="K3919" s="63"/>
      <c r="L3919" s="61"/>
      <c r="M3919" s="207"/>
      <c r="N3919" s="42"/>
      <c r="O3919" s="42"/>
      <c r="P3919" s="42"/>
      <c r="Q3919" s="42"/>
      <c r="R3919" s="42"/>
      <c r="S3919" s="42"/>
      <c r="T3919" s="78"/>
      <c r="AT3919" s="24" t="s">
        <v>299</v>
      </c>
      <c r="AU3919" s="24" t="s">
        <v>134</v>
      </c>
    </row>
    <row r="3920" spans="2:65" s="1" customFormat="1" ht="22.5" customHeight="1">
      <c r="B3920" s="41"/>
      <c r="C3920" s="193" t="s">
        <v>2384</v>
      </c>
      <c r="D3920" s="193" t="s">
        <v>129</v>
      </c>
      <c r="E3920" s="194" t="s">
        <v>4474</v>
      </c>
      <c r="F3920" s="195" t="s">
        <v>4475</v>
      </c>
      <c r="G3920" s="196" t="s">
        <v>169</v>
      </c>
      <c r="H3920" s="197">
        <v>384.36500000000001</v>
      </c>
      <c r="I3920" s="198"/>
      <c r="J3920" s="199">
        <f>ROUND(I3920*H3920,2)</f>
        <v>0</v>
      </c>
      <c r="K3920" s="195" t="s">
        <v>160</v>
      </c>
      <c r="L3920" s="61"/>
      <c r="M3920" s="200" t="s">
        <v>21</v>
      </c>
      <c r="N3920" s="201" t="s">
        <v>42</v>
      </c>
      <c r="O3920" s="42"/>
      <c r="P3920" s="202">
        <f>O3920*H3920</f>
        <v>0</v>
      </c>
      <c r="Q3920" s="202">
        <v>0</v>
      </c>
      <c r="R3920" s="202">
        <f>Q3920*H3920</f>
        <v>0</v>
      </c>
      <c r="S3920" s="202">
        <v>0</v>
      </c>
      <c r="T3920" s="203">
        <f>S3920*H3920</f>
        <v>0</v>
      </c>
      <c r="AR3920" s="24" t="s">
        <v>161</v>
      </c>
      <c r="AT3920" s="24" t="s">
        <v>129</v>
      </c>
      <c r="AU3920" s="24" t="s">
        <v>134</v>
      </c>
      <c r="AY3920" s="24" t="s">
        <v>126</v>
      </c>
      <c r="BE3920" s="204">
        <f>IF(N3920="základní",J3920,0)</f>
        <v>0</v>
      </c>
      <c r="BF3920" s="204">
        <f>IF(N3920="snížená",J3920,0)</f>
        <v>0</v>
      </c>
      <c r="BG3920" s="204">
        <f>IF(N3920="zákl. přenesená",J3920,0)</f>
        <v>0</v>
      </c>
      <c r="BH3920" s="204">
        <f>IF(N3920="sníž. přenesená",J3920,0)</f>
        <v>0</v>
      </c>
      <c r="BI3920" s="204">
        <f>IF(N3920="nulová",J3920,0)</f>
        <v>0</v>
      </c>
      <c r="BJ3920" s="24" t="s">
        <v>134</v>
      </c>
      <c r="BK3920" s="204">
        <f>ROUND(I3920*H3920,2)</f>
        <v>0</v>
      </c>
      <c r="BL3920" s="24" t="s">
        <v>161</v>
      </c>
      <c r="BM3920" s="24" t="s">
        <v>4476</v>
      </c>
    </row>
    <row r="3921" spans="2:51" s="1" customFormat="1" ht="13.5">
      <c r="B3921" s="41"/>
      <c r="C3921" s="63"/>
      <c r="D3921" s="208" t="s">
        <v>135</v>
      </c>
      <c r="E3921" s="63"/>
      <c r="F3921" s="209" t="s">
        <v>4477</v>
      </c>
      <c r="G3921" s="63"/>
      <c r="H3921" s="63"/>
      <c r="I3921" s="163"/>
      <c r="J3921" s="63"/>
      <c r="K3921" s="63"/>
      <c r="L3921" s="61"/>
      <c r="M3921" s="207"/>
      <c r="N3921" s="42"/>
      <c r="O3921" s="42"/>
      <c r="P3921" s="42"/>
      <c r="Q3921" s="42"/>
      <c r="R3921" s="42"/>
      <c r="S3921" s="42"/>
      <c r="T3921" s="78"/>
      <c r="AT3921" s="24" t="s">
        <v>135</v>
      </c>
      <c r="AU3921" s="24" t="s">
        <v>134</v>
      </c>
    </row>
    <row r="3922" spans="2:51" s="1" customFormat="1" ht="54">
      <c r="B3922" s="41"/>
      <c r="C3922" s="63"/>
      <c r="D3922" s="208" t="s">
        <v>299</v>
      </c>
      <c r="E3922" s="63"/>
      <c r="F3922" s="236" t="s">
        <v>4425</v>
      </c>
      <c r="G3922" s="63"/>
      <c r="H3922" s="63"/>
      <c r="I3922" s="163"/>
      <c r="J3922" s="63"/>
      <c r="K3922" s="63"/>
      <c r="L3922" s="61"/>
      <c r="M3922" s="207"/>
      <c r="N3922" s="42"/>
      <c r="O3922" s="42"/>
      <c r="P3922" s="42"/>
      <c r="Q3922" s="42"/>
      <c r="R3922" s="42"/>
      <c r="S3922" s="42"/>
      <c r="T3922" s="78"/>
      <c r="AT3922" s="24" t="s">
        <v>299</v>
      </c>
      <c r="AU3922" s="24" t="s">
        <v>134</v>
      </c>
    </row>
    <row r="3923" spans="2:51" s="11" customFormat="1" ht="13.5">
      <c r="B3923" s="210"/>
      <c r="C3923" s="211"/>
      <c r="D3923" s="208" t="s">
        <v>171</v>
      </c>
      <c r="E3923" s="212" t="s">
        <v>21</v>
      </c>
      <c r="F3923" s="213" t="s">
        <v>4478</v>
      </c>
      <c r="G3923" s="211"/>
      <c r="H3923" s="214">
        <v>14</v>
      </c>
      <c r="I3923" s="215"/>
      <c r="J3923" s="211"/>
      <c r="K3923" s="211"/>
      <c r="L3923" s="216"/>
      <c r="M3923" s="217"/>
      <c r="N3923" s="218"/>
      <c r="O3923" s="218"/>
      <c r="P3923" s="218"/>
      <c r="Q3923" s="218"/>
      <c r="R3923" s="218"/>
      <c r="S3923" s="218"/>
      <c r="T3923" s="219"/>
      <c r="AT3923" s="220" t="s">
        <v>171</v>
      </c>
      <c r="AU3923" s="220" t="s">
        <v>134</v>
      </c>
      <c r="AV3923" s="11" t="s">
        <v>134</v>
      </c>
      <c r="AW3923" s="11" t="s">
        <v>33</v>
      </c>
      <c r="AX3923" s="11" t="s">
        <v>70</v>
      </c>
      <c r="AY3923" s="220" t="s">
        <v>126</v>
      </c>
    </row>
    <row r="3924" spans="2:51" s="11" customFormat="1" ht="13.5">
      <c r="B3924" s="210"/>
      <c r="C3924" s="211"/>
      <c r="D3924" s="208" t="s">
        <v>171</v>
      </c>
      <c r="E3924" s="212" t="s">
        <v>21</v>
      </c>
      <c r="F3924" s="213" t="s">
        <v>4479</v>
      </c>
      <c r="G3924" s="211"/>
      <c r="H3924" s="214">
        <v>18</v>
      </c>
      <c r="I3924" s="215"/>
      <c r="J3924" s="211"/>
      <c r="K3924" s="211"/>
      <c r="L3924" s="216"/>
      <c r="M3924" s="217"/>
      <c r="N3924" s="218"/>
      <c r="O3924" s="218"/>
      <c r="P3924" s="218"/>
      <c r="Q3924" s="218"/>
      <c r="R3924" s="218"/>
      <c r="S3924" s="218"/>
      <c r="T3924" s="219"/>
      <c r="AT3924" s="220" t="s">
        <v>171</v>
      </c>
      <c r="AU3924" s="220" t="s">
        <v>134</v>
      </c>
      <c r="AV3924" s="11" t="s">
        <v>134</v>
      </c>
      <c r="AW3924" s="11" t="s">
        <v>33</v>
      </c>
      <c r="AX3924" s="11" t="s">
        <v>70</v>
      </c>
      <c r="AY3924" s="220" t="s">
        <v>126</v>
      </c>
    </row>
    <row r="3925" spans="2:51" s="11" customFormat="1" ht="13.5">
      <c r="B3925" s="210"/>
      <c r="C3925" s="211"/>
      <c r="D3925" s="208" t="s">
        <v>171</v>
      </c>
      <c r="E3925" s="212" t="s">
        <v>21</v>
      </c>
      <c r="F3925" s="213" t="s">
        <v>4480</v>
      </c>
      <c r="G3925" s="211"/>
      <c r="H3925" s="214">
        <v>10</v>
      </c>
      <c r="I3925" s="215"/>
      <c r="J3925" s="211"/>
      <c r="K3925" s="211"/>
      <c r="L3925" s="216"/>
      <c r="M3925" s="217"/>
      <c r="N3925" s="218"/>
      <c r="O3925" s="218"/>
      <c r="P3925" s="218"/>
      <c r="Q3925" s="218"/>
      <c r="R3925" s="218"/>
      <c r="S3925" s="218"/>
      <c r="T3925" s="219"/>
      <c r="AT3925" s="220" t="s">
        <v>171</v>
      </c>
      <c r="AU3925" s="220" t="s">
        <v>134</v>
      </c>
      <c r="AV3925" s="11" t="s">
        <v>134</v>
      </c>
      <c r="AW3925" s="11" t="s">
        <v>33</v>
      </c>
      <c r="AX3925" s="11" t="s">
        <v>70</v>
      </c>
      <c r="AY3925" s="220" t="s">
        <v>126</v>
      </c>
    </row>
    <row r="3926" spans="2:51" s="11" customFormat="1" ht="13.5">
      <c r="B3926" s="210"/>
      <c r="C3926" s="211"/>
      <c r="D3926" s="208" t="s">
        <v>171</v>
      </c>
      <c r="E3926" s="212" t="s">
        <v>21</v>
      </c>
      <c r="F3926" s="213" t="s">
        <v>4481</v>
      </c>
      <c r="G3926" s="211"/>
      <c r="H3926" s="214">
        <v>16.850000000000001</v>
      </c>
      <c r="I3926" s="215"/>
      <c r="J3926" s="211"/>
      <c r="K3926" s="211"/>
      <c r="L3926" s="216"/>
      <c r="M3926" s="217"/>
      <c r="N3926" s="218"/>
      <c r="O3926" s="218"/>
      <c r="P3926" s="218"/>
      <c r="Q3926" s="218"/>
      <c r="R3926" s="218"/>
      <c r="S3926" s="218"/>
      <c r="T3926" s="219"/>
      <c r="AT3926" s="220" t="s">
        <v>171</v>
      </c>
      <c r="AU3926" s="220" t="s">
        <v>134</v>
      </c>
      <c r="AV3926" s="11" t="s">
        <v>134</v>
      </c>
      <c r="AW3926" s="11" t="s">
        <v>33</v>
      </c>
      <c r="AX3926" s="11" t="s">
        <v>70</v>
      </c>
      <c r="AY3926" s="220" t="s">
        <v>126</v>
      </c>
    </row>
    <row r="3927" spans="2:51" s="11" customFormat="1" ht="13.5">
      <c r="B3927" s="210"/>
      <c r="C3927" s="211"/>
      <c r="D3927" s="208" t="s">
        <v>171</v>
      </c>
      <c r="E3927" s="212" t="s">
        <v>21</v>
      </c>
      <c r="F3927" s="213" t="s">
        <v>4482</v>
      </c>
      <c r="G3927" s="211"/>
      <c r="H3927" s="214">
        <v>14.44</v>
      </c>
      <c r="I3927" s="215"/>
      <c r="J3927" s="211"/>
      <c r="K3927" s="211"/>
      <c r="L3927" s="216"/>
      <c r="M3927" s="217"/>
      <c r="N3927" s="218"/>
      <c r="O3927" s="218"/>
      <c r="P3927" s="218"/>
      <c r="Q3927" s="218"/>
      <c r="R3927" s="218"/>
      <c r="S3927" s="218"/>
      <c r="T3927" s="219"/>
      <c r="AT3927" s="220" t="s">
        <v>171</v>
      </c>
      <c r="AU3927" s="220" t="s">
        <v>134</v>
      </c>
      <c r="AV3927" s="11" t="s">
        <v>134</v>
      </c>
      <c r="AW3927" s="11" t="s">
        <v>33</v>
      </c>
      <c r="AX3927" s="11" t="s">
        <v>70</v>
      </c>
      <c r="AY3927" s="220" t="s">
        <v>126</v>
      </c>
    </row>
    <row r="3928" spans="2:51" s="11" customFormat="1" ht="13.5">
      <c r="B3928" s="210"/>
      <c r="C3928" s="211"/>
      <c r="D3928" s="208" t="s">
        <v>171</v>
      </c>
      <c r="E3928" s="212" t="s">
        <v>21</v>
      </c>
      <c r="F3928" s="213" t="s">
        <v>4483</v>
      </c>
      <c r="G3928" s="211"/>
      <c r="H3928" s="214">
        <v>6</v>
      </c>
      <c r="I3928" s="215"/>
      <c r="J3928" s="211"/>
      <c r="K3928" s="211"/>
      <c r="L3928" s="216"/>
      <c r="M3928" s="217"/>
      <c r="N3928" s="218"/>
      <c r="O3928" s="218"/>
      <c r="P3928" s="218"/>
      <c r="Q3928" s="218"/>
      <c r="R3928" s="218"/>
      <c r="S3928" s="218"/>
      <c r="T3928" s="219"/>
      <c r="AT3928" s="220" t="s">
        <v>171</v>
      </c>
      <c r="AU3928" s="220" t="s">
        <v>134</v>
      </c>
      <c r="AV3928" s="11" t="s">
        <v>134</v>
      </c>
      <c r="AW3928" s="11" t="s">
        <v>33</v>
      </c>
      <c r="AX3928" s="11" t="s">
        <v>70</v>
      </c>
      <c r="AY3928" s="220" t="s">
        <v>126</v>
      </c>
    </row>
    <row r="3929" spans="2:51" s="11" customFormat="1" ht="13.5">
      <c r="B3929" s="210"/>
      <c r="C3929" s="211"/>
      <c r="D3929" s="208" t="s">
        <v>171</v>
      </c>
      <c r="E3929" s="212" t="s">
        <v>21</v>
      </c>
      <c r="F3929" s="213" t="s">
        <v>4484</v>
      </c>
      <c r="G3929" s="211"/>
      <c r="H3929" s="214">
        <v>7</v>
      </c>
      <c r="I3929" s="215"/>
      <c r="J3929" s="211"/>
      <c r="K3929" s="211"/>
      <c r="L3929" s="216"/>
      <c r="M3929" s="217"/>
      <c r="N3929" s="218"/>
      <c r="O3929" s="218"/>
      <c r="P3929" s="218"/>
      <c r="Q3929" s="218"/>
      <c r="R3929" s="218"/>
      <c r="S3929" s="218"/>
      <c r="T3929" s="219"/>
      <c r="AT3929" s="220" t="s">
        <v>171</v>
      </c>
      <c r="AU3929" s="220" t="s">
        <v>134</v>
      </c>
      <c r="AV3929" s="11" t="s">
        <v>134</v>
      </c>
      <c r="AW3929" s="11" t="s">
        <v>33</v>
      </c>
      <c r="AX3929" s="11" t="s">
        <v>70</v>
      </c>
      <c r="AY3929" s="220" t="s">
        <v>126</v>
      </c>
    </row>
    <row r="3930" spans="2:51" s="11" customFormat="1" ht="13.5">
      <c r="B3930" s="210"/>
      <c r="C3930" s="211"/>
      <c r="D3930" s="208" t="s">
        <v>171</v>
      </c>
      <c r="E3930" s="212" t="s">
        <v>21</v>
      </c>
      <c r="F3930" s="213" t="s">
        <v>4485</v>
      </c>
      <c r="G3930" s="211"/>
      <c r="H3930" s="214">
        <v>10.5</v>
      </c>
      <c r="I3930" s="215"/>
      <c r="J3930" s="211"/>
      <c r="K3930" s="211"/>
      <c r="L3930" s="216"/>
      <c r="M3930" s="217"/>
      <c r="N3930" s="218"/>
      <c r="O3930" s="218"/>
      <c r="P3930" s="218"/>
      <c r="Q3930" s="218"/>
      <c r="R3930" s="218"/>
      <c r="S3930" s="218"/>
      <c r="T3930" s="219"/>
      <c r="AT3930" s="220" t="s">
        <v>171</v>
      </c>
      <c r="AU3930" s="220" t="s">
        <v>134</v>
      </c>
      <c r="AV3930" s="11" t="s">
        <v>134</v>
      </c>
      <c r="AW3930" s="11" t="s">
        <v>33</v>
      </c>
      <c r="AX3930" s="11" t="s">
        <v>70</v>
      </c>
      <c r="AY3930" s="220" t="s">
        <v>126</v>
      </c>
    </row>
    <row r="3931" spans="2:51" s="11" customFormat="1" ht="13.5">
      <c r="B3931" s="210"/>
      <c r="C3931" s="211"/>
      <c r="D3931" s="208" t="s">
        <v>171</v>
      </c>
      <c r="E3931" s="212" t="s">
        <v>21</v>
      </c>
      <c r="F3931" s="213" t="s">
        <v>4486</v>
      </c>
      <c r="G3931" s="211"/>
      <c r="H3931" s="214">
        <v>9</v>
      </c>
      <c r="I3931" s="215"/>
      <c r="J3931" s="211"/>
      <c r="K3931" s="211"/>
      <c r="L3931" s="216"/>
      <c r="M3931" s="217"/>
      <c r="N3931" s="218"/>
      <c r="O3931" s="218"/>
      <c r="P3931" s="218"/>
      <c r="Q3931" s="218"/>
      <c r="R3931" s="218"/>
      <c r="S3931" s="218"/>
      <c r="T3931" s="219"/>
      <c r="AT3931" s="220" t="s">
        <v>171</v>
      </c>
      <c r="AU3931" s="220" t="s">
        <v>134</v>
      </c>
      <c r="AV3931" s="11" t="s">
        <v>134</v>
      </c>
      <c r="AW3931" s="11" t="s">
        <v>33</v>
      </c>
      <c r="AX3931" s="11" t="s">
        <v>70</v>
      </c>
      <c r="AY3931" s="220" t="s">
        <v>126</v>
      </c>
    </row>
    <row r="3932" spans="2:51" s="11" customFormat="1" ht="13.5">
      <c r="B3932" s="210"/>
      <c r="C3932" s="211"/>
      <c r="D3932" s="208" t="s">
        <v>171</v>
      </c>
      <c r="E3932" s="212" t="s">
        <v>21</v>
      </c>
      <c r="F3932" s="213" t="s">
        <v>4487</v>
      </c>
      <c r="G3932" s="211"/>
      <c r="H3932" s="214">
        <v>7</v>
      </c>
      <c r="I3932" s="215"/>
      <c r="J3932" s="211"/>
      <c r="K3932" s="211"/>
      <c r="L3932" s="216"/>
      <c r="M3932" s="217"/>
      <c r="N3932" s="218"/>
      <c r="O3932" s="218"/>
      <c r="P3932" s="218"/>
      <c r="Q3932" s="218"/>
      <c r="R3932" s="218"/>
      <c r="S3932" s="218"/>
      <c r="T3932" s="219"/>
      <c r="AT3932" s="220" t="s">
        <v>171</v>
      </c>
      <c r="AU3932" s="220" t="s">
        <v>134</v>
      </c>
      <c r="AV3932" s="11" t="s">
        <v>134</v>
      </c>
      <c r="AW3932" s="11" t="s">
        <v>33</v>
      </c>
      <c r="AX3932" s="11" t="s">
        <v>70</v>
      </c>
      <c r="AY3932" s="220" t="s">
        <v>126</v>
      </c>
    </row>
    <row r="3933" spans="2:51" s="11" customFormat="1" ht="13.5">
      <c r="B3933" s="210"/>
      <c r="C3933" s="211"/>
      <c r="D3933" s="208" t="s">
        <v>171</v>
      </c>
      <c r="E3933" s="212" t="s">
        <v>21</v>
      </c>
      <c r="F3933" s="213" t="s">
        <v>4488</v>
      </c>
      <c r="G3933" s="211"/>
      <c r="H3933" s="214">
        <v>6</v>
      </c>
      <c r="I3933" s="215"/>
      <c r="J3933" s="211"/>
      <c r="K3933" s="211"/>
      <c r="L3933" s="216"/>
      <c r="M3933" s="217"/>
      <c r="N3933" s="218"/>
      <c r="O3933" s="218"/>
      <c r="P3933" s="218"/>
      <c r="Q3933" s="218"/>
      <c r="R3933" s="218"/>
      <c r="S3933" s="218"/>
      <c r="T3933" s="219"/>
      <c r="AT3933" s="220" t="s">
        <v>171</v>
      </c>
      <c r="AU3933" s="220" t="s">
        <v>134</v>
      </c>
      <c r="AV3933" s="11" t="s">
        <v>134</v>
      </c>
      <c r="AW3933" s="11" t="s">
        <v>33</v>
      </c>
      <c r="AX3933" s="11" t="s">
        <v>70</v>
      </c>
      <c r="AY3933" s="220" t="s">
        <v>126</v>
      </c>
    </row>
    <row r="3934" spans="2:51" s="11" customFormat="1" ht="13.5">
      <c r="B3934" s="210"/>
      <c r="C3934" s="211"/>
      <c r="D3934" s="208" t="s">
        <v>171</v>
      </c>
      <c r="E3934" s="212" t="s">
        <v>21</v>
      </c>
      <c r="F3934" s="213" t="s">
        <v>4489</v>
      </c>
      <c r="G3934" s="211"/>
      <c r="H3934" s="214">
        <v>12.95</v>
      </c>
      <c r="I3934" s="215"/>
      <c r="J3934" s="211"/>
      <c r="K3934" s="211"/>
      <c r="L3934" s="216"/>
      <c r="M3934" s="217"/>
      <c r="N3934" s="218"/>
      <c r="O3934" s="218"/>
      <c r="P3934" s="218"/>
      <c r="Q3934" s="218"/>
      <c r="R3934" s="218"/>
      <c r="S3934" s="218"/>
      <c r="T3934" s="219"/>
      <c r="AT3934" s="220" t="s">
        <v>171</v>
      </c>
      <c r="AU3934" s="220" t="s">
        <v>134</v>
      </c>
      <c r="AV3934" s="11" t="s">
        <v>134</v>
      </c>
      <c r="AW3934" s="11" t="s">
        <v>33</v>
      </c>
      <c r="AX3934" s="11" t="s">
        <v>70</v>
      </c>
      <c r="AY3934" s="220" t="s">
        <v>126</v>
      </c>
    </row>
    <row r="3935" spans="2:51" s="11" customFormat="1" ht="13.5">
      <c r="B3935" s="210"/>
      <c r="C3935" s="211"/>
      <c r="D3935" s="208" t="s">
        <v>171</v>
      </c>
      <c r="E3935" s="212" t="s">
        <v>21</v>
      </c>
      <c r="F3935" s="213" t="s">
        <v>4490</v>
      </c>
      <c r="G3935" s="211"/>
      <c r="H3935" s="214">
        <v>9.1649999999999991</v>
      </c>
      <c r="I3935" s="215"/>
      <c r="J3935" s="211"/>
      <c r="K3935" s="211"/>
      <c r="L3935" s="216"/>
      <c r="M3935" s="217"/>
      <c r="N3935" s="218"/>
      <c r="O3935" s="218"/>
      <c r="P3935" s="218"/>
      <c r="Q3935" s="218"/>
      <c r="R3935" s="218"/>
      <c r="S3935" s="218"/>
      <c r="T3935" s="219"/>
      <c r="AT3935" s="220" t="s">
        <v>171</v>
      </c>
      <c r="AU3935" s="220" t="s">
        <v>134</v>
      </c>
      <c r="AV3935" s="11" t="s">
        <v>134</v>
      </c>
      <c r="AW3935" s="11" t="s">
        <v>33</v>
      </c>
      <c r="AX3935" s="11" t="s">
        <v>70</v>
      </c>
      <c r="AY3935" s="220" t="s">
        <v>126</v>
      </c>
    </row>
    <row r="3936" spans="2:51" s="11" customFormat="1" ht="13.5">
      <c r="B3936" s="210"/>
      <c r="C3936" s="211"/>
      <c r="D3936" s="208" t="s">
        <v>171</v>
      </c>
      <c r="E3936" s="212" t="s">
        <v>21</v>
      </c>
      <c r="F3936" s="213" t="s">
        <v>4491</v>
      </c>
      <c r="G3936" s="211"/>
      <c r="H3936" s="214">
        <v>9.1750000000000007</v>
      </c>
      <c r="I3936" s="215"/>
      <c r="J3936" s="211"/>
      <c r="K3936" s="211"/>
      <c r="L3936" s="216"/>
      <c r="M3936" s="217"/>
      <c r="N3936" s="218"/>
      <c r="O3936" s="218"/>
      <c r="P3936" s="218"/>
      <c r="Q3936" s="218"/>
      <c r="R3936" s="218"/>
      <c r="S3936" s="218"/>
      <c r="T3936" s="219"/>
      <c r="AT3936" s="220" t="s">
        <v>171</v>
      </c>
      <c r="AU3936" s="220" t="s">
        <v>134</v>
      </c>
      <c r="AV3936" s="11" t="s">
        <v>134</v>
      </c>
      <c r="AW3936" s="11" t="s">
        <v>33</v>
      </c>
      <c r="AX3936" s="11" t="s">
        <v>70</v>
      </c>
      <c r="AY3936" s="220" t="s">
        <v>126</v>
      </c>
    </row>
    <row r="3937" spans="2:51" s="11" customFormat="1" ht="13.5">
      <c r="B3937" s="210"/>
      <c r="C3937" s="211"/>
      <c r="D3937" s="208" t="s">
        <v>171</v>
      </c>
      <c r="E3937" s="212" t="s">
        <v>21</v>
      </c>
      <c r="F3937" s="213" t="s">
        <v>4492</v>
      </c>
      <c r="G3937" s="211"/>
      <c r="H3937" s="214">
        <v>15</v>
      </c>
      <c r="I3937" s="215"/>
      <c r="J3937" s="211"/>
      <c r="K3937" s="211"/>
      <c r="L3937" s="216"/>
      <c r="M3937" s="217"/>
      <c r="N3937" s="218"/>
      <c r="O3937" s="218"/>
      <c r="P3937" s="218"/>
      <c r="Q3937" s="218"/>
      <c r="R3937" s="218"/>
      <c r="S3937" s="218"/>
      <c r="T3937" s="219"/>
      <c r="AT3937" s="220" t="s">
        <v>171</v>
      </c>
      <c r="AU3937" s="220" t="s">
        <v>134</v>
      </c>
      <c r="AV3937" s="11" t="s">
        <v>134</v>
      </c>
      <c r="AW3937" s="11" t="s">
        <v>33</v>
      </c>
      <c r="AX3937" s="11" t="s">
        <v>70</v>
      </c>
      <c r="AY3937" s="220" t="s">
        <v>126</v>
      </c>
    </row>
    <row r="3938" spans="2:51" s="11" customFormat="1" ht="13.5">
      <c r="B3938" s="210"/>
      <c r="C3938" s="211"/>
      <c r="D3938" s="208" t="s">
        <v>171</v>
      </c>
      <c r="E3938" s="212" t="s">
        <v>21</v>
      </c>
      <c r="F3938" s="213" t="s">
        <v>4493</v>
      </c>
      <c r="G3938" s="211"/>
      <c r="H3938" s="214">
        <v>9.5</v>
      </c>
      <c r="I3938" s="215"/>
      <c r="J3938" s="211"/>
      <c r="K3938" s="211"/>
      <c r="L3938" s="216"/>
      <c r="M3938" s="217"/>
      <c r="N3938" s="218"/>
      <c r="O3938" s="218"/>
      <c r="P3938" s="218"/>
      <c r="Q3938" s="218"/>
      <c r="R3938" s="218"/>
      <c r="S3938" s="218"/>
      <c r="T3938" s="219"/>
      <c r="AT3938" s="220" t="s">
        <v>171</v>
      </c>
      <c r="AU3938" s="220" t="s">
        <v>134</v>
      </c>
      <c r="AV3938" s="11" t="s">
        <v>134</v>
      </c>
      <c r="AW3938" s="11" t="s">
        <v>33</v>
      </c>
      <c r="AX3938" s="11" t="s">
        <v>70</v>
      </c>
      <c r="AY3938" s="220" t="s">
        <v>126</v>
      </c>
    </row>
    <row r="3939" spans="2:51" s="11" customFormat="1" ht="13.5">
      <c r="B3939" s="210"/>
      <c r="C3939" s="211"/>
      <c r="D3939" s="208" t="s">
        <v>171</v>
      </c>
      <c r="E3939" s="212" t="s">
        <v>21</v>
      </c>
      <c r="F3939" s="213" t="s">
        <v>4494</v>
      </c>
      <c r="G3939" s="211"/>
      <c r="H3939" s="214">
        <v>10.5</v>
      </c>
      <c r="I3939" s="215"/>
      <c r="J3939" s="211"/>
      <c r="K3939" s="211"/>
      <c r="L3939" s="216"/>
      <c r="M3939" s="217"/>
      <c r="N3939" s="218"/>
      <c r="O3939" s="218"/>
      <c r="P3939" s="218"/>
      <c r="Q3939" s="218"/>
      <c r="R3939" s="218"/>
      <c r="S3939" s="218"/>
      <c r="T3939" s="219"/>
      <c r="AT3939" s="220" t="s">
        <v>171</v>
      </c>
      <c r="AU3939" s="220" t="s">
        <v>134</v>
      </c>
      <c r="AV3939" s="11" t="s">
        <v>134</v>
      </c>
      <c r="AW3939" s="11" t="s">
        <v>33</v>
      </c>
      <c r="AX3939" s="11" t="s">
        <v>70</v>
      </c>
      <c r="AY3939" s="220" t="s">
        <v>126</v>
      </c>
    </row>
    <row r="3940" spans="2:51" s="11" customFormat="1" ht="13.5">
      <c r="B3940" s="210"/>
      <c r="C3940" s="211"/>
      <c r="D3940" s="208" t="s">
        <v>171</v>
      </c>
      <c r="E3940" s="212" t="s">
        <v>21</v>
      </c>
      <c r="F3940" s="213" t="s">
        <v>4495</v>
      </c>
      <c r="G3940" s="211"/>
      <c r="H3940" s="214">
        <v>8.32</v>
      </c>
      <c r="I3940" s="215"/>
      <c r="J3940" s="211"/>
      <c r="K3940" s="211"/>
      <c r="L3940" s="216"/>
      <c r="M3940" s="217"/>
      <c r="N3940" s="218"/>
      <c r="O3940" s="218"/>
      <c r="P3940" s="218"/>
      <c r="Q3940" s="218"/>
      <c r="R3940" s="218"/>
      <c r="S3940" s="218"/>
      <c r="T3940" s="219"/>
      <c r="AT3940" s="220" t="s">
        <v>171</v>
      </c>
      <c r="AU3940" s="220" t="s">
        <v>134</v>
      </c>
      <c r="AV3940" s="11" t="s">
        <v>134</v>
      </c>
      <c r="AW3940" s="11" t="s">
        <v>33</v>
      </c>
      <c r="AX3940" s="11" t="s">
        <v>70</v>
      </c>
      <c r="AY3940" s="220" t="s">
        <v>126</v>
      </c>
    </row>
    <row r="3941" spans="2:51" s="11" customFormat="1" ht="13.5">
      <c r="B3941" s="210"/>
      <c r="C3941" s="211"/>
      <c r="D3941" s="208" t="s">
        <v>171</v>
      </c>
      <c r="E3941" s="212" t="s">
        <v>21</v>
      </c>
      <c r="F3941" s="213" t="s">
        <v>4496</v>
      </c>
      <c r="G3941" s="211"/>
      <c r="H3941" s="214">
        <v>6</v>
      </c>
      <c r="I3941" s="215"/>
      <c r="J3941" s="211"/>
      <c r="K3941" s="211"/>
      <c r="L3941" s="216"/>
      <c r="M3941" s="217"/>
      <c r="N3941" s="218"/>
      <c r="O3941" s="218"/>
      <c r="P3941" s="218"/>
      <c r="Q3941" s="218"/>
      <c r="R3941" s="218"/>
      <c r="S3941" s="218"/>
      <c r="T3941" s="219"/>
      <c r="AT3941" s="220" t="s">
        <v>171</v>
      </c>
      <c r="AU3941" s="220" t="s">
        <v>134</v>
      </c>
      <c r="AV3941" s="11" t="s">
        <v>134</v>
      </c>
      <c r="AW3941" s="11" t="s">
        <v>33</v>
      </c>
      <c r="AX3941" s="11" t="s">
        <v>70</v>
      </c>
      <c r="AY3941" s="220" t="s">
        <v>126</v>
      </c>
    </row>
    <row r="3942" spans="2:51" s="11" customFormat="1" ht="13.5">
      <c r="B3942" s="210"/>
      <c r="C3942" s="211"/>
      <c r="D3942" s="208" t="s">
        <v>171</v>
      </c>
      <c r="E3942" s="212" t="s">
        <v>21</v>
      </c>
      <c r="F3942" s="213" t="s">
        <v>4497</v>
      </c>
      <c r="G3942" s="211"/>
      <c r="H3942" s="214">
        <v>9.2200000000000006</v>
      </c>
      <c r="I3942" s="215"/>
      <c r="J3942" s="211"/>
      <c r="K3942" s="211"/>
      <c r="L3942" s="216"/>
      <c r="M3942" s="217"/>
      <c r="N3942" s="218"/>
      <c r="O3942" s="218"/>
      <c r="P3942" s="218"/>
      <c r="Q3942" s="218"/>
      <c r="R3942" s="218"/>
      <c r="S3942" s="218"/>
      <c r="T3942" s="219"/>
      <c r="AT3942" s="220" t="s">
        <v>171</v>
      </c>
      <c r="AU3942" s="220" t="s">
        <v>134</v>
      </c>
      <c r="AV3942" s="11" t="s">
        <v>134</v>
      </c>
      <c r="AW3942" s="11" t="s">
        <v>33</v>
      </c>
      <c r="AX3942" s="11" t="s">
        <v>70</v>
      </c>
      <c r="AY3942" s="220" t="s">
        <v>126</v>
      </c>
    </row>
    <row r="3943" spans="2:51" s="11" customFormat="1" ht="13.5">
      <c r="B3943" s="210"/>
      <c r="C3943" s="211"/>
      <c r="D3943" s="208" t="s">
        <v>171</v>
      </c>
      <c r="E3943" s="212" t="s">
        <v>21</v>
      </c>
      <c r="F3943" s="213" t="s">
        <v>4498</v>
      </c>
      <c r="G3943" s="211"/>
      <c r="H3943" s="214">
        <v>9.2200000000000006</v>
      </c>
      <c r="I3943" s="215"/>
      <c r="J3943" s="211"/>
      <c r="K3943" s="211"/>
      <c r="L3943" s="216"/>
      <c r="M3943" s="217"/>
      <c r="N3943" s="218"/>
      <c r="O3943" s="218"/>
      <c r="P3943" s="218"/>
      <c r="Q3943" s="218"/>
      <c r="R3943" s="218"/>
      <c r="S3943" s="218"/>
      <c r="T3943" s="219"/>
      <c r="AT3943" s="220" t="s">
        <v>171</v>
      </c>
      <c r="AU3943" s="220" t="s">
        <v>134</v>
      </c>
      <c r="AV3943" s="11" t="s">
        <v>134</v>
      </c>
      <c r="AW3943" s="11" t="s">
        <v>33</v>
      </c>
      <c r="AX3943" s="11" t="s">
        <v>70</v>
      </c>
      <c r="AY3943" s="220" t="s">
        <v>126</v>
      </c>
    </row>
    <row r="3944" spans="2:51" s="11" customFormat="1" ht="13.5">
      <c r="B3944" s="210"/>
      <c r="C3944" s="211"/>
      <c r="D3944" s="208" t="s">
        <v>171</v>
      </c>
      <c r="E3944" s="212" t="s">
        <v>21</v>
      </c>
      <c r="F3944" s="213" t="s">
        <v>4499</v>
      </c>
      <c r="G3944" s="211"/>
      <c r="H3944" s="214">
        <v>9.2200000000000006</v>
      </c>
      <c r="I3944" s="215"/>
      <c r="J3944" s="211"/>
      <c r="K3944" s="211"/>
      <c r="L3944" s="216"/>
      <c r="M3944" s="217"/>
      <c r="N3944" s="218"/>
      <c r="O3944" s="218"/>
      <c r="P3944" s="218"/>
      <c r="Q3944" s="218"/>
      <c r="R3944" s="218"/>
      <c r="S3944" s="218"/>
      <c r="T3944" s="219"/>
      <c r="AT3944" s="220" t="s">
        <v>171</v>
      </c>
      <c r="AU3944" s="220" t="s">
        <v>134</v>
      </c>
      <c r="AV3944" s="11" t="s">
        <v>134</v>
      </c>
      <c r="AW3944" s="11" t="s">
        <v>33</v>
      </c>
      <c r="AX3944" s="11" t="s">
        <v>70</v>
      </c>
      <c r="AY3944" s="220" t="s">
        <v>126</v>
      </c>
    </row>
    <row r="3945" spans="2:51" s="11" customFormat="1" ht="13.5">
      <c r="B3945" s="210"/>
      <c r="C3945" s="211"/>
      <c r="D3945" s="208" t="s">
        <v>171</v>
      </c>
      <c r="E3945" s="212" t="s">
        <v>21</v>
      </c>
      <c r="F3945" s="213" t="s">
        <v>4500</v>
      </c>
      <c r="G3945" s="211"/>
      <c r="H3945" s="214">
        <v>9.2200000000000006</v>
      </c>
      <c r="I3945" s="215"/>
      <c r="J3945" s="211"/>
      <c r="K3945" s="211"/>
      <c r="L3945" s="216"/>
      <c r="M3945" s="217"/>
      <c r="N3945" s="218"/>
      <c r="O3945" s="218"/>
      <c r="P3945" s="218"/>
      <c r="Q3945" s="218"/>
      <c r="R3945" s="218"/>
      <c r="S3945" s="218"/>
      <c r="T3945" s="219"/>
      <c r="AT3945" s="220" t="s">
        <v>171</v>
      </c>
      <c r="AU3945" s="220" t="s">
        <v>134</v>
      </c>
      <c r="AV3945" s="11" t="s">
        <v>134</v>
      </c>
      <c r="AW3945" s="11" t="s">
        <v>33</v>
      </c>
      <c r="AX3945" s="11" t="s">
        <v>70</v>
      </c>
      <c r="AY3945" s="220" t="s">
        <v>126</v>
      </c>
    </row>
    <row r="3946" spans="2:51" s="11" customFormat="1" ht="13.5">
      <c r="B3946" s="210"/>
      <c r="C3946" s="211"/>
      <c r="D3946" s="208" t="s">
        <v>171</v>
      </c>
      <c r="E3946" s="212" t="s">
        <v>21</v>
      </c>
      <c r="F3946" s="213" t="s">
        <v>4501</v>
      </c>
      <c r="G3946" s="211"/>
      <c r="H3946" s="214">
        <v>9.2200000000000006</v>
      </c>
      <c r="I3946" s="215"/>
      <c r="J3946" s="211"/>
      <c r="K3946" s="211"/>
      <c r="L3946" s="216"/>
      <c r="M3946" s="217"/>
      <c r="N3946" s="218"/>
      <c r="O3946" s="218"/>
      <c r="P3946" s="218"/>
      <c r="Q3946" s="218"/>
      <c r="R3946" s="218"/>
      <c r="S3946" s="218"/>
      <c r="T3946" s="219"/>
      <c r="AT3946" s="220" t="s">
        <v>171</v>
      </c>
      <c r="AU3946" s="220" t="s">
        <v>134</v>
      </c>
      <c r="AV3946" s="11" t="s">
        <v>134</v>
      </c>
      <c r="AW3946" s="11" t="s">
        <v>33</v>
      </c>
      <c r="AX3946" s="11" t="s">
        <v>70</v>
      </c>
      <c r="AY3946" s="220" t="s">
        <v>126</v>
      </c>
    </row>
    <row r="3947" spans="2:51" s="11" customFormat="1" ht="13.5">
      <c r="B3947" s="210"/>
      <c r="C3947" s="211"/>
      <c r="D3947" s="208" t="s">
        <v>171</v>
      </c>
      <c r="E3947" s="212" t="s">
        <v>21</v>
      </c>
      <c r="F3947" s="213" t="s">
        <v>4502</v>
      </c>
      <c r="G3947" s="211"/>
      <c r="H3947" s="214">
        <v>9.1649999999999991</v>
      </c>
      <c r="I3947" s="215"/>
      <c r="J3947" s="211"/>
      <c r="K3947" s="211"/>
      <c r="L3947" s="216"/>
      <c r="M3947" s="217"/>
      <c r="N3947" s="218"/>
      <c r="O3947" s="218"/>
      <c r="P3947" s="218"/>
      <c r="Q3947" s="218"/>
      <c r="R3947" s="218"/>
      <c r="S3947" s="218"/>
      <c r="T3947" s="219"/>
      <c r="AT3947" s="220" t="s">
        <v>171</v>
      </c>
      <c r="AU3947" s="220" t="s">
        <v>134</v>
      </c>
      <c r="AV3947" s="11" t="s">
        <v>134</v>
      </c>
      <c r="AW3947" s="11" t="s">
        <v>33</v>
      </c>
      <c r="AX3947" s="11" t="s">
        <v>70</v>
      </c>
      <c r="AY3947" s="220" t="s">
        <v>126</v>
      </c>
    </row>
    <row r="3948" spans="2:51" s="11" customFormat="1" ht="13.5">
      <c r="B3948" s="210"/>
      <c r="C3948" s="211"/>
      <c r="D3948" s="208" t="s">
        <v>171</v>
      </c>
      <c r="E3948" s="212" t="s">
        <v>21</v>
      </c>
      <c r="F3948" s="213" t="s">
        <v>4503</v>
      </c>
      <c r="G3948" s="211"/>
      <c r="H3948" s="214">
        <v>9.1750000000000007</v>
      </c>
      <c r="I3948" s="215"/>
      <c r="J3948" s="211"/>
      <c r="K3948" s="211"/>
      <c r="L3948" s="216"/>
      <c r="M3948" s="217"/>
      <c r="N3948" s="218"/>
      <c r="O3948" s="218"/>
      <c r="P3948" s="218"/>
      <c r="Q3948" s="218"/>
      <c r="R3948" s="218"/>
      <c r="S3948" s="218"/>
      <c r="T3948" s="219"/>
      <c r="AT3948" s="220" t="s">
        <v>171</v>
      </c>
      <c r="AU3948" s="220" t="s">
        <v>134</v>
      </c>
      <c r="AV3948" s="11" t="s">
        <v>134</v>
      </c>
      <c r="AW3948" s="11" t="s">
        <v>33</v>
      </c>
      <c r="AX3948" s="11" t="s">
        <v>70</v>
      </c>
      <c r="AY3948" s="220" t="s">
        <v>126</v>
      </c>
    </row>
    <row r="3949" spans="2:51" s="11" customFormat="1" ht="13.5">
      <c r="B3949" s="210"/>
      <c r="C3949" s="211"/>
      <c r="D3949" s="208" t="s">
        <v>171</v>
      </c>
      <c r="E3949" s="212" t="s">
        <v>21</v>
      </c>
      <c r="F3949" s="213" t="s">
        <v>4504</v>
      </c>
      <c r="G3949" s="211"/>
      <c r="H3949" s="214">
        <v>10.5</v>
      </c>
      <c r="I3949" s="215"/>
      <c r="J3949" s="211"/>
      <c r="K3949" s="211"/>
      <c r="L3949" s="216"/>
      <c r="M3949" s="217"/>
      <c r="N3949" s="218"/>
      <c r="O3949" s="218"/>
      <c r="P3949" s="218"/>
      <c r="Q3949" s="218"/>
      <c r="R3949" s="218"/>
      <c r="S3949" s="218"/>
      <c r="T3949" s="219"/>
      <c r="AT3949" s="220" t="s">
        <v>171</v>
      </c>
      <c r="AU3949" s="220" t="s">
        <v>134</v>
      </c>
      <c r="AV3949" s="11" t="s">
        <v>134</v>
      </c>
      <c r="AW3949" s="11" t="s">
        <v>33</v>
      </c>
      <c r="AX3949" s="11" t="s">
        <v>70</v>
      </c>
      <c r="AY3949" s="220" t="s">
        <v>126</v>
      </c>
    </row>
    <row r="3950" spans="2:51" s="11" customFormat="1" ht="13.5">
      <c r="B3950" s="210"/>
      <c r="C3950" s="211"/>
      <c r="D3950" s="208" t="s">
        <v>171</v>
      </c>
      <c r="E3950" s="212" t="s">
        <v>21</v>
      </c>
      <c r="F3950" s="213" t="s">
        <v>4505</v>
      </c>
      <c r="G3950" s="211"/>
      <c r="H3950" s="214">
        <v>10.265000000000001</v>
      </c>
      <c r="I3950" s="215"/>
      <c r="J3950" s="211"/>
      <c r="K3950" s="211"/>
      <c r="L3950" s="216"/>
      <c r="M3950" s="217"/>
      <c r="N3950" s="218"/>
      <c r="O3950" s="218"/>
      <c r="P3950" s="218"/>
      <c r="Q3950" s="218"/>
      <c r="R3950" s="218"/>
      <c r="S3950" s="218"/>
      <c r="T3950" s="219"/>
      <c r="AT3950" s="220" t="s">
        <v>171</v>
      </c>
      <c r="AU3950" s="220" t="s">
        <v>134</v>
      </c>
      <c r="AV3950" s="11" t="s">
        <v>134</v>
      </c>
      <c r="AW3950" s="11" t="s">
        <v>33</v>
      </c>
      <c r="AX3950" s="11" t="s">
        <v>70</v>
      </c>
      <c r="AY3950" s="220" t="s">
        <v>126</v>
      </c>
    </row>
    <row r="3951" spans="2:51" s="11" customFormat="1" ht="13.5">
      <c r="B3951" s="210"/>
      <c r="C3951" s="211"/>
      <c r="D3951" s="208" t="s">
        <v>171</v>
      </c>
      <c r="E3951" s="212" t="s">
        <v>21</v>
      </c>
      <c r="F3951" s="213" t="s">
        <v>4506</v>
      </c>
      <c r="G3951" s="211"/>
      <c r="H3951" s="214">
        <v>10.5</v>
      </c>
      <c r="I3951" s="215"/>
      <c r="J3951" s="211"/>
      <c r="K3951" s="211"/>
      <c r="L3951" s="216"/>
      <c r="M3951" s="217"/>
      <c r="N3951" s="218"/>
      <c r="O3951" s="218"/>
      <c r="P3951" s="218"/>
      <c r="Q3951" s="218"/>
      <c r="R3951" s="218"/>
      <c r="S3951" s="218"/>
      <c r="T3951" s="219"/>
      <c r="AT3951" s="220" t="s">
        <v>171</v>
      </c>
      <c r="AU3951" s="220" t="s">
        <v>134</v>
      </c>
      <c r="AV3951" s="11" t="s">
        <v>134</v>
      </c>
      <c r="AW3951" s="11" t="s">
        <v>33</v>
      </c>
      <c r="AX3951" s="11" t="s">
        <v>70</v>
      </c>
      <c r="AY3951" s="220" t="s">
        <v>126</v>
      </c>
    </row>
    <row r="3952" spans="2:51" s="11" customFormat="1" ht="13.5">
      <c r="B3952" s="210"/>
      <c r="C3952" s="211"/>
      <c r="D3952" s="208" t="s">
        <v>171</v>
      </c>
      <c r="E3952" s="212" t="s">
        <v>21</v>
      </c>
      <c r="F3952" s="213" t="s">
        <v>4507</v>
      </c>
      <c r="G3952" s="211"/>
      <c r="H3952" s="214">
        <v>8.32</v>
      </c>
      <c r="I3952" s="215"/>
      <c r="J3952" s="211"/>
      <c r="K3952" s="211"/>
      <c r="L3952" s="216"/>
      <c r="M3952" s="217"/>
      <c r="N3952" s="218"/>
      <c r="O3952" s="218"/>
      <c r="P3952" s="218"/>
      <c r="Q3952" s="218"/>
      <c r="R3952" s="218"/>
      <c r="S3952" s="218"/>
      <c r="T3952" s="219"/>
      <c r="AT3952" s="220" t="s">
        <v>171</v>
      </c>
      <c r="AU3952" s="220" t="s">
        <v>134</v>
      </c>
      <c r="AV3952" s="11" t="s">
        <v>134</v>
      </c>
      <c r="AW3952" s="11" t="s">
        <v>33</v>
      </c>
      <c r="AX3952" s="11" t="s">
        <v>70</v>
      </c>
      <c r="AY3952" s="220" t="s">
        <v>126</v>
      </c>
    </row>
    <row r="3953" spans="2:65" s="11" customFormat="1" ht="13.5">
      <c r="B3953" s="210"/>
      <c r="C3953" s="211"/>
      <c r="D3953" s="208" t="s">
        <v>171</v>
      </c>
      <c r="E3953" s="212" t="s">
        <v>21</v>
      </c>
      <c r="F3953" s="213" t="s">
        <v>4508</v>
      </c>
      <c r="G3953" s="211"/>
      <c r="H3953" s="214">
        <v>6</v>
      </c>
      <c r="I3953" s="215"/>
      <c r="J3953" s="211"/>
      <c r="K3953" s="211"/>
      <c r="L3953" s="216"/>
      <c r="M3953" s="217"/>
      <c r="N3953" s="218"/>
      <c r="O3953" s="218"/>
      <c r="P3953" s="218"/>
      <c r="Q3953" s="218"/>
      <c r="R3953" s="218"/>
      <c r="S3953" s="218"/>
      <c r="T3953" s="219"/>
      <c r="AT3953" s="220" t="s">
        <v>171</v>
      </c>
      <c r="AU3953" s="220" t="s">
        <v>134</v>
      </c>
      <c r="AV3953" s="11" t="s">
        <v>134</v>
      </c>
      <c r="AW3953" s="11" t="s">
        <v>33</v>
      </c>
      <c r="AX3953" s="11" t="s">
        <v>70</v>
      </c>
      <c r="AY3953" s="220" t="s">
        <v>126</v>
      </c>
    </row>
    <row r="3954" spans="2:65" s="11" customFormat="1" ht="13.5">
      <c r="B3954" s="210"/>
      <c r="C3954" s="211"/>
      <c r="D3954" s="208" t="s">
        <v>171</v>
      </c>
      <c r="E3954" s="212" t="s">
        <v>21</v>
      </c>
      <c r="F3954" s="213" t="s">
        <v>4509</v>
      </c>
      <c r="G3954" s="211"/>
      <c r="H3954" s="214">
        <v>9.2200000000000006</v>
      </c>
      <c r="I3954" s="215"/>
      <c r="J3954" s="211"/>
      <c r="K3954" s="211"/>
      <c r="L3954" s="216"/>
      <c r="M3954" s="217"/>
      <c r="N3954" s="218"/>
      <c r="O3954" s="218"/>
      <c r="P3954" s="218"/>
      <c r="Q3954" s="218"/>
      <c r="R3954" s="218"/>
      <c r="S3954" s="218"/>
      <c r="T3954" s="219"/>
      <c r="AT3954" s="220" t="s">
        <v>171</v>
      </c>
      <c r="AU3954" s="220" t="s">
        <v>134</v>
      </c>
      <c r="AV3954" s="11" t="s">
        <v>134</v>
      </c>
      <c r="AW3954" s="11" t="s">
        <v>33</v>
      </c>
      <c r="AX3954" s="11" t="s">
        <v>70</v>
      </c>
      <c r="AY3954" s="220" t="s">
        <v>126</v>
      </c>
    </row>
    <row r="3955" spans="2:65" s="11" customFormat="1" ht="13.5">
      <c r="B3955" s="210"/>
      <c r="C3955" s="211"/>
      <c r="D3955" s="208" t="s">
        <v>171</v>
      </c>
      <c r="E3955" s="212" t="s">
        <v>21</v>
      </c>
      <c r="F3955" s="213" t="s">
        <v>4510</v>
      </c>
      <c r="G3955" s="211"/>
      <c r="H3955" s="214">
        <v>9.2200000000000006</v>
      </c>
      <c r="I3955" s="215"/>
      <c r="J3955" s="211"/>
      <c r="K3955" s="211"/>
      <c r="L3955" s="216"/>
      <c r="M3955" s="217"/>
      <c r="N3955" s="218"/>
      <c r="O3955" s="218"/>
      <c r="P3955" s="218"/>
      <c r="Q3955" s="218"/>
      <c r="R3955" s="218"/>
      <c r="S3955" s="218"/>
      <c r="T3955" s="219"/>
      <c r="AT3955" s="220" t="s">
        <v>171</v>
      </c>
      <c r="AU3955" s="220" t="s">
        <v>134</v>
      </c>
      <c r="AV3955" s="11" t="s">
        <v>134</v>
      </c>
      <c r="AW3955" s="11" t="s">
        <v>33</v>
      </c>
      <c r="AX3955" s="11" t="s">
        <v>70</v>
      </c>
      <c r="AY3955" s="220" t="s">
        <v>126</v>
      </c>
    </row>
    <row r="3956" spans="2:65" s="11" customFormat="1" ht="13.5">
      <c r="B3956" s="210"/>
      <c r="C3956" s="211"/>
      <c r="D3956" s="208" t="s">
        <v>171</v>
      </c>
      <c r="E3956" s="212" t="s">
        <v>21</v>
      </c>
      <c r="F3956" s="213" t="s">
        <v>4511</v>
      </c>
      <c r="G3956" s="211"/>
      <c r="H3956" s="214">
        <v>9.2200000000000006</v>
      </c>
      <c r="I3956" s="215"/>
      <c r="J3956" s="211"/>
      <c r="K3956" s="211"/>
      <c r="L3956" s="216"/>
      <c r="M3956" s="217"/>
      <c r="N3956" s="218"/>
      <c r="O3956" s="218"/>
      <c r="P3956" s="218"/>
      <c r="Q3956" s="218"/>
      <c r="R3956" s="218"/>
      <c r="S3956" s="218"/>
      <c r="T3956" s="219"/>
      <c r="AT3956" s="220" t="s">
        <v>171</v>
      </c>
      <c r="AU3956" s="220" t="s">
        <v>134</v>
      </c>
      <c r="AV3956" s="11" t="s">
        <v>134</v>
      </c>
      <c r="AW3956" s="11" t="s">
        <v>33</v>
      </c>
      <c r="AX3956" s="11" t="s">
        <v>70</v>
      </c>
      <c r="AY3956" s="220" t="s">
        <v>126</v>
      </c>
    </row>
    <row r="3957" spans="2:65" s="11" customFormat="1" ht="13.5">
      <c r="B3957" s="210"/>
      <c r="C3957" s="211"/>
      <c r="D3957" s="208" t="s">
        <v>171</v>
      </c>
      <c r="E3957" s="212" t="s">
        <v>21</v>
      </c>
      <c r="F3957" s="213" t="s">
        <v>4512</v>
      </c>
      <c r="G3957" s="211"/>
      <c r="H3957" s="214">
        <v>9.2200000000000006</v>
      </c>
      <c r="I3957" s="215"/>
      <c r="J3957" s="211"/>
      <c r="K3957" s="211"/>
      <c r="L3957" s="216"/>
      <c r="M3957" s="217"/>
      <c r="N3957" s="218"/>
      <c r="O3957" s="218"/>
      <c r="P3957" s="218"/>
      <c r="Q3957" s="218"/>
      <c r="R3957" s="218"/>
      <c r="S3957" s="218"/>
      <c r="T3957" s="219"/>
      <c r="AT3957" s="220" t="s">
        <v>171</v>
      </c>
      <c r="AU3957" s="220" t="s">
        <v>134</v>
      </c>
      <c r="AV3957" s="11" t="s">
        <v>134</v>
      </c>
      <c r="AW3957" s="11" t="s">
        <v>33</v>
      </c>
      <c r="AX3957" s="11" t="s">
        <v>70</v>
      </c>
      <c r="AY3957" s="220" t="s">
        <v>126</v>
      </c>
    </row>
    <row r="3958" spans="2:65" s="11" customFormat="1" ht="13.5">
      <c r="B3958" s="210"/>
      <c r="C3958" s="211"/>
      <c r="D3958" s="208" t="s">
        <v>171</v>
      </c>
      <c r="E3958" s="212" t="s">
        <v>21</v>
      </c>
      <c r="F3958" s="213" t="s">
        <v>4513</v>
      </c>
      <c r="G3958" s="211"/>
      <c r="H3958" s="214">
        <v>9.2200000000000006</v>
      </c>
      <c r="I3958" s="215"/>
      <c r="J3958" s="211"/>
      <c r="K3958" s="211"/>
      <c r="L3958" s="216"/>
      <c r="M3958" s="217"/>
      <c r="N3958" s="218"/>
      <c r="O3958" s="218"/>
      <c r="P3958" s="218"/>
      <c r="Q3958" s="218"/>
      <c r="R3958" s="218"/>
      <c r="S3958" s="218"/>
      <c r="T3958" s="219"/>
      <c r="AT3958" s="220" t="s">
        <v>171</v>
      </c>
      <c r="AU3958" s="220" t="s">
        <v>134</v>
      </c>
      <c r="AV3958" s="11" t="s">
        <v>134</v>
      </c>
      <c r="AW3958" s="11" t="s">
        <v>33</v>
      </c>
      <c r="AX3958" s="11" t="s">
        <v>70</v>
      </c>
      <c r="AY3958" s="220" t="s">
        <v>126</v>
      </c>
    </row>
    <row r="3959" spans="2:65" s="11" customFormat="1" ht="13.5">
      <c r="B3959" s="210"/>
      <c r="C3959" s="211"/>
      <c r="D3959" s="208" t="s">
        <v>171</v>
      </c>
      <c r="E3959" s="212" t="s">
        <v>21</v>
      </c>
      <c r="F3959" s="213" t="s">
        <v>4514</v>
      </c>
      <c r="G3959" s="211"/>
      <c r="H3959" s="214">
        <v>9.1649999999999991</v>
      </c>
      <c r="I3959" s="215"/>
      <c r="J3959" s="211"/>
      <c r="K3959" s="211"/>
      <c r="L3959" s="216"/>
      <c r="M3959" s="217"/>
      <c r="N3959" s="218"/>
      <c r="O3959" s="218"/>
      <c r="P3959" s="218"/>
      <c r="Q3959" s="218"/>
      <c r="R3959" s="218"/>
      <c r="S3959" s="218"/>
      <c r="T3959" s="219"/>
      <c r="AT3959" s="220" t="s">
        <v>171</v>
      </c>
      <c r="AU3959" s="220" t="s">
        <v>134</v>
      </c>
      <c r="AV3959" s="11" t="s">
        <v>134</v>
      </c>
      <c r="AW3959" s="11" t="s">
        <v>33</v>
      </c>
      <c r="AX3959" s="11" t="s">
        <v>70</v>
      </c>
      <c r="AY3959" s="220" t="s">
        <v>126</v>
      </c>
    </row>
    <row r="3960" spans="2:65" s="11" customFormat="1" ht="13.5">
      <c r="B3960" s="210"/>
      <c r="C3960" s="211"/>
      <c r="D3960" s="208" t="s">
        <v>171</v>
      </c>
      <c r="E3960" s="212" t="s">
        <v>21</v>
      </c>
      <c r="F3960" s="213" t="s">
        <v>4515</v>
      </c>
      <c r="G3960" s="211"/>
      <c r="H3960" s="214">
        <v>9.1750000000000007</v>
      </c>
      <c r="I3960" s="215"/>
      <c r="J3960" s="211"/>
      <c r="K3960" s="211"/>
      <c r="L3960" s="216"/>
      <c r="M3960" s="217"/>
      <c r="N3960" s="218"/>
      <c r="O3960" s="218"/>
      <c r="P3960" s="218"/>
      <c r="Q3960" s="218"/>
      <c r="R3960" s="218"/>
      <c r="S3960" s="218"/>
      <c r="T3960" s="219"/>
      <c r="AT3960" s="220" t="s">
        <v>171</v>
      </c>
      <c r="AU3960" s="220" t="s">
        <v>134</v>
      </c>
      <c r="AV3960" s="11" t="s">
        <v>134</v>
      </c>
      <c r="AW3960" s="11" t="s">
        <v>33</v>
      </c>
      <c r="AX3960" s="11" t="s">
        <v>70</v>
      </c>
      <c r="AY3960" s="220" t="s">
        <v>126</v>
      </c>
    </row>
    <row r="3961" spans="2:65" s="11" customFormat="1" ht="13.5">
      <c r="B3961" s="210"/>
      <c r="C3961" s="211"/>
      <c r="D3961" s="208" t="s">
        <v>171</v>
      </c>
      <c r="E3961" s="212" t="s">
        <v>21</v>
      </c>
      <c r="F3961" s="213" t="s">
        <v>4516</v>
      </c>
      <c r="G3961" s="211"/>
      <c r="H3961" s="214">
        <v>10.5</v>
      </c>
      <c r="I3961" s="215"/>
      <c r="J3961" s="211"/>
      <c r="K3961" s="211"/>
      <c r="L3961" s="216"/>
      <c r="M3961" s="217"/>
      <c r="N3961" s="218"/>
      <c r="O3961" s="218"/>
      <c r="P3961" s="218"/>
      <c r="Q3961" s="218"/>
      <c r="R3961" s="218"/>
      <c r="S3961" s="218"/>
      <c r="T3961" s="219"/>
      <c r="AT3961" s="220" t="s">
        <v>171</v>
      </c>
      <c r="AU3961" s="220" t="s">
        <v>134</v>
      </c>
      <c r="AV3961" s="11" t="s">
        <v>134</v>
      </c>
      <c r="AW3961" s="11" t="s">
        <v>33</v>
      </c>
      <c r="AX3961" s="11" t="s">
        <v>70</v>
      </c>
      <c r="AY3961" s="220" t="s">
        <v>126</v>
      </c>
    </row>
    <row r="3962" spans="2:65" s="12" customFormat="1" ht="13.5">
      <c r="B3962" s="221"/>
      <c r="C3962" s="222"/>
      <c r="D3962" s="205" t="s">
        <v>171</v>
      </c>
      <c r="E3962" s="248" t="s">
        <v>21</v>
      </c>
      <c r="F3962" s="249" t="s">
        <v>174</v>
      </c>
      <c r="G3962" s="222"/>
      <c r="H3962" s="250">
        <v>384.36500000000001</v>
      </c>
      <c r="I3962" s="226"/>
      <c r="J3962" s="222"/>
      <c r="K3962" s="222"/>
      <c r="L3962" s="227"/>
      <c r="M3962" s="228"/>
      <c r="N3962" s="229"/>
      <c r="O3962" s="229"/>
      <c r="P3962" s="229"/>
      <c r="Q3962" s="229"/>
      <c r="R3962" s="229"/>
      <c r="S3962" s="229"/>
      <c r="T3962" s="230"/>
      <c r="AT3962" s="231" t="s">
        <v>171</v>
      </c>
      <c r="AU3962" s="231" t="s">
        <v>134</v>
      </c>
      <c r="AV3962" s="12" t="s">
        <v>133</v>
      </c>
      <c r="AW3962" s="12" t="s">
        <v>33</v>
      </c>
      <c r="AX3962" s="12" t="s">
        <v>78</v>
      </c>
      <c r="AY3962" s="231" t="s">
        <v>126</v>
      </c>
    </row>
    <row r="3963" spans="2:65" s="1" customFormat="1" ht="22.5" customHeight="1">
      <c r="B3963" s="41"/>
      <c r="C3963" s="193" t="s">
        <v>4517</v>
      </c>
      <c r="D3963" s="193" t="s">
        <v>129</v>
      </c>
      <c r="E3963" s="194" t="s">
        <v>4518</v>
      </c>
      <c r="F3963" s="195" t="s">
        <v>4519</v>
      </c>
      <c r="G3963" s="196" t="s">
        <v>400</v>
      </c>
      <c r="H3963" s="197">
        <v>100.91500000000001</v>
      </c>
      <c r="I3963" s="198"/>
      <c r="J3963" s="199">
        <f>ROUND(I3963*H3963,2)</f>
        <v>0</v>
      </c>
      <c r="K3963" s="195" t="s">
        <v>160</v>
      </c>
      <c r="L3963" s="61"/>
      <c r="M3963" s="200" t="s">
        <v>21</v>
      </c>
      <c r="N3963" s="201" t="s">
        <v>42</v>
      </c>
      <c r="O3963" s="42"/>
      <c r="P3963" s="202">
        <f>O3963*H3963</f>
        <v>0</v>
      </c>
      <c r="Q3963" s="202">
        <v>0</v>
      </c>
      <c r="R3963" s="202">
        <f>Q3963*H3963</f>
        <v>0</v>
      </c>
      <c r="S3963" s="202">
        <v>0</v>
      </c>
      <c r="T3963" s="203">
        <f>S3963*H3963</f>
        <v>0</v>
      </c>
      <c r="AR3963" s="24" t="s">
        <v>161</v>
      </c>
      <c r="AT3963" s="24" t="s">
        <v>129</v>
      </c>
      <c r="AU3963" s="24" t="s">
        <v>134</v>
      </c>
      <c r="AY3963" s="24" t="s">
        <v>126</v>
      </c>
      <c r="BE3963" s="204">
        <f>IF(N3963="základní",J3963,0)</f>
        <v>0</v>
      </c>
      <c r="BF3963" s="204">
        <f>IF(N3963="snížená",J3963,0)</f>
        <v>0</v>
      </c>
      <c r="BG3963" s="204">
        <f>IF(N3963="zákl. přenesená",J3963,0)</f>
        <v>0</v>
      </c>
      <c r="BH3963" s="204">
        <f>IF(N3963="sníž. přenesená",J3963,0)</f>
        <v>0</v>
      </c>
      <c r="BI3963" s="204">
        <f>IF(N3963="nulová",J3963,0)</f>
        <v>0</v>
      </c>
      <c r="BJ3963" s="24" t="s">
        <v>134</v>
      </c>
      <c r="BK3963" s="204">
        <f>ROUND(I3963*H3963,2)</f>
        <v>0</v>
      </c>
      <c r="BL3963" s="24" t="s">
        <v>161</v>
      </c>
      <c r="BM3963" s="24" t="s">
        <v>4520</v>
      </c>
    </row>
    <row r="3964" spans="2:65" s="1" customFormat="1" ht="13.5">
      <c r="B3964" s="41"/>
      <c r="C3964" s="63"/>
      <c r="D3964" s="208" t="s">
        <v>135</v>
      </c>
      <c r="E3964" s="63"/>
      <c r="F3964" s="209" t="s">
        <v>4521</v>
      </c>
      <c r="G3964" s="63"/>
      <c r="H3964" s="63"/>
      <c r="I3964" s="163"/>
      <c r="J3964" s="63"/>
      <c r="K3964" s="63"/>
      <c r="L3964" s="61"/>
      <c r="M3964" s="207"/>
      <c r="N3964" s="42"/>
      <c r="O3964" s="42"/>
      <c r="P3964" s="42"/>
      <c r="Q3964" s="42"/>
      <c r="R3964" s="42"/>
      <c r="S3964" s="42"/>
      <c r="T3964" s="78"/>
      <c r="AT3964" s="24" t="s">
        <v>135</v>
      </c>
      <c r="AU3964" s="24" t="s">
        <v>134</v>
      </c>
    </row>
    <row r="3965" spans="2:65" s="1" customFormat="1" ht="54">
      <c r="B3965" s="41"/>
      <c r="C3965" s="63"/>
      <c r="D3965" s="208" t="s">
        <v>299</v>
      </c>
      <c r="E3965" s="63"/>
      <c r="F3965" s="236" t="s">
        <v>4425</v>
      </c>
      <c r="G3965" s="63"/>
      <c r="H3965" s="63"/>
      <c r="I3965" s="163"/>
      <c r="J3965" s="63"/>
      <c r="K3965" s="63"/>
      <c r="L3965" s="61"/>
      <c r="M3965" s="207"/>
      <c r="N3965" s="42"/>
      <c r="O3965" s="42"/>
      <c r="P3965" s="42"/>
      <c r="Q3965" s="42"/>
      <c r="R3965" s="42"/>
      <c r="S3965" s="42"/>
      <c r="T3965" s="78"/>
      <c r="AT3965" s="24" t="s">
        <v>299</v>
      </c>
      <c r="AU3965" s="24" t="s">
        <v>134</v>
      </c>
    </row>
    <row r="3966" spans="2:65" s="11" customFormat="1" ht="13.5">
      <c r="B3966" s="210"/>
      <c r="C3966" s="211"/>
      <c r="D3966" s="208" t="s">
        <v>171</v>
      </c>
      <c r="E3966" s="212" t="s">
        <v>21</v>
      </c>
      <c r="F3966" s="213" t="s">
        <v>4522</v>
      </c>
      <c r="G3966" s="211"/>
      <c r="H3966" s="214">
        <v>7.9249999999999998</v>
      </c>
      <c r="I3966" s="215"/>
      <c r="J3966" s="211"/>
      <c r="K3966" s="211"/>
      <c r="L3966" s="216"/>
      <c r="M3966" s="217"/>
      <c r="N3966" s="218"/>
      <c r="O3966" s="218"/>
      <c r="P3966" s="218"/>
      <c r="Q3966" s="218"/>
      <c r="R3966" s="218"/>
      <c r="S3966" s="218"/>
      <c r="T3966" s="219"/>
      <c r="AT3966" s="220" t="s">
        <v>171</v>
      </c>
      <c r="AU3966" s="220" t="s">
        <v>134</v>
      </c>
      <c r="AV3966" s="11" t="s">
        <v>134</v>
      </c>
      <c r="AW3966" s="11" t="s">
        <v>33</v>
      </c>
      <c r="AX3966" s="11" t="s">
        <v>70</v>
      </c>
      <c r="AY3966" s="220" t="s">
        <v>126</v>
      </c>
    </row>
    <row r="3967" spans="2:65" s="11" customFormat="1" ht="13.5">
      <c r="B3967" s="210"/>
      <c r="C3967" s="211"/>
      <c r="D3967" s="208" t="s">
        <v>171</v>
      </c>
      <c r="E3967" s="212" t="s">
        <v>21</v>
      </c>
      <c r="F3967" s="213" t="s">
        <v>4523</v>
      </c>
      <c r="G3967" s="211"/>
      <c r="H3967" s="214">
        <v>9</v>
      </c>
      <c r="I3967" s="215"/>
      <c r="J3967" s="211"/>
      <c r="K3967" s="211"/>
      <c r="L3967" s="216"/>
      <c r="M3967" s="217"/>
      <c r="N3967" s="218"/>
      <c r="O3967" s="218"/>
      <c r="P3967" s="218"/>
      <c r="Q3967" s="218"/>
      <c r="R3967" s="218"/>
      <c r="S3967" s="218"/>
      <c r="T3967" s="219"/>
      <c r="AT3967" s="220" t="s">
        <v>171</v>
      </c>
      <c r="AU3967" s="220" t="s">
        <v>134</v>
      </c>
      <c r="AV3967" s="11" t="s">
        <v>134</v>
      </c>
      <c r="AW3967" s="11" t="s">
        <v>33</v>
      </c>
      <c r="AX3967" s="11" t="s">
        <v>70</v>
      </c>
      <c r="AY3967" s="220" t="s">
        <v>126</v>
      </c>
    </row>
    <row r="3968" spans="2:65" s="11" customFormat="1" ht="13.5">
      <c r="B3968" s="210"/>
      <c r="C3968" s="211"/>
      <c r="D3968" s="208" t="s">
        <v>171</v>
      </c>
      <c r="E3968" s="212" t="s">
        <v>21</v>
      </c>
      <c r="F3968" s="213" t="s">
        <v>4524</v>
      </c>
      <c r="G3968" s="211"/>
      <c r="H3968" s="214">
        <v>9</v>
      </c>
      <c r="I3968" s="215"/>
      <c r="J3968" s="211"/>
      <c r="K3968" s="211"/>
      <c r="L3968" s="216"/>
      <c r="M3968" s="217"/>
      <c r="N3968" s="218"/>
      <c r="O3968" s="218"/>
      <c r="P3968" s="218"/>
      <c r="Q3968" s="218"/>
      <c r="R3968" s="218"/>
      <c r="S3968" s="218"/>
      <c r="T3968" s="219"/>
      <c r="AT3968" s="220" t="s">
        <v>171</v>
      </c>
      <c r="AU3968" s="220" t="s">
        <v>134</v>
      </c>
      <c r="AV3968" s="11" t="s">
        <v>134</v>
      </c>
      <c r="AW3968" s="11" t="s">
        <v>33</v>
      </c>
      <c r="AX3968" s="11" t="s">
        <v>70</v>
      </c>
      <c r="AY3968" s="220" t="s">
        <v>126</v>
      </c>
    </row>
    <row r="3969" spans="2:51" s="11" customFormat="1" ht="13.5">
      <c r="B3969" s="210"/>
      <c r="C3969" s="211"/>
      <c r="D3969" s="208" t="s">
        <v>171</v>
      </c>
      <c r="E3969" s="212" t="s">
        <v>21</v>
      </c>
      <c r="F3969" s="213" t="s">
        <v>4525</v>
      </c>
      <c r="G3969" s="211"/>
      <c r="H3969" s="214">
        <v>3.4</v>
      </c>
      <c r="I3969" s="215"/>
      <c r="J3969" s="211"/>
      <c r="K3969" s="211"/>
      <c r="L3969" s="216"/>
      <c r="M3969" s="217"/>
      <c r="N3969" s="218"/>
      <c r="O3969" s="218"/>
      <c r="P3969" s="218"/>
      <c r="Q3969" s="218"/>
      <c r="R3969" s="218"/>
      <c r="S3969" s="218"/>
      <c r="T3969" s="219"/>
      <c r="AT3969" s="220" t="s">
        <v>171</v>
      </c>
      <c r="AU3969" s="220" t="s">
        <v>134</v>
      </c>
      <c r="AV3969" s="11" t="s">
        <v>134</v>
      </c>
      <c r="AW3969" s="11" t="s">
        <v>33</v>
      </c>
      <c r="AX3969" s="11" t="s">
        <v>70</v>
      </c>
      <c r="AY3969" s="220" t="s">
        <v>126</v>
      </c>
    </row>
    <row r="3970" spans="2:51" s="11" customFormat="1" ht="13.5">
      <c r="B3970" s="210"/>
      <c r="C3970" s="211"/>
      <c r="D3970" s="208" t="s">
        <v>171</v>
      </c>
      <c r="E3970" s="212" t="s">
        <v>21</v>
      </c>
      <c r="F3970" s="213" t="s">
        <v>4526</v>
      </c>
      <c r="G3970" s="211"/>
      <c r="H3970" s="214">
        <v>2</v>
      </c>
      <c r="I3970" s="215"/>
      <c r="J3970" s="211"/>
      <c r="K3970" s="211"/>
      <c r="L3970" s="216"/>
      <c r="M3970" s="217"/>
      <c r="N3970" s="218"/>
      <c r="O3970" s="218"/>
      <c r="P3970" s="218"/>
      <c r="Q3970" s="218"/>
      <c r="R3970" s="218"/>
      <c r="S3970" s="218"/>
      <c r="T3970" s="219"/>
      <c r="AT3970" s="220" t="s">
        <v>171</v>
      </c>
      <c r="AU3970" s="220" t="s">
        <v>134</v>
      </c>
      <c r="AV3970" s="11" t="s">
        <v>134</v>
      </c>
      <c r="AW3970" s="11" t="s">
        <v>33</v>
      </c>
      <c r="AX3970" s="11" t="s">
        <v>70</v>
      </c>
      <c r="AY3970" s="220" t="s">
        <v>126</v>
      </c>
    </row>
    <row r="3971" spans="2:51" s="11" customFormat="1" ht="13.5">
      <c r="B3971" s="210"/>
      <c r="C3971" s="211"/>
      <c r="D3971" s="208" t="s">
        <v>171</v>
      </c>
      <c r="E3971" s="212" t="s">
        <v>21</v>
      </c>
      <c r="F3971" s="213" t="s">
        <v>4527</v>
      </c>
      <c r="G3971" s="211"/>
      <c r="H3971" s="214">
        <v>3.27</v>
      </c>
      <c r="I3971" s="215"/>
      <c r="J3971" s="211"/>
      <c r="K3971" s="211"/>
      <c r="L3971" s="216"/>
      <c r="M3971" s="217"/>
      <c r="N3971" s="218"/>
      <c r="O3971" s="218"/>
      <c r="P3971" s="218"/>
      <c r="Q3971" s="218"/>
      <c r="R3971" s="218"/>
      <c r="S3971" s="218"/>
      <c r="T3971" s="219"/>
      <c r="AT3971" s="220" t="s">
        <v>171</v>
      </c>
      <c r="AU3971" s="220" t="s">
        <v>134</v>
      </c>
      <c r="AV3971" s="11" t="s">
        <v>134</v>
      </c>
      <c r="AW3971" s="11" t="s">
        <v>33</v>
      </c>
      <c r="AX3971" s="11" t="s">
        <v>70</v>
      </c>
      <c r="AY3971" s="220" t="s">
        <v>126</v>
      </c>
    </row>
    <row r="3972" spans="2:51" s="11" customFormat="1" ht="13.5">
      <c r="B3972" s="210"/>
      <c r="C3972" s="211"/>
      <c r="D3972" s="208" t="s">
        <v>171</v>
      </c>
      <c r="E3972" s="212" t="s">
        <v>21</v>
      </c>
      <c r="F3972" s="213" t="s">
        <v>4528</v>
      </c>
      <c r="G3972" s="211"/>
      <c r="H3972" s="214">
        <v>3.85</v>
      </c>
      <c r="I3972" s="215"/>
      <c r="J3972" s="211"/>
      <c r="K3972" s="211"/>
      <c r="L3972" s="216"/>
      <c r="M3972" s="217"/>
      <c r="N3972" s="218"/>
      <c r="O3972" s="218"/>
      <c r="P3972" s="218"/>
      <c r="Q3972" s="218"/>
      <c r="R3972" s="218"/>
      <c r="S3972" s="218"/>
      <c r="T3972" s="219"/>
      <c r="AT3972" s="220" t="s">
        <v>171</v>
      </c>
      <c r="AU3972" s="220" t="s">
        <v>134</v>
      </c>
      <c r="AV3972" s="11" t="s">
        <v>134</v>
      </c>
      <c r="AW3972" s="11" t="s">
        <v>33</v>
      </c>
      <c r="AX3972" s="11" t="s">
        <v>70</v>
      </c>
      <c r="AY3972" s="220" t="s">
        <v>126</v>
      </c>
    </row>
    <row r="3973" spans="2:51" s="11" customFormat="1" ht="13.5">
      <c r="B3973" s="210"/>
      <c r="C3973" s="211"/>
      <c r="D3973" s="208" t="s">
        <v>171</v>
      </c>
      <c r="E3973" s="212" t="s">
        <v>21</v>
      </c>
      <c r="F3973" s="213" t="s">
        <v>4529</v>
      </c>
      <c r="G3973" s="211"/>
      <c r="H3973" s="214">
        <v>3.85</v>
      </c>
      <c r="I3973" s="215"/>
      <c r="J3973" s="211"/>
      <c r="K3973" s="211"/>
      <c r="L3973" s="216"/>
      <c r="M3973" s="217"/>
      <c r="N3973" s="218"/>
      <c r="O3973" s="218"/>
      <c r="P3973" s="218"/>
      <c r="Q3973" s="218"/>
      <c r="R3973" s="218"/>
      <c r="S3973" s="218"/>
      <c r="T3973" s="219"/>
      <c r="AT3973" s="220" t="s">
        <v>171</v>
      </c>
      <c r="AU3973" s="220" t="s">
        <v>134</v>
      </c>
      <c r="AV3973" s="11" t="s">
        <v>134</v>
      </c>
      <c r="AW3973" s="11" t="s">
        <v>33</v>
      </c>
      <c r="AX3973" s="11" t="s">
        <v>70</v>
      </c>
      <c r="AY3973" s="220" t="s">
        <v>126</v>
      </c>
    </row>
    <row r="3974" spans="2:51" s="11" customFormat="1" ht="13.5">
      <c r="B3974" s="210"/>
      <c r="C3974" s="211"/>
      <c r="D3974" s="208" t="s">
        <v>171</v>
      </c>
      <c r="E3974" s="212" t="s">
        <v>21</v>
      </c>
      <c r="F3974" s="213" t="s">
        <v>4530</v>
      </c>
      <c r="G3974" s="211"/>
      <c r="H3974" s="214">
        <v>3.85</v>
      </c>
      <c r="I3974" s="215"/>
      <c r="J3974" s="211"/>
      <c r="K3974" s="211"/>
      <c r="L3974" s="216"/>
      <c r="M3974" s="217"/>
      <c r="N3974" s="218"/>
      <c r="O3974" s="218"/>
      <c r="P3974" s="218"/>
      <c r="Q3974" s="218"/>
      <c r="R3974" s="218"/>
      <c r="S3974" s="218"/>
      <c r="T3974" s="219"/>
      <c r="AT3974" s="220" t="s">
        <v>171</v>
      </c>
      <c r="AU3974" s="220" t="s">
        <v>134</v>
      </c>
      <c r="AV3974" s="11" t="s">
        <v>134</v>
      </c>
      <c r="AW3974" s="11" t="s">
        <v>33</v>
      </c>
      <c r="AX3974" s="11" t="s">
        <v>70</v>
      </c>
      <c r="AY3974" s="220" t="s">
        <v>126</v>
      </c>
    </row>
    <row r="3975" spans="2:51" s="11" customFormat="1" ht="13.5">
      <c r="B3975" s="210"/>
      <c r="C3975" s="211"/>
      <c r="D3975" s="208" t="s">
        <v>171</v>
      </c>
      <c r="E3975" s="212" t="s">
        <v>21</v>
      </c>
      <c r="F3975" s="213" t="s">
        <v>4531</v>
      </c>
      <c r="G3975" s="211"/>
      <c r="H3975" s="214">
        <v>3.85</v>
      </c>
      <c r="I3975" s="215"/>
      <c r="J3975" s="211"/>
      <c r="K3975" s="211"/>
      <c r="L3975" s="216"/>
      <c r="M3975" s="217"/>
      <c r="N3975" s="218"/>
      <c r="O3975" s="218"/>
      <c r="P3975" s="218"/>
      <c r="Q3975" s="218"/>
      <c r="R3975" s="218"/>
      <c r="S3975" s="218"/>
      <c r="T3975" s="219"/>
      <c r="AT3975" s="220" t="s">
        <v>171</v>
      </c>
      <c r="AU3975" s="220" t="s">
        <v>134</v>
      </c>
      <c r="AV3975" s="11" t="s">
        <v>134</v>
      </c>
      <c r="AW3975" s="11" t="s">
        <v>33</v>
      </c>
      <c r="AX3975" s="11" t="s">
        <v>70</v>
      </c>
      <c r="AY3975" s="220" t="s">
        <v>126</v>
      </c>
    </row>
    <row r="3976" spans="2:51" s="11" customFormat="1" ht="13.5">
      <c r="B3976" s="210"/>
      <c r="C3976" s="211"/>
      <c r="D3976" s="208" t="s">
        <v>171</v>
      </c>
      <c r="E3976" s="212" t="s">
        <v>21</v>
      </c>
      <c r="F3976" s="213" t="s">
        <v>4532</v>
      </c>
      <c r="G3976" s="211"/>
      <c r="H3976" s="214">
        <v>3.85</v>
      </c>
      <c r="I3976" s="215"/>
      <c r="J3976" s="211"/>
      <c r="K3976" s="211"/>
      <c r="L3976" s="216"/>
      <c r="M3976" s="217"/>
      <c r="N3976" s="218"/>
      <c r="O3976" s="218"/>
      <c r="P3976" s="218"/>
      <c r="Q3976" s="218"/>
      <c r="R3976" s="218"/>
      <c r="S3976" s="218"/>
      <c r="T3976" s="219"/>
      <c r="AT3976" s="220" t="s">
        <v>171</v>
      </c>
      <c r="AU3976" s="220" t="s">
        <v>134</v>
      </c>
      <c r="AV3976" s="11" t="s">
        <v>134</v>
      </c>
      <c r="AW3976" s="11" t="s">
        <v>33</v>
      </c>
      <c r="AX3976" s="11" t="s">
        <v>70</v>
      </c>
      <c r="AY3976" s="220" t="s">
        <v>126</v>
      </c>
    </row>
    <row r="3977" spans="2:51" s="11" customFormat="1" ht="13.5">
      <c r="B3977" s="210"/>
      <c r="C3977" s="211"/>
      <c r="D3977" s="208" t="s">
        <v>171</v>
      </c>
      <c r="E3977" s="212" t="s">
        <v>21</v>
      </c>
      <c r="F3977" s="213" t="s">
        <v>4533</v>
      </c>
      <c r="G3977" s="211"/>
      <c r="H3977" s="214">
        <v>3.8250000000000002</v>
      </c>
      <c r="I3977" s="215"/>
      <c r="J3977" s="211"/>
      <c r="K3977" s="211"/>
      <c r="L3977" s="216"/>
      <c r="M3977" s="217"/>
      <c r="N3977" s="218"/>
      <c r="O3977" s="218"/>
      <c r="P3977" s="218"/>
      <c r="Q3977" s="218"/>
      <c r="R3977" s="218"/>
      <c r="S3977" s="218"/>
      <c r="T3977" s="219"/>
      <c r="AT3977" s="220" t="s">
        <v>171</v>
      </c>
      <c r="AU3977" s="220" t="s">
        <v>134</v>
      </c>
      <c r="AV3977" s="11" t="s">
        <v>134</v>
      </c>
      <c r="AW3977" s="11" t="s">
        <v>33</v>
      </c>
      <c r="AX3977" s="11" t="s">
        <v>70</v>
      </c>
      <c r="AY3977" s="220" t="s">
        <v>126</v>
      </c>
    </row>
    <row r="3978" spans="2:51" s="11" customFormat="1" ht="13.5">
      <c r="B3978" s="210"/>
      <c r="C3978" s="211"/>
      <c r="D3978" s="208" t="s">
        <v>171</v>
      </c>
      <c r="E3978" s="212" t="s">
        <v>21</v>
      </c>
      <c r="F3978" s="213" t="s">
        <v>4534</v>
      </c>
      <c r="G3978" s="211"/>
      <c r="H3978" s="214">
        <v>3.82</v>
      </c>
      <c r="I3978" s="215"/>
      <c r="J3978" s="211"/>
      <c r="K3978" s="211"/>
      <c r="L3978" s="216"/>
      <c r="M3978" s="217"/>
      <c r="N3978" s="218"/>
      <c r="O3978" s="218"/>
      <c r="P3978" s="218"/>
      <c r="Q3978" s="218"/>
      <c r="R3978" s="218"/>
      <c r="S3978" s="218"/>
      <c r="T3978" s="219"/>
      <c r="AT3978" s="220" t="s">
        <v>171</v>
      </c>
      <c r="AU3978" s="220" t="s">
        <v>134</v>
      </c>
      <c r="AV3978" s="11" t="s">
        <v>134</v>
      </c>
      <c r="AW3978" s="11" t="s">
        <v>33</v>
      </c>
      <c r="AX3978" s="11" t="s">
        <v>70</v>
      </c>
      <c r="AY3978" s="220" t="s">
        <v>126</v>
      </c>
    </row>
    <row r="3979" spans="2:51" s="11" customFormat="1" ht="13.5">
      <c r="B3979" s="210"/>
      <c r="C3979" s="211"/>
      <c r="D3979" s="208" t="s">
        <v>171</v>
      </c>
      <c r="E3979" s="212" t="s">
        <v>21</v>
      </c>
      <c r="F3979" s="213" t="s">
        <v>4535</v>
      </c>
      <c r="G3979" s="211"/>
      <c r="H3979" s="214">
        <v>3.86</v>
      </c>
      <c r="I3979" s="215"/>
      <c r="J3979" s="211"/>
      <c r="K3979" s="211"/>
      <c r="L3979" s="216"/>
      <c r="M3979" s="217"/>
      <c r="N3979" s="218"/>
      <c r="O3979" s="218"/>
      <c r="P3979" s="218"/>
      <c r="Q3979" s="218"/>
      <c r="R3979" s="218"/>
      <c r="S3979" s="218"/>
      <c r="T3979" s="219"/>
      <c r="AT3979" s="220" t="s">
        <v>171</v>
      </c>
      <c r="AU3979" s="220" t="s">
        <v>134</v>
      </c>
      <c r="AV3979" s="11" t="s">
        <v>134</v>
      </c>
      <c r="AW3979" s="11" t="s">
        <v>33</v>
      </c>
      <c r="AX3979" s="11" t="s">
        <v>70</v>
      </c>
      <c r="AY3979" s="220" t="s">
        <v>126</v>
      </c>
    </row>
    <row r="3980" spans="2:51" s="11" customFormat="1" ht="13.5">
      <c r="B3980" s="210"/>
      <c r="C3980" s="211"/>
      <c r="D3980" s="208" t="s">
        <v>171</v>
      </c>
      <c r="E3980" s="212" t="s">
        <v>21</v>
      </c>
      <c r="F3980" s="213" t="s">
        <v>4536</v>
      </c>
      <c r="G3980" s="211"/>
      <c r="H3980" s="214">
        <v>2</v>
      </c>
      <c r="I3980" s="215"/>
      <c r="J3980" s="211"/>
      <c r="K3980" s="211"/>
      <c r="L3980" s="216"/>
      <c r="M3980" s="217"/>
      <c r="N3980" s="218"/>
      <c r="O3980" s="218"/>
      <c r="P3980" s="218"/>
      <c r="Q3980" s="218"/>
      <c r="R3980" s="218"/>
      <c r="S3980" s="218"/>
      <c r="T3980" s="219"/>
      <c r="AT3980" s="220" t="s">
        <v>171</v>
      </c>
      <c r="AU3980" s="220" t="s">
        <v>134</v>
      </c>
      <c r="AV3980" s="11" t="s">
        <v>134</v>
      </c>
      <c r="AW3980" s="11" t="s">
        <v>33</v>
      </c>
      <c r="AX3980" s="11" t="s">
        <v>70</v>
      </c>
      <c r="AY3980" s="220" t="s">
        <v>126</v>
      </c>
    </row>
    <row r="3981" spans="2:51" s="11" customFormat="1" ht="13.5">
      <c r="B3981" s="210"/>
      <c r="C3981" s="211"/>
      <c r="D3981" s="208" t="s">
        <v>171</v>
      </c>
      <c r="E3981" s="212" t="s">
        <v>21</v>
      </c>
      <c r="F3981" s="213" t="s">
        <v>4537</v>
      </c>
      <c r="G3981" s="211"/>
      <c r="H3981" s="214">
        <v>3.27</v>
      </c>
      <c r="I3981" s="215"/>
      <c r="J3981" s="211"/>
      <c r="K3981" s="211"/>
      <c r="L3981" s="216"/>
      <c r="M3981" s="217"/>
      <c r="N3981" s="218"/>
      <c r="O3981" s="218"/>
      <c r="P3981" s="218"/>
      <c r="Q3981" s="218"/>
      <c r="R3981" s="218"/>
      <c r="S3981" s="218"/>
      <c r="T3981" s="219"/>
      <c r="AT3981" s="220" t="s">
        <v>171</v>
      </c>
      <c r="AU3981" s="220" t="s">
        <v>134</v>
      </c>
      <c r="AV3981" s="11" t="s">
        <v>134</v>
      </c>
      <c r="AW3981" s="11" t="s">
        <v>33</v>
      </c>
      <c r="AX3981" s="11" t="s">
        <v>70</v>
      </c>
      <c r="AY3981" s="220" t="s">
        <v>126</v>
      </c>
    </row>
    <row r="3982" spans="2:51" s="11" customFormat="1" ht="13.5">
      <c r="B3982" s="210"/>
      <c r="C3982" s="211"/>
      <c r="D3982" s="208" t="s">
        <v>171</v>
      </c>
      <c r="E3982" s="212" t="s">
        <v>21</v>
      </c>
      <c r="F3982" s="213" t="s">
        <v>4538</v>
      </c>
      <c r="G3982" s="211"/>
      <c r="H3982" s="214">
        <v>3.85</v>
      </c>
      <c r="I3982" s="215"/>
      <c r="J3982" s="211"/>
      <c r="K3982" s="211"/>
      <c r="L3982" s="216"/>
      <c r="M3982" s="217"/>
      <c r="N3982" s="218"/>
      <c r="O3982" s="218"/>
      <c r="P3982" s="218"/>
      <c r="Q3982" s="218"/>
      <c r="R3982" s="218"/>
      <c r="S3982" s="218"/>
      <c r="T3982" s="219"/>
      <c r="AT3982" s="220" t="s">
        <v>171</v>
      </c>
      <c r="AU3982" s="220" t="s">
        <v>134</v>
      </c>
      <c r="AV3982" s="11" t="s">
        <v>134</v>
      </c>
      <c r="AW3982" s="11" t="s">
        <v>33</v>
      </c>
      <c r="AX3982" s="11" t="s">
        <v>70</v>
      </c>
      <c r="AY3982" s="220" t="s">
        <v>126</v>
      </c>
    </row>
    <row r="3983" spans="2:51" s="11" customFormat="1" ht="13.5">
      <c r="B3983" s="210"/>
      <c r="C3983" s="211"/>
      <c r="D3983" s="208" t="s">
        <v>171</v>
      </c>
      <c r="E3983" s="212" t="s">
        <v>21</v>
      </c>
      <c r="F3983" s="213" t="s">
        <v>4539</v>
      </c>
      <c r="G3983" s="211"/>
      <c r="H3983" s="214">
        <v>3.85</v>
      </c>
      <c r="I3983" s="215"/>
      <c r="J3983" s="211"/>
      <c r="K3983" s="211"/>
      <c r="L3983" s="216"/>
      <c r="M3983" s="217"/>
      <c r="N3983" s="218"/>
      <c r="O3983" s="218"/>
      <c r="P3983" s="218"/>
      <c r="Q3983" s="218"/>
      <c r="R3983" s="218"/>
      <c r="S3983" s="218"/>
      <c r="T3983" s="219"/>
      <c r="AT3983" s="220" t="s">
        <v>171</v>
      </c>
      <c r="AU3983" s="220" t="s">
        <v>134</v>
      </c>
      <c r="AV3983" s="11" t="s">
        <v>134</v>
      </c>
      <c r="AW3983" s="11" t="s">
        <v>33</v>
      </c>
      <c r="AX3983" s="11" t="s">
        <v>70</v>
      </c>
      <c r="AY3983" s="220" t="s">
        <v>126</v>
      </c>
    </row>
    <row r="3984" spans="2:51" s="11" customFormat="1" ht="13.5">
      <c r="B3984" s="210"/>
      <c r="C3984" s="211"/>
      <c r="D3984" s="208" t="s">
        <v>171</v>
      </c>
      <c r="E3984" s="212" t="s">
        <v>21</v>
      </c>
      <c r="F3984" s="213" t="s">
        <v>4540</v>
      </c>
      <c r="G3984" s="211"/>
      <c r="H3984" s="214">
        <v>3.85</v>
      </c>
      <c r="I3984" s="215"/>
      <c r="J3984" s="211"/>
      <c r="K3984" s="211"/>
      <c r="L3984" s="216"/>
      <c r="M3984" s="217"/>
      <c r="N3984" s="218"/>
      <c r="O3984" s="218"/>
      <c r="P3984" s="218"/>
      <c r="Q3984" s="218"/>
      <c r="R3984" s="218"/>
      <c r="S3984" s="218"/>
      <c r="T3984" s="219"/>
      <c r="AT3984" s="220" t="s">
        <v>171</v>
      </c>
      <c r="AU3984" s="220" t="s">
        <v>134</v>
      </c>
      <c r="AV3984" s="11" t="s">
        <v>134</v>
      </c>
      <c r="AW3984" s="11" t="s">
        <v>33</v>
      </c>
      <c r="AX3984" s="11" t="s">
        <v>70</v>
      </c>
      <c r="AY3984" s="220" t="s">
        <v>126</v>
      </c>
    </row>
    <row r="3985" spans="2:65" s="11" customFormat="1" ht="13.5">
      <c r="B3985" s="210"/>
      <c r="C3985" s="211"/>
      <c r="D3985" s="208" t="s">
        <v>171</v>
      </c>
      <c r="E3985" s="212" t="s">
        <v>21</v>
      </c>
      <c r="F3985" s="213" t="s">
        <v>4541</v>
      </c>
      <c r="G3985" s="211"/>
      <c r="H3985" s="214">
        <v>3.85</v>
      </c>
      <c r="I3985" s="215"/>
      <c r="J3985" s="211"/>
      <c r="K3985" s="211"/>
      <c r="L3985" s="216"/>
      <c r="M3985" s="217"/>
      <c r="N3985" s="218"/>
      <c r="O3985" s="218"/>
      <c r="P3985" s="218"/>
      <c r="Q3985" s="218"/>
      <c r="R3985" s="218"/>
      <c r="S3985" s="218"/>
      <c r="T3985" s="219"/>
      <c r="AT3985" s="220" t="s">
        <v>171</v>
      </c>
      <c r="AU3985" s="220" t="s">
        <v>134</v>
      </c>
      <c r="AV3985" s="11" t="s">
        <v>134</v>
      </c>
      <c r="AW3985" s="11" t="s">
        <v>33</v>
      </c>
      <c r="AX3985" s="11" t="s">
        <v>70</v>
      </c>
      <c r="AY3985" s="220" t="s">
        <v>126</v>
      </c>
    </row>
    <row r="3986" spans="2:65" s="11" customFormat="1" ht="13.5">
      <c r="B3986" s="210"/>
      <c r="C3986" s="211"/>
      <c r="D3986" s="208" t="s">
        <v>171</v>
      </c>
      <c r="E3986" s="212" t="s">
        <v>21</v>
      </c>
      <c r="F3986" s="213" t="s">
        <v>4542</v>
      </c>
      <c r="G3986" s="211"/>
      <c r="H3986" s="214">
        <v>3.85</v>
      </c>
      <c r="I3986" s="215"/>
      <c r="J3986" s="211"/>
      <c r="K3986" s="211"/>
      <c r="L3986" s="216"/>
      <c r="M3986" s="217"/>
      <c r="N3986" s="218"/>
      <c r="O3986" s="218"/>
      <c r="P3986" s="218"/>
      <c r="Q3986" s="218"/>
      <c r="R3986" s="218"/>
      <c r="S3986" s="218"/>
      <c r="T3986" s="219"/>
      <c r="AT3986" s="220" t="s">
        <v>171</v>
      </c>
      <c r="AU3986" s="220" t="s">
        <v>134</v>
      </c>
      <c r="AV3986" s="11" t="s">
        <v>134</v>
      </c>
      <c r="AW3986" s="11" t="s">
        <v>33</v>
      </c>
      <c r="AX3986" s="11" t="s">
        <v>70</v>
      </c>
      <c r="AY3986" s="220" t="s">
        <v>126</v>
      </c>
    </row>
    <row r="3987" spans="2:65" s="11" customFormat="1" ht="13.5">
      <c r="B3987" s="210"/>
      <c r="C3987" s="211"/>
      <c r="D3987" s="208" t="s">
        <v>171</v>
      </c>
      <c r="E3987" s="212" t="s">
        <v>21</v>
      </c>
      <c r="F3987" s="213" t="s">
        <v>4543</v>
      </c>
      <c r="G3987" s="211"/>
      <c r="H3987" s="214">
        <v>3.8250000000000002</v>
      </c>
      <c r="I3987" s="215"/>
      <c r="J3987" s="211"/>
      <c r="K3987" s="211"/>
      <c r="L3987" s="216"/>
      <c r="M3987" s="217"/>
      <c r="N3987" s="218"/>
      <c r="O3987" s="218"/>
      <c r="P3987" s="218"/>
      <c r="Q3987" s="218"/>
      <c r="R3987" s="218"/>
      <c r="S3987" s="218"/>
      <c r="T3987" s="219"/>
      <c r="AT3987" s="220" t="s">
        <v>171</v>
      </c>
      <c r="AU3987" s="220" t="s">
        <v>134</v>
      </c>
      <c r="AV3987" s="11" t="s">
        <v>134</v>
      </c>
      <c r="AW3987" s="11" t="s">
        <v>33</v>
      </c>
      <c r="AX3987" s="11" t="s">
        <v>70</v>
      </c>
      <c r="AY3987" s="220" t="s">
        <v>126</v>
      </c>
    </row>
    <row r="3988" spans="2:65" s="11" customFormat="1" ht="13.5">
      <c r="B3988" s="210"/>
      <c r="C3988" s="211"/>
      <c r="D3988" s="208" t="s">
        <v>171</v>
      </c>
      <c r="E3988" s="212" t="s">
        <v>21</v>
      </c>
      <c r="F3988" s="213" t="s">
        <v>4544</v>
      </c>
      <c r="G3988" s="211"/>
      <c r="H3988" s="214">
        <v>3.82</v>
      </c>
      <c r="I3988" s="215"/>
      <c r="J3988" s="211"/>
      <c r="K3988" s="211"/>
      <c r="L3988" s="216"/>
      <c r="M3988" s="217"/>
      <c r="N3988" s="218"/>
      <c r="O3988" s="218"/>
      <c r="P3988" s="218"/>
      <c r="Q3988" s="218"/>
      <c r="R3988" s="218"/>
      <c r="S3988" s="218"/>
      <c r="T3988" s="219"/>
      <c r="AT3988" s="220" t="s">
        <v>171</v>
      </c>
      <c r="AU3988" s="220" t="s">
        <v>134</v>
      </c>
      <c r="AV3988" s="11" t="s">
        <v>134</v>
      </c>
      <c r="AW3988" s="11" t="s">
        <v>33</v>
      </c>
      <c r="AX3988" s="11" t="s">
        <v>70</v>
      </c>
      <c r="AY3988" s="220" t="s">
        <v>126</v>
      </c>
    </row>
    <row r="3989" spans="2:65" s="11" customFormat="1" ht="13.5">
      <c r="B3989" s="210"/>
      <c r="C3989" s="211"/>
      <c r="D3989" s="208" t="s">
        <v>171</v>
      </c>
      <c r="E3989" s="212" t="s">
        <v>21</v>
      </c>
      <c r="F3989" s="213" t="s">
        <v>4545</v>
      </c>
      <c r="G3989" s="211"/>
      <c r="H3989" s="214">
        <v>3.4</v>
      </c>
      <c r="I3989" s="215"/>
      <c r="J3989" s="211"/>
      <c r="K3989" s="211"/>
      <c r="L3989" s="216"/>
      <c r="M3989" s="217"/>
      <c r="N3989" s="218"/>
      <c r="O3989" s="218"/>
      <c r="P3989" s="218"/>
      <c r="Q3989" s="218"/>
      <c r="R3989" s="218"/>
      <c r="S3989" s="218"/>
      <c r="T3989" s="219"/>
      <c r="AT3989" s="220" t="s">
        <v>171</v>
      </c>
      <c r="AU3989" s="220" t="s">
        <v>134</v>
      </c>
      <c r="AV3989" s="11" t="s">
        <v>134</v>
      </c>
      <c r="AW3989" s="11" t="s">
        <v>33</v>
      </c>
      <c r="AX3989" s="11" t="s">
        <v>70</v>
      </c>
      <c r="AY3989" s="220" t="s">
        <v>126</v>
      </c>
    </row>
    <row r="3990" spans="2:65" s="12" customFormat="1" ht="13.5">
      <c r="B3990" s="221"/>
      <c r="C3990" s="222"/>
      <c r="D3990" s="205" t="s">
        <v>171</v>
      </c>
      <c r="E3990" s="248" t="s">
        <v>21</v>
      </c>
      <c r="F3990" s="249" t="s">
        <v>174</v>
      </c>
      <c r="G3990" s="222"/>
      <c r="H3990" s="250">
        <v>100.91500000000001</v>
      </c>
      <c r="I3990" s="226"/>
      <c r="J3990" s="222"/>
      <c r="K3990" s="222"/>
      <c r="L3990" s="227"/>
      <c r="M3990" s="228"/>
      <c r="N3990" s="229"/>
      <c r="O3990" s="229"/>
      <c r="P3990" s="229"/>
      <c r="Q3990" s="229"/>
      <c r="R3990" s="229"/>
      <c r="S3990" s="229"/>
      <c r="T3990" s="230"/>
      <c r="AT3990" s="231" t="s">
        <v>171</v>
      </c>
      <c r="AU3990" s="231" t="s">
        <v>134</v>
      </c>
      <c r="AV3990" s="12" t="s">
        <v>133</v>
      </c>
      <c r="AW3990" s="12" t="s">
        <v>33</v>
      </c>
      <c r="AX3990" s="12" t="s">
        <v>78</v>
      </c>
      <c r="AY3990" s="231" t="s">
        <v>126</v>
      </c>
    </row>
    <row r="3991" spans="2:65" s="1" customFormat="1" ht="22.5" customHeight="1">
      <c r="B3991" s="41"/>
      <c r="C3991" s="193" t="s">
        <v>2388</v>
      </c>
      <c r="D3991" s="193" t="s">
        <v>129</v>
      </c>
      <c r="E3991" s="194" t="s">
        <v>4546</v>
      </c>
      <c r="F3991" s="195" t="s">
        <v>4547</v>
      </c>
      <c r="G3991" s="196" t="s">
        <v>380</v>
      </c>
      <c r="H3991" s="197">
        <v>10.529</v>
      </c>
      <c r="I3991" s="198"/>
      <c r="J3991" s="199">
        <f>ROUND(I3991*H3991,2)</f>
        <v>0</v>
      </c>
      <c r="K3991" s="195" t="s">
        <v>160</v>
      </c>
      <c r="L3991" s="61"/>
      <c r="M3991" s="200" t="s">
        <v>21</v>
      </c>
      <c r="N3991" s="201" t="s">
        <v>42</v>
      </c>
      <c r="O3991" s="42"/>
      <c r="P3991" s="202">
        <f>O3991*H3991</f>
        <v>0</v>
      </c>
      <c r="Q3991" s="202">
        <v>0</v>
      </c>
      <c r="R3991" s="202">
        <f>Q3991*H3991</f>
        <v>0</v>
      </c>
      <c r="S3991" s="202">
        <v>0</v>
      </c>
      <c r="T3991" s="203">
        <f>S3991*H3991</f>
        <v>0</v>
      </c>
      <c r="AR3991" s="24" t="s">
        <v>161</v>
      </c>
      <c r="AT3991" s="24" t="s">
        <v>129</v>
      </c>
      <c r="AU3991" s="24" t="s">
        <v>134</v>
      </c>
      <c r="AY3991" s="24" t="s">
        <v>126</v>
      </c>
      <c r="BE3991" s="204">
        <f>IF(N3991="základní",J3991,0)</f>
        <v>0</v>
      </c>
      <c r="BF3991" s="204">
        <f>IF(N3991="snížená",J3991,0)</f>
        <v>0</v>
      </c>
      <c r="BG3991" s="204">
        <f>IF(N3991="zákl. přenesená",J3991,0)</f>
        <v>0</v>
      </c>
      <c r="BH3991" s="204">
        <f>IF(N3991="sníž. přenesená",J3991,0)</f>
        <v>0</v>
      </c>
      <c r="BI3991" s="204">
        <f>IF(N3991="nulová",J3991,0)</f>
        <v>0</v>
      </c>
      <c r="BJ3991" s="24" t="s">
        <v>134</v>
      </c>
      <c r="BK3991" s="204">
        <f>ROUND(I3991*H3991,2)</f>
        <v>0</v>
      </c>
      <c r="BL3991" s="24" t="s">
        <v>161</v>
      </c>
      <c r="BM3991" s="24" t="s">
        <v>4548</v>
      </c>
    </row>
    <row r="3992" spans="2:65" s="1" customFormat="1" ht="27">
      <c r="B3992" s="41"/>
      <c r="C3992" s="63"/>
      <c r="D3992" s="208" t="s">
        <v>135</v>
      </c>
      <c r="E3992" s="63"/>
      <c r="F3992" s="209" t="s">
        <v>4549</v>
      </c>
      <c r="G3992" s="63"/>
      <c r="H3992" s="63"/>
      <c r="I3992" s="163"/>
      <c r="J3992" s="63"/>
      <c r="K3992" s="63"/>
      <c r="L3992" s="61"/>
      <c r="M3992" s="207"/>
      <c r="N3992" s="42"/>
      <c r="O3992" s="42"/>
      <c r="P3992" s="42"/>
      <c r="Q3992" s="42"/>
      <c r="R3992" s="42"/>
      <c r="S3992" s="42"/>
      <c r="T3992" s="78"/>
      <c r="AT3992" s="24" t="s">
        <v>135</v>
      </c>
      <c r="AU3992" s="24" t="s">
        <v>134</v>
      </c>
    </row>
    <row r="3993" spans="2:65" s="1" customFormat="1" ht="121.5">
      <c r="B3993" s="41"/>
      <c r="C3993" s="63"/>
      <c r="D3993" s="208" t="s">
        <v>299</v>
      </c>
      <c r="E3993" s="63"/>
      <c r="F3993" s="236" t="s">
        <v>1813</v>
      </c>
      <c r="G3993" s="63"/>
      <c r="H3993" s="63"/>
      <c r="I3993" s="163"/>
      <c r="J3993" s="63"/>
      <c r="K3993" s="63"/>
      <c r="L3993" s="61"/>
      <c r="M3993" s="207"/>
      <c r="N3993" s="42"/>
      <c r="O3993" s="42"/>
      <c r="P3993" s="42"/>
      <c r="Q3993" s="42"/>
      <c r="R3993" s="42"/>
      <c r="S3993" s="42"/>
      <c r="T3993" s="78"/>
      <c r="AT3993" s="24" t="s">
        <v>299</v>
      </c>
      <c r="AU3993" s="24" t="s">
        <v>134</v>
      </c>
    </row>
    <row r="3994" spans="2:65" s="10" customFormat="1" ht="29.85" customHeight="1">
      <c r="B3994" s="176"/>
      <c r="C3994" s="177"/>
      <c r="D3994" s="190" t="s">
        <v>69</v>
      </c>
      <c r="E3994" s="191" t="s">
        <v>4550</v>
      </c>
      <c r="F3994" s="191" t="s">
        <v>4551</v>
      </c>
      <c r="G3994" s="177"/>
      <c r="H3994" s="177"/>
      <c r="I3994" s="180"/>
      <c r="J3994" s="192">
        <f>BK3994</f>
        <v>0</v>
      </c>
      <c r="K3994" s="177"/>
      <c r="L3994" s="182"/>
      <c r="M3994" s="183"/>
      <c r="N3994" s="184"/>
      <c r="O3994" s="184"/>
      <c r="P3994" s="185">
        <f>SUM(P3995:P3998)</f>
        <v>0</v>
      </c>
      <c r="Q3994" s="184"/>
      <c r="R3994" s="185">
        <f>SUM(R3995:R3998)</f>
        <v>0</v>
      </c>
      <c r="S3994" s="184"/>
      <c r="T3994" s="186">
        <f>SUM(T3995:T3998)</f>
        <v>0</v>
      </c>
      <c r="AR3994" s="187" t="s">
        <v>134</v>
      </c>
      <c r="AT3994" s="188" t="s">
        <v>69</v>
      </c>
      <c r="AU3994" s="188" t="s">
        <v>78</v>
      </c>
      <c r="AY3994" s="187" t="s">
        <v>126</v>
      </c>
      <c r="BK3994" s="189">
        <f>SUM(BK3995:BK3998)</f>
        <v>0</v>
      </c>
    </row>
    <row r="3995" spans="2:65" s="1" customFormat="1" ht="22.5" customHeight="1">
      <c r="B3995" s="41"/>
      <c r="C3995" s="193" t="s">
        <v>4552</v>
      </c>
      <c r="D3995" s="193" t="s">
        <v>129</v>
      </c>
      <c r="E3995" s="194" t="s">
        <v>4553</v>
      </c>
      <c r="F3995" s="195" t="s">
        <v>4554</v>
      </c>
      <c r="G3995" s="196" t="s">
        <v>400</v>
      </c>
      <c r="H3995" s="197">
        <v>7.9340000000000002</v>
      </c>
      <c r="I3995" s="198"/>
      <c r="J3995" s="199">
        <f>ROUND(I3995*H3995,2)</f>
        <v>0</v>
      </c>
      <c r="K3995" s="195" t="s">
        <v>21</v>
      </c>
      <c r="L3995" s="61"/>
      <c r="M3995" s="200" t="s">
        <v>21</v>
      </c>
      <c r="N3995" s="201" t="s">
        <v>42</v>
      </c>
      <c r="O3995" s="42"/>
      <c r="P3995" s="202">
        <f>O3995*H3995</f>
        <v>0</v>
      </c>
      <c r="Q3995" s="202">
        <v>0</v>
      </c>
      <c r="R3995" s="202">
        <f>Q3995*H3995</f>
        <v>0</v>
      </c>
      <c r="S3995" s="202">
        <v>0</v>
      </c>
      <c r="T3995" s="203">
        <f>S3995*H3995</f>
        <v>0</v>
      </c>
      <c r="AR3995" s="24" t="s">
        <v>161</v>
      </c>
      <c r="AT3995" s="24" t="s">
        <v>129</v>
      </c>
      <c r="AU3995" s="24" t="s">
        <v>134</v>
      </c>
      <c r="AY3995" s="24" t="s">
        <v>126</v>
      </c>
      <c r="BE3995" s="204">
        <f>IF(N3995="základní",J3995,0)</f>
        <v>0</v>
      </c>
      <c r="BF3995" s="204">
        <f>IF(N3995="snížená",J3995,0)</f>
        <v>0</v>
      </c>
      <c r="BG3995" s="204">
        <f>IF(N3995="zákl. přenesená",J3995,0)</f>
        <v>0</v>
      </c>
      <c r="BH3995" s="204">
        <f>IF(N3995="sníž. přenesená",J3995,0)</f>
        <v>0</v>
      </c>
      <c r="BI3995" s="204">
        <f>IF(N3995="nulová",J3995,0)</f>
        <v>0</v>
      </c>
      <c r="BJ3995" s="24" t="s">
        <v>134</v>
      </c>
      <c r="BK3995" s="204">
        <f>ROUND(I3995*H3995,2)</f>
        <v>0</v>
      </c>
      <c r="BL3995" s="24" t="s">
        <v>161</v>
      </c>
      <c r="BM3995" s="24" t="s">
        <v>4555</v>
      </c>
    </row>
    <row r="3996" spans="2:65" s="1" customFormat="1" ht="13.5">
      <c r="B3996" s="41"/>
      <c r="C3996" s="63"/>
      <c r="D3996" s="205" t="s">
        <v>135</v>
      </c>
      <c r="E3996" s="63"/>
      <c r="F3996" s="206" t="s">
        <v>4554</v>
      </c>
      <c r="G3996" s="63"/>
      <c r="H3996" s="63"/>
      <c r="I3996" s="163"/>
      <c r="J3996" s="63"/>
      <c r="K3996" s="63"/>
      <c r="L3996" s="61"/>
      <c r="M3996" s="207"/>
      <c r="N3996" s="42"/>
      <c r="O3996" s="42"/>
      <c r="P3996" s="42"/>
      <c r="Q3996" s="42"/>
      <c r="R3996" s="42"/>
      <c r="S3996" s="42"/>
      <c r="T3996" s="78"/>
      <c r="AT3996" s="24" t="s">
        <v>135</v>
      </c>
      <c r="AU3996" s="24" t="s">
        <v>134</v>
      </c>
    </row>
    <row r="3997" spans="2:65" s="1" customFormat="1" ht="31.5" customHeight="1">
      <c r="B3997" s="41"/>
      <c r="C3997" s="193" t="s">
        <v>2393</v>
      </c>
      <c r="D3997" s="193" t="s">
        <v>129</v>
      </c>
      <c r="E3997" s="194" t="s">
        <v>4556</v>
      </c>
      <c r="F3997" s="195" t="s">
        <v>4557</v>
      </c>
      <c r="G3997" s="196" t="s">
        <v>489</v>
      </c>
      <c r="H3997" s="197">
        <v>89</v>
      </c>
      <c r="I3997" s="198"/>
      <c r="J3997" s="199">
        <f>ROUND(I3997*H3997,2)</f>
        <v>0</v>
      </c>
      <c r="K3997" s="195" t="s">
        <v>21</v>
      </c>
      <c r="L3997" s="61"/>
      <c r="M3997" s="200" t="s">
        <v>21</v>
      </c>
      <c r="N3997" s="201" t="s">
        <v>42</v>
      </c>
      <c r="O3997" s="42"/>
      <c r="P3997" s="202">
        <f>O3997*H3997</f>
        <v>0</v>
      </c>
      <c r="Q3997" s="202">
        <v>0</v>
      </c>
      <c r="R3997" s="202">
        <f>Q3997*H3997</f>
        <v>0</v>
      </c>
      <c r="S3997" s="202">
        <v>0</v>
      </c>
      <c r="T3997" s="203">
        <f>S3997*H3997</f>
        <v>0</v>
      </c>
      <c r="AR3997" s="24" t="s">
        <v>161</v>
      </c>
      <c r="AT3997" s="24" t="s">
        <v>129</v>
      </c>
      <c r="AU3997" s="24" t="s">
        <v>134</v>
      </c>
      <c r="AY3997" s="24" t="s">
        <v>126</v>
      </c>
      <c r="BE3997" s="204">
        <f>IF(N3997="základní",J3997,0)</f>
        <v>0</v>
      </c>
      <c r="BF3997" s="204">
        <f>IF(N3997="snížená",J3997,0)</f>
        <v>0</v>
      </c>
      <c r="BG3997" s="204">
        <f>IF(N3997="zákl. přenesená",J3997,0)</f>
        <v>0</v>
      </c>
      <c r="BH3997" s="204">
        <f>IF(N3997="sníž. přenesená",J3997,0)</f>
        <v>0</v>
      </c>
      <c r="BI3997" s="204">
        <f>IF(N3997="nulová",J3997,0)</f>
        <v>0</v>
      </c>
      <c r="BJ3997" s="24" t="s">
        <v>134</v>
      </c>
      <c r="BK3997" s="204">
        <f>ROUND(I3997*H3997,2)</f>
        <v>0</v>
      </c>
      <c r="BL3997" s="24" t="s">
        <v>161</v>
      </c>
      <c r="BM3997" s="24" t="s">
        <v>4558</v>
      </c>
    </row>
    <row r="3998" spans="2:65" s="1" customFormat="1" ht="13.5">
      <c r="B3998" s="41"/>
      <c r="C3998" s="63"/>
      <c r="D3998" s="208" t="s">
        <v>135</v>
      </c>
      <c r="E3998" s="63"/>
      <c r="F3998" s="209" t="s">
        <v>4557</v>
      </c>
      <c r="G3998" s="63"/>
      <c r="H3998" s="63"/>
      <c r="I3998" s="163"/>
      <c r="J3998" s="63"/>
      <c r="K3998" s="63"/>
      <c r="L3998" s="61"/>
      <c r="M3998" s="207"/>
      <c r="N3998" s="42"/>
      <c r="O3998" s="42"/>
      <c r="P3998" s="42"/>
      <c r="Q3998" s="42"/>
      <c r="R3998" s="42"/>
      <c r="S3998" s="42"/>
      <c r="T3998" s="78"/>
      <c r="AT3998" s="24" t="s">
        <v>135</v>
      </c>
      <c r="AU3998" s="24" t="s">
        <v>134</v>
      </c>
    </row>
    <row r="3999" spans="2:65" s="10" customFormat="1" ht="29.85" customHeight="1">
      <c r="B3999" s="176"/>
      <c r="C3999" s="177"/>
      <c r="D3999" s="190" t="s">
        <v>69</v>
      </c>
      <c r="E3999" s="191" t="s">
        <v>2454</v>
      </c>
      <c r="F3999" s="191" t="s">
        <v>4559</v>
      </c>
      <c r="G3999" s="177"/>
      <c r="H3999" s="177"/>
      <c r="I3999" s="180"/>
      <c r="J3999" s="192">
        <f>BK3999</f>
        <v>0</v>
      </c>
      <c r="K3999" s="177"/>
      <c r="L3999" s="182"/>
      <c r="M3999" s="183"/>
      <c r="N3999" s="184"/>
      <c r="O3999" s="184"/>
      <c r="P3999" s="185">
        <f>SUM(P4000:P4001)</f>
        <v>0</v>
      </c>
      <c r="Q3999" s="184"/>
      <c r="R3999" s="185">
        <f>SUM(R4000:R4001)</f>
        <v>0</v>
      </c>
      <c r="S3999" s="184"/>
      <c r="T3999" s="186">
        <f>SUM(T4000:T4001)</f>
        <v>0</v>
      </c>
      <c r="AR3999" s="187" t="s">
        <v>134</v>
      </c>
      <c r="AT3999" s="188" t="s">
        <v>69</v>
      </c>
      <c r="AU3999" s="188" t="s">
        <v>78</v>
      </c>
      <c r="AY3999" s="187" t="s">
        <v>126</v>
      </c>
      <c r="BK3999" s="189">
        <f>SUM(BK4000:BK4001)</f>
        <v>0</v>
      </c>
    </row>
    <row r="4000" spans="2:65" s="1" customFormat="1" ht="31.5" customHeight="1">
      <c r="B4000" s="41"/>
      <c r="C4000" s="193" t="s">
        <v>4560</v>
      </c>
      <c r="D4000" s="193" t="s">
        <v>129</v>
      </c>
      <c r="E4000" s="194" t="s">
        <v>4561</v>
      </c>
      <c r="F4000" s="195" t="s">
        <v>4562</v>
      </c>
      <c r="G4000" s="196" t="s">
        <v>400</v>
      </c>
      <c r="H4000" s="197">
        <v>4850.3190000000004</v>
      </c>
      <c r="I4000" s="198"/>
      <c r="J4000" s="199">
        <f>ROUND(I4000*H4000,2)</f>
        <v>0</v>
      </c>
      <c r="K4000" s="195" t="s">
        <v>21</v>
      </c>
      <c r="L4000" s="61"/>
      <c r="M4000" s="200" t="s">
        <v>21</v>
      </c>
      <c r="N4000" s="201" t="s">
        <v>42</v>
      </c>
      <c r="O4000" s="42"/>
      <c r="P4000" s="202">
        <f>O4000*H4000</f>
        <v>0</v>
      </c>
      <c r="Q4000" s="202">
        <v>0</v>
      </c>
      <c r="R4000" s="202">
        <f>Q4000*H4000</f>
        <v>0</v>
      </c>
      <c r="S4000" s="202">
        <v>0</v>
      </c>
      <c r="T4000" s="203">
        <f>S4000*H4000</f>
        <v>0</v>
      </c>
      <c r="AR4000" s="24" t="s">
        <v>161</v>
      </c>
      <c r="AT4000" s="24" t="s">
        <v>129</v>
      </c>
      <c r="AU4000" s="24" t="s">
        <v>134</v>
      </c>
      <c r="AY4000" s="24" t="s">
        <v>126</v>
      </c>
      <c r="BE4000" s="204">
        <f>IF(N4000="základní",J4000,0)</f>
        <v>0</v>
      </c>
      <c r="BF4000" s="204">
        <f>IF(N4000="snížená",J4000,0)</f>
        <v>0</v>
      </c>
      <c r="BG4000" s="204">
        <f>IF(N4000="zákl. přenesená",J4000,0)</f>
        <v>0</v>
      </c>
      <c r="BH4000" s="204">
        <f>IF(N4000="sníž. přenesená",J4000,0)</f>
        <v>0</v>
      </c>
      <c r="BI4000" s="204">
        <f>IF(N4000="nulová",J4000,0)</f>
        <v>0</v>
      </c>
      <c r="BJ4000" s="24" t="s">
        <v>134</v>
      </c>
      <c r="BK4000" s="204">
        <f>ROUND(I4000*H4000,2)</f>
        <v>0</v>
      </c>
      <c r="BL4000" s="24" t="s">
        <v>161</v>
      </c>
      <c r="BM4000" s="24" t="s">
        <v>4563</v>
      </c>
    </row>
    <row r="4001" spans="2:65" s="1" customFormat="1" ht="27">
      <c r="B4001" s="41"/>
      <c r="C4001" s="63"/>
      <c r="D4001" s="208" t="s">
        <v>135</v>
      </c>
      <c r="E4001" s="63"/>
      <c r="F4001" s="209" t="s">
        <v>4564</v>
      </c>
      <c r="G4001" s="63"/>
      <c r="H4001" s="63"/>
      <c r="I4001" s="163"/>
      <c r="J4001" s="63"/>
      <c r="K4001" s="63"/>
      <c r="L4001" s="61"/>
      <c r="M4001" s="207"/>
      <c r="N4001" s="42"/>
      <c r="O4001" s="42"/>
      <c r="P4001" s="42"/>
      <c r="Q4001" s="42"/>
      <c r="R4001" s="42"/>
      <c r="S4001" s="42"/>
      <c r="T4001" s="78"/>
      <c r="AT4001" s="24" t="s">
        <v>135</v>
      </c>
      <c r="AU4001" s="24" t="s">
        <v>134</v>
      </c>
    </row>
    <row r="4002" spans="2:65" s="10" customFormat="1" ht="29.85" customHeight="1">
      <c r="B4002" s="176"/>
      <c r="C4002" s="177"/>
      <c r="D4002" s="190" t="s">
        <v>69</v>
      </c>
      <c r="E4002" s="191" t="s">
        <v>4565</v>
      </c>
      <c r="F4002" s="191" t="s">
        <v>4566</v>
      </c>
      <c r="G4002" s="177"/>
      <c r="H4002" s="177"/>
      <c r="I4002" s="180"/>
      <c r="J4002" s="192">
        <f>BK4002</f>
        <v>0</v>
      </c>
      <c r="K4002" s="177"/>
      <c r="L4002" s="182"/>
      <c r="M4002" s="183"/>
      <c r="N4002" s="184"/>
      <c r="O4002" s="184"/>
      <c r="P4002" s="185">
        <f>SUM(P4003:P4004)</f>
        <v>0</v>
      </c>
      <c r="Q4002" s="184"/>
      <c r="R4002" s="185">
        <f>SUM(R4003:R4004)</f>
        <v>0</v>
      </c>
      <c r="S4002" s="184"/>
      <c r="T4002" s="186">
        <f>SUM(T4003:T4004)</f>
        <v>0</v>
      </c>
      <c r="AR4002" s="187" t="s">
        <v>134</v>
      </c>
      <c r="AT4002" s="188" t="s">
        <v>69</v>
      </c>
      <c r="AU4002" s="188" t="s">
        <v>78</v>
      </c>
      <c r="AY4002" s="187" t="s">
        <v>126</v>
      </c>
      <c r="BK4002" s="189">
        <f>SUM(BK4003:BK4004)</f>
        <v>0</v>
      </c>
    </row>
    <row r="4003" spans="2:65" s="1" customFormat="1" ht="22.5" customHeight="1">
      <c r="B4003" s="41"/>
      <c r="C4003" s="193" t="s">
        <v>2399</v>
      </c>
      <c r="D4003" s="193" t="s">
        <v>129</v>
      </c>
      <c r="E4003" s="194" t="s">
        <v>4567</v>
      </c>
      <c r="F4003" s="195" t="s">
        <v>4568</v>
      </c>
      <c r="G4003" s="196" t="s">
        <v>489</v>
      </c>
      <c r="H4003" s="197">
        <v>1</v>
      </c>
      <c r="I4003" s="198"/>
      <c r="J4003" s="199">
        <f>ROUND(I4003*H4003,2)</f>
        <v>0</v>
      </c>
      <c r="K4003" s="195" t="s">
        <v>21</v>
      </c>
      <c r="L4003" s="61"/>
      <c r="M4003" s="200" t="s">
        <v>21</v>
      </c>
      <c r="N4003" s="201" t="s">
        <v>42</v>
      </c>
      <c r="O4003" s="42"/>
      <c r="P4003" s="202">
        <f>O4003*H4003</f>
        <v>0</v>
      </c>
      <c r="Q4003" s="202">
        <v>0</v>
      </c>
      <c r="R4003" s="202">
        <f>Q4003*H4003</f>
        <v>0</v>
      </c>
      <c r="S4003" s="202">
        <v>0</v>
      </c>
      <c r="T4003" s="203">
        <f>S4003*H4003</f>
        <v>0</v>
      </c>
      <c r="AR4003" s="24" t="s">
        <v>161</v>
      </c>
      <c r="AT4003" s="24" t="s">
        <v>129</v>
      </c>
      <c r="AU4003" s="24" t="s">
        <v>134</v>
      </c>
      <c r="AY4003" s="24" t="s">
        <v>126</v>
      </c>
      <c r="BE4003" s="204">
        <f>IF(N4003="základní",J4003,0)</f>
        <v>0</v>
      </c>
      <c r="BF4003" s="204">
        <f>IF(N4003="snížená",J4003,0)</f>
        <v>0</v>
      </c>
      <c r="BG4003" s="204">
        <f>IF(N4003="zákl. přenesená",J4003,0)</f>
        <v>0</v>
      </c>
      <c r="BH4003" s="204">
        <f>IF(N4003="sníž. přenesená",J4003,0)</f>
        <v>0</v>
      </c>
      <c r="BI4003" s="204">
        <f>IF(N4003="nulová",J4003,0)</f>
        <v>0</v>
      </c>
      <c r="BJ4003" s="24" t="s">
        <v>134</v>
      </c>
      <c r="BK4003" s="204">
        <f>ROUND(I4003*H4003,2)</f>
        <v>0</v>
      </c>
      <c r="BL4003" s="24" t="s">
        <v>161</v>
      </c>
      <c r="BM4003" s="24" t="s">
        <v>4569</v>
      </c>
    </row>
    <row r="4004" spans="2:65" s="1" customFormat="1" ht="13.5">
      <c r="B4004" s="41"/>
      <c r="C4004" s="63"/>
      <c r="D4004" s="208" t="s">
        <v>135</v>
      </c>
      <c r="E4004" s="63"/>
      <c r="F4004" s="209" t="s">
        <v>4568</v>
      </c>
      <c r="G4004" s="63"/>
      <c r="H4004" s="63"/>
      <c r="I4004" s="163"/>
      <c r="J4004" s="63"/>
      <c r="K4004" s="63"/>
      <c r="L4004" s="61"/>
      <c r="M4004" s="207"/>
      <c r="N4004" s="42"/>
      <c r="O4004" s="42"/>
      <c r="P4004" s="42"/>
      <c r="Q4004" s="42"/>
      <c r="R4004" s="42"/>
      <c r="S4004" s="42"/>
      <c r="T4004" s="78"/>
      <c r="AT4004" s="24" t="s">
        <v>135</v>
      </c>
      <c r="AU4004" s="24" t="s">
        <v>134</v>
      </c>
    </row>
    <row r="4005" spans="2:65" s="10" customFormat="1" ht="37.35" customHeight="1">
      <c r="B4005" s="176"/>
      <c r="C4005" s="177"/>
      <c r="D4005" s="178" t="s">
        <v>69</v>
      </c>
      <c r="E4005" s="179" t="s">
        <v>391</v>
      </c>
      <c r="F4005" s="179" t="s">
        <v>4570</v>
      </c>
      <c r="G4005" s="177"/>
      <c r="H4005" s="177"/>
      <c r="I4005" s="180"/>
      <c r="J4005" s="181">
        <f>BK4005</f>
        <v>0</v>
      </c>
      <c r="K4005" s="177"/>
      <c r="L4005" s="182"/>
      <c r="M4005" s="183"/>
      <c r="N4005" s="184"/>
      <c r="O4005" s="184"/>
      <c r="P4005" s="185">
        <f>P4006+P4007+P4506+P4772+P4773+P4966+P4973+P4976+P4979+P4988+P4993</f>
        <v>0</v>
      </c>
      <c r="Q4005" s="184"/>
      <c r="R4005" s="185">
        <f>R4006+R4007+R4506+R4772+R4773+R4966+R4973+R4976+R4979+R4988+R4993</f>
        <v>0</v>
      </c>
      <c r="S4005" s="184"/>
      <c r="T4005" s="186">
        <f>T4006+T4007+T4506+T4772+T4773+T4966+T4973+T4976+T4979+T4988+T4993</f>
        <v>0</v>
      </c>
      <c r="AR4005" s="187" t="s">
        <v>138</v>
      </c>
      <c r="AT4005" s="188" t="s">
        <v>69</v>
      </c>
      <c r="AU4005" s="188" t="s">
        <v>70</v>
      </c>
      <c r="AY4005" s="187" t="s">
        <v>126</v>
      </c>
      <c r="BK4005" s="189">
        <f>BK4006+BK4007+BK4506+BK4772+BK4773+BK4966+BK4973+BK4976+BK4979+BK4988+BK4993</f>
        <v>0</v>
      </c>
    </row>
    <row r="4006" spans="2:65" s="10" customFormat="1" ht="19.899999999999999" customHeight="1">
      <c r="B4006" s="176"/>
      <c r="C4006" s="177"/>
      <c r="D4006" s="178" t="s">
        <v>69</v>
      </c>
      <c r="E4006" s="262" t="s">
        <v>4571</v>
      </c>
      <c r="F4006" s="262" t="s">
        <v>4572</v>
      </c>
      <c r="G4006" s="177"/>
      <c r="H4006" s="177"/>
      <c r="I4006" s="180"/>
      <c r="J4006" s="263">
        <f>BK4006</f>
        <v>0</v>
      </c>
      <c r="K4006" s="177"/>
      <c r="L4006" s="182"/>
      <c r="M4006" s="183"/>
      <c r="N4006" s="184"/>
      <c r="O4006" s="184"/>
      <c r="P4006" s="185">
        <v>0</v>
      </c>
      <c r="Q4006" s="184"/>
      <c r="R4006" s="185">
        <v>0</v>
      </c>
      <c r="S4006" s="184"/>
      <c r="T4006" s="186">
        <v>0</v>
      </c>
      <c r="AR4006" s="187" t="s">
        <v>138</v>
      </c>
      <c r="AT4006" s="188" t="s">
        <v>69</v>
      </c>
      <c r="AU4006" s="188" t="s">
        <v>78</v>
      </c>
      <c r="AY4006" s="187" t="s">
        <v>126</v>
      </c>
      <c r="BK4006" s="189">
        <v>0</v>
      </c>
    </row>
    <row r="4007" spans="2:65" s="10" customFormat="1" ht="19.899999999999999" customHeight="1">
      <c r="B4007" s="176"/>
      <c r="C4007" s="177"/>
      <c r="D4007" s="178" t="s">
        <v>69</v>
      </c>
      <c r="E4007" s="262" t="s">
        <v>988</v>
      </c>
      <c r="F4007" s="262" t="s">
        <v>4573</v>
      </c>
      <c r="G4007" s="177"/>
      <c r="H4007" s="177"/>
      <c r="I4007" s="180"/>
      <c r="J4007" s="263">
        <f>BK4007</f>
        <v>0</v>
      </c>
      <c r="K4007" s="177"/>
      <c r="L4007" s="182"/>
      <c r="M4007" s="183"/>
      <c r="N4007" s="184"/>
      <c r="O4007" s="184"/>
      <c r="P4007" s="185">
        <f>P4008+P4197+P4252+P4273+P4316+P4345+P4362+P4385+P4424+P4447+P4470+P4491</f>
        <v>0</v>
      </c>
      <c r="Q4007" s="184"/>
      <c r="R4007" s="185">
        <f>R4008+R4197+R4252+R4273+R4316+R4345+R4362+R4385+R4424+R4447+R4470+R4491</f>
        <v>0</v>
      </c>
      <c r="S4007" s="184"/>
      <c r="T4007" s="186">
        <f>T4008+T4197+T4252+T4273+T4316+T4345+T4362+T4385+T4424+T4447+T4470+T4491</f>
        <v>0</v>
      </c>
      <c r="AR4007" s="187" t="s">
        <v>78</v>
      </c>
      <c r="AT4007" s="188" t="s">
        <v>69</v>
      </c>
      <c r="AU4007" s="188" t="s">
        <v>78</v>
      </c>
      <c r="AY4007" s="187" t="s">
        <v>126</v>
      </c>
      <c r="BK4007" s="189">
        <f>BK4008+BK4197+BK4252+BK4273+BK4316+BK4345+BK4362+BK4385+BK4424+BK4447+BK4470+BK4491</f>
        <v>0</v>
      </c>
    </row>
    <row r="4008" spans="2:65" s="10" customFormat="1" ht="14.85" customHeight="1">
      <c r="B4008" s="176"/>
      <c r="C4008" s="177"/>
      <c r="D4008" s="190" t="s">
        <v>69</v>
      </c>
      <c r="E4008" s="191" t="s">
        <v>4574</v>
      </c>
      <c r="F4008" s="191" t="s">
        <v>4575</v>
      </c>
      <c r="G4008" s="177"/>
      <c r="H4008" s="177"/>
      <c r="I4008" s="180"/>
      <c r="J4008" s="192">
        <f>BK4008</f>
        <v>0</v>
      </c>
      <c r="K4008" s="177"/>
      <c r="L4008" s="182"/>
      <c r="M4008" s="183"/>
      <c r="N4008" s="184"/>
      <c r="O4008" s="184"/>
      <c r="P4008" s="185">
        <f>SUM(P4009:P4196)</f>
        <v>0</v>
      </c>
      <c r="Q4008" s="184"/>
      <c r="R4008" s="185">
        <f>SUM(R4009:R4196)</f>
        <v>0</v>
      </c>
      <c r="S4008" s="184"/>
      <c r="T4008" s="186">
        <f>SUM(T4009:T4196)</f>
        <v>0</v>
      </c>
      <c r="AR4008" s="187" t="s">
        <v>78</v>
      </c>
      <c r="AT4008" s="188" t="s">
        <v>69</v>
      </c>
      <c r="AU4008" s="188" t="s">
        <v>134</v>
      </c>
      <c r="AY4008" s="187" t="s">
        <v>126</v>
      </c>
      <c r="BK4008" s="189">
        <f>SUM(BK4009:BK4196)</f>
        <v>0</v>
      </c>
    </row>
    <row r="4009" spans="2:65" s="1" customFormat="1" ht="22.5" customHeight="1">
      <c r="B4009" s="41"/>
      <c r="C4009" s="193" t="s">
        <v>4576</v>
      </c>
      <c r="D4009" s="193" t="s">
        <v>129</v>
      </c>
      <c r="E4009" s="194" t="s">
        <v>4577</v>
      </c>
      <c r="F4009" s="195" t="s">
        <v>4578</v>
      </c>
      <c r="G4009" s="196" t="s">
        <v>169</v>
      </c>
      <c r="H4009" s="197">
        <v>92</v>
      </c>
      <c r="I4009" s="198"/>
      <c r="J4009" s="199">
        <f>ROUND(I4009*H4009,2)</f>
        <v>0</v>
      </c>
      <c r="K4009" s="195" t="s">
        <v>21</v>
      </c>
      <c r="L4009" s="61"/>
      <c r="M4009" s="200" t="s">
        <v>21</v>
      </c>
      <c r="N4009" s="201" t="s">
        <v>42</v>
      </c>
      <c r="O4009" s="42"/>
      <c r="P4009" s="202">
        <f>O4009*H4009</f>
        <v>0</v>
      </c>
      <c r="Q4009" s="202">
        <v>0</v>
      </c>
      <c r="R4009" s="202">
        <f>Q4009*H4009</f>
        <v>0</v>
      </c>
      <c r="S4009" s="202">
        <v>0</v>
      </c>
      <c r="T4009" s="203">
        <f>S4009*H4009</f>
        <v>0</v>
      </c>
      <c r="AR4009" s="24" t="s">
        <v>133</v>
      </c>
      <c r="AT4009" s="24" t="s">
        <v>129</v>
      </c>
      <c r="AU4009" s="24" t="s">
        <v>138</v>
      </c>
      <c r="AY4009" s="24" t="s">
        <v>126</v>
      </c>
      <c r="BE4009" s="204">
        <f>IF(N4009="základní",J4009,0)</f>
        <v>0</v>
      </c>
      <c r="BF4009" s="204">
        <f>IF(N4009="snížená",J4009,0)</f>
        <v>0</v>
      </c>
      <c r="BG4009" s="204">
        <f>IF(N4009="zákl. přenesená",J4009,0)</f>
        <v>0</v>
      </c>
      <c r="BH4009" s="204">
        <f>IF(N4009="sníž. přenesená",J4009,0)</f>
        <v>0</v>
      </c>
      <c r="BI4009" s="204">
        <f>IF(N4009="nulová",J4009,0)</f>
        <v>0</v>
      </c>
      <c r="BJ4009" s="24" t="s">
        <v>134</v>
      </c>
      <c r="BK4009" s="204">
        <f>ROUND(I4009*H4009,2)</f>
        <v>0</v>
      </c>
      <c r="BL4009" s="24" t="s">
        <v>133</v>
      </c>
      <c r="BM4009" s="24" t="s">
        <v>4579</v>
      </c>
    </row>
    <row r="4010" spans="2:65" s="1" customFormat="1" ht="13.5">
      <c r="B4010" s="41"/>
      <c r="C4010" s="63"/>
      <c r="D4010" s="205" t="s">
        <v>135</v>
      </c>
      <c r="E4010" s="63"/>
      <c r="F4010" s="206" t="s">
        <v>4580</v>
      </c>
      <c r="G4010" s="63"/>
      <c r="H4010" s="63"/>
      <c r="I4010" s="163"/>
      <c r="J4010" s="63"/>
      <c r="K4010" s="63"/>
      <c r="L4010" s="61"/>
      <c r="M4010" s="207"/>
      <c r="N4010" s="42"/>
      <c r="O4010" s="42"/>
      <c r="P4010" s="42"/>
      <c r="Q4010" s="42"/>
      <c r="R4010" s="42"/>
      <c r="S4010" s="42"/>
      <c r="T4010" s="78"/>
      <c r="AT4010" s="24" t="s">
        <v>135</v>
      </c>
      <c r="AU4010" s="24" t="s">
        <v>138</v>
      </c>
    </row>
    <row r="4011" spans="2:65" s="1" customFormat="1" ht="22.5" customHeight="1">
      <c r="B4011" s="41"/>
      <c r="C4011" s="193" t="s">
        <v>2406</v>
      </c>
      <c r="D4011" s="193" t="s">
        <v>129</v>
      </c>
      <c r="E4011" s="194" t="s">
        <v>4581</v>
      </c>
      <c r="F4011" s="195" t="s">
        <v>4582</v>
      </c>
      <c r="G4011" s="196" t="s">
        <v>169</v>
      </c>
      <c r="H4011" s="197">
        <v>18</v>
      </c>
      <c r="I4011" s="198"/>
      <c r="J4011" s="199">
        <f>ROUND(I4011*H4011,2)</f>
        <v>0</v>
      </c>
      <c r="K4011" s="195" t="s">
        <v>21</v>
      </c>
      <c r="L4011" s="61"/>
      <c r="M4011" s="200" t="s">
        <v>21</v>
      </c>
      <c r="N4011" s="201" t="s">
        <v>42</v>
      </c>
      <c r="O4011" s="42"/>
      <c r="P4011" s="202">
        <f>O4011*H4011</f>
        <v>0</v>
      </c>
      <c r="Q4011" s="202">
        <v>0</v>
      </c>
      <c r="R4011" s="202">
        <f>Q4011*H4011</f>
        <v>0</v>
      </c>
      <c r="S4011" s="202">
        <v>0</v>
      </c>
      <c r="T4011" s="203">
        <f>S4011*H4011</f>
        <v>0</v>
      </c>
      <c r="AR4011" s="24" t="s">
        <v>133</v>
      </c>
      <c r="AT4011" s="24" t="s">
        <v>129</v>
      </c>
      <c r="AU4011" s="24" t="s">
        <v>138</v>
      </c>
      <c r="AY4011" s="24" t="s">
        <v>126</v>
      </c>
      <c r="BE4011" s="204">
        <f>IF(N4011="základní",J4011,0)</f>
        <v>0</v>
      </c>
      <c r="BF4011" s="204">
        <f>IF(N4011="snížená",J4011,0)</f>
        <v>0</v>
      </c>
      <c r="BG4011" s="204">
        <f>IF(N4011="zákl. přenesená",J4011,0)</f>
        <v>0</v>
      </c>
      <c r="BH4011" s="204">
        <f>IF(N4011="sníž. přenesená",J4011,0)</f>
        <v>0</v>
      </c>
      <c r="BI4011" s="204">
        <f>IF(N4011="nulová",J4011,0)</f>
        <v>0</v>
      </c>
      <c r="BJ4011" s="24" t="s">
        <v>134</v>
      </c>
      <c r="BK4011" s="204">
        <f>ROUND(I4011*H4011,2)</f>
        <v>0</v>
      </c>
      <c r="BL4011" s="24" t="s">
        <v>133</v>
      </c>
      <c r="BM4011" s="24" t="s">
        <v>4583</v>
      </c>
    </row>
    <row r="4012" spans="2:65" s="1" customFormat="1" ht="13.5">
      <c r="B4012" s="41"/>
      <c r="C4012" s="63"/>
      <c r="D4012" s="205" t="s">
        <v>135</v>
      </c>
      <c r="E4012" s="63"/>
      <c r="F4012" s="206" t="s">
        <v>4582</v>
      </c>
      <c r="G4012" s="63"/>
      <c r="H4012" s="63"/>
      <c r="I4012" s="163"/>
      <c r="J4012" s="63"/>
      <c r="K4012" s="63"/>
      <c r="L4012" s="61"/>
      <c r="M4012" s="207"/>
      <c r="N4012" s="42"/>
      <c r="O4012" s="42"/>
      <c r="P4012" s="42"/>
      <c r="Q4012" s="42"/>
      <c r="R4012" s="42"/>
      <c r="S4012" s="42"/>
      <c r="T4012" s="78"/>
      <c r="AT4012" s="24" t="s">
        <v>135</v>
      </c>
      <c r="AU4012" s="24" t="s">
        <v>138</v>
      </c>
    </row>
    <row r="4013" spans="2:65" s="1" customFormat="1" ht="22.5" customHeight="1">
      <c r="B4013" s="41"/>
      <c r="C4013" s="193" t="s">
        <v>4584</v>
      </c>
      <c r="D4013" s="193" t="s">
        <v>129</v>
      </c>
      <c r="E4013" s="194" t="s">
        <v>4585</v>
      </c>
      <c r="F4013" s="195" t="s">
        <v>4586</v>
      </c>
      <c r="G4013" s="196" t="s">
        <v>169</v>
      </c>
      <c r="H4013" s="197">
        <v>5</v>
      </c>
      <c r="I4013" s="198"/>
      <c r="J4013" s="199">
        <f>ROUND(I4013*H4013,2)</f>
        <v>0</v>
      </c>
      <c r="K4013" s="195" t="s">
        <v>21</v>
      </c>
      <c r="L4013" s="61"/>
      <c r="M4013" s="200" t="s">
        <v>21</v>
      </c>
      <c r="N4013" s="201" t="s">
        <v>42</v>
      </c>
      <c r="O4013" s="42"/>
      <c r="P4013" s="202">
        <f>O4013*H4013</f>
        <v>0</v>
      </c>
      <c r="Q4013" s="202">
        <v>0</v>
      </c>
      <c r="R4013" s="202">
        <f>Q4013*H4013</f>
        <v>0</v>
      </c>
      <c r="S4013" s="202">
        <v>0</v>
      </c>
      <c r="T4013" s="203">
        <f>S4013*H4013</f>
        <v>0</v>
      </c>
      <c r="AR4013" s="24" t="s">
        <v>133</v>
      </c>
      <c r="AT4013" s="24" t="s">
        <v>129</v>
      </c>
      <c r="AU4013" s="24" t="s">
        <v>138</v>
      </c>
      <c r="AY4013" s="24" t="s">
        <v>126</v>
      </c>
      <c r="BE4013" s="204">
        <f>IF(N4013="základní",J4013,0)</f>
        <v>0</v>
      </c>
      <c r="BF4013" s="204">
        <f>IF(N4013="snížená",J4013,0)</f>
        <v>0</v>
      </c>
      <c r="BG4013" s="204">
        <f>IF(N4013="zákl. přenesená",J4013,0)</f>
        <v>0</v>
      </c>
      <c r="BH4013" s="204">
        <f>IF(N4013="sníž. přenesená",J4013,0)</f>
        <v>0</v>
      </c>
      <c r="BI4013" s="204">
        <f>IF(N4013="nulová",J4013,0)</f>
        <v>0</v>
      </c>
      <c r="BJ4013" s="24" t="s">
        <v>134</v>
      </c>
      <c r="BK4013" s="204">
        <f>ROUND(I4013*H4013,2)</f>
        <v>0</v>
      </c>
      <c r="BL4013" s="24" t="s">
        <v>133</v>
      </c>
      <c r="BM4013" s="24" t="s">
        <v>4587</v>
      </c>
    </row>
    <row r="4014" spans="2:65" s="1" customFormat="1" ht="13.5">
      <c r="B4014" s="41"/>
      <c r="C4014" s="63"/>
      <c r="D4014" s="205" t="s">
        <v>135</v>
      </c>
      <c r="E4014" s="63"/>
      <c r="F4014" s="206" t="s">
        <v>4586</v>
      </c>
      <c r="G4014" s="63"/>
      <c r="H4014" s="63"/>
      <c r="I4014" s="163"/>
      <c r="J4014" s="63"/>
      <c r="K4014" s="63"/>
      <c r="L4014" s="61"/>
      <c r="M4014" s="207"/>
      <c r="N4014" s="42"/>
      <c r="O4014" s="42"/>
      <c r="P4014" s="42"/>
      <c r="Q4014" s="42"/>
      <c r="R4014" s="42"/>
      <c r="S4014" s="42"/>
      <c r="T4014" s="78"/>
      <c r="AT4014" s="24" t="s">
        <v>135</v>
      </c>
      <c r="AU4014" s="24" t="s">
        <v>138</v>
      </c>
    </row>
    <row r="4015" spans="2:65" s="1" customFormat="1" ht="22.5" customHeight="1">
      <c r="B4015" s="41"/>
      <c r="C4015" s="193" t="s">
        <v>2409</v>
      </c>
      <c r="D4015" s="193" t="s">
        <v>129</v>
      </c>
      <c r="E4015" s="194" t="s">
        <v>4588</v>
      </c>
      <c r="F4015" s="195" t="s">
        <v>4589</v>
      </c>
      <c r="G4015" s="196" t="s">
        <v>169</v>
      </c>
      <c r="H4015" s="197">
        <v>48</v>
      </c>
      <c r="I4015" s="198"/>
      <c r="J4015" s="199">
        <f>ROUND(I4015*H4015,2)</f>
        <v>0</v>
      </c>
      <c r="K4015" s="195" t="s">
        <v>21</v>
      </c>
      <c r="L4015" s="61"/>
      <c r="M4015" s="200" t="s">
        <v>21</v>
      </c>
      <c r="N4015" s="201" t="s">
        <v>42</v>
      </c>
      <c r="O4015" s="42"/>
      <c r="P4015" s="202">
        <f>O4015*H4015</f>
        <v>0</v>
      </c>
      <c r="Q4015" s="202">
        <v>0</v>
      </c>
      <c r="R4015" s="202">
        <f>Q4015*H4015</f>
        <v>0</v>
      </c>
      <c r="S4015" s="202">
        <v>0</v>
      </c>
      <c r="T4015" s="203">
        <f>S4015*H4015</f>
        <v>0</v>
      </c>
      <c r="AR4015" s="24" t="s">
        <v>133</v>
      </c>
      <c r="AT4015" s="24" t="s">
        <v>129</v>
      </c>
      <c r="AU4015" s="24" t="s">
        <v>138</v>
      </c>
      <c r="AY4015" s="24" t="s">
        <v>126</v>
      </c>
      <c r="BE4015" s="204">
        <f>IF(N4015="základní",J4015,0)</f>
        <v>0</v>
      </c>
      <c r="BF4015" s="204">
        <f>IF(N4015="snížená",J4015,0)</f>
        <v>0</v>
      </c>
      <c r="BG4015" s="204">
        <f>IF(N4015="zákl. přenesená",J4015,0)</f>
        <v>0</v>
      </c>
      <c r="BH4015" s="204">
        <f>IF(N4015="sníž. přenesená",J4015,0)</f>
        <v>0</v>
      </c>
      <c r="BI4015" s="204">
        <f>IF(N4015="nulová",J4015,0)</f>
        <v>0</v>
      </c>
      <c r="BJ4015" s="24" t="s">
        <v>134</v>
      </c>
      <c r="BK4015" s="204">
        <f>ROUND(I4015*H4015,2)</f>
        <v>0</v>
      </c>
      <c r="BL4015" s="24" t="s">
        <v>133</v>
      </c>
      <c r="BM4015" s="24" t="s">
        <v>4590</v>
      </c>
    </row>
    <row r="4016" spans="2:65" s="1" customFormat="1" ht="13.5">
      <c r="B4016" s="41"/>
      <c r="C4016" s="63"/>
      <c r="D4016" s="205" t="s">
        <v>135</v>
      </c>
      <c r="E4016" s="63"/>
      <c r="F4016" s="206" t="s">
        <v>4589</v>
      </c>
      <c r="G4016" s="63"/>
      <c r="H4016" s="63"/>
      <c r="I4016" s="163"/>
      <c r="J4016" s="63"/>
      <c r="K4016" s="63"/>
      <c r="L4016" s="61"/>
      <c r="M4016" s="207"/>
      <c r="N4016" s="42"/>
      <c r="O4016" s="42"/>
      <c r="P4016" s="42"/>
      <c r="Q4016" s="42"/>
      <c r="R4016" s="42"/>
      <c r="S4016" s="42"/>
      <c r="T4016" s="78"/>
      <c r="AT4016" s="24" t="s">
        <v>135</v>
      </c>
      <c r="AU4016" s="24" t="s">
        <v>138</v>
      </c>
    </row>
    <row r="4017" spans="2:65" s="1" customFormat="1" ht="22.5" customHeight="1">
      <c r="B4017" s="41"/>
      <c r="C4017" s="193" t="s">
        <v>4591</v>
      </c>
      <c r="D4017" s="193" t="s">
        <v>129</v>
      </c>
      <c r="E4017" s="194" t="s">
        <v>4592</v>
      </c>
      <c r="F4017" s="195" t="s">
        <v>4593</v>
      </c>
      <c r="G4017" s="196" t="s">
        <v>169</v>
      </c>
      <c r="H4017" s="197">
        <v>27</v>
      </c>
      <c r="I4017" s="198"/>
      <c r="J4017" s="199">
        <f>ROUND(I4017*H4017,2)</f>
        <v>0</v>
      </c>
      <c r="K4017" s="195" t="s">
        <v>21</v>
      </c>
      <c r="L4017" s="61"/>
      <c r="M4017" s="200" t="s">
        <v>21</v>
      </c>
      <c r="N4017" s="201" t="s">
        <v>42</v>
      </c>
      <c r="O4017" s="42"/>
      <c r="P4017" s="202">
        <f>O4017*H4017</f>
        <v>0</v>
      </c>
      <c r="Q4017" s="202">
        <v>0</v>
      </c>
      <c r="R4017" s="202">
        <f>Q4017*H4017</f>
        <v>0</v>
      </c>
      <c r="S4017" s="202">
        <v>0</v>
      </c>
      <c r="T4017" s="203">
        <f>S4017*H4017</f>
        <v>0</v>
      </c>
      <c r="AR4017" s="24" t="s">
        <v>133</v>
      </c>
      <c r="AT4017" s="24" t="s">
        <v>129</v>
      </c>
      <c r="AU4017" s="24" t="s">
        <v>138</v>
      </c>
      <c r="AY4017" s="24" t="s">
        <v>126</v>
      </c>
      <c r="BE4017" s="204">
        <f>IF(N4017="základní",J4017,0)</f>
        <v>0</v>
      </c>
      <c r="BF4017" s="204">
        <f>IF(N4017="snížená",J4017,0)</f>
        <v>0</v>
      </c>
      <c r="BG4017" s="204">
        <f>IF(N4017="zákl. přenesená",J4017,0)</f>
        <v>0</v>
      </c>
      <c r="BH4017" s="204">
        <f>IF(N4017="sníž. přenesená",J4017,0)</f>
        <v>0</v>
      </c>
      <c r="BI4017" s="204">
        <f>IF(N4017="nulová",J4017,0)</f>
        <v>0</v>
      </c>
      <c r="BJ4017" s="24" t="s">
        <v>134</v>
      </c>
      <c r="BK4017" s="204">
        <f>ROUND(I4017*H4017,2)</f>
        <v>0</v>
      </c>
      <c r="BL4017" s="24" t="s">
        <v>133</v>
      </c>
      <c r="BM4017" s="24" t="s">
        <v>4594</v>
      </c>
    </row>
    <row r="4018" spans="2:65" s="1" customFormat="1" ht="13.5">
      <c r="B4018" s="41"/>
      <c r="C4018" s="63"/>
      <c r="D4018" s="205" t="s">
        <v>135</v>
      </c>
      <c r="E4018" s="63"/>
      <c r="F4018" s="206" t="s">
        <v>4593</v>
      </c>
      <c r="G4018" s="63"/>
      <c r="H4018" s="63"/>
      <c r="I4018" s="163"/>
      <c r="J4018" s="63"/>
      <c r="K4018" s="63"/>
      <c r="L4018" s="61"/>
      <c r="M4018" s="207"/>
      <c r="N4018" s="42"/>
      <c r="O4018" s="42"/>
      <c r="P4018" s="42"/>
      <c r="Q4018" s="42"/>
      <c r="R4018" s="42"/>
      <c r="S4018" s="42"/>
      <c r="T4018" s="78"/>
      <c r="AT4018" s="24" t="s">
        <v>135</v>
      </c>
      <c r="AU4018" s="24" t="s">
        <v>138</v>
      </c>
    </row>
    <row r="4019" spans="2:65" s="1" customFormat="1" ht="22.5" customHeight="1">
      <c r="B4019" s="41"/>
      <c r="C4019" s="193" t="s">
        <v>2413</v>
      </c>
      <c r="D4019" s="193" t="s">
        <v>129</v>
      </c>
      <c r="E4019" s="194" t="s">
        <v>4595</v>
      </c>
      <c r="F4019" s="195" t="s">
        <v>4596</v>
      </c>
      <c r="G4019" s="196" t="s">
        <v>489</v>
      </c>
      <c r="H4019" s="197">
        <v>45</v>
      </c>
      <c r="I4019" s="198"/>
      <c r="J4019" s="199">
        <f>ROUND(I4019*H4019,2)</f>
        <v>0</v>
      </c>
      <c r="K4019" s="195" t="s">
        <v>21</v>
      </c>
      <c r="L4019" s="61"/>
      <c r="M4019" s="200" t="s">
        <v>21</v>
      </c>
      <c r="N4019" s="201" t="s">
        <v>42</v>
      </c>
      <c r="O4019" s="42"/>
      <c r="P4019" s="202">
        <f>O4019*H4019</f>
        <v>0</v>
      </c>
      <c r="Q4019" s="202">
        <v>0</v>
      </c>
      <c r="R4019" s="202">
        <f>Q4019*H4019</f>
        <v>0</v>
      </c>
      <c r="S4019" s="202">
        <v>0</v>
      </c>
      <c r="T4019" s="203">
        <f>S4019*H4019</f>
        <v>0</v>
      </c>
      <c r="AR4019" s="24" t="s">
        <v>133</v>
      </c>
      <c r="AT4019" s="24" t="s">
        <v>129</v>
      </c>
      <c r="AU4019" s="24" t="s">
        <v>138</v>
      </c>
      <c r="AY4019" s="24" t="s">
        <v>126</v>
      </c>
      <c r="BE4019" s="204">
        <f>IF(N4019="základní",J4019,0)</f>
        <v>0</v>
      </c>
      <c r="BF4019" s="204">
        <f>IF(N4019="snížená",J4019,0)</f>
        <v>0</v>
      </c>
      <c r="BG4019" s="204">
        <f>IF(N4019="zákl. přenesená",J4019,0)</f>
        <v>0</v>
      </c>
      <c r="BH4019" s="204">
        <f>IF(N4019="sníž. přenesená",J4019,0)</f>
        <v>0</v>
      </c>
      <c r="BI4019" s="204">
        <f>IF(N4019="nulová",J4019,0)</f>
        <v>0</v>
      </c>
      <c r="BJ4019" s="24" t="s">
        <v>134</v>
      </c>
      <c r="BK4019" s="204">
        <f>ROUND(I4019*H4019,2)</f>
        <v>0</v>
      </c>
      <c r="BL4019" s="24" t="s">
        <v>133</v>
      </c>
      <c r="BM4019" s="24" t="s">
        <v>4597</v>
      </c>
    </row>
    <row r="4020" spans="2:65" s="1" customFormat="1" ht="13.5">
      <c r="B4020" s="41"/>
      <c r="C4020" s="63"/>
      <c r="D4020" s="205" t="s">
        <v>135</v>
      </c>
      <c r="E4020" s="63"/>
      <c r="F4020" s="206" t="s">
        <v>4596</v>
      </c>
      <c r="G4020" s="63"/>
      <c r="H4020" s="63"/>
      <c r="I4020" s="163"/>
      <c r="J4020" s="63"/>
      <c r="K4020" s="63"/>
      <c r="L4020" s="61"/>
      <c r="M4020" s="207"/>
      <c r="N4020" s="42"/>
      <c r="O4020" s="42"/>
      <c r="P4020" s="42"/>
      <c r="Q4020" s="42"/>
      <c r="R4020" s="42"/>
      <c r="S4020" s="42"/>
      <c r="T4020" s="78"/>
      <c r="AT4020" s="24" t="s">
        <v>135</v>
      </c>
      <c r="AU4020" s="24" t="s">
        <v>138</v>
      </c>
    </row>
    <row r="4021" spans="2:65" s="1" customFormat="1" ht="22.5" customHeight="1">
      <c r="B4021" s="41"/>
      <c r="C4021" s="193" t="s">
        <v>2944</v>
      </c>
      <c r="D4021" s="193" t="s">
        <v>129</v>
      </c>
      <c r="E4021" s="194" t="s">
        <v>4598</v>
      </c>
      <c r="F4021" s="195" t="s">
        <v>4599</v>
      </c>
      <c r="G4021" s="196" t="s">
        <v>489</v>
      </c>
      <c r="H4021" s="197">
        <v>12</v>
      </c>
      <c r="I4021" s="198"/>
      <c r="J4021" s="199">
        <f>ROUND(I4021*H4021,2)</f>
        <v>0</v>
      </c>
      <c r="K4021" s="195" t="s">
        <v>21</v>
      </c>
      <c r="L4021" s="61"/>
      <c r="M4021" s="200" t="s">
        <v>21</v>
      </c>
      <c r="N4021" s="201" t="s">
        <v>42</v>
      </c>
      <c r="O4021" s="42"/>
      <c r="P4021" s="202">
        <f>O4021*H4021</f>
        <v>0</v>
      </c>
      <c r="Q4021" s="202">
        <v>0</v>
      </c>
      <c r="R4021" s="202">
        <f>Q4021*H4021</f>
        <v>0</v>
      </c>
      <c r="S4021" s="202">
        <v>0</v>
      </c>
      <c r="T4021" s="203">
        <f>S4021*H4021</f>
        <v>0</v>
      </c>
      <c r="AR4021" s="24" t="s">
        <v>133</v>
      </c>
      <c r="AT4021" s="24" t="s">
        <v>129</v>
      </c>
      <c r="AU4021" s="24" t="s">
        <v>138</v>
      </c>
      <c r="AY4021" s="24" t="s">
        <v>126</v>
      </c>
      <c r="BE4021" s="204">
        <f>IF(N4021="základní",J4021,0)</f>
        <v>0</v>
      </c>
      <c r="BF4021" s="204">
        <f>IF(N4021="snížená",J4021,0)</f>
        <v>0</v>
      </c>
      <c r="BG4021" s="204">
        <f>IF(N4021="zákl. přenesená",J4021,0)</f>
        <v>0</v>
      </c>
      <c r="BH4021" s="204">
        <f>IF(N4021="sníž. přenesená",J4021,0)</f>
        <v>0</v>
      </c>
      <c r="BI4021" s="204">
        <f>IF(N4021="nulová",J4021,0)</f>
        <v>0</v>
      </c>
      <c r="BJ4021" s="24" t="s">
        <v>134</v>
      </c>
      <c r="BK4021" s="204">
        <f>ROUND(I4021*H4021,2)</f>
        <v>0</v>
      </c>
      <c r="BL4021" s="24" t="s">
        <v>133</v>
      </c>
      <c r="BM4021" s="24" t="s">
        <v>4600</v>
      </c>
    </row>
    <row r="4022" spans="2:65" s="1" customFormat="1" ht="13.5">
      <c r="B4022" s="41"/>
      <c r="C4022" s="63"/>
      <c r="D4022" s="205" t="s">
        <v>135</v>
      </c>
      <c r="E4022" s="63"/>
      <c r="F4022" s="206" t="s">
        <v>4599</v>
      </c>
      <c r="G4022" s="63"/>
      <c r="H4022" s="63"/>
      <c r="I4022" s="163"/>
      <c r="J4022" s="63"/>
      <c r="K4022" s="63"/>
      <c r="L4022" s="61"/>
      <c r="M4022" s="207"/>
      <c r="N4022" s="42"/>
      <c r="O4022" s="42"/>
      <c r="P4022" s="42"/>
      <c r="Q4022" s="42"/>
      <c r="R4022" s="42"/>
      <c r="S4022" s="42"/>
      <c r="T4022" s="78"/>
      <c r="AT4022" s="24" t="s">
        <v>135</v>
      </c>
      <c r="AU4022" s="24" t="s">
        <v>138</v>
      </c>
    </row>
    <row r="4023" spans="2:65" s="1" customFormat="1" ht="22.5" customHeight="1">
      <c r="B4023" s="41"/>
      <c r="C4023" s="193" t="s">
        <v>2416</v>
      </c>
      <c r="D4023" s="193" t="s">
        <v>129</v>
      </c>
      <c r="E4023" s="194" t="s">
        <v>4601</v>
      </c>
      <c r="F4023" s="195" t="s">
        <v>4602</v>
      </c>
      <c r="G4023" s="196" t="s">
        <v>489</v>
      </c>
      <c r="H4023" s="197">
        <v>388</v>
      </c>
      <c r="I4023" s="198"/>
      <c r="J4023" s="199">
        <f>ROUND(I4023*H4023,2)</f>
        <v>0</v>
      </c>
      <c r="K4023" s="195" t="s">
        <v>21</v>
      </c>
      <c r="L4023" s="61"/>
      <c r="M4023" s="200" t="s">
        <v>21</v>
      </c>
      <c r="N4023" s="201" t="s">
        <v>42</v>
      </c>
      <c r="O4023" s="42"/>
      <c r="P4023" s="202">
        <f>O4023*H4023</f>
        <v>0</v>
      </c>
      <c r="Q4023" s="202">
        <v>0</v>
      </c>
      <c r="R4023" s="202">
        <f>Q4023*H4023</f>
        <v>0</v>
      </c>
      <c r="S4023" s="202">
        <v>0</v>
      </c>
      <c r="T4023" s="203">
        <f>S4023*H4023</f>
        <v>0</v>
      </c>
      <c r="AR4023" s="24" t="s">
        <v>133</v>
      </c>
      <c r="AT4023" s="24" t="s">
        <v>129</v>
      </c>
      <c r="AU4023" s="24" t="s">
        <v>138</v>
      </c>
      <c r="AY4023" s="24" t="s">
        <v>126</v>
      </c>
      <c r="BE4023" s="204">
        <f>IF(N4023="základní",J4023,0)</f>
        <v>0</v>
      </c>
      <c r="BF4023" s="204">
        <f>IF(N4023="snížená",J4023,0)</f>
        <v>0</v>
      </c>
      <c r="BG4023" s="204">
        <f>IF(N4023="zákl. přenesená",J4023,0)</f>
        <v>0</v>
      </c>
      <c r="BH4023" s="204">
        <f>IF(N4023="sníž. přenesená",J4023,0)</f>
        <v>0</v>
      </c>
      <c r="BI4023" s="204">
        <f>IF(N4023="nulová",J4023,0)</f>
        <v>0</v>
      </c>
      <c r="BJ4023" s="24" t="s">
        <v>134</v>
      </c>
      <c r="BK4023" s="204">
        <f>ROUND(I4023*H4023,2)</f>
        <v>0</v>
      </c>
      <c r="BL4023" s="24" t="s">
        <v>133</v>
      </c>
      <c r="BM4023" s="24" t="s">
        <v>4603</v>
      </c>
    </row>
    <row r="4024" spans="2:65" s="1" customFormat="1" ht="13.5">
      <c r="B4024" s="41"/>
      <c r="C4024" s="63"/>
      <c r="D4024" s="205" t="s">
        <v>135</v>
      </c>
      <c r="E4024" s="63"/>
      <c r="F4024" s="206" t="s">
        <v>4602</v>
      </c>
      <c r="G4024" s="63"/>
      <c r="H4024" s="63"/>
      <c r="I4024" s="163"/>
      <c r="J4024" s="63"/>
      <c r="K4024" s="63"/>
      <c r="L4024" s="61"/>
      <c r="M4024" s="207"/>
      <c r="N4024" s="42"/>
      <c r="O4024" s="42"/>
      <c r="P4024" s="42"/>
      <c r="Q4024" s="42"/>
      <c r="R4024" s="42"/>
      <c r="S4024" s="42"/>
      <c r="T4024" s="78"/>
      <c r="AT4024" s="24" t="s">
        <v>135</v>
      </c>
      <c r="AU4024" s="24" t="s">
        <v>138</v>
      </c>
    </row>
    <row r="4025" spans="2:65" s="1" customFormat="1" ht="22.5" customHeight="1">
      <c r="B4025" s="41"/>
      <c r="C4025" s="193" t="s">
        <v>3651</v>
      </c>
      <c r="D4025" s="193" t="s">
        <v>129</v>
      </c>
      <c r="E4025" s="194" t="s">
        <v>4604</v>
      </c>
      <c r="F4025" s="195" t="s">
        <v>4605</v>
      </c>
      <c r="G4025" s="196" t="s">
        <v>169</v>
      </c>
      <c r="H4025" s="197">
        <v>97</v>
      </c>
      <c r="I4025" s="198"/>
      <c r="J4025" s="199">
        <f>ROUND(I4025*H4025,2)</f>
        <v>0</v>
      </c>
      <c r="K4025" s="195" t="s">
        <v>21</v>
      </c>
      <c r="L4025" s="61"/>
      <c r="M4025" s="200" t="s">
        <v>21</v>
      </c>
      <c r="N4025" s="201" t="s">
        <v>42</v>
      </c>
      <c r="O4025" s="42"/>
      <c r="P4025" s="202">
        <f>O4025*H4025</f>
        <v>0</v>
      </c>
      <c r="Q4025" s="202">
        <v>0</v>
      </c>
      <c r="R4025" s="202">
        <f>Q4025*H4025</f>
        <v>0</v>
      </c>
      <c r="S4025" s="202">
        <v>0</v>
      </c>
      <c r="T4025" s="203">
        <f>S4025*H4025</f>
        <v>0</v>
      </c>
      <c r="AR4025" s="24" t="s">
        <v>133</v>
      </c>
      <c r="AT4025" s="24" t="s">
        <v>129</v>
      </c>
      <c r="AU4025" s="24" t="s">
        <v>138</v>
      </c>
      <c r="AY4025" s="24" t="s">
        <v>126</v>
      </c>
      <c r="BE4025" s="204">
        <f>IF(N4025="základní",J4025,0)</f>
        <v>0</v>
      </c>
      <c r="BF4025" s="204">
        <f>IF(N4025="snížená",J4025,0)</f>
        <v>0</v>
      </c>
      <c r="BG4025" s="204">
        <f>IF(N4025="zákl. přenesená",J4025,0)</f>
        <v>0</v>
      </c>
      <c r="BH4025" s="204">
        <f>IF(N4025="sníž. přenesená",J4025,0)</f>
        <v>0</v>
      </c>
      <c r="BI4025" s="204">
        <f>IF(N4025="nulová",J4025,0)</f>
        <v>0</v>
      </c>
      <c r="BJ4025" s="24" t="s">
        <v>134</v>
      </c>
      <c r="BK4025" s="204">
        <f>ROUND(I4025*H4025,2)</f>
        <v>0</v>
      </c>
      <c r="BL4025" s="24" t="s">
        <v>133</v>
      </c>
      <c r="BM4025" s="24" t="s">
        <v>4606</v>
      </c>
    </row>
    <row r="4026" spans="2:65" s="1" customFormat="1" ht="13.5">
      <c r="B4026" s="41"/>
      <c r="C4026" s="63"/>
      <c r="D4026" s="205" t="s">
        <v>135</v>
      </c>
      <c r="E4026" s="63"/>
      <c r="F4026" s="206" t="s">
        <v>4605</v>
      </c>
      <c r="G4026" s="63"/>
      <c r="H4026" s="63"/>
      <c r="I4026" s="163"/>
      <c r="J4026" s="63"/>
      <c r="K4026" s="63"/>
      <c r="L4026" s="61"/>
      <c r="M4026" s="207"/>
      <c r="N4026" s="42"/>
      <c r="O4026" s="42"/>
      <c r="P4026" s="42"/>
      <c r="Q4026" s="42"/>
      <c r="R4026" s="42"/>
      <c r="S4026" s="42"/>
      <c r="T4026" s="78"/>
      <c r="AT4026" s="24" t="s">
        <v>135</v>
      </c>
      <c r="AU4026" s="24" t="s">
        <v>138</v>
      </c>
    </row>
    <row r="4027" spans="2:65" s="1" customFormat="1" ht="22.5" customHeight="1">
      <c r="B4027" s="41"/>
      <c r="C4027" s="193" t="s">
        <v>2420</v>
      </c>
      <c r="D4027" s="193" t="s">
        <v>129</v>
      </c>
      <c r="E4027" s="194" t="s">
        <v>4607</v>
      </c>
      <c r="F4027" s="195" t="s">
        <v>4608</v>
      </c>
      <c r="G4027" s="196" t="s">
        <v>489</v>
      </c>
      <c r="H4027" s="197">
        <v>80</v>
      </c>
      <c r="I4027" s="198"/>
      <c r="J4027" s="199">
        <f>ROUND(I4027*H4027,2)</f>
        <v>0</v>
      </c>
      <c r="K4027" s="195" t="s">
        <v>21</v>
      </c>
      <c r="L4027" s="61"/>
      <c r="M4027" s="200" t="s">
        <v>21</v>
      </c>
      <c r="N4027" s="201" t="s">
        <v>42</v>
      </c>
      <c r="O4027" s="42"/>
      <c r="P4027" s="202">
        <f>O4027*H4027</f>
        <v>0</v>
      </c>
      <c r="Q4027" s="202">
        <v>0</v>
      </c>
      <c r="R4027" s="202">
        <f>Q4027*H4027</f>
        <v>0</v>
      </c>
      <c r="S4027" s="202">
        <v>0</v>
      </c>
      <c r="T4027" s="203">
        <f>S4027*H4027</f>
        <v>0</v>
      </c>
      <c r="AR4027" s="24" t="s">
        <v>133</v>
      </c>
      <c r="AT4027" s="24" t="s">
        <v>129</v>
      </c>
      <c r="AU4027" s="24" t="s">
        <v>138</v>
      </c>
      <c r="AY4027" s="24" t="s">
        <v>126</v>
      </c>
      <c r="BE4027" s="204">
        <f>IF(N4027="základní",J4027,0)</f>
        <v>0</v>
      </c>
      <c r="BF4027" s="204">
        <f>IF(N4027="snížená",J4027,0)</f>
        <v>0</v>
      </c>
      <c r="BG4027" s="204">
        <f>IF(N4027="zákl. přenesená",J4027,0)</f>
        <v>0</v>
      </c>
      <c r="BH4027" s="204">
        <f>IF(N4027="sníž. přenesená",J4027,0)</f>
        <v>0</v>
      </c>
      <c r="BI4027" s="204">
        <f>IF(N4027="nulová",J4027,0)</f>
        <v>0</v>
      </c>
      <c r="BJ4027" s="24" t="s">
        <v>134</v>
      </c>
      <c r="BK4027" s="204">
        <f>ROUND(I4027*H4027,2)</f>
        <v>0</v>
      </c>
      <c r="BL4027" s="24" t="s">
        <v>133</v>
      </c>
      <c r="BM4027" s="24" t="s">
        <v>4609</v>
      </c>
    </row>
    <row r="4028" spans="2:65" s="1" customFormat="1" ht="13.5">
      <c r="B4028" s="41"/>
      <c r="C4028" s="63"/>
      <c r="D4028" s="205" t="s">
        <v>135</v>
      </c>
      <c r="E4028" s="63"/>
      <c r="F4028" s="206" t="s">
        <v>4608</v>
      </c>
      <c r="G4028" s="63"/>
      <c r="H4028" s="63"/>
      <c r="I4028" s="163"/>
      <c r="J4028" s="63"/>
      <c r="K4028" s="63"/>
      <c r="L4028" s="61"/>
      <c r="M4028" s="207"/>
      <c r="N4028" s="42"/>
      <c r="O4028" s="42"/>
      <c r="P4028" s="42"/>
      <c r="Q4028" s="42"/>
      <c r="R4028" s="42"/>
      <c r="S4028" s="42"/>
      <c r="T4028" s="78"/>
      <c r="AT4028" s="24" t="s">
        <v>135</v>
      </c>
      <c r="AU4028" s="24" t="s">
        <v>138</v>
      </c>
    </row>
    <row r="4029" spans="2:65" s="1" customFormat="1" ht="22.5" customHeight="1">
      <c r="B4029" s="41"/>
      <c r="C4029" s="193" t="s">
        <v>3917</v>
      </c>
      <c r="D4029" s="193" t="s">
        <v>129</v>
      </c>
      <c r="E4029" s="194" t="s">
        <v>4610</v>
      </c>
      <c r="F4029" s="195" t="s">
        <v>4611</v>
      </c>
      <c r="G4029" s="196" t="s">
        <v>169</v>
      </c>
      <c r="H4029" s="197">
        <v>86</v>
      </c>
      <c r="I4029" s="198"/>
      <c r="J4029" s="199">
        <f>ROUND(I4029*H4029,2)</f>
        <v>0</v>
      </c>
      <c r="K4029" s="195" t="s">
        <v>21</v>
      </c>
      <c r="L4029" s="61"/>
      <c r="M4029" s="200" t="s">
        <v>21</v>
      </c>
      <c r="N4029" s="201" t="s">
        <v>42</v>
      </c>
      <c r="O4029" s="42"/>
      <c r="P4029" s="202">
        <f>O4029*H4029</f>
        <v>0</v>
      </c>
      <c r="Q4029" s="202">
        <v>0</v>
      </c>
      <c r="R4029" s="202">
        <f>Q4029*H4029</f>
        <v>0</v>
      </c>
      <c r="S4029" s="202">
        <v>0</v>
      </c>
      <c r="T4029" s="203">
        <f>S4029*H4029</f>
        <v>0</v>
      </c>
      <c r="AR4029" s="24" t="s">
        <v>133</v>
      </c>
      <c r="AT4029" s="24" t="s">
        <v>129</v>
      </c>
      <c r="AU4029" s="24" t="s">
        <v>138</v>
      </c>
      <c r="AY4029" s="24" t="s">
        <v>126</v>
      </c>
      <c r="BE4029" s="204">
        <f>IF(N4029="základní",J4029,0)</f>
        <v>0</v>
      </c>
      <c r="BF4029" s="204">
        <f>IF(N4029="snížená",J4029,0)</f>
        <v>0</v>
      </c>
      <c r="BG4029" s="204">
        <f>IF(N4029="zákl. přenesená",J4029,0)</f>
        <v>0</v>
      </c>
      <c r="BH4029" s="204">
        <f>IF(N4029="sníž. přenesená",J4029,0)</f>
        <v>0</v>
      </c>
      <c r="BI4029" s="204">
        <f>IF(N4029="nulová",J4029,0)</f>
        <v>0</v>
      </c>
      <c r="BJ4029" s="24" t="s">
        <v>134</v>
      </c>
      <c r="BK4029" s="204">
        <f>ROUND(I4029*H4029,2)</f>
        <v>0</v>
      </c>
      <c r="BL4029" s="24" t="s">
        <v>133</v>
      </c>
      <c r="BM4029" s="24" t="s">
        <v>4612</v>
      </c>
    </row>
    <row r="4030" spans="2:65" s="1" customFormat="1" ht="13.5">
      <c r="B4030" s="41"/>
      <c r="C4030" s="63"/>
      <c r="D4030" s="205" t="s">
        <v>135</v>
      </c>
      <c r="E4030" s="63"/>
      <c r="F4030" s="206" t="s">
        <v>4611</v>
      </c>
      <c r="G4030" s="63"/>
      <c r="H4030" s="63"/>
      <c r="I4030" s="163"/>
      <c r="J4030" s="63"/>
      <c r="K4030" s="63"/>
      <c r="L4030" s="61"/>
      <c r="M4030" s="207"/>
      <c r="N4030" s="42"/>
      <c r="O4030" s="42"/>
      <c r="P4030" s="42"/>
      <c r="Q4030" s="42"/>
      <c r="R4030" s="42"/>
      <c r="S4030" s="42"/>
      <c r="T4030" s="78"/>
      <c r="AT4030" s="24" t="s">
        <v>135</v>
      </c>
      <c r="AU4030" s="24" t="s">
        <v>138</v>
      </c>
    </row>
    <row r="4031" spans="2:65" s="1" customFormat="1" ht="22.5" customHeight="1">
      <c r="B4031" s="41"/>
      <c r="C4031" s="193" t="s">
        <v>2424</v>
      </c>
      <c r="D4031" s="193" t="s">
        <v>129</v>
      </c>
      <c r="E4031" s="194" t="s">
        <v>4613</v>
      </c>
      <c r="F4031" s="195" t="s">
        <v>4614</v>
      </c>
      <c r="G4031" s="196" t="s">
        <v>169</v>
      </c>
      <c r="H4031" s="197">
        <v>348</v>
      </c>
      <c r="I4031" s="198"/>
      <c r="J4031" s="199">
        <f>ROUND(I4031*H4031,2)</f>
        <v>0</v>
      </c>
      <c r="K4031" s="195" t="s">
        <v>21</v>
      </c>
      <c r="L4031" s="61"/>
      <c r="M4031" s="200" t="s">
        <v>21</v>
      </c>
      <c r="N4031" s="201" t="s">
        <v>42</v>
      </c>
      <c r="O4031" s="42"/>
      <c r="P4031" s="202">
        <f>O4031*H4031</f>
        <v>0</v>
      </c>
      <c r="Q4031" s="202">
        <v>0</v>
      </c>
      <c r="R4031" s="202">
        <f>Q4031*H4031</f>
        <v>0</v>
      </c>
      <c r="S4031" s="202">
        <v>0</v>
      </c>
      <c r="T4031" s="203">
        <f>S4031*H4031</f>
        <v>0</v>
      </c>
      <c r="AR4031" s="24" t="s">
        <v>133</v>
      </c>
      <c r="AT4031" s="24" t="s">
        <v>129</v>
      </c>
      <c r="AU4031" s="24" t="s">
        <v>138</v>
      </c>
      <c r="AY4031" s="24" t="s">
        <v>126</v>
      </c>
      <c r="BE4031" s="204">
        <f>IF(N4031="základní",J4031,0)</f>
        <v>0</v>
      </c>
      <c r="BF4031" s="204">
        <f>IF(N4031="snížená",J4031,0)</f>
        <v>0</v>
      </c>
      <c r="BG4031" s="204">
        <f>IF(N4031="zákl. přenesená",J4031,0)</f>
        <v>0</v>
      </c>
      <c r="BH4031" s="204">
        <f>IF(N4031="sníž. přenesená",J4031,0)</f>
        <v>0</v>
      </c>
      <c r="BI4031" s="204">
        <f>IF(N4031="nulová",J4031,0)</f>
        <v>0</v>
      </c>
      <c r="BJ4031" s="24" t="s">
        <v>134</v>
      </c>
      <c r="BK4031" s="204">
        <f>ROUND(I4031*H4031,2)</f>
        <v>0</v>
      </c>
      <c r="BL4031" s="24" t="s">
        <v>133</v>
      </c>
      <c r="BM4031" s="24" t="s">
        <v>4615</v>
      </c>
    </row>
    <row r="4032" spans="2:65" s="1" customFormat="1" ht="13.5">
      <c r="B4032" s="41"/>
      <c r="C4032" s="63"/>
      <c r="D4032" s="205" t="s">
        <v>135</v>
      </c>
      <c r="E4032" s="63"/>
      <c r="F4032" s="206" t="s">
        <v>4614</v>
      </c>
      <c r="G4032" s="63"/>
      <c r="H4032" s="63"/>
      <c r="I4032" s="163"/>
      <c r="J4032" s="63"/>
      <c r="K4032" s="63"/>
      <c r="L4032" s="61"/>
      <c r="M4032" s="207"/>
      <c r="N4032" s="42"/>
      <c r="O4032" s="42"/>
      <c r="P4032" s="42"/>
      <c r="Q4032" s="42"/>
      <c r="R4032" s="42"/>
      <c r="S4032" s="42"/>
      <c r="T4032" s="78"/>
      <c r="AT4032" s="24" t="s">
        <v>135</v>
      </c>
      <c r="AU4032" s="24" t="s">
        <v>138</v>
      </c>
    </row>
    <row r="4033" spans="2:65" s="1" customFormat="1" ht="22.5" customHeight="1">
      <c r="B4033" s="41"/>
      <c r="C4033" s="193" t="s">
        <v>4616</v>
      </c>
      <c r="D4033" s="193" t="s">
        <v>129</v>
      </c>
      <c r="E4033" s="194" t="s">
        <v>4617</v>
      </c>
      <c r="F4033" s="195" t="s">
        <v>4618</v>
      </c>
      <c r="G4033" s="196" t="s">
        <v>169</v>
      </c>
      <c r="H4033" s="197">
        <v>1536</v>
      </c>
      <c r="I4033" s="198"/>
      <c r="J4033" s="199">
        <f>ROUND(I4033*H4033,2)</f>
        <v>0</v>
      </c>
      <c r="K4033" s="195" t="s">
        <v>21</v>
      </c>
      <c r="L4033" s="61"/>
      <c r="M4033" s="200" t="s">
        <v>21</v>
      </c>
      <c r="N4033" s="201" t="s">
        <v>42</v>
      </c>
      <c r="O4033" s="42"/>
      <c r="P4033" s="202">
        <f>O4033*H4033</f>
        <v>0</v>
      </c>
      <c r="Q4033" s="202">
        <v>0</v>
      </c>
      <c r="R4033" s="202">
        <f>Q4033*H4033</f>
        <v>0</v>
      </c>
      <c r="S4033" s="202">
        <v>0</v>
      </c>
      <c r="T4033" s="203">
        <f>S4033*H4033</f>
        <v>0</v>
      </c>
      <c r="AR4033" s="24" t="s">
        <v>133</v>
      </c>
      <c r="AT4033" s="24" t="s">
        <v>129</v>
      </c>
      <c r="AU4033" s="24" t="s">
        <v>138</v>
      </c>
      <c r="AY4033" s="24" t="s">
        <v>126</v>
      </c>
      <c r="BE4033" s="204">
        <f>IF(N4033="základní",J4033,0)</f>
        <v>0</v>
      </c>
      <c r="BF4033" s="204">
        <f>IF(N4033="snížená",J4033,0)</f>
        <v>0</v>
      </c>
      <c r="BG4033" s="204">
        <f>IF(N4033="zákl. přenesená",J4033,0)</f>
        <v>0</v>
      </c>
      <c r="BH4033" s="204">
        <f>IF(N4033="sníž. přenesená",J4033,0)</f>
        <v>0</v>
      </c>
      <c r="BI4033" s="204">
        <f>IF(N4033="nulová",J4033,0)</f>
        <v>0</v>
      </c>
      <c r="BJ4033" s="24" t="s">
        <v>134</v>
      </c>
      <c r="BK4033" s="204">
        <f>ROUND(I4033*H4033,2)</f>
        <v>0</v>
      </c>
      <c r="BL4033" s="24" t="s">
        <v>133</v>
      </c>
      <c r="BM4033" s="24" t="s">
        <v>4619</v>
      </c>
    </row>
    <row r="4034" spans="2:65" s="1" customFormat="1" ht="13.5">
      <c r="B4034" s="41"/>
      <c r="C4034" s="63"/>
      <c r="D4034" s="205" t="s">
        <v>135</v>
      </c>
      <c r="E4034" s="63"/>
      <c r="F4034" s="206" t="s">
        <v>4618</v>
      </c>
      <c r="G4034" s="63"/>
      <c r="H4034" s="63"/>
      <c r="I4034" s="163"/>
      <c r="J4034" s="63"/>
      <c r="K4034" s="63"/>
      <c r="L4034" s="61"/>
      <c r="M4034" s="207"/>
      <c r="N4034" s="42"/>
      <c r="O4034" s="42"/>
      <c r="P4034" s="42"/>
      <c r="Q4034" s="42"/>
      <c r="R4034" s="42"/>
      <c r="S4034" s="42"/>
      <c r="T4034" s="78"/>
      <c r="AT4034" s="24" t="s">
        <v>135</v>
      </c>
      <c r="AU4034" s="24" t="s">
        <v>138</v>
      </c>
    </row>
    <row r="4035" spans="2:65" s="1" customFormat="1" ht="22.5" customHeight="1">
      <c r="B4035" s="41"/>
      <c r="C4035" s="193" t="s">
        <v>2428</v>
      </c>
      <c r="D4035" s="193" t="s">
        <v>129</v>
      </c>
      <c r="E4035" s="194" t="s">
        <v>4620</v>
      </c>
      <c r="F4035" s="195" t="s">
        <v>4621</v>
      </c>
      <c r="G4035" s="196" t="s">
        <v>169</v>
      </c>
      <c r="H4035" s="197">
        <v>1014</v>
      </c>
      <c r="I4035" s="198"/>
      <c r="J4035" s="199">
        <f>ROUND(I4035*H4035,2)</f>
        <v>0</v>
      </c>
      <c r="K4035" s="195" t="s">
        <v>21</v>
      </c>
      <c r="L4035" s="61"/>
      <c r="M4035" s="200" t="s">
        <v>21</v>
      </c>
      <c r="N4035" s="201" t="s">
        <v>42</v>
      </c>
      <c r="O4035" s="42"/>
      <c r="P4035" s="202">
        <f>O4035*H4035</f>
        <v>0</v>
      </c>
      <c r="Q4035" s="202">
        <v>0</v>
      </c>
      <c r="R4035" s="202">
        <f>Q4035*H4035</f>
        <v>0</v>
      </c>
      <c r="S4035" s="202">
        <v>0</v>
      </c>
      <c r="T4035" s="203">
        <f>S4035*H4035</f>
        <v>0</v>
      </c>
      <c r="AR4035" s="24" t="s">
        <v>133</v>
      </c>
      <c r="AT4035" s="24" t="s">
        <v>129</v>
      </c>
      <c r="AU4035" s="24" t="s">
        <v>138</v>
      </c>
      <c r="AY4035" s="24" t="s">
        <v>126</v>
      </c>
      <c r="BE4035" s="204">
        <f>IF(N4035="základní",J4035,0)</f>
        <v>0</v>
      </c>
      <c r="BF4035" s="204">
        <f>IF(N4035="snížená",J4035,0)</f>
        <v>0</v>
      </c>
      <c r="BG4035" s="204">
        <f>IF(N4035="zákl. přenesená",J4035,0)</f>
        <v>0</v>
      </c>
      <c r="BH4035" s="204">
        <f>IF(N4035="sníž. přenesená",J4035,0)</f>
        <v>0</v>
      </c>
      <c r="BI4035" s="204">
        <f>IF(N4035="nulová",J4035,0)</f>
        <v>0</v>
      </c>
      <c r="BJ4035" s="24" t="s">
        <v>134</v>
      </c>
      <c r="BK4035" s="204">
        <f>ROUND(I4035*H4035,2)</f>
        <v>0</v>
      </c>
      <c r="BL4035" s="24" t="s">
        <v>133</v>
      </c>
      <c r="BM4035" s="24" t="s">
        <v>4622</v>
      </c>
    </row>
    <row r="4036" spans="2:65" s="1" customFormat="1" ht="13.5">
      <c r="B4036" s="41"/>
      <c r="C4036" s="63"/>
      <c r="D4036" s="205" t="s">
        <v>135</v>
      </c>
      <c r="E4036" s="63"/>
      <c r="F4036" s="206" t="s">
        <v>4621</v>
      </c>
      <c r="G4036" s="63"/>
      <c r="H4036" s="63"/>
      <c r="I4036" s="163"/>
      <c r="J4036" s="63"/>
      <c r="K4036" s="63"/>
      <c r="L4036" s="61"/>
      <c r="M4036" s="207"/>
      <c r="N4036" s="42"/>
      <c r="O4036" s="42"/>
      <c r="P4036" s="42"/>
      <c r="Q4036" s="42"/>
      <c r="R4036" s="42"/>
      <c r="S4036" s="42"/>
      <c r="T4036" s="78"/>
      <c r="AT4036" s="24" t="s">
        <v>135</v>
      </c>
      <c r="AU4036" s="24" t="s">
        <v>138</v>
      </c>
    </row>
    <row r="4037" spans="2:65" s="1" customFormat="1" ht="22.5" customHeight="1">
      <c r="B4037" s="41"/>
      <c r="C4037" s="193" t="s">
        <v>4195</v>
      </c>
      <c r="D4037" s="193" t="s">
        <v>129</v>
      </c>
      <c r="E4037" s="194" t="s">
        <v>4623</v>
      </c>
      <c r="F4037" s="195" t="s">
        <v>4624</v>
      </c>
      <c r="G4037" s="196" t="s">
        <v>169</v>
      </c>
      <c r="H4037" s="197">
        <v>43</v>
      </c>
      <c r="I4037" s="198"/>
      <c r="J4037" s="199">
        <f>ROUND(I4037*H4037,2)</f>
        <v>0</v>
      </c>
      <c r="K4037" s="195" t="s">
        <v>21</v>
      </c>
      <c r="L4037" s="61"/>
      <c r="M4037" s="200" t="s">
        <v>21</v>
      </c>
      <c r="N4037" s="201" t="s">
        <v>42</v>
      </c>
      <c r="O4037" s="42"/>
      <c r="P4037" s="202">
        <f>O4037*H4037</f>
        <v>0</v>
      </c>
      <c r="Q4037" s="202">
        <v>0</v>
      </c>
      <c r="R4037" s="202">
        <f>Q4037*H4037</f>
        <v>0</v>
      </c>
      <c r="S4037" s="202">
        <v>0</v>
      </c>
      <c r="T4037" s="203">
        <f>S4037*H4037</f>
        <v>0</v>
      </c>
      <c r="AR4037" s="24" t="s">
        <v>133</v>
      </c>
      <c r="AT4037" s="24" t="s">
        <v>129</v>
      </c>
      <c r="AU4037" s="24" t="s">
        <v>138</v>
      </c>
      <c r="AY4037" s="24" t="s">
        <v>126</v>
      </c>
      <c r="BE4037" s="204">
        <f>IF(N4037="základní",J4037,0)</f>
        <v>0</v>
      </c>
      <c r="BF4037" s="204">
        <f>IF(N4037="snížená",J4037,0)</f>
        <v>0</v>
      </c>
      <c r="BG4037" s="204">
        <f>IF(N4037="zákl. přenesená",J4037,0)</f>
        <v>0</v>
      </c>
      <c r="BH4037" s="204">
        <f>IF(N4037="sníž. přenesená",J4037,0)</f>
        <v>0</v>
      </c>
      <c r="BI4037" s="204">
        <f>IF(N4037="nulová",J4037,0)</f>
        <v>0</v>
      </c>
      <c r="BJ4037" s="24" t="s">
        <v>134</v>
      </c>
      <c r="BK4037" s="204">
        <f>ROUND(I4037*H4037,2)</f>
        <v>0</v>
      </c>
      <c r="BL4037" s="24" t="s">
        <v>133</v>
      </c>
      <c r="BM4037" s="24" t="s">
        <v>4625</v>
      </c>
    </row>
    <row r="4038" spans="2:65" s="1" customFormat="1" ht="13.5">
      <c r="B4038" s="41"/>
      <c r="C4038" s="63"/>
      <c r="D4038" s="205" t="s">
        <v>135</v>
      </c>
      <c r="E4038" s="63"/>
      <c r="F4038" s="206" t="s">
        <v>4624</v>
      </c>
      <c r="G4038" s="63"/>
      <c r="H4038" s="63"/>
      <c r="I4038" s="163"/>
      <c r="J4038" s="63"/>
      <c r="K4038" s="63"/>
      <c r="L4038" s="61"/>
      <c r="M4038" s="207"/>
      <c r="N4038" s="42"/>
      <c r="O4038" s="42"/>
      <c r="P4038" s="42"/>
      <c r="Q4038" s="42"/>
      <c r="R4038" s="42"/>
      <c r="S4038" s="42"/>
      <c r="T4038" s="78"/>
      <c r="AT4038" s="24" t="s">
        <v>135</v>
      </c>
      <c r="AU4038" s="24" t="s">
        <v>138</v>
      </c>
    </row>
    <row r="4039" spans="2:65" s="1" customFormat="1" ht="22.5" customHeight="1">
      <c r="B4039" s="41"/>
      <c r="C4039" s="193" t="s">
        <v>2431</v>
      </c>
      <c r="D4039" s="193" t="s">
        <v>129</v>
      </c>
      <c r="E4039" s="194" t="s">
        <v>4626</v>
      </c>
      <c r="F4039" s="195" t="s">
        <v>4627</v>
      </c>
      <c r="G4039" s="196" t="s">
        <v>169</v>
      </c>
      <c r="H4039" s="197">
        <v>12</v>
      </c>
      <c r="I4039" s="198"/>
      <c r="J4039" s="199">
        <f>ROUND(I4039*H4039,2)</f>
        <v>0</v>
      </c>
      <c r="K4039" s="195" t="s">
        <v>21</v>
      </c>
      <c r="L4039" s="61"/>
      <c r="M4039" s="200" t="s">
        <v>21</v>
      </c>
      <c r="N4039" s="201" t="s">
        <v>42</v>
      </c>
      <c r="O4039" s="42"/>
      <c r="P4039" s="202">
        <f>O4039*H4039</f>
        <v>0</v>
      </c>
      <c r="Q4039" s="202">
        <v>0</v>
      </c>
      <c r="R4039" s="202">
        <f>Q4039*H4039</f>
        <v>0</v>
      </c>
      <c r="S4039" s="202">
        <v>0</v>
      </c>
      <c r="T4039" s="203">
        <f>S4039*H4039</f>
        <v>0</v>
      </c>
      <c r="AR4039" s="24" t="s">
        <v>133</v>
      </c>
      <c r="AT4039" s="24" t="s">
        <v>129</v>
      </c>
      <c r="AU4039" s="24" t="s">
        <v>138</v>
      </c>
      <c r="AY4039" s="24" t="s">
        <v>126</v>
      </c>
      <c r="BE4039" s="204">
        <f>IF(N4039="základní",J4039,0)</f>
        <v>0</v>
      </c>
      <c r="BF4039" s="204">
        <f>IF(N4039="snížená",J4039,0)</f>
        <v>0</v>
      </c>
      <c r="BG4039" s="204">
        <f>IF(N4039="zákl. přenesená",J4039,0)</f>
        <v>0</v>
      </c>
      <c r="BH4039" s="204">
        <f>IF(N4039="sníž. přenesená",J4039,0)</f>
        <v>0</v>
      </c>
      <c r="BI4039" s="204">
        <f>IF(N4039="nulová",J4039,0)</f>
        <v>0</v>
      </c>
      <c r="BJ4039" s="24" t="s">
        <v>134</v>
      </c>
      <c r="BK4039" s="204">
        <f>ROUND(I4039*H4039,2)</f>
        <v>0</v>
      </c>
      <c r="BL4039" s="24" t="s">
        <v>133</v>
      </c>
      <c r="BM4039" s="24" t="s">
        <v>4628</v>
      </c>
    </row>
    <row r="4040" spans="2:65" s="1" customFormat="1" ht="13.5">
      <c r="B4040" s="41"/>
      <c r="C4040" s="63"/>
      <c r="D4040" s="205" t="s">
        <v>135</v>
      </c>
      <c r="E4040" s="63"/>
      <c r="F4040" s="206" t="s">
        <v>4627</v>
      </c>
      <c r="G4040" s="63"/>
      <c r="H4040" s="63"/>
      <c r="I4040" s="163"/>
      <c r="J4040" s="63"/>
      <c r="K4040" s="63"/>
      <c r="L4040" s="61"/>
      <c r="M4040" s="207"/>
      <c r="N4040" s="42"/>
      <c r="O4040" s="42"/>
      <c r="P4040" s="42"/>
      <c r="Q4040" s="42"/>
      <c r="R4040" s="42"/>
      <c r="S4040" s="42"/>
      <c r="T4040" s="78"/>
      <c r="AT4040" s="24" t="s">
        <v>135</v>
      </c>
      <c r="AU4040" s="24" t="s">
        <v>138</v>
      </c>
    </row>
    <row r="4041" spans="2:65" s="1" customFormat="1" ht="22.5" customHeight="1">
      <c r="B4041" s="41"/>
      <c r="C4041" s="193" t="s">
        <v>4629</v>
      </c>
      <c r="D4041" s="193" t="s">
        <v>129</v>
      </c>
      <c r="E4041" s="194" t="s">
        <v>4630</v>
      </c>
      <c r="F4041" s="195" t="s">
        <v>4631</v>
      </c>
      <c r="G4041" s="196" t="s">
        <v>169</v>
      </c>
      <c r="H4041" s="197">
        <v>55</v>
      </c>
      <c r="I4041" s="198"/>
      <c r="J4041" s="199">
        <f>ROUND(I4041*H4041,2)</f>
        <v>0</v>
      </c>
      <c r="K4041" s="195" t="s">
        <v>21</v>
      </c>
      <c r="L4041" s="61"/>
      <c r="M4041" s="200" t="s">
        <v>21</v>
      </c>
      <c r="N4041" s="201" t="s">
        <v>42</v>
      </c>
      <c r="O4041" s="42"/>
      <c r="P4041" s="202">
        <f>O4041*H4041</f>
        <v>0</v>
      </c>
      <c r="Q4041" s="202">
        <v>0</v>
      </c>
      <c r="R4041" s="202">
        <f>Q4041*H4041</f>
        <v>0</v>
      </c>
      <c r="S4041" s="202">
        <v>0</v>
      </c>
      <c r="T4041" s="203">
        <f>S4041*H4041</f>
        <v>0</v>
      </c>
      <c r="AR4041" s="24" t="s">
        <v>133</v>
      </c>
      <c r="AT4041" s="24" t="s">
        <v>129</v>
      </c>
      <c r="AU4041" s="24" t="s">
        <v>138</v>
      </c>
      <c r="AY4041" s="24" t="s">
        <v>126</v>
      </c>
      <c r="BE4041" s="204">
        <f>IF(N4041="základní",J4041,0)</f>
        <v>0</v>
      </c>
      <c r="BF4041" s="204">
        <f>IF(N4041="snížená",J4041,0)</f>
        <v>0</v>
      </c>
      <c r="BG4041" s="204">
        <f>IF(N4041="zákl. přenesená",J4041,0)</f>
        <v>0</v>
      </c>
      <c r="BH4041" s="204">
        <f>IF(N4041="sníž. přenesená",J4041,0)</f>
        <v>0</v>
      </c>
      <c r="BI4041" s="204">
        <f>IF(N4041="nulová",J4041,0)</f>
        <v>0</v>
      </c>
      <c r="BJ4041" s="24" t="s">
        <v>134</v>
      </c>
      <c r="BK4041" s="204">
        <f>ROUND(I4041*H4041,2)</f>
        <v>0</v>
      </c>
      <c r="BL4041" s="24" t="s">
        <v>133</v>
      </c>
      <c r="BM4041" s="24" t="s">
        <v>4632</v>
      </c>
    </row>
    <row r="4042" spans="2:65" s="1" customFormat="1" ht="13.5">
      <c r="B4042" s="41"/>
      <c r="C4042" s="63"/>
      <c r="D4042" s="205" t="s">
        <v>135</v>
      </c>
      <c r="E4042" s="63"/>
      <c r="F4042" s="206" t="s">
        <v>4631</v>
      </c>
      <c r="G4042" s="63"/>
      <c r="H4042" s="63"/>
      <c r="I4042" s="163"/>
      <c r="J4042" s="63"/>
      <c r="K4042" s="63"/>
      <c r="L4042" s="61"/>
      <c r="M4042" s="207"/>
      <c r="N4042" s="42"/>
      <c r="O4042" s="42"/>
      <c r="P4042" s="42"/>
      <c r="Q4042" s="42"/>
      <c r="R4042" s="42"/>
      <c r="S4042" s="42"/>
      <c r="T4042" s="78"/>
      <c r="AT4042" s="24" t="s">
        <v>135</v>
      </c>
      <c r="AU4042" s="24" t="s">
        <v>138</v>
      </c>
    </row>
    <row r="4043" spans="2:65" s="1" customFormat="1" ht="22.5" customHeight="1">
      <c r="B4043" s="41"/>
      <c r="C4043" s="193" t="s">
        <v>2435</v>
      </c>
      <c r="D4043" s="193" t="s">
        <v>129</v>
      </c>
      <c r="E4043" s="194" t="s">
        <v>4633</v>
      </c>
      <c r="F4043" s="195" t="s">
        <v>4634</v>
      </c>
      <c r="G4043" s="196" t="s">
        <v>169</v>
      </c>
      <c r="H4043" s="197">
        <v>44</v>
      </c>
      <c r="I4043" s="198"/>
      <c r="J4043" s="199">
        <f>ROUND(I4043*H4043,2)</f>
        <v>0</v>
      </c>
      <c r="K4043" s="195" t="s">
        <v>21</v>
      </c>
      <c r="L4043" s="61"/>
      <c r="M4043" s="200" t="s">
        <v>21</v>
      </c>
      <c r="N4043" s="201" t="s">
        <v>42</v>
      </c>
      <c r="O4043" s="42"/>
      <c r="P4043" s="202">
        <f>O4043*H4043</f>
        <v>0</v>
      </c>
      <c r="Q4043" s="202">
        <v>0</v>
      </c>
      <c r="R4043" s="202">
        <f>Q4043*H4043</f>
        <v>0</v>
      </c>
      <c r="S4043" s="202">
        <v>0</v>
      </c>
      <c r="T4043" s="203">
        <f>S4043*H4043</f>
        <v>0</v>
      </c>
      <c r="AR4043" s="24" t="s">
        <v>133</v>
      </c>
      <c r="AT4043" s="24" t="s">
        <v>129</v>
      </c>
      <c r="AU4043" s="24" t="s">
        <v>138</v>
      </c>
      <c r="AY4043" s="24" t="s">
        <v>126</v>
      </c>
      <c r="BE4043" s="204">
        <f>IF(N4043="základní",J4043,0)</f>
        <v>0</v>
      </c>
      <c r="BF4043" s="204">
        <f>IF(N4043="snížená",J4043,0)</f>
        <v>0</v>
      </c>
      <c r="BG4043" s="204">
        <f>IF(N4043="zákl. přenesená",J4043,0)</f>
        <v>0</v>
      </c>
      <c r="BH4043" s="204">
        <f>IF(N4043="sníž. přenesená",J4043,0)</f>
        <v>0</v>
      </c>
      <c r="BI4043" s="204">
        <f>IF(N4043="nulová",J4043,0)</f>
        <v>0</v>
      </c>
      <c r="BJ4043" s="24" t="s">
        <v>134</v>
      </c>
      <c r="BK4043" s="204">
        <f>ROUND(I4043*H4043,2)</f>
        <v>0</v>
      </c>
      <c r="BL4043" s="24" t="s">
        <v>133</v>
      </c>
      <c r="BM4043" s="24" t="s">
        <v>4635</v>
      </c>
    </row>
    <row r="4044" spans="2:65" s="1" customFormat="1" ht="13.5">
      <c r="B4044" s="41"/>
      <c r="C4044" s="63"/>
      <c r="D4044" s="205" t="s">
        <v>135</v>
      </c>
      <c r="E4044" s="63"/>
      <c r="F4044" s="206" t="s">
        <v>4634</v>
      </c>
      <c r="G4044" s="63"/>
      <c r="H4044" s="63"/>
      <c r="I4044" s="163"/>
      <c r="J4044" s="63"/>
      <c r="K4044" s="63"/>
      <c r="L4044" s="61"/>
      <c r="M4044" s="207"/>
      <c r="N4044" s="42"/>
      <c r="O4044" s="42"/>
      <c r="P4044" s="42"/>
      <c r="Q4044" s="42"/>
      <c r="R4044" s="42"/>
      <c r="S4044" s="42"/>
      <c r="T4044" s="78"/>
      <c r="AT4044" s="24" t="s">
        <v>135</v>
      </c>
      <c r="AU4044" s="24" t="s">
        <v>138</v>
      </c>
    </row>
    <row r="4045" spans="2:65" s="1" customFormat="1" ht="22.5" customHeight="1">
      <c r="B4045" s="41"/>
      <c r="C4045" s="193" t="s">
        <v>4273</v>
      </c>
      <c r="D4045" s="193" t="s">
        <v>129</v>
      </c>
      <c r="E4045" s="194" t="s">
        <v>4636</v>
      </c>
      <c r="F4045" s="195" t="s">
        <v>4637</v>
      </c>
      <c r="G4045" s="196" t="s">
        <v>169</v>
      </c>
      <c r="H4045" s="197">
        <v>19</v>
      </c>
      <c r="I4045" s="198"/>
      <c r="J4045" s="199">
        <f>ROUND(I4045*H4045,2)</f>
        <v>0</v>
      </c>
      <c r="K4045" s="195" t="s">
        <v>21</v>
      </c>
      <c r="L4045" s="61"/>
      <c r="M4045" s="200" t="s">
        <v>21</v>
      </c>
      <c r="N4045" s="201" t="s">
        <v>42</v>
      </c>
      <c r="O4045" s="42"/>
      <c r="P4045" s="202">
        <f>O4045*H4045</f>
        <v>0</v>
      </c>
      <c r="Q4045" s="202">
        <v>0</v>
      </c>
      <c r="R4045" s="202">
        <f>Q4045*H4045</f>
        <v>0</v>
      </c>
      <c r="S4045" s="202">
        <v>0</v>
      </c>
      <c r="T4045" s="203">
        <f>S4045*H4045</f>
        <v>0</v>
      </c>
      <c r="AR4045" s="24" t="s">
        <v>133</v>
      </c>
      <c r="AT4045" s="24" t="s">
        <v>129</v>
      </c>
      <c r="AU4045" s="24" t="s">
        <v>138</v>
      </c>
      <c r="AY4045" s="24" t="s">
        <v>126</v>
      </c>
      <c r="BE4045" s="204">
        <f>IF(N4045="základní",J4045,0)</f>
        <v>0</v>
      </c>
      <c r="BF4045" s="204">
        <f>IF(N4045="snížená",J4045,0)</f>
        <v>0</v>
      </c>
      <c r="BG4045" s="204">
        <f>IF(N4045="zákl. přenesená",J4045,0)</f>
        <v>0</v>
      </c>
      <c r="BH4045" s="204">
        <f>IF(N4045="sníž. přenesená",J4045,0)</f>
        <v>0</v>
      </c>
      <c r="BI4045" s="204">
        <f>IF(N4045="nulová",J4045,0)</f>
        <v>0</v>
      </c>
      <c r="BJ4045" s="24" t="s">
        <v>134</v>
      </c>
      <c r="BK4045" s="204">
        <f>ROUND(I4045*H4045,2)</f>
        <v>0</v>
      </c>
      <c r="BL4045" s="24" t="s">
        <v>133</v>
      </c>
      <c r="BM4045" s="24" t="s">
        <v>4638</v>
      </c>
    </row>
    <row r="4046" spans="2:65" s="1" customFormat="1" ht="13.5">
      <c r="B4046" s="41"/>
      <c r="C4046" s="63"/>
      <c r="D4046" s="205" t="s">
        <v>135</v>
      </c>
      <c r="E4046" s="63"/>
      <c r="F4046" s="206" t="s">
        <v>4637</v>
      </c>
      <c r="G4046" s="63"/>
      <c r="H4046" s="63"/>
      <c r="I4046" s="163"/>
      <c r="J4046" s="63"/>
      <c r="K4046" s="63"/>
      <c r="L4046" s="61"/>
      <c r="M4046" s="207"/>
      <c r="N4046" s="42"/>
      <c r="O4046" s="42"/>
      <c r="P4046" s="42"/>
      <c r="Q4046" s="42"/>
      <c r="R4046" s="42"/>
      <c r="S4046" s="42"/>
      <c r="T4046" s="78"/>
      <c r="AT4046" s="24" t="s">
        <v>135</v>
      </c>
      <c r="AU4046" s="24" t="s">
        <v>138</v>
      </c>
    </row>
    <row r="4047" spans="2:65" s="1" customFormat="1" ht="22.5" customHeight="1">
      <c r="B4047" s="41"/>
      <c r="C4047" s="193" t="s">
        <v>2438</v>
      </c>
      <c r="D4047" s="193" t="s">
        <v>129</v>
      </c>
      <c r="E4047" s="194" t="s">
        <v>4639</v>
      </c>
      <c r="F4047" s="195" t="s">
        <v>4640</v>
      </c>
      <c r="G4047" s="196" t="s">
        <v>169</v>
      </c>
      <c r="H4047" s="197">
        <v>28</v>
      </c>
      <c r="I4047" s="198"/>
      <c r="J4047" s="199">
        <f>ROUND(I4047*H4047,2)</f>
        <v>0</v>
      </c>
      <c r="K4047" s="195" t="s">
        <v>21</v>
      </c>
      <c r="L4047" s="61"/>
      <c r="M4047" s="200" t="s">
        <v>21</v>
      </c>
      <c r="N4047" s="201" t="s">
        <v>42</v>
      </c>
      <c r="O4047" s="42"/>
      <c r="P4047" s="202">
        <f>O4047*H4047</f>
        <v>0</v>
      </c>
      <c r="Q4047" s="202">
        <v>0</v>
      </c>
      <c r="R4047" s="202">
        <f>Q4047*H4047</f>
        <v>0</v>
      </c>
      <c r="S4047" s="202">
        <v>0</v>
      </c>
      <c r="T4047" s="203">
        <f>S4047*H4047</f>
        <v>0</v>
      </c>
      <c r="AR4047" s="24" t="s">
        <v>133</v>
      </c>
      <c r="AT4047" s="24" t="s">
        <v>129</v>
      </c>
      <c r="AU4047" s="24" t="s">
        <v>138</v>
      </c>
      <c r="AY4047" s="24" t="s">
        <v>126</v>
      </c>
      <c r="BE4047" s="204">
        <f>IF(N4047="základní",J4047,0)</f>
        <v>0</v>
      </c>
      <c r="BF4047" s="204">
        <f>IF(N4047="snížená",J4047,0)</f>
        <v>0</v>
      </c>
      <c r="BG4047" s="204">
        <f>IF(N4047="zákl. přenesená",J4047,0)</f>
        <v>0</v>
      </c>
      <c r="BH4047" s="204">
        <f>IF(N4047="sníž. přenesená",J4047,0)</f>
        <v>0</v>
      </c>
      <c r="BI4047" s="204">
        <f>IF(N4047="nulová",J4047,0)</f>
        <v>0</v>
      </c>
      <c r="BJ4047" s="24" t="s">
        <v>134</v>
      </c>
      <c r="BK4047" s="204">
        <f>ROUND(I4047*H4047,2)</f>
        <v>0</v>
      </c>
      <c r="BL4047" s="24" t="s">
        <v>133</v>
      </c>
      <c r="BM4047" s="24" t="s">
        <v>4641</v>
      </c>
    </row>
    <row r="4048" spans="2:65" s="1" customFormat="1" ht="13.5">
      <c r="B4048" s="41"/>
      <c r="C4048" s="63"/>
      <c r="D4048" s="205" t="s">
        <v>135</v>
      </c>
      <c r="E4048" s="63"/>
      <c r="F4048" s="206" t="s">
        <v>4640</v>
      </c>
      <c r="G4048" s="63"/>
      <c r="H4048" s="63"/>
      <c r="I4048" s="163"/>
      <c r="J4048" s="63"/>
      <c r="K4048" s="63"/>
      <c r="L4048" s="61"/>
      <c r="M4048" s="207"/>
      <c r="N4048" s="42"/>
      <c r="O4048" s="42"/>
      <c r="P4048" s="42"/>
      <c r="Q4048" s="42"/>
      <c r="R4048" s="42"/>
      <c r="S4048" s="42"/>
      <c r="T4048" s="78"/>
      <c r="AT4048" s="24" t="s">
        <v>135</v>
      </c>
      <c r="AU4048" s="24" t="s">
        <v>138</v>
      </c>
    </row>
    <row r="4049" spans="2:65" s="1" customFormat="1" ht="22.5" customHeight="1">
      <c r="B4049" s="41"/>
      <c r="C4049" s="193" t="s">
        <v>4375</v>
      </c>
      <c r="D4049" s="193" t="s">
        <v>129</v>
      </c>
      <c r="E4049" s="194" t="s">
        <v>4642</v>
      </c>
      <c r="F4049" s="195" t="s">
        <v>4643</v>
      </c>
      <c r="G4049" s="196" t="s">
        <v>169</v>
      </c>
      <c r="H4049" s="197">
        <v>1162</v>
      </c>
      <c r="I4049" s="198"/>
      <c r="J4049" s="199">
        <f>ROUND(I4049*H4049,2)</f>
        <v>0</v>
      </c>
      <c r="K4049" s="195" t="s">
        <v>21</v>
      </c>
      <c r="L4049" s="61"/>
      <c r="M4049" s="200" t="s">
        <v>21</v>
      </c>
      <c r="N4049" s="201" t="s">
        <v>42</v>
      </c>
      <c r="O4049" s="42"/>
      <c r="P4049" s="202">
        <f>O4049*H4049</f>
        <v>0</v>
      </c>
      <c r="Q4049" s="202">
        <v>0</v>
      </c>
      <c r="R4049" s="202">
        <f>Q4049*H4049</f>
        <v>0</v>
      </c>
      <c r="S4049" s="202">
        <v>0</v>
      </c>
      <c r="T4049" s="203">
        <f>S4049*H4049</f>
        <v>0</v>
      </c>
      <c r="AR4049" s="24" t="s">
        <v>133</v>
      </c>
      <c r="AT4049" s="24" t="s">
        <v>129</v>
      </c>
      <c r="AU4049" s="24" t="s">
        <v>138</v>
      </c>
      <c r="AY4049" s="24" t="s">
        <v>126</v>
      </c>
      <c r="BE4049" s="204">
        <f>IF(N4049="základní",J4049,0)</f>
        <v>0</v>
      </c>
      <c r="BF4049" s="204">
        <f>IF(N4049="snížená",J4049,0)</f>
        <v>0</v>
      </c>
      <c r="BG4049" s="204">
        <f>IF(N4049="zákl. přenesená",J4049,0)</f>
        <v>0</v>
      </c>
      <c r="BH4049" s="204">
        <f>IF(N4049="sníž. přenesená",J4049,0)</f>
        <v>0</v>
      </c>
      <c r="BI4049" s="204">
        <f>IF(N4049="nulová",J4049,0)</f>
        <v>0</v>
      </c>
      <c r="BJ4049" s="24" t="s">
        <v>134</v>
      </c>
      <c r="BK4049" s="204">
        <f>ROUND(I4049*H4049,2)</f>
        <v>0</v>
      </c>
      <c r="BL4049" s="24" t="s">
        <v>133</v>
      </c>
      <c r="BM4049" s="24" t="s">
        <v>4644</v>
      </c>
    </row>
    <row r="4050" spans="2:65" s="1" customFormat="1" ht="13.5">
      <c r="B4050" s="41"/>
      <c r="C4050" s="63"/>
      <c r="D4050" s="205" t="s">
        <v>135</v>
      </c>
      <c r="E4050" s="63"/>
      <c r="F4050" s="206" t="s">
        <v>4645</v>
      </c>
      <c r="G4050" s="63"/>
      <c r="H4050" s="63"/>
      <c r="I4050" s="163"/>
      <c r="J4050" s="63"/>
      <c r="K4050" s="63"/>
      <c r="L4050" s="61"/>
      <c r="M4050" s="207"/>
      <c r="N4050" s="42"/>
      <c r="O4050" s="42"/>
      <c r="P4050" s="42"/>
      <c r="Q4050" s="42"/>
      <c r="R4050" s="42"/>
      <c r="S4050" s="42"/>
      <c r="T4050" s="78"/>
      <c r="AT4050" s="24" t="s">
        <v>135</v>
      </c>
      <c r="AU4050" s="24" t="s">
        <v>138</v>
      </c>
    </row>
    <row r="4051" spans="2:65" s="1" customFormat="1" ht="22.5" customHeight="1">
      <c r="B4051" s="41"/>
      <c r="C4051" s="193" t="s">
        <v>2442</v>
      </c>
      <c r="D4051" s="193" t="s">
        <v>129</v>
      </c>
      <c r="E4051" s="194" t="s">
        <v>4646</v>
      </c>
      <c r="F4051" s="195" t="s">
        <v>4647</v>
      </c>
      <c r="G4051" s="196" t="s">
        <v>169</v>
      </c>
      <c r="H4051" s="197">
        <v>467</v>
      </c>
      <c r="I4051" s="198"/>
      <c r="J4051" s="199">
        <f>ROUND(I4051*H4051,2)</f>
        <v>0</v>
      </c>
      <c r="K4051" s="195" t="s">
        <v>21</v>
      </c>
      <c r="L4051" s="61"/>
      <c r="M4051" s="200" t="s">
        <v>21</v>
      </c>
      <c r="N4051" s="201" t="s">
        <v>42</v>
      </c>
      <c r="O4051" s="42"/>
      <c r="P4051" s="202">
        <f>O4051*H4051</f>
        <v>0</v>
      </c>
      <c r="Q4051" s="202">
        <v>0</v>
      </c>
      <c r="R4051" s="202">
        <f>Q4051*H4051</f>
        <v>0</v>
      </c>
      <c r="S4051" s="202">
        <v>0</v>
      </c>
      <c r="T4051" s="203">
        <f>S4051*H4051</f>
        <v>0</v>
      </c>
      <c r="AR4051" s="24" t="s">
        <v>133</v>
      </c>
      <c r="AT4051" s="24" t="s">
        <v>129</v>
      </c>
      <c r="AU4051" s="24" t="s">
        <v>138</v>
      </c>
      <c r="AY4051" s="24" t="s">
        <v>126</v>
      </c>
      <c r="BE4051" s="204">
        <f>IF(N4051="základní",J4051,0)</f>
        <v>0</v>
      </c>
      <c r="BF4051" s="204">
        <f>IF(N4051="snížená",J4051,0)</f>
        <v>0</v>
      </c>
      <c r="BG4051" s="204">
        <f>IF(N4051="zákl. přenesená",J4051,0)</f>
        <v>0</v>
      </c>
      <c r="BH4051" s="204">
        <f>IF(N4051="sníž. přenesená",J4051,0)</f>
        <v>0</v>
      </c>
      <c r="BI4051" s="204">
        <f>IF(N4051="nulová",J4051,0)</f>
        <v>0</v>
      </c>
      <c r="BJ4051" s="24" t="s">
        <v>134</v>
      </c>
      <c r="BK4051" s="204">
        <f>ROUND(I4051*H4051,2)</f>
        <v>0</v>
      </c>
      <c r="BL4051" s="24" t="s">
        <v>133</v>
      </c>
      <c r="BM4051" s="24" t="s">
        <v>4648</v>
      </c>
    </row>
    <row r="4052" spans="2:65" s="1" customFormat="1" ht="13.5">
      <c r="B4052" s="41"/>
      <c r="C4052" s="63"/>
      <c r="D4052" s="205" t="s">
        <v>135</v>
      </c>
      <c r="E4052" s="63"/>
      <c r="F4052" s="206" t="s">
        <v>4649</v>
      </c>
      <c r="G4052" s="63"/>
      <c r="H4052" s="63"/>
      <c r="I4052" s="163"/>
      <c r="J4052" s="63"/>
      <c r="K4052" s="63"/>
      <c r="L4052" s="61"/>
      <c r="M4052" s="207"/>
      <c r="N4052" s="42"/>
      <c r="O4052" s="42"/>
      <c r="P4052" s="42"/>
      <c r="Q4052" s="42"/>
      <c r="R4052" s="42"/>
      <c r="S4052" s="42"/>
      <c r="T4052" s="78"/>
      <c r="AT4052" s="24" t="s">
        <v>135</v>
      </c>
      <c r="AU4052" s="24" t="s">
        <v>138</v>
      </c>
    </row>
    <row r="4053" spans="2:65" s="1" customFormat="1" ht="22.5" customHeight="1">
      <c r="B4053" s="41"/>
      <c r="C4053" s="193" t="s">
        <v>4650</v>
      </c>
      <c r="D4053" s="193" t="s">
        <v>129</v>
      </c>
      <c r="E4053" s="194" t="s">
        <v>4651</v>
      </c>
      <c r="F4053" s="195" t="s">
        <v>4652</v>
      </c>
      <c r="G4053" s="196" t="s">
        <v>169</v>
      </c>
      <c r="H4053" s="197">
        <v>1250</v>
      </c>
      <c r="I4053" s="198"/>
      <c r="J4053" s="199">
        <f>ROUND(I4053*H4053,2)</f>
        <v>0</v>
      </c>
      <c r="K4053" s="195" t="s">
        <v>21</v>
      </c>
      <c r="L4053" s="61"/>
      <c r="M4053" s="200" t="s">
        <v>21</v>
      </c>
      <c r="N4053" s="201" t="s">
        <v>42</v>
      </c>
      <c r="O4053" s="42"/>
      <c r="P4053" s="202">
        <f>O4053*H4053</f>
        <v>0</v>
      </c>
      <c r="Q4053" s="202">
        <v>0</v>
      </c>
      <c r="R4053" s="202">
        <f>Q4053*H4053</f>
        <v>0</v>
      </c>
      <c r="S4053" s="202">
        <v>0</v>
      </c>
      <c r="T4053" s="203">
        <f>S4053*H4053</f>
        <v>0</v>
      </c>
      <c r="AR4053" s="24" t="s">
        <v>133</v>
      </c>
      <c r="AT4053" s="24" t="s">
        <v>129</v>
      </c>
      <c r="AU4053" s="24" t="s">
        <v>138</v>
      </c>
      <c r="AY4053" s="24" t="s">
        <v>126</v>
      </c>
      <c r="BE4053" s="204">
        <f>IF(N4053="základní",J4053,0)</f>
        <v>0</v>
      </c>
      <c r="BF4053" s="204">
        <f>IF(N4053="snížená",J4053,0)</f>
        <v>0</v>
      </c>
      <c r="BG4053" s="204">
        <f>IF(N4053="zákl. přenesená",J4053,0)</f>
        <v>0</v>
      </c>
      <c r="BH4053" s="204">
        <f>IF(N4053="sníž. přenesená",J4053,0)</f>
        <v>0</v>
      </c>
      <c r="BI4053" s="204">
        <f>IF(N4053="nulová",J4053,0)</f>
        <v>0</v>
      </c>
      <c r="BJ4053" s="24" t="s">
        <v>134</v>
      </c>
      <c r="BK4053" s="204">
        <f>ROUND(I4053*H4053,2)</f>
        <v>0</v>
      </c>
      <c r="BL4053" s="24" t="s">
        <v>133</v>
      </c>
      <c r="BM4053" s="24" t="s">
        <v>4653</v>
      </c>
    </row>
    <row r="4054" spans="2:65" s="1" customFormat="1" ht="13.5">
      <c r="B4054" s="41"/>
      <c r="C4054" s="63"/>
      <c r="D4054" s="205" t="s">
        <v>135</v>
      </c>
      <c r="E4054" s="63"/>
      <c r="F4054" s="206" t="s">
        <v>4654</v>
      </c>
      <c r="G4054" s="63"/>
      <c r="H4054" s="63"/>
      <c r="I4054" s="163"/>
      <c r="J4054" s="63"/>
      <c r="K4054" s="63"/>
      <c r="L4054" s="61"/>
      <c r="M4054" s="207"/>
      <c r="N4054" s="42"/>
      <c r="O4054" s="42"/>
      <c r="P4054" s="42"/>
      <c r="Q4054" s="42"/>
      <c r="R4054" s="42"/>
      <c r="S4054" s="42"/>
      <c r="T4054" s="78"/>
      <c r="AT4054" s="24" t="s">
        <v>135</v>
      </c>
      <c r="AU4054" s="24" t="s">
        <v>138</v>
      </c>
    </row>
    <row r="4055" spans="2:65" s="1" customFormat="1" ht="22.5" customHeight="1">
      <c r="B4055" s="41"/>
      <c r="C4055" s="193" t="s">
        <v>2445</v>
      </c>
      <c r="D4055" s="193" t="s">
        <v>129</v>
      </c>
      <c r="E4055" s="194" t="s">
        <v>4655</v>
      </c>
      <c r="F4055" s="195" t="s">
        <v>4656</v>
      </c>
      <c r="G4055" s="196" t="s">
        <v>169</v>
      </c>
      <c r="H4055" s="197">
        <v>52</v>
      </c>
      <c r="I4055" s="198"/>
      <c r="J4055" s="199">
        <f>ROUND(I4055*H4055,2)</f>
        <v>0</v>
      </c>
      <c r="K4055" s="195" t="s">
        <v>21</v>
      </c>
      <c r="L4055" s="61"/>
      <c r="M4055" s="200" t="s">
        <v>21</v>
      </c>
      <c r="N4055" s="201" t="s">
        <v>42</v>
      </c>
      <c r="O4055" s="42"/>
      <c r="P4055" s="202">
        <f>O4055*H4055</f>
        <v>0</v>
      </c>
      <c r="Q4055" s="202">
        <v>0</v>
      </c>
      <c r="R4055" s="202">
        <f>Q4055*H4055</f>
        <v>0</v>
      </c>
      <c r="S4055" s="202">
        <v>0</v>
      </c>
      <c r="T4055" s="203">
        <f>S4055*H4055</f>
        <v>0</v>
      </c>
      <c r="AR4055" s="24" t="s">
        <v>133</v>
      </c>
      <c r="AT4055" s="24" t="s">
        <v>129</v>
      </c>
      <c r="AU4055" s="24" t="s">
        <v>138</v>
      </c>
      <c r="AY4055" s="24" t="s">
        <v>126</v>
      </c>
      <c r="BE4055" s="204">
        <f>IF(N4055="základní",J4055,0)</f>
        <v>0</v>
      </c>
      <c r="BF4055" s="204">
        <f>IF(N4055="snížená",J4055,0)</f>
        <v>0</v>
      </c>
      <c r="BG4055" s="204">
        <f>IF(N4055="zákl. přenesená",J4055,0)</f>
        <v>0</v>
      </c>
      <c r="BH4055" s="204">
        <f>IF(N4055="sníž. přenesená",J4055,0)</f>
        <v>0</v>
      </c>
      <c r="BI4055" s="204">
        <f>IF(N4055="nulová",J4055,0)</f>
        <v>0</v>
      </c>
      <c r="BJ4055" s="24" t="s">
        <v>134</v>
      </c>
      <c r="BK4055" s="204">
        <f>ROUND(I4055*H4055,2)</f>
        <v>0</v>
      </c>
      <c r="BL4055" s="24" t="s">
        <v>133</v>
      </c>
      <c r="BM4055" s="24" t="s">
        <v>4657</v>
      </c>
    </row>
    <row r="4056" spans="2:65" s="1" customFormat="1" ht="13.5">
      <c r="B4056" s="41"/>
      <c r="C4056" s="63"/>
      <c r="D4056" s="205" t="s">
        <v>135</v>
      </c>
      <c r="E4056" s="63"/>
      <c r="F4056" s="206" t="s">
        <v>4658</v>
      </c>
      <c r="G4056" s="63"/>
      <c r="H4056" s="63"/>
      <c r="I4056" s="163"/>
      <c r="J4056" s="63"/>
      <c r="K4056" s="63"/>
      <c r="L4056" s="61"/>
      <c r="M4056" s="207"/>
      <c r="N4056" s="42"/>
      <c r="O4056" s="42"/>
      <c r="P4056" s="42"/>
      <c r="Q4056" s="42"/>
      <c r="R4056" s="42"/>
      <c r="S4056" s="42"/>
      <c r="T4056" s="78"/>
      <c r="AT4056" s="24" t="s">
        <v>135</v>
      </c>
      <c r="AU4056" s="24" t="s">
        <v>138</v>
      </c>
    </row>
    <row r="4057" spans="2:65" s="1" customFormat="1" ht="22.5" customHeight="1">
      <c r="B4057" s="41"/>
      <c r="C4057" s="193" t="s">
        <v>4409</v>
      </c>
      <c r="D4057" s="193" t="s">
        <v>129</v>
      </c>
      <c r="E4057" s="194" t="s">
        <v>4659</v>
      </c>
      <c r="F4057" s="195" t="s">
        <v>4660</v>
      </c>
      <c r="G4057" s="196" t="s">
        <v>169</v>
      </c>
      <c r="H4057" s="197">
        <v>28</v>
      </c>
      <c r="I4057" s="198"/>
      <c r="J4057" s="199">
        <f>ROUND(I4057*H4057,2)</f>
        <v>0</v>
      </c>
      <c r="K4057" s="195" t="s">
        <v>21</v>
      </c>
      <c r="L4057" s="61"/>
      <c r="M4057" s="200" t="s">
        <v>21</v>
      </c>
      <c r="N4057" s="201" t="s">
        <v>42</v>
      </c>
      <c r="O4057" s="42"/>
      <c r="P4057" s="202">
        <f>O4057*H4057</f>
        <v>0</v>
      </c>
      <c r="Q4057" s="202">
        <v>0</v>
      </c>
      <c r="R4057" s="202">
        <f>Q4057*H4057</f>
        <v>0</v>
      </c>
      <c r="S4057" s="202">
        <v>0</v>
      </c>
      <c r="T4057" s="203">
        <f>S4057*H4057</f>
        <v>0</v>
      </c>
      <c r="AR4057" s="24" t="s">
        <v>133</v>
      </c>
      <c r="AT4057" s="24" t="s">
        <v>129</v>
      </c>
      <c r="AU4057" s="24" t="s">
        <v>138</v>
      </c>
      <c r="AY4057" s="24" t="s">
        <v>126</v>
      </c>
      <c r="BE4057" s="204">
        <f>IF(N4057="základní",J4057,0)</f>
        <v>0</v>
      </c>
      <c r="BF4057" s="204">
        <f>IF(N4057="snížená",J4057,0)</f>
        <v>0</v>
      </c>
      <c r="BG4057" s="204">
        <f>IF(N4057="zákl. přenesená",J4057,0)</f>
        <v>0</v>
      </c>
      <c r="BH4057" s="204">
        <f>IF(N4057="sníž. přenesená",J4057,0)</f>
        <v>0</v>
      </c>
      <c r="BI4057" s="204">
        <f>IF(N4057="nulová",J4057,0)</f>
        <v>0</v>
      </c>
      <c r="BJ4057" s="24" t="s">
        <v>134</v>
      </c>
      <c r="BK4057" s="204">
        <f>ROUND(I4057*H4057,2)</f>
        <v>0</v>
      </c>
      <c r="BL4057" s="24" t="s">
        <v>133</v>
      </c>
      <c r="BM4057" s="24" t="s">
        <v>4661</v>
      </c>
    </row>
    <row r="4058" spans="2:65" s="1" customFormat="1" ht="13.5">
      <c r="B4058" s="41"/>
      <c r="C4058" s="63"/>
      <c r="D4058" s="205" t="s">
        <v>135</v>
      </c>
      <c r="E4058" s="63"/>
      <c r="F4058" s="206" t="s">
        <v>4662</v>
      </c>
      <c r="G4058" s="63"/>
      <c r="H4058" s="63"/>
      <c r="I4058" s="163"/>
      <c r="J4058" s="63"/>
      <c r="K4058" s="63"/>
      <c r="L4058" s="61"/>
      <c r="M4058" s="207"/>
      <c r="N4058" s="42"/>
      <c r="O4058" s="42"/>
      <c r="P4058" s="42"/>
      <c r="Q4058" s="42"/>
      <c r="R4058" s="42"/>
      <c r="S4058" s="42"/>
      <c r="T4058" s="78"/>
      <c r="AT4058" s="24" t="s">
        <v>135</v>
      </c>
      <c r="AU4058" s="24" t="s">
        <v>138</v>
      </c>
    </row>
    <row r="4059" spans="2:65" s="1" customFormat="1" ht="22.5" customHeight="1">
      <c r="B4059" s="41"/>
      <c r="C4059" s="193" t="s">
        <v>2449</v>
      </c>
      <c r="D4059" s="193" t="s">
        <v>129</v>
      </c>
      <c r="E4059" s="194" t="s">
        <v>4663</v>
      </c>
      <c r="F4059" s="195" t="s">
        <v>4664</v>
      </c>
      <c r="G4059" s="196" t="s">
        <v>169</v>
      </c>
      <c r="H4059" s="197">
        <v>19</v>
      </c>
      <c r="I4059" s="198"/>
      <c r="J4059" s="199">
        <f>ROUND(I4059*H4059,2)</f>
        <v>0</v>
      </c>
      <c r="K4059" s="195" t="s">
        <v>21</v>
      </c>
      <c r="L4059" s="61"/>
      <c r="M4059" s="200" t="s">
        <v>21</v>
      </c>
      <c r="N4059" s="201" t="s">
        <v>42</v>
      </c>
      <c r="O4059" s="42"/>
      <c r="P4059" s="202">
        <f>O4059*H4059</f>
        <v>0</v>
      </c>
      <c r="Q4059" s="202">
        <v>0</v>
      </c>
      <c r="R4059" s="202">
        <f>Q4059*H4059</f>
        <v>0</v>
      </c>
      <c r="S4059" s="202">
        <v>0</v>
      </c>
      <c r="T4059" s="203">
        <f>S4059*H4059</f>
        <v>0</v>
      </c>
      <c r="AR4059" s="24" t="s">
        <v>133</v>
      </c>
      <c r="AT4059" s="24" t="s">
        <v>129</v>
      </c>
      <c r="AU4059" s="24" t="s">
        <v>138</v>
      </c>
      <c r="AY4059" s="24" t="s">
        <v>126</v>
      </c>
      <c r="BE4059" s="204">
        <f>IF(N4059="základní",J4059,0)</f>
        <v>0</v>
      </c>
      <c r="BF4059" s="204">
        <f>IF(N4059="snížená",J4059,0)</f>
        <v>0</v>
      </c>
      <c r="BG4059" s="204">
        <f>IF(N4059="zákl. přenesená",J4059,0)</f>
        <v>0</v>
      </c>
      <c r="BH4059" s="204">
        <f>IF(N4059="sníž. přenesená",J4059,0)</f>
        <v>0</v>
      </c>
      <c r="BI4059" s="204">
        <f>IF(N4059="nulová",J4059,0)</f>
        <v>0</v>
      </c>
      <c r="BJ4059" s="24" t="s">
        <v>134</v>
      </c>
      <c r="BK4059" s="204">
        <f>ROUND(I4059*H4059,2)</f>
        <v>0</v>
      </c>
      <c r="BL4059" s="24" t="s">
        <v>133</v>
      </c>
      <c r="BM4059" s="24" t="s">
        <v>4665</v>
      </c>
    </row>
    <row r="4060" spans="2:65" s="1" customFormat="1" ht="13.5">
      <c r="B4060" s="41"/>
      <c r="C4060" s="63"/>
      <c r="D4060" s="205" t="s">
        <v>135</v>
      </c>
      <c r="E4060" s="63"/>
      <c r="F4060" s="206" t="s">
        <v>4666</v>
      </c>
      <c r="G4060" s="63"/>
      <c r="H4060" s="63"/>
      <c r="I4060" s="163"/>
      <c r="J4060" s="63"/>
      <c r="K4060" s="63"/>
      <c r="L4060" s="61"/>
      <c r="M4060" s="207"/>
      <c r="N4060" s="42"/>
      <c r="O4060" s="42"/>
      <c r="P4060" s="42"/>
      <c r="Q4060" s="42"/>
      <c r="R4060" s="42"/>
      <c r="S4060" s="42"/>
      <c r="T4060" s="78"/>
      <c r="AT4060" s="24" t="s">
        <v>135</v>
      </c>
      <c r="AU4060" s="24" t="s">
        <v>138</v>
      </c>
    </row>
    <row r="4061" spans="2:65" s="1" customFormat="1" ht="22.5" customHeight="1">
      <c r="B4061" s="41"/>
      <c r="C4061" s="193" t="s">
        <v>4550</v>
      </c>
      <c r="D4061" s="193" t="s">
        <v>129</v>
      </c>
      <c r="E4061" s="194" t="s">
        <v>4667</v>
      </c>
      <c r="F4061" s="195" t="s">
        <v>4668</v>
      </c>
      <c r="G4061" s="196" t="s">
        <v>169</v>
      </c>
      <c r="H4061" s="197">
        <v>5</v>
      </c>
      <c r="I4061" s="198"/>
      <c r="J4061" s="199">
        <f>ROUND(I4061*H4061,2)</f>
        <v>0</v>
      </c>
      <c r="K4061" s="195" t="s">
        <v>21</v>
      </c>
      <c r="L4061" s="61"/>
      <c r="M4061" s="200" t="s">
        <v>21</v>
      </c>
      <c r="N4061" s="201" t="s">
        <v>42</v>
      </c>
      <c r="O4061" s="42"/>
      <c r="P4061" s="202">
        <f>O4061*H4061</f>
        <v>0</v>
      </c>
      <c r="Q4061" s="202">
        <v>0</v>
      </c>
      <c r="R4061" s="202">
        <f>Q4061*H4061</f>
        <v>0</v>
      </c>
      <c r="S4061" s="202">
        <v>0</v>
      </c>
      <c r="T4061" s="203">
        <f>S4061*H4061</f>
        <v>0</v>
      </c>
      <c r="AR4061" s="24" t="s">
        <v>133</v>
      </c>
      <c r="AT4061" s="24" t="s">
        <v>129</v>
      </c>
      <c r="AU4061" s="24" t="s">
        <v>138</v>
      </c>
      <c r="AY4061" s="24" t="s">
        <v>126</v>
      </c>
      <c r="BE4061" s="204">
        <f>IF(N4061="základní",J4061,0)</f>
        <v>0</v>
      </c>
      <c r="BF4061" s="204">
        <f>IF(N4061="snížená",J4061,0)</f>
        <v>0</v>
      </c>
      <c r="BG4061" s="204">
        <f>IF(N4061="zákl. přenesená",J4061,0)</f>
        <v>0</v>
      </c>
      <c r="BH4061" s="204">
        <f>IF(N4061="sníž. přenesená",J4061,0)</f>
        <v>0</v>
      </c>
      <c r="BI4061" s="204">
        <f>IF(N4061="nulová",J4061,0)</f>
        <v>0</v>
      </c>
      <c r="BJ4061" s="24" t="s">
        <v>134</v>
      </c>
      <c r="BK4061" s="204">
        <f>ROUND(I4061*H4061,2)</f>
        <v>0</v>
      </c>
      <c r="BL4061" s="24" t="s">
        <v>133</v>
      </c>
      <c r="BM4061" s="24" t="s">
        <v>4669</v>
      </c>
    </row>
    <row r="4062" spans="2:65" s="1" customFormat="1" ht="13.5">
      <c r="B4062" s="41"/>
      <c r="C4062" s="63"/>
      <c r="D4062" s="205" t="s">
        <v>135</v>
      </c>
      <c r="E4062" s="63"/>
      <c r="F4062" s="206" t="s">
        <v>4670</v>
      </c>
      <c r="G4062" s="63"/>
      <c r="H4062" s="63"/>
      <c r="I4062" s="163"/>
      <c r="J4062" s="63"/>
      <c r="K4062" s="63"/>
      <c r="L4062" s="61"/>
      <c r="M4062" s="207"/>
      <c r="N4062" s="42"/>
      <c r="O4062" s="42"/>
      <c r="P4062" s="42"/>
      <c r="Q4062" s="42"/>
      <c r="R4062" s="42"/>
      <c r="S4062" s="42"/>
      <c r="T4062" s="78"/>
      <c r="AT4062" s="24" t="s">
        <v>135</v>
      </c>
      <c r="AU4062" s="24" t="s">
        <v>138</v>
      </c>
    </row>
    <row r="4063" spans="2:65" s="1" customFormat="1" ht="22.5" customHeight="1">
      <c r="B4063" s="41"/>
      <c r="C4063" s="193" t="s">
        <v>2454</v>
      </c>
      <c r="D4063" s="193" t="s">
        <v>129</v>
      </c>
      <c r="E4063" s="194" t="s">
        <v>4671</v>
      </c>
      <c r="F4063" s="195" t="s">
        <v>4672</v>
      </c>
      <c r="G4063" s="196" t="s">
        <v>169</v>
      </c>
      <c r="H4063" s="197">
        <v>6</v>
      </c>
      <c r="I4063" s="198"/>
      <c r="J4063" s="199">
        <f>ROUND(I4063*H4063,2)</f>
        <v>0</v>
      </c>
      <c r="K4063" s="195" t="s">
        <v>21</v>
      </c>
      <c r="L4063" s="61"/>
      <c r="M4063" s="200" t="s">
        <v>21</v>
      </c>
      <c r="N4063" s="201" t="s">
        <v>42</v>
      </c>
      <c r="O4063" s="42"/>
      <c r="P4063" s="202">
        <f>O4063*H4063</f>
        <v>0</v>
      </c>
      <c r="Q4063" s="202">
        <v>0</v>
      </c>
      <c r="R4063" s="202">
        <f>Q4063*H4063</f>
        <v>0</v>
      </c>
      <c r="S4063" s="202">
        <v>0</v>
      </c>
      <c r="T4063" s="203">
        <f>S4063*H4063</f>
        <v>0</v>
      </c>
      <c r="AR4063" s="24" t="s">
        <v>133</v>
      </c>
      <c r="AT4063" s="24" t="s">
        <v>129</v>
      </c>
      <c r="AU4063" s="24" t="s">
        <v>138</v>
      </c>
      <c r="AY4063" s="24" t="s">
        <v>126</v>
      </c>
      <c r="BE4063" s="204">
        <f>IF(N4063="základní",J4063,0)</f>
        <v>0</v>
      </c>
      <c r="BF4063" s="204">
        <f>IF(N4063="snížená",J4063,0)</f>
        <v>0</v>
      </c>
      <c r="BG4063" s="204">
        <f>IF(N4063="zákl. přenesená",J4063,0)</f>
        <v>0</v>
      </c>
      <c r="BH4063" s="204">
        <f>IF(N4063="sníž. přenesená",J4063,0)</f>
        <v>0</v>
      </c>
      <c r="BI4063" s="204">
        <f>IF(N4063="nulová",J4063,0)</f>
        <v>0</v>
      </c>
      <c r="BJ4063" s="24" t="s">
        <v>134</v>
      </c>
      <c r="BK4063" s="204">
        <f>ROUND(I4063*H4063,2)</f>
        <v>0</v>
      </c>
      <c r="BL4063" s="24" t="s">
        <v>133</v>
      </c>
      <c r="BM4063" s="24" t="s">
        <v>4673</v>
      </c>
    </row>
    <row r="4064" spans="2:65" s="1" customFormat="1" ht="13.5">
      <c r="B4064" s="41"/>
      <c r="C4064" s="63"/>
      <c r="D4064" s="205" t="s">
        <v>135</v>
      </c>
      <c r="E4064" s="63"/>
      <c r="F4064" s="206" t="s">
        <v>4674</v>
      </c>
      <c r="G4064" s="63"/>
      <c r="H4064" s="63"/>
      <c r="I4064" s="163"/>
      <c r="J4064" s="63"/>
      <c r="K4064" s="63"/>
      <c r="L4064" s="61"/>
      <c r="M4064" s="207"/>
      <c r="N4064" s="42"/>
      <c r="O4064" s="42"/>
      <c r="P4064" s="42"/>
      <c r="Q4064" s="42"/>
      <c r="R4064" s="42"/>
      <c r="S4064" s="42"/>
      <c r="T4064" s="78"/>
      <c r="AT4064" s="24" t="s">
        <v>135</v>
      </c>
      <c r="AU4064" s="24" t="s">
        <v>138</v>
      </c>
    </row>
    <row r="4065" spans="2:65" s="1" customFormat="1" ht="22.5" customHeight="1">
      <c r="B4065" s="41"/>
      <c r="C4065" s="193" t="s">
        <v>4675</v>
      </c>
      <c r="D4065" s="193" t="s">
        <v>129</v>
      </c>
      <c r="E4065" s="194" t="s">
        <v>4676</v>
      </c>
      <c r="F4065" s="195" t="s">
        <v>4677</v>
      </c>
      <c r="G4065" s="196" t="s">
        <v>489</v>
      </c>
      <c r="H4065" s="197">
        <v>760</v>
      </c>
      <c r="I4065" s="198"/>
      <c r="J4065" s="199">
        <f>ROUND(I4065*H4065,2)</f>
        <v>0</v>
      </c>
      <c r="K4065" s="195" t="s">
        <v>21</v>
      </c>
      <c r="L4065" s="61"/>
      <c r="M4065" s="200" t="s">
        <v>21</v>
      </c>
      <c r="N4065" s="201" t="s">
        <v>42</v>
      </c>
      <c r="O4065" s="42"/>
      <c r="P4065" s="202">
        <f>O4065*H4065</f>
        <v>0</v>
      </c>
      <c r="Q4065" s="202">
        <v>0</v>
      </c>
      <c r="R4065" s="202">
        <f>Q4065*H4065</f>
        <v>0</v>
      </c>
      <c r="S4065" s="202">
        <v>0</v>
      </c>
      <c r="T4065" s="203">
        <f>S4065*H4065</f>
        <v>0</v>
      </c>
      <c r="AR4065" s="24" t="s">
        <v>133</v>
      </c>
      <c r="AT4065" s="24" t="s">
        <v>129</v>
      </c>
      <c r="AU4065" s="24" t="s">
        <v>138</v>
      </c>
      <c r="AY4065" s="24" t="s">
        <v>126</v>
      </c>
      <c r="BE4065" s="204">
        <f>IF(N4065="základní",J4065,0)</f>
        <v>0</v>
      </c>
      <c r="BF4065" s="204">
        <f>IF(N4065="snížená",J4065,0)</f>
        <v>0</v>
      </c>
      <c r="BG4065" s="204">
        <f>IF(N4065="zákl. přenesená",J4065,0)</f>
        <v>0</v>
      </c>
      <c r="BH4065" s="204">
        <f>IF(N4065="sníž. přenesená",J4065,0)</f>
        <v>0</v>
      </c>
      <c r="BI4065" s="204">
        <f>IF(N4065="nulová",J4065,0)</f>
        <v>0</v>
      </c>
      <c r="BJ4065" s="24" t="s">
        <v>134</v>
      </c>
      <c r="BK4065" s="204">
        <f>ROUND(I4065*H4065,2)</f>
        <v>0</v>
      </c>
      <c r="BL4065" s="24" t="s">
        <v>133</v>
      </c>
      <c r="BM4065" s="24" t="s">
        <v>4678</v>
      </c>
    </row>
    <row r="4066" spans="2:65" s="1" customFormat="1" ht="13.5">
      <c r="B4066" s="41"/>
      <c r="C4066" s="63"/>
      <c r="D4066" s="205" t="s">
        <v>135</v>
      </c>
      <c r="E4066" s="63"/>
      <c r="F4066" s="206" t="s">
        <v>4677</v>
      </c>
      <c r="G4066" s="63"/>
      <c r="H4066" s="63"/>
      <c r="I4066" s="163"/>
      <c r="J4066" s="63"/>
      <c r="K4066" s="63"/>
      <c r="L4066" s="61"/>
      <c r="M4066" s="207"/>
      <c r="N4066" s="42"/>
      <c r="O4066" s="42"/>
      <c r="P4066" s="42"/>
      <c r="Q4066" s="42"/>
      <c r="R4066" s="42"/>
      <c r="S4066" s="42"/>
      <c r="T4066" s="78"/>
      <c r="AT4066" s="24" t="s">
        <v>135</v>
      </c>
      <c r="AU4066" s="24" t="s">
        <v>138</v>
      </c>
    </row>
    <row r="4067" spans="2:65" s="1" customFormat="1" ht="22.5" customHeight="1">
      <c r="B4067" s="41"/>
      <c r="C4067" s="193" t="s">
        <v>2459</v>
      </c>
      <c r="D4067" s="193" t="s">
        <v>129</v>
      </c>
      <c r="E4067" s="194" t="s">
        <v>4679</v>
      </c>
      <c r="F4067" s="195" t="s">
        <v>4680</v>
      </c>
      <c r="G4067" s="196" t="s">
        <v>489</v>
      </c>
      <c r="H4067" s="197">
        <v>60</v>
      </c>
      <c r="I4067" s="198"/>
      <c r="J4067" s="199">
        <f>ROUND(I4067*H4067,2)</f>
        <v>0</v>
      </c>
      <c r="K4067" s="195" t="s">
        <v>21</v>
      </c>
      <c r="L4067" s="61"/>
      <c r="M4067" s="200" t="s">
        <v>21</v>
      </c>
      <c r="N4067" s="201" t="s">
        <v>42</v>
      </c>
      <c r="O4067" s="42"/>
      <c r="P4067" s="202">
        <f>O4067*H4067</f>
        <v>0</v>
      </c>
      <c r="Q4067" s="202">
        <v>0</v>
      </c>
      <c r="R4067" s="202">
        <f>Q4067*H4067</f>
        <v>0</v>
      </c>
      <c r="S4067" s="202">
        <v>0</v>
      </c>
      <c r="T4067" s="203">
        <f>S4067*H4067</f>
        <v>0</v>
      </c>
      <c r="AR4067" s="24" t="s">
        <v>133</v>
      </c>
      <c r="AT4067" s="24" t="s">
        <v>129</v>
      </c>
      <c r="AU4067" s="24" t="s">
        <v>138</v>
      </c>
      <c r="AY4067" s="24" t="s">
        <v>126</v>
      </c>
      <c r="BE4067" s="204">
        <f>IF(N4067="základní",J4067,0)</f>
        <v>0</v>
      </c>
      <c r="BF4067" s="204">
        <f>IF(N4067="snížená",J4067,0)</f>
        <v>0</v>
      </c>
      <c r="BG4067" s="204">
        <f>IF(N4067="zákl. přenesená",J4067,0)</f>
        <v>0</v>
      </c>
      <c r="BH4067" s="204">
        <f>IF(N4067="sníž. přenesená",J4067,0)</f>
        <v>0</v>
      </c>
      <c r="BI4067" s="204">
        <f>IF(N4067="nulová",J4067,0)</f>
        <v>0</v>
      </c>
      <c r="BJ4067" s="24" t="s">
        <v>134</v>
      </c>
      <c r="BK4067" s="204">
        <f>ROUND(I4067*H4067,2)</f>
        <v>0</v>
      </c>
      <c r="BL4067" s="24" t="s">
        <v>133</v>
      </c>
      <c r="BM4067" s="24" t="s">
        <v>4681</v>
      </c>
    </row>
    <row r="4068" spans="2:65" s="1" customFormat="1" ht="13.5">
      <c r="B4068" s="41"/>
      <c r="C4068" s="63"/>
      <c r="D4068" s="205" t="s">
        <v>135</v>
      </c>
      <c r="E4068" s="63"/>
      <c r="F4068" s="206" t="s">
        <v>4680</v>
      </c>
      <c r="G4068" s="63"/>
      <c r="H4068" s="63"/>
      <c r="I4068" s="163"/>
      <c r="J4068" s="63"/>
      <c r="K4068" s="63"/>
      <c r="L4068" s="61"/>
      <c r="M4068" s="207"/>
      <c r="N4068" s="42"/>
      <c r="O4068" s="42"/>
      <c r="P4068" s="42"/>
      <c r="Q4068" s="42"/>
      <c r="R4068" s="42"/>
      <c r="S4068" s="42"/>
      <c r="T4068" s="78"/>
      <c r="AT4068" s="24" t="s">
        <v>135</v>
      </c>
      <c r="AU4068" s="24" t="s">
        <v>138</v>
      </c>
    </row>
    <row r="4069" spans="2:65" s="1" customFormat="1" ht="22.5" customHeight="1">
      <c r="B4069" s="41"/>
      <c r="C4069" s="193" t="s">
        <v>4682</v>
      </c>
      <c r="D4069" s="193" t="s">
        <v>129</v>
      </c>
      <c r="E4069" s="194" t="s">
        <v>4683</v>
      </c>
      <c r="F4069" s="195" t="s">
        <v>4684</v>
      </c>
      <c r="G4069" s="196" t="s">
        <v>489</v>
      </c>
      <c r="H4069" s="197">
        <v>25</v>
      </c>
      <c r="I4069" s="198"/>
      <c r="J4069" s="199">
        <f>ROUND(I4069*H4069,2)</f>
        <v>0</v>
      </c>
      <c r="K4069" s="195" t="s">
        <v>21</v>
      </c>
      <c r="L4069" s="61"/>
      <c r="M4069" s="200" t="s">
        <v>21</v>
      </c>
      <c r="N4069" s="201" t="s">
        <v>42</v>
      </c>
      <c r="O4069" s="42"/>
      <c r="P4069" s="202">
        <f>O4069*H4069</f>
        <v>0</v>
      </c>
      <c r="Q4069" s="202">
        <v>0</v>
      </c>
      <c r="R4069" s="202">
        <f>Q4069*H4069</f>
        <v>0</v>
      </c>
      <c r="S4069" s="202">
        <v>0</v>
      </c>
      <c r="T4069" s="203">
        <f>S4069*H4069</f>
        <v>0</v>
      </c>
      <c r="AR4069" s="24" t="s">
        <v>133</v>
      </c>
      <c r="AT4069" s="24" t="s">
        <v>129</v>
      </c>
      <c r="AU4069" s="24" t="s">
        <v>138</v>
      </c>
      <c r="AY4069" s="24" t="s">
        <v>126</v>
      </c>
      <c r="BE4069" s="204">
        <f>IF(N4069="základní",J4069,0)</f>
        <v>0</v>
      </c>
      <c r="BF4069" s="204">
        <f>IF(N4069="snížená",J4069,0)</f>
        <v>0</v>
      </c>
      <c r="BG4069" s="204">
        <f>IF(N4069="zákl. přenesená",J4069,0)</f>
        <v>0</v>
      </c>
      <c r="BH4069" s="204">
        <f>IF(N4069="sníž. přenesená",J4069,0)</f>
        <v>0</v>
      </c>
      <c r="BI4069" s="204">
        <f>IF(N4069="nulová",J4069,0)</f>
        <v>0</v>
      </c>
      <c r="BJ4069" s="24" t="s">
        <v>134</v>
      </c>
      <c r="BK4069" s="204">
        <f>ROUND(I4069*H4069,2)</f>
        <v>0</v>
      </c>
      <c r="BL4069" s="24" t="s">
        <v>133</v>
      </c>
      <c r="BM4069" s="24" t="s">
        <v>4685</v>
      </c>
    </row>
    <row r="4070" spans="2:65" s="1" customFormat="1" ht="13.5">
      <c r="B4070" s="41"/>
      <c r="C4070" s="63"/>
      <c r="D4070" s="205" t="s">
        <v>135</v>
      </c>
      <c r="E4070" s="63"/>
      <c r="F4070" s="206" t="s">
        <v>4684</v>
      </c>
      <c r="G4070" s="63"/>
      <c r="H4070" s="63"/>
      <c r="I4070" s="163"/>
      <c r="J4070" s="63"/>
      <c r="K4070" s="63"/>
      <c r="L4070" s="61"/>
      <c r="M4070" s="207"/>
      <c r="N4070" s="42"/>
      <c r="O4070" s="42"/>
      <c r="P4070" s="42"/>
      <c r="Q4070" s="42"/>
      <c r="R4070" s="42"/>
      <c r="S4070" s="42"/>
      <c r="T4070" s="78"/>
      <c r="AT4070" s="24" t="s">
        <v>135</v>
      </c>
      <c r="AU4070" s="24" t="s">
        <v>138</v>
      </c>
    </row>
    <row r="4071" spans="2:65" s="1" customFormat="1" ht="22.5" customHeight="1">
      <c r="B4071" s="41"/>
      <c r="C4071" s="193" t="s">
        <v>2462</v>
      </c>
      <c r="D4071" s="193" t="s">
        <v>129</v>
      </c>
      <c r="E4071" s="194" t="s">
        <v>4686</v>
      </c>
      <c r="F4071" s="195" t="s">
        <v>4687</v>
      </c>
      <c r="G4071" s="196" t="s">
        <v>489</v>
      </c>
      <c r="H4071" s="197">
        <v>16</v>
      </c>
      <c r="I4071" s="198"/>
      <c r="J4071" s="199">
        <f>ROUND(I4071*H4071,2)</f>
        <v>0</v>
      </c>
      <c r="K4071" s="195" t="s">
        <v>21</v>
      </c>
      <c r="L4071" s="61"/>
      <c r="M4071" s="200" t="s">
        <v>21</v>
      </c>
      <c r="N4071" s="201" t="s">
        <v>42</v>
      </c>
      <c r="O4071" s="42"/>
      <c r="P4071" s="202">
        <f>O4071*H4071</f>
        <v>0</v>
      </c>
      <c r="Q4071" s="202">
        <v>0</v>
      </c>
      <c r="R4071" s="202">
        <f>Q4071*H4071</f>
        <v>0</v>
      </c>
      <c r="S4071" s="202">
        <v>0</v>
      </c>
      <c r="T4071" s="203">
        <f>S4071*H4071</f>
        <v>0</v>
      </c>
      <c r="AR4071" s="24" t="s">
        <v>133</v>
      </c>
      <c r="AT4071" s="24" t="s">
        <v>129</v>
      </c>
      <c r="AU4071" s="24" t="s">
        <v>138</v>
      </c>
      <c r="AY4071" s="24" t="s">
        <v>126</v>
      </c>
      <c r="BE4071" s="204">
        <f>IF(N4071="základní",J4071,0)</f>
        <v>0</v>
      </c>
      <c r="BF4071" s="204">
        <f>IF(N4071="snížená",J4071,0)</f>
        <v>0</v>
      </c>
      <c r="BG4071" s="204">
        <f>IF(N4071="zákl. přenesená",J4071,0)</f>
        <v>0</v>
      </c>
      <c r="BH4071" s="204">
        <f>IF(N4071="sníž. přenesená",J4071,0)</f>
        <v>0</v>
      </c>
      <c r="BI4071" s="204">
        <f>IF(N4071="nulová",J4071,0)</f>
        <v>0</v>
      </c>
      <c r="BJ4071" s="24" t="s">
        <v>134</v>
      </c>
      <c r="BK4071" s="204">
        <f>ROUND(I4071*H4071,2)</f>
        <v>0</v>
      </c>
      <c r="BL4071" s="24" t="s">
        <v>133</v>
      </c>
      <c r="BM4071" s="24" t="s">
        <v>4688</v>
      </c>
    </row>
    <row r="4072" spans="2:65" s="1" customFormat="1" ht="13.5">
      <c r="B4072" s="41"/>
      <c r="C4072" s="63"/>
      <c r="D4072" s="205" t="s">
        <v>135</v>
      </c>
      <c r="E4072" s="63"/>
      <c r="F4072" s="206" t="s">
        <v>4687</v>
      </c>
      <c r="G4072" s="63"/>
      <c r="H4072" s="63"/>
      <c r="I4072" s="163"/>
      <c r="J4072" s="63"/>
      <c r="K4072" s="63"/>
      <c r="L4072" s="61"/>
      <c r="M4072" s="207"/>
      <c r="N4072" s="42"/>
      <c r="O4072" s="42"/>
      <c r="P4072" s="42"/>
      <c r="Q4072" s="42"/>
      <c r="R4072" s="42"/>
      <c r="S4072" s="42"/>
      <c r="T4072" s="78"/>
      <c r="AT4072" s="24" t="s">
        <v>135</v>
      </c>
      <c r="AU4072" s="24" t="s">
        <v>138</v>
      </c>
    </row>
    <row r="4073" spans="2:65" s="1" customFormat="1" ht="22.5" customHeight="1">
      <c r="B4073" s="41"/>
      <c r="C4073" s="193" t="s">
        <v>4689</v>
      </c>
      <c r="D4073" s="193" t="s">
        <v>129</v>
      </c>
      <c r="E4073" s="194" t="s">
        <v>4690</v>
      </c>
      <c r="F4073" s="195" t="s">
        <v>4691</v>
      </c>
      <c r="G4073" s="196" t="s">
        <v>489</v>
      </c>
      <c r="H4073" s="197">
        <v>8</v>
      </c>
      <c r="I4073" s="198"/>
      <c r="J4073" s="199">
        <f>ROUND(I4073*H4073,2)</f>
        <v>0</v>
      </c>
      <c r="K4073" s="195" t="s">
        <v>21</v>
      </c>
      <c r="L4073" s="61"/>
      <c r="M4073" s="200" t="s">
        <v>21</v>
      </c>
      <c r="N4073" s="201" t="s">
        <v>42</v>
      </c>
      <c r="O4073" s="42"/>
      <c r="P4073" s="202">
        <f>O4073*H4073</f>
        <v>0</v>
      </c>
      <c r="Q4073" s="202">
        <v>0</v>
      </c>
      <c r="R4073" s="202">
        <f>Q4073*H4073</f>
        <v>0</v>
      </c>
      <c r="S4073" s="202">
        <v>0</v>
      </c>
      <c r="T4073" s="203">
        <f>S4073*H4073</f>
        <v>0</v>
      </c>
      <c r="AR4073" s="24" t="s">
        <v>133</v>
      </c>
      <c r="AT4073" s="24" t="s">
        <v>129</v>
      </c>
      <c r="AU4073" s="24" t="s">
        <v>138</v>
      </c>
      <c r="AY4073" s="24" t="s">
        <v>126</v>
      </c>
      <c r="BE4073" s="204">
        <f>IF(N4073="základní",J4073,0)</f>
        <v>0</v>
      </c>
      <c r="BF4073" s="204">
        <f>IF(N4073="snížená",J4073,0)</f>
        <v>0</v>
      </c>
      <c r="BG4073" s="204">
        <f>IF(N4073="zákl. přenesená",J4073,0)</f>
        <v>0</v>
      </c>
      <c r="BH4073" s="204">
        <f>IF(N4073="sníž. přenesená",J4073,0)</f>
        <v>0</v>
      </c>
      <c r="BI4073" s="204">
        <f>IF(N4073="nulová",J4073,0)</f>
        <v>0</v>
      </c>
      <c r="BJ4073" s="24" t="s">
        <v>134</v>
      </c>
      <c r="BK4073" s="204">
        <f>ROUND(I4073*H4073,2)</f>
        <v>0</v>
      </c>
      <c r="BL4073" s="24" t="s">
        <v>133</v>
      </c>
      <c r="BM4073" s="24" t="s">
        <v>4692</v>
      </c>
    </row>
    <row r="4074" spans="2:65" s="1" customFormat="1" ht="13.5">
      <c r="B4074" s="41"/>
      <c r="C4074" s="63"/>
      <c r="D4074" s="205" t="s">
        <v>135</v>
      </c>
      <c r="E4074" s="63"/>
      <c r="F4074" s="206" t="s">
        <v>4691</v>
      </c>
      <c r="G4074" s="63"/>
      <c r="H4074" s="63"/>
      <c r="I4074" s="163"/>
      <c r="J4074" s="63"/>
      <c r="K4074" s="63"/>
      <c r="L4074" s="61"/>
      <c r="M4074" s="207"/>
      <c r="N4074" s="42"/>
      <c r="O4074" s="42"/>
      <c r="P4074" s="42"/>
      <c r="Q4074" s="42"/>
      <c r="R4074" s="42"/>
      <c r="S4074" s="42"/>
      <c r="T4074" s="78"/>
      <c r="AT4074" s="24" t="s">
        <v>135</v>
      </c>
      <c r="AU4074" s="24" t="s">
        <v>138</v>
      </c>
    </row>
    <row r="4075" spans="2:65" s="1" customFormat="1" ht="22.5" customHeight="1">
      <c r="B4075" s="41"/>
      <c r="C4075" s="193" t="s">
        <v>2467</v>
      </c>
      <c r="D4075" s="193" t="s">
        <v>129</v>
      </c>
      <c r="E4075" s="194" t="s">
        <v>4693</v>
      </c>
      <c r="F4075" s="195" t="s">
        <v>4694</v>
      </c>
      <c r="G4075" s="196" t="s">
        <v>489</v>
      </c>
      <c r="H4075" s="197">
        <v>60</v>
      </c>
      <c r="I4075" s="198"/>
      <c r="J4075" s="199">
        <f>ROUND(I4075*H4075,2)</f>
        <v>0</v>
      </c>
      <c r="K4075" s="195" t="s">
        <v>21</v>
      </c>
      <c r="L4075" s="61"/>
      <c r="M4075" s="200" t="s">
        <v>21</v>
      </c>
      <c r="N4075" s="201" t="s">
        <v>42</v>
      </c>
      <c r="O4075" s="42"/>
      <c r="P4075" s="202">
        <f>O4075*H4075</f>
        <v>0</v>
      </c>
      <c r="Q4075" s="202">
        <v>0</v>
      </c>
      <c r="R4075" s="202">
        <f>Q4075*H4075</f>
        <v>0</v>
      </c>
      <c r="S4075" s="202">
        <v>0</v>
      </c>
      <c r="T4075" s="203">
        <f>S4075*H4075</f>
        <v>0</v>
      </c>
      <c r="AR4075" s="24" t="s">
        <v>133</v>
      </c>
      <c r="AT4075" s="24" t="s">
        <v>129</v>
      </c>
      <c r="AU4075" s="24" t="s">
        <v>138</v>
      </c>
      <c r="AY4075" s="24" t="s">
        <v>126</v>
      </c>
      <c r="BE4075" s="204">
        <f>IF(N4075="základní",J4075,0)</f>
        <v>0</v>
      </c>
      <c r="BF4075" s="204">
        <f>IF(N4075="snížená",J4075,0)</f>
        <v>0</v>
      </c>
      <c r="BG4075" s="204">
        <f>IF(N4075="zákl. přenesená",J4075,0)</f>
        <v>0</v>
      </c>
      <c r="BH4075" s="204">
        <f>IF(N4075="sníž. přenesená",J4075,0)</f>
        <v>0</v>
      </c>
      <c r="BI4075" s="204">
        <f>IF(N4075="nulová",J4075,0)</f>
        <v>0</v>
      </c>
      <c r="BJ4075" s="24" t="s">
        <v>134</v>
      </c>
      <c r="BK4075" s="204">
        <f>ROUND(I4075*H4075,2)</f>
        <v>0</v>
      </c>
      <c r="BL4075" s="24" t="s">
        <v>133</v>
      </c>
      <c r="BM4075" s="24" t="s">
        <v>4695</v>
      </c>
    </row>
    <row r="4076" spans="2:65" s="1" customFormat="1" ht="13.5">
      <c r="B4076" s="41"/>
      <c r="C4076" s="63"/>
      <c r="D4076" s="205" t="s">
        <v>135</v>
      </c>
      <c r="E4076" s="63"/>
      <c r="F4076" s="206" t="s">
        <v>4694</v>
      </c>
      <c r="G4076" s="63"/>
      <c r="H4076" s="63"/>
      <c r="I4076" s="163"/>
      <c r="J4076" s="63"/>
      <c r="K4076" s="63"/>
      <c r="L4076" s="61"/>
      <c r="M4076" s="207"/>
      <c r="N4076" s="42"/>
      <c r="O4076" s="42"/>
      <c r="P4076" s="42"/>
      <c r="Q4076" s="42"/>
      <c r="R4076" s="42"/>
      <c r="S4076" s="42"/>
      <c r="T4076" s="78"/>
      <c r="AT4076" s="24" t="s">
        <v>135</v>
      </c>
      <c r="AU4076" s="24" t="s">
        <v>138</v>
      </c>
    </row>
    <row r="4077" spans="2:65" s="1" customFormat="1" ht="22.5" customHeight="1">
      <c r="B4077" s="41"/>
      <c r="C4077" s="193" t="s">
        <v>4565</v>
      </c>
      <c r="D4077" s="193" t="s">
        <v>129</v>
      </c>
      <c r="E4077" s="194" t="s">
        <v>4696</v>
      </c>
      <c r="F4077" s="195" t="s">
        <v>4697</v>
      </c>
      <c r="G4077" s="196" t="s">
        <v>489</v>
      </c>
      <c r="H4077" s="197">
        <v>40</v>
      </c>
      <c r="I4077" s="198"/>
      <c r="J4077" s="199">
        <f>ROUND(I4077*H4077,2)</f>
        <v>0</v>
      </c>
      <c r="K4077" s="195" t="s">
        <v>21</v>
      </c>
      <c r="L4077" s="61"/>
      <c r="M4077" s="200" t="s">
        <v>21</v>
      </c>
      <c r="N4077" s="201" t="s">
        <v>42</v>
      </c>
      <c r="O4077" s="42"/>
      <c r="P4077" s="202">
        <f>O4077*H4077</f>
        <v>0</v>
      </c>
      <c r="Q4077" s="202">
        <v>0</v>
      </c>
      <c r="R4077" s="202">
        <f>Q4077*H4077</f>
        <v>0</v>
      </c>
      <c r="S4077" s="202">
        <v>0</v>
      </c>
      <c r="T4077" s="203">
        <f>S4077*H4077</f>
        <v>0</v>
      </c>
      <c r="AR4077" s="24" t="s">
        <v>133</v>
      </c>
      <c r="AT4077" s="24" t="s">
        <v>129</v>
      </c>
      <c r="AU4077" s="24" t="s">
        <v>138</v>
      </c>
      <c r="AY4077" s="24" t="s">
        <v>126</v>
      </c>
      <c r="BE4077" s="204">
        <f>IF(N4077="základní",J4077,0)</f>
        <v>0</v>
      </c>
      <c r="BF4077" s="204">
        <f>IF(N4077="snížená",J4077,0)</f>
        <v>0</v>
      </c>
      <c r="BG4077" s="204">
        <f>IF(N4077="zákl. přenesená",J4077,0)</f>
        <v>0</v>
      </c>
      <c r="BH4077" s="204">
        <f>IF(N4077="sníž. přenesená",J4077,0)</f>
        <v>0</v>
      </c>
      <c r="BI4077" s="204">
        <f>IF(N4077="nulová",J4077,0)</f>
        <v>0</v>
      </c>
      <c r="BJ4077" s="24" t="s">
        <v>134</v>
      </c>
      <c r="BK4077" s="204">
        <f>ROUND(I4077*H4077,2)</f>
        <v>0</v>
      </c>
      <c r="BL4077" s="24" t="s">
        <v>133</v>
      </c>
      <c r="BM4077" s="24" t="s">
        <v>4698</v>
      </c>
    </row>
    <row r="4078" spans="2:65" s="1" customFormat="1" ht="13.5">
      <c r="B4078" s="41"/>
      <c r="C4078" s="63"/>
      <c r="D4078" s="205" t="s">
        <v>135</v>
      </c>
      <c r="E4078" s="63"/>
      <c r="F4078" s="206" t="s">
        <v>4697</v>
      </c>
      <c r="G4078" s="63"/>
      <c r="H4078" s="63"/>
      <c r="I4078" s="163"/>
      <c r="J4078" s="63"/>
      <c r="K4078" s="63"/>
      <c r="L4078" s="61"/>
      <c r="M4078" s="207"/>
      <c r="N4078" s="42"/>
      <c r="O4078" s="42"/>
      <c r="P4078" s="42"/>
      <c r="Q4078" s="42"/>
      <c r="R4078" s="42"/>
      <c r="S4078" s="42"/>
      <c r="T4078" s="78"/>
      <c r="AT4078" s="24" t="s">
        <v>135</v>
      </c>
      <c r="AU4078" s="24" t="s">
        <v>138</v>
      </c>
    </row>
    <row r="4079" spans="2:65" s="1" customFormat="1" ht="31.5" customHeight="1">
      <c r="B4079" s="41"/>
      <c r="C4079" s="193" t="s">
        <v>2473</v>
      </c>
      <c r="D4079" s="193" t="s">
        <v>129</v>
      </c>
      <c r="E4079" s="194" t="s">
        <v>4699</v>
      </c>
      <c r="F4079" s="195" t="s">
        <v>4700</v>
      </c>
      <c r="G4079" s="196" t="s">
        <v>4701</v>
      </c>
      <c r="H4079" s="197">
        <v>39</v>
      </c>
      <c r="I4079" s="198"/>
      <c r="J4079" s="199">
        <f>ROUND(I4079*H4079,2)</f>
        <v>0</v>
      </c>
      <c r="K4079" s="195" t="s">
        <v>21</v>
      </c>
      <c r="L4079" s="61"/>
      <c r="M4079" s="200" t="s">
        <v>21</v>
      </c>
      <c r="N4079" s="201" t="s">
        <v>42</v>
      </c>
      <c r="O4079" s="42"/>
      <c r="P4079" s="202">
        <f>O4079*H4079</f>
        <v>0</v>
      </c>
      <c r="Q4079" s="202">
        <v>0</v>
      </c>
      <c r="R4079" s="202">
        <f>Q4079*H4079</f>
        <v>0</v>
      </c>
      <c r="S4079" s="202">
        <v>0</v>
      </c>
      <c r="T4079" s="203">
        <f>S4079*H4079</f>
        <v>0</v>
      </c>
      <c r="AR4079" s="24" t="s">
        <v>133</v>
      </c>
      <c r="AT4079" s="24" t="s">
        <v>129</v>
      </c>
      <c r="AU4079" s="24" t="s">
        <v>138</v>
      </c>
      <c r="AY4079" s="24" t="s">
        <v>126</v>
      </c>
      <c r="BE4079" s="204">
        <f>IF(N4079="základní",J4079,0)</f>
        <v>0</v>
      </c>
      <c r="BF4079" s="204">
        <f>IF(N4079="snížená",J4079,0)</f>
        <v>0</v>
      </c>
      <c r="BG4079" s="204">
        <f>IF(N4079="zákl. přenesená",J4079,0)</f>
        <v>0</v>
      </c>
      <c r="BH4079" s="204">
        <f>IF(N4079="sníž. přenesená",J4079,0)</f>
        <v>0</v>
      </c>
      <c r="BI4079" s="204">
        <f>IF(N4079="nulová",J4079,0)</f>
        <v>0</v>
      </c>
      <c r="BJ4079" s="24" t="s">
        <v>134</v>
      </c>
      <c r="BK4079" s="204">
        <f>ROUND(I4079*H4079,2)</f>
        <v>0</v>
      </c>
      <c r="BL4079" s="24" t="s">
        <v>133</v>
      </c>
      <c r="BM4079" s="24" t="s">
        <v>4702</v>
      </c>
    </row>
    <row r="4080" spans="2:65" s="1" customFormat="1" ht="13.5">
      <c r="B4080" s="41"/>
      <c r="C4080" s="63"/>
      <c r="D4080" s="205" t="s">
        <v>135</v>
      </c>
      <c r="E4080" s="63"/>
      <c r="F4080" s="206" t="s">
        <v>4700</v>
      </c>
      <c r="G4080" s="63"/>
      <c r="H4080" s="63"/>
      <c r="I4080" s="163"/>
      <c r="J4080" s="63"/>
      <c r="K4080" s="63"/>
      <c r="L4080" s="61"/>
      <c r="M4080" s="207"/>
      <c r="N4080" s="42"/>
      <c r="O4080" s="42"/>
      <c r="P4080" s="42"/>
      <c r="Q4080" s="42"/>
      <c r="R4080" s="42"/>
      <c r="S4080" s="42"/>
      <c r="T4080" s="78"/>
      <c r="AT4080" s="24" t="s">
        <v>135</v>
      </c>
      <c r="AU4080" s="24" t="s">
        <v>138</v>
      </c>
    </row>
    <row r="4081" spans="2:65" s="1" customFormat="1" ht="22.5" customHeight="1">
      <c r="B4081" s="41"/>
      <c r="C4081" s="193" t="s">
        <v>4703</v>
      </c>
      <c r="D4081" s="193" t="s">
        <v>129</v>
      </c>
      <c r="E4081" s="194" t="s">
        <v>4704</v>
      </c>
      <c r="F4081" s="195" t="s">
        <v>4705</v>
      </c>
      <c r="G4081" s="196" t="s">
        <v>489</v>
      </c>
      <c r="H4081" s="197">
        <v>3</v>
      </c>
      <c r="I4081" s="198"/>
      <c r="J4081" s="199">
        <f>ROUND(I4081*H4081,2)</f>
        <v>0</v>
      </c>
      <c r="K4081" s="195" t="s">
        <v>21</v>
      </c>
      <c r="L4081" s="61"/>
      <c r="M4081" s="200" t="s">
        <v>21</v>
      </c>
      <c r="N4081" s="201" t="s">
        <v>42</v>
      </c>
      <c r="O4081" s="42"/>
      <c r="P4081" s="202">
        <f>O4081*H4081</f>
        <v>0</v>
      </c>
      <c r="Q4081" s="202">
        <v>0</v>
      </c>
      <c r="R4081" s="202">
        <f>Q4081*H4081</f>
        <v>0</v>
      </c>
      <c r="S4081" s="202">
        <v>0</v>
      </c>
      <c r="T4081" s="203">
        <f>S4081*H4081</f>
        <v>0</v>
      </c>
      <c r="AR4081" s="24" t="s">
        <v>133</v>
      </c>
      <c r="AT4081" s="24" t="s">
        <v>129</v>
      </c>
      <c r="AU4081" s="24" t="s">
        <v>138</v>
      </c>
      <c r="AY4081" s="24" t="s">
        <v>126</v>
      </c>
      <c r="BE4081" s="204">
        <f>IF(N4081="základní",J4081,0)</f>
        <v>0</v>
      </c>
      <c r="BF4081" s="204">
        <f>IF(N4081="snížená",J4081,0)</f>
        <v>0</v>
      </c>
      <c r="BG4081" s="204">
        <f>IF(N4081="zákl. přenesená",J4081,0)</f>
        <v>0</v>
      </c>
      <c r="BH4081" s="204">
        <f>IF(N4081="sníž. přenesená",J4081,0)</f>
        <v>0</v>
      </c>
      <c r="BI4081" s="204">
        <f>IF(N4081="nulová",J4081,0)</f>
        <v>0</v>
      </c>
      <c r="BJ4081" s="24" t="s">
        <v>134</v>
      </c>
      <c r="BK4081" s="204">
        <f>ROUND(I4081*H4081,2)</f>
        <v>0</v>
      </c>
      <c r="BL4081" s="24" t="s">
        <v>133</v>
      </c>
      <c r="BM4081" s="24" t="s">
        <v>4706</v>
      </c>
    </row>
    <row r="4082" spans="2:65" s="1" customFormat="1" ht="13.5">
      <c r="B4082" s="41"/>
      <c r="C4082" s="63"/>
      <c r="D4082" s="205" t="s">
        <v>135</v>
      </c>
      <c r="E4082" s="63"/>
      <c r="F4082" s="206" t="s">
        <v>4705</v>
      </c>
      <c r="G4082" s="63"/>
      <c r="H4082" s="63"/>
      <c r="I4082" s="163"/>
      <c r="J4082" s="63"/>
      <c r="K4082" s="63"/>
      <c r="L4082" s="61"/>
      <c r="M4082" s="207"/>
      <c r="N4082" s="42"/>
      <c r="O4082" s="42"/>
      <c r="P4082" s="42"/>
      <c r="Q4082" s="42"/>
      <c r="R4082" s="42"/>
      <c r="S4082" s="42"/>
      <c r="T4082" s="78"/>
      <c r="AT4082" s="24" t="s">
        <v>135</v>
      </c>
      <c r="AU4082" s="24" t="s">
        <v>138</v>
      </c>
    </row>
    <row r="4083" spans="2:65" s="1" customFormat="1" ht="22.5" customHeight="1">
      <c r="B4083" s="41"/>
      <c r="C4083" s="193" t="s">
        <v>2478</v>
      </c>
      <c r="D4083" s="193" t="s">
        <v>129</v>
      </c>
      <c r="E4083" s="194" t="s">
        <v>4707</v>
      </c>
      <c r="F4083" s="195" t="s">
        <v>4708</v>
      </c>
      <c r="G4083" s="196" t="s">
        <v>489</v>
      </c>
      <c r="H4083" s="197">
        <v>9</v>
      </c>
      <c r="I4083" s="198"/>
      <c r="J4083" s="199">
        <f>ROUND(I4083*H4083,2)</f>
        <v>0</v>
      </c>
      <c r="K4083" s="195" t="s">
        <v>21</v>
      </c>
      <c r="L4083" s="61"/>
      <c r="M4083" s="200" t="s">
        <v>21</v>
      </c>
      <c r="N4083" s="201" t="s">
        <v>42</v>
      </c>
      <c r="O4083" s="42"/>
      <c r="P4083" s="202">
        <f>O4083*H4083</f>
        <v>0</v>
      </c>
      <c r="Q4083" s="202">
        <v>0</v>
      </c>
      <c r="R4083" s="202">
        <f>Q4083*H4083</f>
        <v>0</v>
      </c>
      <c r="S4083" s="202">
        <v>0</v>
      </c>
      <c r="T4083" s="203">
        <f>S4083*H4083</f>
        <v>0</v>
      </c>
      <c r="AR4083" s="24" t="s">
        <v>133</v>
      </c>
      <c r="AT4083" s="24" t="s">
        <v>129</v>
      </c>
      <c r="AU4083" s="24" t="s">
        <v>138</v>
      </c>
      <c r="AY4083" s="24" t="s">
        <v>126</v>
      </c>
      <c r="BE4083" s="204">
        <f>IF(N4083="základní",J4083,0)</f>
        <v>0</v>
      </c>
      <c r="BF4083" s="204">
        <f>IF(N4083="snížená",J4083,0)</f>
        <v>0</v>
      </c>
      <c r="BG4083" s="204">
        <f>IF(N4083="zákl. přenesená",J4083,0)</f>
        <v>0</v>
      </c>
      <c r="BH4083" s="204">
        <f>IF(N4083="sníž. přenesená",J4083,0)</f>
        <v>0</v>
      </c>
      <c r="BI4083" s="204">
        <f>IF(N4083="nulová",J4083,0)</f>
        <v>0</v>
      </c>
      <c r="BJ4083" s="24" t="s">
        <v>134</v>
      </c>
      <c r="BK4083" s="204">
        <f>ROUND(I4083*H4083,2)</f>
        <v>0</v>
      </c>
      <c r="BL4083" s="24" t="s">
        <v>133</v>
      </c>
      <c r="BM4083" s="24" t="s">
        <v>4709</v>
      </c>
    </row>
    <row r="4084" spans="2:65" s="1" customFormat="1" ht="13.5">
      <c r="B4084" s="41"/>
      <c r="C4084" s="63"/>
      <c r="D4084" s="205" t="s">
        <v>135</v>
      </c>
      <c r="E4084" s="63"/>
      <c r="F4084" s="206" t="s">
        <v>4708</v>
      </c>
      <c r="G4084" s="63"/>
      <c r="H4084" s="63"/>
      <c r="I4084" s="163"/>
      <c r="J4084" s="63"/>
      <c r="K4084" s="63"/>
      <c r="L4084" s="61"/>
      <c r="M4084" s="207"/>
      <c r="N4084" s="42"/>
      <c r="O4084" s="42"/>
      <c r="P4084" s="42"/>
      <c r="Q4084" s="42"/>
      <c r="R4084" s="42"/>
      <c r="S4084" s="42"/>
      <c r="T4084" s="78"/>
      <c r="AT4084" s="24" t="s">
        <v>135</v>
      </c>
      <c r="AU4084" s="24" t="s">
        <v>138</v>
      </c>
    </row>
    <row r="4085" spans="2:65" s="1" customFormat="1" ht="22.5" customHeight="1">
      <c r="B4085" s="41"/>
      <c r="C4085" s="193" t="s">
        <v>4710</v>
      </c>
      <c r="D4085" s="193" t="s">
        <v>129</v>
      </c>
      <c r="E4085" s="194" t="s">
        <v>4711</v>
      </c>
      <c r="F4085" s="195" t="s">
        <v>4712</v>
      </c>
      <c r="G4085" s="196" t="s">
        <v>489</v>
      </c>
      <c r="H4085" s="197">
        <v>30</v>
      </c>
      <c r="I4085" s="198"/>
      <c r="J4085" s="199">
        <f>ROUND(I4085*H4085,2)</f>
        <v>0</v>
      </c>
      <c r="K4085" s="195" t="s">
        <v>21</v>
      </c>
      <c r="L4085" s="61"/>
      <c r="M4085" s="200" t="s">
        <v>21</v>
      </c>
      <c r="N4085" s="201" t="s">
        <v>42</v>
      </c>
      <c r="O4085" s="42"/>
      <c r="P4085" s="202">
        <f>O4085*H4085</f>
        <v>0</v>
      </c>
      <c r="Q4085" s="202">
        <v>0</v>
      </c>
      <c r="R4085" s="202">
        <f>Q4085*H4085</f>
        <v>0</v>
      </c>
      <c r="S4085" s="202">
        <v>0</v>
      </c>
      <c r="T4085" s="203">
        <f>S4085*H4085</f>
        <v>0</v>
      </c>
      <c r="AR4085" s="24" t="s">
        <v>133</v>
      </c>
      <c r="AT4085" s="24" t="s">
        <v>129</v>
      </c>
      <c r="AU4085" s="24" t="s">
        <v>138</v>
      </c>
      <c r="AY4085" s="24" t="s">
        <v>126</v>
      </c>
      <c r="BE4085" s="204">
        <f>IF(N4085="základní",J4085,0)</f>
        <v>0</v>
      </c>
      <c r="BF4085" s="204">
        <f>IF(N4085="snížená",J4085,0)</f>
        <v>0</v>
      </c>
      <c r="BG4085" s="204">
        <f>IF(N4085="zákl. přenesená",J4085,0)</f>
        <v>0</v>
      </c>
      <c r="BH4085" s="204">
        <f>IF(N4085="sníž. přenesená",J4085,0)</f>
        <v>0</v>
      </c>
      <c r="BI4085" s="204">
        <f>IF(N4085="nulová",J4085,0)</f>
        <v>0</v>
      </c>
      <c r="BJ4085" s="24" t="s">
        <v>134</v>
      </c>
      <c r="BK4085" s="204">
        <f>ROUND(I4085*H4085,2)</f>
        <v>0</v>
      </c>
      <c r="BL4085" s="24" t="s">
        <v>133</v>
      </c>
      <c r="BM4085" s="24" t="s">
        <v>4713</v>
      </c>
    </row>
    <row r="4086" spans="2:65" s="1" customFormat="1" ht="13.5">
      <c r="B4086" s="41"/>
      <c r="C4086" s="63"/>
      <c r="D4086" s="205" t="s">
        <v>135</v>
      </c>
      <c r="E4086" s="63"/>
      <c r="F4086" s="206" t="s">
        <v>4712</v>
      </c>
      <c r="G4086" s="63"/>
      <c r="H4086" s="63"/>
      <c r="I4086" s="163"/>
      <c r="J4086" s="63"/>
      <c r="K4086" s="63"/>
      <c r="L4086" s="61"/>
      <c r="M4086" s="207"/>
      <c r="N4086" s="42"/>
      <c r="O4086" s="42"/>
      <c r="P4086" s="42"/>
      <c r="Q4086" s="42"/>
      <c r="R4086" s="42"/>
      <c r="S4086" s="42"/>
      <c r="T4086" s="78"/>
      <c r="AT4086" s="24" t="s">
        <v>135</v>
      </c>
      <c r="AU4086" s="24" t="s">
        <v>138</v>
      </c>
    </row>
    <row r="4087" spans="2:65" s="1" customFormat="1" ht="22.5" customHeight="1">
      <c r="B4087" s="41"/>
      <c r="C4087" s="193" t="s">
        <v>2481</v>
      </c>
      <c r="D4087" s="193" t="s">
        <v>129</v>
      </c>
      <c r="E4087" s="194" t="s">
        <v>4714</v>
      </c>
      <c r="F4087" s="195" t="s">
        <v>4715</v>
      </c>
      <c r="G4087" s="196" t="s">
        <v>489</v>
      </c>
      <c r="H4087" s="197">
        <v>25</v>
      </c>
      <c r="I4087" s="198"/>
      <c r="J4087" s="199">
        <f>ROUND(I4087*H4087,2)</f>
        <v>0</v>
      </c>
      <c r="K4087" s="195" t="s">
        <v>21</v>
      </c>
      <c r="L4087" s="61"/>
      <c r="M4087" s="200" t="s">
        <v>21</v>
      </c>
      <c r="N4087" s="201" t="s">
        <v>42</v>
      </c>
      <c r="O4087" s="42"/>
      <c r="P4087" s="202">
        <f>O4087*H4087</f>
        <v>0</v>
      </c>
      <c r="Q4087" s="202">
        <v>0</v>
      </c>
      <c r="R4087" s="202">
        <f>Q4087*H4087</f>
        <v>0</v>
      </c>
      <c r="S4087" s="202">
        <v>0</v>
      </c>
      <c r="T4087" s="203">
        <f>S4087*H4087</f>
        <v>0</v>
      </c>
      <c r="AR4087" s="24" t="s">
        <v>133</v>
      </c>
      <c r="AT4087" s="24" t="s">
        <v>129</v>
      </c>
      <c r="AU4087" s="24" t="s">
        <v>138</v>
      </c>
      <c r="AY4087" s="24" t="s">
        <v>126</v>
      </c>
      <c r="BE4087" s="204">
        <f>IF(N4087="základní",J4087,0)</f>
        <v>0</v>
      </c>
      <c r="BF4087" s="204">
        <f>IF(N4087="snížená",J4087,0)</f>
        <v>0</v>
      </c>
      <c r="BG4087" s="204">
        <f>IF(N4087="zákl. přenesená",J4087,0)</f>
        <v>0</v>
      </c>
      <c r="BH4087" s="204">
        <f>IF(N4087="sníž. přenesená",J4087,0)</f>
        <v>0</v>
      </c>
      <c r="BI4087" s="204">
        <f>IF(N4087="nulová",J4087,0)</f>
        <v>0</v>
      </c>
      <c r="BJ4087" s="24" t="s">
        <v>134</v>
      </c>
      <c r="BK4087" s="204">
        <f>ROUND(I4087*H4087,2)</f>
        <v>0</v>
      </c>
      <c r="BL4087" s="24" t="s">
        <v>133</v>
      </c>
      <c r="BM4087" s="24" t="s">
        <v>4716</v>
      </c>
    </row>
    <row r="4088" spans="2:65" s="1" customFormat="1" ht="13.5">
      <c r="B4088" s="41"/>
      <c r="C4088" s="63"/>
      <c r="D4088" s="205" t="s">
        <v>135</v>
      </c>
      <c r="E4088" s="63"/>
      <c r="F4088" s="206" t="s">
        <v>4715</v>
      </c>
      <c r="G4088" s="63"/>
      <c r="H4088" s="63"/>
      <c r="I4088" s="163"/>
      <c r="J4088" s="63"/>
      <c r="K4088" s="63"/>
      <c r="L4088" s="61"/>
      <c r="M4088" s="207"/>
      <c r="N4088" s="42"/>
      <c r="O4088" s="42"/>
      <c r="P4088" s="42"/>
      <c r="Q4088" s="42"/>
      <c r="R4088" s="42"/>
      <c r="S4088" s="42"/>
      <c r="T4088" s="78"/>
      <c r="AT4088" s="24" t="s">
        <v>135</v>
      </c>
      <c r="AU4088" s="24" t="s">
        <v>138</v>
      </c>
    </row>
    <row r="4089" spans="2:65" s="1" customFormat="1" ht="22.5" customHeight="1">
      <c r="B4089" s="41"/>
      <c r="C4089" s="193" t="s">
        <v>4717</v>
      </c>
      <c r="D4089" s="193" t="s">
        <v>129</v>
      </c>
      <c r="E4089" s="194" t="s">
        <v>4718</v>
      </c>
      <c r="F4089" s="195" t="s">
        <v>4719</v>
      </c>
      <c r="G4089" s="196" t="s">
        <v>489</v>
      </c>
      <c r="H4089" s="197">
        <v>2</v>
      </c>
      <c r="I4089" s="198"/>
      <c r="J4089" s="199">
        <f>ROUND(I4089*H4089,2)</f>
        <v>0</v>
      </c>
      <c r="K4089" s="195" t="s">
        <v>21</v>
      </c>
      <c r="L4089" s="61"/>
      <c r="M4089" s="200" t="s">
        <v>21</v>
      </c>
      <c r="N4089" s="201" t="s">
        <v>42</v>
      </c>
      <c r="O4089" s="42"/>
      <c r="P4089" s="202">
        <f>O4089*H4089</f>
        <v>0</v>
      </c>
      <c r="Q4089" s="202">
        <v>0</v>
      </c>
      <c r="R4089" s="202">
        <f>Q4089*H4089</f>
        <v>0</v>
      </c>
      <c r="S4089" s="202">
        <v>0</v>
      </c>
      <c r="T4089" s="203">
        <f>S4089*H4089</f>
        <v>0</v>
      </c>
      <c r="AR4089" s="24" t="s">
        <v>133</v>
      </c>
      <c r="AT4089" s="24" t="s">
        <v>129</v>
      </c>
      <c r="AU4089" s="24" t="s">
        <v>138</v>
      </c>
      <c r="AY4089" s="24" t="s">
        <v>126</v>
      </c>
      <c r="BE4089" s="204">
        <f>IF(N4089="základní",J4089,0)</f>
        <v>0</v>
      </c>
      <c r="BF4089" s="204">
        <f>IF(N4089="snížená",J4089,0)</f>
        <v>0</v>
      </c>
      <c r="BG4089" s="204">
        <f>IF(N4089="zákl. přenesená",J4089,0)</f>
        <v>0</v>
      </c>
      <c r="BH4089" s="204">
        <f>IF(N4089="sníž. přenesená",J4089,0)</f>
        <v>0</v>
      </c>
      <c r="BI4089" s="204">
        <f>IF(N4089="nulová",J4089,0)</f>
        <v>0</v>
      </c>
      <c r="BJ4089" s="24" t="s">
        <v>134</v>
      </c>
      <c r="BK4089" s="204">
        <f>ROUND(I4089*H4089,2)</f>
        <v>0</v>
      </c>
      <c r="BL4089" s="24" t="s">
        <v>133</v>
      </c>
      <c r="BM4089" s="24" t="s">
        <v>4720</v>
      </c>
    </row>
    <row r="4090" spans="2:65" s="1" customFormat="1" ht="13.5">
      <c r="B4090" s="41"/>
      <c r="C4090" s="63"/>
      <c r="D4090" s="205" t="s">
        <v>135</v>
      </c>
      <c r="E4090" s="63"/>
      <c r="F4090" s="206" t="s">
        <v>4719</v>
      </c>
      <c r="G4090" s="63"/>
      <c r="H4090" s="63"/>
      <c r="I4090" s="163"/>
      <c r="J4090" s="63"/>
      <c r="K4090" s="63"/>
      <c r="L4090" s="61"/>
      <c r="M4090" s="207"/>
      <c r="N4090" s="42"/>
      <c r="O4090" s="42"/>
      <c r="P4090" s="42"/>
      <c r="Q4090" s="42"/>
      <c r="R4090" s="42"/>
      <c r="S4090" s="42"/>
      <c r="T4090" s="78"/>
      <c r="AT4090" s="24" t="s">
        <v>135</v>
      </c>
      <c r="AU4090" s="24" t="s">
        <v>138</v>
      </c>
    </row>
    <row r="4091" spans="2:65" s="1" customFormat="1" ht="22.5" customHeight="1">
      <c r="B4091" s="41"/>
      <c r="C4091" s="193" t="s">
        <v>2486</v>
      </c>
      <c r="D4091" s="193" t="s">
        <v>129</v>
      </c>
      <c r="E4091" s="194" t="s">
        <v>4721</v>
      </c>
      <c r="F4091" s="195" t="s">
        <v>4722</v>
      </c>
      <c r="G4091" s="196" t="s">
        <v>489</v>
      </c>
      <c r="H4091" s="197">
        <v>26</v>
      </c>
      <c r="I4091" s="198"/>
      <c r="J4091" s="199">
        <f>ROUND(I4091*H4091,2)</f>
        <v>0</v>
      </c>
      <c r="K4091" s="195" t="s">
        <v>21</v>
      </c>
      <c r="L4091" s="61"/>
      <c r="M4091" s="200" t="s">
        <v>21</v>
      </c>
      <c r="N4091" s="201" t="s">
        <v>42</v>
      </c>
      <c r="O4091" s="42"/>
      <c r="P4091" s="202">
        <f>O4091*H4091</f>
        <v>0</v>
      </c>
      <c r="Q4091" s="202">
        <v>0</v>
      </c>
      <c r="R4091" s="202">
        <f>Q4091*H4091</f>
        <v>0</v>
      </c>
      <c r="S4091" s="202">
        <v>0</v>
      </c>
      <c r="T4091" s="203">
        <f>S4091*H4091</f>
        <v>0</v>
      </c>
      <c r="AR4091" s="24" t="s">
        <v>133</v>
      </c>
      <c r="AT4091" s="24" t="s">
        <v>129</v>
      </c>
      <c r="AU4091" s="24" t="s">
        <v>138</v>
      </c>
      <c r="AY4091" s="24" t="s">
        <v>126</v>
      </c>
      <c r="BE4091" s="204">
        <f>IF(N4091="základní",J4091,0)</f>
        <v>0</v>
      </c>
      <c r="BF4091" s="204">
        <f>IF(N4091="snížená",J4091,0)</f>
        <v>0</v>
      </c>
      <c r="BG4091" s="204">
        <f>IF(N4091="zákl. přenesená",J4091,0)</f>
        <v>0</v>
      </c>
      <c r="BH4091" s="204">
        <f>IF(N4091="sníž. přenesená",J4091,0)</f>
        <v>0</v>
      </c>
      <c r="BI4091" s="204">
        <f>IF(N4091="nulová",J4091,0)</f>
        <v>0</v>
      </c>
      <c r="BJ4091" s="24" t="s">
        <v>134</v>
      </c>
      <c r="BK4091" s="204">
        <f>ROUND(I4091*H4091,2)</f>
        <v>0</v>
      </c>
      <c r="BL4091" s="24" t="s">
        <v>133</v>
      </c>
      <c r="BM4091" s="24" t="s">
        <v>4723</v>
      </c>
    </row>
    <row r="4092" spans="2:65" s="1" customFormat="1" ht="13.5">
      <c r="B4092" s="41"/>
      <c r="C4092" s="63"/>
      <c r="D4092" s="205" t="s">
        <v>135</v>
      </c>
      <c r="E4092" s="63"/>
      <c r="F4092" s="206" t="s">
        <v>4722</v>
      </c>
      <c r="G4092" s="63"/>
      <c r="H4092" s="63"/>
      <c r="I4092" s="163"/>
      <c r="J4092" s="63"/>
      <c r="K4092" s="63"/>
      <c r="L4092" s="61"/>
      <c r="M4092" s="207"/>
      <c r="N4092" s="42"/>
      <c r="O4092" s="42"/>
      <c r="P4092" s="42"/>
      <c r="Q4092" s="42"/>
      <c r="R4092" s="42"/>
      <c r="S4092" s="42"/>
      <c r="T4092" s="78"/>
      <c r="AT4092" s="24" t="s">
        <v>135</v>
      </c>
      <c r="AU4092" s="24" t="s">
        <v>138</v>
      </c>
    </row>
    <row r="4093" spans="2:65" s="1" customFormat="1" ht="22.5" customHeight="1">
      <c r="B4093" s="41"/>
      <c r="C4093" s="193" t="s">
        <v>4724</v>
      </c>
      <c r="D4093" s="193" t="s">
        <v>129</v>
      </c>
      <c r="E4093" s="194" t="s">
        <v>4725</v>
      </c>
      <c r="F4093" s="195" t="s">
        <v>4726</v>
      </c>
      <c r="G4093" s="196" t="s">
        <v>489</v>
      </c>
      <c r="H4093" s="197">
        <v>23</v>
      </c>
      <c r="I4093" s="198"/>
      <c r="J4093" s="199">
        <f>ROUND(I4093*H4093,2)</f>
        <v>0</v>
      </c>
      <c r="K4093" s="195" t="s">
        <v>21</v>
      </c>
      <c r="L4093" s="61"/>
      <c r="M4093" s="200" t="s">
        <v>21</v>
      </c>
      <c r="N4093" s="201" t="s">
        <v>42</v>
      </c>
      <c r="O4093" s="42"/>
      <c r="P4093" s="202">
        <f>O4093*H4093</f>
        <v>0</v>
      </c>
      <c r="Q4093" s="202">
        <v>0</v>
      </c>
      <c r="R4093" s="202">
        <f>Q4093*H4093</f>
        <v>0</v>
      </c>
      <c r="S4093" s="202">
        <v>0</v>
      </c>
      <c r="T4093" s="203">
        <f>S4093*H4093</f>
        <v>0</v>
      </c>
      <c r="AR4093" s="24" t="s">
        <v>133</v>
      </c>
      <c r="AT4093" s="24" t="s">
        <v>129</v>
      </c>
      <c r="AU4093" s="24" t="s">
        <v>138</v>
      </c>
      <c r="AY4093" s="24" t="s">
        <v>126</v>
      </c>
      <c r="BE4093" s="204">
        <f>IF(N4093="základní",J4093,0)</f>
        <v>0</v>
      </c>
      <c r="BF4093" s="204">
        <f>IF(N4093="snížená",J4093,0)</f>
        <v>0</v>
      </c>
      <c r="BG4093" s="204">
        <f>IF(N4093="zákl. přenesená",J4093,0)</f>
        <v>0</v>
      </c>
      <c r="BH4093" s="204">
        <f>IF(N4093="sníž. přenesená",J4093,0)</f>
        <v>0</v>
      </c>
      <c r="BI4093" s="204">
        <f>IF(N4093="nulová",J4093,0)</f>
        <v>0</v>
      </c>
      <c r="BJ4093" s="24" t="s">
        <v>134</v>
      </c>
      <c r="BK4093" s="204">
        <f>ROUND(I4093*H4093,2)</f>
        <v>0</v>
      </c>
      <c r="BL4093" s="24" t="s">
        <v>133</v>
      </c>
      <c r="BM4093" s="24" t="s">
        <v>4727</v>
      </c>
    </row>
    <row r="4094" spans="2:65" s="1" customFormat="1" ht="13.5">
      <c r="B4094" s="41"/>
      <c r="C4094" s="63"/>
      <c r="D4094" s="205" t="s">
        <v>135</v>
      </c>
      <c r="E4094" s="63"/>
      <c r="F4094" s="206" t="s">
        <v>4726</v>
      </c>
      <c r="G4094" s="63"/>
      <c r="H4094" s="63"/>
      <c r="I4094" s="163"/>
      <c r="J4094" s="63"/>
      <c r="K4094" s="63"/>
      <c r="L4094" s="61"/>
      <c r="M4094" s="207"/>
      <c r="N4094" s="42"/>
      <c r="O4094" s="42"/>
      <c r="P4094" s="42"/>
      <c r="Q4094" s="42"/>
      <c r="R4094" s="42"/>
      <c r="S4094" s="42"/>
      <c r="T4094" s="78"/>
      <c r="AT4094" s="24" t="s">
        <v>135</v>
      </c>
      <c r="AU4094" s="24" t="s">
        <v>138</v>
      </c>
    </row>
    <row r="4095" spans="2:65" s="1" customFormat="1" ht="22.5" customHeight="1">
      <c r="B4095" s="41"/>
      <c r="C4095" s="193" t="s">
        <v>2490</v>
      </c>
      <c r="D4095" s="193" t="s">
        <v>129</v>
      </c>
      <c r="E4095" s="194" t="s">
        <v>4728</v>
      </c>
      <c r="F4095" s="195" t="s">
        <v>4729</v>
      </c>
      <c r="G4095" s="196" t="s">
        <v>489</v>
      </c>
      <c r="H4095" s="197">
        <v>3</v>
      </c>
      <c r="I4095" s="198"/>
      <c r="J4095" s="199">
        <f>ROUND(I4095*H4095,2)</f>
        <v>0</v>
      </c>
      <c r="K4095" s="195" t="s">
        <v>21</v>
      </c>
      <c r="L4095" s="61"/>
      <c r="M4095" s="200" t="s">
        <v>21</v>
      </c>
      <c r="N4095" s="201" t="s">
        <v>42</v>
      </c>
      <c r="O4095" s="42"/>
      <c r="P4095" s="202">
        <f>O4095*H4095</f>
        <v>0</v>
      </c>
      <c r="Q4095" s="202">
        <v>0</v>
      </c>
      <c r="R4095" s="202">
        <f>Q4095*H4095</f>
        <v>0</v>
      </c>
      <c r="S4095" s="202">
        <v>0</v>
      </c>
      <c r="T4095" s="203">
        <f>S4095*H4095</f>
        <v>0</v>
      </c>
      <c r="AR4095" s="24" t="s">
        <v>133</v>
      </c>
      <c r="AT4095" s="24" t="s">
        <v>129</v>
      </c>
      <c r="AU4095" s="24" t="s">
        <v>138</v>
      </c>
      <c r="AY4095" s="24" t="s">
        <v>126</v>
      </c>
      <c r="BE4095" s="204">
        <f>IF(N4095="základní",J4095,0)</f>
        <v>0</v>
      </c>
      <c r="BF4095" s="204">
        <f>IF(N4095="snížená",J4095,0)</f>
        <v>0</v>
      </c>
      <c r="BG4095" s="204">
        <f>IF(N4095="zákl. přenesená",J4095,0)</f>
        <v>0</v>
      </c>
      <c r="BH4095" s="204">
        <f>IF(N4095="sníž. přenesená",J4095,0)</f>
        <v>0</v>
      </c>
      <c r="BI4095" s="204">
        <f>IF(N4095="nulová",J4095,0)</f>
        <v>0</v>
      </c>
      <c r="BJ4095" s="24" t="s">
        <v>134</v>
      </c>
      <c r="BK4095" s="204">
        <f>ROUND(I4095*H4095,2)</f>
        <v>0</v>
      </c>
      <c r="BL4095" s="24" t="s">
        <v>133</v>
      </c>
      <c r="BM4095" s="24" t="s">
        <v>4730</v>
      </c>
    </row>
    <row r="4096" spans="2:65" s="1" customFormat="1" ht="13.5">
      <c r="B4096" s="41"/>
      <c r="C4096" s="63"/>
      <c r="D4096" s="205" t="s">
        <v>135</v>
      </c>
      <c r="E4096" s="63"/>
      <c r="F4096" s="206" t="s">
        <v>4729</v>
      </c>
      <c r="G4096" s="63"/>
      <c r="H4096" s="63"/>
      <c r="I4096" s="163"/>
      <c r="J4096" s="63"/>
      <c r="K4096" s="63"/>
      <c r="L4096" s="61"/>
      <c r="M4096" s="207"/>
      <c r="N4096" s="42"/>
      <c r="O4096" s="42"/>
      <c r="P4096" s="42"/>
      <c r="Q4096" s="42"/>
      <c r="R4096" s="42"/>
      <c r="S4096" s="42"/>
      <c r="T4096" s="78"/>
      <c r="AT4096" s="24" t="s">
        <v>135</v>
      </c>
      <c r="AU4096" s="24" t="s">
        <v>138</v>
      </c>
    </row>
    <row r="4097" spans="2:65" s="1" customFormat="1" ht="22.5" customHeight="1">
      <c r="B4097" s="41"/>
      <c r="C4097" s="193" t="s">
        <v>4731</v>
      </c>
      <c r="D4097" s="193" t="s">
        <v>129</v>
      </c>
      <c r="E4097" s="194" t="s">
        <v>4732</v>
      </c>
      <c r="F4097" s="195" t="s">
        <v>4733</v>
      </c>
      <c r="G4097" s="196" t="s">
        <v>489</v>
      </c>
      <c r="H4097" s="197">
        <v>8</v>
      </c>
      <c r="I4097" s="198"/>
      <c r="J4097" s="199">
        <f>ROUND(I4097*H4097,2)</f>
        <v>0</v>
      </c>
      <c r="K4097" s="195" t="s">
        <v>21</v>
      </c>
      <c r="L4097" s="61"/>
      <c r="M4097" s="200" t="s">
        <v>21</v>
      </c>
      <c r="N4097" s="201" t="s">
        <v>42</v>
      </c>
      <c r="O4097" s="42"/>
      <c r="P4097" s="202">
        <f>O4097*H4097</f>
        <v>0</v>
      </c>
      <c r="Q4097" s="202">
        <v>0</v>
      </c>
      <c r="R4097" s="202">
        <f>Q4097*H4097</f>
        <v>0</v>
      </c>
      <c r="S4097" s="202">
        <v>0</v>
      </c>
      <c r="T4097" s="203">
        <f>S4097*H4097</f>
        <v>0</v>
      </c>
      <c r="AR4097" s="24" t="s">
        <v>133</v>
      </c>
      <c r="AT4097" s="24" t="s">
        <v>129</v>
      </c>
      <c r="AU4097" s="24" t="s">
        <v>138</v>
      </c>
      <c r="AY4097" s="24" t="s">
        <v>126</v>
      </c>
      <c r="BE4097" s="204">
        <f>IF(N4097="základní",J4097,0)</f>
        <v>0</v>
      </c>
      <c r="BF4097" s="204">
        <f>IF(N4097="snížená",J4097,0)</f>
        <v>0</v>
      </c>
      <c r="BG4097" s="204">
        <f>IF(N4097="zákl. přenesená",J4097,0)</f>
        <v>0</v>
      </c>
      <c r="BH4097" s="204">
        <f>IF(N4097="sníž. přenesená",J4097,0)</f>
        <v>0</v>
      </c>
      <c r="BI4097" s="204">
        <f>IF(N4097="nulová",J4097,0)</f>
        <v>0</v>
      </c>
      <c r="BJ4097" s="24" t="s">
        <v>134</v>
      </c>
      <c r="BK4097" s="204">
        <f>ROUND(I4097*H4097,2)</f>
        <v>0</v>
      </c>
      <c r="BL4097" s="24" t="s">
        <v>133</v>
      </c>
      <c r="BM4097" s="24" t="s">
        <v>4734</v>
      </c>
    </row>
    <row r="4098" spans="2:65" s="1" customFormat="1" ht="13.5">
      <c r="B4098" s="41"/>
      <c r="C4098" s="63"/>
      <c r="D4098" s="205" t="s">
        <v>135</v>
      </c>
      <c r="E4098" s="63"/>
      <c r="F4098" s="206" t="s">
        <v>4733</v>
      </c>
      <c r="G4098" s="63"/>
      <c r="H4098" s="63"/>
      <c r="I4098" s="163"/>
      <c r="J4098" s="63"/>
      <c r="K4098" s="63"/>
      <c r="L4098" s="61"/>
      <c r="M4098" s="207"/>
      <c r="N4098" s="42"/>
      <c r="O4098" s="42"/>
      <c r="P4098" s="42"/>
      <c r="Q4098" s="42"/>
      <c r="R4098" s="42"/>
      <c r="S4098" s="42"/>
      <c r="T4098" s="78"/>
      <c r="AT4098" s="24" t="s">
        <v>135</v>
      </c>
      <c r="AU4098" s="24" t="s">
        <v>138</v>
      </c>
    </row>
    <row r="4099" spans="2:65" s="1" customFormat="1" ht="22.5" customHeight="1">
      <c r="B4099" s="41"/>
      <c r="C4099" s="193" t="s">
        <v>2496</v>
      </c>
      <c r="D4099" s="193" t="s">
        <v>129</v>
      </c>
      <c r="E4099" s="194" t="s">
        <v>4735</v>
      </c>
      <c r="F4099" s="195" t="s">
        <v>4736</v>
      </c>
      <c r="G4099" s="196" t="s">
        <v>489</v>
      </c>
      <c r="H4099" s="197">
        <v>4</v>
      </c>
      <c r="I4099" s="198"/>
      <c r="J4099" s="199">
        <f>ROUND(I4099*H4099,2)</f>
        <v>0</v>
      </c>
      <c r="K4099" s="195" t="s">
        <v>21</v>
      </c>
      <c r="L4099" s="61"/>
      <c r="M4099" s="200" t="s">
        <v>21</v>
      </c>
      <c r="N4099" s="201" t="s">
        <v>42</v>
      </c>
      <c r="O4099" s="42"/>
      <c r="P4099" s="202">
        <f>O4099*H4099</f>
        <v>0</v>
      </c>
      <c r="Q4099" s="202">
        <v>0</v>
      </c>
      <c r="R4099" s="202">
        <f>Q4099*H4099</f>
        <v>0</v>
      </c>
      <c r="S4099" s="202">
        <v>0</v>
      </c>
      <c r="T4099" s="203">
        <f>S4099*H4099</f>
        <v>0</v>
      </c>
      <c r="AR4099" s="24" t="s">
        <v>133</v>
      </c>
      <c r="AT4099" s="24" t="s">
        <v>129</v>
      </c>
      <c r="AU4099" s="24" t="s">
        <v>138</v>
      </c>
      <c r="AY4099" s="24" t="s">
        <v>126</v>
      </c>
      <c r="BE4099" s="204">
        <f>IF(N4099="základní",J4099,0)</f>
        <v>0</v>
      </c>
      <c r="BF4099" s="204">
        <f>IF(N4099="snížená",J4099,0)</f>
        <v>0</v>
      </c>
      <c r="BG4099" s="204">
        <f>IF(N4099="zákl. přenesená",J4099,0)</f>
        <v>0</v>
      </c>
      <c r="BH4099" s="204">
        <f>IF(N4099="sníž. přenesená",J4099,0)</f>
        <v>0</v>
      </c>
      <c r="BI4099" s="204">
        <f>IF(N4099="nulová",J4099,0)</f>
        <v>0</v>
      </c>
      <c r="BJ4099" s="24" t="s">
        <v>134</v>
      </c>
      <c r="BK4099" s="204">
        <f>ROUND(I4099*H4099,2)</f>
        <v>0</v>
      </c>
      <c r="BL4099" s="24" t="s">
        <v>133</v>
      </c>
      <c r="BM4099" s="24" t="s">
        <v>4737</v>
      </c>
    </row>
    <row r="4100" spans="2:65" s="1" customFormat="1" ht="13.5">
      <c r="B4100" s="41"/>
      <c r="C4100" s="63"/>
      <c r="D4100" s="205" t="s">
        <v>135</v>
      </c>
      <c r="E4100" s="63"/>
      <c r="F4100" s="206" t="s">
        <v>4736</v>
      </c>
      <c r="G4100" s="63"/>
      <c r="H4100" s="63"/>
      <c r="I4100" s="163"/>
      <c r="J4100" s="63"/>
      <c r="K4100" s="63"/>
      <c r="L4100" s="61"/>
      <c r="M4100" s="207"/>
      <c r="N4100" s="42"/>
      <c r="O4100" s="42"/>
      <c r="P4100" s="42"/>
      <c r="Q4100" s="42"/>
      <c r="R4100" s="42"/>
      <c r="S4100" s="42"/>
      <c r="T4100" s="78"/>
      <c r="AT4100" s="24" t="s">
        <v>135</v>
      </c>
      <c r="AU4100" s="24" t="s">
        <v>138</v>
      </c>
    </row>
    <row r="4101" spans="2:65" s="1" customFormat="1" ht="22.5" customHeight="1">
      <c r="B4101" s="41"/>
      <c r="C4101" s="193" t="s">
        <v>4738</v>
      </c>
      <c r="D4101" s="193" t="s">
        <v>129</v>
      </c>
      <c r="E4101" s="194" t="s">
        <v>4739</v>
      </c>
      <c r="F4101" s="195" t="s">
        <v>4740</v>
      </c>
      <c r="G4101" s="196" t="s">
        <v>489</v>
      </c>
      <c r="H4101" s="197">
        <v>1</v>
      </c>
      <c r="I4101" s="198"/>
      <c r="J4101" s="199">
        <f>ROUND(I4101*H4101,2)</f>
        <v>0</v>
      </c>
      <c r="K4101" s="195" t="s">
        <v>21</v>
      </c>
      <c r="L4101" s="61"/>
      <c r="M4101" s="200" t="s">
        <v>21</v>
      </c>
      <c r="N4101" s="201" t="s">
        <v>42</v>
      </c>
      <c r="O4101" s="42"/>
      <c r="P4101" s="202">
        <f>O4101*H4101</f>
        <v>0</v>
      </c>
      <c r="Q4101" s="202">
        <v>0</v>
      </c>
      <c r="R4101" s="202">
        <f>Q4101*H4101</f>
        <v>0</v>
      </c>
      <c r="S4101" s="202">
        <v>0</v>
      </c>
      <c r="T4101" s="203">
        <f>S4101*H4101</f>
        <v>0</v>
      </c>
      <c r="AR4101" s="24" t="s">
        <v>133</v>
      </c>
      <c r="AT4101" s="24" t="s">
        <v>129</v>
      </c>
      <c r="AU4101" s="24" t="s">
        <v>138</v>
      </c>
      <c r="AY4101" s="24" t="s">
        <v>126</v>
      </c>
      <c r="BE4101" s="204">
        <f>IF(N4101="základní",J4101,0)</f>
        <v>0</v>
      </c>
      <c r="BF4101" s="204">
        <f>IF(N4101="snížená",J4101,0)</f>
        <v>0</v>
      </c>
      <c r="BG4101" s="204">
        <f>IF(N4101="zákl. přenesená",J4101,0)</f>
        <v>0</v>
      </c>
      <c r="BH4101" s="204">
        <f>IF(N4101="sníž. přenesená",J4101,0)</f>
        <v>0</v>
      </c>
      <c r="BI4101" s="204">
        <f>IF(N4101="nulová",J4101,0)</f>
        <v>0</v>
      </c>
      <c r="BJ4101" s="24" t="s">
        <v>134</v>
      </c>
      <c r="BK4101" s="204">
        <f>ROUND(I4101*H4101,2)</f>
        <v>0</v>
      </c>
      <c r="BL4101" s="24" t="s">
        <v>133</v>
      </c>
      <c r="BM4101" s="24" t="s">
        <v>4741</v>
      </c>
    </row>
    <row r="4102" spans="2:65" s="1" customFormat="1" ht="13.5">
      <c r="B4102" s="41"/>
      <c r="C4102" s="63"/>
      <c r="D4102" s="205" t="s">
        <v>135</v>
      </c>
      <c r="E4102" s="63"/>
      <c r="F4102" s="206" t="s">
        <v>4740</v>
      </c>
      <c r="G4102" s="63"/>
      <c r="H4102" s="63"/>
      <c r="I4102" s="163"/>
      <c r="J4102" s="63"/>
      <c r="K4102" s="63"/>
      <c r="L4102" s="61"/>
      <c r="M4102" s="207"/>
      <c r="N4102" s="42"/>
      <c r="O4102" s="42"/>
      <c r="P4102" s="42"/>
      <c r="Q4102" s="42"/>
      <c r="R4102" s="42"/>
      <c r="S4102" s="42"/>
      <c r="T4102" s="78"/>
      <c r="AT4102" s="24" t="s">
        <v>135</v>
      </c>
      <c r="AU4102" s="24" t="s">
        <v>138</v>
      </c>
    </row>
    <row r="4103" spans="2:65" s="1" customFormat="1" ht="22.5" customHeight="1">
      <c r="B4103" s="41"/>
      <c r="C4103" s="193" t="s">
        <v>2500</v>
      </c>
      <c r="D4103" s="193" t="s">
        <v>129</v>
      </c>
      <c r="E4103" s="194" t="s">
        <v>4742</v>
      </c>
      <c r="F4103" s="195" t="s">
        <v>4743</v>
      </c>
      <c r="G4103" s="196" t="s">
        <v>489</v>
      </c>
      <c r="H4103" s="197">
        <v>6</v>
      </c>
      <c r="I4103" s="198"/>
      <c r="J4103" s="199">
        <f>ROUND(I4103*H4103,2)</f>
        <v>0</v>
      </c>
      <c r="K4103" s="195" t="s">
        <v>21</v>
      </c>
      <c r="L4103" s="61"/>
      <c r="M4103" s="200" t="s">
        <v>21</v>
      </c>
      <c r="N4103" s="201" t="s">
        <v>42</v>
      </c>
      <c r="O4103" s="42"/>
      <c r="P4103" s="202">
        <f>O4103*H4103</f>
        <v>0</v>
      </c>
      <c r="Q4103" s="202">
        <v>0</v>
      </c>
      <c r="R4103" s="202">
        <f>Q4103*H4103</f>
        <v>0</v>
      </c>
      <c r="S4103" s="202">
        <v>0</v>
      </c>
      <c r="T4103" s="203">
        <f>S4103*H4103</f>
        <v>0</v>
      </c>
      <c r="AR4103" s="24" t="s">
        <v>133</v>
      </c>
      <c r="AT4103" s="24" t="s">
        <v>129</v>
      </c>
      <c r="AU4103" s="24" t="s">
        <v>138</v>
      </c>
      <c r="AY4103" s="24" t="s">
        <v>126</v>
      </c>
      <c r="BE4103" s="204">
        <f>IF(N4103="základní",J4103,0)</f>
        <v>0</v>
      </c>
      <c r="BF4103" s="204">
        <f>IF(N4103="snížená",J4103,0)</f>
        <v>0</v>
      </c>
      <c r="BG4103" s="204">
        <f>IF(N4103="zákl. přenesená",J4103,0)</f>
        <v>0</v>
      </c>
      <c r="BH4103" s="204">
        <f>IF(N4103="sníž. přenesená",J4103,0)</f>
        <v>0</v>
      </c>
      <c r="BI4103" s="204">
        <f>IF(N4103="nulová",J4103,0)</f>
        <v>0</v>
      </c>
      <c r="BJ4103" s="24" t="s">
        <v>134</v>
      </c>
      <c r="BK4103" s="204">
        <f>ROUND(I4103*H4103,2)</f>
        <v>0</v>
      </c>
      <c r="BL4103" s="24" t="s">
        <v>133</v>
      </c>
      <c r="BM4103" s="24" t="s">
        <v>4744</v>
      </c>
    </row>
    <row r="4104" spans="2:65" s="1" customFormat="1" ht="13.5">
      <c r="B4104" s="41"/>
      <c r="C4104" s="63"/>
      <c r="D4104" s="205" t="s">
        <v>135</v>
      </c>
      <c r="E4104" s="63"/>
      <c r="F4104" s="206" t="s">
        <v>4743</v>
      </c>
      <c r="G4104" s="63"/>
      <c r="H4104" s="63"/>
      <c r="I4104" s="163"/>
      <c r="J4104" s="63"/>
      <c r="K4104" s="63"/>
      <c r="L4104" s="61"/>
      <c r="M4104" s="207"/>
      <c r="N4104" s="42"/>
      <c r="O4104" s="42"/>
      <c r="P4104" s="42"/>
      <c r="Q4104" s="42"/>
      <c r="R4104" s="42"/>
      <c r="S4104" s="42"/>
      <c r="T4104" s="78"/>
      <c r="AT4104" s="24" t="s">
        <v>135</v>
      </c>
      <c r="AU4104" s="24" t="s">
        <v>138</v>
      </c>
    </row>
    <row r="4105" spans="2:65" s="1" customFormat="1" ht="22.5" customHeight="1">
      <c r="B4105" s="41"/>
      <c r="C4105" s="193" t="s">
        <v>4745</v>
      </c>
      <c r="D4105" s="193" t="s">
        <v>129</v>
      </c>
      <c r="E4105" s="194" t="s">
        <v>4746</v>
      </c>
      <c r="F4105" s="195" t="s">
        <v>4747</v>
      </c>
      <c r="G4105" s="196" t="s">
        <v>489</v>
      </c>
      <c r="H4105" s="197">
        <v>2</v>
      </c>
      <c r="I4105" s="198"/>
      <c r="J4105" s="199">
        <f>ROUND(I4105*H4105,2)</f>
        <v>0</v>
      </c>
      <c r="K4105" s="195" t="s">
        <v>21</v>
      </c>
      <c r="L4105" s="61"/>
      <c r="M4105" s="200" t="s">
        <v>21</v>
      </c>
      <c r="N4105" s="201" t="s">
        <v>42</v>
      </c>
      <c r="O4105" s="42"/>
      <c r="P4105" s="202">
        <f>O4105*H4105</f>
        <v>0</v>
      </c>
      <c r="Q4105" s="202">
        <v>0</v>
      </c>
      <c r="R4105" s="202">
        <f>Q4105*H4105</f>
        <v>0</v>
      </c>
      <c r="S4105" s="202">
        <v>0</v>
      </c>
      <c r="T4105" s="203">
        <f>S4105*H4105</f>
        <v>0</v>
      </c>
      <c r="AR4105" s="24" t="s">
        <v>133</v>
      </c>
      <c r="AT4105" s="24" t="s">
        <v>129</v>
      </c>
      <c r="AU4105" s="24" t="s">
        <v>138</v>
      </c>
      <c r="AY4105" s="24" t="s">
        <v>126</v>
      </c>
      <c r="BE4105" s="204">
        <f>IF(N4105="základní",J4105,0)</f>
        <v>0</v>
      </c>
      <c r="BF4105" s="204">
        <f>IF(N4105="snížená",J4105,0)</f>
        <v>0</v>
      </c>
      <c r="BG4105" s="204">
        <f>IF(N4105="zákl. přenesená",J4105,0)</f>
        <v>0</v>
      </c>
      <c r="BH4105" s="204">
        <f>IF(N4105="sníž. přenesená",J4105,0)</f>
        <v>0</v>
      </c>
      <c r="BI4105" s="204">
        <f>IF(N4105="nulová",J4105,0)</f>
        <v>0</v>
      </c>
      <c r="BJ4105" s="24" t="s">
        <v>134</v>
      </c>
      <c r="BK4105" s="204">
        <f>ROUND(I4105*H4105,2)</f>
        <v>0</v>
      </c>
      <c r="BL4105" s="24" t="s">
        <v>133</v>
      </c>
      <c r="BM4105" s="24" t="s">
        <v>4748</v>
      </c>
    </row>
    <row r="4106" spans="2:65" s="1" customFormat="1" ht="13.5">
      <c r="B4106" s="41"/>
      <c r="C4106" s="63"/>
      <c r="D4106" s="205" t="s">
        <v>135</v>
      </c>
      <c r="E4106" s="63"/>
      <c r="F4106" s="206" t="s">
        <v>4747</v>
      </c>
      <c r="G4106" s="63"/>
      <c r="H4106" s="63"/>
      <c r="I4106" s="163"/>
      <c r="J4106" s="63"/>
      <c r="K4106" s="63"/>
      <c r="L4106" s="61"/>
      <c r="M4106" s="207"/>
      <c r="N4106" s="42"/>
      <c r="O4106" s="42"/>
      <c r="P4106" s="42"/>
      <c r="Q4106" s="42"/>
      <c r="R4106" s="42"/>
      <c r="S4106" s="42"/>
      <c r="T4106" s="78"/>
      <c r="AT4106" s="24" t="s">
        <v>135</v>
      </c>
      <c r="AU4106" s="24" t="s">
        <v>138</v>
      </c>
    </row>
    <row r="4107" spans="2:65" s="1" customFormat="1" ht="22.5" customHeight="1">
      <c r="B4107" s="41"/>
      <c r="C4107" s="193" t="s">
        <v>2504</v>
      </c>
      <c r="D4107" s="193" t="s">
        <v>129</v>
      </c>
      <c r="E4107" s="194" t="s">
        <v>4749</v>
      </c>
      <c r="F4107" s="195" t="s">
        <v>4750</v>
      </c>
      <c r="G4107" s="196" t="s">
        <v>489</v>
      </c>
      <c r="H4107" s="197">
        <v>1</v>
      </c>
      <c r="I4107" s="198"/>
      <c r="J4107" s="199">
        <f>ROUND(I4107*H4107,2)</f>
        <v>0</v>
      </c>
      <c r="K4107" s="195" t="s">
        <v>21</v>
      </c>
      <c r="L4107" s="61"/>
      <c r="M4107" s="200" t="s">
        <v>21</v>
      </c>
      <c r="N4107" s="201" t="s">
        <v>42</v>
      </c>
      <c r="O4107" s="42"/>
      <c r="P4107" s="202">
        <f>O4107*H4107</f>
        <v>0</v>
      </c>
      <c r="Q4107" s="202">
        <v>0</v>
      </c>
      <c r="R4107" s="202">
        <f>Q4107*H4107</f>
        <v>0</v>
      </c>
      <c r="S4107" s="202">
        <v>0</v>
      </c>
      <c r="T4107" s="203">
        <f>S4107*H4107</f>
        <v>0</v>
      </c>
      <c r="AR4107" s="24" t="s">
        <v>133</v>
      </c>
      <c r="AT4107" s="24" t="s">
        <v>129</v>
      </c>
      <c r="AU4107" s="24" t="s">
        <v>138</v>
      </c>
      <c r="AY4107" s="24" t="s">
        <v>126</v>
      </c>
      <c r="BE4107" s="204">
        <f>IF(N4107="základní",J4107,0)</f>
        <v>0</v>
      </c>
      <c r="BF4107" s="204">
        <f>IF(N4107="snížená",J4107,0)</f>
        <v>0</v>
      </c>
      <c r="BG4107" s="204">
        <f>IF(N4107="zákl. přenesená",J4107,0)</f>
        <v>0</v>
      </c>
      <c r="BH4107" s="204">
        <f>IF(N4107="sníž. přenesená",J4107,0)</f>
        <v>0</v>
      </c>
      <c r="BI4107" s="204">
        <f>IF(N4107="nulová",J4107,0)</f>
        <v>0</v>
      </c>
      <c r="BJ4107" s="24" t="s">
        <v>134</v>
      </c>
      <c r="BK4107" s="204">
        <f>ROUND(I4107*H4107,2)</f>
        <v>0</v>
      </c>
      <c r="BL4107" s="24" t="s">
        <v>133</v>
      </c>
      <c r="BM4107" s="24" t="s">
        <v>4751</v>
      </c>
    </row>
    <row r="4108" spans="2:65" s="1" customFormat="1" ht="13.5">
      <c r="B4108" s="41"/>
      <c r="C4108" s="63"/>
      <c r="D4108" s="205" t="s">
        <v>135</v>
      </c>
      <c r="E4108" s="63"/>
      <c r="F4108" s="206" t="s">
        <v>4752</v>
      </c>
      <c r="G4108" s="63"/>
      <c r="H4108" s="63"/>
      <c r="I4108" s="163"/>
      <c r="J4108" s="63"/>
      <c r="K4108" s="63"/>
      <c r="L4108" s="61"/>
      <c r="M4108" s="207"/>
      <c r="N4108" s="42"/>
      <c r="O4108" s="42"/>
      <c r="P4108" s="42"/>
      <c r="Q4108" s="42"/>
      <c r="R4108" s="42"/>
      <c r="S4108" s="42"/>
      <c r="T4108" s="78"/>
      <c r="AT4108" s="24" t="s">
        <v>135</v>
      </c>
      <c r="AU4108" s="24" t="s">
        <v>138</v>
      </c>
    </row>
    <row r="4109" spans="2:65" s="1" customFormat="1" ht="22.5" customHeight="1">
      <c r="B4109" s="41"/>
      <c r="C4109" s="193" t="s">
        <v>4753</v>
      </c>
      <c r="D4109" s="193" t="s">
        <v>129</v>
      </c>
      <c r="E4109" s="194" t="s">
        <v>4754</v>
      </c>
      <c r="F4109" s="195" t="s">
        <v>4755</v>
      </c>
      <c r="G4109" s="196" t="s">
        <v>489</v>
      </c>
      <c r="H4109" s="197">
        <v>1</v>
      </c>
      <c r="I4109" s="198"/>
      <c r="J4109" s="199">
        <f>ROUND(I4109*H4109,2)</f>
        <v>0</v>
      </c>
      <c r="K4109" s="195" t="s">
        <v>21</v>
      </c>
      <c r="L4109" s="61"/>
      <c r="M4109" s="200" t="s">
        <v>21</v>
      </c>
      <c r="N4109" s="201" t="s">
        <v>42</v>
      </c>
      <c r="O4109" s="42"/>
      <c r="P4109" s="202">
        <f>O4109*H4109</f>
        <v>0</v>
      </c>
      <c r="Q4109" s="202">
        <v>0</v>
      </c>
      <c r="R4109" s="202">
        <f>Q4109*H4109</f>
        <v>0</v>
      </c>
      <c r="S4109" s="202">
        <v>0</v>
      </c>
      <c r="T4109" s="203">
        <f>S4109*H4109</f>
        <v>0</v>
      </c>
      <c r="AR4109" s="24" t="s">
        <v>133</v>
      </c>
      <c r="AT4109" s="24" t="s">
        <v>129</v>
      </c>
      <c r="AU4109" s="24" t="s">
        <v>138</v>
      </c>
      <c r="AY4109" s="24" t="s">
        <v>126</v>
      </c>
      <c r="BE4109" s="204">
        <f>IF(N4109="základní",J4109,0)</f>
        <v>0</v>
      </c>
      <c r="BF4109" s="204">
        <f>IF(N4109="snížená",J4109,0)</f>
        <v>0</v>
      </c>
      <c r="BG4109" s="204">
        <f>IF(N4109="zákl. přenesená",J4109,0)</f>
        <v>0</v>
      </c>
      <c r="BH4109" s="204">
        <f>IF(N4109="sníž. přenesená",J4109,0)</f>
        <v>0</v>
      </c>
      <c r="BI4109" s="204">
        <f>IF(N4109="nulová",J4109,0)</f>
        <v>0</v>
      </c>
      <c r="BJ4109" s="24" t="s">
        <v>134</v>
      </c>
      <c r="BK4109" s="204">
        <f>ROUND(I4109*H4109,2)</f>
        <v>0</v>
      </c>
      <c r="BL4109" s="24" t="s">
        <v>133</v>
      </c>
      <c r="BM4109" s="24" t="s">
        <v>4756</v>
      </c>
    </row>
    <row r="4110" spans="2:65" s="1" customFormat="1" ht="13.5">
      <c r="B4110" s="41"/>
      <c r="C4110" s="63"/>
      <c r="D4110" s="205" t="s">
        <v>135</v>
      </c>
      <c r="E4110" s="63"/>
      <c r="F4110" s="206" t="s">
        <v>4755</v>
      </c>
      <c r="G4110" s="63"/>
      <c r="H4110" s="63"/>
      <c r="I4110" s="163"/>
      <c r="J4110" s="63"/>
      <c r="K4110" s="63"/>
      <c r="L4110" s="61"/>
      <c r="M4110" s="207"/>
      <c r="N4110" s="42"/>
      <c r="O4110" s="42"/>
      <c r="P4110" s="42"/>
      <c r="Q4110" s="42"/>
      <c r="R4110" s="42"/>
      <c r="S4110" s="42"/>
      <c r="T4110" s="78"/>
      <c r="AT4110" s="24" t="s">
        <v>135</v>
      </c>
      <c r="AU4110" s="24" t="s">
        <v>138</v>
      </c>
    </row>
    <row r="4111" spans="2:65" s="1" customFormat="1" ht="22.5" customHeight="1">
      <c r="B4111" s="41"/>
      <c r="C4111" s="193" t="s">
        <v>2507</v>
      </c>
      <c r="D4111" s="193" t="s">
        <v>129</v>
      </c>
      <c r="E4111" s="194" t="s">
        <v>4757</v>
      </c>
      <c r="F4111" s="195" t="s">
        <v>4758</v>
      </c>
      <c r="G4111" s="196" t="s">
        <v>489</v>
      </c>
      <c r="H4111" s="197">
        <v>42</v>
      </c>
      <c r="I4111" s="198"/>
      <c r="J4111" s="199">
        <f>ROUND(I4111*H4111,2)</f>
        <v>0</v>
      </c>
      <c r="K4111" s="195" t="s">
        <v>21</v>
      </c>
      <c r="L4111" s="61"/>
      <c r="M4111" s="200" t="s">
        <v>21</v>
      </c>
      <c r="N4111" s="201" t="s">
        <v>42</v>
      </c>
      <c r="O4111" s="42"/>
      <c r="P4111" s="202">
        <f>O4111*H4111</f>
        <v>0</v>
      </c>
      <c r="Q4111" s="202">
        <v>0</v>
      </c>
      <c r="R4111" s="202">
        <f>Q4111*H4111</f>
        <v>0</v>
      </c>
      <c r="S4111" s="202">
        <v>0</v>
      </c>
      <c r="T4111" s="203">
        <f>S4111*H4111</f>
        <v>0</v>
      </c>
      <c r="AR4111" s="24" t="s">
        <v>133</v>
      </c>
      <c r="AT4111" s="24" t="s">
        <v>129</v>
      </c>
      <c r="AU4111" s="24" t="s">
        <v>138</v>
      </c>
      <c r="AY4111" s="24" t="s">
        <v>126</v>
      </c>
      <c r="BE4111" s="204">
        <f>IF(N4111="základní",J4111,0)</f>
        <v>0</v>
      </c>
      <c r="BF4111" s="204">
        <f>IF(N4111="snížená",J4111,0)</f>
        <v>0</v>
      </c>
      <c r="BG4111" s="204">
        <f>IF(N4111="zákl. přenesená",J4111,0)</f>
        <v>0</v>
      </c>
      <c r="BH4111" s="204">
        <f>IF(N4111="sníž. přenesená",J4111,0)</f>
        <v>0</v>
      </c>
      <c r="BI4111" s="204">
        <f>IF(N4111="nulová",J4111,0)</f>
        <v>0</v>
      </c>
      <c r="BJ4111" s="24" t="s">
        <v>134</v>
      </c>
      <c r="BK4111" s="204">
        <f>ROUND(I4111*H4111,2)</f>
        <v>0</v>
      </c>
      <c r="BL4111" s="24" t="s">
        <v>133</v>
      </c>
      <c r="BM4111" s="24" t="s">
        <v>4759</v>
      </c>
    </row>
    <row r="4112" spans="2:65" s="1" customFormat="1" ht="13.5">
      <c r="B4112" s="41"/>
      <c r="C4112" s="63"/>
      <c r="D4112" s="205" t="s">
        <v>135</v>
      </c>
      <c r="E4112" s="63"/>
      <c r="F4112" s="206" t="s">
        <v>4758</v>
      </c>
      <c r="G4112" s="63"/>
      <c r="H4112" s="63"/>
      <c r="I4112" s="163"/>
      <c r="J4112" s="63"/>
      <c r="K4112" s="63"/>
      <c r="L4112" s="61"/>
      <c r="M4112" s="207"/>
      <c r="N4112" s="42"/>
      <c r="O4112" s="42"/>
      <c r="P4112" s="42"/>
      <c r="Q4112" s="42"/>
      <c r="R4112" s="42"/>
      <c r="S4112" s="42"/>
      <c r="T4112" s="78"/>
      <c r="AT4112" s="24" t="s">
        <v>135</v>
      </c>
      <c r="AU4112" s="24" t="s">
        <v>138</v>
      </c>
    </row>
    <row r="4113" spans="2:65" s="1" customFormat="1" ht="22.5" customHeight="1">
      <c r="B4113" s="41"/>
      <c r="C4113" s="193" t="s">
        <v>4760</v>
      </c>
      <c r="D4113" s="193" t="s">
        <v>129</v>
      </c>
      <c r="E4113" s="194" t="s">
        <v>4761</v>
      </c>
      <c r="F4113" s="195" t="s">
        <v>4762</v>
      </c>
      <c r="G4113" s="196" t="s">
        <v>489</v>
      </c>
      <c r="H4113" s="197">
        <v>149</v>
      </c>
      <c r="I4113" s="198"/>
      <c r="J4113" s="199">
        <f>ROUND(I4113*H4113,2)</f>
        <v>0</v>
      </c>
      <c r="K4113" s="195" t="s">
        <v>21</v>
      </c>
      <c r="L4113" s="61"/>
      <c r="M4113" s="200" t="s">
        <v>21</v>
      </c>
      <c r="N4113" s="201" t="s">
        <v>42</v>
      </c>
      <c r="O4113" s="42"/>
      <c r="P4113" s="202">
        <f>O4113*H4113</f>
        <v>0</v>
      </c>
      <c r="Q4113" s="202">
        <v>0</v>
      </c>
      <c r="R4113" s="202">
        <f>Q4113*H4113</f>
        <v>0</v>
      </c>
      <c r="S4113" s="202">
        <v>0</v>
      </c>
      <c r="T4113" s="203">
        <f>S4113*H4113</f>
        <v>0</v>
      </c>
      <c r="AR4113" s="24" t="s">
        <v>133</v>
      </c>
      <c r="AT4113" s="24" t="s">
        <v>129</v>
      </c>
      <c r="AU4113" s="24" t="s">
        <v>138</v>
      </c>
      <c r="AY4113" s="24" t="s">
        <v>126</v>
      </c>
      <c r="BE4113" s="204">
        <f>IF(N4113="základní",J4113,0)</f>
        <v>0</v>
      </c>
      <c r="BF4113" s="204">
        <f>IF(N4113="snížená",J4113,0)</f>
        <v>0</v>
      </c>
      <c r="BG4113" s="204">
        <f>IF(N4113="zákl. přenesená",J4113,0)</f>
        <v>0</v>
      </c>
      <c r="BH4113" s="204">
        <f>IF(N4113="sníž. přenesená",J4113,0)</f>
        <v>0</v>
      </c>
      <c r="BI4113" s="204">
        <f>IF(N4113="nulová",J4113,0)</f>
        <v>0</v>
      </c>
      <c r="BJ4113" s="24" t="s">
        <v>134</v>
      </c>
      <c r="BK4113" s="204">
        <f>ROUND(I4113*H4113,2)</f>
        <v>0</v>
      </c>
      <c r="BL4113" s="24" t="s">
        <v>133</v>
      </c>
      <c r="BM4113" s="24" t="s">
        <v>4763</v>
      </c>
    </row>
    <row r="4114" spans="2:65" s="1" customFormat="1" ht="13.5">
      <c r="B4114" s="41"/>
      <c r="C4114" s="63"/>
      <c r="D4114" s="205" t="s">
        <v>135</v>
      </c>
      <c r="E4114" s="63"/>
      <c r="F4114" s="206" t="s">
        <v>4762</v>
      </c>
      <c r="G4114" s="63"/>
      <c r="H4114" s="63"/>
      <c r="I4114" s="163"/>
      <c r="J4114" s="63"/>
      <c r="K4114" s="63"/>
      <c r="L4114" s="61"/>
      <c r="M4114" s="207"/>
      <c r="N4114" s="42"/>
      <c r="O4114" s="42"/>
      <c r="P4114" s="42"/>
      <c r="Q4114" s="42"/>
      <c r="R4114" s="42"/>
      <c r="S4114" s="42"/>
      <c r="T4114" s="78"/>
      <c r="AT4114" s="24" t="s">
        <v>135</v>
      </c>
      <c r="AU4114" s="24" t="s">
        <v>138</v>
      </c>
    </row>
    <row r="4115" spans="2:65" s="1" customFormat="1" ht="22.5" customHeight="1">
      <c r="B4115" s="41"/>
      <c r="C4115" s="193" t="s">
        <v>2511</v>
      </c>
      <c r="D4115" s="193" t="s">
        <v>129</v>
      </c>
      <c r="E4115" s="194" t="s">
        <v>4764</v>
      </c>
      <c r="F4115" s="195" t="s">
        <v>4765</v>
      </c>
      <c r="G4115" s="196" t="s">
        <v>489</v>
      </c>
      <c r="H4115" s="197">
        <v>2</v>
      </c>
      <c r="I4115" s="198"/>
      <c r="J4115" s="199">
        <f>ROUND(I4115*H4115,2)</f>
        <v>0</v>
      </c>
      <c r="K4115" s="195" t="s">
        <v>21</v>
      </c>
      <c r="L4115" s="61"/>
      <c r="M4115" s="200" t="s">
        <v>21</v>
      </c>
      <c r="N4115" s="201" t="s">
        <v>42</v>
      </c>
      <c r="O4115" s="42"/>
      <c r="P4115" s="202">
        <f>O4115*H4115</f>
        <v>0</v>
      </c>
      <c r="Q4115" s="202">
        <v>0</v>
      </c>
      <c r="R4115" s="202">
        <f>Q4115*H4115</f>
        <v>0</v>
      </c>
      <c r="S4115" s="202">
        <v>0</v>
      </c>
      <c r="T4115" s="203">
        <f>S4115*H4115</f>
        <v>0</v>
      </c>
      <c r="AR4115" s="24" t="s">
        <v>133</v>
      </c>
      <c r="AT4115" s="24" t="s">
        <v>129</v>
      </c>
      <c r="AU4115" s="24" t="s">
        <v>138</v>
      </c>
      <c r="AY4115" s="24" t="s">
        <v>126</v>
      </c>
      <c r="BE4115" s="204">
        <f>IF(N4115="základní",J4115,0)</f>
        <v>0</v>
      </c>
      <c r="BF4115" s="204">
        <f>IF(N4115="snížená",J4115,0)</f>
        <v>0</v>
      </c>
      <c r="BG4115" s="204">
        <f>IF(N4115="zákl. přenesená",J4115,0)</f>
        <v>0</v>
      </c>
      <c r="BH4115" s="204">
        <f>IF(N4115="sníž. přenesená",J4115,0)</f>
        <v>0</v>
      </c>
      <c r="BI4115" s="204">
        <f>IF(N4115="nulová",J4115,0)</f>
        <v>0</v>
      </c>
      <c r="BJ4115" s="24" t="s">
        <v>134</v>
      </c>
      <c r="BK4115" s="204">
        <f>ROUND(I4115*H4115,2)</f>
        <v>0</v>
      </c>
      <c r="BL4115" s="24" t="s">
        <v>133</v>
      </c>
      <c r="BM4115" s="24" t="s">
        <v>4766</v>
      </c>
    </row>
    <row r="4116" spans="2:65" s="1" customFormat="1" ht="13.5">
      <c r="B4116" s="41"/>
      <c r="C4116" s="63"/>
      <c r="D4116" s="205" t="s">
        <v>135</v>
      </c>
      <c r="E4116" s="63"/>
      <c r="F4116" s="206" t="s">
        <v>4765</v>
      </c>
      <c r="G4116" s="63"/>
      <c r="H4116" s="63"/>
      <c r="I4116" s="163"/>
      <c r="J4116" s="63"/>
      <c r="K4116" s="63"/>
      <c r="L4116" s="61"/>
      <c r="M4116" s="207"/>
      <c r="N4116" s="42"/>
      <c r="O4116" s="42"/>
      <c r="P4116" s="42"/>
      <c r="Q4116" s="42"/>
      <c r="R4116" s="42"/>
      <c r="S4116" s="42"/>
      <c r="T4116" s="78"/>
      <c r="AT4116" s="24" t="s">
        <v>135</v>
      </c>
      <c r="AU4116" s="24" t="s">
        <v>138</v>
      </c>
    </row>
    <row r="4117" spans="2:65" s="1" customFormat="1" ht="22.5" customHeight="1">
      <c r="B4117" s="41"/>
      <c r="C4117" s="193" t="s">
        <v>4767</v>
      </c>
      <c r="D4117" s="193" t="s">
        <v>129</v>
      </c>
      <c r="E4117" s="194" t="s">
        <v>4768</v>
      </c>
      <c r="F4117" s="195" t="s">
        <v>4769</v>
      </c>
      <c r="G4117" s="196" t="s">
        <v>489</v>
      </c>
      <c r="H4117" s="197">
        <v>12</v>
      </c>
      <c r="I4117" s="198"/>
      <c r="J4117" s="199">
        <f>ROUND(I4117*H4117,2)</f>
        <v>0</v>
      </c>
      <c r="K4117" s="195" t="s">
        <v>21</v>
      </c>
      <c r="L4117" s="61"/>
      <c r="M4117" s="200" t="s">
        <v>21</v>
      </c>
      <c r="N4117" s="201" t="s">
        <v>42</v>
      </c>
      <c r="O4117" s="42"/>
      <c r="P4117" s="202">
        <f>O4117*H4117</f>
        <v>0</v>
      </c>
      <c r="Q4117" s="202">
        <v>0</v>
      </c>
      <c r="R4117" s="202">
        <f>Q4117*H4117</f>
        <v>0</v>
      </c>
      <c r="S4117" s="202">
        <v>0</v>
      </c>
      <c r="T4117" s="203">
        <f>S4117*H4117</f>
        <v>0</v>
      </c>
      <c r="AR4117" s="24" t="s">
        <v>133</v>
      </c>
      <c r="AT4117" s="24" t="s">
        <v>129</v>
      </c>
      <c r="AU4117" s="24" t="s">
        <v>138</v>
      </c>
      <c r="AY4117" s="24" t="s">
        <v>126</v>
      </c>
      <c r="BE4117" s="204">
        <f>IF(N4117="základní",J4117,0)</f>
        <v>0</v>
      </c>
      <c r="BF4117" s="204">
        <f>IF(N4117="snížená",J4117,0)</f>
        <v>0</v>
      </c>
      <c r="BG4117" s="204">
        <f>IF(N4117="zákl. přenesená",J4117,0)</f>
        <v>0</v>
      </c>
      <c r="BH4117" s="204">
        <f>IF(N4117="sníž. přenesená",J4117,0)</f>
        <v>0</v>
      </c>
      <c r="BI4117" s="204">
        <f>IF(N4117="nulová",J4117,0)</f>
        <v>0</v>
      </c>
      <c r="BJ4117" s="24" t="s">
        <v>134</v>
      </c>
      <c r="BK4117" s="204">
        <f>ROUND(I4117*H4117,2)</f>
        <v>0</v>
      </c>
      <c r="BL4117" s="24" t="s">
        <v>133</v>
      </c>
      <c r="BM4117" s="24" t="s">
        <v>4770</v>
      </c>
    </row>
    <row r="4118" spans="2:65" s="1" customFormat="1" ht="13.5">
      <c r="B4118" s="41"/>
      <c r="C4118" s="63"/>
      <c r="D4118" s="205" t="s">
        <v>135</v>
      </c>
      <c r="E4118" s="63"/>
      <c r="F4118" s="206" t="s">
        <v>4769</v>
      </c>
      <c r="G4118" s="63"/>
      <c r="H4118" s="63"/>
      <c r="I4118" s="163"/>
      <c r="J4118" s="63"/>
      <c r="K4118" s="63"/>
      <c r="L4118" s="61"/>
      <c r="M4118" s="207"/>
      <c r="N4118" s="42"/>
      <c r="O4118" s="42"/>
      <c r="P4118" s="42"/>
      <c r="Q4118" s="42"/>
      <c r="R4118" s="42"/>
      <c r="S4118" s="42"/>
      <c r="T4118" s="78"/>
      <c r="AT4118" s="24" t="s">
        <v>135</v>
      </c>
      <c r="AU4118" s="24" t="s">
        <v>138</v>
      </c>
    </row>
    <row r="4119" spans="2:65" s="1" customFormat="1" ht="22.5" customHeight="1">
      <c r="B4119" s="41"/>
      <c r="C4119" s="193" t="s">
        <v>2514</v>
      </c>
      <c r="D4119" s="193" t="s">
        <v>129</v>
      </c>
      <c r="E4119" s="194" t="s">
        <v>4771</v>
      </c>
      <c r="F4119" s="195" t="s">
        <v>4772</v>
      </c>
      <c r="G4119" s="196" t="s">
        <v>489</v>
      </c>
      <c r="H4119" s="197">
        <v>10</v>
      </c>
      <c r="I4119" s="198"/>
      <c r="J4119" s="199">
        <f>ROUND(I4119*H4119,2)</f>
        <v>0</v>
      </c>
      <c r="K4119" s="195" t="s">
        <v>21</v>
      </c>
      <c r="L4119" s="61"/>
      <c r="M4119" s="200" t="s">
        <v>21</v>
      </c>
      <c r="N4119" s="201" t="s">
        <v>42</v>
      </c>
      <c r="O4119" s="42"/>
      <c r="P4119" s="202">
        <f>O4119*H4119</f>
        <v>0</v>
      </c>
      <c r="Q4119" s="202">
        <v>0</v>
      </c>
      <c r="R4119" s="202">
        <f>Q4119*H4119</f>
        <v>0</v>
      </c>
      <c r="S4119" s="202">
        <v>0</v>
      </c>
      <c r="T4119" s="203">
        <f>S4119*H4119</f>
        <v>0</v>
      </c>
      <c r="AR4119" s="24" t="s">
        <v>133</v>
      </c>
      <c r="AT4119" s="24" t="s">
        <v>129</v>
      </c>
      <c r="AU4119" s="24" t="s">
        <v>138</v>
      </c>
      <c r="AY4119" s="24" t="s">
        <v>126</v>
      </c>
      <c r="BE4119" s="204">
        <f>IF(N4119="základní",J4119,0)</f>
        <v>0</v>
      </c>
      <c r="BF4119" s="204">
        <f>IF(N4119="snížená",J4119,0)</f>
        <v>0</v>
      </c>
      <c r="BG4119" s="204">
        <f>IF(N4119="zákl. přenesená",J4119,0)</f>
        <v>0</v>
      </c>
      <c r="BH4119" s="204">
        <f>IF(N4119="sníž. přenesená",J4119,0)</f>
        <v>0</v>
      </c>
      <c r="BI4119" s="204">
        <f>IF(N4119="nulová",J4119,0)</f>
        <v>0</v>
      </c>
      <c r="BJ4119" s="24" t="s">
        <v>134</v>
      </c>
      <c r="BK4119" s="204">
        <f>ROUND(I4119*H4119,2)</f>
        <v>0</v>
      </c>
      <c r="BL4119" s="24" t="s">
        <v>133</v>
      </c>
      <c r="BM4119" s="24" t="s">
        <v>4773</v>
      </c>
    </row>
    <row r="4120" spans="2:65" s="1" customFormat="1" ht="13.5">
      <c r="B4120" s="41"/>
      <c r="C4120" s="63"/>
      <c r="D4120" s="205" t="s">
        <v>135</v>
      </c>
      <c r="E4120" s="63"/>
      <c r="F4120" s="206" t="s">
        <v>4774</v>
      </c>
      <c r="G4120" s="63"/>
      <c r="H4120" s="63"/>
      <c r="I4120" s="163"/>
      <c r="J4120" s="63"/>
      <c r="K4120" s="63"/>
      <c r="L4120" s="61"/>
      <c r="M4120" s="207"/>
      <c r="N4120" s="42"/>
      <c r="O4120" s="42"/>
      <c r="P4120" s="42"/>
      <c r="Q4120" s="42"/>
      <c r="R4120" s="42"/>
      <c r="S4120" s="42"/>
      <c r="T4120" s="78"/>
      <c r="AT4120" s="24" t="s">
        <v>135</v>
      </c>
      <c r="AU4120" s="24" t="s">
        <v>138</v>
      </c>
    </row>
    <row r="4121" spans="2:65" s="1" customFormat="1" ht="22.5" customHeight="1">
      <c r="B4121" s="41"/>
      <c r="C4121" s="193" t="s">
        <v>4775</v>
      </c>
      <c r="D4121" s="193" t="s">
        <v>129</v>
      </c>
      <c r="E4121" s="194" t="s">
        <v>4776</v>
      </c>
      <c r="F4121" s="195" t="s">
        <v>4777</v>
      </c>
      <c r="G4121" s="196" t="s">
        <v>489</v>
      </c>
      <c r="H4121" s="197">
        <v>3</v>
      </c>
      <c r="I4121" s="198"/>
      <c r="J4121" s="199">
        <f>ROUND(I4121*H4121,2)</f>
        <v>0</v>
      </c>
      <c r="K4121" s="195" t="s">
        <v>21</v>
      </c>
      <c r="L4121" s="61"/>
      <c r="M4121" s="200" t="s">
        <v>21</v>
      </c>
      <c r="N4121" s="201" t="s">
        <v>42</v>
      </c>
      <c r="O4121" s="42"/>
      <c r="P4121" s="202">
        <f>O4121*H4121</f>
        <v>0</v>
      </c>
      <c r="Q4121" s="202">
        <v>0</v>
      </c>
      <c r="R4121" s="202">
        <f>Q4121*H4121</f>
        <v>0</v>
      </c>
      <c r="S4121" s="202">
        <v>0</v>
      </c>
      <c r="T4121" s="203">
        <f>S4121*H4121</f>
        <v>0</v>
      </c>
      <c r="AR4121" s="24" t="s">
        <v>133</v>
      </c>
      <c r="AT4121" s="24" t="s">
        <v>129</v>
      </c>
      <c r="AU4121" s="24" t="s">
        <v>138</v>
      </c>
      <c r="AY4121" s="24" t="s">
        <v>126</v>
      </c>
      <c r="BE4121" s="204">
        <f>IF(N4121="základní",J4121,0)</f>
        <v>0</v>
      </c>
      <c r="BF4121" s="204">
        <f>IF(N4121="snížená",J4121,0)</f>
        <v>0</v>
      </c>
      <c r="BG4121" s="204">
        <f>IF(N4121="zákl. přenesená",J4121,0)</f>
        <v>0</v>
      </c>
      <c r="BH4121" s="204">
        <f>IF(N4121="sníž. přenesená",J4121,0)</f>
        <v>0</v>
      </c>
      <c r="BI4121" s="204">
        <f>IF(N4121="nulová",J4121,0)</f>
        <v>0</v>
      </c>
      <c r="BJ4121" s="24" t="s">
        <v>134</v>
      </c>
      <c r="BK4121" s="204">
        <f>ROUND(I4121*H4121,2)</f>
        <v>0</v>
      </c>
      <c r="BL4121" s="24" t="s">
        <v>133</v>
      </c>
      <c r="BM4121" s="24" t="s">
        <v>4778</v>
      </c>
    </row>
    <row r="4122" spans="2:65" s="1" customFormat="1" ht="13.5">
      <c r="B4122" s="41"/>
      <c r="C4122" s="63"/>
      <c r="D4122" s="205" t="s">
        <v>135</v>
      </c>
      <c r="E4122" s="63"/>
      <c r="F4122" s="206" t="s">
        <v>4777</v>
      </c>
      <c r="G4122" s="63"/>
      <c r="H4122" s="63"/>
      <c r="I4122" s="163"/>
      <c r="J4122" s="63"/>
      <c r="K4122" s="63"/>
      <c r="L4122" s="61"/>
      <c r="M4122" s="207"/>
      <c r="N4122" s="42"/>
      <c r="O4122" s="42"/>
      <c r="P4122" s="42"/>
      <c r="Q4122" s="42"/>
      <c r="R4122" s="42"/>
      <c r="S4122" s="42"/>
      <c r="T4122" s="78"/>
      <c r="AT4122" s="24" t="s">
        <v>135</v>
      </c>
      <c r="AU4122" s="24" t="s">
        <v>138</v>
      </c>
    </row>
    <row r="4123" spans="2:65" s="1" customFormat="1" ht="22.5" customHeight="1">
      <c r="B4123" s="41"/>
      <c r="C4123" s="193" t="s">
        <v>2518</v>
      </c>
      <c r="D4123" s="193" t="s">
        <v>129</v>
      </c>
      <c r="E4123" s="194" t="s">
        <v>4779</v>
      </c>
      <c r="F4123" s="195" t="s">
        <v>4780</v>
      </c>
      <c r="G4123" s="196" t="s">
        <v>489</v>
      </c>
      <c r="H4123" s="197">
        <v>5</v>
      </c>
      <c r="I4123" s="198"/>
      <c r="J4123" s="199">
        <f>ROUND(I4123*H4123,2)</f>
        <v>0</v>
      </c>
      <c r="K4123" s="195" t="s">
        <v>21</v>
      </c>
      <c r="L4123" s="61"/>
      <c r="M4123" s="200" t="s">
        <v>21</v>
      </c>
      <c r="N4123" s="201" t="s">
        <v>42</v>
      </c>
      <c r="O4123" s="42"/>
      <c r="P4123" s="202">
        <f>O4123*H4123</f>
        <v>0</v>
      </c>
      <c r="Q4123" s="202">
        <v>0</v>
      </c>
      <c r="R4123" s="202">
        <f>Q4123*H4123</f>
        <v>0</v>
      </c>
      <c r="S4123" s="202">
        <v>0</v>
      </c>
      <c r="T4123" s="203">
        <f>S4123*H4123</f>
        <v>0</v>
      </c>
      <c r="AR4123" s="24" t="s">
        <v>133</v>
      </c>
      <c r="AT4123" s="24" t="s">
        <v>129</v>
      </c>
      <c r="AU4123" s="24" t="s">
        <v>138</v>
      </c>
      <c r="AY4123" s="24" t="s">
        <v>126</v>
      </c>
      <c r="BE4123" s="204">
        <f>IF(N4123="základní",J4123,0)</f>
        <v>0</v>
      </c>
      <c r="BF4123" s="204">
        <f>IF(N4123="snížená",J4123,0)</f>
        <v>0</v>
      </c>
      <c r="BG4123" s="204">
        <f>IF(N4123="zákl. přenesená",J4123,0)</f>
        <v>0</v>
      </c>
      <c r="BH4123" s="204">
        <f>IF(N4123="sníž. přenesená",J4123,0)</f>
        <v>0</v>
      </c>
      <c r="BI4123" s="204">
        <f>IF(N4123="nulová",J4123,0)</f>
        <v>0</v>
      </c>
      <c r="BJ4123" s="24" t="s">
        <v>134</v>
      </c>
      <c r="BK4123" s="204">
        <f>ROUND(I4123*H4123,2)</f>
        <v>0</v>
      </c>
      <c r="BL4123" s="24" t="s">
        <v>133</v>
      </c>
      <c r="BM4123" s="24" t="s">
        <v>4781</v>
      </c>
    </row>
    <row r="4124" spans="2:65" s="1" customFormat="1" ht="13.5">
      <c r="B4124" s="41"/>
      <c r="C4124" s="63"/>
      <c r="D4124" s="205" t="s">
        <v>135</v>
      </c>
      <c r="E4124" s="63"/>
      <c r="F4124" s="206" t="s">
        <v>4780</v>
      </c>
      <c r="G4124" s="63"/>
      <c r="H4124" s="63"/>
      <c r="I4124" s="163"/>
      <c r="J4124" s="63"/>
      <c r="K4124" s="63"/>
      <c r="L4124" s="61"/>
      <c r="M4124" s="207"/>
      <c r="N4124" s="42"/>
      <c r="O4124" s="42"/>
      <c r="P4124" s="42"/>
      <c r="Q4124" s="42"/>
      <c r="R4124" s="42"/>
      <c r="S4124" s="42"/>
      <c r="T4124" s="78"/>
      <c r="AT4124" s="24" t="s">
        <v>135</v>
      </c>
      <c r="AU4124" s="24" t="s">
        <v>138</v>
      </c>
    </row>
    <row r="4125" spans="2:65" s="1" customFormat="1" ht="22.5" customHeight="1">
      <c r="B4125" s="41"/>
      <c r="C4125" s="193" t="s">
        <v>4782</v>
      </c>
      <c r="D4125" s="193" t="s">
        <v>129</v>
      </c>
      <c r="E4125" s="194" t="s">
        <v>4783</v>
      </c>
      <c r="F4125" s="195" t="s">
        <v>4784</v>
      </c>
      <c r="G4125" s="196" t="s">
        <v>489</v>
      </c>
      <c r="H4125" s="197">
        <v>2</v>
      </c>
      <c r="I4125" s="198"/>
      <c r="J4125" s="199">
        <f>ROUND(I4125*H4125,2)</f>
        <v>0</v>
      </c>
      <c r="K4125" s="195" t="s">
        <v>21</v>
      </c>
      <c r="L4125" s="61"/>
      <c r="M4125" s="200" t="s">
        <v>21</v>
      </c>
      <c r="N4125" s="201" t="s">
        <v>42</v>
      </c>
      <c r="O4125" s="42"/>
      <c r="P4125" s="202">
        <f>O4125*H4125</f>
        <v>0</v>
      </c>
      <c r="Q4125" s="202">
        <v>0</v>
      </c>
      <c r="R4125" s="202">
        <f>Q4125*H4125</f>
        <v>0</v>
      </c>
      <c r="S4125" s="202">
        <v>0</v>
      </c>
      <c r="T4125" s="203">
        <f>S4125*H4125</f>
        <v>0</v>
      </c>
      <c r="AR4125" s="24" t="s">
        <v>133</v>
      </c>
      <c r="AT4125" s="24" t="s">
        <v>129</v>
      </c>
      <c r="AU4125" s="24" t="s">
        <v>138</v>
      </c>
      <c r="AY4125" s="24" t="s">
        <v>126</v>
      </c>
      <c r="BE4125" s="204">
        <f>IF(N4125="základní",J4125,0)</f>
        <v>0</v>
      </c>
      <c r="BF4125" s="204">
        <f>IF(N4125="snížená",J4125,0)</f>
        <v>0</v>
      </c>
      <c r="BG4125" s="204">
        <f>IF(N4125="zákl. přenesená",J4125,0)</f>
        <v>0</v>
      </c>
      <c r="BH4125" s="204">
        <f>IF(N4125="sníž. přenesená",J4125,0)</f>
        <v>0</v>
      </c>
      <c r="BI4125" s="204">
        <f>IF(N4125="nulová",J4125,0)</f>
        <v>0</v>
      </c>
      <c r="BJ4125" s="24" t="s">
        <v>134</v>
      </c>
      <c r="BK4125" s="204">
        <f>ROUND(I4125*H4125,2)</f>
        <v>0</v>
      </c>
      <c r="BL4125" s="24" t="s">
        <v>133</v>
      </c>
      <c r="BM4125" s="24" t="s">
        <v>4785</v>
      </c>
    </row>
    <row r="4126" spans="2:65" s="1" customFormat="1" ht="13.5">
      <c r="B4126" s="41"/>
      <c r="C4126" s="63"/>
      <c r="D4126" s="205" t="s">
        <v>135</v>
      </c>
      <c r="E4126" s="63"/>
      <c r="F4126" s="206" t="s">
        <v>4784</v>
      </c>
      <c r="G4126" s="63"/>
      <c r="H4126" s="63"/>
      <c r="I4126" s="163"/>
      <c r="J4126" s="63"/>
      <c r="K4126" s="63"/>
      <c r="L4126" s="61"/>
      <c r="M4126" s="207"/>
      <c r="N4126" s="42"/>
      <c r="O4126" s="42"/>
      <c r="P4126" s="42"/>
      <c r="Q4126" s="42"/>
      <c r="R4126" s="42"/>
      <c r="S4126" s="42"/>
      <c r="T4126" s="78"/>
      <c r="AT4126" s="24" t="s">
        <v>135</v>
      </c>
      <c r="AU4126" s="24" t="s">
        <v>138</v>
      </c>
    </row>
    <row r="4127" spans="2:65" s="1" customFormat="1" ht="22.5" customHeight="1">
      <c r="B4127" s="41"/>
      <c r="C4127" s="193" t="s">
        <v>2521</v>
      </c>
      <c r="D4127" s="193" t="s">
        <v>129</v>
      </c>
      <c r="E4127" s="194" t="s">
        <v>4786</v>
      </c>
      <c r="F4127" s="195" t="s">
        <v>4787</v>
      </c>
      <c r="G4127" s="196" t="s">
        <v>489</v>
      </c>
      <c r="H4127" s="197">
        <v>1</v>
      </c>
      <c r="I4127" s="198"/>
      <c r="J4127" s="199">
        <f>ROUND(I4127*H4127,2)</f>
        <v>0</v>
      </c>
      <c r="K4127" s="195" t="s">
        <v>21</v>
      </c>
      <c r="L4127" s="61"/>
      <c r="M4127" s="200" t="s">
        <v>21</v>
      </c>
      <c r="N4127" s="201" t="s">
        <v>42</v>
      </c>
      <c r="O4127" s="42"/>
      <c r="P4127" s="202">
        <f>O4127*H4127</f>
        <v>0</v>
      </c>
      <c r="Q4127" s="202">
        <v>0</v>
      </c>
      <c r="R4127" s="202">
        <f>Q4127*H4127</f>
        <v>0</v>
      </c>
      <c r="S4127" s="202">
        <v>0</v>
      </c>
      <c r="T4127" s="203">
        <f>S4127*H4127</f>
        <v>0</v>
      </c>
      <c r="AR4127" s="24" t="s">
        <v>133</v>
      </c>
      <c r="AT4127" s="24" t="s">
        <v>129</v>
      </c>
      <c r="AU4127" s="24" t="s">
        <v>138</v>
      </c>
      <c r="AY4127" s="24" t="s">
        <v>126</v>
      </c>
      <c r="BE4127" s="204">
        <f>IF(N4127="základní",J4127,0)</f>
        <v>0</v>
      </c>
      <c r="BF4127" s="204">
        <f>IF(N4127="snížená",J4127,0)</f>
        <v>0</v>
      </c>
      <c r="BG4127" s="204">
        <f>IF(N4127="zákl. přenesená",J4127,0)</f>
        <v>0</v>
      </c>
      <c r="BH4127" s="204">
        <f>IF(N4127="sníž. přenesená",J4127,0)</f>
        <v>0</v>
      </c>
      <c r="BI4127" s="204">
        <f>IF(N4127="nulová",J4127,0)</f>
        <v>0</v>
      </c>
      <c r="BJ4127" s="24" t="s">
        <v>134</v>
      </c>
      <c r="BK4127" s="204">
        <f>ROUND(I4127*H4127,2)</f>
        <v>0</v>
      </c>
      <c r="BL4127" s="24" t="s">
        <v>133</v>
      </c>
      <c r="BM4127" s="24" t="s">
        <v>4788</v>
      </c>
    </row>
    <row r="4128" spans="2:65" s="1" customFormat="1" ht="13.5">
      <c r="B4128" s="41"/>
      <c r="C4128" s="63"/>
      <c r="D4128" s="205" t="s">
        <v>135</v>
      </c>
      <c r="E4128" s="63"/>
      <c r="F4128" s="206" t="s">
        <v>4787</v>
      </c>
      <c r="G4128" s="63"/>
      <c r="H4128" s="63"/>
      <c r="I4128" s="163"/>
      <c r="J4128" s="63"/>
      <c r="K4128" s="63"/>
      <c r="L4128" s="61"/>
      <c r="M4128" s="207"/>
      <c r="N4128" s="42"/>
      <c r="O4128" s="42"/>
      <c r="P4128" s="42"/>
      <c r="Q4128" s="42"/>
      <c r="R4128" s="42"/>
      <c r="S4128" s="42"/>
      <c r="T4128" s="78"/>
      <c r="AT4128" s="24" t="s">
        <v>135</v>
      </c>
      <c r="AU4128" s="24" t="s">
        <v>138</v>
      </c>
    </row>
    <row r="4129" spans="2:65" s="1" customFormat="1" ht="22.5" customHeight="1">
      <c r="B4129" s="41"/>
      <c r="C4129" s="193" t="s">
        <v>4789</v>
      </c>
      <c r="D4129" s="193" t="s">
        <v>129</v>
      </c>
      <c r="E4129" s="194" t="s">
        <v>4790</v>
      </c>
      <c r="F4129" s="195" t="s">
        <v>4791</v>
      </c>
      <c r="G4129" s="196" t="s">
        <v>489</v>
      </c>
      <c r="H4129" s="197">
        <v>22</v>
      </c>
      <c r="I4129" s="198"/>
      <c r="J4129" s="199">
        <f>ROUND(I4129*H4129,2)</f>
        <v>0</v>
      </c>
      <c r="K4129" s="195" t="s">
        <v>21</v>
      </c>
      <c r="L4129" s="61"/>
      <c r="M4129" s="200" t="s">
        <v>21</v>
      </c>
      <c r="N4129" s="201" t="s">
        <v>42</v>
      </c>
      <c r="O4129" s="42"/>
      <c r="P4129" s="202">
        <f>O4129*H4129</f>
        <v>0</v>
      </c>
      <c r="Q4129" s="202">
        <v>0</v>
      </c>
      <c r="R4129" s="202">
        <f>Q4129*H4129</f>
        <v>0</v>
      </c>
      <c r="S4129" s="202">
        <v>0</v>
      </c>
      <c r="T4129" s="203">
        <f>S4129*H4129</f>
        <v>0</v>
      </c>
      <c r="AR4129" s="24" t="s">
        <v>133</v>
      </c>
      <c r="AT4129" s="24" t="s">
        <v>129</v>
      </c>
      <c r="AU4129" s="24" t="s">
        <v>138</v>
      </c>
      <c r="AY4129" s="24" t="s">
        <v>126</v>
      </c>
      <c r="BE4129" s="204">
        <f>IF(N4129="základní",J4129,0)</f>
        <v>0</v>
      </c>
      <c r="BF4129" s="204">
        <f>IF(N4129="snížená",J4129,0)</f>
        <v>0</v>
      </c>
      <c r="BG4129" s="204">
        <f>IF(N4129="zákl. přenesená",J4129,0)</f>
        <v>0</v>
      </c>
      <c r="BH4129" s="204">
        <f>IF(N4129="sníž. přenesená",J4129,0)</f>
        <v>0</v>
      </c>
      <c r="BI4129" s="204">
        <f>IF(N4129="nulová",J4129,0)</f>
        <v>0</v>
      </c>
      <c r="BJ4129" s="24" t="s">
        <v>134</v>
      </c>
      <c r="BK4129" s="204">
        <f>ROUND(I4129*H4129,2)</f>
        <v>0</v>
      </c>
      <c r="BL4129" s="24" t="s">
        <v>133</v>
      </c>
      <c r="BM4129" s="24" t="s">
        <v>4792</v>
      </c>
    </row>
    <row r="4130" spans="2:65" s="1" customFormat="1" ht="13.5">
      <c r="B4130" s="41"/>
      <c r="C4130" s="63"/>
      <c r="D4130" s="205" t="s">
        <v>135</v>
      </c>
      <c r="E4130" s="63"/>
      <c r="F4130" s="206" t="s">
        <v>4791</v>
      </c>
      <c r="G4130" s="63"/>
      <c r="H4130" s="63"/>
      <c r="I4130" s="163"/>
      <c r="J4130" s="63"/>
      <c r="K4130" s="63"/>
      <c r="L4130" s="61"/>
      <c r="M4130" s="207"/>
      <c r="N4130" s="42"/>
      <c r="O4130" s="42"/>
      <c r="P4130" s="42"/>
      <c r="Q4130" s="42"/>
      <c r="R4130" s="42"/>
      <c r="S4130" s="42"/>
      <c r="T4130" s="78"/>
      <c r="AT4130" s="24" t="s">
        <v>135</v>
      </c>
      <c r="AU4130" s="24" t="s">
        <v>138</v>
      </c>
    </row>
    <row r="4131" spans="2:65" s="1" customFormat="1" ht="22.5" customHeight="1">
      <c r="B4131" s="41"/>
      <c r="C4131" s="193" t="s">
        <v>2525</v>
      </c>
      <c r="D4131" s="193" t="s">
        <v>129</v>
      </c>
      <c r="E4131" s="194" t="s">
        <v>4793</v>
      </c>
      <c r="F4131" s="195" t="s">
        <v>4794</v>
      </c>
      <c r="G4131" s="196" t="s">
        <v>489</v>
      </c>
      <c r="H4131" s="197">
        <v>14</v>
      </c>
      <c r="I4131" s="198"/>
      <c r="J4131" s="199">
        <f>ROUND(I4131*H4131,2)</f>
        <v>0</v>
      </c>
      <c r="K4131" s="195" t="s">
        <v>21</v>
      </c>
      <c r="L4131" s="61"/>
      <c r="M4131" s="200" t="s">
        <v>21</v>
      </c>
      <c r="N4131" s="201" t="s">
        <v>42</v>
      </c>
      <c r="O4131" s="42"/>
      <c r="P4131" s="202">
        <f>O4131*H4131</f>
        <v>0</v>
      </c>
      <c r="Q4131" s="202">
        <v>0</v>
      </c>
      <c r="R4131" s="202">
        <f>Q4131*H4131</f>
        <v>0</v>
      </c>
      <c r="S4131" s="202">
        <v>0</v>
      </c>
      <c r="T4131" s="203">
        <f>S4131*H4131</f>
        <v>0</v>
      </c>
      <c r="AR4131" s="24" t="s">
        <v>133</v>
      </c>
      <c r="AT4131" s="24" t="s">
        <v>129</v>
      </c>
      <c r="AU4131" s="24" t="s">
        <v>138</v>
      </c>
      <c r="AY4131" s="24" t="s">
        <v>126</v>
      </c>
      <c r="BE4131" s="204">
        <f>IF(N4131="základní",J4131,0)</f>
        <v>0</v>
      </c>
      <c r="BF4131" s="204">
        <f>IF(N4131="snížená",J4131,0)</f>
        <v>0</v>
      </c>
      <c r="BG4131" s="204">
        <f>IF(N4131="zákl. přenesená",J4131,0)</f>
        <v>0</v>
      </c>
      <c r="BH4131" s="204">
        <f>IF(N4131="sníž. přenesená",J4131,0)</f>
        <v>0</v>
      </c>
      <c r="BI4131" s="204">
        <f>IF(N4131="nulová",J4131,0)</f>
        <v>0</v>
      </c>
      <c r="BJ4131" s="24" t="s">
        <v>134</v>
      </c>
      <c r="BK4131" s="204">
        <f>ROUND(I4131*H4131,2)</f>
        <v>0</v>
      </c>
      <c r="BL4131" s="24" t="s">
        <v>133</v>
      </c>
      <c r="BM4131" s="24" t="s">
        <v>4795</v>
      </c>
    </row>
    <row r="4132" spans="2:65" s="1" customFormat="1" ht="13.5">
      <c r="B4132" s="41"/>
      <c r="C4132" s="63"/>
      <c r="D4132" s="205" t="s">
        <v>135</v>
      </c>
      <c r="E4132" s="63"/>
      <c r="F4132" s="206" t="s">
        <v>4794</v>
      </c>
      <c r="G4132" s="63"/>
      <c r="H4132" s="63"/>
      <c r="I4132" s="163"/>
      <c r="J4132" s="63"/>
      <c r="K4132" s="63"/>
      <c r="L4132" s="61"/>
      <c r="M4132" s="207"/>
      <c r="N4132" s="42"/>
      <c r="O4132" s="42"/>
      <c r="P4132" s="42"/>
      <c r="Q4132" s="42"/>
      <c r="R4132" s="42"/>
      <c r="S4132" s="42"/>
      <c r="T4132" s="78"/>
      <c r="AT4132" s="24" t="s">
        <v>135</v>
      </c>
      <c r="AU4132" s="24" t="s">
        <v>138</v>
      </c>
    </row>
    <row r="4133" spans="2:65" s="1" customFormat="1" ht="22.5" customHeight="1">
      <c r="B4133" s="41"/>
      <c r="C4133" s="193" t="s">
        <v>4796</v>
      </c>
      <c r="D4133" s="193" t="s">
        <v>129</v>
      </c>
      <c r="E4133" s="194" t="s">
        <v>4797</v>
      </c>
      <c r="F4133" s="195" t="s">
        <v>4798</v>
      </c>
      <c r="G4133" s="196" t="s">
        <v>489</v>
      </c>
      <c r="H4133" s="197">
        <v>88</v>
      </c>
      <c r="I4133" s="198"/>
      <c r="J4133" s="199">
        <f>ROUND(I4133*H4133,2)</f>
        <v>0</v>
      </c>
      <c r="K4133" s="195" t="s">
        <v>21</v>
      </c>
      <c r="L4133" s="61"/>
      <c r="M4133" s="200" t="s">
        <v>21</v>
      </c>
      <c r="N4133" s="201" t="s">
        <v>42</v>
      </c>
      <c r="O4133" s="42"/>
      <c r="P4133" s="202">
        <f>O4133*H4133</f>
        <v>0</v>
      </c>
      <c r="Q4133" s="202">
        <v>0</v>
      </c>
      <c r="R4133" s="202">
        <f>Q4133*H4133</f>
        <v>0</v>
      </c>
      <c r="S4133" s="202">
        <v>0</v>
      </c>
      <c r="T4133" s="203">
        <f>S4133*H4133</f>
        <v>0</v>
      </c>
      <c r="AR4133" s="24" t="s">
        <v>133</v>
      </c>
      <c r="AT4133" s="24" t="s">
        <v>129</v>
      </c>
      <c r="AU4133" s="24" t="s">
        <v>138</v>
      </c>
      <c r="AY4133" s="24" t="s">
        <v>126</v>
      </c>
      <c r="BE4133" s="204">
        <f>IF(N4133="základní",J4133,0)</f>
        <v>0</v>
      </c>
      <c r="BF4133" s="204">
        <f>IF(N4133="snížená",J4133,0)</f>
        <v>0</v>
      </c>
      <c r="BG4133" s="204">
        <f>IF(N4133="zákl. přenesená",J4133,0)</f>
        <v>0</v>
      </c>
      <c r="BH4133" s="204">
        <f>IF(N4133="sníž. přenesená",J4133,0)</f>
        <v>0</v>
      </c>
      <c r="BI4133" s="204">
        <f>IF(N4133="nulová",J4133,0)</f>
        <v>0</v>
      </c>
      <c r="BJ4133" s="24" t="s">
        <v>134</v>
      </c>
      <c r="BK4133" s="204">
        <f>ROUND(I4133*H4133,2)</f>
        <v>0</v>
      </c>
      <c r="BL4133" s="24" t="s">
        <v>133</v>
      </c>
      <c r="BM4133" s="24" t="s">
        <v>4799</v>
      </c>
    </row>
    <row r="4134" spans="2:65" s="1" customFormat="1" ht="13.5">
      <c r="B4134" s="41"/>
      <c r="C4134" s="63"/>
      <c r="D4134" s="205" t="s">
        <v>135</v>
      </c>
      <c r="E4134" s="63"/>
      <c r="F4134" s="206" t="s">
        <v>4798</v>
      </c>
      <c r="G4134" s="63"/>
      <c r="H4134" s="63"/>
      <c r="I4134" s="163"/>
      <c r="J4134" s="63"/>
      <c r="K4134" s="63"/>
      <c r="L4134" s="61"/>
      <c r="M4134" s="207"/>
      <c r="N4134" s="42"/>
      <c r="O4134" s="42"/>
      <c r="P4134" s="42"/>
      <c r="Q4134" s="42"/>
      <c r="R4134" s="42"/>
      <c r="S4134" s="42"/>
      <c r="T4134" s="78"/>
      <c r="AT4134" s="24" t="s">
        <v>135</v>
      </c>
      <c r="AU4134" s="24" t="s">
        <v>138</v>
      </c>
    </row>
    <row r="4135" spans="2:65" s="1" customFormat="1" ht="22.5" customHeight="1">
      <c r="B4135" s="41"/>
      <c r="C4135" s="193" t="s">
        <v>2528</v>
      </c>
      <c r="D4135" s="193" t="s">
        <v>129</v>
      </c>
      <c r="E4135" s="194" t="s">
        <v>4800</v>
      </c>
      <c r="F4135" s="195" t="s">
        <v>4801</v>
      </c>
      <c r="G4135" s="196" t="s">
        <v>489</v>
      </c>
      <c r="H4135" s="197">
        <v>63</v>
      </c>
      <c r="I4135" s="198"/>
      <c r="J4135" s="199">
        <f>ROUND(I4135*H4135,2)</f>
        <v>0</v>
      </c>
      <c r="K4135" s="195" t="s">
        <v>21</v>
      </c>
      <c r="L4135" s="61"/>
      <c r="M4135" s="200" t="s">
        <v>21</v>
      </c>
      <c r="N4135" s="201" t="s">
        <v>42</v>
      </c>
      <c r="O4135" s="42"/>
      <c r="P4135" s="202">
        <f>O4135*H4135</f>
        <v>0</v>
      </c>
      <c r="Q4135" s="202">
        <v>0</v>
      </c>
      <c r="R4135" s="202">
        <f>Q4135*H4135</f>
        <v>0</v>
      </c>
      <c r="S4135" s="202">
        <v>0</v>
      </c>
      <c r="T4135" s="203">
        <f>S4135*H4135</f>
        <v>0</v>
      </c>
      <c r="AR4135" s="24" t="s">
        <v>133</v>
      </c>
      <c r="AT4135" s="24" t="s">
        <v>129</v>
      </c>
      <c r="AU4135" s="24" t="s">
        <v>138</v>
      </c>
      <c r="AY4135" s="24" t="s">
        <v>126</v>
      </c>
      <c r="BE4135" s="204">
        <f>IF(N4135="základní",J4135,0)</f>
        <v>0</v>
      </c>
      <c r="BF4135" s="204">
        <f>IF(N4135="snížená",J4135,0)</f>
        <v>0</v>
      </c>
      <c r="BG4135" s="204">
        <f>IF(N4135="zákl. přenesená",J4135,0)</f>
        <v>0</v>
      </c>
      <c r="BH4135" s="204">
        <f>IF(N4135="sníž. přenesená",J4135,0)</f>
        <v>0</v>
      </c>
      <c r="BI4135" s="204">
        <f>IF(N4135="nulová",J4135,0)</f>
        <v>0</v>
      </c>
      <c r="BJ4135" s="24" t="s">
        <v>134</v>
      </c>
      <c r="BK4135" s="204">
        <f>ROUND(I4135*H4135,2)</f>
        <v>0</v>
      </c>
      <c r="BL4135" s="24" t="s">
        <v>133</v>
      </c>
      <c r="BM4135" s="24" t="s">
        <v>4802</v>
      </c>
    </row>
    <row r="4136" spans="2:65" s="1" customFormat="1" ht="13.5">
      <c r="B4136" s="41"/>
      <c r="C4136" s="63"/>
      <c r="D4136" s="205" t="s">
        <v>135</v>
      </c>
      <c r="E4136" s="63"/>
      <c r="F4136" s="206" t="s">
        <v>4801</v>
      </c>
      <c r="G4136" s="63"/>
      <c r="H4136" s="63"/>
      <c r="I4136" s="163"/>
      <c r="J4136" s="63"/>
      <c r="K4136" s="63"/>
      <c r="L4136" s="61"/>
      <c r="M4136" s="207"/>
      <c r="N4136" s="42"/>
      <c r="O4136" s="42"/>
      <c r="P4136" s="42"/>
      <c r="Q4136" s="42"/>
      <c r="R4136" s="42"/>
      <c r="S4136" s="42"/>
      <c r="T4136" s="78"/>
      <c r="AT4136" s="24" t="s">
        <v>135</v>
      </c>
      <c r="AU4136" s="24" t="s">
        <v>138</v>
      </c>
    </row>
    <row r="4137" spans="2:65" s="1" customFormat="1" ht="22.5" customHeight="1">
      <c r="B4137" s="41"/>
      <c r="C4137" s="193" t="s">
        <v>4803</v>
      </c>
      <c r="D4137" s="193" t="s">
        <v>129</v>
      </c>
      <c r="E4137" s="194" t="s">
        <v>4804</v>
      </c>
      <c r="F4137" s="195" t="s">
        <v>4805</v>
      </c>
      <c r="G4137" s="196" t="s">
        <v>489</v>
      </c>
      <c r="H4137" s="197">
        <v>12</v>
      </c>
      <c r="I4137" s="198"/>
      <c r="J4137" s="199">
        <f>ROUND(I4137*H4137,2)</f>
        <v>0</v>
      </c>
      <c r="K4137" s="195" t="s">
        <v>21</v>
      </c>
      <c r="L4137" s="61"/>
      <c r="M4137" s="200" t="s">
        <v>21</v>
      </c>
      <c r="N4137" s="201" t="s">
        <v>42</v>
      </c>
      <c r="O4137" s="42"/>
      <c r="P4137" s="202">
        <f>O4137*H4137</f>
        <v>0</v>
      </c>
      <c r="Q4137" s="202">
        <v>0</v>
      </c>
      <c r="R4137" s="202">
        <f>Q4137*H4137</f>
        <v>0</v>
      </c>
      <c r="S4137" s="202">
        <v>0</v>
      </c>
      <c r="T4137" s="203">
        <f>S4137*H4137</f>
        <v>0</v>
      </c>
      <c r="AR4137" s="24" t="s">
        <v>133</v>
      </c>
      <c r="AT4137" s="24" t="s">
        <v>129</v>
      </c>
      <c r="AU4137" s="24" t="s">
        <v>138</v>
      </c>
      <c r="AY4137" s="24" t="s">
        <v>126</v>
      </c>
      <c r="BE4137" s="204">
        <f>IF(N4137="základní",J4137,0)</f>
        <v>0</v>
      </c>
      <c r="BF4137" s="204">
        <f>IF(N4137="snížená",J4137,0)</f>
        <v>0</v>
      </c>
      <c r="BG4137" s="204">
        <f>IF(N4137="zákl. přenesená",J4137,0)</f>
        <v>0</v>
      </c>
      <c r="BH4137" s="204">
        <f>IF(N4137="sníž. přenesená",J4137,0)</f>
        <v>0</v>
      </c>
      <c r="BI4137" s="204">
        <f>IF(N4137="nulová",J4137,0)</f>
        <v>0</v>
      </c>
      <c r="BJ4137" s="24" t="s">
        <v>134</v>
      </c>
      <c r="BK4137" s="204">
        <f>ROUND(I4137*H4137,2)</f>
        <v>0</v>
      </c>
      <c r="BL4137" s="24" t="s">
        <v>133</v>
      </c>
      <c r="BM4137" s="24" t="s">
        <v>4806</v>
      </c>
    </row>
    <row r="4138" spans="2:65" s="1" customFormat="1" ht="13.5">
      <c r="B4138" s="41"/>
      <c r="C4138" s="63"/>
      <c r="D4138" s="205" t="s">
        <v>135</v>
      </c>
      <c r="E4138" s="63"/>
      <c r="F4138" s="206" t="s">
        <v>4805</v>
      </c>
      <c r="G4138" s="63"/>
      <c r="H4138" s="63"/>
      <c r="I4138" s="163"/>
      <c r="J4138" s="63"/>
      <c r="K4138" s="63"/>
      <c r="L4138" s="61"/>
      <c r="M4138" s="207"/>
      <c r="N4138" s="42"/>
      <c r="O4138" s="42"/>
      <c r="P4138" s="42"/>
      <c r="Q4138" s="42"/>
      <c r="R4138" s="42"/>
      <c r="S4138" s="42"/>
      <c r="T4138" s="78"/>
      <c r="AT4138" s="24" t="s">
        <v>135</v>
      </c>
      <c r="AU4138" s="24" t="s">
        <v>138</v>
      </c>
    </row>
    <row r="4139" spans="2:65" s="1" customFormat="1" ht="22.5" customHeight="1">
      <c r="B4139" s="41"/>
      <c r="C4139" s="193" t="s">
        <v>2532</v>
      </c>
      <c r="D4139" s="193" t="s">
        <v>129</v>
      </c>
      <c r="E4139" s="194" t="s">
        <v>4807</v>
      </c>
      <c r="F4139" s="195" t="s">
        <v>4808</v>
      </c>
      <c r="G4139" s="196" t="s">
        <v>489</v>
      </c>
      <c r="H4139" s="197">
        <v>48</v>
      </c>
      <c r="I4139" s="198"/>
      <c r="J4139" s="199">
        <f>ROUND(I4139*H4139,2)</f>
        <v>0</v>
      </c>
      <c r="K4139" s="195" t="s">
        <v>21</v>
      </c>
      <c r="L4139" s="61"/>
      <c r="M4139" s="200" t="s">
        <v>21</v>
      </c>
      <c r="N4139" s="201" t="s">
        <v>42</v>
      </c>
      <c r="O4139" s="42"/>
      <c r="P4139" s="202">
        <f>O4139*H4139</f>
        <v>0</v>
      </c>
      <c r="Q4139" s="202">
        <v>0</v>
      </c>
      <c r="R4139" s="202">
        <f>Q4139*H4139</f>
        <v>0</v>
      </c>
      <c r="S4139" s="202">
        <v>0</v>
      </c>
      <c r="T4139" s="203">
        <f>S4139*H4139</f>
        <v>0</v>
      </c>
      <c r="AR4139" s="24" t="s">
        <v>133</v>
      </c>
      <c r="AT4139" s="24" t="s">
        <v>129</v>
      </c>
      <c r="AU4139" s="24" t="s">
        <v>138</v>
      </c>
      <c r="AY4139" s="24" t="s">
        <v>126</v>
      </c>
      <c r="BE4139" s="204">
        <f>IF(N4139="základní",J4139,0)</f>
        <v>0</v>
      </c>
      <c r="BF4139" s="204">
        <f>IF(N4139="snížená",J4139,0)</f>
        <v>0</v>
      </c>
      <c r="BG4139" s="204">
        <f>IF(N4139="zákl. přenesená",J4139,0)</f>
        <v>0</v>
      </c>
      <c r="BH4139" s="204">
        <f>IF(N4139="sníž. přenesená",J4139,0)</f>
        <v>0</v>
      </c>
      <c r="BI4139" s="204">
        <f>IF(N4139="nulová",J4139,0)</f>
        <v>0</v>
      </c>
      <c r="BJ4139" s="24" t="s">
        <v>134</v>
      </c>
      <c r="BK4139" s="204">
        <f>ROUND(I4139*H4139,2)</f>
        <v>0</v>
      </c>
      <c r="BL4139" s="24" t="s">
        <v>133</v>
      </c>
      <c r="BM4139" s="24" t="s">
        <v>4809</v>
      </c>
    </row>
    <row r="4140" spans="2:65" s="1" customFormat="1" ht="13.5">
      <c r="B4140" s="41"/>
      <c r="C4140" s="63"/>
      <c r="D4140" s="205" t="s">
        <v>135</v>
      </c>
      <c r="E4140" s="63"/>
      <c r="F4140" s="206" t="s">
        <v>4808</v>
      </c>
      <c r="G4140" s="63"/>
      <c r="H4140" s="63"/>
      <c r="I4140" s="163"/>
      <c r="J4140" s="63"/>
      <c r="K4140" s="63"/>
      <c r="L4140" s="61"/>
      <c r="M4140" s="207"/>
      <c r="N4140" s="42"/>
      <c r="O4140" s="42"/>
      <c r="P4140" s="42"/>
      <c r="Q4140" s="42"/>
      <c r="R4140" s="42"/>
      <c r="S4140" s="42"/>
      <c r="T4140" s="78"/>
      <c r="AT4140" s="24" t="s">
        <v>135</v>
      </c>
      <c r="AU4140" s="24" t="s">
        <v>138</v>
      </c>
    </row>
    <row r="4141" spans="2:65" s="1" customFormat="1" ht="22.5" customHeight="1">
      <c r="B4141" s="41"/>
      <c r="C4141" s="193" t="s">
        <v>4810</v>
      </c>
      <c r="D4141" s="193" t="s">
        <v>129</v>
      </c>
      <c r="E4141" s="194" t="s">
        <v>4811</v>
      </c>
      <c r="F4141" s="195" t="s">
        <v>4812</v>
      </c>
      <c r="G4141" s="196" t="s">
        <v>489</v>
      </c>
      <c r="H4141" s="197">
        <v>18</v>
      </c>
      <c r="I4141" s="198"/>
      <c r="J4141" s="199">
        <f>ROUND(I4141*H4141,2)</f>
        <v>0</v>
      </c>
      <c r="K4141" s="195" t="s">
        <v>21</v>
      </c>
      <c r="L4141" s="61"/>
      <c r="M4141" s="200" t="s">
        <v>21</v>
      </c>
      <c r="N4141" s="201" t="s">
        <v>42</v>
      </c>
      <c r="O4141" s="42"/>
      <c r="P4141" s="202">
        <f>O4141*H4141</f>
        <v>0</v>
      </c>
      <c r="Q4141" s="202">
        <v>0</v>
      </c>
      <c r="R4141" s="202">
        <f>Q4141*H4141</f>
        <v>0</v>
      </c>
      <c r="S4141" s="202">
        <v>0</v>
      </c>
      <c r="T4141" s="203">
        <f>S4141*H4141</f>
        <v>0</v>
      </c>
      <c r="AR4141" s="24" t="s">
        <v>133</v>
      </c>
      <c r="AT4141" s="24" t="s">
        <v>129</v>
      </c>
      <c r="AU4141" s="24" t="s">
        <v>138</v>
      </c>
      <c r="AY4141" s="24" t="s">
        <v>126</v>
      </c>
      <c r="BE4141" s="204">
        <f>IF(N4141="základní",J4141,0)</f>
        <v>0</v>
      </c>
      <c r="BF4141" s="204">
        <f>IF(N4141="snížená",J4141,0)</f>
        <v>0</v>
      </c>
      <c r="BG4141" s="204">
        <f>IF(N4141="zákl. přenesená",J4141,0)</f>
        <v>0</v>
      </c>
      <c r="BH4141" s="204">
        <f>IF(N4141="sníž. přenesená",J4141,0)</f>
        <v>0</v>
      </c>
      <c r="BI4141" s="204">
        <f>IF(N4141="nulová",J4141,0)</f>
        <v>0</v>
      </c>
      <c r="BJ4141" s="24" t="s">
        <v>134</v>
      </c>
      <c r="BK4141" s="204">
        <f>ROUND(I4141*H4141,2)</f>
        <v>0</v>
      </c>
      <c r="BL4141" s="24" t="s">
        <v>133</v>
      </c>
      <c r="BM4141" s="24" t="s">
        <v>4813</v>
      </c>
    </row>
    <row r="4142" spans="2:65" s="1" customFormat="1" ht="13.5">
      <c r="B4142" s="41"/>
      <c r="C4142" s="63"/>
      <c r="D4142" s="205" t="s">
        <v>135</v>
      </c>
      <c r="E4142" s="63"/>
      <c r="F4142" s="206" t="s">
        <v>4812</v>
      </c>
      <c r="G4142" s="63"/>
      <c r="H4142" s="63"/>
      <c r="I4142" s="163"/>
      <c r="J4142" s="63"/>
      <c r="K4142" s="63"/>
      <c r="L4142" s="61"/>
      <c r="M4142" s="207"/>
      <c r="N4142" s="42"/>
      <c r="O4142" s="42"/>
      <c r="P4142" s="42"/>
      <c r="Q4142" s="42"/>
      <c r="R4142" s="42"/>
      <c r="S4142" s="42"/>
      <c r="T4142" s="78"/>
      <c r="AT4142" s="24" t="s">
        <v>135</v>
      </c>
      <c r="AU4142" s="24" t="s">
        <v>138</v>
      </c>
    </row>
    <row r="4143" spans="2:65" s="1" customFormat="1" ht="22.5" customHeight="1">
      <c r="B4143" s="41"/>
      <c r="C4143" s="193" t="s">
        <v>2537</v>
      </c>
      <c r="D4143" s="193" t="s">
        <v>129</v>
      </c>
      <c r="E4143" s="194" t="s">
        <v>4814</v>
      </c>
      <c r="F4143" s="195" t="s">
        <v>4815</v>
      </c>
      <c r="G4143" s="196" t="s">
        <v>489</v>
      </c>
      <c r="H4143" s="197">
        <v>10</v>
      </c>
      <c r="I4143" s="198"/>
      <c r="J4143" s="199">
        <f>ROUND(I4143*H4143,2)</f>
        <v>0</v>
      </c>
      <c r="K4143" s="195" t="s">
        <v>21</v>
      </c>
      <c r="L4143" s="61"/>
      <c r="M4143" s="200" t="s">
        <v>21</v>
      </c>
      <c r="N4143" s="201" t="s">
        <v>42</v>
      </c>
      <c r="O4143" s="42"/>
      <c r="P4143" s="202">
        <f>O4143*H4143</f>
        <v>0</v>
      </c>
      <c r="Q4143" s="202">
        <v>0</v>
      </c>
      <c r="R4143" s="202">
        <f>Q4143*H4143</f>
        <v>0</v>
      </c>
      <c r="S4143" s="202">
        <v>0</v>
      </c>
      <c r="T4143" s="203">
        <f>S4143*H4143</f>
        <v>0</v>
      </c>
      <c r="AR4143" s="24" t="s">
        <v>133</v>
      </c>
      <c r="AT4143" s="24" t="s">
        <v>129</v>
      </c>
      <c r="AU4143" s="24" t="s">
        <v>138</v>
      </c>
      <c r="AY4143" s="24" t="s">
        <v>126</v>
      </c>
      <c r="BE4143" s="204">
        <f>IF(N4143="základní",J4143,0)</f>
        <v>0</v>
      </c>
      <c r="BF4143" s="204">
        <f>IF(N4143="snížená",J4143,0)</f>
        <v>0</v>
      </c>
      <c r="BG4143" s="204">
        <f>IF(N4143="zákl. přenesená",J4143,0)</f>
        <v>0</v>
      </c>
      <c r="BH4143" s="204">
        <f>IF(N4143="sníž. přenesená",J4143,0)</f>
        <v>0</v>
      </c>
      <c r="BI4143" s="204">
        <f>IF(N4143="nulová",J4143,0)</f>
        <v>0</v>
      </c>
      <c r="BJ4143" s="24" t="s">
        <v>134</v>
      </c>
      <c r="BK4143" s="204">
        <f>ROUND(I4143*H4143,2)</f>
        <v>0</v>
      </c>
      <c r="BL4143" s="24" t="s">
        <v>133</v>
      </c>
      <c r="BM4143" s="24" t="s">
        <v>4816</v>
      </c>
    </row>
    <row r="4144" spans="2:65" s="1" customFormat="1" ht="13.5">
      <c r="B4144" s="41"/>
      <c r="C4144" s="63"/>
      <c r="D4144" s="205" t="s">
        <v>135</v>
      </c>
      <c r="E4144" s="63"/>
      <c r="F4144" s="206" t="s">
        <v>4815</v>
      </c>
      <c r="G4144" s="63"/>
      <c r="H4144" s="63"/>
      <c r="I4144" s="163"/>
      <c r="J4144" s="63"/>
      <c r="K4144" s="63"/>
      <c r="L4144" s="61"/>
      <c r="M4144" s="207"/>
      <c r="N4144" s="42"/>
      <c r="O4144" s="42"/>
      <c r="P4144" s="42"/>
      <c r="Q4144" s="42"/>
      <c r="R4144" s="42"/>
      <c r="S4144" s="42"/>
      <c r="T4144" s="78"/>
      <c r="AT4144" s="24" t="s">
        <v>135</v>
      </c>
      <c r="AU4144" s="24" t="s">
        <v>138</v>
      </c>
    </row>
    <row r="4145" spans="2:65" s="1" customFormat="1" ht="22.5" customHeight="1">
      <c r="B4145" s="41"/>
      <c r="C4145" s="193" t="s">
        <v>4817</v>
      </c>
      <c r="D4145" s="193" t="s">
        <v>129</v>
      </c>
      <c r="E4145" s="194" t="s">
        <v>4818</v>
      </c>
      <c r="F4145" s="195" t="s">
        <v>4819</v>
      </c>
      <c r="G4145" s="196" t="s">
        <v>489</v>
      </c>
      <c r="H4145" s="197">
        <v>22</v>
      </c>
      <c r="I4145" s="198"/>
      <c r="J4145" s="199">
        <f>ROUND(I4145*H4145,2)</f>
        <v>0</v>
      </c>
      <c r="K4145" s="195" t="s">
        <v>21</v>
      </c>
      <c r="L4145" s="61"/>
      <c r="M4145" s="200" t="s">
        <v>21</v>
      </c>
      <c r="N4145" s="201" t="s">
        <v>42</v>
      </c>
      <c r="O4145" s="42"/>
      <c r="P4145" s="202">
        <f>O4145*H4145</f>
        <v>0</v>
      </c>
      <c r="Q4145" s="202">
        <v>0</v>
      </c>
      <c r="R4145" s="202">
        <f>Q4145*H4145</f>
        <v>0</v>
      </c>
      <c r="S4145" s="202">
        <v>0</v>
      </c>
      <c r="T4145" s="203">
        <f>S4145*H4145</f>
        <v>0</v>
      </c>
      <c r="AR4145" s="24" t="s">
        <v>133</v>
      </c>
      <c r="AT4145" s="24" t="s">
        <v>129</v>
      </c>
      <c r="AU4145" s="24" t="s">
        <v>138</v>
      </c>
      <c r="AY4145" s="24" t="s">
        <v>126</v>
      </c>
      <c r="BE4145" s="204">
        <f>IF(N4145="základní",J4145,0)</f>
        <v>0</v>
      </c>
      <c r="BF4145" s="204">
        <f>IF(N4145="snížená",J4145,0)</f>
        <v>0</v>
      </c>
      <c r="BG4145" s="204">
        <f>IF(N4145="zákl. přenesená",J4145,0)</f>
        <v>0</v>
      </c>
      <c r="BH4145" s="204">
        <f>IF(N4145="sníž. přenesená",J4145,0)</f>
        <v>0</v>
      </c>
      <c r="BI4145" s="204">
        <f>IF(N4145="nulová",J4145,0)</f>
        <v>0</v>
      </c>
      <c r="BJ4145" s="24" t="s">
        <v>134</v>
      </c>
      <c r="BK4145" s="204">
        <f>ROUND(I4145*H4145,2)</f>
        <v>0</v>
      </c>
      <c r="BL4145" s="24" t="s">
        <v>133</v>
      </c>
      <c r="BM4145" s="24" t="s">
        <v>4820</v>
      </c>
    </row>
    <row r="4146" spans="2:65" s="1" customFormat="1" ht="13.5">
      <c r="B4146" s="41"/>
      <c r="C4146" s="63"/>
      <c r="D4146" s="205" t="s">
        <v>135</v>
      </c>
      <c r="E4146" s="63"/>
      <c r="F4146" s="206" t="s">
        <v>4819</v>
      </c>
      <c r="G4146" s="63"/>
      <c r="H4146" s="63"/>
      <c r="I4146" s="163"/>
      <c r="J4146" s="63"/>
      <c r="K4146" s="63"/>
      <c r="L4146" s="61"/>
      <c r="M4146" s="207"/>
      <c r="N4146" s="42"/>
      <c r="O4146" s="42"/>
      <c r="P4146" s="42"/>
      <c r="Q4146" s="42"/>
      <c r="R4146" s="42"/>
      <c r="S4146" s="42"/>
      <c r="T4146" s="78"/>
      <c r="AT4146" s="24" t="s">
        <v>135</v>
      </c>
      <c r="AU4146" s="24" t="s">
        <v>138</v>
      </c>
    </row>
    <row r="4147" spans="2:65" s="1" customFormat="1" ht="22.5" customHeight="1">
      <c r="B4147" s="41"/>
      <c r="C4147" s="193" t="s">
        <v>2542</v>
      </c>
      <c r="D4147" s="193" t="s">
        <v>129</v>
      </c>
      <c r="E4147" s="194" t="s">
        <v>4821</v>
      </c>
      <c r="F4147" s="195" t="s">
        <v>4822</v>
      </c>
      <c r="G4147" s="196" t="s">
        <v>489</v>
      </c>
      <c r="H4147" s="197">
        <v>3</v>
      </c>
      <c r="I4147" s="198"/>
      <c r="J4147" s="199">
        <f>ROUND(I4147*H4147,2)</f>
        <v>0</v>
      </c>
      <c r="K4147" s="195" t="s">
        <v>21</v>
      </c>
      <c r="L4147" s="61"/>
      <c r="M4147" s="200" t="s">
        <v>21</v>
      </c>
      <c r="N4147" s="201" t="s">
        <v>42</v>
      </c>
      <c r="O4147" s="42"/>
      <c r="P4147" s="202">
        <f>O4147*H4147</f>
        <v>0</v>
      </c>
      <c r="Q4147" s="202">
        <v>0</v>
      </c>
      <c r="R4147" s="202">
        <f>Q4147*H4147</f>
        <v>0</v>
      </c>
      <c r="S4147" s="202">
        <v>0</v>
      </c>
      <c r="T4147" s="203">
        <f>S4147*H4147</f>
        <v>0</v>
      </c>
      <c r="AR4147" s="24" t="s">
        <v>133</v>
      </c>
      <c r="AT4147" s="24" t="s">
        <v>129</v>
      </c>
      <c r="AU4147" s="24" t="s">
        <v>138</v>
      </c>
      <c r="AY4147" s="24" t="s">
        <v>126</v>
      </c>
      <c r="BE4147" s="204">
        <f>IF(N4147="základní",J4147,0)</f>
        <v>0</v>
      </c>
      <c r="BF4147" s="204">
        <f>IF(N4147="snížená",J4147,0)</f>
        <v>0</v>
      </c>
      <c r="BG4147" s="204">
        <f>IF(N4147="zákl. přenesená",J4147,0)</f>
        <v>0</v>
      </c>
      <c r="BH4147" s="204">
        <f>IF(N4147="sníž. přenesená",J4147,0)</f>
        <v>0</v>
      </c>
      <c r="BI4147" s="204">
        <f>IF(N4147="nulová",J4147,0)</f>
        <v>0</v>
      </c>
      <c r="BJ4147" s="24" t="s">
        <v>134</v>
      </c>
      <c r="BK4147" s="204">
        <f>ROUND(I4147*H4147,2)</f>
        <v>0</v>
      </c>
      <c r="BL4147" s="24" t="s">
        <v>133</v>
      </c>
      <c r="BM4147" s="24" t="s">
        <v>4823</v>
      </c>
    </row>
    <row r="4148" spans="2:65" s="1" customFormat="1" ht="13.5">
      <c r="B4148" s="41"/>
      <c r="C4148" s="63"/>
      <c r="D4148" s="205" t="s">
        <v>135</v>
      </c>
      <c r="E4148" s="63"/>
      <c r="F4148" s="206" t="s">
        <v>4824</v>
      </c>
      <c r="G4148" s="63"/>
      <c r="H4148" s="63"/>
      <c r="I4148" s="163"/>
      <c r="J4148" s="63"/>
      <c r="K4148" s="63"/>
      <c r="L4148" s="61"/>
      <c r="M4148" s="207"/>
      <c r="N4148" s="42"/>
      <c r="O4148" s="42"/>
      <c r="P4148" s="42"/>
      <c r="Q4148" s="42"/>
      <c r="R4148" s="42"/>
      <c r="S4148" s="42"/>
      <c r="T4148" s="78"/>
      <c r="AT4148" s="24" t="s">
        <v>135</v>
      </c>
      <c r="AU4148" s="24" t="s">
        <v>138</v>
      </c>
    </row>
    <row r="4149" spans="2:65" s="1" customFormat="1" ht="22.5" customHeight="1">
      <c r="B4149" s="41"/>
      <c r="C4149" s="193" t="s">
        <v>4825</v>
      </c>
      <c r="D4149" s="193" t="s">
        <v>129</v>
      </c>
      <c r="E4149" s="194" t="s">
        <v>4826</v>
      </c>
      <c r="F4149" s="195" t="s">
        <v>4827</v>
      </c>
      <c r="G4149" s="196" t="s">
        <v>489</v>
      </c>
      <c r="H4149" s="197">
        <v>7</v>
      </c>
      <c r="I4149" s="198"/>
      <c r="J4149" s="199">
        <f>ROUND(I4149*H4149,2)</f>
        <v>0</v>
      </c>
      <c r="K4149" s="195" t="s">
        <v>21</v>
      </c>
      <c r="L4149" s="61"/>
      <c r="M4149" s="200" t="s">
        <v>21</v>
      </c>
      <c r="N4149" s="201" t="s">
        <v>42</v>
      </c>
      <c r="O4149" s="42"/>
      <c r="P4149" s="202">
        <f>O4149*H4149</f>
        <v>0</v>
      </c>
      <c r="Q4149" s="202">
        <v>0</v>
      </c>
      <c r="R4149" s="202">
        <f>Q4149*H4149</f>
        <v>0</v>
      </c>
      <c r="S4149" s="202">
        <v>0</v>
      </c>
      <c r="T4149" s="203">
        <f>S4149*H4149</f>
        <v>0</v>
      </c>
      <c r="AR4149" s="24" t="s">
        <v>133</v>
      </c>
      <c r="AT4149" s="24" t="s">
        <v>129</v>
      </c>
      <c r="AU4149" s="24" t="s">
        <v>138</v>
      </c>
      <c r="AY4149" s="24" t="s">
        <v>126</v>
      </c>
      <c r="BE4149" s="204">
        <f>IF(N4149="základní",J4149,0)</f>
        <v>0</v>
      </c>
      <c r="BF4149" s="204">
        <f>IF(N4149="snížená",J4149,0)</f>
        <v>0</v>
      </c>
      <c r="BG4149" s="204">
        <f>IF(N4149="zákl. přenesená",J4149,0)</f>
        <v>0</v>
      </c>
      <c r="BH4149" s="204">
        <f>IF(N4149="sníž. přenesená",J4149,0)</f>
        <v>0</v>
      </c>
      <c r="BI4149" s="204">
        <f>IF(N4149="nulová",J4149,0)</f>
        <v>0</v>
      </c>
      <c r="BJ4149" s="24" t="s">
        <v>134</v>
      </c>
      <c r="BK4149" s="204">
        <f>ROUND(I4149*H4149,2)</f>
        <v>0</v>
      </c>
      <c r="BL4149" s="24" t="s">
        <v>133</v>
      </c>
      <c r="BM4149" s="24" t="s">
        <v>4828</v>
      </c>
    </row>
    <row r="4150" spans="2:65" s="1" customFormat="1" ht="13.5">
      <c r="B4150" s="41"/>
      <c r="C4150" s="63"/>
      <c r="D4150" s="205" t="s">
        <v>135</v>
      </c>
      <c r="E4150" s="63"/>
      <c r="F4150" s="206" t="s">
        <v>4827</v>
      </c>
      <c r="G4150" s="63"/>
      <c r="H4150" s="63"/>
      <c r="I4150" s="163"/>
      <c r="J4150" s="63"/>
      <c r="K4150" s="63"/>
      <c r="L4150" s="61"/>
      <c r="M4150" s="207"/>
      <c r="N4150" s="42"/>
      <c r="O4150" s="42"/>
      <c r="P4150" s="42"/>
      <c r="Q4150" s="42"/>
      <c r="R4150" s="42"/>
      <c r="S4150" s="42"/>
      <c r="T4150" s="78"/>
      <c r="AT4150" s="24" t="s">
        <v>135</v>
      </c>
      <c r="AU4150" s="24" t="s">
        <v>138</v>
      </c>
    </row>
    <row r="4151" spans="2:65" s="1" customFormat="1" ht="22.5" customHeight="1">
      <c r="B4151" s="41"/>
      <c r="C4151" s="193" t="s">
        <v>2545</v>
      </c>
      <c r="D4151" s="193" t="s">
        <v>129</v>
      </c>
      <c r="E4151" s="194" t="s">
        <v>4829</v>
      </c>
      <c r="F4151" s="195" t="s">
        <v>4830</v>
      </c>
      <c r="G4151" s="196" t="s">
        <v>489</v>
      </c>
      <c r="H4151" s="197">
        <v>3</v>
      </c>
      <c r="I4151" s="198"/>
      <c r="J4151" s="199">
        <f>ROUND(I4151*H4151,2)</f>
        <v>0</v>
      </c>
      <c r="K4151" s="195" t="s">
        <v>21</v>
      </c>
      <c r="L4151" s="61"/>
      <c r="M4151" s="200" t="s">
        <v>21</v>
      </c>
      <c r="N4151" s="201" t="s">
        <v>42</v>
      </c>
      <c r="O4151" s="42"/>
      <c r="P4151" s="202">
        <f>O4151*H4151</f>
        <v>0</v>
      </c>
      <c r="Q4151" s="202">
        <v>0</v>
      </c>
      <c r="R4151" s="202">
        <f>Q4151*H4151</f>
        <v>0</v>
      </c>
      <c r="S4151" s="202">
        <v>0</v>
      </c>
      <c r="T4151" s="203">
        <f>S4151*H4151</f>
        <v>0</v>
      </c>
      <c r="AR4151" s="24" t="s">
        <v>133</v>
      </c>
      <c r="AT4151" s="24" t="s">
        <v>129</v>
      </c>
      <c r="AU4151" s="24" t="s">
        <v>138</v>
      </c>
      <c r="AY4151" s="24" t="s">
        <v>126</v>
      </c>
      <c r="BE4151" s="204">
        <f>IF(N4151="základní",J4151,0)</f>
        <v>0</v>
      </c>
      <c r="BF4151" s="204">
        <f>IF(N4151="snížená",J4151,0)</f>
        <v>0</v>
      </c>
      <c r="BG4151" s="204">
        <f>IF(N4151="zákl. přenesená",J4151,0)</f>
        <v>0</v>
      </c>
      <c r="BH4151" s="204">
        <f>IF(N4151="sníž. přenesená",J4151,0)</f>
        <v>0</v>
      </c>
      <c r="BI4151" s="204">
        <f>IF(N4151="nulová",J4151,0)</f>
        <v>0</v>
      </c>
      <c r="BJ4151" s="24" t="s">
        <v>134</v>
      </c>
      <c r="BK4151" s="204">
        <f>ROUND(I4151*H4151,2)</f>
        <v>0</v>
      </c>
      <c r="BL4151" s="24" t="s">
        <v>133</v>
      </c>
      <c r="BM4151" s="24" t="s">
        <v>4831</v>
      </c>
    </row>
    <row r="4152" spans="2:65" s="1" customFormat="1" ht="13.5">
      <c r="B4152" s="41"/>
      <c r="C4152" s="63"/>
      <c r="D4152" s="205" t="s">
        <v>135</v>
      </c>
      <c r="E4152" s="63"/>
      <c r="F4152" s="206" t="s">
        <v>4830</v>
      </c>
      <c r="G4152" s="63"/>
      <c r="H4152" s="63"/>
      <c r="I4152" s="163"/>
      <c r="J4152" s="63"/>
      <c r="K4152" s="63"/>
      <c r="L4152" s="61"/>
      <c r="M4152" s="207"/>
      <c r="N4152" s="42"/>
      <c r="O4152" s="42"/>
      <c r="P4152" s="42"/>
      <c r="Q4152" s="42"/>
      <c r="R4152" s="42"/>
      <c r="S4152" s="42"/>
      <c r="T4152" s="78"/>
      <c r="AT4152" s="24" t="s">
        <v>135</v>
      </c>
      <c r="AU4152" s="24" t="s">
        <v>138</v>
      </c>
    </row>
    <row r="4153" spans="2:65" s="1" customFormat="1" ht="22.5" customHeight="1">
      <c r="B4153" s="41"/>
      <c r="C4153" s="193" t="s">
        <v>4832</v>
      </c>
      <c r="D4153" s="193" t="s">
        <v>129</v>
      </c>
      <c r="E4153" s="194" t="s">
        <v>4833</v>
      </c>
      <c r="F4153" s="195" t="s">
        <v>4834</v>
      </c>
      <c r="G4153" s="196" t="s">
        <v>489</v>
      </c>
      <c r="H4153" s="197">
        <v>20</v>
      </c>
      <c r="I4153" s="198"/>
      <c r="J4153" s="199">
        <f>ROUND(I4153*H4153,2)</f>
        <v>0</v>
      </c>
      <c r="K4153" s="195" t="s">
        <v>21</v>
      </c>
      <c r="L4153" s="61"/>
      <c r="M4153" s="200" t="s">
        <v>21</v>
      </c>
      <c r="N4153" s="201" t="s">
        <v>42</v>
      </c>
      <c r="O4153" s="42"/>
      <c r="P4153" s="202">
        <f>O4153*H4153</f>
        <v>0</v>
      </c>
      <c r="Q4153" s="202">
        <v>0</v>
      </c>
      <c r="R4153" s="202">
        <f>Q4153*H4153</f>
        <v>0</v>
      </c>
      <c r="S4153" s="202">
        <v>0</v>
      </c>
      <c r="T4153" s="203">
        <f>S4153*H4153</f>
        <v>0</v>
      </c>
      <c r="AR4153" s="24" t="s">
        <v>133</v>
      </c>
      <c r="AT4153" s="24" t="s">
        <v>129</v>
      </c>
      <c r="AU4153" s="24" t="s">
        <v>138</v>
      </c>
      <c r="AY4153" s="24" t="s">
        <v>126</v>
      </c>
      <c r="BE4153" s="204">
        <f>IF(N4153="základní",J4153,0)</f>
        <v>0</v>
      </c>
      <c r="BF4153" s="204">
        <f>IF(N4153="snížená",J4153,0)</f>
        <v>0</v>
      </c>
      <c r="BG4153" s="204">
        <f>IF(N4153="zákl. přenesená",J4153,0)</f>
        <v>0</v>
      </c>
      <c r="BH4153" s="204">
        <f>IF(N4153="sníž. přenesená",J4153,0)</f>
        <v>0</v>
      </c>
      <c r="BI4153" s="204">
        <f>IF(N4153="nulová",J4153,0)</f>
        <v>0</v>
      </c>
      <c r="BJ4153" s="24" t="s">
        <v>134</v>
      </c>
      <c r="BK4153" s="204">
        <f>ROUND(I4153*H4153,2)</f>
        <v>0</v>
      </c>
      <c r="BL4153" s="24" t="s">
        <v>133</v>
      </c>
      <c r="BM4153" s="24" t="s">
        <v>4835</v>
      </c>
    </row>
    <row r="4154" spans="2:65" s="1" customFormat="1" ht="13.5">
      <c r="B4154" s="41"/>
      <c r="C4154" s="63"/>
      <c r="D4154" s="205" t="s">
        <v>135</v>
      </c>
      <c r="E4154" s="63"/>
      <c r="F4154" s="206" t="s">
        <v>4834</v>
      </c>
      <c r="G4154" s="63"/>
      <c r="H4154" s="63"/>
      <c r="I4154" s="163"/>
      <c r="J4154" s="63"/>
      <c r="K4154" s="63"/>
      <c r="L4154" s="61"/>
      <c r="M4154" s="207"/>
      <c r="N4154" s="42"/>
      <c r="O4154" s="42"/>
      <c r="P4154" s="42"/>
      <c r="Q4154" s="42"/>
      <c r="R4154" s="42"/>
      <c r="S4154" s="42"/>
      <c r="T4154" s="78"/>
      <c r="AT4154" s="24" t="s">
        <v>135</v>
      </c>
      <c r="AU4154" s="24" t="s">
        <v>138</v>
      </c>
    </row>
    <row r="4155" spans="2:65" s="1" customFormat="1" ht="22.5" customHeight="1">
      <c r="B4155" s="41"/>
      <c r="C4155" s="193" t="s">
        <v>2549</v>
      </c>
      <c r="D4155" s="193" t="s">
        <v>129</v>
      </c>
      <c r="E4155" s="194" t="s">
        <v>4836</v>
      </c>
      <c r="F4155" s="195" t="s">
        <v>4837</v>
      </c>
      <c r="G4155" s="196" t="s">
        <v>489</v>
      </c>
      <c r="H4155" s="197">
        <v>23</v>
      </c>
      <c r="I4155" s="198"/>
      <c r="J4155" s="199">
        <f>ROUND(I4155*H4155,2)</f>
        <v>0</v>
      </c>
      <c r="K4155" s="195" t="s">
        <v>21</v>
      </c>
      <c r="L4155" s="61"/>
      <c r="M4155" s="200" t="s">
        <v>21</v>
      </c>
      <c r="N4155" s="201" t="s">
        <v>42</v>
      </c>
      <c r="O4155" s="42"/>
      <c r="P4155" s="202">
        <f>O4155*H4155</f>
        <v>0</v>
      </c>
      <c r="Q4155" s="202">
        <v>0</v>
      </c>
      <c r="R4155" s="202">
        <f>Q4155*H4155</f>
        <v>0</v>
      </c>
      <c r="S4155" s="202">
        <v>0</v>
      </c>
      <c r="T4155" s="203">
        <f>S4155*H4155</f>
        <v>0</v>
      </c>
      <c r="AR4155" s="24" t="s">
        <v>133</v>
      </c>
      <c r="AT4155" s="24" t="s">
        <v>129</v>
      </c>
      <c r="AU4155" s="24" t="s">
        <v>138</v>
      </c>
      <c r="AY4155" s="24" t="s">
        <v>126</v>
      </c>
      <c r="BE4155" s="204">
        <f>IF(N4155="základní",J4155,0)</f>
        <v>0</v>
      </c>
      <c r="BF4155" s="204">
        <f>IF(N4155="snížená",J4155,0)</f>
        <v>0</v>
      </c>
      <c r="BG4155" s="204">
        <f>IF(N4155="zákl. přenesená",J4155,0)</f>
        <v>0</v>
      </c>
      <c r="BH4155" s="204">
        <f>IF(N4155="sníž. přenesená",J4155,0)</f>
        <v>0</v>
      </c>
      <c r="BI4155" s="204">
        <f>IF(N4155="nulová",J4155,0)</f>
        <v>0</v>
      </c>
      <c r="BJ4155" s="24" t="s">
        <v>134</v>
      </c>
      <c r="BK4155" s="204">
        <f>ROUND(I4155*H4155,2)</f>
        <v>0</v>
      </c>
      <c r="BL4155" s="24" t="s">
        <v>133</v>
      </c>
      <c r="BM4155" s="24" t="s">
        <v>4838</v>
      </c>
    </row>
    <row r="4156" spans="2:65" s="1" customFormat="1" ht="13.5">
      <c r="B4156" s="41"/>
      <c r="C4156" s="63"/>
      <c r="D4156" s="205" t="s">
        <v>135</v>
      </c>
      <c r="E4156" s="63"/>
      <c r="F4156" s="206" t="s">
        <v>4837</v>
      </c>
      <c r="G4156" s="63"/>
      <c r="H4156" s="63"/>
      <c r="I4156" s="163"/>
      <c r="J4156" s="63"/>
      <c r="K4156" s="63"/>
      <c r="L4156" s="61"/>
      <c r="M4156" s="207"/>
      <c r="N4156" s="42"/>
      <c r="O4156" s="42"/>
      <c r="P4156" s="42"/>
      <c r="Q4156" s="42"/>
      <c r="R4156" s="42"/>
      <c r="S4156" s="42"/>
      <c r="T4156" s="78"/>
      <c r="AT4156" s="24" t="s">
        <v>135</v>
      </c>
      <c r="AU4156" s="24" t="s">
        <v>138</v>
      </c>
    </row>
    <row r="4157" spans="2:65" s="1" customFormat="1" ht="22.5" customHeight="1">
      <c r="B4157" s="41"/>
      <c r="C4157" s="193" t="s">
        <v>4839</v>
      </c>
      <c r="D4157" s="193" t="s">
        <v>129</v>
      </c>
      <c r="E4157" s="194" t="s">
        <v>4840</v>
      </c>
      <c r="F4157" s="195" t="s">
        <v>4841</v>
      </c>
      <c r="G4157" s="196" t="s">
        <v>489</v>
      </c>
      <c r="H4157" s="197">
        <v>8</v>
      </c>
      <c r="I4157" s="198"/>
      <c r="J4157" s="199">
        <f>ROUND(I4157*H4157,2)</f>
        <v>0</v>
      </c>
      <c r="K4157" s="195" t="s">
        <v>21</v>
      </c>
      <c r="L4157" s="61"/>
      <c r="M4157" s="200" t="s">
        <v>21</v>
      </c>
      <c r="N4157" s="201" t="s">
        <v>42</v>
      </c>
      <c r="O4157" s="42"/>
      <c r="P4157" s="202">
        <f>O4157*H4157</f>
        <v>0</v>
      </c>
      <c r="Q4157" s="202">
        <v>0</v>
      </c>
      <c r="R4157" s="202">
        <f>Q4157*H4157</f>
        <v>0</v>
      </c>
      <c r="S4157" s="202">
        <v>0</v>
      </c>
      <c r="T4157" s="203">
        <f>S4157*H4157</f>
        <v>0</v>
      </c>
      <c r="AR4157" s="24" t="s">
        <v>133</v>
      </c>
      <c r="AT4157" s="24" t="s">
        <v>129</v>
      </c>
      <c r="AU4157" s="24" t="s">
        <v>138</v>
      </c>
      <c r="AY4157" s="24" t="s">
        <v>126</v>
      </c>
      <c r="BE4157" s="204">
        <f>IF(N4157="základní",J4157,0)</f>
        <v>0</v>
      </c>
      <c r="BF4157" s="204">
        <f>IF(N4157="snížená",J4157,0)</f>
        <v>0</v>
      </c>
      <c r="BG4157" s="204">
        <f>IF(N4157="zákl. přenesená",J4157,0)</f>
        <v>0</v>
      </c>
      <c r="BH4157" s="204">
        <f>IF(N4157="sníž. přenesená",J4157,0)</f>
        <v>0</v>
      </c>
      <c r="BI4157" s="204">
        <f>IF(N4157="nulová",J4157,0)</f>
        <v>0</v>
      </c>
      <c r="BJ4157" s="24" t="s">
        <v>134</v>
      </c>
      <c r="BK4157" s="204">
        <f>ROUND(I4157*H4157,2)</f>
        <v>0</v>
      </c>
      <c r="BL4157" s="24" t="s">
        <v>133</v>
      </c>
      <c r="BM4157" s="24" t="s">
        <v>4842</v>
      </c>
    </row>
    <row r="4158" spans="2:65" s="1" customFormat="1" ht="13.5">
      <c r="B4158" s="41"/>
      <c r="C4158" s="63"/>
      <c r="D4158" s="205" t="s">
        <v>135</v>
      </c>
      <c r="E4158" s="63"/>
      <c r="F4158" s="206" t="s">
        <v>4841</v>
      </c>
      <c r="G4158" s="63"/>
      <c r="H4158" s="63"/>
      <c r="I4158" s="163"/>
      <c r="J4158" s="63"/>
      <c r="K4158" s="63"/>
      <c r="L4158" s="61"/>
      <c r="M4158" s="207"/>
      <c r="N4158" s="42"/>
      <c r="O4158" s="42"/>
      <c r="P4158" s="42"/>
      <c r="Q4158" s="42"/>
      <c r="R4158" s="42"/>
      <c r="S4158" s="42"/>
      <c r="T4158" s="78"/>
      <c r="AT4158" s="24" t="s">
        <v>135</v>
      </c>
      <c r="AU4158" s="24" t="s">
        <v>138</v>
      </c>
    </row>
    <row r="4159" spans="2:65" s="1" customFormat="1" ht="22.5" customHeight="1">
      <c r="B4159" s="41"/>
      <c r="C4159" s="193" t="s">
        <v>2552</v>
      </c>
      <c r="D4159" s="193" t="s">
        <v>129</v>
      </c>
      <c r="E4159" s="194" t="s">
        <v>4843</v>
      </c>
      <c r="F4159" s="195" t="s">
        <v>4844</v>
      </c>
      <c r="G4159" s="196" t="s">
        <v>489</v>
      </c>
      <c r="H4159" s="197">
        <v>2</v>
      </c>
      <c r="I4159" s="198"/>
      <c r="J4159" s="199">
        <f>ROUND(I4159*H4159,2)</f>
        <v>0</v>
      </c>
      <c r="K4159" s="195" t="s">
        <v>21</v>
      </c>
      <c r="L4159" s="61"/>
      <c r="M4159" s="200" t="s">
        <v>21</v>
      </c>
      <c r="N4159" s="201" t="s">
        <v>42</v>
      </c>
      <c r="O4159" s="42"/>
      <c r="P4159" s="202">
        <f>O4159*H4159</f>
        <v>0</v>
      </c>
      <c r="Q4159" s="202">
        <v>0</v>
      </c>
      <c r="R4159" s="202">
        <f>Q4159*H4159</f>
        <v>0</v>
      </c>
      <c r="S4159" s="202">
        <v>0</v>
      </c>
      <c r="T4159" s="203">
        <f>S4159*H4159</f>
        <v>0</v>
      </c>
      <c r="AR4159" s="24" t="s">
        <v>133</v>
      </c>
      <c r="AT4159" s="24" t="s">
        <v>129</v>
      </c>
      <c r="AU4159" s="24" t="s">
        <v>138</v>
      </c>
      <c r="AY4159" s="24" t="s">
        <v>126</v>
      </c>
      <c r="BE4159" s="204">
        <f>IF(N4159="základní",J4159,0)</f>
        <v>0</v>
      </c>
      <c r="BF4159" s="204">
        <f>IF(N4159="snížená",J4159,0)</f>
        <v>0</v>
      </c>
      <c r="BG4159" s="204">
        <f>IF(N4159="zákl. přenesená",J4159,0)</f>
        <v>0</v>
      </c>
      <c r="BH4159" s="204">
        <f>IF(N4159="sníž. přenesená",J4159,0)</f>
        <v>0</v>
      </c>
      <c r="BI4159" s="204">
        <f>IF(N4159="nulová",J4159,0)</f>
        <v>0</v>
      </c>
      <c r="BJ4159" s="24" t="s">
        <v>134</v>
      </c>
      <c r="BK4159" s="204">
        <f>ROUND(I4159*H4159,2)</f>
        <v>0</v>
      </c>
      <c r="BL4159" s="24" t="s">
        <v>133</v>
      </c>
      <c r="BM4159" s="24" t="s">
        <v>4845</v>
      </c>
    </row>
    <row r="4160" spans="2:65" s="1" customFormat="1" ht="13.5">
      <c r="B4160" s="41"/>
      <c r="C4160" s="63"/>
      <c r="D4160" s="205" t="s">
        <v>135</v>
      </c>
      <c r="E4160" s="63"/>
      <c r="F4160" s="206" t="s">
        <v>4844</v>
      </c>
      <c r="G4160" s="63"/>
      <c r="H4160" s="63"/>
      <c r="I4160" s="163"/>
      <c r="J4160" s="63"/>
      <c r="K4160" s="63"/>
      <c r="L4160" s="61"/>
      <c r="M4160" s="207"/>
      <c r="N4160" s="42"/>
      <c r="O4160" s="42"/>
      <c r="P4160" s="42"/>
      <c r="Q4160" s="42"/>
      <c r="R4160" s="42"/>
      <c r="S4160" s="42"/>
      <c r="T4160" s="78"/>
      <c r="AT4160" s="24" t="s">
        <v>135</v>
      </c>
      <c r="AU4160" s="24" t="s">
        <v>138</v>
      </c>
    </row>
    <row r="4161" spans="2:65" s="1" customFormat="1" ht="22.5" customHeight="1">
      <c r="B4161" s="41"/>
      <c r="C4161" s="193" t="s">
        <v>4846</v>
      </c>
      <c r="D4161" s="193" t="s">
        <v>129</v>
      </c>
      <c r="E4161" s="194" t="s">
        <v>4847</v>
      </c>
      <c r="F4161" s="195" t="s">
        <v>4848</v>
      </c>
      <c r="G4161" s="196" t="s">
        <v>489</v>
      </c>
      <c r="H4161" s="197">
        <v>4</v>
      </c>
      <c r="I4161" s="198"/>
      <c r="J4161" s="199">
        <f>ROUND(I4161*H4161,2)</f>
        <v>0</v>
      </c>
      <c r="K4161" s="195" t="s">
        <v>21</v>
      </c>
      <c r="L4161" s="61"/>
      <c r="M4161" s="200" t="s">
        <v>21</v>
      </c>
      <c r="N4161" s="201" t="s">
        <v>42</v>
      </c>
      <c r="O4161" s="42"/>
      <c r="P4161" s="202">
        <f>O4161*H4161</f>
        <v>0</v>
      </c>
      <c r="Q4161" s="202">
        <v>0</v>
      </c>
      <c r="R4161" s="202">
        <f>Q4161*H4161</f>
        <v>0</v>
      </c>
      <c r="S4161" s="202">
        <v>0</v>
      </c>
      <c r="T4161" s="203">
        <f>S4161*H4161</f>
        <v>0</v>
      </c>
      <c r="AR4161" s="24" t="s">
        <v>133</v>
      </c>
      <c r="AT4161" s="24" t="s">
        <v>129</v>
      </c>
      <c r="AU4161" s="24" t="s">
        <v>138</v>
      </c>
      <c r="AY4161" s="24" t="s">
        <v>126</v>
      </c>
      <c r="BE4161" s="204">
        <f>IF(N4161="základní",J4161,0)</f>
        <v>0</v>
      </c>
      <c r="BF4161" s="204">
        <f>IF(N4161="snížená",J4161,0)</f>
        <v>0</v>
      </c>
      <c r="BG4161" s="204">
        <f>IF(N4161="zákl. přenesená",J4161,0)</f>
        <v>0</v>
      </c>
      <c r="BH4161" s="204">
        <f>IF(N4161="sníž. přenesená",J4161,0)</f>
        <v>0</v>
      </c>
      <c r="BI4161" s="204">
        <f>IF(N4161="nulová",J4161,0)</f>
        <v>0</v>
      </c>
      <c r="BJ4161" s="24" t="s">
        <v>134</v>
      </c>
      <c r="BK4161" s="204">
        <f>ROUND(I4161*H4161,2)</f>
        <v>0</v>
      </c>
      <c r="BL4161" s="24" t="s">
        <v>133</v>
      </c>
      <c r="BM4161" s="24" t="s">
        <v>4849</v>
      </c>
    </row>
    <row r="4162" spans="2:65" s="1" customFormat="1" ht="13.5">
      <c r="B4162" s="41"/>
      <c r="C4162" s="63"/>
      <c r="D4162" s="205" t="s">
        <v>135</v>
      </c>
      <c r="E4162" s="63"/>
      <c r="F4162" s="206" t="s">
        <v>4848</v>
      </c>
      <c r="G4162" s="63"/>
      <c r="H4162" s="63"/>
      <c r="I4162" s="163"/>
      <c r="J4162" s="63"/>
      <c r="K4162" s="63"/>
      <c r="L4162" s="61"/>
      <c r="M4162" s="207"/>
      <c r="N4162" s="42"/>
      <c r="O4162" s="42"/>
      <c r="P4162" s="42"/>
      <c r="Q4162" s="42"/>
      <c r="R4162" s="42"/>
      <c r="S4162" s="42"/>
      <c r="T4162" s="78"/>
      <c r="AT4162" s="24" t="s">
        <v>135</v>
      </c>
      <c r="AU4162" s="24" t="s">
        <v>138</v>
      </c>
    </row>
    <row r="4163" spans="2:65" s="1" customFormat="1" ht="22.5" customHeight="1">
      <c r="B4163" s="41"/>
      <c r="C4163" s="193" t="s">
        <v>2556</v>
      </c>
      <c r="D4163" s="193" t="s">
        <v>129</v>
      </c>
      <c r="E4163" s="194" t="s">
        <v>4850</v>
      </c>
      <c r="F4163" s="195" t="s">
        <v>4851</v>
      </c>
      <c r="G4163" s="196" t="s">
        <v>489</v>
      </c>
      <c r="H4163" s="197">
        <v>24</v>
      </c>
      <c r="I4163" s="198"/>
      <c r="J4163" s="199">
        <f>ROUND(I4163*H4163,2)</f>
        <v>0</v>
      </c>
      <c r="K4163" s="195" t="s">
        <v>21</v>
      </c>
      <c r="L4163" s="61"/>
      <c r="M4163" s="200" t="s">
        <v>21</v>
      </c>
      <c r="N4163" s="201" t="s">
        <v>42</v>
      </c>
      <c r="O4163" s="42"/>
      <c r="P4163" s="202">
        <f>O4163*H4163</f>
        <v>0</v>
      </c>
      <c r="Q4163" s="202">
        <v>0</v>
      </c>
      <c r="R4163" s="202">
        <f>Q4163*H4163</f>
        <v>0</v>
      </c>
      <c r="S4163" s="202">
        <v>0</v>
      </c>
      <c r="T4163" s="203">
        <f>S4163*H4163</f>
        <v>0</v>
      </c>
      <c r="AR4163" s="24" t="s">
        <v>133</v>
      </c>
      <c r="AT4163" s="24" t="s">
        <v>129</v>
      </c>
      <c r="AU4163" s="24" t="s">
        <v>138</v>
      </c>
      <c r="AY4163" s="24" t="s">
        <v>126</v>
      </c>
      <c r="BE4163" s="204">
        <f>IF(N4163="základní",J4163,0)</f>
        <v>0</v>
      </c>
      <c r="BF4163" s="204">
        <f>IF(N4163="snížená",J4163,0)</f>
        <v>0</v>
      </c>
      <c r="BG4163" s="204">
        <f>IF(N4163="zákl. přenesená",J4163,0)</f>
        <v>0</v>
      </c>
      <c r="BH4163" s="204">
        <f>IF(N4163="sníž. přenesená",J4163,0)</f>
        <v>0</v>
      </c>
      <c r="BI4163" s="204">
        <f>IF(N4163="nulová",J4163,0)</f>
        <v>0</v>
      </c>
      <c r="BJ4163" s="24" t="s">
        <v>134</v>
      </c>
      <c r="BK4163" s="204">
        <f>ROUND(I4163*H4163,2)</f>
        <v>0</v>
      </c>
      <c r="BL4163" s="24" t="s">
        <v>133</v>
      </c>
      <c r="BM4163" s="24" t="s">
        <v>4852</v>
      </c>
    </row>
    <row r="4164" spans="2:65" s="1" customFormat="1" ht="13.5">
      <c r="B4164" s="41"/>
      <c r="C4164" s="63"/>
      <c r="D4164" s="205" t="s">
        <v>135</v>
      </c>
      <c r="E4164" s="63"/>
      <c r="F4164" s="206" t="s">
        <v>4851</v>
      </c>
      <c r="G4164" s="63"/>
      <c r="H4164" s="63"/>
      <c r="I4164" s="163"/>
      <c r="J4164" s="63"/>
      <c r="K4164" s="63"/>
      <c r="L4164" s="61"/>
      <c r="M4164" s="207"/>
      <c r="N4164" s="42"/>
      <c r="O4164" s="42"/>
      <c r="P4164" s="42"/>
      <c r="Q4164" s="42"/>
      <c r="R4164" s="42"/>
      <c r="S4164" s="42"/>
      <c r="T4164" s="78"/>
      <c r="AT4164" s="24" t="s">
        <v>135</v>
      </c>
      <c r="AU4164" s="24" t="s">
        <v>138</v>
      </c>
    </row>
    <row r="4165" spans="2:65" s="1" customFormat="1" ht="22.5" customHeight="1">
      <c r="B4165" s="41"/>
      <c r="C4165" s="193" t="s">
        <v>4853</v>
      </c>
      <c r="D4165" s="193" t="s">
        <v>129</v>
      </c>
      <c r="E4165" s="194" t="s">
        <v>4854</v>
      </c>
      <c r="F4165" s="195" t="s">
        <v>4855</v>
      </c>
      <c r="G4165" s="196" t="s">
        <v>489</v>
      </c>
      <c r="H4165" s="197">
        <v>126</v>
      </c>
      <c r="I4165" s="198"/>
      <c r="J4165" s="199">
        <f>ROUND(I4165*H4165,2)</f>
        <v>0</v>
      </c>
      <c r="K4165" s="195" t="s">
        <v>21</v>
      </c>
      <c r="L4165" s="61"/>
      <c r="M4165" s="200" t="s">
        <v>21</v>
      </c>
      <c r="N4165" s="201" t="s">
        <v>42</v>
      </c>
      <c r="O4165" s="42"/>
      <c r="P4165" s="202">
        <f>O4165*H4165</f>
        <v>0</v>
      </c>
      <c r="Q4165" s="202">
        <v>0</v>
      </c>
      <c r="R4165" s="202">
        <f>Q4165*H4165</f>
        <v>0</v>
      </c>
      <c r="S4165" s="202">
        <v>0</v>
      </c>
      <c r="T4165" s="203">
        <f>S4165*H4165</f>
        <v>0</v>
      </c>
      <c r="AR4165" s="24" t="s">
        <v>133</v>
      </c>
      <c r="AT4165" s="24" t="s">
        <v>129</v>
      </c>
      <c r="AU4165" s="24" t="s">
        <v>138</v>
      </c>
      <c r="AY4165" s="24" t="s">
        <v>126</v>
      </c>
      <c r="BE4165" s="204">
        <f>IF(N4165="základní",J4165,0)</f>
        <v>0</v>
      </c>
      <c r="BF4165" s="204">
        <f>IF(N4165="snížená",J4165,0)</f>
        <v>0</v>
      </c>
      <c r="BG4165" s="204">
        <f>IF(N4165="zákl. přenesená",J4165,0)</f>
        <v>0</v>
      </c>
      <c r="BH4165" s="204">
        <f>IF(N4165="sníž. přenesená",J4165,0)</f>
        <v>0</v>
      </c>
      <c r="BI4165" s="204">
        <f>IF(N4165="nulová",J4165,0)</f>
        <v>0</v>
      </c>
      <c r="BJ4165" s="24" t="s">
        <v>134</v>
      </c>
      <c r="BK4165" s="204">
        <f>ROUND(I4165*H4165,2)</f>
        <v>0</v>
      </c>
      <c r="BL4165" s="24" t="s">
        <v>133</v>
      </c>
      <c r="BM4165" s="24" t="s">
        <v>4856</v>
      </c>
    </row>
    <row r="4166" spans="2:65" s="1" customFormat="1" ht="13.5">
      <c r="B4166" s="41"/>
      <c r="C4166" s="63"/>
      <c r="D4166" s="205" t="s">
        <v>135</v>
      </c>
      <c r="E4166" s="63"/>
      <c r="F4166" s="206" t="s">
        <v>4855</v>
      </c>
      <c r="G4166" s="63"/>
      <c r="H4166" s="63"/>
      <c r="I4166" s="163"/>
      <c r="J4166" s="63"/>
      <c r="K4166" s="63"/>
      <c r="L4166" s="61"/>
      <c r="M4166" s="207"/>
      <c r="N4166" s="42"/>
      <c r="O4166" s="42"/>
      <c r="P4166" s="42"/>
      <c r="Q4166" s="42"/>
      <c r="R4166" s="42"/>
      <c r="S4166" s="42"/>
      <c r="T4166" s="78"/>
      <c r="AT4166" s="24" t="s">
        <v>135</v>
      </c>
      <c r="AU4166" s="24" t="s">
        <v>138</v>
      </c>
    </row>
    <row r="4167" spans="2:65" s="1" customFormat="1" ht="22.5" customHeight="1">
      <c r="B4167" s="41"/>
      <c r="C4167" s="193" t="s">
        <v>2559</v>
      </c>
      <c r="D4167" s="193" t="s">
        <v>129</v>
      </c>
      <c r="E4167" s="194" t="s">
        <v>4857</v>
      </c>
      <c r="F4167" s="195" t="s">
        <v>4858</v>
      </c>
      <c r="G4167" s="196" t="s">
        <v>489</v>
      </c>
      <c r="H4167" s="197">
        <v>1</v>
      </c>
      <c r="I4167" s="198"/>
      <c r="J4167" s="199">
        <f>ROUND(I4167*H4167,2)</f>
        <v>0</v>
      </c>
      <c r="K4167" s="195" t="s">
        <v>21</v>
      </c>
      <c r="L4167" s="61"/>
      <c r="M4167" s="200" t="s">
        <v>21</v>
      </c>
      <c r="N4167" s="201" t="s">
        <v>42</v>
      </c>
      <c r="O4167" s="42"/>
      <c r="P4167" s="202">
        <f>O4167*H4167</f>
        <v>0</v>
      </c>
      <c r="Q4167" s="202">
        <v>0</v>
      </c>
      <c r="R4167" s="202">
        <f>Q4167*H4167</f>
        <v>0</v>
      </c>
      <c r="S4167" s="202">
        <v>0</v>
      </c>
      <c r="T4167" s="203">
        <f>S4167*H4167</f>
        <v>0</v>
      </c>
      <c r="AR4167" s="24" t="s">
        <v>133</v>
      </c>
      <c r="AT4167" s="24" t="s">
        <v>129</v>
      </c>
      <c r="AU4167" s="24" t="s">
        <v>138</v>
      </c>
      <c r="AY4167" s="24" t="s">
        <v>126</v>
      </c>
      <c r="BE4167" s="204">
        <f>IF(N4167="základní",J4167,0)</f>
        <v>0</v>
      </c>
      <c r="BF4167" s="204">
        <f>IF(N4167="snížená",J4167,0)</f>
        <v>0</v>
      </c>
      <c r="BG4167" s="204">
        <f>IF(N4167="zákl. přenesená",J4167,0)</f>
        <v>0</v>
      </c>
      <c r="BH4167" s="204">
        <f>IF(N4167="sníž. přenesená",J4167,0)</f>
        <v>0</v>
      </c>
      <c r="BI4167" s="204">
        <f>IF(N4167="nulová",J4167,0)</f>
        <v>0</v>
      </c>
      <c r="BJ4167" s="24" t="s">
        <v>134</v>
      </c>
      <c r="BK4167" s="204">
        <f>ROUND(I4167*H4167,2)</f>
        <v>0</v>
      </c>
      <c r="BL4167" s="24" t="s">
        <v>133</v>
      </c>
      <c r="BM4167" s="24" t="s">
        <v>4859</v>
      </c>
    </row>
    <row r="4168" spans="2:65" s="1" customFormat="1" ht="13.5">
      <c r="B4168" s="41"/>
      <c r="C4168" s="63"/>
      <c r="D4168" s="205" t="s">
        <v>135</v>
      </c>
      <c r="E4168" s="63"/>
      <c r="F4168" s="206" t="s">
        <v>4858</v>
      </c>
      <c r="G4168" s="63"/>
      <c r="H4168" s="63"/>
      <c r="I4168" s="163"/>
      <c r="J4168" s="63"/>
      <c r="K4168" s="63"/>
      <c r="L4168" s="61"/>
      <c r="M4168" s="207"/>
      <c r="N4168" s="42"/>
      <c r="O4168" s="42"/>
      <c r="P4168" s="42"/>
      <c r="Q4168" s="42"/>
      <c r="R4168" s="42"/>
      <c r="S4168" s="42"/>
      <c r="T4168" s="78"/>
      <c r="AT4168" s="24" t="s">
        <v>135</v>
      </c>
      <c r="AU4168" s="24" t="s">
        <v>138</v>
      </c>
    </row>
    <row r="4169" spans="2:65" s="1" customFormat="1" ht="22.5" customHeight="1">
      <c r="B4169" s="41"/>
      <c r="C4169" s="193" t="s">
        <v>4860</v>
      </c>
      <c r="D4169" s="193" t="s">
        <v>129</v>
      </c>
      <c r="E4169" s="194" t="s">
        <v>4861</v>
      </c>
      <c r="F4169" s="195" t="s">
        <v>4862</v>
      </c>
      <c r="G4169" s="196" t="s">
        <v>169</v>
      </c>
      <c r="H4169" s="197">
        <v>350</v>
      </c>
      <c r="I4169" s="198"/>
      <c r="J4169" s="199">
        <f>ROUND(I4169*H4169,2)</f>
        <v>0</v>
      </c>
      <c r="K4169" s="195" t="s">
        <v>21</v>
      </c>
      <c r="L4169" s="61"/>
      <c r="M4169" s="200" t="s">
        <v>21</v>
      </c>
      <c r="N4169" s="201" t="s">
        <v>42</v>
      </c>
      <c r="O4169" s="42"/>
      <c r="P4169" s="202">
        <f>O4169*H4169</f>
        <v>0</v>
      </c>
      <c r="Q4169" s="202">
        <v>0</v>
      </c>
      <c r="R4169" s="202">
        <f>Q4169*H4169</f>
        <v>0</v>
      </c>
      <c r="S4169" s="202">
        <v>0</v>
      </c>
      <c r="T4169" s="203">
        <f>S4169*H4169</f>
        <v>0</v>
      </c>
      <c r="AR4169" s="24" t="s">
        <v>133</v>
      </c>
      <c r="AT4169" s="24" t="s">
        <v>129</v>
      </c>
      <c r="AU4169" s="24" t="s">
        <v>138</v>
      </c>
      <c r="AY4169" s="24" t="s">
        <v>126</v>
      </c>
      <c r="BE4169" s="204">
        <f>IF(N4169="základní",J4169,0)</f>
        <v>0</v>
      </c>
      <c r="BF4169" s="204">
        <f>IF(N4169="snížená",J4169,0)</f>
        <v>0</v>
      </c>
      <c r="BG4169" s="204">
        <f>IF(N4169="zákl. přenesená",J4169,0)</f>
        <v>0</v>
      </c>
      <c r="BH4169" s="204">
        <f>IF(N4169="sníž. přenesená",J4169,0)</f>
        <v>0</v>
      </c>
      <c r="BI4169" s="204">
        <f>IF(N4169="nulová",J4169,0)</f>
        <v>0</v>
      </c>
      <c r="BJ4169" s="24" t="s">
        <v>134</v>
      </c>
      <c r="BK4169" s="204">
        <f>ROUND(I4169*H4169,2)</f>
        <v>0</v>
      </c>
      <c r="BL4169" s="24" t="s">
        <v>133</v>
      </c>
      <c r="BM4169" s="24" t="s">
        <v>4863</v>
      </c>
    </row>
    <row r="4170" spans="2:65" s="1" customFormat="1" ht="13.5">
      <c r="B4170" s="41"/>
      <c r="C4170" s="63"/>
      <c r="D4170" s="205" t="s">
        <v>135</v>
      </c>
      <c r="E4170" s="63"/>
      <c r="F4170" s="206" t="s">
        <v>4862</v>
      </c>
      <c r="G4170" s="63"/>
      <c r="H4170" s="63"/>
      <c r="I4170" s="163"/>
      <c r="J4170" s="63"/>
      <c r="K4170" s="63"/>
      <c r="L4170" s="61"/>
      <c r="M4170" s="207"/>
      <c r="N4170" s="42"/>
      <c r="O4170" s="42"/>
      <c r="P4170" s="42"/>
      <c r="Q4170" s="42"/>
      <c r="R4170" s="42"/>
      <c r="S4170" s="42"/>
      <c r="T4170" s="78"/>
      <c r="AT4170" s="24" t="s">
        <v>135</v>
      </c>
      <c r="AU4170" s="24" t="s">
        <v>138</v>
      </c>
    </row>
    <row r="4171" spans="2:65" s="1" customFormat="1" ht="22.5" customHeight="1">
      <c r="B4171" s="41"/>
      <c r="C4171" s="193" t="s">
        <v>2563</v>
      </c>
      <c r="D4171" s="193" t="s">
        <v>129</v>
      </c>
      <c r="E4171" s="194" t="s">
        <v>4864</v>
      </c>
      <c r="F4171" s="195" t="s">
        <v>4865</v>
      </c>
      <c r="G4171" s="196" t="s">
        <v>169</v>
      </c>
      <c r="H4171" s="197">
        <v>16</v>
      </c>
      <c r="I4171" s="198"/>
      <c r="J4171" s="199">
        <f>ROUND(I4171*H4171,2)</f>
        <v>0</v>
      </c>
      <c r="K4171" s="195" t="s">
        <v>21</v>
      </c>
      <c r="L4171" s="61"/>
      <c r="M4171" s="200" t="s">
        <v>21</v>
      </c>
      <c r="N4171" s="201" t="s">
        <v>42</v>
      </c>
      <c r="O4171" s="42"/>
      <c r="P4171" s="202">
        <f>O4171*H4171</f>
        <v>0</v>
      </c>
      <c r="Q4171" s="202">
        <v>0</v>
      </c>
      <c r="R4171" s="202">
        <f>Q4171*H4171</f>
        <v>0</v>
      </c>
      <c r="S4171" s="202">
        <v>0</v>
      </c>
      <c r="T4171" s="203">
        <f>S4171*H4171</f>
        <v>0</v>
      </c>
      <c r="AR4171" s="24" t="s">
        <v>133</v>
      </c>
      <c r="AT4171" s="24" t="s">
        <v>129</v>
      </c>
      <c r="AU4171" s="24" t="s">
        <v>138</v>
      </c>
      <c r="AY4171" s="24" t="s">
        <v>126</v>
      </c>
      <c r="BE4171" s="204">
        <f>IF(N4171="základní",J4171,0)</f>
        <v>0</v>
      </c>
      <c r="BF4171" s="204">
        <f>IF(N4171="snížená",J4171,0)</f>
        <v>0</v>
      </c>
      <c r="BG4171" s="204">
        <f>IF(N4171="zákl. přenesená",J4171,0)</f>
        <v>0</v>
      </c>
      <c r="BH4171" s="204">
        <f>IF(N4171="sníž. přenesená",J4171,0)</f>
        <v>0</v>
      </c>
      <c r="BI4171" s="204">
        <f>IF(N4171="nulová",J4171,0)</f>
        <v>0</v>
      </c>
      <c r="BJ4171" s="24" t="s">
        <v>134</v>
      </c>
      <c r="BK4171" s="204">
        <f>ROUND(I4171*H4171,2)</f>
        <v>0</v>
      </c>
      <c r="BL4171" s="24" t="s">
        <v>133</v>
      </c>
      <c r="BM4171" s="24" t="s">
        <v>4866</v>
      </c>
    </row>
    <row r="4172" spans="2:65" s="1" customFormat="1" ht="13.5">
      <c r="B4172" s="41"/>
      <c r="C4172" s="63"/>
      <c r="D4172" s="205" t="s">
        <v>135</v>
      </c>
      <c r="E4172" s="63"/>
      <c r="F4172" s="206" t="s">
        <v>4865</v>
      </c>
      <c r="G4172" s="63"/>
      <c r="H4172" s="63"/>
      <c r="I4172" s="163"/>
      <c r="J4172" s="63"/>
      <c r="K4172" s="63"/>
      <c r="L4172" s="61"/>
      <c r="M4172" s="207"/>
      <c r="N4172" s="42"/>
      <c r="O4172" s="42"/>
      <c r="P4172" s="42"/>
      <c r="Q4172" s="42"/>
      <c r="R4172" s="42"/>
      <c r="S4172" s="42"/>
      <c r="T4172" s="78"/>
      <c r="AT4172" s="24" t="s">
        <v>135</v>
      </c>
      <c r="AU4172" s="24" t="s">
        <v>138</v>
      </c>
    </row>
    <row r="4173" spans="2:65" s="1" customFormat="1" ht="22.5" customHeight="1">
      <c r="B4173" s="41"/>
      <c r="C4173" s="193" t="s">
        <v>4867</v>
      </c>
      <c r="D4173" s="193" t="s">
        <v>129</v>
      </c>
      <c r="E4173" s="194" t="s">
        <v>4868</v>
      </c>
      <c r="F4173" s="195" t="s">
        <v>4869</v>
      </c>
      <c r="G4173" s="196" t="s">
        <v>489</v>
      </c>
      <c r="H4173" s="197">
        <v>10</v>
      </c>
      <c r="I4173" s="198"/>
      <c r="J4173" s="199">
        <f>ROUND(I4173*H4173,2)</f>
        <v>0</v>
      </c>
      <c r="K4173" s="195" t="s">
        <v>21</v>
      </c>
      <c r="L4173" s="61"/>
      <c r="M4173" s="200" t="s">
        <v>21</v>
      </c>
      <c r="N4173" s="201" t="s">
        <v>42</v>
      </c>
      <c r="O4173" s="42"/>
      <c r="P4173" s="202">
        <f>O4173*H4173</f>
        <v>0</v>
      </c>
      <c r="Q4173" s="202">
        <v>0</v>
      </c>
      <c r="R4173" s="202">
        <f>Q4173*H4173</f>
        <v>0</v>
      </c>
      <c r="S4173" s="202">
        <v>0</v>
      </c>
      <c r="T4173" s="203">
        <f>S4173*H4173</f>
        <v>0</v>
      </c>
      <c r="AR4173" s="24" t="s">
        <v>133</v>
      </c>
      <c r="AT4173" s="24" t="s">
        <v>129</v>
      </c>
      <c r="AU4173" s="24" t="s">
        <v>138</v>
      </c>
      <c r="AY4173" s="24" t="s">
        <v>126</v>
      </c>
      <c r="BE4173" s="204">
        <f>IF(N4173="základní",J4173,0)</f>
        <v>0</v>
      </c>
      <c r="BF4173" s="204">
        <f>IF(N4173="snížená",J4173,0)</f>
        <v>0</v>
      </c>
      <c r="BG4173" s="204">
        <f>IF(N4173="zákl. přenesená",J4173,0)</f>
        <v>0</v>
      </c>
      <c r="BH4173" s="204">
        <f>IF(N4173="sníž. přenesená",J4173,0)</f>
        <v>0</v>
      </c>
      <c r="BI4173" s="204">
        <f>IF(N4173="nulová",J4173,0)</f>
        <v>0</v>
      </c>
      <c r="BJ4173" s="24" t="s">
        <v>134</v>
      </c>
      <c r="BK4173" s="204">
        <f>ROUND(I4173*H4173,2)</f>
        <v>0</v>
      </c>
      <c r="BL4173" s="24" t="s">
        <v>133</v>
      </c>
      <c r="BM4173" s="24" t="s">
        <v>4870</v>
      </c>
    </row>
    <row r="4174" spans="2:65" s="1" customFormat="1" ht="13.5">
      <c r="B4174" s="41"/>
      <c r="C4174" s="63"/>
      <c r="D4174" s="205" t="s">
        <v>135</v>
      </c>
      <c r="E4174" s="63"/>
      <c r="F4174" s="206" t="s">
        <v>4869</v>
      </c>
      <c r="G4174" s="63"/>
      <c r="H4174" s="63"/>
      <c r="I4174" s="163"/>
      <c r="J4174" s="63"/>
      <c r="K4174" s="63"/>
      <c r="L4174" s="61"/>
      <c r="M4174" s="207"/>
      <c r="N4174" s="42"/>
      <c r="O4174" s="42"/>
      <c r="P4174" s="42"/>
      <c r="Q4174" s="42"/>
      <c r="R4174" s="42"/>
      <c r="S4174" s="42"/>
      <c r="T4174" s="78"/>
      <c r="AT4174" s="24" t="s">
        <v>135</v>
      </c>
      <c r="AU4174" s="24" t="s">
        <v>138</v>
      </c>
    </row>
    <row r="4175" spans="2:65" s="1" customFormat="1" ht="22.5" customHeight="1">
      <c r="B4175" s="41"/>
      <c r="C4175" s="193" t="s">
        <v>2566</v>
      </c>
      <c r="D4175" s="193" t="s">
        <v>129</v>
      </c>
      <c r="E4175" s="194" t="s">
        <v>4871</v>
      </c>
      <c r="F4175" s="195" t="s">
        <v>4872</v>
      </c>
      <c r="G4175" s="196" t="s">
        <v>489</v>
      </c>
      <c r="H4175" s="197">
        <v>13</v>
      </c>
      <c r="I4175" s="198"/>
      <c r="J4175" s="199">
        <f>ROUND(I4175*H4175,2)</f>
        <v>0</v>
      </c>
      <c r="K4175" s="195" t="s">
        <v>21</v>
      </c>
      <c r="L4175" s="61"/>
      <c r="M4175" s="200" t="s">
        <v>21</v>
      </c>
      <c r="N4175" s="201" t="s">
        <v>42</v>
      </c>
      <c r="O4175" s="42"/>
      <c r="P4175" s="202">
        <f>O4175*H4175</f>
        <v>0</v>
      </c>
      <c r="Q4175" s="202">
        <v>0</v>
      </c>
      <c r="R4175" s="202">
        <f>Q4175*H4175</f>
        <v>0</v>
      </c>
      <c r="S4175" s="202">
        <v>0</v>
      </c>
      <c r="T4175" s="203">
        <f>S4175*H4175</f>
        <v>0</v>
      </c>
      <c r="AR4175" s="24" t="s">
        <v>133</v>
      </c>
      <c r="AT4175" s="24" t="s">
        <v>129</v>
      </c>
      <c r="AU4175" s="24" t="s">
        <v>138</v>
      </c>
      <c r="AY4175" s="24" t="s">
        <v>126</v>
      </c>
      <c r="BE4175" s="204">
        <f>IF(N4175="základní",J4175,0)</f>
        <v>0</v>
      </c>
      <c r="BF4175" s="204">
        <f>IF(N4175="snížená",J4175,0)</f>
        <v>0</v>
      </c>
      <c r="BG4175" s="204">
        <f>IF(N4175="zákl. přenesená",J4175,0)</f>
        <v>0</v>
      </c>
      <c r="BH4175" s="204">
        <f>IF(N4175="sníž. přenesená",J4175,0)</f>
        <v>0</v>
      </c>
      <c r="BI4175" s="204">
        <f>IF(N4175="nulová",J4175,0)</f>
        <v>0</v>
      </c>
      <c r="BJ4175" s="24" t="s">
        <v>134</v>
      </c>
      <c r="BK4175" s="204">
        <f>ROUND(I4175*H4175,2)</f>
        <v>0</v>
      </c>
      <c r="BL4175" s="24" t="s">
        <v>133</v>
      </c>
      <c r="BM4175" s="24" t="s">
        <v>4873</v>
      </c>
    </row>
    <row r="4176" spans="2:65" s="1" customFormat="1" ht="13.5">
      <c r="B4176" s="41"/>
      <c r="C4176" s="63"/>
      <c r="D4176" s="205" t="s">
        <v>135</v>
      </c>
      <c r="E4176" s="63"/>
      <c r="F4176" s="206" t="s">
        <v>4874</v>
      </c>
      <c r="G4176" s="63"/>
      <c r="H4176" s="63"/>
      <c r="I4176" s="163"/>
      <c r="J4176" s="63"/>
      <c r="K4176" s="63"/>
      <c r="L4176" s="61"/>
      <c r="M4176" s="207"/>
      <c r="N4176" s="42"/>
      <c r="O4176" s="42"/>
      <c r="P4176" s="42"/>
      <c r="Q4176" s="42"/>
      <c r="R4176" s="42"/>
      <c r="S4176" s="42"/>
      <c r="T4176" s="78"/>
      <c r="AT4176" s="24" t="s">
        <v>135</v>
      </c>
      <c r="AU4176" s="24" t="s">
        <v>138</v>
      </c>
    </row>
    <row r="4177" spans="2:65" s="1" customFormat="1" ht="22.5" customHeight="1">
      <c r="B4177" s="41"/>
      <c r="C4177" s="193" t="s">
        <v>4875</v>
      </c>
      <c r="D4177" s="193" t="s">
        <v>129</v>
      </c>
      <c r="E4177" s="194" t="s">
        <v>4876</v>
      </c>
      <c r="F4177" s="195" t="s">
        <v>4877</v>
      </c>
      <c r="G4177" s="196" t="s">
        <v>489</v>
      </c>
      <c r="H4177" s="197">
        <v>17</v>
      </c>
      <c r="I4177" s="198"/>
      <c r="J4177" s="199">
        <f>ROUND(I4177*H4177,2)</f>
        <v>0</v>
      </c>
      <c r="K4177" s="195" t="s">
        <v>21</v>
      </c>
      <c r="L4177" s="61"/>
      <c r="M4177" s="200" t="s">
        <v>21</v>
      </c>
      <c r="N4177" s="201" t="s">
        <v>42</v>
      </c>
      <c r="O4177" s="42"/>
      <c r="P4177" s="202">
        <f>O4177*H4177</f>
        <v>0</v>
      </c>
      <c r="Q4177" s="202">
        <v>0</v>
      </c>
      <c r="R4177" s="202">
        <f>Q4177*H4177</f>
        <v>0</v>
      </c>
      <c r="S4177" s="202">
        <v>0</v>
      </c>
      <c r="T4177" s="203">
        <f>S4177*H4177</f>
        <v>0</v>
      </c>
      <c r="AR4177" s="24" t="s">
        <v>133</v>
      </c>
      <c r="AT4177" s="24" t="s">
        <v>129</v>
      </c>
      <c r="AU4177" s="24" t="s">
        <v>138</v>
      </c>
      <c r="AY4177" s="24" t="s">
        <v>126</v>
      </c>
      <c r="BE4177" s="204">
        <f>IF(N4177="základní",J4177,0)</f>
        <v>0</v>
      </c>
      <c r="BF4177" s="204">
        <f>IF(N4177="snížená",J4177,0)</f>
        <v>0</v>
      </c>
      <c r="BG4177" s="204">
        <f>IF(N4177="zákl. přenesená",J4177,0)</f>
        <v>0</v>
      </c>
      <c r="BH4177" s="204">
        <f>IF(N4177="sníž. přenesená",J4177,0)</f>
        <v>0</v>
      </c>
      <c r="BI4177" s="204">
        <f>IF(N4177="nulová",J4177,0)</f>
        <v>0</v>
      </c>
      <c r="BJ4177" s="24" t="s">
        <v>134</v>
      </c>
      <c r="BK4177" s="204">
        <f>ROUND(I4177*H4177,2)</f>
        <v>0</v>
      </c>
      <c r="BL4177" s="24" t="s">
        <v>133</v>
      </c>
      <c r="BM4177" s="24" t="s">
        <v>4878</v>
      </c>
    </row>
    <row r="4178" spans="2:65" s="1" customFormat="1" ht="13.5">
      <c r="B4178" s="41"/>
      <c r="C4178" s="63"/>
      <c r="D4178" s="205" t="s">
        <v>135</v>
      </c>
      <c r="E4178" s="63"/>
      <c r="F4178" s="206" t="s">
        <v>4879</v>
      </c>
      <c r="G4178" s="63"/>
      <c r="H4178" s="63"/>
      <c r="I4178" s="163"/>
      <c r="J4178" s="63"/>
      <c r="K4178" s="63"/>
      <c r="L4178" s="61"/>
      <c r="M4178" s="207"/>
      <c r="N4178" s="42"/>
      <c r="O4178" s="42"/>
      <c r="P4178" s="42"/>
      <c r="Q4178" s="42"/>
      <c r="R4178" s="42"/>
      <c r="S4178" s="42"/>
      <c r="T4178" s="78"/>
      <c r="AT4178" s="24" t="s">
        <v>135</v>
      </c>
      <c r="AU4178" s="24" t="s">
        <v>138</v>
      </c>
    </row>
    <row r="4179" spans="2:65" s="1" customFormat="1" ht="22.5" customHeight="1">
      <c r="B4179" s="41"/>
      <c r="C4179" s="193" t="s">
        <v>2570</v>
      </c>
      <c r="D4179" s="193" t="s">
        <v>129</v>
      </c>
      <c r="E4179" s="194" t="s">
        <v>4880</v>
      </c>
      <c r="F4179" s="195" t="s">
        <v>4881</v>
      </c>
      <c r="G4179" s="196" t="s">
        <v>489</v>
      </c>
      <c r="H4179" s="197">
        <v>1</v>
      </c>
      <c r="I4179" s="198"/>
      <c r="J4179" s="199">
        <f>ROUND(I4179*H4179,2)</f>
        <v>0</v>
      </c>
      <c r="K4179" s="195" t="s">
        <v>21</v>
      </c>
      <c r="L4179" s="61"/>
      <c r="M4179" s="200" t="s">
        <v>21</v>
      </c>
      <c r="N4179" s="201" t="s">
        <v>42</v>
      </c>
      <c r="O4179" s="42"/>
      <c r="P4179" s="202">
        <f>O4179*H4179</f>
        <v>0</v>
      </c>
      <c r="Q4179" s="202">
        <v>0</v>
      </c>
      <c r="R4179" s="202">
        <f>Q4179*H4179</f>
        <v>0</v>
      </c>
      <c r="S4179" s="202">
        <v>0</v>
      </c>
      <c r="T4179" s="203">
        <f>S4179*H4179</f>
        <v>0</v>
      </c>
      <c r="AR4179" s="24" t="s">
        <v>133</v>
      </c>
      <c r="AT4179" s="24" t="s">
        <v>129</v>
      </c>
      <c r="AU4179" s="24" t="s">
        <v>138</v>
      </c>
      <c r="AY4179" s="24" t="s">
        <v>126</v>
      </c>
      <c r="BE4179" s="204">
        <f>IF(N4179="základní",J4179,0)</f>
        <v>0</v>
      </c>
      <c r="BF4179" s="204">
        <f>IF(N4179="snížená",J4179,0)</f>
        <v>0</v>
      </c>
      <c r="BG4179" s="204">
        <f>IF(N4179="zákl. přenesená",J4179,0)</f>
        <v>0</v>
      </c>
      <c r="BH4179" s="204">
        <f>IF(N4179="sníž. přenesená",J4179,0)</f>
        <v>0</v>
      </c>
      <c r="BI4179" s="204">
        <f>IF(N4179="nulová",J4179,0)</f>
        <v>0</v>
      </c>
      <c r="BJ4179" s="24" t="s">
        <v>134</v>
      </c>
      <c r="BK4179" s="204">
        <f>ROUND(I4179*H4179,2)</f>
        <v>0</v>
      </c>
      <c r="BL4179" s="24" t="s">
        <v>133</v>
      </c>
      <c r="BM4179" s="24" t="s">
        <v>4882</v>
      </c>
    </row>
    <row r="4180" spans="2:65" s="1" customFormat="1" ht="13.5">
      <c r="B4180" s="41"/>
      <c r="C4180" s="63"/>
      <c r="D4180" s="205" t="s">
        <v>135</v>
      </c>
      <c r="E4180" s="63"/>
      <c r="F4180" s="206" t="s">
        <v>4881</v>
      </c>
      <c r="G4180" s="63"/>
      <c r="H4180" s="63"/>
      <c r="I4180" s="163"/>
      <c r="J4180" s="63"/>
      <c r="K4180" s="63"/>
      <c r="L4180" s="61"/>
      <c r="M4180" s="207"/>
      <c r="N4180" s="42"/>
      <c r="O4180" s="42"/>
      <c r="P4180" s="42"/>
      <c r="Q4180" s="42"/>
      <c r="R4180" s="42"/>
      <c r="S4180" s="42"/>
      <c r="T4180" s="78"/>
      <c r="AT4180" s="24" t="s">
        <v>135</v>
      </c>
      <c r="AU4180" s="24" t="s">
        <v>138</v>
      </c>
    </row>
    <row r="4181" spans="2:65" s="1" customFormat="1" ht="22.5" customHeight="1">
      <c r="B4181" s="41"/>
      <c r="C4181" s="193" t="s">
        <v>4883</v>
      </c>
      <c r="D4181" s="193" t="s">
        <v>129</v>
      </c>
      <c r="E4181" s="194" t="s">
        <v>4884</v>
      </c>
      <c r="F4181" s="195" t="s">
        <v>4885</v>
      </c>
      <c r="G4181" s="196" t="s">
        <v>489</v>
      </c>
      <c r="H4181" s="197">
        <v>21</v>
      </c>
      <c r="I4181" s="198"/>
      <c r="J4181" s="199">
        <f>ROUND(I4181*H4181,2)</f>
        <v>0</v>
      </c>
      <c r="K4181" s="195" t="s">
        <v>21</v>
      </c>
      <c r="L4181" s="61"/>
      <c r="M4181" s="200" t="s">
        <v>21</v>
      </c>
      <c r="N4181" s="201" t="s">
        <v>42</v>
      </c>
      <c r="O4181" s="42"/>
      <c r="P4181" s="202">
        <f>O4181*H4181</f>
        <v>0</v>
      </c>
      <c r="Q4181" s="202">
        <v>0</v>
      </c>
      <c r="R4181" s="202">
        <f>Q4181*H4181</f>
        <v>0</v>
      </c>
      <c r="S4181" s="202">
        <v>0</v>
      </c>
      <c r="T4181" s="203">
        <f>S4181*H4181</f>
        <v>0</v>
      </c>
      <c r="AR4181" s="24" t="s">
        <v>133</v>
      </c>
      <c r="AT4181" s="24" t="s">
        <v>129</v>
      </c>
      <c r="AU4181" s="24" t="s">
        <v>138</v>
      </c>
      <c r="AY4181" s="24" t="s">
        <v>126</v>
      </c>
      <c r="BE4181" s="204">
        <f>IF(N4181="základní",J4181,0)</f>
        <v>0</v>
      </c>
      <c r="BF4181" s="204">
        <f>IF(N4181="snížená",J4181,0)</f>
        <v>0</v>
      </c>
      <c r="BG4181" s="204">
        <f>IF(N4181="zákl. přenesená",J4181,0)</f>
        <v>0</v>
      </c>
      <c r="BH4181" s="204">
        <f>IF(N4181="sníž. přenesená",J4181,0)</f>
        <v>0</v>
      </c>
      <c r="BI4181" s="204">
        <f>IF(N4181="nulová",J4181,0)</f>
        <v>0</v>
      </c>
      <c r="BJ4181" s="24" t="s">
        <v>134</v>
      </c>
      <c r="BK4181" s="204">
        <f>ROUND(I4181*H4181,2)</f>
        <v>0</v>
      </c>
      <c r="BL4181" s="24" t="s">
        <v>133</v>
      </c>
      <c r="BM4181" s="24" t="s">
        <v>4886</v>
      </c>
    </row>
    <row r="4182" spans="2:65" s="1" customFormat="1" ht="13.5">
      <c r="B4182" s="41"/>
      <c r="C4182" s="63"/>
      <c r="D4182" s="205" t="s">
        <v>135</v>
      </c>
      <c r="E4182" s="63"/>
      <c r="F4182" s="206" t="s">
        <v>4885</v>
      </c>
      <c r="G4182" s="63"/>
      <c r="H4182" s="63"/>
      <c r="I4182" s="163"/>
      <c r="J4182" s="63"/>
      <c r="K4182" s="63"/>
      <c r="L4182" s="61"/>
      <c r="M4182" s="207"/>
      <c r="N4182" s="42"/>
      <c r="O4182" s="42"/>
      <c r="P4182" s="42"/>
      <c r="Q4182" s="42"/>
      <c r="R4182" s="42"/>
      <c r="S4182" s="42"/>
      <c r="T4182" s="78"/>
      <c r="AT4182" s="24" t="s">
        <v>135</v>
      </c>
      <c r="AU4182" s="24" t="s">
        <v>138</v>
      </c>
    </row>
    <row r="4183" spans="2:65" s="1" customFormat="1" ht="22.5" customHeight="1">
      <c r="B4183" s="41"/>
      <c r="C4183" s="193" t="s">
        <v>2575</v>
      </c>
      <c r="D4183" s="193" t="s">
        <v>129</v>
      </c>
      <c r="E4183" s="194" t="s">
        <v>4887</v>
      </c>
      <c r="F4183" s="195" t="s">
        <v>4888</v>
      </c>
      <c r="G4183" s="196" t="s">
        <v>489</v>
      </c>
      <c r="H4183" s="197">
        <v>225</v>
      </c>
      <c r="I4183" s="198"/>
      <c r="J4183" s="199">
        <f>ROUND(I4183*H4183,2)</f>
        <v>0</v>
      </c>
      <c r="K4183" s="195" t="s">
        <v>21</v>
      </c>
      <c r="L4183" s="61"/>
      <c r="M4183" s="200" t="s">
        <v>21</v>
      </c>
      <c r="N4183" s="201" t="s">
        <v>42</v>
      </c>
      <c r="O4183" s="42"/>
      <c r="P4183" s="202">
        <f>O4183*H4183</f>
        <v>0</v>
      </c>
      <c r="Q4183" s="202">
        <v>0</v>
      </c>
      <c r="R4183" s="202">
        <f>Q4183*H4183</f>
        <v>0</v>
      </c>
      <c r="S4183" s="202">
        <v>0</v>
      </c>
      <c r="T4183" s="203">
        <f>S4183*H4183</f>
        <v>0</v>
      </c>
      <c r="AR4183" s="24" t="s">
        <v>133</v>
      </c>
      <c r="AT4183" s="24" t="s">
        <v>129</v>
      </c>
      <c r="AU4183" s="24" t="s">
        <v>138</v>
      </c>
      <c r="AY4183" s="24" t="s">
        <v>126</v>
      </c>
      <c r="BE4183" s="204">
        <f>IF(N4183="základní",J4183,0)</f>
        <v>0</v>
      </c>
      <c r="BF4183" s="204">
        <f>IF(N4183="snížená",J4183,0)</f>
        <v>0</v>
      </c>
      <c r="BG4183" s="204">
        <f>IF(N4183="zákl. přenesená",J4183,0)</f>
        <v>0</v>
      </c>
      <c r="BH4183" s="204">
        <f>IF(N4183="sníž. přenesená",J4183,0)</f>
        <v>0</v>
      </c>
      <c r="BI4183" s="204">
        <f>IF(N4183="nulová",J4183,0)</f>
        <v>0</v>
      </c>
      <c r="BJ4183" s="24" t="s">
        <v>134</v>
      </c>
      <c r="BK4183" s="204">
        <f>ROUND(I4183*H4183,2)</f>
        <v>0</v>
      </c>
      <c r="BL4183" s="24" t="s">
        <v>133</v>
      </c>
      <c r="BM4183" s="24" t="s">
        <v>4889</v>
      </c>
    </row>
    <row r="4184" spans="2:65" s="1" customFormat="1" ht="13.5">
      <c r="B4184" s="41"/>
      <c r="C4184" s="63"/>
      <c r="D4184" s="205" t="s">
        <v>135</v>
      </c>
      <c r="E4184" s="63"/>
      <c r="F4184" s="206" t="s">
        <v>4890</v>
      </c>
      <c r="G4184" s="63"/>
      <c r="H4184" s="63"/>
      <c r="I4184" s="163"/>
      <c r="J4184" s="63"/>
      <c r="K4184" s="63"/>
      <c r="L4184" s="61"/>
      <c r="M4184" s="207"/>
      <c r="N4184" s="42"/>
      <c r="O4184" s="42"/>
      <c r="P4184" s="42"/>
      <c r="Q4184" s="42"/>
      <c r="R4184" s="42"/>
      <c r="S4184" s="42"/>
      <c r="T4184" s="78"/>
      <c r="AT4184" s="24" t="s">
        <v>135</v>
      </c>
      <c r="AU4184" s="24" t="s">
        <v>138</v>
      </c>
    </row>
    <row r="4185" spans="2:65" s="1" customFormat="1" ht="22.5" customHeight="1">
      <c r="B4185" s="41"/>
      <c r="C4185" s="193" t="s">
        <v>4891</v>
      </c>
      <c r="D4185" s="193" t="s">
        <v>129</v>
      </c>
      <c r="E4185" s="194" t="s">
        <v>4892</v>
      </c>
      <c r="F4185" s="195" t="s">
        <v>4893</v>
      </c>
      <c r="G4185" s="196" t="s">
        <v>489</v>
      </c>
      <c r="H4185" s="197">
        <v>130</v>
      </c>
      <c r="I4185" s="198"/>
      <c r="J4185" s="199">
        <f>ROUND(I4185*H4185,2)</f>
        <v>0</v>
      </c>
      <c r="K4185" s="195" t="s">
        <v>21</v>
      </c>
      <c r="L4185" s="61"/>
      <c r="M4185" s="200" t="s">
        <v>21</v>
      </c>
      <c r="N4185" s="201" t="s">
        <v>42</v>
      </c>
      <c r="O4185" s="42"/>
      <c r="P4185" s="202">
        <f>O4185*H4185</f>
        <v>0</v>
      </c>
      <c r="Q4185" s="202">
        <v>0</v>
      </c>
      <c r="R4185" s="202">
        <f>Q4185*H4185</f>
        <v>0</v>
      </c>
      <c r="S4185" s="202">
        <v>0</v>
      </c>
      <c r="T4185" s="203">
        <f>S4185*H4185</f>
        <v>0</v>
      </c>
      <c r="AR4185" s="24" t="s">
        <v>133</v>
      </c>
      <c r="AT4185" s="24" t="s">
        <v>129</v>
      </c>
      <c r="AU4185" s="24" t="s">
        <v>138</v>
      </c>
      <c r="AY4185" s="24" t="s">
        <v>126</v>
      </c>
      <c r="BE4185" s="204">
        <f>IF(N4185="základní",J4185,0)</f>
        <v>0</v>
      </c>
      <c r="BF4185" s="204">
        <f>IF(N4185="snížená",J4185,0)</f>
        <v>0</v>
      </c>
      <c r="BG4185" s="204">
        <f>IF(N4185="zákl. přenesená",J4185,0)</f>
        <v>0</v>
      </c>
      <c r="BH4185" s="204">
        <f>IF(N4185="sníž. přenesená",J4185,0)</f>
        <v>0</v>
      </c>
      <c r="BI4185" s="204">
        <f>IF(N4185="nulová",J4185,0)</f>
        <v>0</v>
      </c>
      <c r="BJ4185" s="24" t="s">
        <v>134</v>
      </c>
      <c r="BK4185" s="204">
        <f>ROUND(I4185*H4185,2)</f>
        <v>0</v>
      </c>
      <c r="BL4185" s="24" t="s">
        <v>133</v>
      </c>
      <c r="BM4185" s="24" t="s">
        <v>4894</v>
      </c>
    </row>
    <row r="4186" spans="2:65" s="1" customFormat="1" ht="13.5">
      <c r="B4186" s="41"/>
      <c r="C4186" s="63"/>
      <c r="D4186" s="205" t="s">
        <v>135</v>
      </c>
      <c r="E4186" s="63"/>
      <c r="F4186" s="206" t="s">
        <v>4893</v>
      </c>
      <c r="G4186" s="63"/>
      <c r="H4186" s="63"/>
      <c r="I4186" s="163"/>
      <c r="J4186" s="63"/>
      <c r="K4186" s="63"/>
      <c r="L4186" s="61"/>
      <c r="M4186" s="207"/>
      <c r="N4186" s="42"/>
      <c r="O4186" s="42"/>
      <c r="P4186" s="42"/>
      <c r="Q4186" s="42"/>
      <c r="R4186" s="42"/>
      <c r="S4186" s="42"/>
      <c r="T4186" s="78"/>
      <c r="AT4186" s="24" t="s">
        <v>135</v>
      </c>
      <c r="AU4186" s="24" t="s">
        <v>138</v>
      </c>
    </row>
    <row r="4187" spans="2:65" s="1" customFormat="1" ht="22.5" customHeight="1">
      <c r="B4187" s="41"/>
      <c r="C4187" s="193" t="s">
        <v>2581</v>
      </c>
      <c r="D4187" s="193" t="s">
        <v>129</v>
      </c>
      <c r="E4187" s="194" t="s">
        <v>4895</v>
      </c>
      <c r="F4187" s="195" t="s">
        <v>4896</v>
      </c>
      <c r="G4187" s="196" t="s">
        <v>489</v>
      </c>
      <c r="H4187" s="197">
        <v>100</v>
      </c>
      <c r="I4187" s="198"/>
      <c r="J4187" s="199">
        <f>ROUND(I4187*H4187,2)</f>
        <v>0</v>
      </c>
      <c r="K4187" s="195" t="s">
        <v>21</v>
      </c>
      <c r="L4187" s="61"/>
      <c r="M4187" s="200" t="s">
        <v>21</v>
      </c>
      <c r="N4187" s="201" t="s">
        <v>42</v>
      </c>
      <c r="O4187" s="42"/>
      <c r="P4187" s="202">
        <f>O4187*H4187</f>
        <v>0</v>
      </c>
      <c r="Q4187" s="202">
        <v>0</v>
      </c>
      <c r="R4187" s="202">
        <f>Q4187*H4187</f>
        <v>0</v>
      </c>
      <c r="S4187" s="202">
        <v>0</v>
      </c>
      <c r="T4187" s="203">
        <f>S4187*H4187</f>
        <v>0</v>
      </c>
      <c r="AR4187" s="24" t="s">
        <v>133</v>
      </c>
      <c r="AT4187" s="24" t="s">
        <v>129</v>
      </c>
      <c r="AU4187" s="24" t="s">
        <v>138</v>
      </c>
      <c r="AY4187" s="24" t="s">
        <v>126</v>
      </c>
      <c r="BE4187" s="204">
        <f>IF(N4187="základní",J4187,0)</f>
        <v>0</v>
      </c>
      <c r="BF4187" s="204">
        <f>IF(N4187="snížená",J4187,0)</f>
        <v>0</v>
      </c>
      <c r="BG4187" s="204">
        <f>IF(N4187="zákl. přenesená",J4187,0)</f>
        <v>0</v>
      </c>
      <c r="BH4187" s="204">
        <f>IF(N4187="sníž. přenesená",J4187,0)</f>
        <v>0</v>
      </c>
      <c r="BI4187" s="204">
        <f>IF(N4187="nulová",J4187,0)</f>
        <v>0</v>
      </c>
      <c r="BJ4187" s="24" t="s">
        <v>134</v>
      </c>
      <c r="BK4187" s="204">
        <f>ROUND(I4187*H4187,2)</f>
        <v>0</v>
      </c>
      <c r="BL4187" s="24" t="s">
        <v>133</v>
      </c>
      <c r="BM4187" s="24" t="s">
        <v>4897</v>
      </c>
    </row>
    <row r="4188" spans="2:65" s="1" customFormat="1" ht="13.5">
      <c r="B4188" s="41"/>
      <c r="C4188" s="63"/>
      <c r="D4188" s="205" t="s">
        <v>135</v>
      </c>
      <c r="E4188" s="63"/>
      <c r="F4188" s="206" t="s">
        <v>4896</v>
      </c>
      <c r="G4188" s="63"/>
      <c r="H4188" s="63"/>
      <c r="I4188" s="163"/>
      <c r="J4188" s="63"/>
      <c r="K4188" s="63"/>
      <c r="L4188" s="61"/>
      <c r="M4188" s="207"/>
      <c r="N4188" s="42"/>
      <c r="O4188" s="42"/>
      <c r="P4188" s="42"/>
      <c r="Q4188" s="42"/>
      <c r="R4188" s="42"/>
      <c r="S4188" s="42"/>
      <c r="T4188" s="78"/>
      <c r="AT4188" s="24" t="s">
        <v>135</v>
      </c>
      <c r="AU4188" s="24" t="s">
        <v>138</v>
      </c>
    </row>
    <row r="4189" spans="2:65" s="1" customFormat="1" ht="22.5" customHeight="1">
      <c r="B4189" s="41"/>
      <c r="C4189" s="193" t="s">
        <v>4898</v>
      </c>
      <c r="D4189" s="193" t="s">
        <v>129</v>
      </c>
      <c r="E4189" s="194" t="s">
        <v>4899</v>
      </c>
      <c r="F4189" s="195" t="s">
        <v>4900</v>
      </c>
      <c r="G4189" s="196" t="s">
        <v>489</v>
      </c>
      <c r="H4189" s="197">
        <v>7</v>
      </c>
      <c r="I4189" s="198"/>
      <c r="J4189" s="199">
        <f>ROUND(I4189*H4189,2)</f>
        <v>0</v>
      </c>
      <c r="K4189" s="195" t="s">
        <v>21</v>
      </c>
      <c r="L4189" s="61"/>
      <c r="M4189" s="200" t="s">
        <v>21</v>
      </c>
      <c r="N4189" s="201" t="s">
        <v>42</v>
      </c>
      <c r="O4189" s="42"/>
      <c r="P4189" s="202">
        <f>O4189*H4189</f>
        <v>0</v>
      </c>
      <c r="Q4189" s="202">
        <v>0</v>
      </c>
      <c r="R4189" s="202">
        <f>Q4189*H4189</f>
        <v>0</v>
      </c>
      <c r="S4189" s="202">
        <v>0</v>
      </c>
      <c r="T4189" s="203">
        <f>S4189*H4189</f>
        <v>0</v>
      </c>
      <c r="AR4189" s="24" t="s">
        <v>133</v>
      </c>
      <c r="AT4189" s="24" t="s">
        <v>129</v>
      </c>
      <c r="AU4189" s="24" t="s">
        <v>138</v>
      </c>
      <c r="AY4189" s="24" t="s">
        <v>126</v>
      </c>
      <c r="BE4189" s="204">
        <f>IF(N4189="základní",J4189,0)</f>
        <v>0</v>
      </c>
      <c r="BF4189" s="204">
        <f>IF(N4189="snížená",J4189,0)</f>
        <v>0</v>
      </c>
      <c r="BG4189" s="204">
        <f>IF(N4189="zákl. přenesená",J4189,0)</f>
        <v>0</v>
      </c>
      <c r="BH4189" s="204">
        <f>IF(N4189="sníž. přenesená",J4189,0)</f>
        <v>0</v>
      </c>
      <c r="BI4189" s="204">
        <f>IF(N4189="nulová",J4189,0)</f>
        <v>0</v>
      </c>
      <c r="BJ4189" s="24" t="s">
        <v>134</v>
      </c>
      <c r="BK4189" s="204">
        <f>ROUND(I4189*H4189,2)</f>
        <v>0</v>
      </c>
      <c r="BL4189" s="24" t="s">
        <v>133</v>
      </c>
      <c r="BM4189" s="24" t="s">
        <v>4901</v>
      </c>
    </row>
    <row r="4190" spans="2:65" s="1" customFormat="1" ht="13.5">
      <c r="B4190" s="41"/>
      <c r="C4190" s="63"/>
      <c r="D4190" s="205" t="s">
        <v>135</v>
      </c>
      <c r="E4190" s="63"/>
      <c r="F4190" s="206" t="s">
        <v>4900</v>
      </c>
      <c r="G4190" s="63"/>
      <c r="H4190" s="63"/>
      <c r="I4190" s="163"/>
      <c r="J4190" s="63"/>
      <c r="K4190" s="63"/>
      <c r="L4190" s="61"/>
      <c r="M4190" s="207"/>
      <c r="N4190" s="42"/>
      <c r="O4190" s="42"/>
      <c r="P4190" s="42"/>
      <c r="Q4190" s="42"/>
      <c r="R4190" s="42"/>
      <c r="S4190" s="42"/>
      <c r="T4190" s="78"/>
      <c r="AT4190" s="24" t="s">
        <v>135</v>
      </c>
      <c r="AU4190" s="24" t="s">
        <v>138</v>
      </c>
    </row>
    <row r="4191" spans="2:65" s="1" customFormat="1" ht="22.5" customHeight="1">
      <c r="B4191" s="41"/>
      <c r="C4191" s="193" t="s">
        <v>2585</v>
      </c>
      <c r="D4191" s="193" t="s">
        <v>129</v>
      </c>
      <c r="E4191" s="194" t="s">
        <v>4902</v>
      </c>
      <c r="F4191" s="195" t="s">
        <v>4903</v>
      </c>
      <c r="G4191" s="196" t="s">
        <v>489</v>
      </c>
      <c r="H4191" s="197">
        <v>6</v>
      </c>
      <c r="I4191" s="198"/>
      <c r="J4191" s="199">
        <f>ROUND(I4191*H4191,2)</f>
        <v>0</v>
      </c>
      <c r="K4191" s="195" t="s">
        <v>21</v>
      </c>
      <c r="L4191" s="61"/>
      <c r="M4191" s="200" t="s">
        <v>21</v>
      </c>
      <c r="N4191" s="201" t="s">
        <v>42</v>
      </c>
      <c r="O4191" s="42"/>
      <c r="P4191" s="202">
        <f>O4191*H4191</f>
        <v>0</v>
      </c>
      <c r="Q4191" s="202">
        <v>0</v>
      </c>
      <c r="R4191" s="202">
        <f>Q4191*H4191</f>
        <v>0</v>
      </c>
      <c r="S4191" s="202">
        <v>0</v>
      </c>
      <c r="T4191" s="203">
        <f>S4191*H4191</f>
        <v>0</v>
      </c>
      <c r="AR4191" s="24" t="s">
        <v>133</v>
      </c>
      <c r="AT4191" s="24" t="s">
        <v>129</v>
      </c>
      <c r="AU4191" s="24" t="s">
        <v>138</v>
      </c>
      <c r="AY4191" s="24" t="s">
        <v>126</v>
      </c>
      <c r="BE4191" s="204">
        <f>IF(N4191="základní",J4191,0)</f>
        <v>0</v>
      </c>
      <c r="BF4191" s="204">
        <f>IF(N4191="snížená",J4191,0)</f>
        <v>0</v>
      </c>
      <c r="BG4191" s="204">
        <f>IF(N4191="zákl. přenesená",J4191,0)</f>
        <v>0</v>
      </c>
      <c r="BH4191" s="204">
        <f>IF(N4191="sníž. přenesená",J4191,0)</f>
        <v>0</v>
      </c>
      <c r="BI4191" s="204">
        <f>IF(N4191="nulová",J4191,0)</f>
        <v>0</v>
      </c>
      <c r="BJ4191" s="24" t="s">
        <v>134</v>
      </c>
      <c r="BK4191" s="204">
        <f>ROUND(I4191*H4191,2)</f>
        <v>0</v>
      </c>
      <c r="BL4191" s="24" t="s">
        <v>133</v>
      </c>
      <c r="BM4191" s="24" t="s">
        <v>4904</v>
      </c>
    </row>
    <row r="4192" spans="2:65" s="1" customFormat="1" ht="13.5">
      <c r="B4192" s="41"/>
      <c r="C4192" s="63"/>
      <c r="D4192" s="205" t="s">
        <v>135</v>
      </c>
      <c r="E4192" s="63"/>
      <c r="F4192" s="206" t="s">
        <v>4903</v>
      </c>
      <c r="G4192" s="63"/>
      <c r="H4192" s="63"/>
      <c r="I4192" s="163"/>
      <c r="J4192" s="63"/>
      <c r="K4192" s="63"/>
      <c r="L4192" s="61"/>
      <c r="M4192" s="207"/>
      <c r="N4192" s="42"/>
      <c r="O4192" s="42"/>
      <c r="P4192" s="42"/>
      <c r="Q4192" s="42"/>
      <c r="R4192" s="42"/>
      <c r="S4192" s="42"/>
      <c r="T4192" s="78"/>
      <c r="AT4192" s="24" t="s">
        <v>135</v>
      </c>
      <c r="AU4192" s="24" t="s">
        <v>138</v>
      </c>
    </row>
    <row r="4193" spans="2:65" s="1" customFormat="1" ht="22.5" customHeight="1">
      <c r="B4193" s="41"/>
      <c r="C4193" s="193" t="s">
        <v>4905</v>
      </c>
      <c r="D4193" s="193" t="s">
        <v>129</v>
      </c>
      <c r="E4193" s="194" t="s">
        <v>4906</v>
      </c>
      <c r="F4193" s="195" t="s">
        <v>4907</v>
      </c>
      <c r="G4193" s="196" t="s">
        <v>169</v>
      </c>
      <c r="H4193" s="197">
        <v>352</v>
      </c>
      <c r="I4193" s="198"/>
      <c r="J4193" s="199">
        <f>ROUND(I4193*H4193,2)</f>
        <v>0</v>
      </c>
      <c r="K4193" s="195" t="s">
        <v>21</v>
      </c>
      <c r="L4193" s="61"/>
      <c r="M4193" s="200" t="s">
        <v>21</v>
      </c>
      <c r="N4193" s="201" t="s">
        <v>42</v>
      </c>
      <c r="O4193" s="42"/>
      <c r="P4193" s="202">
        <f>O4193*H4193</f>
        <v>0</v>
      </c>
      <c r="Q4193" s="202">
        <v>0</v>
      </c>
      <c r="R4193" s="202">
        <f>Q4193*H4193</f>
        <v>0</v>
      </c>
      <c r="S4193" s="202">
        <v>0</v>
      </c>
      <c r="T4193" s="203">
        <f>S4193*H4193</f>
        <v>0</v>
      </c>
      <c r="AR4193" s="24" t="s">
        <v>133</v>
      </c>
      <c r="AT4193" s="24" t="s">
        <v>129</v>
      </c>
      <c r="AU4193" s="24" t="s">
        <v>138</v>
      </c>
      <c r="AY4193" s="24" t="s">
        <v>126</v>
      </c>
      <c r="BE4193" s="204">
        <f>IF(N4193="základní",J4193,0)</f>
        <v>0</v>
      </c>
      <c r="BF4193" s="204">
        <f>IF(N4193="snížená",J4193,0)</f>
        <v>0</v>
      </c>
      <c r="BG4193" s="204">
        <f>IF(N4193="zákl. přenesená",J4193,0)</f>
        <v>0</v>
      </c>
      <c r="BH4193" s="204">
        <f>IF(N4193="sníž. přenesená",J4193,0)</f>
        <v>0</v>
      </c>
      <c r="BI4193" s="204">
        <f>IF(N4193="nulová",J4193,0)</f>
        <v>0</v>
      </c>
      <c r="BJ4193" s="24" t="s">
        <v>134</v>
      </c>
      <c r="BK4193" s="204">
        <f>ROUND(I4193*H4193,2)</f>
        <v>0</v>
      </c>
      <c r="BL4193" s="24" t="s">
        <v>133</v>
      </c>
      <c r="BM4193" s="24" t="s">
        <v>4908</v>
      </c>
    </row>
    <row r="4194" spans="2:65" s="1" customFormat="1" ht="13.5">
      <c r="B4194" s="41"/>
      <c r="C4194" s="63"/>
      <c r="D4194" s="205" t="s">
        <v>135</v>
      </c>
      <c r="E4194" s="63"/>
      <c r="F4194" s="206" t="s">
        <v>4907</v>
      </c>
      <c r="G4194" s="63"/>
      <c r="H4194" s="63"/>
      <c r="I4194" s="163"/>
      <c r="J4194" s="63"/>
      <c r="K4194" s="63"/>
      <c r="L4194" s="61"/>
      <c r="M4194" s="207"/>
      <c r="N4194" s="42"/>
      <c r="O4194" s="42"/>
      <c r="P4194" s="42"/>
      <c r="Q4194" s="42"/>
      <c r="R4194" s="42"/>
      <c r="S4194" s="42"/>
      <c r="T4194" s="78"/>
      <c r="AT4194" s="24" t="s">
        <v>135</v>
      </c>
      <c r="AU4194" s="24" t="s">
        <v>138</v>
      </c>
    </row>
    <row r="4195" spans="2:65" s="1" customFormat="1" ht="22.5" customHeight="1">
      <c r="B4195" s="41"/>
      <c r="C4195" s="193" t="s">
        <v>2589</v>
      </c>
      <c r="D4195" s="193" t="s">
        <v>129</v>
      </c>
      <c r="E4195" s="194" t="s">
        <v>4909</v>
      </c>
      <c r="F4195" s="195" t="s">
        <v>4910</v>
      </c>
      <c r="G4195" s="196" t="s">
        <v>169</v>
      </c>
      <c r="H4195" s="197">
        <v>285</v>
      </c>
      <c r="I4195" s="198"/>
      <c r="J4195" s="199">
        <f>ROUND(I4195*H4195,2)</f>
        <v>0</v>
      </c>
      <c r="K4195" s="195" t="s">
        <v>21</v>
      </c>
      <c r="L4195" s="61"/>
      <c r="M4195" s="200" t="s">
        <v>21</v>
      </c>
      <c r="N4195" s="201" t="s">
        <v>42</v>
      </c>
      <c r="O4195" s="42"/>
      <c r="P4195" s="202">
        <f>O4195*H4195</f>
        <v>0</v>
      </c>
      <c r="Q4195" s="202">
        <v>0</v>
      </c>
      <c r="R4195" s="202">
        <f>Q4195*H4195</f>
        <v>0</v>
      </c>
      <c r="S4195" s="202">
        <v>0</v>
      </c>
      <c r="T4195" s="203">
        <f>S4195*H4195</f>
        <v>0</v>
      </c>
      <c r="AR4195" s="24" t="s">
        <v>133</v>
      </c>
      <c r="AT4195" s="24" t="s">
        <v>129</v>
      </c>
      <c r="AU4195" s="24" t="s">
        <v>138</v>
      </c>
      <c r="AY4195" s="24" t="s">
        <v>126</v>
      </c>
      <c r="BE4195" s="204">
        <f>IF(N4195="základní",J4195,0)</f>
        <v>0</v>
      </c>
      <c r="BF4195" s="204">
        <f>IF(N4195="snížená",J4195,0)</f>
        <v>0</v>
      </c>
      <c r="BG4195" s="204">
        <f>IF(N4195="zákl. přenesená",J4195,0)</f>
        <v>0</v>
      </c>
      <c r="BH4195" s="204">
        <f>IF(N4195="sníž. přenesená",J4195,0)</f>
        <v>0</v>
      </c>
      <c r="BI4195" s="204">
        <f>IF(N4195="nulová",J4195,0)</f>
        <v>0</v>
      </c>
      <c r="BJ4195" s="24" t="s">
        <v>134</v>
      </c>
      <c r="BK4195" s="204">
        <f>ROUND(I4195*H4195,2)</f>
        <v>0</v>
      </c>
      <c r="BL4195" s="24" t="s">
        <v>133</v>
      </c>
      <c r="BM4195" s="24" t="s">
        <v>4911</v>
      </c>
    </row>
    <row r="4196" spans="2:65" s="1" customFormat="1" ht="13.5">
      <c r="B4196" s="41"/>
      <c r="C4196" s="63"/>
      <c r="D4196" s="208" t="s">
        <v>135</v>
      </c>
      <c r="E4196" s="63"/>
      <c r="F4196" s="209" t="s">
        <v>4910</v>
      </c>
      <c r="G4196" s="63"/>
      <c r="H4196" s="63"/>
      <c r="I4196" s="163"/>
      <c r="J4196" s="63"/>
      <c r="K4196" s="63"/>
      <c r="L4196" s="61"/>
      <c r="M4196" s="207"/>
      <c r="N4196" s="42"/>
      <c r="O4196" s="42"/>
      <c r="P4196" s="42"/>
      <c r="Q4196" s="42"/>
      <c r="R4196" s="42"/>
      <c r="S4196" s="42"/>
      <c r="T4196" s="78"/>
      <c r="AT4196" s="24" t="s">
        <v>135</v>
      </c>
      <c r="AU4196" s="24" t="s">
        <v>138</v>
      </c>
    </row>
    <row r="4197" spans="2:65" s="10" customFormat="1" ht="22.35" customHeight="1">
      <c r="B4197" s="176"/>
      <c r="C4197" s="177"/>
      <c r="D4197" s="190" t="s">
        <v>69</v>
      </c>
      <c r="E4197" s="191" t="s">
        <v>4912</v>
      </c>
      <c r="F4197" s="191" t="s">
        <v>4913</v>
      </c>
      <c r="G4197" s="177"/>
      <c r="H4197" s="177"/>
      <c r="I4197" s="180"/>
      <c r="J4197" s="192">
        <f>BK4197</f>
        <v>0</v>
      </c>
      <c r="K4197" s="177"/>
      <c r="L4197" s="182"/>
      <c r="M4197" s="183"/>
      <c r="N4197" s="184"/>
      <c r="O4197" s="184"/>
      <c r="P4197" s="185">
        <f>SUM(P4198:P4251)</f>
        <v>0</v>
      </c>
      <c r="Q4197" s="184"/>
      <c r="R4197" s="185">
        <f>SUM(R4198:R4251)</f>
        <v>0</v>
      </c>
      <c r="S4197" s="184"/>
      <c r="T4197" s="186">
        <f>SUM(T4198:T4251)</f>
        <v>0</v>
      </c>
      <c r="AR4197" s="187" t="s">
        <v>78</v>
      </c>
      <c r="AT4197" s="188" t="s">
        <v>69</v>
      </c>
      <c r="AU4197" s="188" t="s">
        <v>134</v>
      </c>
      <c r="AY4197" s="187" t="s">
        <v>126</v>
      </c>
      <c r="BK4197" s="189">
        <f>SUM(BK4198:BK4251)</f>
        <v>0</v>
      </c>
    </row>
    <row r="4198" spans="2:65" s="1" customFormat="1" ht="22.5" customHeight="1">
      <c r="B4198" s="41"/>
      <c r="C4198" s="193" t="s">
        <v>4914</v>
      </c>
      <c r="D4198" s="193" t="s">
        <v>129</v>
      </c>
      <c r="E4198" s="194" t="s">
        <v>4915</v>
      </c>
      <c r="F4198" s="195" t="s">
        <v>4916</v>
      </c>
      <c r="G4198" s="196" t="s">
        <v>489</v>
      </c>
      <c r="H4198" s="197">
        <v>1</v>
      </c>
      <c r="I4198" s="198"/>
      <c r="J4198" s="199">
        <f>ROUND(I4198*H4198,2)</f>
        <v>0</v>
      </c>
      <c r="K4198" s="195" t="s">
        <v>21</v>
      </c>
      <c r="L4198" s="61"/>
      <c r="M4198" s="200" t="s">
        <v>21</v>
      </c>
      <c r="N4198" s="201" t="s">
        <v>42</v>
      </c>
      <c r="O4198" s="42"/>
      <c r="P4198" s="202">
        <f>O4198*H4198</f>
        <v>0</v>
      </c>
      <c r="Q4198" s="202">
        <v>0</v>
      </c>
      <c r="R4198" s="202">
        <f>Q4198*H4198</f>
        <v>0</v>
      </c>
      <c r="S4198" s="202">
        <v>0</v>
      </c>
      <c r="T4198" s="203">
        <f>S4198*H4198</f>
        <v>0</v>
      </c>
      <c r="AR4198" s="24" t="s">
        <v>133</v>
      </c>
      <c r="AT4198" s="24" t="s">
        <v>129</v>
      </c>
      <c r="AU4198" s="24" t="s">
        <v>138</v>
      </c>
      <c r="AY4198" s="24" t="s">
        <v>126</v>
      </c>
      <c r="BE4198" s="204">
        <f>IF(N4198="základní",J4198,0)</f>
        <v>0</v>
      </c>
      <c r="BF4198" s="204">
        <f>IF(N4198="snížená",J4198,0)</f>
        <v>0</v>
      </c>
      <c r="BG4198" s="204">
        <f>IF(N4198="zákl. přenesená",J4198,0)</f>
        <v>0</v>
      </c>
      <c r="BH4198" s="204">
        <f>IF(N4198="sníž. přenesená",J4198,0)</f>
        <v>0</v>
      </c>
      <c r="BI4198" s="204">
        <f>IF(N4198="nulová",J4198,0)</f>
        <v>0</v>
      </c>
      <c r="BJ4198" s="24" t="s">
        <v>134</v>
      </c>
      <c r="BK4198" s="204">
        <f>ROUND(I4198*H4198,2)</f>
        <v>0</v>
      </c>
      <c r="BL4198" s="24" t="s">
        <v>133</v>
      </c>
      <c r="BM4198" s="24" t="s">
        <v>4917</v>
      </c>
    </row>
    <row r="4199" spans="2:65" s="1" customFormat="1" ht="13.5">
      <c r="B4199" s="41"/>
      <c r="C4199" s="63"/>
      <c r="D4199" s="205" t="s">
        <v>135</v>
      </c>
      <c r="E4199" s="63"/>
      <c r="F4199" s="206" t="s">
        <v>4918</v>
      </c>
      <c r="G4199" s="63"/>
      <c r="H4199" s="63"/>
      <c r="I4199" s="163"/>
      <c r="J4199" s="63"/>
      <c r="K4199" s="63"/>
      <c r="L4199" s="61"/>
      <c r="M4199" s="207"/>
      <c r="N4199" s="42"/>
      <c r="O4199" s="42"/>
      <c r="P4199" s="42"/>
      <c r="Q4199" s="42"/>
      <c r="R4199" s="42"/>
      <c r="S4199" s="42"/>
      <c r="T4199" s="78"/>
      <c r="AT4199" s="24" t="s">
        <v>135</v>
      </c>
      <c r="AU4199" s="24" t="s">
        <v>138</v>
      </c>
    </row>
    <row r="4200" spans="2:65" s="1" customFormat="1" ht="22.5" customHeight="1">
      <c r="B4200" s="41"/>
      <c r="C4200" s="193" t="s">
        <v>2592</v>
      </c>
      <c r="D4200" s="193" t="s">
        <v>129</v>
      </c>
      <c r="E4200" s="194" t="s">
        <v>4919</v>
      </c>
      <c r="F4200" s="195" t="s">
        <v>4920</v>
      </c>
      <c r="G4200" s="196" t="s">
        <v>489</v>
      </c>
      <c r="H4200" s="197">
        <v>1</v>
      </c>
      <c r="I4200" s="198"/>
      <c r="J4200" s="199">
        <f>ROUND(I4200*H4200,2)</f>
        <v>0</v>
      </c>
      <c r="K4200" s="195" t="s">
        <v>21</v>
      </c>
      <c r="L4200" s="61"/>
      <c r="M4200" s="200" t="s">
        <v>21</v>
      </c>
      <c r="N4200" s="201" t="s">
        <v>42</v>
      </c>
      <c r="O4200" s="42"/>
      <c r="P4200" s="202">
        <f>O4200*H4200</f>
        <v>0</v>
      </c>
      <c r="Q4200" s="202">
        <v>0</v>
      </c>
      <c r="R4200" s="202">
        <f>Q4200*H4200</f>
        <v>0</v>
      </c>
      <c r="S4200" s="202">
        <v>0</v>
      </c>
      <c r="T4200" s="203">
        <f>S4200*H4200</f>
        <v>0</v>
      </c>
      <c r="AR4200" s="24" t="s">
        <v>133</v>
      </c>
      <c r="AT4200" s="24" t="s">
        <v>129</v>
      </c>
      <c r="AU4200" s="24" t="s">
        <v>138</v>
      </c>
      <c r="AY4200" s="24" t="s">
        <v>126</v>
      </c>
      <c r="BE4200" s="204">
        <f>IF(N4200="základní",J4200,0)</f>
        <v>0</v>
      </c>
      <c r="BF4200" s="204">
        <f>IF(N4200="snížená",J4200,0)</f>
        <v>0</v>
      </c>
      <c r="BG4200" s="204">
        <f>IF(N4200="zákl. přenesená",J4200,0)</f>
        <v>0</v>
      </c>
      <c r="BH4200" s="204">
        <f>IF(N4200="sníž. přenesená",J4200,0)</f>
        <v>0</v>
      </c>
      <c r="BI4200" s="204">
        <f>IF(N4200="nulová",J4200,0)</f>
        <v>0</v>
      </c>
      <c r="BJ4200" s="24" t="s">
        <v>134</v>
      </c>
      <c r="BK4200" s="204">
        <f>ROUND(I4200*H4200,2)</f>
        <v>0</v>
      </c>
      <c r="BL4200" s="24" t="s">
        <v>133</v>
      </c>
      <c r="BM4200" s="24" t="s">
        <v>4921</v>
      </c>
    </row>
    <row r="4201" spans="2:65" s="1" customFormat="1" ht="13.5">
      <c r="B4201" s="41"/>
      <c r="C4201" s="63"/>
      <c r="D4201" s="205" t="s">
        <v>135</v>
      </c>
      <c r="E4201" s="63"/>
      <c r="F4201" s="206" t="s">
        <v>4920</v>
      </c>
      <c r="G4201" s="63"/>
      <c r="H4201" s="63"/>
      <c r="I4201" s="163"/>
      <c r="J4201" s="63"/>
      <c r="K4201" s="63"/>
      <c r="L4201" s="61"/>
      <c r="M4201" s="207"/>
      <c r="N4201" s="42"/>
      <c r="O4201" s="42"/>
      <c r="P4201" s="42"/>
      <c r="Q4201" s="42"/>
      <c r="R4201" s="42"/>
      <c r="S4201" s="42"/>
      <c r="T4201" s="78"/>
      <c r="AT4201" s="24" t="s">
        <v>135</v>
      </c>
      <c r="AU4201" s="24" t="s">
        <v>138</v>
      </c>
    </row>
    <row r="4202" spans="2:65" s="1" customFormat="1" ht="22.5" customHeight="1">
      <c r="B4202" s="41"/>
      <c r="C4202" s="193" t="s">
        <v>4922</v>
      </c>
      <c r="D4202" s="193" t="s">
        <v>129</v>
      </c>
      <c r="E4202" s="194" t="s">
        <v>4923</v>
      </c>
      <c r="F4202" s="195" t="s">
        <v>4924</v>
      </c>
      <c r="G4202" s="196" t="s">
        <v>489</v>
      </c>
      <c r="H4202" s="197">
        <v>1</v>
      </c>
      <c r="I4202" s="198"/>
      <c r="J4202" s="199">
        <f>ROUND(I4202*H4202,2)</f>
        <v>0</v>
      </c>
      <c r="K4202" s="195" t="s">
        <v>21</v>
      </c>
      <c r="L4202" s="61"/>
      <c r="M4202" s="200" t="s">
        <v>21</v>
      </c>
      <c r="N4202" s="201" t="s">
        <v>42</v>
      </c>
      <c r="O4202" s="42"/>
      <c r="P4202" s="202">
        <f>O4202*H4202</f>
        <v>0</v>
      </c>
      <c r="Q4202" s="202">
        <v>0</v>
      </c>
      <c r="R4202" s="202">
        <f>Q4202*H4202</f>
        <v>0</v>
      </c>
      <c r="S4202" s="202">
        <v>0</v>
      </c>
      <c r="T4202" s="203">
        <f>S4202*H4202</f>
        <v>0</v>
      </c>
      <c r="AR4202" s="24" t="s">
        <v>133</v>
      </c>
      <c r="AT4202" s="24" t="s">
        <v>129</v>
      </c>
      <c r="AU4202" s="24" t="s">
        <v>138</v>
      </c>
      <c r="AY4202" s="24" t="s">
        <v>126</v>
      </c>
      <c r="BE4202" s="204">
        <f>IF(N4202="základní",J4202,0)</f>
        <v>0</v>
      </c>
      <c r="BF4202" s="204">
        <f>IF(N4202="snížená",J4202,0)</f>
        <v>0</v>
      </c>
      <c r="BG4202" s="204">
        <f>IF(N4202="zákl. přenesená",J4202,0)</f>
        <v>0</v>
      </c>
      <c r="BH4202" s="204">
        <f>IF(N4202="sníž. přenesená",J4202,0)</f>
        <v>0</v>
      </c>
      <c r="BI4202" s="204">
        <f>IF(N4202="nulová",J4202,0)</f>
        <v>0</v>
      </c>
      <c r="BJ4202" s="24" t="s">
        <v>134</v>
      </c>
      <c r="BK4202" s="204">
        <f>ROUND(I4202*H4202,2)</f>
        <v>0</v>
      </c>
      <c r="BL4202" s="24" t="s">
        <v>133</v>
      </c>
      <c r="BM4202" s="24" t="s">
        <v>4925</v>
      </c>
    </row>
    <row r="4203" spans="2:65" s="1" customFormat="1" ht="13.5">
      <c r="B4203" s="41"/>
      <c r="C4203" s="63"/>
      <c r="D4203" s="205" t="s">
        <v>135</v>
      </c>
      <c r="E4203" s="63"/>
      <c r="F4203" s="206" t="s">
        <v>4924</v>
      </c>
      <c r="G4203" s="63"/>
      <c r="H4203" s="63"/>
      <c r="I4203" s="163"/>
      <c r="J4203" s="63"/>
      <c r="K4203" s="63"/>
      <c r="L4203" s="61"/>
      <c r="M4203" s="207"/>
      <c r="N4203" s="42"/>
      <c r="O4203" s="42"/>
      <c r="P4203" s="42"/>
      <c r="Q4203" s="42"/>
      <c r="R4203" s="42"/>
      <c r="S4203" s="42"/>
      <c r="T4203" s="78"/>
      <c r="AT4203" s="24" t="s">
        <v>135</v>
      </c>
      <c r="AU4203" s="24" t="s">
        <v>138</v>
      </c>
    </row>
    <row r="4204" spans="2:65" s="1" customFormat="1" ht="22.5" customHeight="1">
      <c r="B4204" s="41"/>
      <c r="C4204" s="193" t="s">
        <v>2596</v>
      </c>
      <c r="D4204" s="193" t="s">
        <v>129</v>
      </c>
      <c r="E4204" s="194" t="s">
        <v>4926</v>
      </c>
      <c r="F4204" s="195" t="s">
        <v>4927</v>
      </c>
      <c r="G4204" s="196" t="s">
        <v>489</v>
      </c>
      <c r="H4204" s="197">
        <v>1</v>
      </c>
      <c r="I4204" s="198"/>
      <c r="J4204" s="199">
        <f>ROUND(I4204*H4204,2)</f>
        <v>0</v>
      </c>
      <c r="K4204" s="195" t="s">
        <v>21</v>
      </c>
      <c r="L4204" s="61"/>
      <c r="M4204" s="200" t="s">
        <v>21</v>
      </c>
      <c r="N4204" s="201" t="s">
        <v>42</v>
      </c>
      <c r="O4204" s="42"/>
      <c r="P4204" s="202">
        <f>O4204*H4204</f>
        <v>0</v>
      </c>
      <c r="Q4204" s="202">
        <v>0</v>
      </c>
      <c r="R4204" s="202">
        <f>Q4204*H4204</f>
        <v>0</v>
      </c>
      <c r="S4204" s="202">
        <v>0</v>
      </c>
      <c r="T4204" s="203">
        <f>S4204*H4204</f>
        <v>0</v>
      </c>
      <c r="AR4204" s="24" t="s">
        <v>133</v>
      </c>
      <c r="AT4204" s="24" t="s">
        <v>129</v>
      </c>
      <c r="AU4204" s="24" t="s">
        <v>138</v>
      </c>
      <c r="AY4204" s="24" t="s">
        <v>126</v>
      </c>
      <c r="BE4204" s="204">
        <f>IF(N4204="základní",J4204,0)</f>
        <v>0</v>
      </c>
      <c r="BF4204" s="204">
        <f>IF(N4204="snížená",J4204,0)</f>
        <v>0</v>
      </c>
      <c r="BG4204" s="204">
        <f>IF(N4204="zákl. přenesená",J4204,0)</f>
        <v>0</v>
      </c>
      <c r="BH4204" s="204">
        <f>IF(N4204="sníž. přenesená",J4204,0)</f>
        <v>0</v>
      </c>
      <c r="BI4204" s="204">
        <f>IF(N4204="nulová",J4204,0)</f>
        <v>0</v>
      </c>
      <c r="BJ4204" s="24" t="s">
        <v>134</v>
      </c>
      <c r="BK4204" s="204">
        <f>ROUND(I4204*H4204,2)</f>
        <v>0</v>
      </c>
      <c r="BL4204" s="24" t="s">
        <v>133</v>
      </c>
      <c r="BM4204" s="24" t="s">
        <v>4928</v>
      </c>
    </row>
    <row r="4205" spans="2:65" s="1" customFormat="1" ht="13.5">
      <c r="B4205" s="41"/>
      <c r="C4205" s="63"/>
      <c r="D4205" s="205" t="s">
        <v>135</v>
      </c>
      <c r="E4205" s="63"/>
      <c r="F4205" s="206" t="s">
        <v>4929</v>
      </c>
      <c r="G4205" s="63"/>
      <c r="H4205" s="63"/>
      <c r="I4205" s="163"/>
      <c r="J4205" s="63"/>
      <c r="K4205" s="63"/>
      <c r="L4205" s="61"/>
      <c r="M4205" s="207"/>
      <c r="N4205" s="42"/>
      <c r="O4205" s="42"/>
      <c r="P4205" s="42"/>
      <c r="Q4205" s="42"/>
      <c r="R4205" s="42"/>
      <c r="S4205" s="42"/>
      <c r="T4205" s="78"/>
      <c r="AT4205" s="24" t="s">
        <v>135</v>
      </c>
      <c r="AU4205" s="24" t="s">
        <v>138</v>
      </c>
    </row>
    <row r="4206" spans="2:65" s="1" customFormat="1" ht="22.5" customHeight="1">
      <c r="B4206" s="41"/>
      <c r="C4206" s="193" t="s">
        <v>4930</v>
      </c>
      <c r="D4206" s="193" t="s">
        <v>129</v>
      </c>
      <c r="E4206" s="194" t="s">
        <v>4931</v>
      </c>
      <c r="F4206" s="195" t="s">
        <v>4932</v>
      </c>
      <c r="G4206" s="196" t="s">
        <v>489</v>
      </c>
      <c r="H4206" s="197">
        <v>1</v>
      </c>
      <c r="I4206" s="198"/>
      <c r="J4206" s="199">
        <f>ROUND(I4206*H4206,2)</f>
        <v>0</v>
      </c>
      <c r="K4206" s="195" t="s">
        <v>21</v>
      </c>
      <c r="L4206" s="61"/>
      <c r="M4206" s="200" t="s">
        <v>21</v>
      </c>
      <c r="N4206" s="201" t="s">
        <v>42</v>
      </c>
      <c r="O4206" s="42"/>
      <c r="P4206" s="202">
        <f>O4206*H4206</f>
        <v>0</v>
      </c>
      <c r="Q4206" s="202">
        <v>0</v>
      </c>
      <c r="R4206" s="202">
        <f>Q4206*H4206</f>
        <v>0</v>
      </c>
      <c r="S4206" s="202">
        <v>0</v>
      </c>
      <c r="T4206" s="203">
        <f>S4206*H4206</f>
        <v>0</v>
      </c>
      <c r="AR4206" s="24" t="s">
        <v>133</v>
      </c>
      <c r="AT4206" s="24" t="s">
        <v>129</v>
      </c>
      <c r="AU4206" s="24" t="s">
        <v>138</v>
      </c>
      <c r="AY4206" s="24" t="s">
        <v>126</v>
      </c>
      <c r="BE4206" s="204">
        <f>IF(N4206="základní",J4206,0)</f>
        <v>0</v>
      </c>
      <c r="BF4206" s="204">
        <f>IF(N4206="snížená",J4206,0)</f>
        <v>0</v>
      </c>
      <c r="BG4206" s="204">
        <f>IF(N4206="zákl. přenesená",J4206,0)</f>
        <v>0</v>
      </c>
      <c r="BH4206" s="204">
        <f>IF(N4206="sníž. přenesená",J4206,0)</f>
        <v>0</v>
      </c>
      <c r="BI4206" s="204">
        <f>IF(N4206="nulová",J4206,0)</f>
        <v>0</v>
      </c>
      <c r="BJ4206" s="24" t="s">
        <v>134</v>
      </c>
      <c r="BK4206" s="204">
        <f>ROUND(I4206*H4206,2)</f>
        <v>0</v>
      </c>
      <c r="BL4206" s="24" t="s">
        <v>133</v>
      </c>
      <c r="BM4206" s="24" t="s">
        <v>4933</v>
      </c>
    </row>
    <row r="4207" spans="2:65" s="1" customFormat="1" ht="13.5">
      <c r="B4207" s="41"/>
      <c r="C4207" s="63"/>
      <c r="D4207" s="205" t="s">
        <v>135</v>
      </c>
      <c r="E4207" s="63"/>
      <c r="F4207" s="206" t="s">
        <v>4934</v>
      </c>
      <c r="G4207" s="63"/>
      <c r="H4207" s="63"/>
      <c r="I4207" s="163"/>
      <c r="J4207" s="63"/>
      <c r="K4207" s="63"/>
      <c r="L4207" s="61"/>
      <c r="M4207" s="207"/>
      <c r="N4207" s="42"/>
      <c r="O4207" s="42"/>
      <c r="P4207" s="42"/>
      <c r="Q4207" s="42"/>
      <c r="R4207" s="42"/>
      <c r="S4207" s="42"/>
      <c r="T4207" s="78"/>
      <c r="AT4207" s="24" t="s">
        <v>135</v>
      </c>
      <c r="AU4207" s="24" t="s">
        <v>138</v>
      </c>
    </row>
    <row r="4208" spans="2:65" s="1" customFormat="1" ht="22.5" customHeight="1">
      <c r="B4208" s="41"/>
      <c r="C4208" s="193" t="s">
        <v>2599</v>
      </c>
      <c r="D4208" s="193" t="s">
        <v>129</v>
      </c>
      <c r="E4208" s="194" t="s">
        <v>4935</v>
      </c>
      <c r="F4208" s="195" t="s">
        <v>4936</v>
      </c>
      <c r="G4208" s="196" t="s">
        <v>489</v>
      </c>
      <c r="H4208" s="197">
        <v>1</v>
      </c>
      <c r="I4208" s="198"/>
      <c r="J4208" s="199">
        <f>ROUND(I4208*H4208,2)</f>
        <v>0</v>
      </c>
      <c r="K4208" s="195" t="s">
        <v>21</v>
      </c>
      <c r="L4208" s="61"/>
      <c r="M4208" s="200" t="s">
        <v>21</v>
      </c>
      <c r="N4208" s="201" t="s">
        <v>42</v>
      </c>
      <c r="O4208" s="42"/>
      <c r="P4208" s="202">
        <f>O4208*H4208</f>
        <v>0</v>
      </c>
      <c r="Q4208" s="202">
        <v>0</v>
      </c>
      <c r="R4208" s="202">
        <f>Q4208*H4208</f>
        <v>0</v>
      </c>
      <c r="S4208" s="202">
        <v>0</v>
      </c>
      <c r="T4208" s="203">
        <f>S4208*H4208</f>
        <v>0</v>
      </c>
      <c r="AR4208" s="24" t="s">
        <v>133</v>
      </c>
      <c r="AT4208" s="24" t="s">
        <v>129</v>
      </c>
      <c r="AU4208" s="24" t="s">
        <v>138</v>
      </c>
      <c r="AY4208" s="24" t="s">
        <v>126</v>
      </c>
      <c r="BE4208" s="204">
        <f>IF(N4208="základní",J4208,0)</f>
        <v>0</v>
      </c>
      <c r="BF4208" s="204">
        <f>IF(N4208="snížená",J4208,0)</f>
        <v>0</v>
      </c>
      <c r="BG4208" s="204">
        <f>IF(N4208="zákl. přenesená",J4208,0)</f>
        <v>0</v>
      </c>
      <c r="BH4208" s="204">
        <f>IF(N4208="sníž. přenesená",J4208,0)</f>
        <v>0</v>
      </c>
      <c r="BI4208" s="204">
        <f>IF(N4208="nulová",J4208,0)</f>
        <v>0</v>
      </c>
      <c r="BJ4208" s="24" t="s">
        <v>134</v>
      </c>
      <c r="BK4208" s="204">
        <f>ROUND(I4208*H4208,2)</f>
        <v>0</v>
      </c>
      <c r="BL4208" s="24" t="s">
        <v>133</v>
      </c>
      <c r="BM4208" s="24" t="s">
        <v>4937</v>
      </c>
    </row>
    <row r="4209" spans="2:65" s="1" customFormat="1" ht="13.5">
      <c r="B4209" s="41"/>
      <c r="C4209" s="63"/>
      <c r="D4209" s="205" t="s">
        <v>135</v>
      </c>
      <c r="E4209" s="63"/>
      <c r="F4209" s="206" t="s">
        <v>4938</v>
      </c>
      <c r="G4209" s="63"/>
      <c r="H4209" s="63"/>
      <c r="I4209" s="163"/>
      <c r="J4209" s="63"/>
      <c r="K4209" s="63"/>
      <c r="L4209" s="61"/>
      <c r="M4209" s="207"/>
      <c r="N4209" s="42"/>
      <c r="O4209" s="42"/>
      <c r="P4209" s="42"/>
      <c r="Q4209" s="42"/>
      <c r="R4209" s="42"/>
      <c r="S4209" s="42"/>
      <c r="T4209" s="78"/>
      <c r="AT4209" s="24" t="s">
        <v>135</v>
      </c>
      <c r="AU4209" s="24" t="s">
        <v>138</v>
      </c>
    </row>
    <row r="4210" spans="2:65" s="1" customFormat="1" ht="22.5" customHeight="1">
      <c r="B4210" s="41"/>
      <c r="C4210" s="193" t="s">
        <v>4939</v>
      </c>
      <c r="D4210" s="193" t="s">
        <v>129</v>
      </c>
      <c r="E4210" s="194" t="s">
        <v>4940</v>
      </c>
      <c r="F4210" s="195" t="s">
        <v>4941</v>
      </c>
      <c r="G4210" s="196" t="s">
        <v>489</v>
      </c>
      <c r="H4210" s="197">
        <v>1</v>
      </c>
      <c r="I4210" s="198"/>
      <c r="J4210" s="199">
        <f>ROUND(I4210*H4210,2)</f>
        <v>0</v>
      </c>
      <c r="K4210" s="195" t="s">
        <v>21</v>
      </c>
      <c r="L4210" s="61"/>
      <c r="M4210" s="200" t="s">
        <v>21</v>
      </c>
      <c r="N4210" s="201" t="s">
        <v>42</v>
      </c>
      <c r="O4210" s="42"/>
      <c r="P4210" s="202">
        <f>O4210*H4210</f>
        <v>0</v>
      </c>
      <c r="Q4210" s="202">
        <v>0</v>
      </c>
      <c r="R4210" s="202">
        <f>Q4210*H4210</f>
        <v>0</v>
      </c>
      <c r="S4210" s="202">
        <v>0</v>
      </c>
      <c r="T4210" s="203">
        <f>S4210*H4210</f>
        <v>0</v>
      </c>
      <c r="AR4210" s="24" t="s">
        <v>133</v>
      </c>
      <c r="AT4210" s="24" t="s">
        <v>129</v>
      </c>
      <c r="AU4210" s="24" t="s">
        <v>138</v>
      </c>
      <c r="AY4210" s="24" t="s">
        <v>126</v>
      </c>
      <c r="BE4210" s="204">
        <f>IF(N4210="základní",J4210,0)</f>
        <v>0</v>
      </c>
      <c r="BF4210" s="204">
        <f>IF(N4210="snížená",J4210,0)</f>
        <v>0</v>
      </c>
      <c r="BG4210" s="204">
        <f>IF(N4210="zákl. přenesená",J4210,0)</f>
        <v>0</v>
      </c>
      <c r="BH4210" s="204">
        <f>IF(N4210="sníž. přenesená",J4210,0)</f>
        <v>0</v>
      </c>
      <c r="BI4210" s="204">
        <f>IF(N4210="nulová",J4210,0)</f>
        <v>0</v>
      </c>
      <c r="BJ4210" s="24" t="s">
        <v>134</v>
      </c>
      <c r="BK4210" s="204">
        <f>ROUND(I4210*H4210,2)</f>
        <v>0</v>
      </c>
      <c r="BL4210" s="24" t="s">
        <v>133</v>
      </c>
      <c r="BM4210" s="24" t="s">
        <v>4942</v>
      </c>
    </row>
    <row r="4211" spans="2:65" s="1" customFormat="1" ht="13.5">
      <c r="B4211" s="41"/>
      <c r="C4211" s="63"/>
      <c r="D4211" s="205" t="s">
        <v>135</v>
      </c>
      <c r="E4211" s="63"/>
      <c r="F4211" s="206" t="s">
        <v>4941</v>
      </c>
      <c r="G4211" s="63"/>
      <c r="H4211" s="63"/>
      <c r="I4211" s="163"/>
      <c r="J4211" s="63"/>
      <c r="K4211" s="63"/>
      <c r="L4211" s="61"/>
      <c r="M4211" s="207"/>
      <c r="N4211" s="42"/>
      <c r="O4211" s="42"/>
      <c r="P4211" s="42"/>
      <c r="Q4211" s="42"/>
      <c r="R4211" s="42"/>
      <c r="S4211" s="42"/>
      <c r="T4211" s="78"/>
      <c r="AT4211" s="24" t="s">
        <v>135</v>
      </c>
      <c r="AU4211" s="24" t="s">
        <v>138</v>
      </c>
    </row>
    <row r="4212" spans="2:65" s="1" customFormat="1" ht="22.5" customHeight="1">
      <c r="B4212" s="41"/>
      <c r="C4212" s="193" t="s">
        <v>2602</v>
      </c>
      <c r="D4212" s="193" t="s">
        <v>129</v>
      </c>
      <c r="E4212" s="194" t="s">
        <v>4943</v>
      </c>
      <c r="F4212" s="195" t="s">
        <v>4944</v>
      </c>
      <c r="G4212" s="196" t="s">
        <v>489</v>
      </c>
      <c r="H4212" s="197">
        <v>1</v>
      </c>
      <c r="I4212" s="198"/>
      <c r="J4212" s="199">
        <f>ROUND(I4212*H4212,2)</f>
        <v>0</v>
      </c>
      <c r="K4212" s="195" t="s">
        <v>21</v>
      </c>
      <c r="L4212" s="61"/>
      <c r="M4212" s="200" t="s">
        <v>21</v>
      </c>
      <c r="N4212" s="201" t="s">
        <v>42</v>
      </c>
      <c r="O4212" s="42"/>
      <c r="P4212" s="202">
        <f>O4212*H4212</f>
        <v>0</v>
      </c>
      <c r="Q4212" s="202">
        <v>0</v>
      </c>
      <c r="R4212" s="202">
        <f>Q4212*H4212</f>
        <v>0</v>
      </c>
      <c r="S4212" s="202">
        <v>0</v>
      </c>
      <c r="T4212" s="203">
        <f>S4212*H4212</f>
        <v>0</v>
      </c>
      <c r="AR4212" s="24" t="s">
        <v>133</v>
      </c>
      <c r="AT4212" s="24" t="s">
        <v>129</v>
      </c>
      <c r="AU4212" s="24" t="s">
        <v>138</v>
      </c>
      <c r="AY4212" s="24" t="s">
        <v>126</v>
      </c>
      <c r="BE4212" s="204">
        <f>IF(N4212="základní",J4212,0)</f>
        <v>0</v>
      </c>
      <c r="BF4212" s="204">
        <f>IF(N4212="snížená",J4212,0)</f>
        <v>0</v>
      </c>
      <c r="BG4212" s="204">
        <f>IF(N4212="zákl. přenesená",J4212,0)</f>
        <v>0</v>
      </c>
      <c r="BH4212" s="204">
        <f>IF(N4212="sníž. přenesená",J4212,0)</f>
        <v>0</v>
      </c>
      <c r="BI4212" s="204">
        <f>IF(N4212="nulová",J4212,0)</f>
        <v>0</v>
      </c>
      <c r="BJ4212" s="24" t="s">
        <v>134</v>
      </c>
      <c r="BK4212" s="204">
        <f>ROUND(I4212*H4212,2)</f>
        <v>0</v>
      </c>
      <c r="BL4212" s="24" t="s">
        <v>133</v>
      </c>
      <c r="BM4212" s="24" t="s">
        <v>4945</v>
      </c>
    </row>
    <row r="4213" spans="2:65" s="1" customFormat="1" ht="13.5">
      <c r="B4213" s="41"/>
      <c r="C4213" s="63"/>
      <c r="D4213" s="205" t="s">
        <v>135</v>
      </c>
      <c r="E4213" s="63"/>
      <c r="F4213" s="206" t="s">
        <v>4946</v>
      </c>
      <c r="G4213" s="63"/>
      <c r="H4213" s="63"/>
      <c r="I4213" s="163"/>
      <c r="J4213" s="63"/>
      <c r="K4213" s="63"/>
      <c r="L4213" s="61"/>
      <c r="M4213" s="207"/>
      <c r="N4213" s="42"/>
      <c r="O4213" s="42"/>
      <c r="P4213" s="42"/>
      <c r="Q4213" s="42"/>
      <c r="R4213" s="42"/>
      <c r="S4213" s="42"/>
      <c r="T4213" s="78"/>
      <c r="AT4213" s="24" t="s">
        <v>135</v>
      </c>
      <c r="AU4213" s="24" t="s">
        <v>138</v>
      </c>
    </row>
    <row r="4214" spans="2:65" s="1" customFormat="1" ht="22.5" customHeight="1">
      <c r="B4214" s="41"/>
      <c r="C4214" s="193" t="s">
        <v>4947</v>
      </c>
      <c r="D4214" s="193" t="s">
        <v>129</v>
      </c>
      <c r="E4214" s="194" t="s">
        <v>4948</v>
      </c>
      <c r="F4214" s="195" t="s">
        <v>4949</v>
      </c>
      <c r="G4214" s="196" t="s">
        <v>489</v>
      </c>
      <c r="H4214" s="197">
        <v>3</v>
      </c>
      <c r="I4214" s="198"/>
      <c r="J4214" s="199">
        <f>ROUND(I4214*H4214,2)</f>
        <v>0</v>
      </c>
      <c r="K4214" s="195" t="s">
        <v>21</v>
      </c>
      <c r="L4214" s="61"/>
      <c r="M4214" s="200" t="s">
        <v>21</v>
      </c>
      <c r="N4214" s="201" t="s">
        <v>42</v>
      </c>
      <c r="O4214" s="42"/>
      <c r="P4214" s="202">
        <f>O4214*H4214</f>
        <v>0</v>
      </c>
      <c r="Q4214" s="202">
        <v>0</v>
      </c>
      <c r="R4214" s="202">
        <f>Q4214*H4214</f>
        <v>0</v>
      </c>
      <c r="S4214" s="202">
        <v>0</v>
      </c>
      <c r="T4214" s="203">
        <f>S4214*H4214</f>
        <v>0</v>
      </c>
      <c r="AR4214" s="24" t="s">
        <v>133</v>
      </c>
      <c r="AT4214" s="24" t="s">
        <v>129</v>
      </c>
      <c r="AU4214" s="24" t="s">
        <v>138</v>
      </c>
      <c r="AY4214" s="24" t="s">
        <v>126</v>
      </c>
      <c r="BE4214" s="204">
        <f>IF(N4214="základní",J4214,0)</f>
        <v>0</v>
      </c>
      <c r="BF4214" s="204">
        <f>IF(N4214="snížená",J4214,0)</f>
        <v>0</v>
      </c>
      <c r="BG4214" s="204">
        <f>IF(N4214="zákl. přenesená",J4214,0)</f>
        <v>0</v>
      </c>
      <c r="BH4214" s="204">
        <f>IF(N4214="sníž. přenesená",J4214,0)</f>
        <v>0</v>
      </c>
      <c r="BI4214" s="204">
        <f>IF(N4214="nulová",J4214,0)</f>
        <v>0</v>
      </c>
      <c r="BJ4214" s="24" t="s">
        <v>134</v>
      </c>
      <c r="BK4214" s="204">
        <f>ROUND(I4214*H4214,2)</f>
        <v>0</v>
      </c>
      <c r="BL4214" s="24" t="s">
        <v>133</v>
      </c>
      <c r="BM4214" s="24" t="s">
        <v>4950</v>
      </c>
    </row>
    <row r="4215" spans="2:65" s="1" customFormat="1" ht="13.5">
      <c r="B4215" s="41"/>
      <c r="C4215" s="63"/>
      <c r="D4215" s="205" t="s">
        <v>135</v>
      </c>
      <c r="E4215" s="63"/>
      <c r="F4215" s="206" t="s">
        <v>4951</v>
      </c>
      <c r="G4215" s="63"/>
      <c r="H4215" s="63"/>
      <c r="I4215" s="163"/>
      <c r="J4215" s="63"/>
      <c r="K4215" s="63"/>
      <c r="L4215" s="61"/>
      <c r="M4215" s="207"/>
      <c r="N4215" s="42"/>
      <c r="O4215" s="42"/>
      <c r="P4215" s="42"/>
      <c r="Q4215" s="42"/>
      <c r="R4215" s="42"/>
      <c r="S4215" s="42"/>
      <c r="T4215" s="78"/>
      <c r="AT4215" s="24" t="s">
        <v>135</v>
      </c>
      <c r="AU4215" s="24" t="s">
        <v>138</v>
      </c>
    </row>
    <row r="4216" spans="2:65" s="1" customFormat="1" ht="22.5" customHeight="1">
      <c r="B4216" s="41"/>
      <c r="C4216" s="193" t="s">
        <v>2605</v>
      </c>
      <c r="D4216" s="193" t="s">
        <v>129</v>
      </c>
      <c r="E4216" s="194" t="s">
        <v>4952</v>
      </c>
      <c r="F4216" s="195" t="s">
        <v>4953</v>
      </c>
      <c r="G4216" s="196" t="s">
        <v>489</v>
      </c>
      <c r="H4216" s="197">
        <v>1</v>
      </c>
      <c r="I4216" s="198"/>
      <c r="J4216" s="199">
        <f>ROUND(I4216*H4216,2)</f>
        <v>0</v>
      </c>
      <c r="K4216" s="195" t="s">
        <v>21</v>
      </c>
      <c r="L4216" s="61"/>
      <c r="M4216" s="200" t="s">
        <v>21</v>
      </c>
      <c r="N4216" s="201" t="s">
        <v>42</v>
      </c>
      <c r="O4216" s="42"/>
      <c r="P4216" s="202">
        <f>O4216*H4216</f>
        <v>0</v>
      </c>
      <c r="Q4216" s="202">
        <v>0</v>
      </c>
      <c r="R4216" s="202">
        <f>Q4216*H4216</f>
        <v>0</v>
      </c>
      <c r="S4216" s="202">
        <v>0</v>
      </c>
      <c r="T4216" s="203">
        <f>S4216*H4216</f>
        <v>0</v>
      </c>
      <c r="AR4216" s="24" t="s">
        <v>133</v>
      </c>
      <c r="AT4216" s="24" t="s">
        <v>129</v>
      </c>
      <c r="AU4216" s="24" t="s">
        <v>138</v>
      </c>
      <c r="AY4216" s="24" t="s">
        <v>126</v>
      </c>
      <c r="BE4216" s="204">
        <f>IF(N4216="základní",J4216,0)</f>
        <v>0</v>
      </c>
      <c r="BF4216" s="204">
        <f>IF(N4216="snížená",J4216,0)</f>
        <v>0</v>
      </c>
      <c r="BG4216" s="204">
        <f>IF(N4216="zákl. přenesená",J4216,0)</f>
        <v>0</v>
      </c>
      <c r="BH4216" s="204">
        <f>IF(N4216="sníž. přenesená",J4216,0)</f>
        <v>0</v>
      </c>
      <c r="BI4216" s="204">
        <f>IF(N4216="nulová",J4216,0)</f>
        <v>0</v>
      </c>
      <c r="BJ4216" s="24" t="s">
        <v>134</v>
      </c>
      <c r="BK4216" s="204">
        <f>ROUND(I4216*H4216,2)</f>
        <v>0</v>
      </c>
      <c r="BL4216" s="24" t="s">
        <v>133</v>
      </c>
      <c r="BM4216" s="24" t="s">
        <v>4954</v>
      </c>
    </row>
    <row r="4217" spans="2:65" s="1" customFormat="1" ht="13.5">
      <c r="B4217" s="41"/>
      <c r="C4217" s="63"/>
      <c r="D4217" s="205" t="s">
        <v>135</v>
      </c>
      <c r="E4217" s="63"/>
      <c r="F4217" s="206" t="s">
        <v>4955</v>
      </c>
      <c r="G4217" s="63"/>
      <c r="H4217" s="63"/>
      <c r="I4217" s="163"/>
      <c r="J4217" s="63"/>
      <c r="K4217" s="63"/>
      <c r="L4217" s="61"/>
      <c r="M4217" s="207"/>
      <c r="N4217" s="42"/>
      <c r="O4217" s="42"/>
      <c r="P4217" s="42"/>
      <c r="Q4217" s="42"/>
      <c r="R4217" s="42"/>
      <c r="S4217" s="42"/>
      <c r="T4217" s="78"/>
      <c r="AT4217" s="24" t="s">
        <v>135</v>
      </c>
      <c r="AU4217" s="24" t="s">
        <v>138</v>
      </c>
    </row>
    <row r="4218" spans="2:65" s="1" customFormat="1" ht="22.5" customHeight="1">
      <c r="B4218" s="41"/>
      <c r="C4218" s="193" t="s">
        <v>4956</v>
      </c>
      <c r="D4218" s="193" t="s">
        <v>129</v>
      </c>
      <c r="E4218" s="194" t="s">
        <v>4957</v>
      </c>
      <c r="F4218" s="195" t="s">
        <v>4958</v>
      </c>
      <c r="G4218" s="196" t="s">
        <v>489</v>
      </c>
      <c r="H4218" s="197">
        <v>1</v>
      </c>
      <c r="I4218" s="198"/>
      <c r="J4218" s="199">
        <f>ROUND(I4218*H4218,2)</f>
        <v>0</v>
      </c>
      <c r="K4218" s="195" t="s">
        <v>21</v>
      </c>
      <c r="L4218" s="61"/>
      <c r="M4218" s="200" t="s">
        <v>21</v>
      </c>
      <c r="N4218" s="201" t="s">
        <v>42</v>
      </c>
      <c r="O4218" s="42"/>
      <c r="P4218" s="202">
        <f>O4218*H4218</f>
        <v>0</v>
      </c>
      <c r="Q4218" s="202">
        <v>0</v>
      </c>
      <c r="R4218" s="202">
        <f>Q4218*H4218</f>
        <v>0</v>
      </c>
      <c r="S4218" s="202">
        <v>0</v>
      </c>
      <c r="T4218" s="203">
        <f>S4218*H4218</f>
        <v>0</v>
      </c>
      <c r="AR4218" s="24" t="s">
        <v>133</v>
      </c>
      <c r="AT4218" s="24" t="s">
        <v>129</v>
      </c>
      <c r="AU4218" s="24" t="s">
        <v>138</v>
      </c>
      <c r="AY4218" s="24" t="s">
        <v>126</v>
      </c>
      <c r="BE4218" s="204">
        <f>IF(N4218="základní",J4218,0)</f>
        <v>0</v>
      </c>
      <c r="BF4218" s="204">
        <f>IF(N4218="snížená",J4218,0)</f>
        <v>0</v>
      </c>
      <c r="BG4218" s="204">
        <f>IF(N4218="zákl. přenesená",J4218,0)</f>
        <v>0</v>
      </c>
      <c r="BH4218" s="204">
        <f>IF(N4218="sníž. přenesená",J4218,0)</f>
        <v>0</v>
      </c>
      <c r="BI4218" s="204">
        <f>IF(N4218="nulová",J4218,0)</f>
        <v>0</v>
      </c>
      <c r="BJ4218" s="24" t="s">
        <v>134</v>
      </c>
      <c r="BK4218" s="204">
        <f>ROUND(I4218*H4218,2)</f>
        <v>0</v>
      </c>
      <c r="BL4218" s="24" t="s">
        <v>133</v>
      </c>
      <c r="BM4218" s="24" t="s">
        <v>4959</v>
      </c>
    </row>
    <row r="4219" spans="2:65" s="1" customFormat="1" ht="13.5">
      <c r="B4219" s="41"/>
      <c r="C4219" s="63"/>
      <c r="D4219" s="205" t="s">
        <v>135</v>
      </c>
      <c r="E4219" s="63"/>
      <c r="F4219" s="206" t="s">
        <v>4960</v>
      </c>
      <c r="G4219" s="63"/>
      <c r="H4219" s="63"/>
      <c r="I4219" s="163"/>
      <c r="J4219" s="63"/>
      <c r="K4219" s="63"/>
      <c r="L4219" s="61"/>
      <c r="M4219" s="207"/>
      <c r="N4219" s="42"/>
      <c r="O4219" s="42"/>
      <c r="P4219" s="42"/>
      <c r="Q4219" s="42"/>
      <c r="R4219" s="42"/>
      <c r="S4219" s="42"/>
      <c r="T4219" s="78"/>
      <c r="AT4219" s="24" t="s">
        <v>135</v>
      </c>
      <c r="AU4219" s="24" t="s">
        <v>138</v>
      </c>
    </row>
    <row r="4220" spans="2:65" s="1" customFormat="1" ht="22.5" customHeight="1">
      <c r="B4220" s="41"/>
      <c r="C4220" s="193" t="s">
        <v>2609</v>
      </c>
      <c r="D4220" s="193" t="s">
        <v>129</v>
      </c>
      <c r="E4220" s="194" t="s">
        <v>4961</v>
      </c>
      <c r="F4220" s="195" t="s">
        <v>4962</v>
      </c>
      <c r="G4220" s="196" t="s">
        <v>489</v>
      </c>
      <c r="H4220" s="197">
        <v>1</v>
      </c>
      <c r="I4220" s="198"/>
      <c r="J4220" s="199">
        <f>ROUND(I4220*H4220,2)</f>
        <v>0</v>
      </c>
      <c r="K4220" s="195" t="s">
        <v>21</v>
      </c>
      <c r="L4220" s="61"/>
      <c r="M4220" s="200" t="s">
        <v>21</v>
      </c>
      <c r="N4220" s="201" t="s">
        <v>42</v>
      </c>
      <c r="O4220" s="42"/>
      <c r="P4220" s="202">
        <f>O4220*H4220</f>
        <v>0</v>
      </c>
      <c r="Q4220" s="202">
        <v>0</v>
      </c>
      <c r="R4220" s="202">
        <f>Q4220*H4220</f>
        <v>0</v>
      </c>
      <c r="S4220" s="202">
        <v>0</v>
      </c>
      <c r="T4220" s="203">
        <f>S4220*H4220</f>
        <v>0</v>
      </c>
      <c r="AR4220" s="24" t="s">
        <v>133</v>
      </c>
      <c r="AT4220" s="24" t="s">
        <v>129</v>
      </c>
      <c r="AU4220" s="24" t="s">
        <v>138</v>
      </c>
      <c r="AY4220" s="24" t="s">
        <v>126</v>
      </c>
      <c r="BE4220" s="204">
        <f>IF(N4220="základní",J4220,0)</f>
        <v>0</v>
      </c>
      <c r="BF4220" s="204">
        <f>IF(N4220="snížená",J4220,0)</f>
        <v>0</v>
      </c>
      <c r="BG4220" s="204">
        <f>IF(N4220="zákl. přenesená",J4220,0)</f>
        <v>0</v>
      </c>
      <c r="BH4220" s="204">
        <f>IF(N4220="sníž. přenesená",J4220,0)</f>
        <v>0</v>
      </c>
      <c r="BI4220" s="204">
        <f>IF(N4220="nulová",J4220,0)</f>
        <v>0</v>
      </c>
      <c r="BJ4220" s="24" t="s">
        <v>134</v>
      </c>
      <c r="BK4220" s="204">
        <f>ROUND(I4220*H4220,2)</f>
        <v>0</v>
      </c>
      <c r="BL4220" s="24" t="s">
        <v>133</v>
      </c>
      <c r="BM4220" s="24" t="s">
        <v>4963</v>
      </c>
    </row>
    <row r="4221" spans="2:65" s="1" customFormat="1" ht="13.5">
      <c r="B4221" s="41"/>
      <c r="C4221" s="63"/>
      <c r="D4221" s="205" t="s">
        <v>135</v>
      </c>
      <c r="E4221" s="63"/>
      <c r="F4221" s="206" t="s">
        <v>4962</v>
      </c>
      <c r="G4221" s="63"/>
      <c r="H4221" s="63"/>
      <c r="I4221" s="163"/>
      <c r="J4221" s="63"/>
      <c r="K4221" s="63"/>
      <c r="L4221" s="61"/>
      <c r="M4221" s="207"/>
      <c r="N4221" s="42"/>
      <c r="O4221" s="42"/>
      <c r="P4221" s="42"/>
      <c r="Q4221" s="42"/>
      <c r="R4221" s="42"/>
      <c r="S4221" s="42"/>
      <c r="T4221" s="78"/>
      <c r="AT4221" s="24" t="s">
        <v>135</v>
      </c>
      <c r="AU4221" s="24" t="s">
        <v>138</v>
      </c>
    </row>
    <row r="4222" spans="2:65" s="1" customFormat="1" ht="22.5" customHeight="1">
      <c r="B4222" s="41"/>
      <c r="C4222" s="193" t="s">
        <v>4964</v>
      </c>
      <c r="D4222" s="193" t="s">
        <v>129</v>
      </c>
      <c r="E4222" s="194" t="s">
        <v>4965</v>
      </c>
      <c r="F4222" s="195" t="s">
        <v>4966</v>
      </c>
      <c r="G4222" s="196" t="s">
        <v>489</v>
      </c>
      <c r="H4222" s="197">
        <v>3</v>
      </c>
      <c r="I4222" s="198"/>
      <c r="J4222" s="199">
        <f>ROUND(I4222*H4222,2)</f>
        <v>0</v>
      </c>
      <c r="K4222" s="195" t="s">
        <v>21</v>
      </c>
      <c r="L4222" s="61"/>
      <c r="M4222" s="200" t="s">
        <v>21</v>
      </c>
      <c r="N4222" s="201" t="s">
        <v>42</v>
      </c>
      <c r="O4222" s="42"/>
      <c r="P4222" s="202">
        <f>O4222*H4222</f>
        <v>0</v>
      </c>
      <c r="Q4222" s="202">
        <v>0</v>
      </c>
      <c r="R4222" s="202">
        <f>Q4222*H4222</f>
        <v>0</v>
      </c>
      <c r="S4222" s="202">
        <v>0</v>
      </c>
      <c r="T4222" s="203">
        <f>S4222*H4222</f>
        <v>0</v>
      </c>
      <c r="AR4222" s="24" t="s">
        <v>133</v>
      </c>
      <c r="AT4222" s="24" t="s">
        <v>129</v>
      </c>
      <c r="AU4222" s="24" t="s">
        <v>138</v>
      </c>
      <c r="AY4222" s="24" t="s">
        <v>126</v>
      </c>
      <c r="BE4222" s="204">
        <f>IF(N4222="základní",J4222,0)</f>
        <v>0</v>
      </c>
      <c r="BF4222" s="204">
        <f>IF(N4222="snížená",J4222,0)</f>
        <v>0</v>
      </c>
      <c r="BG4222" s="204">
        <f>IF(N4222="zákl. přenesená",J4222,0)</f>
        <v>0</v>
      </c>
      <c r="BH4222" s="204">
        <f>IF(N4222="sníž. přenesená",J4222,0)</f>
        <v>0</v>
      </c>
      <c r="BI4222" s="204">
        <f>IF(N4222="nulová",J4222,0)</f>
        <v>0</v>
      </c>
      <c r="BJ4222" s="24" t="s">
        <v>134</v>
      </c>
      <c r="BK4222" s="204">
        <f>ROUND(I4222*H4222,2)</f>
        <v>0</v>
      </c>
      <c r="BL4222" s="24" t="s">
        <v>133</v>
      </c>
      <c r="BM4222" s="24" t="s">
        <v>4967</v>
      </c>
    </row>
    <row r="4223" spans="2:65" s="1" customFormat="1" ht="13.5">
      <c r="B4223" s="41"/>
      <c r="C4223" s="63"/>
      <c r="D4223" s="205" t="s">
        <v>135</v>
      </c>
      <c r="E4223" s="63"/>
      <c r="F4223" s="206" t="s">
        <v>4966</v>
      </c>
      <c r="G4223" s="63"/>
      <c r="H4223" s="63"/>
      <c r="I4223" s="163"/>
      <c r="J4223" s="63"/>
      <c r="K4223" s="63"/>
      <c r="L4223" s="61"/>
      <c r="M4223" s="207"/>
      <c r="N4223" s="42"/>
      <c r="O4223" s="42"/>
      <c r="P4223" s="42"/>
      <c r="Q4223" s="42"/>
      <c r="R4223" s="42"/>
      <c r="S4223" s="42"/>
      <c r="T4223" s="78"/>
      <c r="AT4223" s="24" t="s">
        <v>135</v>
      </c>
      <c r="AU4223" s="24" t="s">
        <v>138</v>
      </c>
    </row>
    <row r="4224" spans="2:65" s="1" customFormat="1" ht="22.5" customHeight="1">
      <c r="B4224" s="41"/>
      <c r="C4224" s="193" t="s">
        <v>2612</v>
      </c>
      <c r="D4224" s="193" t="s">
        <v>129</v>
      </c>
      <c r="E4224" s="194" t="s">
        <v>4968</v>
      </c>
      <c r="F4224" s="195" t="s">
        <v>4969</v>
      </c>
      <c r="G4224" s="196" t="s">
        <v>489</v>
      </c>
      <c r="H4224" s="197">
        <v>1</v>
      </c>
      <c r="I4224" s="198"/>
      <c r="J4224" s="199">
        <f>ROUND(I4224*H4224,2)</f>
        <v>0</v>
      </c>
      <c r="K4224" s="195" t="s">
        <v>21</v>
      </c>
      <c r="L4224" s="61"/>
      <c r="M4224" s="200" t="s">
        <v>21</v>
      </c>
      <c r="N4224" s="201" t="s">
        <v>42</v>
      </c>
      <c r="O4224" s="42"/>
      <c r="P4224" s="202">
        <f>O4224*H4224</f>
        <v>0</v>
      </c>
      <c r="Q4224" s="202">
        <v>0</v>
      </c>
      <c r="R4224" s="202">
        <f>Q4224*H4224</f>
        <v>0</v>
      </c>
      <c r="S4224" s="202">
        <v>0</v>
      </c>
      <c r="T4224" s="203">
        <f>S4224*H4224</f>
        <v>0</v>
      </c>
      <c r="AR4224" s="24" t="s">
        <v>133</v>
      </c>
      <c r="AT4224" s="24" t="s">
        <v>129</v>
      </c>
      <c r="AU4224" s="24" t="s">
        <v>138</v>
      </c>
      <c r="AY4224" s="24" t="s">
        <v>126</v>
      </c>
      <c r="BE4224" s="204">
        <f>IF(N4224="základní",J4224,0)</f>
        <v>0</v>
      </c>
      <c r="BF4224" s="204">
        <f>IF(N4224="snížená",J4224,0)</f>
        <v>0</v>
      </c>
      <c r="BG4224" s="204">
        <f>IF(N4224="zákl. přenesená",J4224,0)</f>
        <v>0</v>
      </c>
      <c r="BH4224" s="204">
        <f>IF(N4224="sníž. přenesená",J4224,0)</f>
        <v>0</v>
      </c>
      <c r="BI4224" s="204">
        <f>IF(N4224="nulová",J4224,0)</f>
        <v>0</v>
      </c>
      <c r="BJ4224" s="24" t="s">
        <v>134</v>
      </c>
      <c r="BK4224" s="204">
        <f>ROUND(I4224*H4224,2)</f>
        <v>0</v>
      </c>
      <c r="BL4224" s="24" t="s">
        <v>133</v>
      </c>
      <c r="BM4224" s="24" t="s">
        <v>4970</v>
      </c>
    </row>
    <row r="4225" spans="2:65" s="1" customFormat="1" ht="13.5">
      <c r="B4225" s="41"/>
      <c r="C4225" s="63"/>
      <c r="D4225" s="205" t="s">
        <v>135</v>
      </c>
      <c r="E4225" s="63"/>
      <c r="F4225" s="206" t="s">
        <v>4969</v>
      </c>
      <c r="G4225" s="63"/>
      <c r="H4225" s="63"/>
      <c r="I4225" s="163"/>
      <c r="J4225" s="63"/>
      <c r="K4225" s="63"/>
      <c r="L4225" s="61"/>
      <c r="M4225" s="207"/>
      <c r="N4225" s="42"/>
      <c r="O4225" s="42"/>
      <c r="P4225" s="42"/>
      <c r="Q4225" s="42"/>
      <c r="R4225" s="42"/>
      <c r="S4225" s="42"/>
      <c r="T4225" s="78"/>
      <c r="AT4225" s="24" t="s">
        <v>135</v>
      </c>
      <c r="AU4225" s="24" t="s">
        <v>138</v>
      </c>
    </row>
    <row r="4226" spans="2:65" s="1" customFormat="1" ht="22.5" customHeight="1">
      <c r="B4226" s="41"/>
      <c r="C4226" s="193" t="s">
        <v>4971</v>
      </c>
      <c r="D4226" s="193" t="s">
        <v>129</v>
      </c>
      <c r="E4226" s="194" t="s">
        <v>4972</v>
      </c>
      <c r="F4226" s="195" t="s">
        <v>4973</v>
      </c>
      <c r="G4226" s="196" t="s">
        <v>489</v>
      </c>
      <c r="H4226" s="197">
        <v>1</v>
      </c>
      <c r="I4226" s="198"/>
      <c r="J4226" s="199">
        <f>ROUND(I4226*H4226,2)</f>
        <v>0</v>
      </c>
      <c r="K4226" s="195" t="s">
        <v>21</v>
      </c>
      <c r="L4226" s="61"/>
      <c r="M4226" s="200" t="s">
        <v>21</v>
      </c>
      <c r="N4226" s="201" t="s">
        <v>42</v>
      </c>
      <c r="O4226" s="42"/>
      <c r="P4226" s="202">
        <f>O4226*H4226</f>
        <v>0</v>
      </c>
      <c r="Q4226" s="202">
        <v>0</v>
      </c>
      <c r="R4226" s="202">
        <f>Q4226*H4226</f>
        <v>0</v>
      </c>
      <c r="S4226" s="202">
        <v>0</v>
      </c>
      <c r="T4226" s="203">
        <f>S4226*H4226</f>
        <v>0</v>
      </c>
      <c r="AR4226" s="24" t="s">
        <v>133</v>
      </c>
      <c r="AT4226" s="24" t="s">
        <v>129</v>
      </c>
      <c r="AU4226" s="24" t="s">
        <v>138</v>
      </c>
      <c r="AY4226" s="24" t="s">
        <v>126</v>
      </c>
      <c r="BE4226" s="204">
        <f>IF(N4226="základní",J4226,0)</f>
        <v>0</v>
      </c>
      <c r="BF4226" s="204">
        <f>IF(N4226="snížená",J4226,0)</f>
        <v>0</v>
      </c>
      <c r="BG4226" s="204">
        <f>IF(N4226="zákl. přenesená",J4226,0)</f>
        <v>0</v>
      </c>
      <c r="BH4226" s="204">
        <f>IF(N4226="sníž. přenesená",J4226,0)</f>
        <v>0</v>
      </c>
      <c r="BI4226" s="204">
        <f>IF(N4226="nulová",J4226,0)</f>
        <v>0</v>
      </c>
      <c r="BJ4226" s="24" t="s">
        <v>134</v>
      </c>
      <c r="BK4226" s="204">
        <f>ROUND(I4226*H4226,2)</f>
        <v>0</v>
      </c>
      <c r="BL4226" s="24" t="s">
        <v>133</v>
      </c>
      <c r="BM4226" s="24" t="s">
        <v>4974</v>
      </c>
    </row>
    <row r="4227" spans="2:65" s="1" customFormat="1" ht="13.5">
      <c r="B4227" s="41"/>
      <c r="C4227" s="63"/>
      <c r="D4227" s="205" t="s">
        <v>135</v>
      </c>
      <c r="E4227" s="63"/>
      <c r="F4227" s="206" t="s">
        <v>4973</v>
      </c>
      <c r="G4227" s="63"/>
      <c r="H4227" s="63"/>
      <c r="I4227" s="163"/>
      <c r="J4227" s="63"/>
      <c r="K4227" s="63"/>
      <c r="L4227" s="61"/>
      <c r="M4227" s="207"/>
      <c r="N4227" s="42"/>
      <c r="O4227" s="42"/>
      <c r="P4227" s="42"/>
      <c r="Q4227" s="42"/>
      <c r="R4227" s="42"/>
      <c r="S4227" s="42"/>
      <c r="T4227" s="78"/>
      <c r="AT4227" s="24" t="s">
        <v>135</v>
      </c>
      <c r="AU4227" s="24" t="s">
        <v>138</v>
      </c>
    </row>
    <row r="4228" spans="2:65" s="1" customFormat="1" ht="22.5" customHeight="1">
      <c r="B4228" s="41"/>
      <c r="C4228" s="193" t="s">
        <v>2618</v>
      </c>
      <c r="D4228" s="193" t="s">
        <v>129</v>
      </c>
      <c r="E4228" s="194" t="s">
        <v>4975</v>
      </c>
      <c r="F4228" s="195" t="s">
        <v>4976</v>
      </c>
      <c r="G4228" s="196" t="s">
        <v>489</v>
      </c>
      <c r="H4228" s="197">
        <v>1</v>
      </c>
      <c r="I4228" s="198"/>
      <c r="J4228" s="199">
        <f>ROUND(I4228*H4228,2)</f>
        <v>0</v>
      </c>
      <c r="K4228" s="195" t="s">
        <v>21</v>
      </c>
      <c r="L4228" s="61"/>
      <c r="M4228" s="200" t="s">
        <v>21</v>
      </c>
      <c r="N4228" s="201" t="s">
        <v>42</v>
      </c>
      <c r="O4228" s="42"/>
      <c r="P4228" s="202">
        <f>O4228*H4228</f>
        <v>0</v>
      </c>
      <c r="Q4228" s="202">
        <v>0</v>
      </c>
      <c r="R4228" s="202">
        <f>Q4228*H4228</f>
        <v>0</v>
      </c>
      <c r="S4228" s="202">
        <v>0</v>
      </c>
      <c r="T4228" s="203">
        <f>S4228*H4228</f>
        <v>0</v>
      </c>
      <c r="AR4228" s="24" t="s">
        <v>133</v>
      </c>
      <c r="AT4228" s="24" t="s">
        <v>129</v>
      </c>
      <c r="AU4228" s="24" t="s">
        <v>138</v>
      </c>
      <c r="AY4228" s="24" t="s">
        <v>126</v>
      </c>
      <c r="BE4228" s="204">
        <f>IF(N4228="základní",J4228,0)</f>
        <v>0</v>
      </c>
      <c r="BF4228" s="204">
        <f>IF(N4228="snížená",J4228,0)</f>
        <v>0</v>
      </c>
      <c r="BG4228" s="204">
        <f>IF(N4228="zákl. přenesená",J4228,0)</f>
        <v>0</v>
      </c>
      <c r="BH4228" s="204">
        <f>IF(N4228="sníž. přenesená",J4228,0)</f>
        <v>0</v>
      </c>
      <c r="BI4228" s="204">
        <f>IF(N4228="nulová",J4228,0)</f>
        <v>0</v>
      </c>
      <c r="BJ4228" s="24" t="s">
        <v>134</v>
      </c>
      <c r="BK4228" s="204">
        <f>ROUND(I4228*H4228,2)</f>
        <v>0</v>
      </c>
      <c r="BL4228" s="24" t="s">
        <v>133</v>
      </c>
      <c r="BM4228" s="24" t="s">
        <v>4977</v>
      </c>
    </row>
    <row r="4229" spans="2:65" s="1" customFormat="1" ht="13.5">
      <c r="B4229" s="41"/>
      <c r="C4229" s="63"/>
      <c r="D4229" s="205" t="s">
        <v>135</v>
      </c>
      <c r="E4229" s="63"/>
      <c r="F4229" s="206" t="s">
        <v>4976</v>
      </c>
      <c r="G4229" s="63"/>
      <c r="H4229" s="63"/>
      <c r="I4229" s="163"/>
      <c r="J4229" s="63"/>
      <c r="K4229" s="63"/>
      <c r="L4229" s="61"/>
      <c r="M4229" s="207"/>
      <c r="N4229" s="42"/>
      <c r="O4229" s="42"/>
      <c r="P4229" s="42"/>
      <c r="Q4229" s="42"/>
      <c r="R4229" s="42"/>
      <c r="S4229" s="42"/>
      <c r="T4229" s="78"/>
      <c r="AT4229" s="24" t="s">
        <v>135</v>
      </c>
      <c r="AU4229" s="24" t="s">
        <v>138</v>
      </c>
    </row>
    <row r="4230" spans="2:65" s="1" customFormat="1" ht="22.5" customHeight="1">
      <c r="B4230" s="41"/>
      <c r="C4230" s="193" t="s">
        <v>4978</v>
      </c>
      <c r="D4230" s="193" t="s">
        <v>129</v>
      </c>
      <c r="E4230" s="194" t="s">
        <v>4979</v>
      </c>
      <c r="F4230" s="195" t="s">
        <v>4980</v>
      </c>
      <c r="G4230" s="196" t="s">
        <v>489</v>
      </c>
      <c r="H4230" s="197">
        <v>1</v>
      </c>
      <c r="I4230" s="198"/>
      <c r="J4230" s="199">
        <f>ROUND(I4230*H4230,2)</f>
        <v>0</v>
      </c>
      <c r="K4230" s="195" t="s">
        <v>21</v>
      </c>
      <c r="L4230" s="61"/>
      <c r="M4230" s="200" t="s">
        <v>21</v>
      </c>
      <c r="N4230" s="201" t="s">
        <v>42</v>
      </c>
      <c r="O4230" s="42"/>
      <c r="P4230" s="202">
        <f>O4230*H4230</f>
        <v>0</v>
      </c>
      <c r="Q4230" s="202">
        <v>0</v>
      </c>
      <c r="R4230" s="202">
        <f>Q4230*H4230</f>
        <v>0</v>
      </c>
      <c r="S4230" s="202">
        <v>0</v>
      </c>
      <c r="T4230" s="203">
        <f>S4230*H4230</f>
        <v>0</v>
      </c>
      <c r="AR4230" s="24" t="s">
        <v>133</v>
      </c>
      <c r="AT4230" s="24" t="s">
        <v>129</v>
      </c>
      <c r="AU4230" s="24" t="s">
        <v>138</v>
      </c>
      <c r="AY4230" s="24" t="s">
        <v>126</v>
      </c>
      <c r="BE4230" s="204">
        <f>IF(N4230="základní",J4230,0)</f>
        <v>0</v>
      </c>
      <c r="BF4230" s="204">
        <f>IF(N4230="snížená",J4230,0)</f>
        <v>0</v>
      </c>
      <c r="BG4230" s="204">
        <f>IF(N4230="zákl. přenesená",J4230,0)</f>
        <v>0</v>
      </c>
      <c r="BH4230" s="204">
        <f>IF(N4230="sníž. přenesená",J4230,0)</f>
        <v>0</v>
      </c>
      <c r="BI4230" s="204">
        <f>IF(N4230="nulová",J4230,0)</f>
        <v>0</v>
      </c>
      <c r="BJ4230" s="24" t="s">
        <v>134</v>
      </c>
      <c r="BK4230" s="204">
        <f>ROUND(I4230*H4230,2)</f>
        <v>0</v>
      </c>
      <c r="BL4230" s="24" t="s">
        <v>133</v>
      </c>
      <c r="BM4230" s="24" t="s">
        <v>4981</v>
      </c>
    </row>
    <row r="4231" spans="2:65" s="1" customFormat="1" ht="13.5">
      <c r="B4231" s="41"/>
      <c r="C4231" s="63"/>
      <c r="D4231" s="205" t="s">
        <v>135</v>
      </c>
      <c r="E4231" s="63"/>
      <c r="F4231" s="206" t="s">
        <v>4980</v>
      </c>
      <c r="G4231" s="63"/>
      <c r="H4231" s="63"/>
      <c r="I4231" s="163"/>
      <c r="J4231" s="63"/>
      <c r="K4231" s="63"/>
      <c r="L4231" s="61"/>
      <c r="M4231" s="207"/>
      <c r="N4231" s="42"/>
      <c r="O4231" s="42"/>
      <c r="P4231" s="42"/>
      <c r="Q4231" s="42"/>
      <c r="R4231" s="42"/>
      <c r="S4231" s="42"/>
      <c r="T4231" s="78"/>
      <c r="AT4231" s="24" t="s">
        <v>135</v>
      </c>
      <c r="AU4231" s="24" t="s">
        <v>138</v>
      </c>
    </row>
    <row r="4232" spans="2:65" s="1" customFormat="1" ht="22.5" customHeight="1">
      <c r="B4232" s="41"/>
      <c r="C4232" s="193" t="s">
        <v>2622</v>
      </c>
      <c r="D4232" s="193" t="s">
        <v>129</v>
      </c>
      <c r="E4232" s="194" t="s">
        <v>4982</v>
      </c>
      <c r="F4232" s="195" t="s">
        <v>4983</v>
      </c>
      <c r="G4232" s="196" t="s">
        <v>489</v>
      </c>
      <c r="H4232" s="197">
        <v>1</v>
      </c>
      <c r="I4232" s="198"/>
      <c r="J4232" s="199">
        <f>ROUND(I4232*H4232,2)</f>
        <v>0</v>
      </c>
      <c r="K4232" s="195" t="s">
        <v>21</v>
      </c>
      <c r="L4232" s="61"/>
      <c r="M4232" s="200" t="s">
        <v>21</v>
      </c>
      <c r="N4232" s="201" t="s">
        <v>42</v>
      </c>
      <c r="O4232" s="42"/>
      <c r="P4232" s="202">
        <f>O4232*H4232</f>
        <v>0</v>
      </c>
      <c r="Q4232" s="202">
        <v>0</v>
      </c>
      <c r="R4232" s="202">
        <f>Q4232*H4232</f>
        <v>0</v>
      </c>
      <c r="S4232" s="202">
        <v>0</v>
      </c>
      <c r="T4232" s="203">
        <f>S4232*H4232</f>
        <v>0</v>
      </c>
      <c r="AR4232" s="24" t="s">
        <v>133</v>
      </c>
      <c r="AT4232" s="24" t="s">
        <v>129</v>
      </c>
      <c r="AU4232" s="24" t="s">
        <v>138</v>
      </c>
      <c r="AY4232" s="24" t="s">
        <v>126</v>
      </c>
      <c r="BE4232" s="204">
        <f>IF(N4232="základní",J4232,0)</f>
        <v>0</v>
      </c>
      <c r="BF4232" s="204">
        <f>IF(N4232="snížená",J4232,0)</f>
        <v>0</v>
      </c>
      <c r="BG4232" s="204">
        <f>IF(N4232="zákl. přenesená",J4232,0)</f>
        <v>0</v>
      </c>
      <c r="BH4232" s="204">
        <f>IF(N4232="sníž. přenesená",J4232,0)</f>
        <v>0</v>
      </c>
      <c r="BI4232" s="204">
        <f>IF(N4232="nulová",J4232,0)</f>
        <v>0</v>
      </c>
      <c r="BJ4232" s="24" t="s">
        <v>134</v>
      </c>
      <c r="BK4232" s="204">
        <f>ROUND(I4232*H4232,2)</f>
        <v>0</v>
      </c>
      <c r="BL4232" s="24" t="s">
        <v>133</v>
      </c>
      <c r="BM4232" s="24" t="s">
        <v>4984</v>
      </c>
    </row>
    <row r="4233" spans="2:65" s="1" customFormat="1" ht="13.5">
      <c r="B4233" s="41"/>
      <c r="C4233" s="63"/>
      <c r="D4233" s="205" t="s">
        <v>135</v>
      </c>
      <c r="E4233" s="63"/>
      <c r="F4233" s="206" t="s">
        <v>4983</v>
      </c>
      <c r="G4233" s="63"/>
      <c r="H4233" s="63"/>
      <c r="I4233" s="163"/>
      <c r="J4233" s="63"/>
      <c r="K4233" s="63"/>
      <c r="L4233" s="61"/>
      <c r="M4233" s="207"/>
      <c r="N4233" s="42"/>
      <c r="O4233" s="42"/>
      <c r="P4233" s="42"/>
      <c r="Q4233" s="42"/>
      <c r="R4233" s="42"/>
      <c r="S4233" s="42"/>
      <c r="T4233" s="78"/>
      <c r="AT4233" s="24" t="s">
        <v>135</v>
      </c>
      <c r="AU4233" s="24" t="s">
        <v>138</v>
      </c>
    </row>
    <row r="4234" spans="2:65" s="1" customFormat="1" ht="22.5" customHeight="1">
      <c r="B4234" s="41"/>
      <c r="C4234" s="193" t="s">
        <v>4985</v>
      </c>
      <c r="D4234" s="193" t="s">
        <v>129</v>
      </c>
      <c r="E4234" s="194" t="s">
        <v>4986</v>
      </c>
      <c r="F4234" s="195" t="s">
        <v>4987</v>
      </c>
      <c r="G4234" s="196" t="s">
        <v>489</v>
      </c>
      <c r="H4234" s="197">
        <v>1</v>
      </c>
      <c r="I4234" s="198"/>
      <c r="J4234" s="199">
        <f>ROUND(I4234*H4234,2)</f>
        <v>0</v>
      </c>
      <c r="K4234" s="195" t="s">
        <v>21</v>
      </c>
      <c r="L4234" s="61"/>
      <c r="M4234" s="200" t="s">
        <v>21</v>
      </c>
      <c r="N4234" s="201" t="s">
        <v>42</v>
      </c>
      <c r="O4234" s="42"/>
      <c r="P4234" s="202">
        <f>O4234*H4234</f>
        <v>0</v>
      </c>
      <c r="Q4234" s="202">
        <v>0</v>
      </c>
      <c r="R4234" s="202">
        <f>Q4234*H4234</f>
        <v>0</v>
      </c>
      <c r="S4234" s="202">
        <v>0</v>
      </c>
      <c r="T4234" s="203">
        <f>S4234*H4234</f>
        <v>0</v>
      </c>
      <c r="AR4234" s="24" t="s">
        <v>133</v>
      </c>
      <c r="AT4234" s="24" t="s">
        <v>129</v>
      </c>
      <c r="AU4234" s="24" t="s">
        <v>138</v>
      </c>
      <c r="AY4234" s="24" t="s">
        <v>126</v>
      </c>
      <c r="BE4234" s="204">
        <f>IF(N4234="základní",J4234,0)</f>
        <v>0</v>
      </c>
      <c r="BF4234" s="204">
        <f>IF(N4234="snížená",J4234,0)</f>
        <v>0</v>
      </c>
      <c r="BG4234" s="204">
        <f>IF(N4234="zákl. přenesená",J4234,0)</f>
        <v>0</v>
      </c>
      <c r="BH4234" s="204">
        <f>IF(N4234="sníž. přenesená",J4234,0)</f>
        <v>0</v>
      </c>
      <c r="BI4234" s="204">
        <f>IF(N4234="nulová",J4234,0)</f>
        <v>0</v>
      </c>
      <c r="BJ4234" s="24" t="s">
        <v>134</v>
      </c>
      <c r="BK4234" s="204">
        <f>ROUND(I4234*H4234,2)</f>
        <v>0</v>
      </c>
      <c r="BL4234" s="24" t="s">
        <v>133</v>
      </c>
      <c r="BM4234" s="24" t="s">
        <v>4988</v>
      </c>
    </row>
    <row r="4235" spans="2:65" s="1" customFormat="1" ht="13.5">
      <c r="B4235" s="41"/>
      <c r="C4235" s="63"/>
      <c r="D4235" s="205" t="s">
        <v>135</v>
      </c>
      <c r="E4235" s="63"/>
      <c r="F4235" s="206" t="s">
        <v>4989</v>
      </c>
      <c r="G4235" s="63"/>
      <c r="H4235" s="63"/>
      <c r="I4235" s="163"/>
      <c r="J4235" s="63"/>
      <c r="K4235" s="63"/>
      <c r="L4235" s="61"/>
      <c r="M4235" s="207"/>
      <c r="N4235" s="42"/>
      <c r="O4235" s="42"/>
      <c r="P4235" s="42"/>
      <c r="Q4235" s="42"/>
      <c r="R4235" s="42"/>
      <c r="S4235" s="42"/>
      <c r="T4235" s="78"/>
      <c r="AT4235" s="24" t="s">
        <v>135</v>
      </c>
      <c r="AU4235" s="24" t="s">
        <v>138</v>
      </c>
    </row>
    <row r="4236" spans="2:65" s="1" customFormat="1" ht="22.5" customHeight="1">
      <c r="B4236" s="41"/>
      <c r="C4236" s="193" t="s">
        <v>2626</v>
      </c>
      <c r="D4236" s="193" t="s">
        <v>129</v>
      </c>
      <c r="E4236" s="194" t="s">
        <v>4990</v>
      </c>
      <c r="F4236" s="195" t="s">
        <v>4991</v>
      </c>
      <c r="G4236" s="196" t="s">
        <v>489</v>
      </c>
      <c r="H4236" s="197">
        <v>1</v>
      </c>
      <c r="I4236" s="198"/>
      <c r="J4236" s="199">
        <f>ROUND(I4236*H4236,2)</f>
        <v>0</v>
      </c>
      <c r="K4236" s="195" t="s">
        <v>21</v>
      </c>
      <c r="L4236" s="61"/>
      <c r="M4236" s="200" t="s">
        <v>21</v>
      </c>
      <c r="N4236" s="201" t="s">
        <v>42</v>
      </c>
      <c r="O4236" s="42"/>
      <c r="P4236" s="202">
        <f>O4236*H4236</f>
        <v>0</v>
      </c>
      <c r="Q4236" s="202">
        <v>0</v>
      </c>
      <c r="R4236" s="202">
        <f>Q4236*H4236</f>
        <v>0</v>
      </c>
      <c r="S4236" s="202">
        <v>0</v>
      </c>
      <c r="T4236" s="203">
        <f>S4236*H4236</f>
        <v>0</v>
      </c>
      <c r="AR4236" s="24" t="s">
        <v>133</v>
      </c>
      <c r="AT4236" s="24" t="s">
        <v>129</v>
      </c>
      <c r="AU4236" s="24" t="s">
        <v>138</v>
      </c>
      <c r="AY4236" s="24" t="s">
        <v>126</v>
      </c>
      <c r="BE4236" s="204">
        <f>IF(N4236="základní",J4236,0)</f>
        <v>0</v>
      </c>
      <c r="BF4236" s="204">
        <f>IF(N4236="snížená",J4236,0)</f>
        <v>0</v>
      </c>
      <c r="BG4236" s="204">
        <f>IF(N4236="zákl. přenesená",J4236,0)</f>
        <v>0</v>
      </c>
      <c r="BH4236" s="204">
        <f>IF(N4236="sníž. přenesená",J4236,0)</f>
        <v>0</v>
      </c>
      <c r="BI4236" s="204">
        <f>IF(N4236="nulová",J4236,0)</f>
        <v>0</v>
      </c>
      <c r="BJ4236" s="24" t="s">
        <v>134</v>
      </c>
      <c r="BK4236" s="204">
        <f>ROUND(I4236*H4236,2)</f>
        <v>0</v>
      </c>
      <c r="BL4236" s="24" t="s">
        <v>133</v>
      </c>
      <c r="BM4236" s="24" t="s">
        <v>4992</v>
      </c>
    </row>
    <row r="4237" spans="2:65" s="1" customFormat="1" ht="13.5">
      <c r="B4237" s="41"/>
      <c r="C4237" s="63"/>
      <c r="D4237" s="205" t="s">
        <v>135</v>
      </c>
      <c r="E4237" s="63"/>
      <c r="F4237" s="206" t="s">
        <v>4993</v>
      </c>
      <c r="G4237" s="63"/>
      <c r="H4237" s="63"/>
      <c r="I4237" s="163"/>
      <c r="J4237" s="63"/>
      <c r="K4237" s="63"/>
      <c r="L4237" s="61"/>
      <c r="M4237" s="207"/>
      <c r="N4237" s="42"/>
      <c r="O4237" s="42"/>
      <c r="P4237" s="42"/>
      <c r="Q4237" s="42"/>
      <c r="R4237" s="42"/>
      <c r="S4237" s="42"/>
      <c r="T4237" s="78"/>
      <c r="AT4237" s="24" t="s">
        <v>135</v>
      </c>
      <c r="AU4237" s="24" t="s">
        <v>138</v>
      </c>
    </row>
    <row r="4238" spans="2:65" s="1" customFormat="1" ht="22.5" customHeight="1">
      <c r="B4238" s="41"/>
      <c r="C4238" s="193" t="s">
        <v>4994</v>
      </c>
      <c r="D4238" s="193" t="s">
        <v>129</v>
      </c>
      <c r="E4238" s="194" t="s">
        <v>4995</v>
      </c>
      <c r="F4238" s="195" t="s">
        <v>4996</v>
      </c>
      <c r="G4238" s="196" t="s">
        <v>489</v>
      </c>
      <c r="H4238" s="197">
        <v>1</v>
      </c>
      <c r="I4238" s="198"/>
      <c r="J4238" s="199">
        <f>ROUND(I4238*H4238,2)</f>
        <v>0</v>
      </c>
      <c r="K4238" s="195" t="s">
        <v>21</v>
      </c>
      <c r="L4238" s="61"/>
      <c r="M4238" s="200" t="s">
        <v>21</v>
      </c>
      <c r="N4238" s="201" t="s">
        <v>42</v>
      </c>
      <c r="O4238" s="42"/>
      <c r="P4238" s="202">
        <f>O4238*H4238</f>
        <v>0</v>
      </c>
      <c r="Q4238" s="202">
        <v>0</v>
      </c>
      <c r="R4238" s="202">
        <f>Q4238*H4238</f>
        <v>0</v>
      </c>
      <c r="S4238" s="202">
        <v>0</v>
      </c>
      <c r="T4238" s="203">
        <f>S4238*H4238</f>
        <v>0</v>
      </c>
      <c r="AR4238" s="24" t="s">
        <v>133</v>
      </c>
      <c r="AT4238" s="24" t="s">
        <v>129</v>
      </c>
      <c r="AU4238" s="24" t="s">
        <v>138</v>
      </c>
      <c r="AY4238" s="24" t="s">
        <v>126</v>
      </c>
      <c r="BE4238" s="204">
        <f>IF(N4238="základní",J4238,0)</f>
        <v>0</v>
      </c>
      <c r="BF4238" s="204">
        <f>IF(N4238="snížená",J4238,0)</f>
        <v>0</v>
      </c>
      <c r="BG4238" s="204">
        <f>IF(N4238="zákl. přenesená",J4238,0)</f>
        <v>0</v>
      </c>
      <c r="BH4238" s="204">
        <f>IF(N4238="sníž. přenesená",J4238,0)</f>
        <v>0</v>
      </c>
      <c r="BI4238" s="204">
        <f>IF(N4238="nulová",J4238,0)</f>
        <v>0</v>
      </c>
      <c r="BJ4238" s="24" t="s">
        <v>134</v>
      </c>
      <c r="BK4238" s="204">
        <f>ROUND(I4238*H4238,2)</f>
        <v>0</v>
      </c>
      <c r="BL4238" s="24" t="s">
        <v>133</v>
      </c>
      <c r="BM4238" s="24" t="s">
        <v>4997</v>
      </c>
    </row>
    <row r="4239" spans="2:65" s="1" customFormat="1" ht="13.5">
      <c r="B4239" s="41"/>
      <c r="C4239" s="63"/>
      <c r="D4239" s="205" t="s">
        <v>135</v>
      </c>
      <c r="E4239" s="63"/>
      <c r="F4239" s="206" t="s">
        <v>4996</v>
      </c>
      <c r="G4239" s="63"/>
      <c r="H4239" s="63"/>
      <c r="I4239" s="163"/>
      <c r="J4239" s="63"/>
      <c r="K4239" s="63"/>
      <c r="L4239" s="61"/>
      <c r="M4239" s="207"/>
      <c r="N4239" s="42"/>
      <c r="O4239" s="42"/>
      <c r="P4239" s="42"/>
      <c r="Q4239" s="42"/>
      <c r="R4239" s="42"/>
      <c r="S4239" s="42"/>
      <c r="T4239" s="78"/>
      <c r="AT4239" s="24" t="s">
        <v>135</v>
      </c>
      <c r="AU4239" s="24" t="s">
        <v>138</v>
      </c>
    </row>
    <row r="4240" spans="2:65" s="1" customFormat="1" ht="22.5" customHeight="1">
      <c r="B4240" s="41"/>
      <c r="C4240" s="193" t="s">
        <v>2629</v>
      </c>
      <c r="D4240" s="193" t="s">
        <v>129</v>
      </c>
      <c r="E4240" s="194" t="s">
        <v>4998</v>
      </c>
      <c r="F4240" s="195" t="s">
        <v>4999</v>
      </c>
      <c r="G4240" s="196" t="s">
        <v>489</v>
      </c>
      <c r="H4240" s="197">
        <v>1</v>
      </c>
      <c r="I4240" s="198"/>
      <c r="J4240" s="199">
        <f>ROUND(I4240*H4240,2)</f>
        <v>0</v>
      </c>
      <c r="K4240" s="195" t="s">
        <v>21</v>
      </c>
      <c r="L4240" s="61"/>
      <c r="M4240" s="200" t="s">
        <v>21</v>
      </c>
      <c r="N4240" s="201" t="s">
        <v>42</v>
      </c>
      <c r="O4240" s="42"/>
      <c r="P4240" s="202">
        <f>O4240*H4240</f>
        <v>0</v>
      </c>
      <c r="Q4240" s="202">
        <v>0</v>
      </c>
      <c r="R4240" s="202">
        <f>Q4240*H4240</f>
        <v>0</v>
      </c>
      <c r="S4240" s="202">
        <v>0</v>
      </c>
      <c r="T4240" s="203">
        <f>S4240*H4240</f>
        <v>0</v>
      </c>
      <c r="AR4240" s="24" t="s">
        <v>133</v>
      </c>
      <c r="AT4240" s="24" t="s">
        <v>129</v>
      </c>
      <c r="AU4240" s="24" t="s">
        <v>138</v>
      </c>
      <c r="AY4240" s="24" t="s">
        <v>126</v>
      </c>
      <c r="BE4240" s="204">
        <f>IF(N4240="základní",J4240,0)</f>
        <v>0</v>
      </c>
      <c r="BF4240" s="204">
        <f>IF(N4240="snížená",J4240,0)</f>
        <v>0</v>
      </c>
      <c r="BG4240" s="204">
        <f>IF(N4240="zákl. přenesená",J4240,0)</f>
        <v>0</v>
      </c>
      <c r="BH4240" s="204">
        <f>IF(N4240="sníž. přenesená",J4240,0)</f>
        <v>0</v>
      </c>
      <c r="BI4240" s="204">
        <f>IF(N4240="nulová",J4240,0)</f>
        <v>0</v>
      </c>
      <c r="BJ4240" s="24" t="s">
        <v>134</v>
      </c>
      <c r="BK4240" s="204">
        <f>ROUND(I4240*H4240,2)</f>
        <v>0</v>
      </c>
      <c r="BL4240" s="24" t="s">
        <v>133</v>
      </c>
      <c r="BM4240" s="24" t="s">
        <v>5000</v>
      </c>
    </row>
    <row r="4241" spans="2:65" s="1" customFormat="1" ht="13.5">
      <c r="B4241" s="41"/>
      <c r="C4241" s="63"/>
      <c r="D4241" s="205" t="s">
        <v>135</v>
      </c>
      <c r="E4241" s="63"/>
      <c r="F4241" s="206" t="s">
        <v>4999</v>
      </c>
      <c r="G4241" s="63"/>
      <c r="H4241" s="63"/>
      <c r="I4241" s="163"/>
      <c r="J4241" s="63"/>
      <c r="K4241" s="63"/>
      <c r="L4241" s="61"/>
      <c r="M4241" s="207"/>
      <c r="N4241" s="42"/>
      <c r="O4241" s="42"/>
      <c r="P4241" s="42"/>
      <c r="Q4241" s="42"/>
      <c r="R4241" s="42"/>
      <c r="S4241" s="42"/>
      <c r="T4241" s="78"/>
      <c r="AT4241" s="24" t="s">
        <v>135</v>
      </c>
      <c r="AU4241" s="24" t="s">
        <v>138</v>
      </c>
    </row>
    <row r="4242" spans="2:65" s="1" customFormat="1" ht="22.5" customHeight="1">
      <c r="B4242" s="41"/>
      <c r="C4242" s="193" t="s">
        <v>5001</v>
      </c>
      <c r="D4242" s="193" t="s">
        <v>129</v>
      </c>
      <c r="E4242" s="194" t="s">
        <v>5002</v>
      </c>
      <c r="F4242" s="195" t="s">
        <v>5003</v>
      </c>
      <c r="G4242" s="196" t="s">
        <v>489</v>
      </c>
      <c r="H4242" s="197">
        <v>3</v>
      </c>
      <c r="I4242" s="198"/>
      <c r="J4242" s="199">
        <f>ROUND(I4242*H4242,2)</f>
        <v>0</v>
      </c>
      <c r="K4242" s="195" t="s">
        <v>21</v>
      </c>
      <c r="L4242" s="61"/>
      <c r="M4242" s="200" t="s">
        <v>21</v>
      </c>
      <c r="N4242" s="201" t="s">
        <v>42</v>
      </c>
      <c r="O4242" s="42"/>
      <c r="P4242" s="202">
        <f>O4242*H4242</f>
        <v>0</v>
      </c>
      <c r="Q4242" s="202">
        <v>0</v>
      </c>
      <c r="R4242" s="202">
        <f>Q4242*H4242</f>
        <v>0</v>
      </c>
      <c r="S4242" s="202">
        <v>0</v>
      </c>
      <c r="T4242" s="203">
        <f>S4242*H4242</f>
        <v>0</v>
      </c>
      <c r="AR4242" s="24" t="s">
        <v>133</v>
      </c>
      <c r="AT4242" s="24" t="s">
        <v>129</v>
      </c>
      <c r="AU4242" s="24" t="s">
        <v>138</v>
      </c>
      <c r="AY4242" s="24" t="s">
        <v>126</v>
      </c>
      <c r="BE4242" s="204">
        <f>IF(N4242="základní",J4242,0)</f>
        <v>0</v>
      </c>
      <c r="BF4242" s="204">
        <f>IF(N4242="snížená",J4242,0)</f>
        <v>0</v>
      </c>
      <c r="BG4242" s="204">
        <f>IF(N4242="zákl. přenesená",J4242,0)</f>
        <v>0</v>
      </c>
      <c r="BH4242" s="204">
        <f>IF(N4242="sníž. přenesená",J4242,0)</f>
        <v>0</v>
      </c>
      <c r="BI4242" s="204">
        <f>IF(N4242="nulová",J4242,0)</f>
        <v>0</v>
      </c>
      <c r="BJ4242" s="24" t="s">
        <v>134</v>
      </c>
      <c r="BK4242" s="204">
        <f>ROUND(I4242*H4242,2)</f>
        <v>0</v>
      </c>
      <c r="BL4242" s="24" t="s">
        <v>133</v>
      </c>
      <c r="BM4242" s="24" t="s">
        <v>5004</v>
      </c>
    </row>
    <row r="4243" spans="2:65" s="1" customFormat="1" ht="13.5">
      <c r="B4243" s="41"/>
      <c r="C4243" s="63"/>
      <c r="D4243" s="205" t="s">
        <v>135</v>
      </c>
      <c r="E4243" s="63"/>
      <c r="F4243" s="206" t="s">
        <v>5003</v>
      </c>
      <c r="G4243" s="63"/>
      <c r="H4243" s="63"/>
      <c r="I4243" s="163"/>
      <c r="J4243" s="63"/>
      <c r="K4243" s="63"/>
      <c r="L4243" s="61"/>
      <c r="M4243" s="207"/>
      <c r="N4243" s="42"/>
      <c r="O4243" s="42"/>
      <c r="P4243" s="42"/>
      <c r="Q4243" s="42"/>
      <c r="R4243" s="42"/>
      <c r="S4243" s="42"/>
      <c r="T4243" s="78"/>
      <c r="AT4243" s="24" t="s">
        <v>135</v>
      </c>
      <c r="AU4243" s="24" t="s">
        <v>138</v>
      </c>
    </row>
    <row r="4244" spans="2:65" s="1" customFormat="1" ht="22.5" customHeight="1">
      <c r="B4244" s="41"/>
      <c r="C4244" s="193" t="s">
        <v>2637</v>
      </c>
      <c r="D4244" s="193" t="s">
        <v>129</v>
      </c>
      <c r="E4244" s="194" t="s">
        <v>5005</v>
      </c>
      <c r="F4244" s="195" t="s">
        <v>5006</v>
      </c>
      <c r="G4244" s="196" t="s">
        <v>132</v>
      </c>
      <c r="H4244" s="197">
        <v>1</v>
      </c>
      <c r="I4244" s="198"/>
      <c r="J4244" s="199">
        <f>ROUND(I4244*H4244,2)</f>
        <v>0</v>
      </c>
      <c r="K4244" s="195" t="s">
        <v>21</v>
      </c>
      <c r="L4244" s="61"/>
      <c r="M4244" s="200" t="s">
        <v>21</v>
      </c>
      <c r="N4244" s="201" t="s">
        <v>42</v>
      </c>
      <c r="O4244" s="42"/>
      <c r="P4244" s="202">
        <f>O4244*H4244</f>
        <v>0</v>
      </c>
      <c r="Q4244" s="202">
        <v>0</v>
      </c>
      <c r="R4244" s="202">
        <f>Q4244*H4244</f>
        <v>0</v>
      </c>
      <c r="S4244" s="202">
        <v>0</v>
      </c>
      <c r="T4244" s="203">
        <f>S4244*H4244</f>
        <v>0</v>
      </c>
      <c r="AR4244" s="24" t="s">
        <v>133</v>
      </c>
      <c r="AT4244" s="24" t="s">
        <v>129</v>
      </c>
      <c r="AU4244" s="24" t="s">
        <v>138</v>
      </c>
      <c r="AY4244" s="24" t="s">
        <v>126</v>
      </c>
      <c r="BE4244" s="204">
        <f>IF(N4244="základní",J4244,0)</f>
        <v>0</v>
      </c>
      <c r="BF4244" s="204">
        <f>IF(N4244="snížená",J4244,0)</f>
        <v>0</v>
      </c>
      <c r="BG4244" s="204">
        <f>IF(N4244="zákl. přenesená",J4244,0)</f>
        <v>0</v>
      </c>
      <c r="BH4244" s="204">
        <f>IF(N4244="sníž. přenesená",J4244,0)</f>
        <v>0</v>
      </c>
      <c r="BI4244" s="204">
        <f>IF(N4244="nulová",J4244,0)</f>
        <v>0</v>
      </c>
      <c r="BJ4244" s="24" t="s">
        <v>134</v>
      </c>
      <c r="BK4244" s="204">
        <f>ROUND(I4244*H4244,2)</f>
        <v>0</v>
      </c>
      <c r="BL4244" s="24" t="s">
        <v>133</v>
      </c>
      <c r="BM4244" s="24" t="s">
        <v>5007</v>
      </c>
    </row>
    <row r="4245" spans="2:65" s="1" customFormat="1" ht="13.5">
      <c r="B4245" s="41"/>
      <c r="C4245" s="63"/>
      <c r="D4245" s="205" t="s">
        <v>135</v>
      </c>
      <c r="E4245" s="63"/>
      <c r="F4245" s="206" t="s">
        <v>5008</v>
      </c>
      <c r="G4245" s="63"/>
      <c r="H4245" s="63"/>
      <c r="I4245" s="163"/>
      <c r="J4245" s="63"/>
      <c r="K4245" s="63"/>
      <c r="L4245" s="61"/>
      <c r="M4245" s="207"/>
      <c r="N4245" s="42"/>
      <c r="O4245" s="42"/>
      <c r="P4245" s="42"/>
      <c r="Q4245" s="42"/>
      <c r="R4245" s="42"/>
      <c r="S4245" s="42"/>
      <c r="T4245" s="78"/>
      <c r="AT4245" s="24" t="s">
        <v>135</v>
      </c>
      <c r="AU4245" s="24" t="s">
        <v>138</v>
      </c>
    </row>
    <row r="4246" spans="2:65" s="1" customFormat="1" ht="22.5" customHeight="1">
      <c r="B4246" s="41"/>
      <c r="C4246" s="193" t="s">
        <v>5009</v>
      </c>
      <c r="D4246" s="193" t="s">
        <v>129</v>
      </c>
      <c r="E4246" s="194" t="s">
        <v>5010</v>
      </c>
      <c r="F4246" s="195" t="s">
        <v>5011</v>
      </c>
      <c r="G4246" s="196" t="s">
        <v>132</v>
      </c>
      <c r="H4246" s="197">
        <v>1</v>
      </c>
      <c r="I4246" s="198"/>
      <c r="J4246" s="199">
        <f>ROUND(I4246*H4246,2)</f>
        <v>0</v>
      </c>
      <c r="K4246" s="195" t="s">
        <v>21</v>
      </c>
      <c r="L4246" s="61"/>
      <c r="M4246" s="200" t="s">
        <v>21</v>
      </c>
      <c r="N4246" s="201" t="s">
        <v>42</v>
      </c>
      <c r="O4246" s="42"/>
      <c r="P4246" s="202">
        <f>O4246*H4246</f>
        <v>0</v>
      </c>
      <c r="Q4246" s="202">
        <v>0</v>
      </c>
      <c r="R4246" s="202">
        <f>Q4246*H4246</f>
        <v>0</v>
      </c>
      <c r="S4246" s="202">
        <v>0</v>
      </c>
      <c r="T4246" s="203">
        <f>S4246*H4246</f>
        <v>0</v>
      </c>
      <c r="AR4246" s="24" t="s">
        <v>133</v>
      </c>
      <c r="AT4246" s="24" t="s">
        <v>129</v>
      </c>
      <c r="AU4246" s="24" t="s">
        <v>138</v>
      </c>
      <c r="AY4246" s="24" t="s">
        <v>126</v>
      </c>
      <c r="BE4246" s="204">
        <f>IF(N4246="základní",J4246,0)</f>
        <v>0</v>
      </c>
      <c r="BF4246" s="204">
        <f>IF(N4246="snížená",J4246,0)</f>
        <v>0</v>
      </c>
      <c r="BG4246" s="204">
        <f>IF(N4246="zákl. přenesená",J4246,0)</f>
        <v>0</v>
      </c>
      <c r="BH4246" s="204">
        <f>IF(N4246="sníž. přenesená",J4246,0)</f>
        <v>0</v>
      </c>
      <c r="BI4246" s="204">
        <f>IF(N4246="nulová",J4246,0)</f>
        <v>0</v>
      </c>
      <c r="BJ4246" s="24" t="s">
        <v>134</v>
      </c>
      <c r="BK4246" s="204">
        <f>ROUND(I4246*H4246,2)</f>
        <v>0</v>
      </c>
      <c r="BL4246" s="24" t="s">
        <v>133</v>
      </c>
      <c r="BM4246" s="24" t="s">
        <v>5012</v>
      </c>
    </row>
    <row r="4247" spans="2:65" s="1" customFormat="1" ht="13.5">
      <c r="B4247" s="41"/>
      <c r="C4247" s="63"/>
      <c r="D4247" s="205" t="s">
        <v>135</v>
      </c>
      <c r="E4247" s="63"/>
      <c r="F4247" s="206" t="s">
        <v>5013</v>
      </c>
      <c r="G4247" s="63"/>
      <c r="H4247" s="63"/>
      <c r="I4247" s="163"/>
      <c r="J4247" s="63"/>
      <c r="K4247" s="63"/>
      <c r="L4247" s="61"/>
      <c r="M4247" s="207"/>
      <c r="N4247" s="42"/>
      <c r="O4247" s="42"/>
      <c r="P4247" s="42"/>
      <c r="Q4247" s="42"/>
      <c r="R4247" s="42"/>
      <c r="S4247" s="42"/>
      <c r="T4247" s="78"/>
      <c r="AT4247" s="24" t="s">
        <v>135</v>
      </c>
      <c r="AU4247" s="24" t="s">
        <v>138</v>
      </c>
    </row>
    <row r="4248" spans="2:65" s="1" customFormat="1" ht="22.5" customHeight="1">
      <c r="B4248" s="41"/>
      <c r="C4248" s="193" t="s">
        <v>2641</v>
      </c>
      <c r="D4248" s="193" t="s">
        <v>129</v>
      </c>
      <c r="E4248" s="194" t="s">
        <v>5014</v>
      </c>
      <c r="F4248" s="195" t="s">
        <v>5015</v>
      </c>
      <c r="G4248" s="196" t="s">
        <v>132</v>
      </c>
      <c r="H4248" s="197">
        <v>1</v>
      </c>
      <c r="I4248" s="198"/>
      <c r="J4248" s="199">
        <f>ROUND(I4248*H4248,2)</f>
        <v>0</v>
      </c>
      <c r="K4248" s="195" t="s">
        <v>21</v>
      </c>
      <c r="L4248" s="61"/>
      <c r="M4248" s="200" t="s">
        <v>21</v>
      </c>
      <c r="N4248" s="201" t="s">
        <v>42</v>
      </c>
      <c r="O4248" s="42"/>
      <c r="P4248" s="202">
        <f>O4248*H4248</f>
        <v>0</v>
      </c>
      <c r="Q4248" s="202">
        <v>0</v>
      </c>
      <c r="R4248" s="202">
        <f>Q4248*H4248</f>
        <v>0</v>
      </c>
      <c r="S4248" s="202">
        <v>0</v>
      </c>
      <c r="T4248" s="203">
        <f>S4248*H4248</f>
        <v>0</v>
      </c>
      <c r="AR4248" s="24" t="s">
        <v>133</v>
      </c>
      <c r="AT4248" s="24" t="s">
        <v>129</v>
      </c>
      <c r="AU4248" s="24" t="s">
        <v>138</v>
      </c>
      <c r="AY4248" s="24" t="s">
        <v>126</v>
      </c>
      <c r="BE4248" s="204">
        <f>IF(N4248="základní",J4248,0)</f>
        <v>0</v>
      </c>
      <c r="BF4248" s="204">
        <f>IF(N4248="snížená",J4248,0)</f>
        <v>0</v>
      </c>
      <c r="BG4248" s="204">
        <f>IF(N4248="zákl. přenesená",J4248,0)</f>
        <v>0</v>
      </c>
      <c r="BH4248" s="204">
        <f>IF(N4248="sníž. přenesená",J4248,0)</f>
        <v>0</v>
      </c>
      <c r="BI4248" s="204">
        <f>IF(N4248="nulová",J4248,0)</f>
        <v>0</v>
      </c>
      <c r="BJ4248" s="24" t="s">
        <v>134</v>
      </c>
      <c r="BK4248" s="204">
        <f>ROUND(I4248*H4248,2)</f>
        <v>0</v>
      </c>
      <c r="BL4248" s="24" t="s">
        <v>133</v>
      </c>
      <c r="BM4248" s="24" t="s">
        <v>5016</v>
      </c>
    </row>
    <row r="4249" spans="2:65" s="1" customFormat="1" ht="13.5">
      <c r="B4249" s="41"/>
      <c r="C4249" s="63"/>
      <c r="D4249" s="205" t="s">
        <v>135</v>
      </c>
      <c r="E4249" s="63"/>
      <c r="F4249" s="206" t="s">
        <v>5017</v>
      </c>
      <c r="G4249" s="63"/>
      <c r="H4249" s="63"/>
      <c r="I4249" s="163"/>
      <c r="J4249" s="63"/>
      <c r="K4249" s="63"/>
      <c r="L4249" s="61"/>
      <c r="M4249" s="207"/>
      <c r="N4249" s="42"/>
      <c r="O4249" s="42"/>
      <c r="P4249" s="42"/>
      <c r="Q4249" s="42"/>
      <c r="R4249" s="42"/>
      <c r="S4249" s="42"/>
      <c r="T4249" s="78"/>
      <c r="AT4249" s="24" t="s">
        <v>135</v>
      </c>
      <c r="AU4249" s="24" t="s">
        <v>138</v>
      </c>
    </row>
    <row r="4250" spans="2:65" s="1" customFormat="1" ht="22.5" customHeight="1">
      <c r="B4250" s="41"/>
      <c r="C4250" s="193" t="s">
        <v>5018</v>
      </c>
      <c r="D4250" s="193" t="s">
        <v>129</v>
      </c>
      <c r="E4250" s="194" t="s">
        <v>5019</v>
      </c>
      <c r="F4250" s="195" t="s">
        <v>5020</v>
      </c>
      <c r="G4250" s="196" t="s">
        <v>132</v>
      </c>
      <c r="H4250" s="197">
        <v>1</v>
      </c>
      <c r="I4250" s="198"/>
      <c r="J4250" s="199">
        <f>ROUND(I4250*H4250,2)</f>
        <v>0</v>
      </c>
      <c r="K4250" s="195" t="s">
        <v>21</v>
      </c>
      <c r="L4250" s="61"/>
      <c r="M4250" s="200" t="s">
        <v>21</v>
      </c>
      <c r="N4250" s="201" t="s">
        <v>42</v>
      </c>
      <c r="O4250" s="42"/>
      <c r="P4250" s="202">
        <f>O4250*H4250</f>
        <v>0</v>
      </c>
      <c r="Q4250" s="202">
        <v>0</v>
      </c>
      <c r="R4250" s="202">
        <f>Q4250*H4250</f>
        <v>0</v>
      </c>
      <c r="S4250" s="202">
        <v>0</v>
      </c>
      <c r="T4250" s="203">
        <f>S4250*H4250</f>
        <v>0</v>
      </c>
      <c r="AR4250" s="24" t="s">
        <v>133</v>
      </c>
      <c r="AT4250" s="24" t="s">
        <v>129</v>
      </c>
      <c r="AU4250" s="24" t="s">
        <v>138</v>
      </c>
      <c r="AY4250" s="24" t="s">
        <v>126</v>
      </c>
      <c r="BE4250" s="204">
        <f>IF(N4250="základní",J4250,0)</f>
        <v>0</v>
      </c>
      <c r="BF4250" s="204">
        <f>IF(N4250="snížená",J4250,0)</f>
        <v>0</v>
      </c>
      <c r="BG4250" s="204">
        <f>IF(N4250="zákl. přenesená",J4250,0)</f>
        <v>0</v>
      </c>
      <c r="BH4250" s="204">
        <f>IF(N4250="sníž. přenesená",J4250,0)</f>
        <v>0</v>
      </c>
      <c r="BI4250" s="204">
        <f>IF(N4250="nulová",J4250,0)</f>
        <v>0</v>
      </c>
      <c r="BJ4250" s="24" t="s">
        <v>134</v>
      </c>
      <c r="BK4250" s="204">
        <f>ROUND(I4250*H4250,2)</f>
        <v>0</v>
      </c>
      <c r="BL4250" s="24" t="s">
        <v>133</v>
      </c>
      <c r="BM4250" s="24" t="s">
        <v>5021</v>
      </c>
    </row>
    <row r="4251" spans="2:65" s="1" customFormat="1" ht="13.5">
      <c r="B4251" s="41"/>
      <c r="C4251" s="63"/>
      <c r="D4251" s="208" t="s">
        <v>135</v>
      </c>
      <c r="E4251" s="63"/>
      <c r="F4251" s="209" t="s">
        <v>5022</v>
      </c>
      <c r="G4251" s="63"/>
      <c r="H4251" s="63"/>
      <c r="I4251" s="163"/>
      <c r="J4251" s="63"/>
      <c r="K4251" s="63"/>
      <c r="L4251" s="61"/>
      <c r="M4251" s="207"/>
      <c r="N4251" s="42"/>
      <c r="O4251" s="42"/>
      <c r="P4251" s="42"/>
      <c r="Q4251" s="42"/>
      <c r="R4251" s="42"/>
      <c r="S4251" s="42"/>
      <c r="T4251" s="78"/>
      <c r="AT4251" s="24" t="s">
        <v>135</v>
      </c>
      <c r="AU4251" s="24" t="s">
        <v>138</v>
      </c>
    </row>
    <row r="4252" spans="2:65" s="10" customFormat="1" ht="22.35" customHeight="1">
      <c r="B4252" s="176"/>
      <c r="C4252" s="177"/>
      <c r="D4252" s="190" t="s">
        <v>69</v>
      </c>
      <c r="E4252" s="191" t="s">
        <v>5023</v>
      </c>
      <c r="F4252" s="191" t="s">
        <v>5024</v>
      </c>
      <c r="G4252" s="177"/>
      <c r="H4252" s="177"/>
      <c r="I4252" s="180"/>
      <c r="J4252" s="192">
        <f>BK4252</f>
        <v>0</v>
      </c>
      <c r="K4252" s="177"/>
      <c r="L4252" s="182"/>
      <c r="M4252" s="183"/>
      <c r="N4252" s="184"/>
      <c r="O4252" s="184"/>
      <c r="P4252" s="185">
        <f>SUM(P4253:P4272)</f>
        <v>0</v>
      </c>
      <c r="Q4252" s="184"/>
      <c r="R4252" s="185">
        <f>SUM(R4253:R4272)</f>
        <v>0</v>
      </c>
      <c r="S4252" s="184"/>
      <c r="T4252" s="186">
        <f>SUM(T4253:T4272)</f>
        <v>0</v>
      </c>
      <c r="AR4252" s="187" t="s">
        <v>78</v>
      </c>
      <c r="AT4252" s="188" t="s">
        <v>69</v>
      </c>
      <c r="AU4252" s="188" t="s">
        <v>134</v>
      </c>
      <c r="AY4252" s="187" t="s">
        <v>126</v>
      </c>
      <c r="BK4252" s="189">
        <f>SUM(BK4253:BK4272)</f>
        <v>0</v>
      </c>
    </row>
    <row r="4253" spans="2:65" s="1" customFormat="1" ht="22.5" customHeight="1">
      <c r="B4253" s="41"/>
      <c r="C4253" s="193" t="s">
        <v>2646</v>
      </c>
      <c r="D4253" s="193" t="s">
        <v>129</v>
      </c>
      <c r="E4253" s="194" t="s">
        <v>5025</v>
      </c>
      <c r="F4253" s="195" t="s">
        <v>5026</v>
      </c>
      <c r="G4253" s="196" t="s">
        <v>489</v>
      </c>
      <c r="H4253" s="197">
        <v>1</v>
      </c>
      <c r="I4253" s="198"/>
      <c r="J4253" s="199">
        <f>ROUND(I4253*H4253,2)</f>
        <v>0</v>
      </c>
      <c r="K4253" s="195" t="s">
        <v>21</v>
      </c>
      <c r="L4253" s="61"/>
      <c r="M4253" s="200" t="s">
        <v>21</v>
      </c>
      <c r="N4253" s="201" t="s">
        <v>42</v>
      </c>
      <c r="O4253" s="42"/>
      <c r="P4253" s="202">
        <f>O4253*H4253</f>
        <v>0</v>
      </c>
      <c r="Q4253" s="202">
        <v>0</v>
      </c>
      <c r="R4253" s="202">
        <f>Q4253*H4253</f>
        <v>0</v>
      </c>
      <c r="S4253" s="202">
        <v>0</v>
      </c>
      <c r="T4253" s="203">
        <f>S4253*H4253</f>
        <v>0</v>
      </c>
      <c r="AR4253" s="24" t="s">
        <v>133</v>
      </c>
      <c r="AT4253" s="24" t="s">
        <v>129</v>
      </c>
      <c r="AU4253" s="24" t="s">
        <v>138</v>
      </c>
      <c r="AY4253" s="24" t="s">
        <v>126</v>
      </c>
      <c r="BE4253" s="204">
        <f>IF(N4253="základní",J4253,0)</f>
        <v>0</v>
      </c>
      <c r="BF4253" s="204">
        <f>IF(N4253="snížená",J4253,0)</f>
        <v>0</v>
      </c>
      <c r="BG4253" s="204">
        <f>IF(N4253="zákl. přenesená",J4253,0)</f>
        <v>0</v>
      </c>
      <c r="BH4253" s="204">
        <f>IF(N4253="sníž. přenesená",J4253,0)</f>
        <v>0</v>
      </c>
      <c r="BI4253" s="204">
        <f>IF(N4253="nulová",J4253,0)</f>
        <v>0</v>
      </c>
      <c r="BJ4253" s="24" t="s">
        <v>134</v>
      </c>
      <c r="BK4253" s="204">
        <f>ROUND(I4253*H4253,2)</f>
        <v>0</v>
      </c>
      <c r="BL4253" s="24" t="s">
        <v>133</v>
      </c>
      <c r="BM4253" s="24" t="s">
        <v>5027</v>
      </c>
    </row>
    <row r="4254" spans="2:65" s="1" customFormat="1" ht="13.5">
      <c r="B4254" s="41"/>
      <c r="C4254" s="63"/>
      <c r="D4254" s="205" t="s">
        <v>135</v>
      </c>
      <c r="E4254" s="63"/>
      <c r="F4254" s="206" t="s">
        <v>4918</v>
      </c>
      <c r="G4254" s="63"/>
      <c r="H4254" s="63"/>
      <c r="I4254" s="163"/>
      <c r="J4254" s="63"/>
      <c r="K4254" s="63"/>
      <c r="L4254" s="61"/>
      <c r="M4254" s="207"/>
      <c r="N4254" s="42"/>
      <c r="O4254" s="42"/>
      <c r="P4254" s="42"/>
      <c r="Q4254" s="42"/>
      <c r="R4254" s="42"/>
      <c r="S4254" s="42"/>
      <c r="T4254" s="78"/>
      <c r="AT4254" s="24" t="s">
        <v>135</v>
      </c>
      <c r="AU4254" s="24" t="s">
        <v>138</v>
      </c>
    </row>
    <row r="4255" spans="2:65" s="1" customFormat="1" ht="22.5" customHeight="1">
      <c r="B4255" s="41"/>
      <c r="C4255" s="193" t="s">
        <v>5028</v>
      </c>
      <c r="D4255" s="193" t="s">
        <v>129</v>
      </c>
      <c r="E4255" s="194" t="s">
        <v>5029</v>
      </c>
      <c r="F4255" s="195" t="s">
        <v>4936</v>
      </c>
      <c r="G4255" s="196" t="s">
        <v>489</v>
      </c>
      <c r="H4255" s="197">
        <v>5</v>
      </c>
      <c r="I4255" s="198"/>
      <c r="J4255" s="199">
        <f>ROUND(I4255*H4255,2)</f>
        <v>0</v>
      </c>
      <c r="K4255" s="195" t="s">
        <v>21</v>
      </c>
      <c r="L4255" s="61"/>
      <c r="M4255" s="200" t="s">
        <v>21</v>
      </c>
      <c r="N4255" s="201" t="s">
        <v>42</v>
      </c>
      <c r="O4255" s="42"/>
      <c r="P4255" s="202">
        <f>O4255*H4255</f>
        <v>0</v>
      </c>
      <c r="Q4255" s="202">
        <v>0</v>
      </c>
      <c r="R4255" s="202">
        <f>Q4255*H4255</f>
        <v>0</v>
      </c>
      <c r="S4255" s="202">
        <v>0</v>
      </c>
      <c r="T4255" s="203">
        <f>S4255*H4255</f>
        <v>0</v>
      </c>
      <c r="AR4255" s="24" t="s">
        <v>133</v>
      </c>
      <c r="AT4255" s="24" t="s">
        <v>129</v>
      </c>
      <c r="AU4255" s="24" t="s">
        <v>138</v>
      </c>
      <c r="AY4255" s="24" t="s">
        <v>126</v>
      </c>
      <c r="BE4255" s="204">
        <f>IF(N4255="základní",J4255,0)</f>
        <v>0</v>
      </c>
      <c r="BF4255" s="204">
        <f>IF(N4255="snížená",J4255,0)</f>
        <v>0</v>
      </c>
      <c r="BG4255" s="204">
        <f>IF(N4255="zákl. přenesená",J4255,0)</f>
        <v>0</v>
      </c>
      <c r="BH4255" s="204">
        <f>IF(N4255="sníž. přenesená",J4255,0)</f>
        <v>0</v>
      </c>
      <c r="BI4255" s="204">
        <f>IF(N4255="nulová",J4255,0)</f>
        <v>0</v>
      </c>
      <c r="BJ4255" s="24" t="s">
        <v>134</v>
      </c>
      <c r="BK4255" s="204">
        <f>ROUND(I4255*H4255,2)</f>
        <v>0</v>
      </c>
      <c r="BL4255" s="24" t="s">
        <v>133</v>
      </c>
      <c r="BM4255" s="24" t="s">
        <v>5030</v>
      </c>
    </row>
    <row r="4256" spans="2:65" s="1" customFormat="1" ht="13.5">
      <c r="B4256" s="41"/>
      <c r="C4256" s="63"/>
      <c r="D4256" s="205" t="s">
        <v>135</v>
      </c>
      <c r="E4256" s="63"/>
      <c r="F4256" s="206" t="s">
        <v>4938</v>
      </c>
      <c r="G4256" s="63"/>
      <c r="H4256" s="63"/>
      <c r="I4256" s="163"/>
      <c r="J4256" s="63"/>
      <c r="K4256" s="63"/>
      <c r="L4256" s="61"/>
      <c r="M4256" s="207"/>
      <c r="N4256" s="42"/>
      <c r="O4256" s="42"/>
      <c r="P4256" s="42"/>
      <c r="Q4256" s="42"/>
      <c r="R4256" s="42"/>
      <c r="S4256" s="42"/>
      <c r="T4256" s="78"/>
      <c r="AT4256" s="24" t="s">
        <v>135</v>
      </c>
      <c r="AU4256" s="24" t="s">
        <v>138</v>
      </c>
    </row>
    <row r="4257" spans="2:65" s="1" customFormat="1" ht="22.5" customHeight="1">
      <c r="B4257" s="41"/>
      <c r="C4257" s="193" t="s">
        <v>2650</v>
      </c>
      <c r="D4257" s="193" t="s">
        <v>129</v>
      </c>
      <c r="E4257" s="194" t="s">
        <v>5031</v>
      </c>
      <c r="F4257" s="195" t="s">
        <v>5032</v>
      </c>
      <c r="G4257" s="196" t="s">
        <v>489</v>
      </c>
      <c r="H4257" s="197">
        <v>6</v>
      </c>
      <c r="I4257" s="198"/>
      <c r="J4257" s="199">
        <f>ROUND(I4257*H4257,2)</f>
        <v>0</v>
      </c>
      <c r="K4257" s="195" t="s">
        <v>21</v>
      </c>
      <c r="L4257" s="61"/>
      <c r="M4257" s="200" t="s">
        <v>21</v>
      </c>
      <c r="N4257" s="201" t="s">
        <v>42</v>
      </c>
      <c r="O4257" s="42"/>
      <c r="P4257" s="202">
        <f>O4257*H4257</f>
        <v>0</v>
      </c>
      <c r="Q4257" s="202">
        <v>0</v>
      </c>
      <c r="R4257" s="202">
        <f>Q4257*H4257</f>
        <v>0</v>
      </c>
      <c r="S4257" s="202">
        <v>0</v>
      </c>
      <c r="T4257" s="203">
        <f>S4257*H4257</f>
        <v>0</v>
      </c>
      <c r="AR4257" s="24" t="s">
        <v>133</v>
      </c>
      <c r="AT4257" s="24" t="s">
        <v>129</v>
      </c>
      <c r="AU4257" s="24" t="s">
        <v>138</v>
      </c>
      <c r="AY4257" s="24" t="s">
        <v>126</v>
      </c>
      <c r="BE4257" s="204">
        <f>IF(N4257="základní",J4257,0)</f>
        <v>0</v>
      </c>
      <c r="BF4257" s="204">
        <f>IF(N4257="snížená",J4257,0)</f>
        <v>0</v>
      </c>
      <c r="BG4257" s="204">
        <f>IF(N4257="zákl. přenesená",J4257,0)</f>
        <v>0</v>
      </c>
      <c r="BH4257" s="204">
        <f>IF(N4257="sníž. přenesená",J4257,0)</f>
        <v>0</v>
      </c>
      <c r="BI4257" s="204">
        <f>IF(N4257="nulová",J4257,0)</f>
        <v>0</v>
      </c>
      <c r="BJ4257" s="24" t="s">
        <v>134</v>
      </c>
      <c r="BK4257" s="204">
        <f>ROUND(I4257*H4257,2)</f>
        <v>0</v>
      </c>
      <c r="BL4257" s="24" t="s">
        <v>133</v>
      </c>
      <c r="BM4257" s="24" t="s">
        <v>5033</v>
      </c>
    </row>
    <row r="4258" spans="2:65" s="1" customFormat="1" ht="13.5">
      <c r="B4258" s="41"/>
      <c r="C4258" s="63"/>
      <c r="D4258" s="205" t="s">
        <v>135</v>
      </c>
      <c r="E4258" s="63"/>
      <c r="F4258" s="206" t="s">
        <v>5034</v>
      </c>
      <c r="G4258" s="63"/>
      <c r="H4258" s="63"/>
      <c r="I4258" s="163"/>
      <c r="J4258" s="63"/>
      <c r="K4258" s="63"/>
      <c r="L4258" s="61"/>
      <c r="M4258" s="207"/>
      <c r="N4258" s="42"/>
      <c r="O4258" s="42"/>
      <c r="P4258" s="42"/>
      <c r="Q4258" s="42"/>
      <c r="R4258" s="42"/>
      <c r="S4258" s="42"/>
      <c r="T4258" s="78"/>
      <c r="AT4258" s="24" t="s">
        <v>135</v>
      </c>
      <c r="AU4258" s="24" t="s">
        <v>138</v>
      </c>
    </row>
    <row r="4259" spans="2:65" s="1" customFormat="1" ht="22.5" customHeight="1">
      <c r="B4259" s="41"/>
      <c r="C4259" s="193" t="s">
        <v>5035</v>
      </c>
      <c r="D4259" s="193" t="s">
        <v>129</v>
      </c>
      <c r="E4259" s="194" t="s">
        <v>5036</v>
      </c>
      <c r="F4259" s="195" t="s">
        <v>4944</v>
      </c>
      <c r="G4259" s="196" t="s">
        <v>489</v>
      </c>
      <c r="H4259" s="197">
        <v>1</v>
      </c>
      <c r="I4259" s="198"/>
      <c r="J4259" s="199">
        <f>ROUND(I4259*H4259,2)</f>
        <v>0</v>
      </c>
      <c r="K4259" s="195" t="s">
        <v>21</v>
      </c>
      <c r="L4259" s="61"/>
      <c r="M4259" s="200" t="s">
        <v>21</v>
      </c>
      <c r="N4259" s="201" t="s">
        <v>42</v>
      </c>
      <c r="O4259" s="42"/>
      <c r="P4259" s="202">
        <f>O4259*H4259</f>
        <v>0</v>
      </c>
      <c r="Q4259" s="202">
        <v>0</v>
      </c>
      <c r="R4259" s="202">
        <f>Q4259*H4259</f>
        <v>0</v>
      </c>
      <c r="S4259" s="202">
        <v>0</v>
      </c>
      <c r="T4259" s="203">
        <f>S4259*H4259</f>
        <v>0</v>
      </c>
      <c r="AR4259" s="24" t="s">
        <v>133</v>
      </c>
      <c r="AT4259" s="24" t="s">
        <v>129</v>
      </c>
      <c r="AU4259" s="24" t="s">
        <v>138</v>
      </c>
      <c r="AY4259" s="24" t="s">
        <v>126</v>
      </c>
      <c r="BE4259" s="204">
        <f>IF(N4259="základní",J4259,0)</f>
        <v>0</v>
      </c>
      <c r="BF4259" s="204">
        <f>IF(N4259="snížená",J4259,0)</f>
        <v>0</v>
      </c>
      <c r="BG4259" s="204">
        <f>IF(N4259="zákl. přenesená",J4259,0)</f>
        <v>0</v>
      </c>
      <c r="BH4259" s="204">
        <f>IF(N4259="sníž. přenesená",J4259,0)</f>
        <v>0</v>
      </c>
      <c r="BI4259" s="204">
        <f>IF(N4259="nulová",J4259,0)</f>
        <v>0</v>
      </c>
      <c r="BJ4259" s="24" t="s">
        <v>134</v>
      </c>
      <c r="BK4259" s="204">
        <f>ROUND(I4259*H4259,2)</f>
        <v>0</v>
      </c>
      <c r="BL4259" s="24" t="s">
        <v>133</v>
      </c>
      <c r="BM4259" s="24" t="s">
        <v>5037</v>
      </c>
    </row>
    <row r="4260" spans="2:65" s="1" customFormat="1" ht="13.5">
      <c r="B4260" s="41"/>
      <c r="C4260" s="63"/>
      <c r="D4260" s="205" t="s">
        <v>135</v>
      </c>
      <c r="E4260" s="63"/>
      <c r="F4260" s="206" t="s">
        <v>4946</v>
      </c>
      <c r="G4260" s="63"/>
      <c r="H4260" s="63"/>
      <c r="I4260" s="163"/>
      <c r="J4260" s="63"/>
      <c r="K4260" s="63"/>
      <c r="L4260" s="61"/>
      <c r="M4260" s="207"/>
      <c r="N4260" s="42"/>
      <c r="O4260" s="42"/>
      <c r="P4260" s="42"/>
      <c r="Q4260" s="42"/>
      <c r="R4260" s="42"/>
      <c r="S4260" s="42"/>
      <c r="T4260" s="78"/>
      <c r="AT4260" s="24" t="s">
        <v>135</v>
      </c>
      <c r="AU4260" s="24" t="s">
        <v>138</v>
      </c>
    </row>
    <row r="4261" spans="2:65" s="1" customFormat="1" ht="22.5" customHeight="1">
      <c r="B4261" s="41"/>
      <c r="C4261" s="193" t="s">
        <v>2655</v>
      </c>
      <c r="D4261" s="193" t="s">
        <v>129</v>
      </c>
      <c r="E4261" s="194" t="s">
        <v>5038</v>
      </c>
      <c r="F4261" s="195" t="s">
        <v>4966</v>
      </c>
      <c r="G4261" s="196" t="s">
        <v>489</v>
      </c>
      <c r="H4261" s="197">
        <v>2</v>
      </c>
      <c r="I4261" s="198"/>
      <c r="J4261" s="199">
        <f>ROUND(I4261*H4261,2)</f>
        <v>0</v>
      </c>
      <c r="K4261" s="195" t="s">
        <v>21</v>
      </c>
      <c r="L4261" s="61"/>
      <c r="M4261" s="200" t="s">
        <v>21</v>
      </c>
      <c r="N4261" s="201" t="s">
        <v>42</v>
      </c>
      <c r="O4261" s="42"/>
      <c r="P4261" s="202">
        <f>O4261*H4261</f>
        <v>0</v>
      </c>
      <c r="Q4261" s="202">
        <v>0</v>
      </c>
      <c r="R4261" s="202">
        <f>Q4261*H4261</f>
        <v>0</v>
      </c>
      <c r="S4261" s="202">
        <v>0</v>
      </c>
      <c r="T4261" s="203">
        <f>S4261*H4261</f>
        <v>0</v>
      </c>
      <c r="AR4261" s="24" t="s">
        <v>133</v>
      </c>
      <c r="AT4261" s="24" t="s">
        <v>129</v>
      </c>
      <c r="AU4261" s="24" t="s">
        <v>138</v>
      </c>
      <c r="AY4261" s="24" t="s">
        <v>126</v>
      </c>
      <c r="BE4261" s="204">
        <f>IF(N4261="základní",J4261,0)</f>
        <v>0</v>
      </c>
      <c r="BF4261" s="204">
        <f>IF(N4261="snížená",J4261,0)</f>
        <v>0</v>
      </c>
      <c r="BG4261" s="204">
        <f>IF(N4261="zákl. přenesená",J4261,0)</f>
        <v>0</v>
      </c>
      <c r="BH4261" s="204">
        <f>IF(N4261="sníž. přenesená",J4261,0)</f>
        <v>0</v>
      </c>
      <c r="BI4261" s="204">
        <f>IF(N4261="nulová",J4261,0)</f>
        <v>0</v>
      </c>
      <c r="BJ4261" s="24" t="s">
        <v>134</v>
      </c>
      <c r="BK4261" s="204">
        <f>ROUND(I4261*H4261,2)</f>
        <v>0</v>
      </c>
      <c r="BL4261" s="24" t="s">
        <v>133</v>
      </c>
      <c r="BM4261" s="24" t="s">
        <v>5039</v>
      </c>
    </row>
    <row r="4262" spans="2:65" s="1" customFormat="1" ht="13.5">
      <c r="B4262" s="41"/>
      <c r="C4262" s="63"/>
      <c r="D4262" s="205" t="s">
        <v>135</v>
      </c>
      <c r="E4262" s="63"/>
      <c r="F4262" s="206" t="s">
        <v>4966</v>
      </c>
      <c r="G4262" s="63"/>
      <c r="H4262" s="63"/>
      <c r="I4262" s="163"/>
      <c r="J4262" s="63"/>
      <c r="K4262" s="63"/>
      <c r="L4262" s="61"/>
      <c r="M4262" s="207"/>
      <c r="N4262" s="42"/>
      <c r="O4262" s="42"/>
      <c r="P4262" s="42"/>
      <c r="Q4262" s="42"/>
      <c r="R4262" s="42"/>
      <c r="S4262" s="42"/>
      <c r="T4262" s="78"/>
      <c r="AT4262" s="24" t="s">
        <v>135</v>
      </c>
      <c r="AU4262" s="24" t="s">
        <v>138</v>
      </c>
    </row>
    <row r="4263" spans="2:65" s="1" customFormat="1" ht="22.5" customHeight="1">
      <c r="B4263" s="41"/>
      <c r="C4263" s="193" t="s">
        <v>5040</v>
      </c>
      <c r="D4263" s="193" t="s">
        <v>129</v>
      </c>
      <c r="E4263" s="194" t="s">
        <v>5041</v>
      </c>
      <c r="F4263" s="195" t="s">
        <v>5042</v>
      </c>
      <c r="G4263" s="196" t="s">
        <v>489</v>
      </c>
      <c r="H4263" s="197">
        <v>1</v>
      </c>
      <c r="I4263" s="198"/>
      <c r="J4263" s="199">
        <f>ROUND(I4263*H4263,2)</f>
        <v>0</v>
      </c>
      <c r="K4263" s="195" t="s">
        <v>21</v>
      </c>
      <c r="L4263" s="61"/>
      <c r="M4263" s="200" t="s">
        <v>21</v>
      </c>
      <c r="N4263" s="201" t="s">
        <v>42</v>
      </c>
      <c r="O4263" s="42"/>
      <c r="P4263" s="202">
        <f>O4263*H4263</f>
        <v>0</v>
      </c>
      <c r="Q4263" s="202">
        <v>0</v>
      </c>
      <c r="R4263" s="202">
        <f>Q4263*H4263</f>
        <v>0</v>
      </c>
      <c r="S4263" s="202">
        <v>0</v>
      </c>
      <c r="T4263" s="203">
        <f>S4263*H4263</f>
        <v>0</v>
      </c>
      <c r="AR4263" s="24" t="s">
        <v>133</v>
      </c>
      <c r="AT4263" s="24" t="s">
        <v>129</v>
      </c>
      <c r="AU4263" s="24" t="s">
        <v>138</v>
      </c>
      <c r="AY4263" s="24" t="s">
        <v>126</v>
      </c>
      <c r="BE4263" s="204">
        <f>IF(N4263="základní",J4263,0)</f>
        <v>0</v>
      </c>
      <c r="BF4263" s="204">
        <f>IF(N4263="snížená",J4263,0)</f>
        <v>0</v>
      </c>
      <c r="BG4263" s="204">
        <f>IF(N4263="zákl. přenesená",J4263,0)</f>
        <v>0</v>
      </c>
      <c r="BH4263" s="204">
        <f>IF(N4263="sníž. přenesená",J4263,0)</f>
        <v>0</v>
      </c>
      <c r="BI4263" s="204">
        <f>IF(N4263="nulová",J4263,0)</f>
        <v>0</v>
      </c>
      <c r="BJ4263" s="24" t="s">
        <v>134</v>
      </c>
      <c r="BK4263" s="204">
        <f>ROUND(I4263*H4263,2)</f>
        <v>0</v>
      </c>
      <c r="BL4263" s="24" t="s">
        <v>133</v>
      </c>
      <c r="BM4263" s="24" t="s">
        <v>5043</v>
      </c>
    </row>
    <row r="4264" spans="2:65" s="1" customFormat="1" ht="13.5">
      <c r="B4264" s="41"/>
      <c r="C4264" s="63"/>
      <c r="D4264" s="205" t="s">
        <v>135</v>
      </c>
      <c r="E4264" s="63"/>
      <c r="F4264" s="206" t="s">
        <v>5042</v>
      </c>
      <c r="G4264" s="63"/>
      <c r="H4264" s="63"/>
      <c r="I4264" s="163"/>
      <c r="J4264" s="63"/>
      <c r="K4264" s="63"/>
      <c r="L4264" s="61"/>
      <c r="M4264" s="207"/>
      <c r="N4264" s="42"/>
      <c r="O4264" s="42"/>
      <c r="P4264" s="42"/>
      <c r="Q4264" s="42"/>
      <c r="R4264" s="42"/>
      <c r="S4264" s="42"/>
      <c r="T4264" s="78"/>
      <c r="AT4264" s="24" t="s">
        <v>135</v>
      </c>
      <c r="AU4264" s="24" t="s">
        <v>138</v>
      </c>
    </row>
    <row r="4265" spans="2:65" s="1" customFormat="1" ht="22.5" customHeight="1">
      <c r="B4265" s="41"/>
      <c r="C4265" s="193" t="s">
        <v>2657</v>
      </c>
      <c r="D4265" s="193" t="s">
        <v>129</v>
      </c>
      <c r="E4265" s="194" t="s">
        <v>5044</v>
      </c>
      <c r="F4265" s="195" t="s">
        <v>5045</v>
      </c>
      <c r="G4265" s="196" t="s">
        <v>489</v>
      </c>
      <c r="H4265" s="197">
        <v>1</v>
      </c>
      <c r="I4265" s="198"/>
      <c r="J4265" s="199">
        <f>ROUND(I4265*H4265,2)</f>
        <v>0</v>
      </c>
      <c r="K4265" s="195" t="s">
        <v>21</v>
      </c>
      <c r="L4265" s="61"/>
      <c r="M4265" s="200" t="s">
        <v>21</v>
      </c>
      <c r="N4265" s="201" t="s">
        <v>42</v>
      </c>
      <c r="O4265" s="42"/>
      <c r="P4265" s="202">
        <f>O4265*H4265</f>
        <v>0</v>
      </c>
      <c r="Q4265" s="202">
        <v>0</v>
      </c>
      <c r="R4265" s="202">
        <f>Q4265*H4265</f>
        <v>0</v>
      </c>
      <c r="S4265" s="202">
        <v>0</v>
      </c>
      <c r="T4265" s="203">
        <f>S4265*H4265</f>
        <v>0</v>
      </c>
      <c r="AR4265" s="24" t="s">
        <v>133</v>
      </c>
      <c r="AT4265" s="24" t="s">
        <v>129</v>
      </c>
      <c r="AU4265" s="24" t="s">
        <v>138</v>
      </c>
      <c r="AY4265" s="24" t="s">
        <v>126</v>
      </c>
      <c r="BE4265" s="204">
        <f>IF(N4265="základní",J4265,0)</f>
        <v>0</v>
      </c>
      <c r="BF4265" s="204">
        <f>IF(N4265="snížená",J4265,0)</f>
        <v>0</v>
      </c>
      <c r="BG4265" s="204">
        <f>IF(N4265="zákl. přenesená",J4265,0)</f>
        <v>0</v>
      </c>
      <c r="BH4265" s="204">
        <f>IF(N4265="sníž. přenesená",J4265,0)</f>
        <v>0</v>
      </c>
      <c r="BI4265" s="204">
        <f>IF(N4265="nulová",J4265,0)</f>
        <v>0</v>
      </c>
      <c r="BJ4265" s="24" t="s">
        <v>134</v>
      </c>
      <c r="BK4265" s="204">
        <f>ROUND(I4265*H4265,2)</f>
        <v>0</v>
      </c>
      <c r="BL4265" s="24" t="s">
        <v>133</v>
      </c>
      <c r="BM4265" s="24" t="s">
        <v>5046</v>
      </c>
    </row>
    <row r="4266" spans="2:65" s="1" customFormat="1" ht="13.5">
      <c r="B4266" s="41"/>
      <c r="C4266" s="63"/>
      <c r="D4266" s="205" t="s">
        <v>135</v>
      </c>
      <c r="E4266" s="63"/>
      <c r="F4266" s="206" t="s">
        <v>5047</v>
      </c>
      <c r="G4266" s="63"/>
      <c r="H4266" s="63"/>
      <c r="I4266" s="163"/>
      <c r="J4266" s="63"/>
      <c r="K4266" s="63"/>
      <c r="L4266" s="61"/>
      <c r="M4266" s="207"/>
      <c r="N4266" s="42"/>
      <c r="O4266" s="42"/>
      <c r="P4266" s="42"/>
      <c r="Q4266" s="42"/>
      <c r="R4266" s="42"/>
      <c r="S4266" s="42"/>
      <c r="T4266" s="78"/>
      <c r="AT4266" s="24" t="s">
        <v>135</v>
      </c>
      <c r="AU4266" s="24" t="s">
        <v>138</v>
      </c>
    </row>
    <row r="4267" spans="2:65" s="1" customFormat="1" ht="22.5" customHeight="1">
      <c r="B4267" s="41"/>
      <c r="C4267" s="193" t="s">
        <v>5048</v>
      </c>
      <c r="D4267" s="193" t="s">
        <v>129</v>
      </c>
      <c r="E4267" s="194" t="s">
        <v>5049</v>
      </c>
      <c r="F4267" s="195" t="s">
        <v>5050</v>
      </c>
      <c r="G4267" s="196" t="s">
        <v>489</v>
      </c>
      <c r="H4267" s="197">
        <v>1</v>
      </c>
      <c r="I4267" s="198"/>
      <c r="J4267" s="199">
        <f>ROUND(I4267*H4267,2)</f>
        <v>0</v>
      </c>
      <c r="K4267" s="195" t="s">
        <v>21</v>
      </c>
      <c r="L4267" s="61"/>
      <c r="M4267" s="200" t="s">
        <v>21</v>
      </c>
      <c r="N4267" s="201" t="s">
        <v>42</v>
      </c>
      <c r="O4267" s="42"/>
      <c r="P4267" s="202">
        <f>O4267*H4267</f>
        <v>0</v>
      </c>
      <c r="Q4267" s="202">
        <v>0</v>
      </c>
      <c r="R4267" s="202">
        <f>Q4267*H4267</f>
        <v>0</v>
      </c>
      <c r="S4267" s="202">
        <v>0</v>
      </c>
      <c r="T4267" s="203">
        <f>S4267*H4267</f>
        <v>0</v>
      </c>
      <c r="AR4267" s="24" t="s">
        <v>133</v>
      </c>
      <c r="AT4267" s="24" t="s">
        <v>129</v>
      </c>
      <c r="AU4267" s="24" t="s">
        <v>138</v>
      </c>
      <c r="AY4267" s="24" t="s">
        <v>126</v>
      </c>
      <c r="BE4267" s="204">
        <f>IF(N4267="základní",J4267,0)</f>
        <v>0</v>
      </c>
      <c r="BF4267" s="204">
        <f>IF(N4267="snížená",J4267,0)</f>
        <v>0</v>
      </c>
      <c r="BG4267" s="204">
        <f>IF(N4267="zákl. přenesená",J4267,0)</f>
        <v>0</v>
      </c>
      <c r="BH4267" s="204">
        <f>IF(N4267="sníž. přenesená",J4267,0)</f>
        <v>0</v>
      </c>
      <c r="BI4267" s="204">
        <f>IF(N4267="nulová",J4267,0)</f>
        <v>0</v>
      </c>
      <c r="BJ4267" s="24" t="s">
        <v>134</v>
      </c>
      <c r="BK4267" s="204">
        <f>ROUND(I4267*H4267,2)</f>
        <v>0</v>
      </c>
      <c r="BL4267" s="24" t="s">
        <v>133</v>
      </c>
      <c r="BM4267" s="24" t="s">
        <v>5051</v>
      </c>
    </row>
    <row r="4268" spans="2:65" s="1" customFormat="1" ht="13.5">
      <c r="B4268" s="41"/>
      <c r="C4268" s="63"/>
      <c r="D4268" s="205" t="s">
        <v>135</v>
      </c>
      <c r="E4268" s="63"/>
      <c r="F4268" s="206" t="s">
        <v>5050</v>
      </c>
      <c r="G4268" s="63"/>
      <c r="H4268" s="63"/>
      <c r="I4268" s="163"/>
      <c r="J4268" s="63"/>
      <c r="K4268" s="63"/>
      <c r="L4268" s="61"/>
      <c r="M4268" s="207"/>
      <c r="N4268" s="42"/>
      <c r="O4268" s="42"/>
      <c r="P4268" s="42"/>
      <c r="Q4268" s="42"/>
      <c r="R4268" s="42"/>
      <c r="S4268" s="42"/>
      <c r="T4268" s="78"/>
      <c r="AT4268" s="24" t="s">
        <v>135</v>
      </c>
      <c r="AU4268" s="24" t="s">
        <v>138</v>
      </c>
    </row>
    <row r="4269" spans="2:65" s="1" customFormat="1" ht="22.5" customHeight="1">
      <c r="B4269" s="41"/>
      <c r="C4269" s="193" t="s">
        <v>2661</v>
      </c>
      <c r="D4269" s="193" t="s">
        <v>129</v>
      </c>
      <c r="E4269" s="194" t="s">
        <v>5052</v>
      </c>
      <c r="F4269" s="195" t="s">
        <v>5053</v>
      </c>
      <c r="G4269" s="196" t="s">
        <v>489</v>
      </c>
      <c r="H4269" s="197">
        <v>3</v>
      </c>
      <c r="I4269" s="198"/>
      <c r="J4269" s="199">
        <f>ROUND(I4269*H4269,2)</f>
        <v>0</v>
      </c>
      <c r="K4269" s="195" t="s">
        <v>21</v>
      </c>
      <c r="L4269" s="61"/>
      <c r="M4269" s="200" t="s">
        <v>21</v>
      </c>
      <c r="N4269" s="201" t="s">
        <v>42</v>
      </c>
      <c r="O4269" s="42"/>
      <c r="P4269" s="202">
        <f>O4269*H4269</f>
        <v>0</v>
      </c>
      <c r="Q4269" s="202">
        <v>0</v>
      </c>
      <c r="R4269" s="202">
        <f>Q4269*H4269</f>
        <v>0</v>
      </c>
      <c r="S4269" s="202">
        <v>0</v>
      </c>
      <c r="T4269" s="203">
        <f>S4269*H4269</f>
        <v>0</v>
      </c>
      <c r="AR4269" s="24" t="s">
        <v>133</v>
      </c>
      <c r="AT4269" s="24" t="s">
        <v>129</v>
      </c>
      <c r="AU4269" s="24" t="s">
        <v>138</v>
      </c>
      <c r="AY4269" s="24" t="s">
        <v>126</v>
      </c>
      <c r="BE4269" s="204">
        <f>IF(N4269="základní",J4269,0)</f>
        <v>0</v>
      </c>
      <c r="BF4269" s="204">
        <f>IF(N4269="snížená",J4269,0)</f>
        <v>0</v>
      </c>
      <c r="BG4269" s="204">
        <f>IF(N4269="zákl. přenesená",J4269,0)</f>
        <v>0</v>
      </c>
      <c r="BH4269" s="204">
        <f>IF(N4269="sníž. přenesená",J4269,0)</f>
        <v>0</v>
      </c>
      <c r="BI4269" s="204">
        <f>IF(N4269="nulová",J4269,0)</f>
        <v>0</v>
      </c>
      <c r="BJ4269" s="24" t="s">
        <v>134</v>
      </c>
      <c r="BK4269" s="204">
        <f>ROUND(I4269*H4269,2)</f>
        <v>0</v>
      </c>
      <c r="BL4269" s="24" t="s">
        <v>133</v>
      </c>
      <c r="BM4269" s="24" t="s">
        <v>5054</v>
      </c>
    </row>
    <row r="4270" spans="2:65" s="1" customFormat="1" ht="13.5">
      <c r="B4270" s="41"/>
      <c r="C4270" s="63"/>
      <c r="D4270" s="205" t="s">
        <v>135</v>
      </c>
      <c r="E4270" s="63"/>
      <c r="F4270" s="206" t="s">
        <v>5055</v>
      </c>
      <c r="G4270" s="63"/>
      <c r="H4270" s="63"/>
      <c r="I4270" s="163"/>
      <c r="J4270" s="63"/>
      <c r="K4270" s="63"/>
      <c r="L4270" s="61"/>
      <c r="M4270" s="207"/>
      <c r="N4270" s="42"/>
      <c r="O4270" s="42"/>
      <c r="P4270" s="42"/>
      <c r="Q4270" s="42"/>
      <c r="R4270" s="42"/>
      <c r="S4270" s="42"/>
      <c r="T4270" s="78"/>
      <c r="AT4270" s="24" t="s">
        <v>135</v>
      </c>
      <c r="AU4270" s="24" t="s">
        <v>138</v>
      </c>
    </row>
    <row r="4271" spans="2:65" s="1" customFormat="1" ht="22.5" customHeight="1">
      <c r="B4271" s="41"/>
      <c r="C4271" s="193" t="s">
        <v>5056</v>
      </c>
      <c r="D4271" s="193" t="s">
        <v>129</v>
      </c>
      <c r="E4271" s="194" t="s">
        <v>5057</v>
      </c>
      <c r="F4271" s="195" t="s">
        <v>5058</v>
      </c>
      <c r="G4271" s="196" t="s">
        <v>489</v>
      </c>
      <c r="H4271" s="197">
        <v>1</v>
      </c>
      <c r="I4271" s="198"/>
      <c r="J4271" s="199">
        <f>ROUND(I4271*H4271,2)</f>
        <v>0</v>
      </c>
      <c r="K4271" s="195" t="s">
        <v>21</v>
      </c>
      <c r="L4271" s="61"/>
      <c r="M4271" s="200" t="s">
        <v>21</v>
      </c>
      <c r="N4271" s="201" t="s">
        <v>42</v>
      </c>
      <c r="O4271" s="42"/>
      <c r="P4271" s="202">
        <f>O4271*H4271</f>
        <v>0</v>
      </c>
      <c r="Q4271" s="202">
        <v>0</v>
      </c>
      <c r="R4271" s="202">
        <f>Q4271*H4271</f>
        <v>0</v>
      </c>
      <c r="S4271" s="202">
        <v>0</v>
      </c>
      <c r="T4271" s="203">
        <f>S4271*H4271</f>
        <v>0</v>
      </c>
      <c r="AR4271" s="24" t="s">
        <v>133</v>
      </c>
      <c r="AT4271" s="24" t="s">
        <v>129</v>
      </c>
      <c r="AU4271" s="24" t="s">
        <v>138</v>
      </c>
      <c r="AY4271" s="24" t="s">
        <v>126</v>
      </c>
      <c r="BE4271" s="204">
        <f>IF(N4271="základní",J4271,0)</f>
        <v>0</v>
      </c>
      <c r="BF4271" s="204">
        <f>IF(N4271="snížená",J4271,0)</f>
        <v>0</v>
      </c>
      <c r="BG4271" s="204">
        <f>IF(N4271="zákl. přenesená",J4271,0)</f>
        <v>0</v>
      </c>
      <c r="BH4271" s="204">
        <f>IF(N4271="sníž. přenesená",J4271,0)</f>
        <v>0</v>
      </c>
      <c r="BI4271" s="204">
        <f>IF(N4271="nulová",J4271,0)</f>
        <v>0</v>
      </c>
      <c r="BJ4271" s="24" t="s">
        <v>134</v>
      </c>
      <c r="BK4271" s="204">
        <f>ROUND(I4271*H4271,2)</f>
        <v>0</v>
      </c>
      <c r="BL4271" s="24" t="s">
        <v>133</v>
      </c>
      <c r="BM4271" s="24" t="s">
        <v>5059</v>
      </c>
    </row>
    <row r="4272" spans="2:65" s="1" customFormat="1" ht="13.5">
      <c r="B4272" s="41"/>
      <c r="C4272" s="63"/>
      <c r="D4272" s="208" t="s">
        <v>135</v>
      </c>
      <c r="E4272" s="63"/>
      <c r="F4272" s="209" t="s">
        <v>5060</v>
      </c>
      <c r="G4272" s="63"/>
      <c r="H4272" s="63"/>
      <c r="I4272" s="163"/>
      <c r="J4272" s="63"/>
      <c r="K4272" s="63"/>
      <c r="L4272" s="61"/>
      <c r="M4272" s="207"/>
      <c r="N4272" s="42"/>
      <c r="O4272" s="42"/>
      <c r="P4272" s="42"/>
      <c r="Q4272" s="42"/>
      <c r="R4272" s="42"/>
      <c r="S4272" s="42"/>
      <c r="T4272" s="78"/>
      <c r="AT4272" s="24" t="s">
        <v>135</v>
      </c>
      <c r="AU4272" s="24" t="s">
        <v>138</v>
      </c>
    </row>
    <row r="4273" spans="2:65" s="10" customFormat="1" ht="22.35" customHeight="1">
      <c r="B4273" s="176"/>
      <c r="C4273" s="177"/>
      <c r="D4273" s="190" t="s">
        <v>69</v>
      </c>
      <c r="E4273" s="191" t="s">
        <v>5061</v>
      </c>
      <c r="F4273" s="191" t="s">
        <v>5062</v>
      </c>
      <c r="G4273" s="177"/>
      <c r="H4273" s="177"/>
      <c r="I4273" s="180"/>
      <c r="J4273" s="192">
        <f>BK4273</f>
        <v>0</v>
      </c>
      <c r="K4273" s="177"/>
      <c r="L4273" s="182"/>
      <c r="M4273" s="183"/>
      <c r="N4273" s="184"/>
      <c r="O4273" s="184"/>
      <c r="P4273" s="185">
        <f>SUM(P4274:P4315)</f>
        <v>0</v>
      </c>
      <c r="Q4273" s="184"/>
      <c r="R4273" s="185">
        <f>SUM(R4274:R4315)</f>
        <v>0</v>
      </c>
      <c r="S4273" s="184"/>
      <c r="T4273" s="186">
        <f>SUM(T4274:T4315)</f>
        <v>0</v>
      </c>
      <c r="AR4273" s="187" t="s">
        <v>78</v>
      </c>
      <c r="AT4273" s="188" t="s">
        <v>69</v>
      </c>
      <c r="AU4273" s="188" t="s">
        <v>134</v>
      </c>
      <c r="AY4273" s="187" t="s">
        <v>126</v>
      </c>
      <c r="BK4273" s="189">
        <f>SUM(BK4274:BK4315)</f>
        <v>0</v>
      </c>
    </row>
    <row r="4274" spans="2:65" s="1" customFormat="1" ht="22.5" customHeight="1">
      <c r="B4274" s="41"/>
      <c r="C4274" s="193" t="s">
        <v>2665</v>
      </c>
      <c r="D4274" s="193" t="s">
        <v>129</v>
      </c>
      <c r="E4274" s="194" t="s">
        <v>5063</v>
      </c>
      <c r="F4274" s="195" t="s">
        <v>5064</v>
      </c>
      <c r="G4274" s="196" t="s">
        <v>489</v>
      </c>
      <c r="H4274" s="197">
        <v>1</v>
      </c>
      <c r="I4274" s="198"/>
      <c r="J4274" s="199">
        <f>ROUND(I4274*H4274,2)</f>
        <v>0</v>
      </c>
      <c r="K4274" s="195" t="s">
        <v>21</v>
      </c>
      <c r="L4274" s="61"/>
      <c r="M4274" s="200" t="s">
        <v>21</v>
      </c>
      <c r="N4274" s="201" t="s">
        <v>42</v>
      </c>
      <c r="O4274" s="42"/>
      <c r="P4274" s="202">
        <f>O4274*H4274</f>
        <v>0</v>
      </c>
      <c r="Q4274" s="202">
        <v>0</v>
      </c>
      <c r="R4274" s="202">
        <f>Q4274*H4274</f>
        <v>0</v>
      </c>
      <c r="S4274" s="202">
        <v>0</v>
      </c>
      <c r="T4274" s="203">
        <f>S4274*H4274</f>
        <v>0</v>
      </c>
      <c r="AR4274" s="24" t="s">
        <v>133</v>
      </c>
      <c r="AT4274" s="24" t="s">
        <v>129</v>
      </c>
      <c r="AU4274" s="24" t="s">
        <v>138</v>
      </c>
      <c r="AY4274" s="24" t="s">
        <v>126</v>
      </c>
      <c r="BE4274" s="204">
        <f>IF(N4274="základní",J4274,0)</f>
        <v>0</v>
      </c>
      <c r="BF4274" s="204">
        <f>IF(N4274="snížená",J4274,0)</f>
        <v>0</v>
      </c>
      <c r="BG4274" s="204">
        <f>IF(N4274="zákl. přenesená",J4274,0)</f>
        <v>0</v>
      </c>
      <c r="BH4274" s="204">
        <f>IF(N4274="sníž. přenesená",J4274,0)</f>
        <v>0</v>
      </c>
      <c r="BI4274" s="204">
        <f>IF(N4274="nulová",J4274,0)</f>
        <v>0</v>
      </c>
      <c r="BJ4274" s="24" t="s">
        <v>134</v>
      </c>
      <c r="BK4274" s="204">
        <f>ROUND(I4274*H4274,2)</f>
        <v>0</v>
      </c>
      <c r="BL4274" s="24" t="s">
        <v>133</v>
      </c>
      <c r="BM4274" s="24" t="s">
        <v>5065</v>
      </c>
    </row>
    <row r="4275" spans="2:65" s="1" customFormat="1" ht="13.5">
      <c r="B4275" s="41"/>
      <c r="C4275" s="63"/>
      <c r="D4275" s="205" t="s">
        <v>135</v>
      </c>
      <c r="E4275" s="63"/>
      <c r="F4275" s="206" t="s">
        <v>4918</v>
      </c>
      <c r="G4275" s="63"/>
      <c r="H4275" s="63"/>
      <c r="I4275" s="163"/>
      <c r="J4275" s="63"/>
      <c r="K4275" s="63"/>
      <c r="L4275" s="61"/>
      <c r="M4275" s="207"/>
      <c r="N4275" s="42"/>
      <c r="O4275" s="42"/>
      <c r="P4275" s="42"/>
      <c r="Q4275" s="42"/>
      <c r="R4275" s="42"/>
      <c r="S4275" s="42"/>
      <c r="T4275" s="78"/>
      <c r="AT4275" s="24" t="s">
        <v>135</v>
      </c>
      <c r="AU4275" s="24" t="s">
        <v>138</v>
      </c>
    </row>
    <row r="4276" spans="2:65" s="1" customFormat="1" ht="22.5" customHeight="1">
      <c r="B4276" s="41"/>
      <c r="C4276" s="193" t="s">
        <v>5066</v>
      </c>
      <c r="D4276" s="193" t="s">
        <v>129</v>
      </c>
      <c r="E4276" s="194" t="s">
        <v>5067</v>
      </c>
      <c r="F4276" s="195" t="s">
        <v>4936</v>
      </c>
      <c r="G4276" s="196" t="s">
        <v>489</v>
      </c>
      <c r="H4276" s="197">
        <v>1</v>
      </c>
      <c r="I4276" s="198"/>
      <c r="J4276" s="199">
        <f>ROUND(I4276*H4276,2)</f>
        <v>0</v>
      </c>
      <c r="K4276" s="195" t="s">
        <v>21</v>
      </c>
      <c r="L4276" s="61"/>
      <c r="M4276" s="200" t="s">
        <v>21</v>
      </c>
      <c r="N4276" s="201" t="s">
        <v>42</v>
      </c>
      <c r="O4276" s="42"/>
      <c r="P4276" s="202">
        <f>O4276*H4276</f>
        <v>0</v>
      </c>
      <c r="Q4276" s="202">
        <v>0</v>
      </c>
      <c r="R4276" s="202">
        <f>Q4276*H4276</f>
        <v>0</v>
      </c>
      <c r="S4276" s="202">
        <v>0</v>
      </c>
      <c r="T4276" s="203">
        <f>S4276*H4276</f>
        <v>0</v>
      </c>
      <c r="AR4276" s="24" t="s">
        <v>133</v>
      </c>
      <c r="AT4276" s="24" t="s">
        <v>129</v>
      </c>
      <c r="AU4276" s="24" t="s">
        <v>138</v>
      </c>
      <c r="AY4276" s="24" t="s">
        <v>126</v>
      </c>
      <c r="BE4276" s="204">
        <f>IF(N4276="základní",J4276,0)</f>
        <v>0</v>
      </c>
      <c r="BF4276" s="204">
        <f>IF(N4276="snížená",J4276,0)</f>
        <v>0</v>
      </c>
      <c r="BG4276" s="204">
        <f>IF(N4276="zákl. přenesená",J4276,0)</f>
        <v>0</v>
      </c>
      <c r="BH4276" s="204">
        <f>IF(N4276="sníž. přenesená",J4276,0)</f>
        <v>0</v>
      </c>
      <c r="BI4276" s="204">
        <f>IF(N4276="nulová",J4276,0)</f>
        <v>0</v>
      </c>
      <c r="BJ4276" s="24" t="s">
        <v>134</v>
      </c>
      <c r="BK4276" s="204">
        <f>ROUND(I4276*H4276,2)</f>
        <v>0</v>
      </c>
      <c r="BL4276" s="24" t="s">
        <v>133</v>
      </c>
      <c r="BM4276" s="24" t="s">
        <v>5068</v>
      </c>
    </row>
    <row r="4277" spans="2:65" s="1" customFormat="1" ht="13.5">
      <c r="B4277" s="41"/>
      <c r="C4277" s="63"/>
      <c r="D4277" s="205" t="s">
        <v>135</v>
      </c>
      <c r="E4277" s="63"/>
      <c r="F4277" s="206" t="s">
        <v>4938</v>
      </c>
      <c r="G4277" s="63"/>
      <c r="H4277" s="63"/>
      <c r="I4277" s="163"/>
      <c r="J4277" s="63"/>
      <c r="K4277" s="63"/>
      <c r="L4277" s="61"/>
      <c r="M4277" s="207"/>
      <c r="N4277" s="42"/>
      <c r="O4277" s="42"/>
      <c r="P4277" s="42"/>
      <c r="Q4277" s="42"/>
      <c r="R4277" s="42"/>
      <c r="S4277" s="42"/>
      <c r="T4277" s="78"/>
      <c r="AT4277" s="24" t="s">
        <v>135</v>
      </c>
      <c r="AU4277" s="24" t="s">
        <v>138</v>
      </c>
    </row>
    <row r="4278" spans="2:65" s="1" customFormat="1" ht="22.5" customHeight="1">
      <c r="B4278" s="41"/>
      <c r="C4278" s="193" t="s">
        <v>2669</v>
      </c>
      <c r="D4278" s="193" t="s">
        <v>129</v>
      </c>
      <c r="E4278" s="194" t="s">
        <v>5069</v>
      </c>
      <c r="F4278" s="195" t="s">
        <v>5032</v>
      </c>
      <c r="G4278" s="196" t="s">
        <v>489</v>
      </c>
      <c r="H4278" s="197">
        <v>3</v>
      </c>
      <c r="I4278" s="198"/>
      <c r="J4278" s="199">
        <f>ROUND(I4278*H4278,2)</f>
        <v>0</v>
      </c>
      <c r="K4278" s="195" t="s">
        <v>21</v>
      </c>
      <c r="L4278" s="61"/>
      <c r="M4278" s="200" t="s">
        <v>21</v>
      </c>
      <c r="N4278" s="201" t="s">
        <v>42</v>
      </c>
      <c r="O4278" s="42"/>
      <c r="P4278" s="202">
        <f>O4278*H4278</f>
        <v>0</v>
      </c>
      <c r="Q4278" s="202">
        <v>0</v>
      </c>
      <c r="R4278" s="202">
        <f>Q4278*H4278</f>
        <v>0</v>
      </c>
      <c r="S4278" s="202">
        <v>0</v>
      </c>
      <c r="T4278" s="203">
        <f>S4278*H4278</f>
        <v>0</v>
      </c>
      <c r="AR4278" s="24" t="s">
        <v>133</v>
      </c>
      <c r="AT4278" s="24" t="s">
        <v>129</v>
      </c>
      <c r="AU4278" s="24" t="s">
        <v>138</v>
      </c>
      <c r="AY4278" s="24" t="s">
        <v>126</v>
      </c>
      <c r="BE4278" s="204">
        <f>IF(N4278="základní",J4278,0)</f>
        <v>0</v>
      </c>
      <c r="BF4278" s="204">
        <f>IF(N4278="snížená",J4278,0)</f>
        <v>0</v>
      </c>
      <c r="BG4278" s="204">
        <f>IF(N4278="zákl. přenesená",J4278,0)</f>
        <v>0</v>
      </c>
      <c r="BH4278" s="204">
        <f>IF(N4278="sníž. přenesená",J4278,0)</f>
        <v>0</v>
      </c>
      <c r="BI4278" s="204">
        <f>IF(N4278="nulová",J4278,0)</f>
        <v>0</v>
      </c>
      <c r="BJ4278" s="24" t="s">
        <v>134</v>
      </c>
      <c r="BK4278" s="204">
        <f>ROUND(I4278*H4278,2)</f>
        <v>0</v>
      </c>
      <c r="BL4278" s="24" t="s">
        <v>133</v>
      </c>
      <c r="BM4278" s="24" t="s">
        <v>5070</v>
      </c>
    </row>
    <row r="4279" spans="2:65" s="1" customFormat="1" ht="13.5">
      <c r="B4279" s="41"/>
      <c r="C4279" s="63"/>
      <c r="D4279" s="205" t="s">
        <v>135</v>
      </c>
      <c r="E4279" s="63"/>
      <c r="F4279" s="206" t="s">
        <v>5034</v>
      </c>
      <c r="G4279" s="63"/>
      <c r="H4279" s="63"/>
      <c r="I4279" s="163"/>
      <c r="J4279" s="63"/>
      <c r="K4279" s="63"/>
      <c r="L4279" s="61"/>
      <c r="M4279" s="207"/>
      <c r="N4279" s="42"/>
      <c r="O4279" s="42"/>
      <c r="P4279" s="42"/>
      <c r="Q4279" s="42"/>
      <c r="R4279" s="42"/>
      <c r="S4279" s="42"/>
      <c r="T4279" s="78"/>
      <c r="AT4279" s="24" t="s">
        <v>135</v>
      </c>
      <c r="AU4279" s="24" t="s">
        <v>138</v>
      </c>
    </row>
    <row r="4280" spans="2:65" s="1" customFormat="1" ht="22.5" customHeight="1">
      <c r="B4280" s="41"/>
      <c r="C4280" s="193" t="s">
        <v>5071</v>
      </c>
      <c r="D4280" s="193" t="s">
        <v>129</v>
      </c>
      <c r="E4280" s="194" t="s">
        <v>5072</v>
      </c>
      <c r="F4280" s="195" t="s">
        <v>5073</v>
      </c>
      <c r="G4280" s="196" t="s">
        <v>489</v>
      </c>
      <c r="H4280" s="197">
        <v>1</v>
      </c>
      <c r="I4280" s="198"/>
      <c r="J4280" s="199">
        <f>ROUND(I4280*H4280,2)</f>
        <v>0</v>
      </c>
      <c r="K4280" s="195" t="s">
        <v>21</v>
      </c>
      <c r="L4280" s="61"/>
      <c r="M4280" s="200" t="s">
        <v>21</v>
      </c>
      <c r="N4280" s="201" t="s">
        <v>42</v>
      </c>
      <c r="O4280" s="42"/>
      <c r="P4280" s="202">
        <f>O4280*H4280</f>
        <v>0</v>
      </c>
      <c r="Q4280" s="202">
        <v>0</v>
      </c>
      <c r="R4280" s="202">
        <f>Q4280*H4280</f>
        <v>0</v>
      </c>
      <c r="S4280" s="202">
        <v>0</v>
      </c>
      <c r="T4280" s="203">
        <f>S4280*H4280</f>
        <v>0</v>
      </c>
      <c r="AR4280" s="24" t="s">
        <v>133</v>
      </c>
      <c r="AT4280" s="24" t="s">
        <v>129</v>
      </c>
      <c r="AU4280" s="24" t="s">
        <v>138</v>
      </c>
      <c r="AY4280" s="24" t="s">
        <v>126</v>
      </c>
      <c r="BE4280" s="204">
        <f>IF(N4280="základní",J4280,0)</f>
        <v>0</v>
      </c>
      <c r="BF4280" s="204">
        <f>IF(N4280="snížená",J4280,0)</f>
        <v>0</v>
      </c>
      <c r="BG4280" s="204">
        <f>IF(N4280="zákl. přenesená",J4280,0)</f>
        <v>0</v>
      </c>
      <c r="BH4280" s="204">
        <f>IF(N4280="sníž. přenesená",J4280,0)</f>
        <v>0</v>
      </c>
      <c r="BI4280" s="204">
        <f>IF(N4280="nulová",J4280,0)</f>
        <v>0</v>
      </c>
      <c r="BJ4280" s="24" t="s">
        <v>134</v>
      </c>
      <c r="BK4280" s="204">
        <f>ROUND(I4280*H4280,2)</f>
        <v>0</v>
      </c>
      <c r="BL4280" s="24" t="s">
        <v>133</v>
      </c>
      <c r="BM4280" s="24" t="s">
        <v>5074</v>
      </c>
    </row>
    <row r="4281" spans="2:65" s="1" customFormat="1" ht="13.5">
      <c r="B4281" s="41"/>
      <c r="C4281" s="63"/>
      <c r="D4281" s="205" t="s">
        <v>135</v>
      </c>
      <c r="E4281" s="63"/>
      <c r="F4281" s="206" t="s">
        <v>5073</v>
      </c>
      <c r="G4281" s="63"/>
      <c r="H4281" s="63"/>
      <c r="I4281" s="163"/>
      <c r="J4281" s="63"/>
      <c r="K4281" s="63"/>
      <c r="L4281" s="61"/>
      <c r="M4281" s="207"/>
      <c r="N4281" s="42"/>
      <c r="O4281" s="42"/>
      <c r="P4281" s="42"/>
      <c r="Q4281" s="42"/>
      <c r="R4281" s="42"/>
      <c r="S4281" s="42"/>
      <c r="T4281" s="78"/>
      <c r="AT4281" s="24" t="s">
        <v>135</v>
      </c>
      <c r="AU4281" s="24" t="s">
        <v>138</v>
      </c>
    </row>
    <row r="4282" spans="2:65" s="1" customFormat="1" ht="22.5" customHeight="1">
      <c r="B4282" s="41"/>
      <c r="C4282" s="193" t="s">
        <v>2676</v>
      </c>
      <c r="D4282" s="193" t="s">
        <v>129</v>
      </c>
      <c r="E4282" s="194" t="s">
        <v>5075</v>
      </c>
      <c r="F4282" s="195" t="s">
        <v>4944</v>
      </c>
      <c r="G4282" s="196" t="s">
        <v>489</v>
      </c>
      <c r="H4282" s="197">
        <v>1</v>
      </c>
      <c r="I4282" s="198"/>
      <c r="J4282" s="199">
        <f>ROUND(I4282*H4282,2)</f>
        <v>0</v>
      </c>
      <c r="K4282" s="195" t="s">
        <v>21</v>
      </c>
      <c r="L4282" s="61"/>
      <c r="M4282" s="200" t="s">
        <v>21</v>
      </c>
      <c r="N4282" s="201" t="s">
        <v>42</v>
      </c>
      <c r="O4282" s="42"/>
      <c r="P4282" s="202">
        <f>O4282*H4282</f>
        <v>0</v>
      </c>
      <c r="Q4282" s="202">
        <v>0</v>
      </c>
      <c r="R4282" s="202">
        <f>Q4282*H4282</f>
        <v>0</v>
      </c>
      <c r="S4282" s="202">
        <v>0</v>
      </c>
      <c r="T4282" s="203">
        <f>S4282*H4282</f>
        <v>0</v>
      </c>
      <c r="AR4282" s="24" t="s">
        <v>133</v>
      </c>
      <c r="AT4282" s="24" t="s">
        <v>129</v>
      </c>
      <c r="AU4282" s="24" t="s">
        <v>138</v>
      </c>
      <c r="AY4282" s="24" t="s">
        <v>126</v>
      </c>
      <c r="BE4282" s="204">
        <f>IF(N4282="základní",J4282,0)</f>
        <v>0</v>
      </c>
      <c r="BF4282" s="204">
        <f>IF(N4282="snížená",J4282,0)</f>
        <v>0</v>
      </c>
      <c r="BG4282" s="204">
        <f>IF(N4282="zákl. přenesená",J4282,0)</f>
        <v>0</v>
      </c>
      <c r="BH4282" s="204">
        <f>IF(N4282="sníž. přenesená",J4282,0)</f>
        <v>0</v>
      </c>
      <c r="BI4282" s="204">
        <f>IF(N4282="nulová",J4282,0)</f>
        <v>0</v>
      </c>
      <c r="BJ4282" s="24" t="s">
        <v>134</v>
      </c>
      <c r="BK4282" s="204">
        <f>ROUND(I4282*H4282,2)</f>
        <v>0</v>
      </c>
      <c r="BL4282" s="24" t="s">
        <v>133</v>
      </c>
      <c r="BM4282" s="24" t="s">
        <v>5076</v>
      </c>
    </row>
    <row r="4283" spans="2:65" s="1" customFormat="1" ht="13.5">
      <c r="B4283" s="41"/>
      <c r="C4283" s="63"/>
      <c r="D4283" s="205" t="s">
        <v>135</v>
      </c>
      <c r="E4283" s="63"/>
      <c r="F4283" s="206" t="s">
        <v>4946</v>
      </c>
      <c r="G4283" s="63"/>
      <c r="H4283" s="63"/>
      <c r="I4283" s="163"/>
      <c r="J4283" s="63"/>
      <c r="K4283" s="63"/>
      <c r="L4283" s="61"/>
      <c r="M4283" s="207"/>
      <c r="N4283" s="42"/>
      <c r="O4283" s="42"/>
      <c r="P4283" s="42"/>
      <c r="Q4283" s="42"/>
      <c r="R4283" s="42"/>
      <c r="S4283" s="42"/>
      <c r="T4283" s="78"/>
      <c r="AT4283" s="24" t="s">
        <v>135</v>
      </c>
      <c r="AU4283" s="24" t="s">
        <v>138</v>
      </c>
    </row>
    <row r="4284" spans="2:65" s="1" customFormat="1" ht="22.5" customHeight="1">
      <c r="B4284" s="41"/>
      <c r="C4284" s="193" t="s">
        <v>5077</v>
      </c>
      <c r="D4284" s="193" t="s">
        <v>129</v>
      </c>
      <c r="E4284" s="194" t="s">
        <v>5078</v>
      </c>
      <c r="F4284" s="195" t="s">
        <v>5079</v>
      </c>
      <c r="G4284" s="196" t="s">
        <v>489</v>
      </c>
      <c r="H4284" s="197">
        <v>1</v>
      </c>
      <c r="I4284" s="198"/>
      <c r="J4284" s="199">
        <f>ROUND(I4284*H4284,2)</f>
        <v>0</v>
      </c>
      <c r="K4284" s="195" t="s">
        <v>21</v>
      </c>
      <c r="L4284" s="61"/>
      <c r="M4284" s="200" t="s">
        <v>21</v>
      </c>
      <c r="N4284" s="201" t="s">
        <v>42</v>
      </c>
      <c r="O4284" s="42"/>
      <c r="P4284" s="202">
        <f>O4284*H4284</f>
        <v>0</v>
      </c>
      <c r="Q4284" s="202">
        <v>0</v>
      </c>
      <c r="R4284" s="202">
        <f>Q4284*H4284</f>
        <v>0</v>
      </c>
      <c r="S4284" s="202">
        <v>0</v>
      </c>
      <c r="T4284" s="203">
        <f>S4284*H4284</f>
        <v>0</v>
      </c>
      <c r="AR4284" s="24" t="s">
        <v>133</v>
      </c>
      <c r="AT4284" s="24" t="s">
        <v>129</v>
      </c>
      <c r="AU4284" s="24" t="s">
        <v>138</v>
      </c>
      <c r="AY4284" s="24" t="s">
        <v>126</v>
      </c>
      <c r="BE4284" s="204">
        <f>IF(N4284="základní",J4284,0)</f>
        <v>0</v>
      </c>
      <c r="BF4284" s="204">
        <f>IF(N4284="snížená",J4284,0)</f>
        <v>0</v>
      </c>
      <c r="BG4284" s="204">
        <f>IF(N4284="zákl. přenesená",J4284,0)</f>
        <v>0</v>
      </c>
      <c r="BH4284" s="204">
        <f>IF(N4284="sníž. přenesená",J4284,0)</f>
        <v>0</v>
      </c>
      <c r="BI4284" s="204">
        <f>IF(N4284="nulová",J4284,0)</f>
        <v>0</v>
      </c>
      <c r="BJ4284" s="24" t="s">
        <v>134</v>
      </c>
      <c r="BK4284" s="204">
        <f>ROUND(I4284*H4284,2)</f>
        <v>0</v>
      </c>
      <c r="BL4284" s="24" t="s">
        <v>133</v>
      </c>
      <c r="BM4284" s="24" t="s">
        <v>5080</v>
      </c>
    </row>
    <row r="4285" spans="2:65" s="1" customFormat="1" ht="13.5">
      <c r="B4285" s="41"/>
      <c r="C4285" s="63"/>
      <c r="D4285" s="205" t="s">
        <v>135</v>
      </c>
      <c r="E4285" s="63"/>
      <c r="F4285" s="206" t="s">
        <v>5081</v>
      </c>
      <c r="G4285" s="63"/>
      <c r="H4285" s="63"/>
      <c r="I4285" s="163"/>
      <c r="J4285" s="63"/>
      <c r="K4285" s="63"/>
      <c r="L4285" s="61"/>
      <c r="M4285" s="207"/>
      <c r="N4285" s="42"/>
      <c r="O4285" s="42"/>
      <c r="P4285" s="42"/>
      <c r="Q4285" s="42"/>
      <c r="R4285" s="42"/>
      <c r="S4285" s="42"/>
      <c r="T4285" s="78"/>
      <c r="AT4285" s="24" t="s">
        <v>135</v>
      </c>
      <c r="AU4285" s="24" t="s">
        <v>138</v>
      </c>
    </row>
    <row r="4286" spans="2:65" s="1" customFormat="1" ht="22.5" customHeight="1">
      <c r="B4286" s="41"/>
      <c r="C4286" s="193" t="s">
        <v>2681</v>
      </c>
      <c r="D4286" s="193" t="s">
        <v>129</v>
      </c>
      <c r="E4286" s="194" t="s">
        <v>5082</v>
      </c>
      <c r="F4286" s="195" t="s">
        <v>4966</v>
      </c>
      <c r="G4286" s="196" t="s">
        <v>489</v>
      </c>
      <c r="H4286" s="197">
        <v>1</v>
      </c>
      <c r="I4286" s="198"/>
      <c r="J4286" s="199">
        <f>ROUND(I4286*H4286,2)</f>
        <v>0</v>
      </c>
      <c r="K4286" s="195" t="s">
        <v>21</v>
      </c>
      <c r="L4286" s="61"/>
      <c r="M4286" s="200" t="s">
        <v>21</v>
      </c>
      <c r="N4286" s="201" t="s">
        <v>42</v>
      </c>
      <c r="O4286" s="42"/>
      <c r="P4286" s="202">
        <f>O4286*H4286</f>
        <v>0</v>
      </c>
      <c r="Q4286" s="202">
        <v>0</v>
      </c>
      <c r="R4286" s="202">
        <f>Q4286*H4286</f>
        <v>0</v>
      </c>
      <c r="S4286" s="202">
        <v>0</v>
      </c>
      <c r="T4286" s="203">
        <f>S4286*H4286</f>
        <v>0</v>
      </c>
      <c r="AR4286" s="24" t="s">
        <v>133</v>
      </c>
      <c r="AT4286" s="24" t="s">
        <v>129</v>
      </c>
      <c r="AU4286" s="24" t="s">
        <v>138</v>
      </c>
      <c r="AY4286" s="24" t="s">
        <v>126</v>
      </c>
      <c r="BE4286" s="204">
        <f>IF(N4286="základní",J4286,0)</f>
        <v>0</v>
      </c>
      <c r="BF4286" s="204">
        <f>IF(N4286="snížená",J4286,0)</f>
        <v>0</v>
      </c>
      <c r="BG4286" s="204">
        <f>IF(N4286="zákl. přenesená",J4286,0)</f>
        <v>0</v>
      </c>
      <c r="BH4286" s="204">
        <f>IF(N4286="sníž. přenesená",J4286,0)</f>
        <v>0</v>
      </c>
      <c r="BI4286" s="204">
        <f>IF(N4286="nulová",J4286,0)</f>
        <v>0</v>
      </c>
      <c r="BJ4286" s="24" t="s">
        <v>134</v>
      </c>
      <c r="BK4286" s="204">
        <f>ROUND(I4286*H4286,2)</f>
        <v>0</v>
      </c>
      <c r="BL4286" s="24" t="s">
        <v>133</v>
      </c>
      <c r="BM4286" s="24" t="s">
        <v>5083</v>
      </c>
    </row>
    <row r="4287" spans="2:65" s="1" customFormat="1" ht="13.5">
      <c r="B4287" s="41"/>
      <c r="C4287" s="63"/>
      <c r="D4287" s="205" t="s">
        <v>135</v>
      </c>
      <c r="E4287" s="63"/>
      <c r="F4287" s="206" t="s">
        <v>4966</v>
      </c>
      <c r="G4287" s="63"/>
      <c r="H4287" s="63"/>
      <c r="I4287" s="163"/>
      <c r="J4287" s="63"/>
      <c r="K4287" s="63"/>
      <c r="L4287" s="61"/>
      <c r="M4287" s="207"/>
      <c r="N4287" s="42"/>
      <c r="O4287" s="42"/>
      <c r="P4287" s="42"/>
      <c r="Q4287" s="42"/>
      <c r="R4287" s="42"/>
      <c r="S4287" s="42"/>
      <c r="T4287" s="78"/>
      <c r="AT4287" s="24" t="s">
        <v>135</v>
      </c>
      <c r="AU4287" s="24" t="s">
        <v>138</v>
      </c>
    </row>
    <row r="4288" spans="2:65" s="1" customFormat="1" ht="22.5" customHeight="1">
      <c r="B4288" s="41"/>
      <c r="C4288" s="193" t="s">
        <v>5084</v>
      </c>
      <c r="D4288" s="193" t="s">
        <v>129</v>
      </c>
      <c r="E4288" s="194" t="s">
        <v>5085</v>
      </c>
      <c r="F4288" s="195" t="s">
        <v>5086</v>
      </c>
      <c r="G4288" s="196" t="s">
        <v>489</v>
      </c>
      <c r="H4288" s="197">
        <v>1</v>
      </c>
      <c r="I4288" s="198"/>
      <c r="J4288" s="199">
        <f>ROUND(I4288*H4288,2)</f>
        <v>0</v>
      </c>
      <c r="K4288" s="195" t="s">
        <v>21</v>
      </c>
      <c r="L4288" s="61"/>
      <c r="M4288" s="200" t="s">
        <v>21</v>
      </c>
      <c r="N4288" s="201" t="s">
        <v>42</v>
      </c>
      <c r="O4288" s="42"/>
      <c r="P4288" s="202">
        <f>O4288*H4288</f>
        <v>0</v>
      </c>
      <c r="Q4288" s="202">
        <v>0</v>
      </c>
      <c r="R4288" s="202">
        <f>Q4288*H4288</f>
        <v>0</v>
      </c>
      <c r="S4288" s="202">
        <v>0</v>
      </c>
      <c r="T4288" s="203">
        <f>S4288*H4288</f>
        <v>0</v>
      </c>
      <c r="AR4288" s="24" t="s">
        <v>133</v>
      </c>
      <c r="AT4288" s="24" t="s">
        <v>129</v>
      </c>
      <c r="AU4288" s="24" t="s">
        <v>138</v>
      </c>
      <c r="AY4288" s="24" t="s">
        <v>126</v>
      </c>
      <c r="BE4288" s="204">
        <f>IF(N4288="základní",J4288,0)</f>
        <v>0</v>
      </c>
      <c r="BF4288" s="204">
        <f>IF(N4288="snížená",J4288,0)</f>
        <v>0</v>
      </c>
      <c r="BG4288" s="204">
        <f>IF(N4288="zákl. přenesená",J4288,0)</f>
        <v>0</v>
      </c>
      <c r="BH4288" s="204">
        <f>IF(N4288="sníž. přenesená",J4288,0)</f>
        <v>0</v>
      </c>
      <c r="BI4288" s="204">
        <f>IF(N4288="nulová",J4288,0)</f>
        <v>0</v>
      </c>
      <c r="BJ4288" s="24" t="s">
        <v>134</v>
      </c>
      <c r="BK4288" s="204">
        <f>ROUND(I4288*H4288,2)</f>
        <v>0</v>
      </c>
      <c r="BL4288" s="24" t="s">
        <v>133</v>
      </c>
      <c r="BM4288" s="24" t="s">
        <v>5087</v>
      </c>
    </row>
    <row r="4289" spans="2:65" s="1" customFormat="1" ht="13.5">
      <c r="B4289" s="41"/>
      <c r="C4289" s="63"/>
      <c r="D4289" s="205" t="s">
        <v>135</v>
      </c>
      <c r="E4289" s="63"/>
      <c r="F4289" s="206" t="s">
        <v>5086</v>
      </c>
      <c r="G4289" s="63"/>
      <c r="H4289" s="63"/>
      <c r="I4289" s="163"/>
      <c r="J4289" s="63"/>
      <c r="K4289" s="63"/>
      <c r="L4289" s="61"/>
      <c r="M4289" s="207"/>
      <c r="N4289" s="42"/>
      <c r="O4289" s="42"/>
      <c r="P4289" s="42"/>
      <c r="Q4289" s="42"/>
      <c r="R4289" s="42"/>
      <c r="S4289" s="42"/>
      <c r="T4289" s="78"/>
      <c r="AT4289" s="24" t="s">
        <v>135</v>
      </c>
      <c r="AU4289" s="24" t="s">
        <v>138</v>
      </c>
    </row>
    <row r="4290" spans="2:65" s="1" customFormat="1" ht="22.5" customHeight="1">
      <c r="B4290" s="41"/>
      <c r="C4290" s="193" t="s">
        <v>2684</v>
      </c>
      <c r="D4290" s="193" t="s">
        <v>129</v>
      </c>
      <c r="E4290" s="194" t="s">
        <v>5088</v>
      </c>
      <c r="F4290" s="195" t="s">
        <v>5089</v>
      </c>
      <c r="G4290" s="196" t="s">
        <v>489</v>
      </c>
      <c r="H4290" s="197">
        <v>18</v>
      </c>
      <c r="I4290" s="198"/>
      <c r="J4290" s="199">
        <f>ROUND(I4290*H4290,2)</f>
        <v>0</v>
      </c>
      <c r="K4290" s="195" t="s">
        <v>21</v>
      </c>
      <c r="L4290" s="61"/>
      <c r="M4290" s="200" t="s">
        <v>21</v>
      </c>
      <c r="N4290" s="201" t="s">
        <v>42</v>
      </c>
      <c r="O4290" s="42"/>
      <c r="P4290" s="202">
        <f>O4290*H4290</f>
        <v>0</v>
      </c>
      <c r="Q4290" s="202">
        <v>0</v>
      </c>
      <c r="R4290" s="202">
        <f>Q4290*H4290</f>
        <v>0</v>
      </c>
      <c r="S4290" s="202">
        <v>0</v>
      </c>
      <c r="T4290" s="203">
        <f>S4290*H4290</f>
        <v>0</v>
      </c>
      <c r="AR4290" s="24" t="s">
        <v>133</v>
      </c>
      <c r="AT4290" s="24" t="s">
        <v>129</v>
      </c>
      <c r="AU4290" s="24" t="s">
        <v>138</v>
      </c>
      <c r="AY4290" s="24" t="s">
        <v>126</v>
      </c>
      <c r="BE4290" s="204">
        <f>IF(N4290="základní",J4290,0)</f>
        <v>0</v>
      </c>
      <c r="BF4290" s="204">
        <f>IF(N4290="snížená",J4290,0)</f>
        <v>0</v>
      </c>
      <c r="BG4290" s="204">
        <f>IF(N4290="zákl. přenesená",J4290,0)</f>
        <v>0</v>
      </c>
      <c r="BH4290" s="204">
        <f>IF(N4290="sníž. přenesená",J4290,0)</f>
        <v>0</v>
      </c>
      <c r="BI4290" s="204">
        <f>IF(N4290="nulová",J4290,0)</f>
        <v>0</v>
      </c>
      <c r="BJ4290" s="24" t="s">
        <v>134</v>
      </c>
      <c r="BK4290" s="204">
        <f>ROUND(I4290*H4290,2)</f>
        <v>0</v>
      </c>
      <c r="BL4290" s="24" t="s">
        <v>133</v>
      </c>
      <c r="BM4290" s="24" t="s">
        <v>5090</v>
      </c>
    </row>
    <row r="4291" spans="2:65" s="1" customFormat="1" ht="13.5">
      <c r="B4291" s="41"/>
      <c r="C4291" s="63"/>
      <c r="D4291" s="205" t="s">
        <v>135</v>
      </c>
      <c r="E4291" s="63"/>
      <c r="F4291" s="206" t="s">
        <v>5089</v>
      </c>
      <c r="G4291" s="63"/>
      <c r="H4291" s="63"/>
      <c r="I4291" s="163"/>
      <c r="J4291" s="63"/>
      <c r="K4291" s="63"/>
      <c r="L4291" s="61"/>
      <c r="M4291" s="207"/>
      <c r="N4291" s="42"/>
      <c r="O4291" s="42"/>
      <c r="P4291" s="42"/>
      <c r="Q4291" s="42"/>
      <c r="R4291" s="42"/>
      <c r="S4291" s="42"/>
      <c r="T4291" s="78"/>
      <c r="AT4291" s="24" t="s">
        <v>135</v>
      </c>
      <c r="AU4291" s="24" t="s">
        <v>138</v>
      </c>
    </row>
    <row r="4292" spans="2:65" s="1" customFormat="1" ht="22.5" customHeight="1">
      <c r="B4292" s="41"/>
      <c r="C4292" s="193" t="s">
        <v>5091</v>
      </c>
      <c r="D4292" s="193" t="s">
        <v>129</v>
      </c>
      <c r="E4292" s="194" t="s">
        <v>5092</v>
      </c>
      <c r="F4292" s="195" t="s">
        <v>5093</v>
      </c>
      <c r="G4292" s="196" t="s">
        <v>489</v>
      </c>
      <c r="H4292" s="197">
        <v>9</v>
      </c>
      <c r="I4292" s="198"/>
      <c r="J4292" s="199">
        <f>ROUND(I4292*H4292,2)</f>
        <v>0</v>
      </c>
      <c r="K4292" s="195" t="s">
        <v>21</v>
      </c>
      <c r="L4292" s="61"/>
      <c r="M4292" s="200" t="s">
        <v>21</v>
      </c>
      <c r="N4292" s="201" t="s">
        <v>42</v>
      </c>
      <c r="O4292" s="42"/>
      <c r="P4292" s="202">
        <f>O4292*H4292</f>
        <v>0</v>
      </c>
      <c r="Q4292" s="202">
        <v>0</v>
      </c>
      <c r="R4292" s="202">
        <f>Q4292*H4292</f>
        <v>0</v>
      </c>
      <c r="S4292" s="202">
        <v>0</v>
      </c>
      <c r="T4292" s="203">
        <f>S4292*H4292</f>
        <v>0</v>
      </c>
      <c r="AR4292" s="24" t="s">
        <v>133</v>
      </c>
      <c r="AT4292" s="24" t="s">
        <v>129</v>
      </c>
      <c r="AU4292" s="24" t="s">
        <v>138</v>
      </c>
      <c r="AY4292" s="24" t="s">
        <v>126</v>
      </c>
      <c r="BE4292" s="204">
        <f>IF(N4292="základní",J4292,0)</f>
        <v>0</v>
      </c>
      <c r="BF4292" s="204">
        <f>IF(N4292="snížená",J4292,0)</f>
        <v>0</v>
      </c>
      <c r="BG4292" s="204">
        <f>IF(N4292="zákl. přenesená",J4292,0)</f>
        <v>0</v>
      </c>
      <c r="BH4292" s="204">
        <f>IF(N4292="sníž. přenesená",J4292,0)</f>
        <v>0</v>
      </c>
      <c r="BI4292" s="204">
        <f>IF(N4292="nulová",J4292,0)</f>
        <v>0</v>
      </c>
      <c r="BJ4292" s="24" t="s">
        <v>134</v>
      </c>
      <c r="BK4292" s="204">
        <f>ROUND(I4292*H4292,2)</f>
        <v>0</v>
      </c>
      <c r="BL4292" s="24" t="s">
        <v>133</v>
      </c>
      <c r="BM4292" s="24" t="s">
        <v>5094</v>
      </c>
    </row>
    <row r="4293" spans="2:65" s="1" customFormat="1" ht="13.5">
      <c r="B4293" s="41"/>
      <c r="C4293" s="63"/>
      <c r="D4293" s="205" t="s">
        <v>135</v>
      </c>
      <c r="E4293" s="63"/>
      <c r="F4293" s="206" t="s">
        <v>5095</v>
      </c>
      <c r="G4293" s="63"/>
      <c r="H4293" s="63"/>
      <c r="I4293" s="163"/>
      <c r="J4293" s="63"/>
      <c r="K4293" s="63"/>
      <c r="L4293" s="61"/>
      <c r="M4293" s="207"/>
      <c r="N4293" s="42"/>
      <c r="O4293" s="42"/>
      <c r="P4293" s="42"/>
      <c r="Q4293" s="42"/>
      <c r="R4293" s="42"/>
      <c r="S4293" s="42"/>
      <c r="T4293" s="78"/>
      <c r="AT4293" s="24" t="s">
        <v>135</v>
      </c>
      <c r="AU4293" s="24" t="s">
        <v>138</v>
      </c>
    </row>
    <row r="4294" spans="2:65" s="1" customFormat="1" ht="22.5" customHeight="1">
      <c r="B4294" s="41"/>
      <c r="C4294" s="193" t="s">
        <v>2690</v>
      </c>
      <c r="D4294" s="193" t="s">
        <v>129</v>
      </c>
      <c r="E4294" s="194" t="s">
        <v>5096</v>
      </c>
      <c r="F4294" s="195" t="s">
        <v>5097</v>
      </c>
      <c r="G4294" s="196" t="s">
        <v>489</v>
      </c>
      <c r="H4294" s="197">
        <v>9</v>
      </c>
      <c r="I4294" s="198"/>
      <c r="J4294" s="199">
        <f>ROUND(I4294*H4294,2)</f>
        <v>0</v>
      </c>
      <c r="K4294" s="195" t="s">
        <v>21</v>
      </c>
      <c r="L4294" s="61"/>
      <c r="M4294" s="200" t="s">
        <v>21</v>
      </c>
      <c r="N4294" s="201" t="s">
        <v>42</v>
      </c>
      <c r="O4294" s="42"/>
      <c r="P4294" s="202">
        <f>O4294*H4294</f>
        <v>0</v>
      </c>
      <c r="Q4294" s="202">
        <v>0</v>
      </c>
      <c r="R4294" s="202">
        <f>Q4294*H4294</f>
        <v>0</v>
      </c>
      <c r="S4294" s="202">
        <v>0</v>
      </c>
      <c r="T4294" s="203">
        <f>S4294*H4294</f>
        <v>0</v>
      </c>
      <c r="AR4294" s="24" t="s">
        <v>133</v>
      </c>
      <c r="AT4294" s="24" t="s">
        <v>129</v>
      </c>
      <c r="AU4294" s="24" t="s">
        <v>138</v>
      </c>
      <c r="AY4294" s="24" t="s">
        <v>126</v>
      </c>
      <c r="BE4294" s="204">
        <f>IF(N4294="základní",J4294,0)</f>
        <v>0</v>
      </c>
      <c r="BF4294" s="204">
        <f>IF(N4294="snížená",J4294,0)</f>
        <v>0</v>
      </c>
      <c r="BG4294" s="204">
        <f>IF(N4294="zákl. přenesená",J4294,0)</f>
        <v>0</v>
      </c>
      <c r="BH4294" s="204">
        <f>IF(N4294="sníž. přenesená",J4294,0)</f>
        <v>0</v>
      </c>
      <c r="BI4294" s="204">
        <f>IF(N4294="nulová",J4294,0)</f>
        <v>0</v>
      </c>
      <c r="BJ4294" s="24" t="s">
        <v>134</v>
      </c>
      <c r="BK4294" s="204">
        <f>ROUND(I4294*H4294,2)</f>
        <v>0</v>
      </c>
      <c r="BL4294" s="24" t="s">
        <v>133</v>
      </c>
      <c r="BM4294" s="24" t="s">
        <v>5098</v>
      </c>
    </row>
    <row r="4295" spans="2:65" s="1" customFormat="1" ht="13.5">
      <c r="B4295" s="41"/>
      <c r="C4295" s="63"/>
      <c r="D4295" s="205" t="s">
        <v>135</v>
      </c>
      <c r="E4295" s="63"/>
      <c r="F4295" s="206" t="s">
        <v>5099</v>
      </c>
      <c r="G4295" s="63"/>
      <c r="H4295" s="63"/>
      <c r="I4295" s="163"/>
      <c r="J4295" s="63"/>
      <c r="K4295" s="63"/>
      <c r="L4295" s="61"/>
      <c r="M4295" s="207"/>
      <c r="N4295" s="42"/>
      <c r="O4295" s="42"/>
      <c r="P4295" s="42"/>
      <c r="Q4295" s="42"/>
      <c r="R4295" s="42"/>
      <c r="S4295" s="42"/>
      <c r="T4295" s="78"/>
      <c r="AT4295" s="24" t="s">
        <v>135</v>
      </c>
      <c r="AU4295" s="24" t="s">
        <v>138</v>
      </c>
    </row>
    <row r="4296" spans="2:65" s="1" customFormat="1" ht="22.5" customHeight="1">
      <c r="B4296" s="41"/>
      <c r="C4296" s="193" t="s">
        <v>5100</v>
      </c>
      <c r="D4296" s="193" t="s">
        <v>129</v>
      </c>
      <c r="E4296" s="194" t="s">
        <v>5101</v>
      </c>
      <c r="F4296" s="195" t="s">
        <v>4991</v>
      </c>
      <c r="G4296" s="196" t="s">
        <v>489</v>
      </c>
      <c r="H4296" s="197">
        <v>1</v>
      </c>
      <c r="I4296" s="198"/>
      <c r="J4296" s="199">
        <f>ROUND(I4296*H4296,2)</f>
        <v>0</v>
      </c>
      <c r="K4296" s="195" t="s">
        <v>21</v>
      </c>
      <c r="L4296" s="61"/>
      <c r="M4296" s="200" t="s">
        <v>21</v>
      </c>
      <c r="N4296" s="201" t="s">
        <v>42</v>
      </c>
      <c r="O4296" s="42"/>
      <c r="P4296" s="202">
        <f>O4296*H4296</f>
        <v>0</v>
      </c>
      <c r="Q4296" s="202">
        <v>0</v>
      </c>
      <c r="R4296" s="202">
        <f>Q4296*H4296</f>
        <v>0</v>
      </c>
      <c r="S4296" s="202">
        <v>0</v>
      </c>
      <c r="T4296" s="203">
        <f>S4296*H4296</f>
        <v>0</v>
      </c>
      <c r="AR4296" s="24" t="s">
        <v>133</v>
      </c>
      <c r="AT4296" s="24" t="s">
        <v>129</v>
      </c>
      <c r="AU4296" s="24" t="s">
        <v>138</v>
      </c>
      <c r="AY4296" s="24" t="s">
        <v>126</v>
      </c>
      <c r="BE4296" s="204">
        <f>IF(N4296="základní",J4296,0)</f>
        <v>0</v>
      </c>
      <c r="BF4296" s="204">
        <f>IF(N4296="snížená",J4296,0)</f>
        <v>0</v>
      </c>
      <c r="BG4296" s="204">
        <f>IF(N4296="zákl. přenesená",J4296,0)</f>
        <v>0</v>
      </c>
      <c r="BH4296" s="204">
        <f>IF(N4296="sníž. přenesená",J4296,0)</f>
        <v>0</v>
      </c>
      <c r="BI4296" s="204">
        <f>IF(N4296="nulová",J4296,0)</f>
        <v>0</v>
      </c>
      <c r="BJ4296" s="24" t="s">
        <v>134</v>
      </c>
      <c r="BK4296" s="204">
        <f>ROUND(I4296*H4296,2)</f>
        <v>0</v>
      </c>
      <c r="BL4296" s="24" t="s">
        <v>133</v>
      </c>
      <c r="BM4296" s="24" t="s">
        <v>5102</v>
      </c>
    </row>
    <row r="4297" spans="2:65" s="1" customFormat="1" ht="13.5">
      <c r="B4297" s="41"/>
      <c r="C4297" s="63"/>
      <c r="D4297" s="205" t="s">
        <v>135</v>
      </c>
      <c r="E4297" s="63"/>
      <c r="F4297" s="206" t="s">
        <v>4993</v>
      </c>
      <c r="G4297" s="63"/>
      <c r="H4297" s="63"/>
      <c r="I4297" s="163"/>
      <c r="J4297" s="63"/>
      <c r="K4297" s="63"/>
      <c r="L4297" s="61"/>
      <c r="M4297" s="207"/>
      <c r="N4297" s="42"/>
      <c r="O4297" s="42"/>
      <c r="P4297" s="42"/>
      <c r="Q4297" s="42"/>
      <c r="R4297" s="42"/>
      <c r="S4297" s="42"/>
      <c r="T4297" s="78"/>
      <c r="AT4297" s="24" t="s">
        <v>135</v>
      </c>
      <c r="AU4297" s="24" t="s">
        <v>138</v>
      </c>
    </row>
    <row r="4298" spans="2:65" s="1" customFormat="1" ht="22.5" customHeight="1">
      <c r="B4298" s="41"/>
      <c r="C4298" s="193" t="s">
        <v>2694</v>
      </c>
      <c r="D4298" s="193" t="s">
        <v>129</v>
      </c>
      <c r="E4298" s="194" t="s">
        <v>5103</v>
      </c>
      <c r="F4298" s="195" t="s">
        <v>5104</v>
      </c>
      <c r="G4298" s="196" t="s">
        <v>489</v>
      </c>
      <c r="H4298" s="197">
        <v>9</v>
      </c>
      <c r="I4298" s="198"/>
      <c r="J4298" s="199">
        <f>ROUND(I4298*H4298,2)</f>
        <v>0</v>
      </c>
      <c r="K4298" s="195" t="s">
        <v>21</v>
      </c>
      <c r="L4298" s="61"/>
      <c r="M4298" s="200" t="s">
        <v>21</v>
      </c>
      <c r="N4298" s="201" t="s">
        <v>42</v>
      </c>
      <c r="O4298" s="42"/>
      <c r="P4298" s="202">
        <f>O4298*H4298</f>
        <v>0</v>
      </c>
      <c r="Q4298" s="202">
        <v>0</v>
      </c>
      <c r="R4298" s="202">
        <f>Q4298*H4298</f>
        <v>0</v>
      </c>
      <c r="S4298" s="202">
        <v>0</v>
      </c>
      <c r="T4298" s="203">
        <f>S4298*H4298</f>
        <v>0</v>
      </c>
      <c r="AR4298" s="24" t="s">
        <v>133</v>
      </c>
      <c r="AT4298" s="24" t="s">
        <v>129</v>
      </c>
      <c r="AU4298" s="24" t="s">
        <v>138</v>
      </c>
      <c r="AY4298" s="24" t="s">
        <v>126</v>
      </c>
      <c r="BE4298" s="204">
        <f>IF(N4298="základní",J4298,0)</f>
        <v>0</v>
      </c>
      <c r="BF4298" s="204">
        <f>IF(N4298="snížená",J4298,0)</f>
        <v>0</v>
      </c>
      <c r="BG4298" s="204">
        <f>IF(N4298="zákl. přenesená",J4298,0)</f>
        <v>0</v>
      </c>
      <c r="BH4298" s="204">
        <f>IF(N4298="sníž. přenesená",J4298,0)</f>
        <v>0</v>
      </c>
      <c r="BI4298" s="204">
        <f>IF(N4298="nulová",J4298,0)</f>
        <v>0</v>
      </c>
      <c r="BJ4298" s="24" t="s">
        <v>134</v>
      </c>
      <c r="BK4298" s="204">
        <f>ROUND(I4298*H4298,2)</f>
        <v>0</v>
      </c>
      <c r="BL4298" s="24" t="s">
        <v>133</v>
      </c>
      <c r="BM4298" s="24" t="s">
        <v>5105</v>
      </c>
    </row>
    <row r="4299" spans="2:65" s="1" customFormat="1" ht="13.5">
      <c r="B4299" s="41"/>
      <c r="C4299" s="63"/>
      <c r="D4299" s="205" t="s">
        <v>135</v>
      </c>
      <c r="E4299" s="63"/>
      <c r="F4299" s="206" t="s">
        <v>5106</v>
      </c>
      <c r="G4299" s="63"/>
      <c r="H4299" s="63"/>
      <c r="I4299" s="163"/>
      <c r="J4299" s="63"/>
      <c r="K4299" s="63"/>
      <c r="L4299" s="61"/>
      <c r="M4299" s="207"/>
      <c r="N4299" s="42"/>
      <c r="O4299" s="42"/>
      <c r="P4299" s="42"/>
      <c r="Q4299" s="42"/>
      <c r="R4299" s="42"/>
      <c r="S4299" s="42"/>
      <c r="T4299" s="78"/>
      <c r="AT4299" s="24" t="s">
        <v>135</v>
      </c>
      <c r="AU4299" s="24" t="s">
        <v>138</v>
      </c>
    </row>
    <row r="4300" spans="2:65" s="1" customFormat="1" ht="22.5" customHeight="1">
      <c r="B4300" s="41"/>
      <c r="C4300" s="193" t="s">
        <v>5107</v>
      </c>
      <c r="D4300" s="193" t="s">
        <v>129</v>
      </c>
      <c r="E4300" s="194" t="s">
        <v>5108</v>
      </c>
      <c r="F4300" s="195" t="s">
        <v>5058</v>
      </c>
      <c r="G4300" s="196" t="s">
        <v>489</v>
      </c>
      <c r="H4300" s="197">
        <v>1</v>
      </c>
      <c r="I4300" s="198"/>
      <c r="J4300" s="199">
        <f>ROUND(I4300*H4300,2)</f>
        <v>0</v>
      </c>
      <c r="K4300" s="195" t="s">
        <v>21</v>
      </c>
      <c r="L4300" s="61"/>
      <c r="M4300" s="200" t="s">
        <v>21</v>
      </c>
      <c r="N4300" s="201" t="s">
        <v>42</v>
      </c>
      <c r="O4300" s="42"/>
      <c r="P4300" s="202">
        <f>O4300*H4300</f>
        <v>0</v>
      </c>
      <c r="Q4300" s="202">
        <v>0</v>
      </c>
      <c r="R4300" s="202">
        <f>Q4300*H4300</f>
        <v>0</v>
      </c>
      <c r="S4300" s="202">
        <v>0</v>
      </c>
      <c r="T4300" s="203">
        <f>S4300*H4300</f>
        <v>0</v>
      </c>
      <c r="AR4300" s="24" t="s">
        <v>133</v>
      </c>
      <c r="AT4300" s="24" t="s">
        <v>129</v>
      </c>
      <c r="AU4300" s="24" t="s">
        <v>138</v>
      </c>
      <c r="AY4300" s="24" t="s">
        <v>126</v>
      </c>
      <c r="BE4300" s="204">
        <f>IF(N4300="základní",J4300,0)</f>
        <v>0</v>
      </c>
      <c r="BF4300" s="204">
        <f>IF(N4300="snížená",J4300,0)</f>
        <v>0</v>
      </c>
      <c r="BG4300" s="204">
        <f>IF(N4300="zákl. přenesená",J4300,0)</f>
        <v>0</v>
      </c>
      <c r="BH4300" s="204">
        <f>IF(N4300="sníž. přenesená",J4300,0)</f>
        <v>0</v>
      </c>
      <c r="BI4300" s="204">
        <f>IF(N4300="nulová",J4300,0)</f>
        <v>0</v>
      </c>
      <c r="BJ4300" s="24" t="s">
        <v>134</v>
      </c>
      <c r="BK4300" s="204">
        <f>ROUND(I4300*H4300,2)</f>
        <v>0</v>
      </c>
      <c r="BL4300" s="24" t="s">
        <v>133</v>
      </c>
      <c r="BM4300" s="24" t="s">
        <v>5109</v>
      </c>
    </row>
    <row r="4301" spans="2:65" s="1" customFormat="1" ht="13.5">
      <c r="B4301" s="41"/>
      <c r="C4301" s="63"/>
      <c r="D4301" s="205" t="s">
        <v>135</v>
      </c>
      <c r="E4301" s="63"/>
      <c r="F4301" s="206" t="s">
        <v>5060</v>
      </c>
      <c r="G4301" s="63"/>
      <c r="H4301" s="63"/>
      <c r="I4301" s="163"/>
      <c r="J4301" s="63"/>
      <c r="K4301" s="63"/>
      <c r="L4301" s="61"/>
      <c r="M4301" s="207"/>
      <c r="N4301" s="42"/>
      <c r="O4301" s="42"/>
      <c r="P4301" s="42"/>
      <c r="Q4301" s="42"/>
      <c r="R4301" s="42"/>
      <c r="S4301" s="42"/>
      <c r="T4301" s="78"/>
      <c r="AT4301" s="24" t="s">
        <v>135</v>
      </c>
      <c r="AU4301" s="24" t="s">
        <v>138</v>
      </c>
    </row>
    <row r="4302" spans="2:65" s="1" customFormat="1" ht="22.5" customHeight="1">
      <c r="B4302" s="41"/>
      <c r="C4302" s="193" t="s">
        <v>2698</v>
      </c>
      <c r="D4302" s="193" t="s">
        <v>129</v>
      </c>
      <c r="E4302" s="194" t="s">
        <v>5110</v>
      </c>
      <c r="F4302" s="195" t="s">
        <v>5111</v>
      </c>
      <c r="G4302" s="196" t="s">
        <v>489</v>
      </c>
      <c r="H4302" s="197">
        <v>9</v>
      </c>
      <c r="I4302" s="198"/>
      <c r="J4302" s="199">
        <f>ROUND(I4302*H4302,2)</f>
        <v>0</v>
      </c>
      <c r="K4302" s="195" t="s">
        <v>21</v>
      </c>
      <c r="L4302" s="61"/>
      <c r="M4302" s="200" t="s">
        <v>21</v>
      </c>
      <c r="N4302" s="201" t="s">
        <v>42</v>
      </c>
      <c r="O4302" s="42"/>
      <c r="P4302" s="202">
        <f>O4302*H4302</f>
        <v>0</v>
      </c>
      <c r="Q4302" s="202">
        <v>0</v>
      </c>
      <c r="R4302" s="202">
        <f>Q4302*H4302</f>
        <v>0</v>
      </c>
      <c r="S4302" s="202">
        <v>0</v>
      </c>
      <c r="T4302" s="203">
        <f>S4302*H4302</f>
        <v>0</v>
      </c>
      <c r="AR4302" s="24" t="s">
        <v>133</v>
      </c>
      <c r="AT4302" s="24" t="s">
        <v>129</v>
      </c>
      <c r="AU4302" s="24" t="s">
        <v>138</v>
      </c>
      <c r="AY4302" s="24" t="s">
        <v>126</v>
      </c>
      <c r="BE4302" s="204">
        <f>IF(N4302="základní",J4302,0)</f>
        <v>0</v>
      </c>
      <c r="BF4302" s="204">
        <f>IF(N4302="snížená",J4302,0)</f>
        <v>0</v>
      </c>
      <c r="BG4302" s="204">
        <f>IF(N4302="zákl. přenesená",J4302,0)</f>
        <v>0</v>
      </c>
      <c r="BH4302" s="204">
        <f>IF(N4302="sníž. přenesená",J4302,0)</f>
        <v>0</v>
      </c>
      <c r="BI4302" s="204">
        <f>IF(N4302="nulová",J4302,0)</f>
        <v>0</v>
      </c>
      <c r="BJ4302" s="24" t="s">
        <v>134</v>
      </c>
      <c r="BK4302" s="204">
        <f>ROUND(I4302*H4302,2)</f>
        <v>0</v>
      </c>
      <c r="BL4302" s="24" t="s">
        <v>133</v>
      </c>
      <c r="BM4302" s="24" t="s">
        <v>5112</v>
      </c>
    </row>
    <row r="4303" spans="2:65" s="1" customFormat="1" ht="13.5">
      <c r="B4303" s="41"/>
      <c r="C4303" s="63"/>
      <c r="D4303" s="205" t="s">
        <v>135</v>
      </c>
      <c r="E4303" s="63"/>
      <c r="F4303" s="206" t="s">
        <v>5111</v>
      </c>
      <c r="G4303" s="63"/>
      <c r="H4303" s="63"/>
      <c r="I4303" s="163"/>
      <c r="J4303" s="63"/>
      <c r="K4303" s="63"/>
      <c r="L4303" s="61"/>
      <c r="M4303" s="207"/>
      <c r="N4303" s="42"/>
      <c r="O4303" s="42"/>
      <c r="P4303" s="42"/>
      <c r="Q4303" s="42"/>
      <c r="R4303" s="42"/>
      <c r="S4303" s="42"/>
      <c r="T4303" s="78"/>
      <c r="AT4303" s="24" t="s">
        <v>135</v>
      </c>
      <c r="AU4303" s="24" t="s">
        <v>138</v>
      </c>
    </row>
    <row r="4304" spans="2:65" s="1" customFormat="1" ht="22.5" customHeight="1">
      <c r="B4304" s="41"/>
      <c r="C4304" s="193" t="s">
        <v>5113</v>
      </c>
      <c r="D4304" s="193" t="s">
        <v>129</v>
      </c>
      <c r="E4304" s="194" t="s">
        <v>5114</v>
      </c>
      <c r="F4304" s="195" t="s">
        <v>5115</v>
      </c>
      <c r="G4304" s="196" t="s">
        <v>489</v>
      </c>
      <c r="H4304" s="197">
        <v>7</v>
      </c>
      <c r="I4304" s="198"/>
      <c r="J4304" s="199">
        <f>ROUND(I4304*H4304,2)</f>
        <v>0</v>
      </c>
      <c r="K4304" s="195" t="s">
        <v>21</v>
      </c>
      <c r="L4304" s="61"/>
      <c r="M4304" s="200" t="s">
        <v>21</v>
      </c>
      <c r="N4304" s="201" t="s">
        <v>42</v>
      </c>
      <c r="O4304" s="42"/>
      <c r="P4304" s="202">
        <f>O4304*H4304</f>
        <v>0</v>
      </c>
      <c r="Q4304" s="202">
        <v>0</v>
      </c>
      <c r="R4304" s="202">
        <f>Q4304*H4304</f>
        <v>0</v>
      </c>
      <c r="S4304" s="202">
        <v>0</v>
      </c>
      <c r="T4304" s="203">
        <f>S4304*H4304</f>
        <v>0</v>
      </c>
      <c r="AR4304" s="24" t="s">
        <v>133</v>
      </c>
      <c r="AT4304" s="24" t="s">
        <v>129</v>
      </c>
      <c r="AU4304" s="24" t="s">
        <v>138</v>
      </c>
      <c r="AY4304" s="24" t="s">
        <v>126</v>
      </c>
      <c r="BE4304" s="204">
        <f>IF(N4304="základní",J4304,0)</f>
        <v>0</v>
      </c>
      <c r="BF4304" s="204">
        <f>IF(N4304="snížená",J4304,0)</f>
        <v>0</v>
      </c>
      <c r="BG4304" s="204">
        <f>IF(N4304="zákl. přenesená",J4304,0)</f>
        <v>0</v>
      </c>
      <c r="BH4304" s="204">
        <f>IF(N4304="sníž. přenesená",J4304,0)</f>
        <v>0</v>
      </c>
      <c r="BI4304" s="204">
        <f>IF(N4304="nulová",J4304,0)</f>
        <v>0</v>
      </c>
      <c r="BJ4304" s="24" t="s">
        <v>134</v>
      </c>
      <c r="BK4304" s="204">
        <f>ROUND(I4304*H4304,2)</f>
        <v>0</v>
      </c>
      <c r="BL4304" s="24" t="s">
        <v>133</v>
      </c>
      <c r="BM4304" s="24" t="s">
        <v>5116</v>
      </c>
    </row>
    <row r="4305" spans="2:65" s="1" customFormat="1" ht="13.5">
      <c r="B4305" s="41"/>
      <c r="C4305" s="63"/>
      <c r="D4305" s="205" t="s">
        <v>135</v>
      </c>
      <c r="E4305" s="63"/>
      <c r="F4305" s="206" t="s">
        <v>5117</v>
      </c>
      <c r="G4305" s="63"/>
      <c r="H4305" s="63"/>
      <c r="I4305" s="163"/>
      <c r="J4305" s="63"/>
      <c r="K4305" s="63"/>
      <c r="L4305" s="61"/>
      <c r="M4305" s="207"/>
      <c r="N4305" s="42"/>
      <c r="O4305" s="42"/>
      <c r="P4305" s="42"/>
      <c r="Q4305" s="42"/>
      <c r="R4305" s="42"/>
      <c r="S4305" s="42"/>
      <c r="T4305" s="78"/>
      <c r="AT4305" s="24" t="s">
        <v>135</v>
      </c>
      <c r="AU4305" s="24" t="s">
        <v>138</v>
      </c>
    </row>
    <row r="4306" spans="2:65" s="1" customFormat="1" ht="22.5" customHeight="1">
      <c r="B4306" s="41"/>
      <c r="C4306" s="193" t="s">
        <v>2701</v>
      </c>
      <c r="D4306" s="193" t="s">
        <v>129</v>
      </c>
      <c r="E4306" s="194" t="s">
        <v>5118</v>
      </c>
      <c r="F4306" s="195" t="s">
        <v>5119</v>
      </c>
      <c r="G4306" s="196" t="s">
        <v>489</v>
      </c>
      <c r="H4306" s="197">
        <v>1</v>
      </c>
      <c r="I4306" s="198"/>
      <c r="J4306" s="199">
        <f>ROUND(I4306*H4306,2)</f>
        <v>0</v>
      </c>
      <c r="K4306" s="195" t="s">
        <v>21</v>
      </c>
      <c r="L4306" s="61"/>
      <c r="M4306" s="200" t="s">
        <v>21</v>
      </c>
      <c r="N4306" s="201" t="s">
        <v>42</v>
      </c>
      <c r="O4306" s="42"/>
      <c r="P4306" s="202">
        <f>O4306*H4306</f>
        <v>0</v>
      </c>
      <c r="Q4306" s="202">
        <v>0</v>
      </c>
      <c r="R4306" s="202">
        <f>Q4306*H4306</f>
        <v>0</v>
      </c>
      <c r="S4306" s="202">
        <v>0</v>
      </c>
      <c r="T4306" s="203">
        <f>S4306*H4306</f>
        <v>0</v>
      </c>
      <c r="AR4306" s="24" t="s">
        <v>133</v>
      </c>
      <c r="AT4306" s="24" t="s">
        <v>129</v>
      </c>
      <c r="AU4306" s="24" t="s">
        <v>138</v>
      </c>
      <c r="AY4306" s="24" t="s">
        <v>126</v>
      </c>
      <c r="BE4306" s="204">
        <f>IF(N4306="základní",J4306,0)</f>
        <v>0</v>
      </c>
      <c r="BF4306" s="204">
        <f>IF(N4306="snížená",J4306,0)</f>
        <v>0</v>
      </c>
      <c r="BG4306" s="204">
        <f>IF(N4306="zákl. přenesená",J4306,0)</f>
        <v>0</v>
      </c>
      <c r="BH4306" s="204">
        <f>IF(N4306="sníž. přenesená",J4306,0)</f>
        <v>0</v>
      </c>
      <c r="BI4306" s="204">
        <f>IF(N4306="nulová",J4306,0)</f>
        <v>0</v>
      </c>
      <c r="BJ4306" s="24" t="s">
        <v>134</v>
      </c>
      <c r="BK4306" s="204">
        <f>ROUND(I4306*H4306,2)</f>
        <v>0</v>
      </c>
      <c r="BL4306" s="24" t="s">
        <v>133</v>
      </c>
      <c r="BM4306" s="24" t="s">
        <v>5120</v>
      </c>
    </row>
    <row r="4307" spans="2:65" s="1" customFormat="1" ht="13.5">
      <c r="B4307" s="41"/>
      <c r="C4307" s="63"/>
      <c r="D4307" s="205" t="s">
        <v>135</v>
      </c>
      <c r="E4307" s="63"/>
      <c r="F4307" s="206" t="s">
        <v>5121</v>
      </c>
      <c r="G4307" s="63"/>
      <c r="H4307" s="63"/>
      <c r="I4307" s="163"/>
      <c r="J4307" s="63"/>
      <c r="K4307" s="63"/>
      <c r="L4307" s="61"/>
      <c r="M4307" s="207"/>
      <c r="N4307" s="42"/>
      <c r="O4307" s="42"/>
      <c r="P4307" s="42"/>
      <c r="Q4307" s="42"/>
      <c r="R4307" s="42"/>
      <c r="S4307" s="42"/>
      <c r="T4307" s="78"/>
      <c r="AT4307" s="24" t="s">
        <v>135</v>
      </c>
      <c r="AU4307" s="24" t="s">
        <v>138</v>
      </c>
    </row>
    <row r="4308" spans="2:65" s="1" customFormat="1" ht="22.5" customHeight="1">
      <c r="B4308" s="41"/>
      <c r="C4308" s="193" t="s">
        <v>5122</v>
      </c>
      <c r="D4308" s="193" t="s">
        <v>129</v>
      </c>
      <c r="E4308" s="194" t="s">
        <v>5123</v>
      </c>
      <c r="F4308" s="195" t="s">
        <v>5124</v>
      </c>
      <c r="G4308" s="196" t="s">
        <v>489</v>
      </c>
      <c r="H4308" s="197">
        <v>1</v>
      </c>
      <c r="I4308" s="198"/>
      <c r="J4308" s="199">
        <f>ROUND(I4308*H4308,2)</f>
        <v>0</v>
      </c>
      <c r="K4308" s="195" t="s">
        <v>21</v>
      </c>
      <c r="L4308" s="61"/>
      <c r="M4308" s="200" t="s">
        <v>21</v>
      </c>
      <c r="N4308" s="201" t="s">
        <v>42</v>
      </c>
      <c r="O4308" s="42"/>
      <c r="P4308" s="202">
        <f>O4308*H4308</f>
        <v>0</v>
      </c>
      <c r="Q4308" s="202">
        <v>0</v>
      </c>
      <c r="R4308" s="202">
        <f>Q4308*H4308</f>
        <v>0</v>
      </c>
      <c r="S4308" s="202">
        <v>0</v>
      </c>
      <c r="T4308" s="203">
        <f>S4308*H4308</f>
        <v>0</v>
      </c>
      <c r="AR4308" s="24" t="s">
        <v>133</v>
      </c>
      <c r="AT4308" s="24" t="s">
        <v>129</v>
      </c>
      <c r="AU4308" s="24" t="s">
        <v>138</v>
      </c>
      <c r="AY4308" s="24" t="s">
        <v>126</v>
      </c>
      <c r="BE4308" s="204">
        <f>IF(N4308="základní",J4308,0)</f>
        <v>0</v>
      </c>
      <c r="BF4308" s="204">
        <f>IF(N4308="snížená",J4308,0)</f>
        <v>0</v>
      </c>
      <c r="BG4308" s="204">
        <f>IF(N4308="zákl. přenesená",J4308,0)</f>
        <v>0</v>
      </c>
      <c r="BH4308" s="204">
        <f>IF(N4308="sníž. přenesená",J4308,0)</f>
        <v>0</v>
      </c>
      <c r="BI4308" s="204">
        <f>IF(N4308="nulová",J4308,0)</f>
        <v>0</v>
      </c>
      <c r="BJ4308" s="24" t="s">
        <v>134</v>
      </c>
      <c r="BK4308" s="204">
        <f>ROUND(I4308*H4308,2)</f>
        <v>0</v>
      </c>
      <c r="BL4308" s="24" t="s">
        <v>133</v>
      </c>
      <c r="BM4308" s="24" t="s">
        <v>5125</v>
      </c>
    </row>
    <row r="4309" spans="2:65" s="1" customFormat="1" ht="13.5">
      <c r="B4309" s="41"/>
      <c r="C4309" s="63"/>
      <c r="D4309" s="205" t="s">
        <v>135</v>
      </c>
      <c r="E4309" s="63"/>
      <c r="F4309" s="206" t="s">
        <v>5126</v>
      </c>
      <c r="G4309" s="63"/>
      <c r="H4309" s="63"/>
      <c r="I4309" s="163"/>
      <c r="J4309" s="63"/>
      <c r="K4309" s="63"/>
      <c r="L4309" s="61"/>
      <c r="M4309" s="207"/>
      <c r="N4309" s="42"/>
      <c r="O4309" s="42"/>
      <c r="P4309" s="42"/>
      <c r="Q4309" s="42"/>
      <c r="R4309" s="42"/>
      <c r="S4309" s="42"/>
      <c r="T4309" s="78"/>
      <c r="AT4309" s="24" t="s">
        <v>135</v>
      </c>
      <c r="AU4309" s="24" t="s">
        <v>138</v>
      </c>
    </row>
    <row r="4310" spans="2:65" s="1" customFormat="1" ht="22.5" customHeight="1">
      <c r="B4310" s="41"/>
      <c r="C4310" s="193" t="s">
        <v>2706</v>
      </c>
      <c r="D4310" s="193" t="s">
        <v>129</v>
      </c>
      <c r="E4310" s="194" t="s">
        <v>5127</v>
      </c>
      <c r="F4310" s="195" t="s">
        <v>5128</v>
      </c>
      <c r="G4310" s="196" t="s">
        <v>132</v>
      </c>
      <c r="H4310" s="197">
        <v>1</v>
      </c>
      <c r="I4310" s="198"/>
      <c r="J4310" s="199">
        <f>ROUND(I4310*H4310,2)</f>
        <v>0</v>
      </c>
      <c r="K4310" s="195" t="s">
        <v>21</v>
      </c>
      <c r="L4310" s="61"/>
      <c r="M4310" s="200" t="s">
        <v>21</v>
      </c>
      <c r="N4310" s="201" t="s">
        <v>42</v>
      </c>
      <c r="O4310" s="42"/>
      <c r="P4310" s="202">
        <f>O4310*H4310</f>
        <v>0</v>
      </c>
      <c r="Q4310" s="202">
        <v>0</v>
      </c>
      <c r="R4310" s="202">
        <f>Q4310*H4310</f>
        <v>0</v>
      </c>
      <c r="S4310" s="202">
        <v>0</v>
      </c>
      <c r="T4310" s="203">
        <f>S4310*H4310</f>
        <v>0</v>
      </c>
      <c r="AR4310" s="24" t="s">
        <v>133</v>
      </c>
      <c r="AT4310" s="24" t="s">
        <v>129</v>
      </c>
      <c r="AU4310" s="24" t="s">
        <v>138</v>
      </c>
      <c r="AY4310" s="24" t="s">
        <v>126</v>
      </c>
      <c r="BE4310" s="204">
        <f>IF(N4310="základní",J4310,0)</f>
        <v>0</v>
      </c>
      <c r="BF4310" s="204">
        <f>IF(N4310="snížená",J4310,0)</f>
        <v>0</v>
      </c>
      <c r="BG4310" s="204">
        <f>IF(N4310="zákl. přenesená",J4310,0)</f>
        <v>0</v>
      </c>
      <c r="BH4310" s="204">
        <f>IF(N4310="sníž. přenesená",J4310,0)</f>
        <v>0</v>
      </c>
      <c r="BI4310" s="204">
        <f>IF(N4310="nulová",J4310,0)</f>
        <v>0</v>
      </c>
      <c r="BJ4310" s="24" t="s">
        <v>134</v>
      </c>
      <c r="BK4310" s="204">
        <f>ROUND(I4310*H4310,2)</f>
        <v>0</v>
      </c>
      <c r="BL4310" s="24" t="s">
        <v>133</v>
      </c>
      <c r="BM4310" s="24" t="s">
        <v>5129</v>
      </c>
    </row>
    <row r="4311" spans="2:65" s="1" customFormat="1" ht="13.5">
      <c r="B4311" s="41"/>
      <c r="C4311" s="63"/>
      <c r="D4311" s="205" t="s">
        <v>135</v>
      </c>
      <c r="E4311" s="63"/>
      <c r="F4311" s="206" t="s">
        <v>5130</v>
      </c>
      <c r="G4311" s="63"/>
      <c r="H4311" s="63"/>
      <c r="I4311" s="163"/>
      <c r="J4311" s="63"/>
      <c r="K4311" s="63"/>
      <c r="L4311" s="61"/>
      <c r="M4311" s="207"/>
      <c r="N4311" s="42"/>
      <c r="O4311" s="42"/>
      <c r="P4311" s="42"/>
      <c r="Q4311" s="42"/>
      <c r="R4311" s="42"/>
      <c r="S4311" s="42"/>
      <c r="T4311" s="78"/>
      <c r="AT4311" s="24" t="s">
        <v>135</v>
      </c>
      <c r="AU4311" s="24" t="s">
        <v>138</v>
      </c>
    </row>
    <row r="4312" spans="2:65" s="1" customFormat="1" ht="22.5" customHeight="1">
      <c r="B4312" s="41"/>
      <c r="C4312" s="193" t="s">
        <v>5131</v>
      </c>
      <c r="D4312" s="193" t="s">
        <v>129</v>
      </c>
      <c r="E4312" s="194" t="s">
        <v>5132</v>
      </c>
      <c r="F4312" s="195" t="s">
        <v>5006</v>
      </c>
      <c r="G4312" s="196" t="s">
        <v>132</v>
      </c>
      <c r="H4312" s="197">
        <v>1</v>
      </c>
      <c r="I4312" s="198"/>
      <c r="J4312" s="199">
        <f>ROUND(I4312*H4312,2)</f>
        <v>0</v>
      </c>
      <c r="K4312" s="195" t="s">
        <v>21</v>
      </c>
      <c r="L4312" s="61"/>
      <c r="M4312" s="200" t="s">
        <v>21</v>
      </c>
      <c r="N4312" s="201" t="s">
        <v>42</v>
      </c>
      <c r="O4312" s="42"/>
      <c r="P4312" s="202">
        <f>O4312*H4312</f>
        <v>0</v>
      </c>
      <c r="Q4312" s="202">
        <v>0</v>
      </c>
      <c r="R4312" s="202">
        <f>Q4312*H4312</f>
        <v>0</v>
      </c>
      <c r="S4312" s="202">
        <v>0</v>
      </c>
      <c r="T4312" s="203">
        <f>S4312*H4312</f>
        <v>0</v>
      </c>
      <c r="AR4312" s="24" t="s">
        <v>133</v>
      </c>
      <c r="AT4312" s="24" t="s">
        <v>129</v>
      </c>
      <c r="AU4312" s="24" t="s">
        <v>138</v>
      </c>
      <c r="AY4312" s="24" t="s">
        <v>126</v>
      </c>
      <c r="BE4312" s="204">
        <f>IF(N4312="základní",J4312,0)</f>
        <v>0</v>
      </c>
      <c r="BF4312" s="204">
        <f>IF(N4312="snížená",J4312,0)</f>
        <v>0</v>
      </c>
      <c r="BG4312" s="204">
        <f>IF(N4312="zákl. přenesená",J4312,0)</f>
        <v>0</v>
      </c>
      <c r="BH4312" s="204">
        <f>IF(N4312="sníž. přenesená",J4312,0)</f>
        <v>0</v>
      </c>
      <c r="BI4312" s="204">
        <f>IF(N4312="nulová",J4312,0)</f>
        <v>0</v>
      </c>
      <c r="BJ4312" s="24" t="s">
        <v>134</v>
      </c>
      <c r="BK4312" s="204">
        <f>ROUND(I4312*H4312,2)</f>
        <v>0</v>
      </c>
      <c r="BL4312" s="24" t="s">
        <v>133</v>
      </c>
      <c r="BM4312" s="24" t="s">
        <v>5133</v>
      </c>
    </row>
    <row r="4313" spans="2:65" s="1" customFormat="1" ht="13.5">
      <c r="B4313" s="41"/>
      <c r="C4313" s="63"/>
      <c r="D4313" s="205" t="s">
        <v>135</v>
      </c>
      <c r="E4313" s="63"/>
      <c r="F4313" s="206" t="s">
        <v>5008</v>
      </c>
      <c r="G4313" s="63"/>
      <c r="H4313" s="63"/>
      <c r="I4313" s="163"/>
      <c r="J4313" s="63"/>
      <c r="K4313" s="63"/>
      <c r="L4313" s="61"/>
      <c r="M4313" s="207"/>
      <c r="N4313" s="42"/>
      <c r="O4313" s="42"/>
      <c r="P4313" s="42"/>
      <c r="Q4313" s="42"/>
      <c r="R4313" s="42"/>
      <c r="S4313" s="42"/>
      <c r="T4313" s="78"/>
      <c r="AT4313" s="24" t="s">
        <v>135</v>
      </c>
      <c r="AU4313" s="24" t="s">
        <v>138</v>
      </c>
    </row>
    <row r="4314" spans="2:65" s="1" customFormat="1" ht="22.5" customHeight="1">
      <c r="B4314" s="41"/>
      <c r="C4314" s="193" t="s">
        <v>2709</v>
      </c>
      <c r="D4314" s="193" t="s">
        <v>129</v>
      </c>
      <c r="E4314" s="194" t="s">
        <v>5134</v>
      </c>
      <c r="F4314" s="195" t="s">
        <v>5011</v>
      </c>
      <c r="G4314" s="196" t="s">
        <v>132</v>
      </c>
      <c r="H4314" s="197">
        <v>1</v>
      </c>
      <c r="I4314" s="198"/>
      <c r="J4314" s="199">
        <f>ROUND(I4314*H4314,2)</f>
        <v>0</v>
      </c>
      <c r="K4314" s="195" t="s">
        <v>21</v>
      </c>
      <c r="L4314" s="61"/>
      <c r="M4314" s="200" t="s">
        <v>21</v>
      </c>
      <c r="N4314" s="201" t="s">
        <v>42</v>
      </c>
      <c r="O4314" s="42"/>
      <c r="P4314" s="202">
        <f>O4314*H4314</f>
        <v>0</v>
      </c>
      <c r="Q4314" s="202">
        <v>0</v>
      </c>
      <c r="R4314" s="202">
        <f>Q4314*H4314</f>
        <v>0</v>
      </c>
      <c r="S4314" s="202">
        <v>0</v>
      </c>
      <c r="T4314" s="203">
        <f>S4314*H4314</f>
        <v>0</v>
      </c>
      <c r="AR4314" s="24" t="s">
        <v>133</v>
      </c>
      <c r="AT4314" s="24" t="s">
        <v>129</v>
      </c>
      <c r="AU4314" s="24" t="s">
        <v>138</v>
      </c>
      <c r="AY4314" s="24" t="s">
        <v>126</v>
      </c>
      <c r="BE4314" s="204">
        <f>IF(N4314="základní",J4314,0)</f>
        <v>0</v>
      </c>
      <c r="BF4314" s="204">
        <f>IF(N4314="snížená",J4314,0)</f>
        <v>0</v>
      </c>
      <c r="BG4314" s="204">
        <f>IF(N4314="zákl. přenesená",J4314,0)</f>
        <v>0</v>
      </c>
      <c r="BH4314" s="204">
        <f>IF(N4314="sníž. přenesená",J4314,0)</f>
        <v>0</v>
      </c>
      <c r="BI4314" s="204">
        <f>IF(N4314="nulová",J4314,0)</f>
        <v>0</v>
      </c>
      <c r="BJ4314" s="24" t="s">
        <v>134</v>
      </c>
      <c r="BK4314" s="204">
        <f>ROUND(I4314*H4314,2)</f>
        <v>0</v>
      </c>
      <c r="BL4314" s="24" t="s">
        <v>133</v>
      </c>
      <c r="BM4314" s="24" t="s">
        <v>5135</v>
      </c>
    </row>
    <row r="4315" spans="2:65" s="1" customFormat="1" ht="13.5">
      <c r="B4315" s="41"/>
      <c r="C4315" s="63"/>
      <c r="D4315" s="208" t="s">
        <v>135</v>
      </c>
      <c r="E4315" s="63"/>
      <c r="F4315" s="209" t="s">
        <v>5013</v>
      </c>
      <c r="G4315" s="63"/>
      <c r="H4315" s="63"/>
      <c r="I4315" s="163"/>
      <c r="J4315" s="63"/>
      <c r="K4315" s="63"/>
      <c r="L4315" s="61"/>
      <c r="M4315" s="207"/>
      <c r="N4315" s="42"/>
      <c r="O4315" s="42"/>
      <c r="P4315" s="42"/>
      <c r="Q4315" s="42"/>
      <c r="R4315" s="42"/>
      <c r="S4315" s="42"/>
      <c r="T4315" s="78"/>
      <c r="AT4315" s="24" t="s">
        <v>135</v>
      </c>
      <c r="AU4315" s="24" t="s">
        <v>138</v>
      </c>
    </row>
    <row r="4316" spans="2:65" s="10" customFormat="1" ht="22.35" customHeight="1">
      <c r="B4316" s="176"/>
      <c r="C4316" s="177"/>
      <c r="D4316" s="190" t="s">
        <v>69</v>
      </c>
      <c r="E4316" s="191" t="s">
        <v>5136</v>
      </c>
      <c r="F4316" s="191" t="s">
        <v>5137</v>
      </c>
      <c r="G4316" s="177"/>
      <c r="H4316" s="177"/>
      <c r="I4316" s="180"/>
      <c r="J4316" s="192">
        <f>BK4316</f>
        <v>0</v>
      </c>
      <c r="K4316" s="177"/>
      <c r="L4316" s="182"/>
      <c r="M4316" s="183"/>
      <c r="N4316" s="184"/>
      <c r="O4316" s="184"/>
      <c r="P4316" s="185">
        <f>SUM(P4317:P4344)</f>
        <v>0</v>
      </c>
      <c r="Q4316" s="184"/>
      <c r="R4316" s="185">
        <f>SUM(R4317:R4344)</f>
        <v>0</v>
      </c>
      <c r="S4316" s="184"/>
      <c r="T4316" s="186">
        <f>SUM(T4317:T4344)</f>
        <v>0</v>
      </c>
      <c r="AR4316" s="187" t="s">
        <v>78</v>
      </c>
      <c r="AT4316" s="188" t="s">
        <v>69</v>
      </c>
      <c r="AU4316" s="188" t="s">
        <v>134</v>
      </c>
      <c r="AY4316" s="187" t="s">
        <v>126</v>
      </c>
      <c r="BK4316" s="189">
        <f>SUM(BK4317:BK4344)</f>
        <v>0</v>
      </c>
    </row>
    <row r="4317" spans="2:65" s="1" customFormat="1" ht="22.5" customHeight="1">
      <c r="B4317" s="41"/>
      <c r="C4317" s="193" t="s">
        <v>5138</v>
      </c>
      <c r="D4317" s="193" t="s">
        <v>129</v>
      </c>
      <c r="E4317" s="194" t="s">
        <v>5139</v>
      </c>
      <c r="F4317" s="195" t="s">
        <v>5140</v>
      </c>
      <c r="G4317" s="196" t="s">
        <v>489</v>
      </c>
      <c r="H4317" s="197">
        <v>1</v>
      </c>
      <c r="I4317" s="198"/>
      <c r="J4317" s="199">
        <f>ROUND(I4317*H4317,2)</f>
        <v>0</v>
      </c>
      <c r="K4317" s="195" t="s">
        <v>21</v>
      </c>
      <c r="L4317" s="61"/>
      <c r="M4317" s="200" t="s">
        <v>21</v>
      </c>
      <c r="N4317" s="201" t="s">
        <v>42</v>
      </c>
      <c r="O4317" s="42"/>
      <c r="P4317" s="202">
        <f>O4317*H4317</f>
        <v>0</v>
      </c>
      <c r="Q4317" s="202">
        <v>0</v>
      </c>
      <c r="R4317" s="202">
        <f>Q4317*H4317</f>
        <v>0</v>
      </c>
      <c r="S4317" s="202">
        <v>0</v>
      </c>
      <c r="T4317" s="203">
        <f>S4317*H4317</f>
        <v>0</v>
      </c>
      <c r="AR4317" s="24" t="s">
        <v>133</v>
      </c>
      <c r="AT4317" s="24" t="s">
        <v>129</v>
      </c>
      <c r="AU4317" s="24" t="s">
        <v>138</v>
      </c>
      <c r="AY4317" s="24" t="s">
        <v>126</v>
      </c>
      <c r="BE4317" s="204">
        <f>IF(N4317="základní",J4317,0)</f>
        <v>0</v>
      </c>
      <c r="BF4317" s="204">
        <f>IF(N4317="snížená",J4317,0)</f>
        <v>0</v>
      </c>
      <c r="BG4317" s="204">
        <f>IF(N4317="zákl. přenesená",J4317,0)</f>
        <v>0</v>
      </c>
      <c r="BH4317" s="204">
        <f>IF(N4317="sníž. přenesená",J4317,0)</f>
        <v>0</v>
      </c>
      <c r="BI4317" s="204">
        <f>IF(N4317="nulová",J4317,0)</f>
        <v>0</v>
      </c>
      <c r="BJ4317" s="24" t="s">
        <v>134</v>
      </c>
      <c r="BK4317" s="204">
        <f>ROUND(I4317*H4317,2)</f>
        <v>0</v>
      </c>
      <c r="BL4317" s="24" t="s">
        <v>133</v>
      </c>
      <c r="BM4317" s="24" t="s">
        <v>5141</v>
      </c>
    </row>
    <row r="4318" spans="2:65" s="1" customFormat="1" ht="13.5">
      <c r="B4318" s="41"/>
      <c r="C4318" s="63"/>
      <c r="D4318" s="205" t="s">
        <v>135</v>
      </c>
      <c r="E4318" s="63"/>
      <c r="F4318" s="206" t="s">
        <v>4918</v>
      </c>
      <c r="G4318" s="63"/>
      <c r="H4318" s="63"/>
      <c r="I4318" s="163"/>
      <c r="J4318" s="63"/>
      <c r="K4318" s="63"/>
      <c r="L4318" s="61"/>
      <c r="M4318" s="207"/>
      <c r="N4318" s="42"/>
      <c r="O4318" s="42"/>
      <c r="P4318" s="42"/>
      <c r="Q4318" s="42"/>
      <c r="R4318" s="42"/>
      <c r="S4318" s="42"/>
      <c r="T4318" s="78"/>
      <c r="AT4318" s="24" t="s">
        <v>135</v>
      </c>
      <c r="AU4318" s="24" t="s">
        <v>138</v>
      </c>
    </row>
    <row r="4319" spans="2:65" s="1" customFormat="1" ht="22.5" customHeight="1">
      <c r="B4319" s="41"/>
      <c r="C4319" s="193" t="s">
        <v>2713</v>
      </c>
      <c r="D4319" s="193" t="s">
        <v>129</v>
      </c>
      <c r="E4319" s="194" t="s">
        <v>5142</v>
      </c>
      <c r="F4319" s="195" t="s">
        <v>4936</v>
      </c>
      <c r="G4319" s="196" t="s">
        <v>489</v>
      </c>
      <c r="H4319" s="197">
        <v>16</v>
      </c>
      <c r="I4319" s="198"/>
      <c r="J4319" s="199">
        <f>ROUND(I4319*H4319,2)</f>
        <v>0</v>
      </c>
      <c r="K4319" s="195" t="s">
        <v>21</v>
      </c>
      <c r="L4319" s="61"/>
      <c r="M4319" s="200" t="s">
        <v>21</v>
      </c>
      <c r="N4319" s="201" t="s">
        <v>42</v>
      </c>
      <c r="O4319" s="42"/>
      <c r="P4319" s="202">
        <f>O4319*H4319</f>
        <v>0</v>
      </c>
      <c r="Q4319" s="202">
        <v>0</v>
      </c>
      <c r="R4319" s="202">
        <f>Q4319*H4319</f>
        <v>0</v>
      </c>
      <c r="S4319" s="202">
        <v>0</v>
      </c>
      <c r="T4319" s="203">
        <f>S4319*H4319</f>
        <v>0</v>
      </c>
      <c r="AR4319" s="24" t="s">
        <v>133</v>
      </c>
      <c r="AT4319" s="24" t="s">
        <v>129</v>
      </c>
      <c r="AU4319" s="24" t="s">
        <v>138</v>
      </c>
      <c r="AY4319" s="24" t="s">
        <v>126</v>
      </c>
      <c r="BE4319" s="204">
        <f>IF(N4319="základní",J4319,0)</f>
        <v>0</v>
      </c>
      <c r="BF4319" s="204">
        <f>IF(N4319="snížená",J4319,0)</f>
        <v>0</v>
      </c>
      <c r="BG4319" s="204">
        <f>IF(N4319="zákl. přenesená",J4319,0)</f>
        <v>0</v>
      </c>
      <c r="BH4319" s="204">
        <f>IF(N4319="sníž. přenesená",J4319,0)</f>
        <v>0</v>
      </c>
      <c r="BI4319" s="204">
        <f>IF(N4319="nulová",J4319,0)</f>
        <v>0</v>
      </c>
      <c r="BJ4319" s="24" t="s">
        <v>134</v>
      </c>
      <c r="BK4319" s="204">
        <f>ROUND(I4319*H4319,2)</f>
        <v>0</v>
      </c>
      <c r="BL4319" s="24" t="s">
        <v>133</v>
      </c>
      <c r="BM4319" s="24" t="s">
        <v>5143</v>
      </c>
    </row>
    <row r="4320" spans="2:65" s="1" customFormat="1" ht="13.5">
      <c r="B4320" s="41"/>
      <c r="C4320" s="63"/>
      <c r="D4320" s="205" t="s">
        <v>135</v>
      </c>
      <c r="E4320" s="63"/>
      <c r="F4320" s="206" t="s">
        <v>4938</v>
      </c>
      <c r="G4320" s="63"/>
      <c r="H4320" s="63"/>
      <c r="I4320" s="163"/>
      <c r="J4320" s="63"/>
      <c r="K4320" s="63"/>
      <c r="L4320" s="61"/>
      <c r="M4320" s="207"/>
      <c r="N4320" s="42"/>
      <c r="O4320" s="42"/>
      <c r="P4320" s="42"/>
      <c r="Q4320" s="42"/>
      <c r="R4320" s="42"/>
      <c r="S4320" s="42"/>
      <c r="T4320" s="78"/>
      <c r="AT4320" s="24" t="s">
        <v>135</v>
      </c>
      <c r="AU4320" s="24" t="s">
        <v>138</v>
      </c>
    </row>
    <row r="4321" spans="2:65" s="1" customFormat="1" ht="22.5" customHeight="1">
      <c r="B4321" s="41"/>
      <c r="C4321" s="193" t="s">
        <v>5144</v>
      </c>
      <c r="D4321" s="193" t="s">
        <v>129</v>
      </c>
      <c r="E4321" s="194" t="s">
        <v>5145</v>
      </c>
      <c r="F4321" s="195" t="s">
        <v>5032</v>
      </c>
      <c r="G4321" s="196" t="s">
        <v>489</v>
      </c>
      <c r="H4321" s="197">
        <v>23</v>
      </c>
      <c r="I4321" s="198"/>
      <c r="J4321" s="199">
        <f>ROUND(I4321*H4321,2)</f>
        <v>0</v>
      </c>
      <c r="K4321" s="195" t="s">
        <v>21</v>
      </c>
      <c r="L4321" s="61"/>
      <c r="M4321" s="200" t="s">
        <v>21</v>
      </c>
      <c r="N4321" s="201" t="s">
        <v>42</v>
      </c>
      <c r="O4321" s="42"/>
      <c r="P4321" s="202">
        <f>O4321*H4321</f>
        <v>0</v>
      </c>
      <c r="Q4321" s="202">
        <v>0</v>
      </c>
      <c r="R4321" s="202">
        <f>Q4321*H4321</f>
        <v>0</v>
      </c>
      <c r="S4321" s="202">
        <v>0</v>
      </c>
      <c r="T4321" s="203">
        <f>S4321*H4321</f>
        <v>0</v>
      </c>
      <c r="AR4321" s="24" t="s">
        <v>133</v>
      </c>
      <c r="AT4321" s="24" t="s">
        <v>129</v>
      </c>
      <c r="AU4321" s="24" t="s">
        <v>138</v>
      </c>
      <c r="AY4321" s="24" t="s">
        <v>126</v>
      </c>
      <c r="BE4321" s="204">
        <f>IF(N4321="základní",J4321,0)</f>
        <v>0</v>
      </c>
      <c r="BF4321" s="204">
        <f>IF(N4321="snížená",J4321,0)</f>
        <v>0</v>
      </c>
      <c r="BG4321" s="204">
        <f>IF(N4321="zákl. přenesená",J4321,0)</f>
        <v>0</v>
      </c>
      <c r="BH4321" s="204">
        <f>IF(N4321="sníž. přenesená",J4321,0)</f>
        <v>0</v>
      </c>
      <c r="BI4321" s="204">
        <f>IF(N4321="nulová",J4321,0)</f>
        <v>0</v>
      </c>
      <c r="BJ4321" s="24" t="s">
        <v>134</v>
      </c>
      <c r="BK4321" s="204">
        <f>ROUND(I4321*H4321,2)</f>
        <v>0</v>
      </c>
      <c r="BL4321" s="24" t="s">
        <v>133</v>
      </c>
      <c r="BM4321" s="24" t="s">
        <v>5146</v>
      </c>
    </row>
    <row r="4322" spans="2:65" s="1" customFormat="1" ht="13.5">
      <c r="B4322" s="41"/>
      <c r="C4322" s="63"/>
      <c r="D4322" s="205" t="s">
        <v>135</v>
      </c>
      <c r="E4322" s="63"/>
      <c r="F4322" s="206" t="s">
        <v>5034</v>
      </c>
      <c r="G4322" s="63"/>
      <c r="H4322" s="63"/>
      <c r="I4322" s="163"/>
      <c r="J4322" s="63"/>
      <c r="K4322" s="63"/>
      <c r="L4322" s="61"/>
      <c r="M4322" s="207"/>
      <c r="N4322" s="42"/>
      <c r="O4322" s="42"/>
      <c r="P4322" s="42"/>
      <c r="Q4322" s="42"/>
      <c r="R4322" s="42"/>
      <c r="S4322" s="42"/>
      <c r="T4322" s="78"/>
      <c r="AT4322" s="24" t="s">
        <v>135</v>
      </c>
      <c r="AU4322" s="24" t="s">
        <v>138</v>
      </c>
    </row>
    <row r="4323" spans="2:65" s="1" customFormat="1" ht="22.5" customHeight="1">
      <c r="B4323" s="41"/>
      <c r="C4323" s="193" t="s">
        <v>2716</v>
      </c>
      <c r="D4323" s="193" t="s">
        <v>129</v>
      </c>
      <c r="E4323" s="194" t="s">
        <v>5147</v>
      </c>
      <c r="F4323" s="195" t="s">
        <v>4949</v>
      </c>
      <c r="G4323" s="196" t="s">
        <v>489</v>
      </c>
      <c r="H4323" s="197">
        <v>6</v>
      </c>
      <c r="I4323" s="198"/>
      <c r="J4323" s="199">
        <f>ROUND(I4323*H4323,2)</f>
        <v>0</v>
      </c>
      <c r="K4323" s="195" t="s">
        <v>21</v>
      </c>
      <c r="L4323" s="61"/>
      <c r="M4323" s="200" t="s">
        <v>21</v>
      </c>
      <c r="N4323" s="201" t="s">
        <v>42</v>
      </c>
      <c r="O4323" s="42"/>
      <c r="P4323" s="202">
        <f>O4323*H4323</f>
        <v>0</v>
      </c>
      <c r="Q4323" s="202">
        <v>0</v>
      </c>
      <c r="R4323" s="202">
        <f>Q4323*H4323</f>
        <v>0</v>
      </c>
      <c r="S4323" s="202">
        <v>0</v>
      </c>
      <c r="T4323" s="203">
        <f>S4323*H4323</f>
        <v>0</v>
      </c>
      <c r="AR4323" s="24" t="s">
        <v>133</v>
      </c>
      <c r="AT4323" s="24" t="s">
        <v>129</v>
      </c>
      <c r="AU4323" s="24" t="s">
        <v>138</v>
      </c>
      <c r="AY4323" s="24" t="s">
        <v>126</v>
      </c>
      <c r="BE4323" s="204">
        <f>IF(N4323="základní",J4323,0)</f>
        <v>0</v>
      </c>
      <c r="BF4323" s="204">
        <f>IF(N4323="snížená",J4323,0)</f>
        <v>0</v>
      </c>
      <c r="BG4323" s="204">
        <f>IF(N4323="zákl. přenesená",J4323,0)</f>
        <v>0</v>
      </c>
      <c r="BH4323" s="204">
        <f>IF(N4323="sníž. přenesená",J4323,0)</f>
        <v>0</v>
      </c>
      <c r="BI4323" s="204">
        <f>IF(N4323="nulová",J4323,0)</f>
        <v>0</v>
      </c>
      <c r="BJ4323" s="24" t="s">
        <v>134</v>
      </c>
      <c r="BK4323" s="204">
        <f>ROUND(I4323*H4323,2)</f>
        <v>0</v>
      </c>
      <c r="BL4323" s="24" t="s">
        <v>133</v>
      </c>
      <c r="BM4323" s="24" t="s">
        <v>5148</v>
      </c>
    </row>
    <row r="4324" spans="2:65" s="1" customFormat="1" ht="13.5">
      <c r="B4324" s="41"/>
      <c r="C4324" s="63"/>
      <c r="D4324" s="205" t="s">
        <v>135</v>
      </c>
      <c r="E4324" s="63"/>
      <c r="F4324" s="206" t="s">
        <v>4951</v>
      </c>
      <c r="G4324" s="63"/>
      <c r="H4324" s="63"/>
      <c r="I4324" s="163"/>
      <c r="J4324" s="63"/>
      <c r="K4324" s="63"/>
      <c r="L4324" s="61"/>
      <c r="M4324" s="207"/>
      <c r="N4324" s="42"/>
      <c r="O4324" s="42"/>
      <c r="P4324" s="42"/>
      <c r="Q4324" s="42"/>
      <c r="R4324" s="42"/>
      <c r="S4324" s="42"/>
      <c r="T4324" s="78"/>
      <c r="AT4324" s="24" t="s">
        <v>135</v>
      </c>
      <c r="AU4324" s="24" t="s">
        <v>138</v>
      </c>
    </row>
    <row r="4325" spans="2:65" s="1" customFormat="1" ht="22.5" customHeight="1">
      <c r="B4325" s="41"/>
      <c r="C4325" s="193" t="s">
        <v>5149</v>
      </c>
      <c r="D4325" s="193" t="s">
        <v>129</v>
      </c>
      <c r="E4325" s="194" t="s">
        <v>5150</v>
      </c>
      <c r="F4325" s="195" t="s">
        <v>4953</v>
      </c>
      <c r="G4325" s="196" t="s">
        <v>489</v>
      </c>
      <c r="H4325" s="197">
        <v>4</v>
      </c>
      <c r="I4325" s="198"/>
      <c r="J4325" s="199">
        <f>ROUND(I4325*H4325,2)</f>
        <v>0</v>
      </c>
      <c r="K4325" s="195" t="s">
        <v>21</v>
      </c>
      <c r="L4325" s="61"/>
      <c r="M4325" s="200" t="s">
        <v>21</v>
      </c>
      <c r="N4325" s="201" t="s">
        <v>42</v>
      </c>
      <c r="O4325" s="42"/>
      <c r="P4325" s="202">
        <f>O4325*H4325</f>
        <v>0</v>
      </c>
      <c r="Q4325" s="202">
        <v>0</v>
      </c>
      <c r="R4325" s="202">
        <f>Q4325*H4325</f>
        <v>0</v>
      </c>
      <c r="S4325" s="202">
        <v>0</v>
      </c>
      <c r="T4325" s="203">
        <f>S4325*H4325</f>
        <v>0</v>
      </c>
      <c r="AR4325" s="24" t="s">
        <v>133</v>
      </c>
      <c r="AT4325" s="24" t="s">
        <v>129</v>
      </c>
      <c r="AU4325" s="24" t="s">
        <v>138</v>
      </c>
      <c r="AY4325" s="24" t="s">
        <v>126</v>
      </c>
      <c r="BE4325" s="204">
        <f>IF(N4325="základní",J4325,0)</f>
        <v>0</v>
      </c>
      <c r="BF4325" s="204">
        <f>IF(N4325="snížená",J4325,0)</f>
        <v>0</v>
      </c>
      <c r="BG4325" s="204">
        <f>IF(N4325="zákl. přenesená",J4325,0)</f>
        <v>0</v>
      </c>
      <c r="BH4325" s="204">
        <f>IF(N4325="sníž. přenesená",J4325,0)</f>
        <v>0</v>
      </c>
      <c r="BI4325" s="204">
        <f>IF(N4325="nulová",J4325,0)</f>
        <v>0</v>
      </c>
      <c r="BJ4325" s="24" t="s">
        <v>134</v>
      </c>
      <c r="BK4325" s="204">
        <f>ROUND(I4325*H4325,2)</f>
        <v>0</v>
      </c>
      <c r="BL4325" s="24" t="s">
        <v>133</v>
      </c>
      <c r="BM4325" s="24" t="s">
        <v>5151</v>
      </c>
    </row>
    <row r="4326" spans="2:65" s="1" customFormat="1" ht="13.5">
      <c r="B4326" s="41"/>
      <c r="C4326" s="63"/>
      <c r="D4326" s="205" t="s">
        <v>135</v>
      </c>
      <c r="E4326" s="63"/>
      <c r="F4326" s="206" t="s">
        <v>4955</v>
      </c>
      <c r="G4326" s="63"/>
      <c r="H4326" s="63"/>
      <c r="I4326" s="163"/>
      <c r="J4326" s="63"/>
      <c r="K4326" s="63"/>
      <c r="L4326" s="61"/>
      <c r="M4326" s="207"/>
      <c r="N4326" s="42"/>
      <c r="O4326" s="42"/>
      <c r="P4326" s="42"/>
      <c r="Q4326" s="42"/>
      <c r="R4326" s="42"/>
      <c r="S4326" s="42"/>
      <c r="T4326" s="78"/>
      <c r="AT4326" s="24" t="s">
        <v>135</v>
      </c>
      <c r="AU4326" s="24" t="s">
        <v>138</v>
      </c>
    </row>
    <row r="4327" spans="2:65" s="1" customFormat="1" ht="22.5" customHeight="1">
      <c r="B4327" s="41"/>
      <c r="C4327" s="193" t="s">
        <v>2720</v>
      </c>
      <c r="D4327" s="193" t="s">
        <v>129</v>
      </c>
      <c r="E4327" s="194" t="s">
        <v>5152</v>
      </c>
      <c r="F4327" s="195" t="s">
        <v>5153</v>
      </c>
      <c r="G4327" s="196" t="s">
        <v>489</v>
      </c>
      <c r="H4327" s="197">
        <v>1</v>
      </c>
      <c r="I4327" s="198"/>
      <c r="J4327" s="199">
        <f>ROUND(I4327*H4327,2)</f>
        <v>0</v>
      </c>
      <c r="K4327" s="195" t="s">
        <v>21</v>
      </c>
      <c r="L4327" s="61"/>
      <c r="M4327" s="200" t="s">
        <v>21</v>
      </c>
      <c r="N4327" s="201" t="s">
        <v>42</v>
      </c>
      <c r="O4327" s="42"/>
      <c r="P4327" s="202">
        <f>O4327*H4327</f>
        <v>0</v>
      </c>
      <c r="Q4327" s="202">
        <v>0</v>
      </c>
      <c r="R4327" s="202">
        <f>Q4327*H4327</f>
        <v>0</v>
      </c>
      <c r="S4327" s="202">
        <v>0</v>
      </c>
      <c r="T4327" s="203">
        <f>S4327*H4327</f>
        <v>0</v>
      </c>
      <c r="AR4327" s="24" t="s">
        <v>133</v>
      </c>
      <c r="AT4327" s="24" t="s">
        <v>129</v>
      </c>
      <c r="AU4327" s="24" t="s">
        <v>138</v>
      </c>
      <c r="AY4327" s="24" t="s">
        <v>126</v>
      </c>
      <c r="BE4327" s="204">
        <f>IF(N4327="základní",J4327,0)</f>
        <v>0</v>
      </c>
      <c r="BF4327" s="204">
        <f>IF(N4327="snížená",J4327,0)</f>
        <v>0</v>
      </c>
      <c r="BG4327" s="204">
        <f>IF(N4327="zákl. přenesená",J4327,0)</f>
        <v>0</v>
      </c>
      <c r="BH4327" s="204">
        <f>IF(N4327="sníž. přenesená",J4327,0)</f>
        <v>0</v>
      </c>
      <c r="BI4327" s="204">
        <f>IF(N4327="nulová",J4327,0)</f>
        <v>0</v>
      </c>
      <c r="BJ4327" s="24" t="s">
        <v>134</v>
      </c>
      <c r="BK4327" s="204">
        <f>ROUND(I4327*H4327,2)</f>
        <v>0</v>
      </c>
      <c r="BL4327" s="24" t="s">
        <v>133</v>
      </c>
      <c r="BM4327" s="24" t="s">
        <v>5154</v>
      </c>
    </row>
    <row r="4328" spans="2:65" s="1" customFormat="1" ht="13.5">
      <c r="B4328" s="41"/>
      <c r="C4328" s="63"/>
      <c r="D4328" s="205" t="s">
        <v>135</v>
      </c>
      <c r="E4328" s="63"/>
      <c r="F4328" s="206" t="s">
        <v>5155</v>
      </c>
      <c r="G4328" s="63"/>
      <c r="H4328" s="63"/>
      <c r="I4328" s="163"/>
      <c r="J4328" s="63"/>
      <c r="K4328" s="63"/>
      <c r="L4328" s="61"/>
      <c r="M4328" s="207"/>
      <c r="N4328" s="42"/>
      <c r="O4328" s="42"/>
      <c r="P4328" s="42"/>
      <c r="Q4328" s="42"/>
      <c r="R4328" s="42"/>
      <c r="S4328" s="42"/>
      <c r="T4328" s="78"/>
      <c r="AT4328" s="24" t="s">
        <v>135</v>
      </c>
      <c r="AU4328" s="24" t="s">
        <v>138</v>
      </c>
    </row>
    <row r="4329" spans="2:65" s="1" customFormat="1" ht="22.5" customHeight="1">
      <c r="B4329" s="41"/>
      <c r="C4329" s="193" t="s">
        <v>5156</v>
      </c>
      <c r="D4329" s="193" t="s">
        <v>129</v>
      </c>
      <c r="E4329" s="194" t="s">
        <v>5157</v>
      </c>
      <c r="F4329" s="195" t="s">
        <v>4966</v>
      </c>
      <c r="G4329" s="196" t="s">
        <v>489</v>
      </c>
      <c r="H4329" s="197">
        <v>4</v>
      </c>
      <c r="I4329" s="198"/>
      <c r="J4329" s="199">
        <f>ROUND(I4329*H4329,2)</f>
        <v>0</v>
      </c>
      <c r="K4329" s="195" t="s">
        <v>21</v>
      </c>
      <c r="L4329" s="61"/>
      <c r="M4329" s="200" t="s">
        <v>21</v>
      </c>
      <c r="N4329" s="201" t="s">
        <v>42</v>
      </c>
      <c r="O4329" s="42"/>
      <c r="P4329" s="202">
        <f>O4329*H4329</f>
        <v>0</v>
      </c>
      <c r="Q4329" s="202">
        <v>0</v>
      </c>
      <c r="R4329" s="202">
        <f>Q4329*H4329</f>
        <v>0</v>
      </c>
      <c r="S4329" s="202">
        <v>0</v>
      </c>
      <c r="T4329" s="203">
        <f>S4329*H4329</f>
        <v>0</v>
      </c>
      <c r="AR4329" s="24" t="s">
        <v>133</v>
      </c>
      <c r="AT4329" s="24" t="s">
        <v>129</v>
      </c>
      <c r="AU4329" s="24" t="s">
        <v>138</v>
      </c>
      <c r="AY4329" s="24" t="s">
        <v>126</v>
      </c>
      <c r="BE4329" s="204">
        <f>IF(N4329="základní",J4329,0)</f>
        <v>0</v>
      </c>
      <c r="BF4329" s="204">
        <f>IF(N4329="snížená",J4329,0)</f>
        <v>0</v>
      </c>
      <c r="BG4329" s="204">
        <f>IF(N4329="zákl. přenesená",J4329,0)</f>
        <v>0</v>
      </c>
      <c r="BH4329" s="204">
        <f>IF(N4329="sníž. přenesená",J4329,0)</f>
        <v>0</v>
      </c>
      <c r="BI4329" s="204">
        <f>IF(N4329="nulová",J4329,0)</f>
        <v>0</v>
      </c>
      <c r="BJ4329" s="24" t="s">
        <v>134</v>
      </c>
      <c r="BK4329" s="204">
        <f>ROUND(I4329*H4329,2)</f>
        <v>0</v>
      </c>
      <c r="BL4329" s="24" t="s">
        <v>133</v>
      </c>
      <c r="BM4329" s="24" t="s">
        <v>5158</v>
      </c>
    </row>
    <row r="4330" spans="2:65" s="1" customFormat="1" ht="13.5">
      <c r="B4330" s="41"/>
      <c r="C4330" s="63"/>
      <c r="D4330" s="205" t="s">
        <v>135</v>
      </c>
      <c r="E4330" s="63"/>
      <c r="F4330" s="206" t="s">
        <v>4966</v>
      </c>
      <c r="G4330" s="63"/>
      <c r="H4330" s="63"/>
      <c r="I4330" s="163"/>
      <c r="J4330" s="63"/>
      <c r="K4330" s="63"/>
      <c r="L4330" s="61"/>
      <c r="M4330" s="207"/>
      <c r="N4330" s="42"/>
      <c r="O4330" s="42"/>
      <c r="P4330" s="42"/>
      <c r="Q4330" s="42"/>
      <c r="R4330" s="42"/>
      <c r="S4330" s="42"/>
      <c r="T4330" s="78"/>
      <c r="AT4330" s="24" t="s">
        <v>135</v>
      </c>
      <c r="AU4330" s="24" t="s">
        <v>138</v>
      </c>
    </row>
    <row r="4331" spans="2:65" s="1" customFormat="1" ht="22.5" customHeight="1">
      <c r="B4331" s="41"/>
      <c r="C4331" s="193" t="s">
        <v>2723</v>
      </c>
      <c r="D4331" s="193" t="s">
        <v>129</v>
      </c>
      <c r="E4331" s="194" t="s">
        <v>5159</v>
      </c>
      <c r="F4331" s="195" t="s">
        <v>5160</v>
      </c>
      <c r="G4331" s="196" t="s">
        <v>489</v>
      </c>
      <c r="H4331" s="197">
        <v>1</v>
      </c>
      <c r="I4331" s="198"/>
      <c r="J4331" s="199">
        <f>ROUND(I4331*H4331,2)</f>
        <v>0</v>
      </c>
      <c r="K4331" s="195" t="s">
        <v>21</v>
      </c>
      <c r="L4331" s="61"/>
      <c r="M4331" s="200" t="s">
        <v>21</v>
      </c>
      <c r="N4331" s="201" t="s">
        <v>42</v>
      </c>
      <c r="O4331" s="42"/>
      <c r="P4331" s="202">
        <f>O4331*H4331</f>
        <v>0</v>
      </c>
      <c r="Q4331" s="202">
        <v>0</v>
      </c>
      <c r="R4331" s="202">
        <f>Q4331*H4331</f>
        <v>0</v>
      </c>
      <c r="S4331" s="202">
        <v>0</v>
      </c>
      <c r="T4331" s="203">
        <f>S4331*H4331</f>
        <v>0</v>
      </c>
      <c r="AR4331" s="24" t="s">
        <v>133</v>
      </c>
      <c r="AT4331" s="24" t="s">
        <v>129</v>
      </c>
      <c r="AU4331" s="24" t="s">
        <v>138</v>
      </c>
      <c r="AY4331" s="24" t="s">
        <v>126</v>
      </c>
      <c r="BE4331" s="204">
        <f>IF(N4331="základní",J4331,0)</f>
        <v>0</v>
      </c>
      <c r="BF4331" s="204">
        <f>IF(N4331="snížená",J4331,0)</f>
        <v>0</v>
      </c>
      <c r="BG4331" s="204">
        <f>IF(N4331="zákl. přenesená",J4331,0)</f>
        <v>0</v>
      </c>
      <c r="BH4331" s="204">
        <f>IF(N4331="sníž. přenesená",J4331,0)</f>
        <v>0</v>
      </c>
      <c r="BI4331" s="204">
        <f>IF(N4331="nulová",J4331,0)</f>
        <v>0</v>
      </c>
      <c r="BJ4331" s="24" t="s">
        <v>134</v>
      </c>
      <c r="BK4331" s="204">
        <f>ROUND(I4331*H4331,2)</f>
        <v>0</v>
      </c>
      <c r="BL4331" s="24" t="s">
        <v>133</v>
      </c>
      <c r="BM4331" s="24" t="s">
        <v>5161</v>
      </c>
    </row>
    <row r="4332" spans="2:65" s="1" customFormat="1" ht="13.5">
      <c r="B4332" s="41"/>
      <c r="C4332" s="63"/>
      <c r="D4332" s="205" t="s">
        <v>135</v>
      </c>
      <c r="E4332" s="63"/>
      <c r="F4332" s="206" t="s">
        <v>5160</v>
      </c>
      <c r="G4332" s="63"/>
      <c r="H4332" s="63"/>
      <c r="I4332" s="163"/>
      <c r="J4332" s="63"/>
      <c r="K4332" s="63"/>
      <c r="L4332" s="61"/>
      <c r="M4332" s="207"/>
      <c r="N4332" s="42"/>
      <c r="O4332" s="42"/>
      <c r="P4332" s="42"/>
      <c r="Q4332" s="42"/>
      <c r="R4332" s="42"/>
      <c r="S4332" s="42"/>
      <c r="T4332" s="78"/>
      <c r="AT4332" s="24" t="s">
        <v>135</v>
      </c>
      <c r="AU4332" s="24" t="s">
        <v>138</v>
      </c>
    </row>
    <row r="4333" spans="2:65" s="1" customFormat="1" ht="22.5" customHeight="1">
      <c r="B4333" s="41"/>
      <c r="C4333" s="193" t="s">
        <v>5162</v>
      </c>
      <c r="D4333" s="193" t="s">
        <v>129</v>
      </c>
      <c r="E4333" s="194" t="s">
        <v>5163</v>
      </c>
      <c r="F4333" s="195" t="s">
        <v>5164</v>
      </c>
      <c r="G4333" s="196" t="s">
        <v>489</v>
      </c>
      <c r="H4333" s="197">
        <v>3</v>
      </c>
      <c r="I4333" s="198"/>
      <c r="J4333" s="199">
        <f>ROUND(I4333*H4333,2)</f>
        <v>0</v>
      </c>
      <c r="K4333" s="195" t="s">
        <v>21</v>
      </c>
      <c r="L4333" s="61"/>
      <c r="M4333" s="200" t="s">
        <v>21</v>
      </c>
      <c r="N4333" s="201" t="s">
        <v>42</v>
      </c>
      <c r="O4333" s="42"/>
      <c r="P4333" s="202">
        <f>O4333*H4333</f>
        <v>0</v>
      </c>
      <c r="Q4333" s="202">
        <v>0</v>
      </c>
      <c r="R4333" s="202">
        <f>Q4333*H4333</f>
        <v>0</v>
      </c>
      <c r="S4333" s="202">
        <v>0</v>
      </c>
      <c r="T4333" s="203">
        <f>S4333*H4333</f>
        <v>0</v>
      </c>
      <c r="AR4333" s="24" t="s">
        <v>133</v>
      </c>
      <c r="AT4333" s="24" t="s">
        <v>129</v>
      </c>
      <c r="AU4333" s="24" t="s">
        <v>138</v>
      </c>
      <c r="AY4333" s="24" t="s">
        <v>126</v>
      </c>
      <c r="BE4333" s="204">
        <f>IF(N4333="základní",J4333,0)</f>
        <v>0</v>
      </c>
      <c r="BF4333" s="204">
        <f>IF(N4333="snížená",J4333,0)</f>
        <v>0</v>
      </c>
      <c r="BG4333" s="204">
        <f>IF(N4333="zákl. přenesená",J4333,0)</f>
        <v>0</v>
      </c>
      <c r="BH4333" s="204">
        <f>IF(N4333="sníž. přenesená",J4333,0)</f>
        <v>0</v>
      </c>
      <c r="BI4333" s="204">
        <f>IF(N4333="nulová",J4333,0)</f>
        <v>0</v>
      </c>
      <c r="BJ4333" s="24" t="s">
        <v>134</v>
      </c>
      <c r="BK4333" s="204">
        <f>ROUND(I4333*H4333,2)</f>
        <v>0</v>
      </c>
      <c r="BL4333" s="24" t="s">
        <v>133</v>
      </c>
      <c r="BM4333" s="24" t="s">
        <v>5165</v>
      </c>
    </row>
    <row r="4334" spans="2:65" s="1" customFormat="1" ht="13.5">
      <c r="B4334" s="41"/>
      <c r="C4334" s="63"/>
      <c r="D4334" s="205" t="s">
        <v>135</v>
      </c>
      <c r="E4334" s="63"/>
      <c r="F4334" s="206" t="s">
        <v>5164</v>
      </c>
      <c r="G4334" s="63"/>
      <c r="H4334" s="63"/>
      <c r="I4334" s="163"/>
      <c r="J4334" s="63"/>
      <c r="K4334" s="63"/>
      <c r="L4334" s="61"/>
      <c r="M4334" s="207"/>
      <c r="N4334" s="42"/>
      <c r="O4334" s="42"/>
      <c r="P4334" s="42"/>
      <c r="Q4334" s="42"/>
      <c r="R4334" s="42"/>
      <c r="S4334" s="42"/>
      <c r="T4334" s="78"/>
      <c r="AT4334" s="24" t="s">
        <v>135</v>
      </c>
      <c r="AU4334" s="24" t="s">
        <v>138</v>
      </c>
    </row>
    <row r="4335" spans="2:65" s="1" customFormat="1" ht="22.5" customHeight="1">
      <c r="B4335" s="41"/>
      <c r="C4335" s="193" t="s">
        <v>2728</v>
      </c>
      <c r="D4335" s="193" t="s">
        <v>129</v>
      </c>
      <c r="E4335" s="194" t="s">
        <v>5166</v>
      </c>
      <c r="F4335" s="195" t="s">
        <v>5053</v>
      </c>
      <c r="G4335" s="196" t="s">
        <v>489</v>
      </c>
      <c r="H4335" s="197">
        <v>3</v>
      </c>
      <c r="I4335" s="198"/>
      <c r="J4335" s="199">
        <f>ROUND(I4335*H4335,2)</f>
        <v>0</v>
      </c>
      <c r="K4335" s="195" t="s">
        <v>21</v>
      </c>
      <c r="L4335" s="61"/>
      <c r="M4335" s="200" t="s">
        <v>21</v>
      </c>
      <c r="N4335" s="201" t="s">
        <v>42</v>
      </c>
      <c r="O4335" s="42"/>
      <c r="P4335" s="202">
        <f>O4335*H4335</f>
        <v>0</v>
      </c>
      <c r="Q4335" s="202">
        <v>0</v>
      </c>
      <c r="R4335" s="202">
        <f>Q4335*H4335</f>
        <v>0</v>
      </c>
      <c r="S4335" s="202">
        <v>0</v>
      </c>
      <c r="T4335" s="203">
        <f>S4335*H4335</f>
        <v>0</v>
      </c>
      <c r="AR4335" s="24" t="s">
        <v>133</v>
      </c>
      <c r="AT4335" s="24" t="s">
        <v>129</v>
      </c>
      <c r="AU4335" s="24" t="s">
        <v>138</v>
      </c>
      <c r="AY4335" s="24" t="s">
        <v>126</v>
      </c>
      <c r="BE4335" s="204">
        <f>IF(N4335="základní",J4335,0)</f>
        <v>0</v>
      </c>
      <c r="BF4335" s="204">
        <f>IF(N4335="snížená",J4335,0)</f>
        <v>0</v>
      </c>
      <c r="BG4335" s="204">
        <f>IF(N4335="zákl. přenesená",J4335,0)</f>
        <v>0</v>
      </c>
      <c r="BH4335" s="204">
        <f>IF(N4335="sníž. přenesená",J4335,0)</f>
        <v>0</v>
      </c>
      <c r="BI4335" s="204">
        <f>IF(N4335="nulová",J4335,0)</f>
        <v>0</v>
      </c>
      <c r="BJ4335" s="24" t="s">
        <v>134</v>
      </c>
      <c r="BK4335" s="204">
        <f>ROUND(I4335*H4335,2)</f>
        <v>0</v>
      </c>
      <c r="BL4335" s="24" t="s">
        <v>133</v>
      </c>
      <c r="BM4335" s="24" t="s">
        <v>5167</v>
      </c>
    </row>
    <row r="4336" spans="2:65" s="1" customFormat="1" ht="13.5">
      <c r="B4336" s="41"/>
      <c r="C4336" s="63"/>
      <c r="D4336" s="205" t="s">
        <v>135</v>
      </c>
      <c r="E4336" s="63"/>
      <c r="F4336" s="206" t="s">
        <v>5055</v>
      </c>
      <c r="G4336" s="63"/>
      <c r="H4336" s="63"/>
      <c r="I4336" s="163"/>
      <c r="J4336" s="63"/>
      <c r="K4336" s="63"/>
      <c r="L4336" s="61"/>
      <c r="M4336" s="207"/>
      <c r="N4336" s="42"/>
      <c r="O4336" s="42"/>
      <c r="P4336" s="42"/>
      <c r="Q4336" s="42"/>
      <c r="R4336" s="42"/>
      <c r="S4336" s="42"/>
      <c r="T4336" s="78"/>
      <c r="AT4336" s="24" t="s">
        <v>135</v>
      </c>
      <c r="AU4336" s="24" t="s">
        <v>138</v>
      </c>
    </row>
    <row r="4337" spans="2:65" s="1" customFormat="1" ht="22.5" customHeight="1">
      <c r="B4337" s="41"/>
      <c r="C4337" s="193" t="s">
        <v>5168</v>
      </c>
      <c r="D4337" s="193" t="s">
        <v>129</v>
      </c>
      <c r="E4337" s="194" t="s">
        <v>5169</v>
      </c>
      <c r="F4337" s="195" t="s">
        <v>5170</v>
      </c>
      <c r="G4337" s="196" t="s">
        <v>489</v>
      </c>
      <c r="H4337" s="197">
        <v>1</v>
      </c>
      <c r="I4337" s="198"/>
      <c r="J4337" s="199">
        <f>ROUND(I4337*H4337,2)</f>
        <v>0</v>
      </c>
      <c r="K4337" s="195" t="s">
        <v>21</v>
      </c>
      <c r="L4337" s="61"/>
      <c r="M4337" s="200" t="s">
        <v>21</v>
      </c>
      <c r="N4337" s="201" t="s">
        <v>42</v>
      </c>
      <c r="O4337" s="42"/>
      <c r="P4337" s="202">
        <f>O4337*H4337</f>
        <v>0</v>
      </c>
      <c r="Q4337" s="202">
        <v>0</v>
      </c>
      <c r="R4337" s="202">
        <f>Q4337*H4337</f>
        <v>0</v>
      </c>
      <c r="S4337" s="202">
        <v>0</v>
      </c>
      <c r="T4337" s="203">
        <f>S4337*H4337</f>
        <v>0</v>
      </c>
      <c r="AR4337" s="24" t="s">
        <v>133</v>
      </c>
      <c r="AT4337" s="24" t="s">
        <v>129</v>
      </c>
      <c r="AU4337" s="24" t="s">
        <v>138</v>
      </c>
      <c r="AY4337" s="24" t="s">
        <v>126</v>
      </c>
      <c r="BE4337" s="204">
        <f>IF(N4337="základní",J4337,0)</f>
        <v>0</v>
      </c>
      <c r="BF4337" s="204">
        <f>IF(N4337="snížená",J4337,0)</f>
        <v>0</v>
      </c>
      <c r="BG4337" s="204">
        <f>IF(N4337="zákl. přenesená",J4337,0)</f>
        <v>0</v>
      </c>
      <c r="BH4337" s="204">
        <f>IF(N4337="sníž. přenesená",J4337,0)</f>
        <v>0</v>
      </c>
      <c r="BI4337" s="204">
        <f>IF(N4337="nulová",J4337,0)</f>
        <v>0</v>
      </c>
      <c r="BJ4337" s="24" t="s">
        <v>134</v>
      </c>
      <c r="BK4337" s="204">
        <f>ROUND(I4337*H4337,2)</f>
        <v>0</v>
      </c>
      <c r="BL4337" s="24" t="s">
        <v>133</v>
      </c>
      <c r="BM4337" s="24" t="s">
        <v>5171</v>
      </c>
    </row>
    <row r="4338" spans="2:65" s="1" customFormat="1" ht="13.5">
      <c r="B4338" s="41"/>
      <c r="C4338" s="63"/>
      <c r="D4338" s="205" t="s">
        <v>135</v>
      </c>
      <c r="E4338" s="63"/>
      <c r="F4338" s="206" t="s">
        <v>5172</v>
      </c>
      <c r="G4338" s="63"/>
      <c r="H4338" s="63"/>
      <c r="I4338" s="163"/>
      <c r="J4338" s="63"/>
      <c r="K4338" s="63"/>
      <c r="L4338" s="61"/>
      <c r="M4338" s="207"/>
      <c r="N4338" s="42"/>
      <c r="O4338" s="42"/>
      <c r="P4338" s="42"/>
      <c r="Q4338" s="42"/>
      <c r="R4338" s="42"/>
      <c r="S4338" s="42"/>
      <c r="T4338" s="78"/>
      <c r="AT4338" s="24" t="s">
        <v>135</v>
      </c>
      <c r="AU4338" s="24" t="s">
        <v>138</v>
      </c>
    </row>
    <row r="4339" spans="2:65" s="1" customFormat="1" ht="22.5" customHeight="1">
      <c r="B4339" s="41"/>
      <c r="C4339" s="193" t="s">
        <v>2732</v>
      </c>
      <c r="D4339" s="193" t="s">
        <v>129</v>
      </c>
      <c r="E4339" s="194" t="s">
        <v>5173</v>
      </c>
      <c r="F4339" s="195" t="s">
        <v>5006</v>
      </c>
      <c r="G4339" s="196" t="s">
        <v>132</v>
      </c>
      <c r="H4339" s="197">
        <v>1</v>
      </c>
      <c r="I4339" s="198"/>
      <c r="J4339" s="199">
        <f>ROUND(I4339*H4339,2)</f>
        <v>0</v>
      </c>
      <c r="K4339" s="195" t="s">
        <v>21</v>
      </c>
      <c r="L4339" s="61"/>
      <c r="M4339" s="200" t="s">
        <v>21</v>
      </c>
      <c r="N4339" s="201" t="s">
        <v>42</v>
      </c>
      <c r="O4339" s="42"/>
      <c r="P4339" s="202">
        <f>O4339*H4339</f>
        <v>0</v>
      </c>
      <c r="Q4339" s="202">
        <v>0</v>
      </c>
      <c r="R4339" s="202">
        <f>Q4339*H4339</f>
        <v>0</v>
      </c>
      <c r="S4339" s="202">
        <v>0</v>
      </c>
      <c r="T4339" s="203">
        <f>S4339*H4339</f>
        <v>0</v>
      </c>
      <c r="AR4339" s="24" t="s">
        <v>133</v>
      </c>
      <c r="AT4339" s="24" t="s">
        <v>129</v>
      </c>
      <c r="AU4339" s="24" t="s">
        <v>138</v>
      </c>
      <c r="AY4339" s="24" t="s">
        <v>126</v>
      </c>
      <c r="BE4339" s="204">
        <f>IF(N4339="základní",J4339,0)</f>
        <v>0</v>
      </c>
      <c r="BF4339" s="204">
        <f>IF(N4339="snížená",J4339,0)</f>
        <v>0</v>
      </c>
      <c r="BG4339" s="204">
        <f>IF(N4339="zákl. přenesená",J4339,0)</f>
        <v>0</v>
      </c>
      <c r="BH4339" s="204">
        <f>IF(N4339="sníž. přenesená",J4339,0)</f>
        <v>0</v>
      </c>
      <c r="BI4339" s="204">
        <f>IF(N4339="nulová",J4339,0)</f>
        <v>0</v>
      </c>
      <c r="BJ4339" s="24" t="s">
        <v>134</v>
      </c>
      <c r="BK4339" s="204">
        <f>ROUND(I4339*H4339,2)</f>
        <v>0</v>
      </c>
      <c r="BL4339" s="24" t="s">
        <v>133</v>
      </c>
      <c r="BM4339" s="24" t="s">
        <v>5174</v>
      </c>
    </row>
    <row r="4340" spans="2:65" s="1" customFormat="1" ht="13.5">
      <c r="B4340" s="41"/>
      <c r="C4340" s="63"/>
      <c r="D4340" s="205" t="s">
        <v>135</v>
      </c>
      <c r="E4340" s="63"/>
      <c r="F4340" s="206" t="s">
        <v>5008</v>
      </c>
      <c r="G4340" s="63"/>
      <c r="H4340" s="63"/>
      <c r="I4340" s="163"/>
      <c r="J4340" s="63"/>
      <c r="K4340" s="63"/>
      <c r="L4340" s="61"/>
      <c r="M4340" s="207"/>
      <c r="N4340" s="42"/>
      <c r="O4340" s="42"/>
      <c r="P4340" s="42"/>
      <c r="Q4340" s="42"/>
      <c r="R4340" s="42"/>
      <c r="S4340" s="42"/>
      <c r="T4340" s="78"/>
      <c r="AT4340" s="24" t="s">
        <v>135</v>
      </c>
      <c r="AU4340" s="24" t="s">
        <v>138</v>
      </c>
    </row>
    <row r="4341" spans="2:65" s="1" customFormat="1" ht="22.5" customHeight="1">
      <c r="B4341" s="41"/>
      <c r="C4341" s="193" t="s">
        <v>5175</v>
      </c>
      <c r="D4341" s="193" t="s">
        <v>129</v>
      </c>
      <c r="E4341" s="194" t="s">
        <v>5176</v>
      </c>
      <c r="F4341" s="195" t="s">
        <v>5011</v>
      </c>
      <c r="G4341" s="196" t="s">
        <v>132</v>
      </c>
      <c r="H4341" s="197">
        <v>1</v>
      </c>
      <c r="I4341" s="198"/>
      <c r="J4341" s="199">
        <f>ROUND(I4341*H4341,2)</f>
        <v>0</v>
      </c>
      <c r="K4341" s="195" t="s">
        <v>21</v>
      </c>
      <c r="L4341" s="61"/>
      <c r="M4341" s="200" t="s">
        <v>21</v>
      </c>
      <c r="N4341" s="201" t="s">
        <v>42</v>
      </c>
      <c r="O4341" s="42"/>
      <c r="P4341" s="202">
        <f>O4341*H4341</f>
        <v>0</v>
      </c>
      <c r="Q4341" s="202">
        <v>0</v>
      </c>
      <c r="R4341" s="202">
        <f>Q4341*H4341</f>
        <v>0</v>
      </c>
      <c r="S4341" s="202">
        <v>0</v>
      </c>
      <c r="T4341" s="203">
        <f>S4341*H4341</f>
        <v>0</v>
      </c>
      <c r="AR4341" s="24" t="s">
        <v>133</v>
      </c>
      <c r="AT4341" s="24" t="s">
        <v>129</v>
      </c>
      <c r="AU4341" s="24" t="s">
        <v>138</v>
      </c>
      <c r="AY4341" s="24" t="s">
        <v>126</v>
      </c>
      <c r="BE4341" s="204">
        <f>IF(N4341="základní",J4341,0)</f>
        <v>0</v>
      </c>
      <c r="BF4341" s="204">
        <f>IF(N4341="snížená",J4341,0)</f>
        <v>0</v>
      </c>
      <c r="BG4341" s="204">
        <f>IF(N4341="zákl. přenesená",J4341,0)</f>
        <v>0</v>
      </c>
      <c r="BH4341" s="204">
        <f>IF(N4341="sníž. přenesená",J4341,0)</f>
        <v>0</v>
      </c>
      <c r="BI4341" s="204">
        <f>IF(N4341="nulová",J4341,0)</f>
        <v>0</v>
      </c>
      <c r="BJ4341" s="24" t="s">
        <v>134</v>
      </c>
      <c r="BK4341" s="204">
        <f>ROUND(I4341*H4341,2)</f>
        <v>0</v>
      </c>
      <c r="BL4341" s="24" t="s">
        <v>133</v>
      </c>
      <c r="BM4341" s="24" t="s">
        <v>5177</v>
      </c>
    </row>
    <row r="4342" spans="2:65" s="1" customFormat="1" ht="13.5">
      <c r="B4342" s="41"/>
      <c r="C4342" s="63"/>
      <c r="D4342" s="205" t="s">
        <v>135</v>
      </c>
      <c r="E4342" s="63"/>
      <c r="F4342" s="206" t="s">
        <v>5013</v>
      </c>
      <c r="G4342" s="63"/>
      <c r="H4342" s="63"/>
      <c r="I4342" s="163"/>
      <c r="J4342" s="63"/>
      <c r="K4342" s="63"/>
      <c r="L4342" s="61"/>
      <c r="M4342" s="207"/>
      <c r="N4342" s="42"/>
      <c r="O4342" s="42"/>
      <c r="P4342" s="42"/>
      <c r="Q4342" s="42"/>
      <c r="R4342" s="42"/>
      <c r="S4342" s="42"/>
      <c r="T4342" s="78"/>
      <c r="AT4342" s="24" t="s">
        <v>135</v>
      </c>
      <c r="AU4342" s="24" t="s">
        <v>138</v>
      </c>
    </row>
    <row r="4343" spans="2:65" s="1" customFormat="1" ht="22.5" customHeight="1">
      <c r="B4343" s="41"/>
      <c r="C4343" s="193" t="s">
        <v>2737</v>
      </c>
      <c r="D4343" s="193" t="s">
        <v>129</v>
      </c>
      <c r="E4343" s="194" t="s">
        <v>5178</v>
      </c>
      <c r="F4343" s="195" t="s">
        <v>5179</v>
      </c>
      <c r="G4343" s="196" t="s">
        <v>132</v>
      </c>
      <c r="H4343" s="197">
        <v>1</v>
      </c>
      <c r="I4343" s="198"/>
      <c r="J4343" s="199">
        <f>ROUND(I4343*H4343,2)</f>
        <v>0</v>
      </c>
      <c r="K4343" s="195" t="s">
        <v>21</v>
      </c>
      <c r="L4343" s="61"/>
      <c r="M4343" s="200" t="s">
        <v>21</v>
      </c>
      <c r="N4343" s="201" t="s">
        <v>42</v>
      </c>
      <c r="O4343" s="42"/>
      <c r="P4343" s="202">
        <f>O4343*H4343</f>
        <v>0</v>
      </c>
      <c r="Q4343" s="202">
        <v>0</v>
      </c>
      <c r="R4343" s="202">
        <f>Q4343*H4343</f>
        <v>0</v>
      </c>
      <c r="S4343" s="202">
        <v>0</v>
      </c>
      <c r="T4343" s="203">
        <f>S4343*H4343</f>
        <v>0</v>
      </c>
      <c r="AR4343" s="24" t="s">
        <v>133</v>
      </c>
      <c r="AT4343" s="24" t="s">
        <v>129</v>
      </c>
      <c r="AU4343" s="24" t="s">
        <v>138</v>
      </c>
      <c r="AY4343" s="24" t="s">
        <v>126</v>
      </c>
      <c r="BE4343" s="204">
        <f>IF(N4343="základní",J4343,0)</f>
        <v>0</v>
      </c>
      <c r="BF4343" s="204">
        <f>IF(N4343="snížená",J4343,0)</f>
        <v>0</v>
      </c>
      <c r="BG4343" s="204">
        <f>IF(N4343="zákl. přenesená",J4343,0)</f>
        <v>0</v>
      </c>
      <c r="BH4343" s="204">
        <f>IF(N4343="sníž. přenesená",J4343,0)</f>
        <v>0</v>
      </c>
      <c r="BI4343" s="204">
        <f>IF(N4343="nulová",J4343,0)</f>
        <v>0</v>
      </c>
      <c r="BJ4343" s="24" t="s">
        <v>134</v>
      </c>
      <c r="BK4343" s="204">
        <f>ROUND(I4343*H4343,2)</f>
        <v>0</v>
      </c>
      <c r="BL4343" s="24" t="s">
        <v>133</v>
      </c>
      <c r="BM4343" s="24" t="s">
        <v>5180</v>
      </c>
    </row>
    <row r="4344" spans="2:65" s="1" customFormat="1" ht="13.5">
      <c r="B4344" s="41"/>
      <c r="C4344" s="63"/>
      <c r="D4344" s="208" t="s">
        <v>135</v>
      </c>
      <c r="E4344" s="63"/>
      <c r="F4344" s="209" t="s">
        <v>5181</v>
      </c>
      <c r="G4344" s="63"/>
      <c r="H4344" s="63"/>
      <c r="I4344" s="163"/>
      <c r="J4344" s="63"/>
      <c r="K4344" s="63"/>
      <c r="L4344" s="61"/>
      <c r="M4344" s="207"/>
      <c r="N4344" s="42"/>
      <c r="O4344" s="42"/>
      <c r="P4344" s="42"/>
      <c r="Q4344" s="42"/>
      <c r="R4344" s="42"/>
      <c r="S4344" s="42"/>
      <c r="T4344" s="78"/>
      <c r="AT4344" s="24" t="s">
        <v>135</v>
      </c>
      <c r="AU4344" s="24" t="s">
        <v>138</v>
      </c>
    </row>
    <row r="4345" spans="2:65" s="10" customFormat="1" ht="22.35" customHeight="1">
      <c r="B4345" s="176"/>
      <c r="C4345" s="177"/>
      <c r="D4345" s="190" t="s">
        <v>69</v>
      </c>
      <c r="E4345" s="191" t="s">
        <v>5182</v>
      </c>
      <c r="F4345" s="191" t="s">
        <v>5183</v>
      </c>
      <c r="G4345" s="177"/>
      <c r="H4345" s="177"/>
      <c r="I4345" s="180"/>
      <c r="J4345" s="192">
        <f>BK4345</f>
        <v>0</v>
      </c>
      <c r="K4345" s="177"/>
      <c r="L4345" s="182"/>
      <c r="M4345" s="183"/>
      <c r="N4345" s="184"/>
      <c r="O4345" s="184"/>
      <c r="P4345" s="185">
        <f>SUM(P4346:P4361)</f>
        <v>0</v>
      </c>
      <c r="Q4345" s="184"/>
      <c r="R4345" s="185">
        <f>SUM(R4346:R4361)</f>
        <v>0</v>
      </c>
      <c r="S4345" s="184"/>
      <c r="T4345" s="186">
        <f>SUM(T4346:T4361)</f>
        <v>0</v>
      </c>
      <c r="AR4345" s="187" t="s">
        <v>78</v>
      </c>
      <c r="AT4345" s="188" t="s">
        <v>69</v>
      </c>
      <c r="AU4345" s="188" t="s">
        <v>134</v>
      </c>
      <c r="AY4345" s="187" t="s">
        <v>126</v>
      </c>
      <c r="BK4345" s="189">
        <f>SUM(BK4346:BK4361)</f>
        <v>0</v>
      </c>
    </row>
    <row r="4346" spans="2:65" s="1" customFormat="1" ht="22.5" customHeight="1">
      <c r="B4346" s="41"/>
      <c r="C4346" s="193" t="s">
        <v>5184</v>
      </c>
      <c r="D4346" s="193" t="s">
        <v>129</v>
      </c>
      <c r="E4346" s="194" t="s">
        <v>5185</v>
      </c>
      <c r="F4346" s="195" t="s">
        <v>5186</v>
      </c>
      <c r="G4346" s="196" t="s">
        <v>489</v>
      </c>
      <c r="H4346" s="197">
        <v>1</v>
      </c>
      <c r="I4346" s="198"/>
      <c r="J4346" s="199">
        <f>ROUND(I4346*H4346,2)</f>
        <v>0</v>
      </c>
      <c r="K4346" s="195" t="s">
        <v>21</v>
      </c>
      <c r="L4346" s="61"/>
      <c r="M4346" s="200" t="s">
        <v>21</v>
      </c>
      <c r="N4346" s="201" t="s">
        <v>42</v>
      </c>
      <c r="O4346" s="42"/>
      <c r="P4346" s="202">
        <f>O4346*H4346</f>
        <v>0</v>
      </c>
      <c r="Q4346" s="202">
        <v>0</v>
      </c>
      <c r="R4346" s="202">
        <f>Q4346*H4346</f>
        <v>0</v>
      </c>
      <c r="S4346" s="202">
        <v>0</v>
      </c>
      <c r="T4346" s="203">
        <f>S4346*H4346</f>
        <v>0</v>
      </c>
      <c r="AR4346" s="24" t="s">
        <v>133</v>
      </c>
      <c r="AT4346" s="24" t="s">
        <v>129</v>
      </c>
      <c r="AU4346" s="24" t="s">
        <v>138</v>
      </c>
      <c r="AY4346" s="24" t="s">
        <v>126</v>
      </c>
      <c r="BE4346" s="204">
        <f>IF(N4346="základní",J4346,0)</f>
        <v>0</v>
      </c>
      <c r="BF4346" s="204">
        <f>IF(N4346="snížená",J4346,0)</f>
        <v>0</v>
      </c>
      <c r="BG4346" s="204">
        <f>IF(N4346="zákl. přenesená",J4346,0)</f>
        <v>0</v>
      </c>
      <c r="BH4346" s="204">
        <f>IF(N4346="sníž. přenesená",J4346,0)</f>
        <v>0</v>
      </c>
      <c r="BI4346" s="204">
        <f>IF(N4346="nulová",J4346,0)</f>
        <v>0</v>
      </c>
      <c r="BJ4346" s="24" t="s">
        <v>134</v>
      </c>
      <c r="BK4346" s="204">
        <f>ROUND(I4346*H4346,2)</f>
        <v>0</v>
      </c>
      <c r="BL4346" s="24" t="s">
        <v>133</v>
      </c>
      <c r="BM4346" s="24" t="s">
        <v>5187</v>
      </c>
    </row>
    <row r="4347" spans="2:65" s="1" customFormat="1" ht="13.5">
      <c r="B4347" s="41"/>
      <c r="C4347" s="63"/>
      <c r="D4347" s="205" t="s">
        <v>135</v>
      </c>
      <c r="E4347" s="63"/>
      <c r="F4347" s="206" t="s">
        <v>4918</v>
      </c>
      <c r="G4347" s="63"/>
      <c r="H4347" s="63"/>
      <c r="I4347" s="163"/>
      <c r="J4347" s="63"/>
      <c r="K4347" s="63"/>
      <c r="L4347" s="61"/>
      <c r="M4347" s="207"/>
      <c r="N4347" s="42"/>
      <c r="O4347" s="42"/>
      <c r="P4347" s="42"/>
      <c r="Q4347" s="42"/>
      <c r="R4347" s="42"/>
      <c r="S4347" s="42"/>
      <c r="T4347" s="78"/>
      <c r="AT4347" s="24" t="s">
        <v>135</v>
      </c>
      <c r="AU4347" s="24" t="s">
        <v>138</v>
      </c>
    </row>
    <row r="4348" spans="2:65" s="1" customFormat="1" ht="22.5" customHeight="1">
      <c r="B4348" s="41"/>
      <c r="C4348" s="193" t="s">
        <v>2740</v>
      </c>
      <c r="D4348" s="193" t="s">
        <v>129</v>
      </c>
      <c r="E4348" s="194" t="s">
        <v>5188</v>
      </c>
      <c r="F4348" s="195" t="s">
        <v>4936</v>
      </c>
      <c r="G4348" s="196" t="s">
        <v>489</v>
      </c>
      <c r="H4348" s="197">
        <v>2</v>
      </c>
      <c r="I4348" s="198"/>
      <c r="J4348" s="199">
        <f>ROUND(I4348*H4348,2)</f>
        <v>0</v>
      </c>
      <c r="K4348" s="195" t="s">
        <v>21</v>
      </c>
      <c r="L4348" s="61"/>
      <c r="M4348" s="200" t="s">
        <v>21</v>
      </c>
      <c r="N4348" s="201" t="s">
        <v>42</v>
      </c>
      <c r="O4348" s="42"/>
      <c r="P4348" s="202">
        <f>O4348*H4348</f>
        <v>0</v>
      </c>
      <c r="Q4348" s="202">
        <v>0</v>
      </c>
      <c r="R4348" s="202">
        <f>Q4348*H4348</f>
        <v>0</v>
      </c>
      <c r="S4348" s="202">
        <v>0</v>
      </c>
      <c r="T4348" s="203">
        <f>S4348*H4348</f>
        <v>0</v>
      </c>
      <c r="AR4348" s="24" t="s">
        <v>133</v>
      </c>
      <c r="AT4348" s="24" t="s">
        <v>129</v>
      </c>
      <c r="AU4348" s="24" t="s">
        <v>138</v>
      </c>
      <c r="AY4348" s="24" t="s">
        <v>126</v>
      </c>
      <c r="BE4348" s="204">
        <f>IF(N4348="základní",J4348,0)</f>
        <v>0</v>
      </c>
      <c r="BF4348" s="204">
        <f>IF(N4348="snížená",J4348,0)</f>
        <v>0</v>
      </c>
      <c r="BG4348" s="204">
        <f>IF(N4348="zákl. přenesená",J4348,0)</f>
        <v>0</v>
      </c>
      <c r="BH4348" s="204">
        <f>IF(N4348="sníž. přenesená",J4348,0)</f>
        <v>0</v>
      </c>
      <c r="BI4348" s="204">
        <f>IF(N4348="nulová",J4348,0)</f>
        <v>0</v>
      </c>
      <c r="BJ4348" s="24" t="s">
        <v>134</v>
      </c>
      <c r="BK4348" s="204">
        <f>ROUND(I4348*H4348,2)</f>
        <v>0</v>
      </c>
      <c r="BL4348" s="24" t="s">
        <v>133</v>
      </c>
      <c r="BM4348" s="24" t="s">
        <v>5189</v>
      </c>
    </row>
    <row r="4349" spans="2:65" s="1" customFormat="1" ht="13.5">
      <c r="B4349" s="41"/>
      <c r="C4349" s="63"/>
      <c r="D4349" s="205" t="s">
        <v>135</v>
      </c>
      <c r="E4349" s="63"/>
      <c r="F4349" s="206" t="s">
        <v>4938</v>
      </c>
      <c r="G4349" s="63"/>
      <c r="H4349" s="63"/>
      <c r="I4349" s="163"/>
      <c r="J4349" s="63"/>
      <c r="K4349" s="63"/>
      <c r="L4349" s="61"/>
      <c r="M4349" s="207"/>
      <c r="N4349" s="42"/>
      <c r="O4349" s="42"/>
      <c r="P4349" s="42"/>
      <c r="Q4349" s="42"/>
      <c r="R4349" s="42"/>
      <c r="S4349" s="42"/>
      <c r="T4349" s="78"/>
      <c r="AT4349" s="24" t="s">
        <v>135</v>
      </c>
      <c r="AU4349" s="24" t="s">
        <v>138</v>
      </c>
    </row>
    <row r="4350" spans="2:65" s="1" customFormat="1" ht="22.5" customHeight="1">
      <c r="B4350" s="41"/>
      <c r="C4350" s="193" t="s">
        <v>5190</v>
      </c>
      <c r="D4350" s="193" t="s">
        <v>129</v>
      </c>
      <c r="E4350" s="194" t="s">
        <v>5191</v>
      </c>
      <c r="F4350" s="195" t="s">
        <v>5032</v>
      </c>
      <c r="G4350" s="196" t="s">
        <v>489</v>
      </c>
      <c r="H4350" s="197">
        <v>9</v>
      </c>
      <c r="I4350" s="198"/>
      <c r="J4350" s="199">
        <f>ROUND(I4350*H4350,2)</f>
        <v>0</v>
      </c>
      <c r="K4350" s="195" t="s">
        <v>21</v>
      </c>
      <c r="L4350" s="61"/>
      <c r="M4350" s="200" t="s">
        <v>21</v>
      </c>
      <c r="N4350" s="201" t="s">
        <v>42</v>
      </c>
      <c r="O4350" s="42"/>
      <c r="P4350" s="202">
        <f>O4350*H4350</f>
        <v>0</v>
      </c>
      <c r="Q4350" s="202">
        <v>0</v>
      </c>
      <c r="R4350" s="202">
        <f>Q4350*H4350</f>
        <v>0</v>
      </c>
      <c r="S4350" s="202">
        <v>0</v>
      </c>
      <c r="T4350" s="203">
        <f>S4350*H4350</f>
        <v>0</v>
      </c>
      <c r="AR4350" s="24" t="s">
        <v>133</v>
      </c>
      <c r="AT4350" s="24" t="s">
        <v>129</v>
      </c>
      <c r="AU4350" s="24" t="s">
        <v>138</v>
      </c>
      <c r="AY4350" s="24" t="s">
        <v>126</v>
      </c>
      <c r="BE4350" s="204">
        <f>IF(N4350="základní",J4350,0)</f>
        <v>0</v>
      </c>
      <c r="BF4350" s="204">
        <f>IF(N4350="snížená",J4350,0)</f>
        <v>0</v>
      </c>
      <c r="BG4350" s="204">
        <f>IF(N4350="zákl. přenesená",J4350,0)</f>
        <v>0</v>
      </c>
      <c r="BH4350" s="204">
        <f>IF(N4350="sníž. přenesená",J4350,0)</f>
        <v>0</v>
      </c>
      <c r="BI4350" s="204">
        <f>IF(N4350="nulová",J4350,0)</f>
        <v>0</v>
      </c>
      <c r="BJ4350" s="24" t="s">
        <v>134</v>
      </c>
      <c r="BK4350" s="204">
        <f>ROUND(I4350*H4350,2)</f>
        <v>0</v>
      </c>
      <c r="BL4350" s="24" t="s">
        <v>133</v>
      </c>
      <c r="BM4350" s="24" t="s">
        <v>5192</v>
      </c>
    </row>
    <row r="4351" spans="2:65" s="1" customFormat="1" ht="13.5">
      <c r="B4351" s="41"/>
      <c r="C4351" s="63"/>
      <c r="D4351" s="205" t="s">
        <v>135</v>
      </c>
      <c r="E4351" s="63"/>
      <c r="F4351" s="206" t="s">
        <v>5034</v>
      </c>
      <c r="G4351" s="63"/>
      <c r="H4351" s="63"/>
      <c r="I4351" s="163"/>
      <c r="J4351" s="63"/>
      <c r="K4351" s="63"/>
      <c r="L4351" s="61"/>
      <c r="M4351" s="207"/>
      <c r="N4351" s="42"/>
      <c r="O4351" s="42"/>
      <c r="P4351" s="42"/>
      <c r="Q4351" s="42"/>
      <c r="R4351" s="42"/>
      <c r="S4351" s="42"/>
      <c r="T4351" s="78"/>
      <c r="AT4351" s="24" t="s">
        <v>135</v>
      </c>
      <c r="AU4351" s="24" t="s">
        <v>138</v>
      </c>
    </row>
    <row r="4352" spans="2:65" s="1" customFormat="1" ht="22.5" customHeight="1">
      <c r="B4352" s="41"/>
      <c r="C4352" s="193" t="s">
        <v>2744</v>
      </c>
      <c r="D4352" s="193" t="s">
        <v>129</v>
      </c>
      <c r="E4352" s="194" t="s">
        <v>5193</v>
      </c>
      <c r="F4352" s="195" t="s">
        <v>5194</v>
      </c>
      <c r="G4352" s="196" t="s">
        <v>489</v>
      </c>
      <c r="H4352" s="197">
        <v>4</v>
      </c>
      <c r="I4352" s="198"/>
      <c r="J4352" s="199">
        <f>ROUND(I4352*H4352,2)</f>
        <v>0</v>
      </c>
      <c r="K4352" s="195" t="s">
        <v>21</v>
      </c>
      <c r="L4352" s="61"/>
      <c r="M4352" s="200" t="s">
        <v>21</v>
      </c>
      <c r="N4352" s="201" t="s">
        <v>42</v>
      </c>
      <c r="O4352" s="42"/>
      <c r="P4352" s="202">
        <f>O4352*H4352</f>
        <v>0</v>
      </c>
      <c r="Q4352" s="202">
        <v>0</v>
      </c>
      <c r="R4352" s="202">
        <f>Q4352*H4352</f>
        <v>0</v>
      </c>
      <c r="S4352" s="202">
        <v>0</v>
      </c>
      <c r="T4352" s="203">
        <f>S4352*H4352</f>
        <v>0</v>
      </c>
      <c r="AR4352" s="24" t="s">
        <v>133</v>
      </c>
      <c r="AT4352" s="24" t="s">
        <v>129</v>
      </c>
      <c r="AU4352" s="24" t="s">
        <v>138</v>
      </c>
      <c r="AY4352" s="24" t="s">
        <v>126</v>
      </c>
      <c r="BE4352" s="204">
        <f>IF(N4352="základní",J4352,0)</f>
        <v>0</v>
      </c>
      <c r="BF4352" s="204">
        <f>IF(N4352="snížená",J4352,0)</f>
        <v>0</v>
      </c>
      <c r="BG4352" s="204">
        <f>IF(N4352="zákl. přenesená",J4352,0)</f>
        <v>0</v>
      </c>
      <c r="BH4352" s="204">
        <f>IF(N4352="sníž. přenesená",J4352,0)</f>
        <v>0</v>
      </c>
      <c r="BI4352" s="204">
        <f>IF(N4352="nulová",J4352,0)</f>
        <v>0</v>
      </c>
      <c r="BJ4352" s="24" t="s">
        <v>134</v>
      </c>
      <c r="BK4352" s="204">
        <f>ROUND(I4352*H4352,2)</f>
        <v>0</v>
      </c>
      <c r="BL4352" s="24" t="s">
        <v>133</v>
      </c>
      <c r="BM4352" s="24" t="s">
        <v>5195</v>
      </c>
    </row>
    <row r="4353" spans="2:65" s="1" customFormat="1" ht="13.5">
      <c r="B4353" s="41"/>
      <c r="C4353" s="63"/>
      <c r="D4353" s="205" t="s">
        <v>135</v>
      </c>
      <c r="E4353" s="63"/>
      <c r="F4353" s="206" t="s">
        <v>5196</v>
      </c>
      <c r="G4353" s="63"/>
      <c r="H4353" s="63"/>
      <c r="I4353" s="163"/>
      <c r="J4353" s="63"/>
      <c r="K4353" s="63"/>
      <c r="L4353" s="61"/>
      <c r="M4353" s="207"/>
      <c r="N4353" s="42"/>
      <c r="O4353" s="42"/>
      <c r="P4353" s="42"/>
      <c r="Q4353" s="42"/>
      <c r="R4353" s="42"/>
      <c r="S4353" s="42"/>
      <c r="T4353" s="78"/>
      <c r="AT4353" s="24" t="s">
        <v>135</v>
      </c>
      <c r="AU4353" s="24" t="s">
        <v>138</v>
      </c>
    </row>
    <row r="4354" spans="2:65" s="1" customFormat="1" ht="22.5" customHeight="1">
      <c r="B4354" s="41"/>
      <c r="C4354" s="193" t="s">
        <v>5197</v>
      </c>
      <c r="D4354" s="193" t="s">
        <v>129</v>
      </c>
      <c r="E4354" s="194" t="s">
        <v>5198</v>
      </c>
      <c r="F4354" s="195" t="s">
        <v>4966</v>
      </c>
      <c r="G4354" s="196" t="s">
        <v>489</v>
      </c>
      <c r="H4354" s="197">
        <v>2</v>
      </c>
      <c r="I4354" s="198"/>
      <c r="J4354" s="199">
        <f>ROUND(I4354*H4354,2)</f>
        <v>0</v>
      </c>
      <c r="K4354" s="195" t="s">
        <v>21</v>
      </c>
      <c r="L4354" s="61"/>
      <c r="M4354" s="200" t="s">
        <v>21</v>
      </c>
      <c r="N4354" s="201" t="s">
        <v>42</v>
      </c>
      <c r="O4354" s="42"/>
      <c r="P4354" s="202">
        <f>O4354*H4354</f>
        <v>0</v>
      </c>
      <c r="Q4354" s="202">
        <v>0</v>
      </c>
      <c r="R4354" s="202">
        <f>Q4354*H4354</f>
        <v>0</v>
      </c>
      <c r="S4354" s="202">
        <v>0</v>
      </c>
      <c r="T4354" s="203">
        <f>S4354*H4354</f>
        <v>0</v>
      </c>
      <c r="AR4354" s="24" t="s">
        <v>133</v>
      </c>
      <c r="AT4354" s="24" t="s">
        <v>129</v>
      </c>
      <c r="AU4354" s="24" t="s">
        <v>138</v>
      </c>
      <c r="AY4354" s="24" t="s">
        <v>126</v>
      </c>
      <c r="BE4354" s="204">
        <f>IF(N4354="základní",J4354,0)</f>
        <v>0</v>
      </c>
      <c r="BF4354" s="204">
        <f>IF(N4354="snížená",J4354,0)</f>
        <v>0</v>
      </c>
      <c r="BG4354" s="204">
        <f>IF(N4354="zákl. přenesená",J4354,0)</f>
        <v>0</v>
      </c>
      <c r="BH4354" s="204">
        <f>IF(N4354="sníž. přenesená",J4354,0)</f>
        <v>0</v>
      </c>
      <c r="BI4354" s="204">
        <f>IF(N4354="nulová",J4354,0)</f>
        <v>0</v>
      </c>
      <c r="BJ4354" s="24" t="s">
        <v>134</v>
      </c>
      <c r="BK4354" s="204">
        <f>ROUND(I4354*H4354,2)</f>
        <v>0</v>
      </c>
      <c r="BL4354" s="24" t="s">
        <v>133</v>
      </c>
      <c r="BM4354" s="24" t="s">
        <v>5199</v>
      </c>
    </row>
    <row r="4355" spans="2:65" s="1" customFormat="1" ht="13.5">
      <c r="B4355" s="41"/>
      <c r="C4355" s="63"/>
      <c r="D4355" s="205" t="s">
        <v>135</v>
      </c>
      <c r="E4355" s="63"/>
      <c r="F4355" s="206" t="s">
        <v>4966</v>
      </c>
      <c r="G4355" s="63"/>
      <c r="H4355" s="63"/>
      <c r="I4355" s="163"/>
      <c r="J4355" s="63"/>
      <c r="K4355" s="63"/>
      <c r="L4355" s="61"/>
      <c r="M4355" s="207"/>
      <c r="N4355" s="42"/>
      <c r="O4355" s="42"/>
      <c r="P4355" s="42"/>
      <c r="Q4355" s="42"/>
      <c r="R4355" s="42"/>
      <c r="S4355" s="42"/>
      <c r="T4355" s="78"/>
      <c r="AT4355" s="24" t="s">
        <v>135</v>
      </c>
      <c r="AU4355" s="24" t="s">
        <v>138</v>
      </c>
    </row>
    <row r="4356" spans="2:65" s="1" customFormat="1" ht="22.5" customHeight="1">
      <c r="B4356" s="41"/>
      <c r="C4356" s="193" t="s">
        <v>2747</v>
      </c>
      <c r="D4356" s="193" t="s">
        <v>129</v>
      </c>
      <c r="E4356" s="194" t="s">
        <v>5200</v>
      </c>
      <c r="F4356" s="195" t="s">
        <v>5086</v>
      </c>
      <c r="G4356" s="196" t="s">
        <v>489</v>
      </c>
      <c r="H4356" s="197">
        <v>1</v>
      </c>
      <c r="I4356" s="198"/>
      <c r="J4356" s="199">
        <f>ROUND(I4356*H4356,2)</f>
        <v>0</v>
      </c>
      <c r="K4356" s="195" t="s">
        <v>21</v>
      </c>
      <c r="L4356" s="61"/>
      <c r="M4356" s="200" t="s">
        <v>21</v>
      </c>
      <c r="N4356" s="201" t="s">
        <v>42</v>
      </c>
      <c r="O4356" s="42"/>
      <c r="P4356" s="202">
        <f>O4356*H4356</f>
        <v>0</v>
      </c>
      <c r="Q4356" s="202">
        <v>0</v>
      </c>
      <c r="R4356" s="202">
        <f>Q4356*H4356</f>
        <v>0</v>
      </c>
      <c r="S4356" s="202">
        <v>0</v>
      </c>
      <c r="T4356" s="203">
        <f>S4356*H4356</f>
        <v>0</v>
      </c>
      <c r="AR4356" s="24" t="s">
        <v>133</v>
      </c>
      <c r="AT4356" s="24" t="s">
        <v>129</v>
      </c>
      <c r="AU4356" s="24" t="s">
        <v>138</v>
      </c>
      <c r="AY4356" s="24" t="s">
        <v>126</v>
      </c>
      <c r="BE4356" s="204">
        <f>IF(N4356="základní",J4356,0)</f>
        <v>0</v>
      </c>
      <c r="BF4356" s="204">
        <f>IF(N4356="snížená",J4356,0)</f>
        <v>0</v>
      </c>
      <c r="BG4356" s="204">
        <f>IF(N4356="zákl. přenesená",J4356,0)</f>
        <v>0</v>
      </c>
      <c r="BH4356" s="204">
        <f>IF(N4356="sníž. přenesená",J4356,0)</f>
        <v>0</v>
      </c>
      <c r="BI4356" s="204">
        <f>IF(N4356="nulová",J4356,0)</f>
        <v>0</v>
      </c>
      <c r="BJ4356" s="24" t="s">
        <v>134</v>
      </c>
      <c r="BK4356" s="204">
        <f>ROUND(I4356*H4356,2)</f>
        <v>0</v>
      </c>
      <c r="BL4356" s="24" t="s">
        <v>133</v>
      </c>
      <c r="BM4356" s="24" t="s">
        <v>5201</v>
      </c>
    </row>
    <row r="4357" spans="2:65" s="1" customFormat="1" ht="13.5">
      <c r="B4357" s="41"/>
      <c r="C4357" s="63"/>
      <c r="D4357" s="205" t="s">
        <v>135</v>
      </c>
      <c r="E4357" s="63"/>
      <c r="F4357" s="206" t="s">
        <v>5086</v>
      </c>
      <c r="G4357" s="63"/>
      <c r="H4357" s="63"/>
      <c r="I4357" s="163"/>
      <c r="J4357" s="63"/>
      <c r="K4357" s="63"/>
      <c r="L4357" s="61"/>
      <c r="M4357" s="207"/>
      <c r="N4357" s="42"/>
      <c r="O4357" s="42"/>
      <c r="P4357" s="42"/>
      <c r="Q4357" s="42"/>
      <c r="R4357" s="42"/>
      <c r="S4357" s="42"/>
      <c r="T4357" s="78"/>
      <c r="AT4357" s="24" t="s">
        <v>135</v>
      </c>
      <c r="AU4357" s="24" t="s">
        <v>138</v>
      </c>
    </row>
    <row r="4358" spans="2:65" s="1" customFormat="1" ht="22.5" customHeight="1">
      <c r="B4358" s="41"/>
      <c r="C4358" s="193" t="s">
        <v>5202</v>
      </c>
      <c r="D4358" s="193" t="s">
        <v>129</v>
      </c>
      <c r="E4358" s="194" t="s">
        <v>5203</v>
      </c>
      <c r="F4358" s="195" t="s">
        <v>5006</v>
      </c>
      <c r="G4358" s="196" t="s">
        <v>132</v>
      </c>
      <c r="H4358" s="197">
        <v>1</v>
      </c>
      <c r="I4358" s="198"/>
      <c r="J4358" s="199">
        <f>ROUND(I4358*H4358,2)</f>
        <v>0</v>
      </c>
      <c r="K4358" s="195" t="s">
        <v>21</v>
      </c>
      <c r="L4358" s="61"/>
      <c r="M4358" s="200" t="s">
        <v>21</v>
      </c>
      <c r="N4358" s="201" t="s">
        <v>42</v>
      </c>
      <c r="O4358" s="42"/>
      <c r="P4358" s="202">
        <f>O4358*H4358</f>
        <v>0</v>
      </c>
      <c r="Q4358" s="202">
        <v>0</v>
      </c>
      <c r="R4358" s="202">
        <f>Q4358*H4358</f>
        <v>0</v>
      </c>
      <c r="S4358" s="202">
        <v>0</v>
      </c>
      <c r="T4358" s="203">
        <f>S4358*H4358</f>
        <v>0</v>
      </c>
      <c r="AR4358" s="24" t="s">
        <v>133</v>
      </c>
      <c r="AT4358" s="24" t="s">
        <v>129</v>
      </c>
      <c r="AU4358" s="24" t="s">
        <v>138</v>
      </c>
      <c r="AY4358" s="24" t="s">
        <v>126</v>
      </c>
      <c r="BE4358" s="204">
        <f>IF(N4358="základní",J4358,0)</f>
        <v>0</v>
      </c>
      <c r="BF4358" s="204">
        <f>IF(N4358="snížená",J4358,0)</f>
        <v>0</v>
      </c>
      <c r="BG4358" s="204">
        <f>IF(N4358="zákl. přenesená",J4358,0)</f>
        <v>0</v>
      </c>
      <c r="BH4358" s="204">
        <f>IF(N4358="sníž. přenesená",J4358,0)</f>
        <v>0</v>
      </c>
      <c r="BI4358" s="204">
        <f>IF(N4358="nulová",J4358,0)</f>
        <v>0</v>
      </c>
      <c r="BJ4358" s="24" t="s">
        <v>134</v>
      </c>
      <c r="BK4358" s="204">
        <f>ROUND(I4358*H4358,2)</f>
        <v>0</v>
      </c>
      <c r="BL4358" s="24" t="s">
        <v>133</v>
      </c>
      <c r="BM4358" s="24" t="s">
        <v>5204</v>
      </c>
    </row>
    <row r="4359" spans="2:65" s="1" customFormat="1" ht="13.5">
      <c r="B4359" s="41"/>
      <c r="C4359" s="63"/>
      <c r="D4359" s="205" t="s">
        <v>135</v>
      </c>
      <c r="E4359" s="63"/>
      <c r="F4359" s="206" t="s">
        <v>5008</v>
      </c>
      <c r="G4359" s="63"/>
      <c r="H4359" s="63"/>
      <c r="I4359" s="163"/>
      <c r="J4359" s="63"/>
      <c r="K4359" s="63"/>
      <c r="L4359" s="61"/>
      <c r="M4359" s="207"/>
      <c r="N4359" s="42"/>
      <c r="O4359" s="42"/>
      <c r="P4359" s="42"/>
      <c r="Q4359" s="42"/>
      <c r="R4359" s="42"/>
      <c r="S4359" s="42"/>
      <c r="T4359" s="78"/>
      <c r="AT4359" s="24" t="s">
        <v>135</v>
      </c>
      <c r="AU4359" s="24" t="s">
        <v>138</v>
      </c>
    </row>
    <row r="4360" spans="2:65" s="1" customFormat="1" ht="22.5" customHeight="1">
      <c r="B4360" s="41"/>
      <c r="C4360" s="193" t="s">
        <v>2751</v>
      </c>
      <c r="D4360" s="193" t="s">
        <v>129</v>
      </c>
      <c r="E4360" s="194" t="s">
        <v>5205</v>
      </c>
      <c r="F4360" s="195" t="s">
        <v>5011</v>
      </c>
      <c r="G4360" s="196" t="s">
        <v>132</v>
      </c>
      <c r="H4360" s="197">
        <v>1</v>
      </c>
      <c r="I4360" s="198"/>
      <c r="J4360" s="199">
        <f>ROUND(I4360*H4360,2)</f>
        <v>0</v>
      </c>
      <c r="K4360" s="195" t="s">
        <v>21</v>
      </c>
      <c r="L4360" s="61"/>
      <c r="M4360" s="200" t="s">
        <v>21</v>
      </c>
      <c r="N4360" s="201" t="s">
        <v>42</v>
      </c>
      <c r="O4360" s="42"/>
      <c r="P4360" s="202">
        <f>O4360*H4360</f>
        <v>0</v>
      </c>
      <c r="Q4360" s="202">
        <v>0</v>
      </c>
      <c r="R4360" s="202">
        <f>Q4360*H4360</f>
        <v>0</v>
      </c>
      <c r="S4360" s="202">
        <v>0</v>
      </c>
      <c r="T4360" s="203">
        <f>S4360*H4360</f>
        <v>0</v>
      </c>
      <c r="AR4360" s="24" t="s">
        <v>133</v>
      </c>
      <c r="AT4360" s="24" t="s">
        <v>129</v>
      </c>
      <c r="AU4360" s="24" t="s">
        <v>138</v>
      </c>
      <c r="AY4360" s="24" t="s">
        <v>126</v>
      </c>
      <c r="BE4360" s="204">
        <f>IF(N4360="základní",J4360,0)</f>
        <v>0</v>
      </c>
      <c r="BF4360" s="204">
        <f>IF(N4360="snížená",J4360,0)</f>
        <v>0</v>
      </c>
      <c r="BG4360" s="204">
        <f>IF(N4360="zákl. přenesená",J4360,0)</f>
        <v>0</v>
      </c>
      <c r="BH4360" s="204">
        <f>IF(N4360="sníž. přenesená",J4360,0)</f>
        <v>0</v>
      </c>
      <c r="BI4360" s="204">
        <f>IF(N4360="nulová",J4360,0)</f>
        <v>0</v>
      </c>
      <c r="BJ4360" s="24" t="s">
        <v>134</v>
      </c>
      <c r="BK4360" s="204">
        <f>ROUND(I4360*H4360,2)</f>
        <v>0</v>
      </c>
      <c r="BL4360" s="24" t="s">
        <v>133</v>
      </c>
      <c r="BM4360" s="24" t="s">
        <v>5206</v>
      </c>
    </row>
    <row r="4361" spans="2:65" s="1" customFormat="1" ht="13.5">
      <c r="B4361" s="41"/>
      <c r="C4361" s="63"/>
      <c r="D4361" s="208" t="s">
        <v>135</v>
      </c>
      <c r="E4361" s="63"/>
      <c r="F4361" s="209" t="s">
        <v>5013</v>
      </c>
      <c r="G4361" s="63"/>
      <c r="H4361" s="63"/>
      <c r="I4361" s="163"/>
      <c r="J4361" s="63"/>
      <c r="K4361" s="63"/>
      <c r="L4361" s="61"/>
      <c r="M4361" s="207"/>
      <c r="N4361" s="42"/>
      <c r="O4361" s="42"/>
      <c r="P4361" s="42"/>
      <c r="Q4361" s="42"/>
      <c r="R4361" s="42"/>
      <c r="S4361" s="42"/>
      <c r="T4361" s="78"/>
      <c r="AT4361" s="24" t="s">
        <v>135</v>
      </c>
      <c r="AU4361" s="24" t="s">
        <v>138</v>
      </c>
    </row>
    <row r="4362" spans="2:65" s="10" customFormat="1" ht="22.35" customHeight="1">
      <c r="B4362" s="176"/>
      <c r="C4362" s="177"/>
      <c r="D4362" s="190" t="s">
        <v>69</v>
      </c>
      <c r="E4362" s="191" t="s">
        <v>5207</v>
      </c>
      <c r="F4362" s="191" t="s">
        <v>5208</v>
      </c>
      <c r="G4362" s="177"/>
      <c r="H4362" s="177"/>
      <c r="I4362" s="180"/>
      <c r="J4362" s="192">
        <f>BK4362</f>
        <v>0</v>
      </c>
      <c r="K4362" s="177"/>
      <c r="L4362" s="182"/>
      <c r="M4362" s="183"/>
      <c r="N4362" s="184"/>
      <c r="O4362" s="184"/>
      <c r="P4362" s="185">
        <f>SUM(P4363:P4384)</f>
        <v>0</v>
      </c>
      <c r="Q4362" s="184"/>
      <c r="R4362" s="185">
        <f>SUM(R4363:R4384)</f>
        <v>0</v>
      </c>
      <c r="S4362" s="184"/>
      <c r="T4362" s="186">
        <f>SUM(T4363:T4384)</f>
        <v>0</v>
      </c>
      <c r="AR4362" s="187" t="s">
        <v>78</v>
      </c>
      <c r="AT4362" s="188" t="s">
        <v>69</v>
      </c>
      <c r="AU4362" s="188" t="s">
        <v>134</v>
      </c>
      <c r="AY4362" s="187" t="s">
        <v>126</v>
      </c>
      <c r="BK4362" s="189">
        <f>SUM(BK4363:BK4384)</f>
        <v>0</v>
      </c>
    </row>
    <row r="4363" spans="2:65" s="1" customFormat="1" ht="22.5" customHeight="1">
      <c r="B4363" s="41"/>
      <c r="C4363" s="193" t="s">
        <v>5209</v>
      </c>
      <c r="D4363" s="193" t="s">
        <v>129</v>
      </c>
      <c r="E4363" s="194" t="s">
        <v>5210</v>
      </c>
      <c r="F4363" s="195" t="s">
        <v>5211</v>
      </c>
      <c r="G4363" s="196" t="s">
        <v>489</v>
      </c>
      <c r="H4363" s="197">
        <v>1</v>
      </c>
      <c r="I4363" s="198"/>
      <c r="J4363" s="199">
        <f>ROUND(I4363*H4363,2)</f>
        <v>0</v>
      </c>
      <c r="K4363" s="195" t="s">
        <v>21</v>
      </c>
      <c r="L4363" s="61"/>
      <c r="M4363" s="200" t="s">
        <v>21</v>
      </c>
      <c r="N4363" s="201" t="s">
        <v>42</v>
      </c>
      <c r="O4363" s="42"/>
      <c r="P4363" s="202">
        <f>O4363*H4363</f>
        <v>0</v>
      </c>
      <c r="Q4363" s="202">
        <v>0</v>
      </c>
      <c r="R4363" s="202">
        <f>Q4363*H4363</f>
        <v>0</v>
      </c>
      <c r="S4363" s="202">
        <v>0</v>
      </c>
      <c r="T4363" s="203">
        <f>S4363*H4363</f>
        <v>0</v>
      </c>
      <c r="AR4363" s="24" t="s">
        <v>133</v>
      </c>
      <c r="AT4363" s="24" t="s">
        <v>129</v>
      </c>
      <c r="AU4363" s="24" t="s">
        <v>138</v>
      </c>
      <c r="AY4363" s="24" t="s">
        <v>126</v>
      </c>
      <c r="BE4363" s="204">
        <f>IF(N4363="základní",J4363,0)</f>
        <v>0</v>
      </c>
      <c r="BF4363" s="204">
        <f>IF(N4363="snížená",J4363,0)</f>
        <v>0</v>
      </c>
      <c r="BG4363" s="204">
        <f>IF(N4363="zákl. přenesená",J4363,0)</f>
        <v>0</v>
      </c>
      <c r="BH4363" s="204">
        <f>IF(N4363="sníž. přenesená",J4363,0)</f>
        <v>0</v>
      </c>
      <c r="BI4363" s="204">
        <f>IF(N4363="nulová",J4363,0)</f>
        <v>0</v>
      </c>
      <c r="BJ4363" s="24" t="s">
        <v>134</v>
      </c>
      <c r="BK4363" s="204">
        <f>ROUND(I4363*H4363,2)</f>
        <v>0</v>
      </c>
      <c r="BL4363" s="24" t="s">
        <v>133</v>
      </c>
      <c r="BM4363" s="24" t="s">
        <v>5212</v>
      </c>
    </row>
    <row r="4364" spans="2:65" s="1" customFormat="1" ht="13.5">
      <c r="B4364" s="41"/>
      <c r="C4364" s="63"/>
      <c r="D4364" s="205" t="s">
        <v>135</v>
      </c>
      <c r="E4364" s="63"/>
      <c r="F4364" s="206" t="s">
        <v>4918</v>
      </c>
      <c r="G4364" s="63"/>
      <c r="H4364" s="63"/>
      <c r="I4364" s="163"/>
      <c r="J4364" s="63"/>
      <c r="K4364" s="63"/>
      <c r="L4364" s="61"/>
      <c r="M4364" s="207"/>
      <c r="N4364" s="42"/>
      <c r="O4364" s="42"/>
      <c r="P4364" s="42"/>
      <c r="Q4364" s="42"/>
      <c r="R4364" s="42"/>
      <c r="S4364" s="42"/>
      <c r="T4364" s="78"/>
      <c r="AT4364" s="24" t="s">
        <v>135</v>
      </c>
      <c r="AU4364" s="24" t="s">
        <v>138</v>
      </c>
    </row>
    <row r="4365" spans="2:65" s="1" customFormat="1" ht="22.5" customHeight="1">
      <c r="B4365" s="41"/>
      <c r="C4365" s="193" t="s">
        <v>2754</v>
      </c>
      <c r="D4365" s="193" t="s">
        <v>129</v>
      </c>
      <c r="E4365" s="194" t="s">
        <v>5213</v>
      </c>
      <c r="F4365" s="195" t="s">
        <v>4936</v>
      </c>
      <c r="G4365" s="196" t="s">
        <v>489</v>
      </c>
      <c r="H4365" s="197">
        <v>2</v>
      </c>
      <c r="I4365" s="198"/>
      <c r="J4365" s="199">
        <f>ROUND(I4365*H4365,2)</f>
        <v>0</v>
      </c>
      <c r="K4365" s="195" t="s">
        <v>21</v>
      </c>
      <c r="L4365" s="61"/>
      <c r="M4365" s="200" t="s">
        <v>21</v>
      </c>
      <c r="N4365" s="201" t="s">
        <v>42</v>
      </c>
      <c r="O4365" s="42"/>
      <c r="P4365" s="202">
        <f>O4365*H4365</f>
        <v>0</v>
      </c>
      <c r="Q4365" s="202">
        <v>0</v>
      </c>
      <c r="R4365" s="202">
        <f>Q4365*H4365</f>
        <v>0</v>
      </c>
      <c r="S4365" s="202">
        <v>0</v>
      </c>
      <c r="T4365" s="203">
        <f>S4365*H4365</f>
        <v>0</v>
      </c>
      <c r="AR4365" s="24" t="s">
        <v>133</v>
      </c>
      <c r="AT4365" s="24" t="s">
        <v>129</v>
      </c>
      <c r="AU4365" s="24" t="s">
        <v>138</v>
      </c>
      <c r="AY4365" s="24" t="s">
        <v>126</v>
      </c>
      <c r="BE4365" s="204">
        <f>IF(N4365="základní",J4365,0)</f>
        <v>0</v>
      </c>
      <c r="BF4365" s="204">
        <f>IF(N4365="snížená",J4365,0)</f>
        <v>0</v>
      </c>
      <c r="BG4365" s="204">
        <f>IF(N4365="zákl. přenesená",J4365,0)</f>
        <v>0</v>
      </c>
      <c r="BH4365" s="204">
        <f>IF(N4365="sníž. přenesená",J4365,0)</f>
        <v>0</v>
      </c>
      <c r="BI4365" s="204">
        <f>IF(N4365="nulová",J4365,0)</f>
        <v>0</v>
      </c>
      <c r="BJ4365" s="24" t="s">
        <v>134</v>
      </c>
      <c r="BK4365" s="204">
        <f>ROUND(I4365*H4365,2)</f>
        <v>0</v>
      </c>
      <c r="BL4365" s="24" t="s">
        <v>133</v>
      </c>
      <c r="BM4365" s="24" t="s">
        <v>5214</v>
      </c>
    </row>
    <row r="4366" spans="2:65" s="1" customFormat="1" ht="13.5">
      <c r="B4366" s="41"/>
      <c r="C4366" s="63"/>
      <c r="D4366" s="205" t="s">
        <v>135</v>
      </c>
      <c r="E4366" s="63"/>
      <c r="F4366" s="206" t="s">
        <v>4938</v>
      </c>
      <c r="G4366" s="63"/>
      <c r="H4366" s="63"/>
      <c r="I4366" s="163"/>
      <c r="J4366" s="63"/>
      <c r="K4366" s="63"/>
      <c r="L4366" s="61"/>
      <c r="M4366" s="207"/>
      <c r="N4366" s="42"/>
      <c r="O4366" s="42"/>
      <c r="P4366" s="42"/>
      <c r="Q4366" s="42"/>
      <c r="R4366" s="42"/>
      <c r="S4366" s="42"/>
      <c r="T4366" s="78"/>
      <c r="AT4366" s="24" t="s">
        <v>135</v>
      </c>
      <c r="AU4366" s="24" t="s">
        <v>138</v>
      </c>
    </row>
    <row r="4367" spans="2:65" s="1" customFormat="1" ht="22.5" customHeight="1">
      <c r="B4367" s="41"/>
      <c r="C4367" s="193" t="s">
        <v>5215</v>
      </c>
      <c r="D4367" s="193" t="s">
        <v>129</v>
      </c>
      <c r="E4367" s="194" t="s">
        <v>5216</v>
      </c>
      <c r="F4367" s="195" t="s">
        <v>5032</v>
      </c>
      <c r="G4367" s="196" t="s">
        <v>489</v>
      </c>
      <c r="H4367" s="197">
        <v>13</v>
      </c>
      <c r="I4367" s="198"/>
      <c r="J4367" s="199">
        <f>ROUND(I4367*H4367,2)</f>
        <v>0</v>
      </c>
      <c r="K4367" s="195" t="s">
        <v>21</v>
      </c>
      <c r="L4367" s="61"/>
      <c r="M4367" s="200" t="s">
        <v>21</v>
      </c>
      <c r="N4367" s="201" t="s">
        <v>42</v>
      </c>
      <c r="O4367" s="42"/>
      <c r="P4367" s="202">
        <f>O4367*H4367</f>
        <v>0</v>
      </c>
      <c r="Q4367" s="202">
        <v>0</v>
      </c>
      <c r="R4367" s="202">
        <f>Q4367*H4367</f>
        <v>0</v>
      </c>
      <c r="S4367" s="202">
        <v>0</v>
      </c>
      <c r="T4367" s="203">
        <f>S4367*H4367</f>
        <v>0</v>
      </c>
      <c r="AR4367" s="24" t="s">
        <v>133</v>
      </c>
      <c r="AT4367" s="24" t="s">
        <v>129</v>
      </c>
      <c r="AU4367" s="24" t="s">
        <v>138</v>
      </c>
      <c r="AY4367" s="24" t="s">
        <v>126</v>
      </c>
      <c r="BE4367" s="204">
        <f>IF(N4367="základní",J4367,0)</f>
        <v>0</v>
      </c>
      <c r="BF4367" s="204">
        <f>IF(N4367="snížená",J4367,0)</f>
        <v>0</v>
      </c>
      <c r="BG4367" s="204">
        <f>IF(N4367="zákl. přenesená",J4367,0)</f>
        <v>0</v>
      </c>
      <c r="BH4367" s="204">
        <f>IF(N4367="sníž. přenesená",J4367,0)</f>
        <v>0</v>
      </c>
      <c r="BI4367" s="204">
        <f>IF(N4367="nulová",J4367,0)</f>
        <v>0</v>
      </c>
      <c r="BJ4367" s="24" t="s">
        <v>134</v>
      </c>
      <c r="BK4367" s="204">
        <f>ROUND(I4367*H4367,2)</f>
        <v>0</v>
      </c>
      <c r="BL4367" s="24" t="s">
        <v>133</v>
      </c>
      <c r="BM4367" s="24" t="s">
        <v>5217</v>
      </c>
    </row>
    <row r="4368" spans="2:65" s="1" customFormat="1" ht="13.5">
      <c r="B4368" s="41"/>
      <c r="C4368" s="63"/>
      <c r="D4368" s="205" t="s">
        <v>135</v>
      </c>
      <c r="E4368" s="63"/>
      <c r="F4368" s="206" t="s">
        <v>5034</v>
      </c>
      <c r="G4368" s="63"/>
      <c r="H4368" s="63"/>
      <c r="I4368" s="163"/>
      <c r="J4368" s="63"/>
      <c r="K4368" s="63"/>
      <c r="L4368" s="61"/>
      <c r="M4368" s="207"/>
      <c r="N4368" s="42"/>
      <c r="O4368" s="42"/>
      <c r="P4368" s="42"/>
      <c r="Q4368" s="42"/>
      <c r="R4368" s="42"/>
      <c r="S4368" s="42"/>
      <c r="T4368" s="78"/>
      <c r="AT4368" s="24" t="s">
        <v>135</v>
      </c>
      <c r="AU4368" s="24" t="s">
        <v>138</v>
      </c>
    </row>
    <row r="4369" spans="2:65" s="1" customFormat="1" ht="22.5" customHeight="1">
      <c r="B4369" s="41"/>
      <c r="C4369" s="193" t="s">
        <v>2759</v>
      </c>
      <c r="D4369" s="193" t="s">
        <v>129</v>
      </c>
      <c r="E4369" s="194" t="s">
        <v>5218</v>
      </c>
      <c r="F4369" s="195" t="s">
        <v>4958</v>
      </c>
      <c r="G4369" s="196" t="s">
        <v>489</v>
      </c>
      <c r="H4369" s="197">
        <v>2</v>
      </c>
      <c r="I4369" s="198"/>
      <c r="J4369" s="199">
        <f>ROUND(I4369*H4369,2)</f>
        <v>0</v>
      </c>
      <c r="K4369" s="195" t="s">
        <v>21</v>
      </c>
      <c r="L4369" s="61"/>
      <c r="M4369" s="200" t="s">
        <v>21</v>
      </c>
      <c r="N4369" s="201" t="s">
        <v>42</v>
      </c>
      <c r="O4369" s="42"/>
      <c r="P4369" s="202">
        <f>O4369*H4369</f>
        <v>0</v>
      </c>
      <c r="Q4369" s="202">
        <v>0</v>
      </c>
      <c r="R4369" s="202">
        <f>Q4369*H4369</f>
        <v>0</v>
      </c>
      <c r="S4369" s="202">
        <v>0</v>
      </c>
      <c r="T4369" s="203">
        <f>S4369*H4369</f>
        <v>0</v>
      </c>
      <c r="AR4369" s="24" t="s">
        <v>133</v>
      </c>
      <c r="AT4369" s="24" t="s">
        <v>129</v>
      </c>
      <c r="AU4369" s="24" t="s">
        <v>138</v>
      </c>
      <c r="AY4369" s="24" t="s">
        <v>126</v>
      </c>
      <c r="BE4369" s="204">
        <f>IF(N4369="základní",J4369,0)</f>
        <v>0</v>
      </c>
      <c r="BF4369" s="204">
        <f>IF(N4369="snížená",J4369,0)</f>
        <v>0</v>
      </c>
      <c r="BG4369" s="204">
        <f>IF(N4369="zákl. přenesená",J4369,0)</f>
        <v>0</v>
      </c>
      <c r="BH4369" s="204">
        <f>IF(N4369="sníž. přenesená",J4369,0)</f>
        <v>0</v>
      </c>
      <c r="BI4369" s="204">
        <f>IF(N4369="nulová",J4369,0)</f>
        <v>0</v>
      </c>
      <c r="BJ4369" s="24" t="s">
        <v>134</v>
      </c>
      <c r="BK4369" s="204">
        <f>ROUND(I4369*H4369,2)</f>
        <v>0</v>
      </c>
      <c r="BL4369" s="24" t="s">
        <v>133</v>
      </c>
      <c r="BM4369" s="24" t="s">
        <v>5219</v>
      </c>
    </row>
    <row r="4370" spans="2:65" s="1" customFormat="1" ht="13.5">
      <c r="B4370" s="41"/>
      <c r="C4370" s="63"/>
      <c r="D4370" s="205" t="s">
        <v>135</v>
      </c>
      <c r="E4370" s="63"/>
      <c r="F4370" s="206" t="s">
        <v>4960</v>
      </c>
      <c r="G4370" s="63"/>
      <c r="H4370" s="63"/>
      <c r="I4370" s="163"/>
      <c r="J4370" s="63"/>
      <c r="K4370" s="63"/>
      <c r="L4370" s="61"/>
      <c r="M4370" s="207"/>
      <c r="N4370" s="42"/>
      <c r="O4370" s="42"/>
      <c r="P4370" s="42"/>
      <c r="Q4370" s="42"/>
      <c r="R4370" s="42"/>
      <c r="S4370" s="42"/>
      <c r="T4370" s="78"/>
      <c r="AT4370" s="24" t="s">
        <v>135</v>
      </c>
      <c r="AU4370" s="24" t="s">
        <v>138</v>
      </c>
    </row>
    <row r="4371" spans="2:65" s="1" customFormat="1" ht="22.5" customHeight="1">
      <c r="B4371" s="41"/>
      <c r="C4371" s="193" t="s">
        <v>5220</v>
      </c>
      <c r="D4371" s="193" t="s">
        <v>129</v>
      </c>
      <c r="E4371" s="194" t="s">
        <v>5221</v>
      </c>
      <c r="F4371" s="195" t="s">
        <v>4966</v>
      </c>
      <c r="G4371" s="196" t="s">
        <v>489</v>
      </c>
      <c r="H4371" s="197">
        <v>1</v>
      </c>
      <c r="I4371" s="198"/>
      <c r="J4371" s="199">
        <f>ROUND(I4371*H4371,2)</f>
        <v>0</v>
      </c>
      <c r="K4371" s="195" t="s">
        <v>21</v>
      </c>
      <c r="L4371" s="61"/>
      <c r="M4371" s="200" t="s">
        <v>21</v>
      </c>
      <c r="N4371" s="201" t="s">
        <v>42</v>
      </c>
      <c r="O4371" s="42"/>
      <c r="P4371" s="202">
        <f>O4371*H4371</f>
        <v>0</v>
      </c>
      <c r="Q4371" s="202">
        <v>0</v>
      </c>
      <c r="R4371" s="202">
        <f>Q4371*H4371</f>
        <v>0</v>
      </c>
      <c r="S4371" s="202">
        <v>0</v>
      </c>
      <c r="T4371" s="203">
        <f>S4371*H4371</f>
        <v>0</v>
      </c>
      <c r="AR4371" s="24" t="s">
        <v>133</v>
      </c>
      <c r="AT4371" s="24" t="s">
        <v>129</v>
      </c>
      <c r="AU4371" s="24" t="s">
        <v>138</v>
      </c>
      <c r="AY4371" s="24" t="s">
        <v>126</v>
      </c>
      <c r="BE4371" s="204">
        <f>IF(N4371="základní",J4371,0)</f>
        <v>0</v>
      </c>
      <c r="BF4371" s="204">
        <f>IF(N4371="snížená",J4371,0)</f>
        <v>0</v>
      </c>
      <c r="BG4371" s="204">
        <f>IF(N4371="zákl. přenesená",J4371,0)</f>
        <v>0</v>
      </c>
      <c r="BH4371" s="204">
        <f>IF(N4371="sníž. přenesená",J4371,0)</f>
        <v>0</v>
      </c>
      <c r="BI4371" s="204">
        <f>IF(N4371="nulová",J4371,0)</f>
        <v>0</v>
      </c>
      <c r="BJ4371" s="24" t="s">
        <v>134</v>
      </c>
      <c r="BK4371" s="204">
        <f>ROUND(I4371*H4371,2)</f>
        <v>0</v>
      </c>
      <c r="BL4371" s="24" t="s">
        <v>133</v>
      </c>
      <c r="BM4371" s="24" t="s">
        <v>5222</v>
      </c>
    </row>
    <row r="4372" spans="2:65" s="1" customFormat="1" ht="13.5">
      <c r="B4372" s="41"/>
      <c r="C4372" s="63"/>
      <c r="D4372" s="205" t="s">
        <v>135</v>
      </c>
      <c r="E4372" s="63"/>
      <c r="F4372" s="206" t="s">
        <v>4966</v>
      </c>
      <c r="G4372" s="63"/>
      <c r="H4372" s="63"/>
      <c r="I4372" s="163"/>
      <c r="J4372" s="63"/>
      <c r="K4372" s="63"/>
      <c r="L4372" s="61"/>
      <c r="M4372" s="207"/>
      <c r="N4372" s="42"/>
      <c r="O4372" s="42"/>
      <c r="P4372" s="42"/>
      <c r="Q4372" s="42"/>
      <c r="R4372" s="42"/>
      <c r="S4372" s="42"/>
      <c r="T4372" s="78"/>
      <c r="AT4372" s="24" t="s">
        <v>135</v>
      </c>
      <c r="AU4372" s="24" t="s">
        <v>138</v>
      </c>
    </row>
    <row r="4373" spans="2:65" s="1" customFormat="1" ht="22.5" customHeight="1">
      <c r="B4373" s="41"/>
      <c r="C4373" s="193" t="s">
        <v>2763</v>
      </c>
      <c r="D4373" s="193" t="s">
        <v>129</v>
      </c>
      <c r="E4373" s="194" t="s">
        <v>5223</v>
      </c>
      <c r="F4373" s="195" t="s">
        <v>5224</v>
      </c>
      <c r="G4373" s="196" t="s">
        <v>489</v>
      </c>
      <c r="H4373" s="197">
        <v>2</v>
      </c>
      <c r="I4373" s="198"/>
      <c r="J4373" s="199">
        <f>ROUND(I4373*H4373,2)</f>
        <v>0</v>
      </c>
      <c r="K4373" s="195" t="s">
        <v>21</v>
      </c>
      <c r="L4373" s="61"/>
      <c r="M4373" s="200" t="s">
        <v>21</v>
      </c>
      <c r="N4373" s="201" t="s">
        <v>42</v>
      </c>
      <c r="O4373" s="42"/>
      <c r="P4373" s="202">
        <f>O4373*H4373</f>
        <v>0</v>
      </c>
      <c r="Q4373" s="202">
        <v>0</v>
      </c>
      <c r="R4373" s="202">
        <f>Q4373*H4373</f>
        <v>0</v>
      </c>
      <c r="S4373" s="202">
        <v>0</v>
      </c>
      <c r="T4373" s="203">
        <f>S4373*H4373</f>
        <v>0</v>
      </c>
      <c r="AR4373" s="24" t="s">
        <v>133</v>
      </c>
      <c r="AT4373" s="24" t="s">
        <v>129</v>
      </c>
      <c r="AU4373" s="24" t="s">
        <v>138</v>
      </c>
      <c r="AY4373" s="24" t="s">
        <v>126</v>
      </c>
      <c r="BE4373" s="204">
        <f>IF(N4373="základní",J4373,0)</f>
        <v>0</v>
      </c>
      <c r="BF4373" s="204">
        <f>IF(N4373="snížená",J4373,0)</f>
        <v>0</v>
      </c>
      <c r="BG4373" s="204">
        <f>IF(N4373="zákl. přenesená",J4373,0)</f>
        <v>0</v>
      </c>
      <c r="BH4373" s="204">
        <f>IF(N4373="sníž. přenesená",J4373,0)</f>
        <v>0</v>
      </c>
      <c r="BI4373" s="204">
        <f>IF(N4373="nulová",J4373,0)</f>
        <v>0</v>
      </c>
      <c r="BJ4373" s="24" t="s">
        <v>134</v>
      </c>
      <c r="BK4373" s="204">
        <f>ROUND(I4373*H4373,2)</f>
        <v>0</v>
      </c>
      <c r="BL4373" s="24" t="s">
        <v>133</v>
      </c>
      <c r="BM4373" s="24" t="s">
        <v>5225</v>
      </c>
    </row>
    <row r="4374" spans="2:65" s="1" customFormat="1" ht="13.5">
      <c r="B4374" s="41"/>
      <c r="C4374" s="63"/>
      <c r="D4374" s="205" t="s">
        <v>135</v>
      </c>
      <c r="E4374" s="63"/>
      <c r="F4374" s="206" t="s">
        <v>5224</v>
      </c>
      <c r="G4374" s="63"/>
      <c r="H4374" s="63"/>
      <c r="I4374" s="163"/>
      <c r="J4374" s="63"/>
      <c r="K4374" s="63"/>
      <c r="L4374" s="61"/>
      <c r="M4374" s="207"/>
      <c r="N4374" s="42"/>
      <c r="O4374" s="42"/>
      <c r="P4374" s="42"/>
      <c r="Q4374" s="42"/>
      <c r="R4374" s="42"/>
      <c r="S4374" s="42"/>
      <c r="T4374" s="78"/>
      <c r="AT4374" s="24" t="s">
        <v>135</v>
      </c>
      <c r="AU4374" s="24" t="s">
        <v>138</v>
      </c>
    </row>
    <row r="4375" spans="2:65" s="1" customFormat="1" ht="22.5" customHeight="1">
      <c r="B4375" s="41"/>
      <c r="C4375" s="193" t="s">
        <v>5226</v>
      </c>
      <c r="D4375" s="193" t="s">
        <v>129</v>
      </c>
      <c r="E4375" s="194" t="s">
        <v>5227</v>
      </c>
      <c r="F4375" s="195" t="s">
        <v>4973</v>
      </c>
      <c r="G4375" s="196" t="s">
        <v>489</v>
      </c>
      <c r="H4375" s="197">
        <v>1</v>
      </c>
      <c r="I4375" s="198"/>
      <c r="J4375" s="199">
        <f>ROUND(I4375*H4375,2)</f>
        <v>0</v>
      </c>
      <c r="K4375" s="195" t="s">
        <v>21</v>
      </c>
      <c r="L4375" s="61"/>
      <c r="M4375" s="200" t="s">
        <v>21</v>
      </c>
      <c r="N4375" s="201" t="s">
        <v>42</v>
      </c>
      <c r="O4375" s="42"/>
      <c r="P4375" s="202">
        <f>O4375*H4375</f>
        <v>0</v>
      </c>
      <c r="Q4375" s="202">
        <v>0</v>
      </c>
      <c r="R4375" s="202">
        <f>Q4375*H4375</f>
        <v>0</v>
      </c>
      <c r="S4375" s="202">
        <v>0</v>
      </c>
      <c r="T4375" s="203">
        <f>S4375*H4375</f>
        <v>0</v>
      </c>
      <c r="AR4375" s="24" t="s">
        <v>133</v>
      </c>
      <c r="AT4375" s="24" t="s">
        <v>129</v>
      </c>
      <c r="AU4375" s="24" t="s">
        <v>138</v>
      </c>
      <c r="AY4375" s="24" t="s">
        <v>126</v>
      </c>
      <c r="BE4375" s="204">
        <f>IF(N4375="základní",J4375,0)</f>
        <v>0</v>
      </c>
      <c r="BF4375" s="204">
        <f>IF(N4375="snížená",J4375,0)</f>
        <v>0</v>
      </c>
      <c r="BG4375" s="204">
        <f>IF(N4375="zákl. přenesená",J4375,0)</f>
        <v>0</v>
      </c>
      <c r="BH4375" s="204">
        <f>IF(N4375="sníž. přenesená",J4375,0)</f>
        <v>0</v>
      </c>
      <c r="BI4375" s="204">
        <f>IF(N4375="nulová",J4375,0)</f>
        <v>0</v>
      </c>
      <c r="BJ4375" s="24" t="s">
        <v>134</v>
      </c>
      <c r="BK4375" s="204">
        <f>ROUND(I4375*H4375,2)</f>
        <v>0</v>
      </c>
      <c r="BL4375" s="24" t="s">
        <v>133</v>
      </c>
      <c r="BM4375" s="24" t="s">
        <v>5228</v>
      </c>
    </row>
    <row r="4376" spans="2:65" s="1" customFormat="1" ht="13.5">
      <c r="B4376" s="41"/>
      <c r="C4376" s="63"/>
      <c r="D4376" s="205" t="s">
        <v>135</v>
      </c>
      <c r="E4376" s="63"/>
      <c r="F4376" s="206" t="s">
        <v>4973</v>
      </c>
      <c r="G4376" s="63"/>
      <c r="H4376" s="63"/>
      <c r="I4376" s="163"/>
      <c r="J4376" s="63"/>
      <c r="K4376" s="63"/>
      <c r="L4376" s="61"/>
      <c r="M4376" s="207"/>
      <c r="N4376" s="42"/>
      <c r="O4376" s="42"/>
      <c r="P4376" s="42"/>
      <c r="Q4376" s="42"/>
      <c r="R4376" s="42"/>
      <c r="S4376" s="42"/>
      <c r="T4376" s="78"/>
      <c r="AT4376" s="24" t="s">
        <v>135</v>
      </c>
      <c r="AU4376" s="24" t="s">
        <v>138</v>
      </c>
    </row>
    <row r="4377" spans="2:65" s="1" customFormat="1" ht="22.5" customHeight="1">
      <c r="B4377" s="41"/>
      <c r="C4377" s="193" t="s">
        <v>2770</v>
      </c>
      <c r="D4377" s="193" t="s">
        <v>129</v>
      </c>
      <c r="E4377" s="194" t="s">
        <v>5229</v>
      </c>
      <c r="F4377" s="195" t="s">
        <v>5230</v>
      </c>
      <c r="G4377" s="196" t="s">
        <v>489</v>
      </c>
      <c r="H4377" s="197">
        <v>1</v>
      </c>
      <c r="I4377" s="198"/>
      <c r="J4377" s="199">
        <f>ROUND(I4377*H4377,2)</f>
        <v>0</v>
      </c>
      <c r="K4377" s="195" t="s">
        <v>21</v>
      </c>
      <c r="L4377" s="61"/>
      <c r="M4377" s="200" t="s">
        <v>21</v>
      </c>
      <c r="N4377" s="201" t="s">
        <v>42</v>
      </c>
      <c r="O4377" s="42"/>
      <c r="P4377" s="202">
        <f>O4377*H4377</f>
        <v>0</v>
      </c>
      <c r="Q4377" s="202">
        <v>0</v>
      </c>
      <c r="R4377" s="202">
        <f>Q4377*H4377</f>
        <v>0</v>
      </c>
      <c r="S4377" s="202">
        <v>0</v>
      </c>
      <c r="T4377" s="203">
        <f>S4377*H4377</f>
        <v>0</v>
      </c>
      <c r="AR4377" s="24" t="s">
        <v>133</v>
      </c>
      <c r="AT4377" s="24" t="s">
        <v>129</v>
      </c>
      <c r="AU4377" s="24" t="s">
        <v>138</v>
      </c>
      <c r="AY4377" s="24" t="s">
        <v>126</v>
      </c>
      <c r="BE4377" s="204">
        <f>IF(N4377="základní",J4377,0)</f>
        <v>0</v>
      </c>
      <c r="BF4377" s="204">
        <f>IF(N4377="snížená",J4377,0)</f>
        <v>0</v>
      </c>
      <c r="BG4377" s="204">
        <f>IF(N4377="zákl. přenesená",J4377,0)</f>
        <v>0</v>
      </c>
      <c r="BH4377" s="204">
        <f>IF(N4377="sníž. přenesená",J4377,0)</f>
        <v>0</v>
      </c>
      <c r="BI4377" s="204">
        <f>IF(N4377="nulová",J4377,0)</f>
        <v>0</v>
      </c>
      <c r="BJ4377" s="24" t="s">
        <v>134</v>
      </c>
      <c r="BK4377" s="204">
        <f>ROUND(I4377*H4377,2)</f>
        <v>0</v>
      </c>
      <c r="BL4377" s="24" t="s">
        <v>133</v>
      </c>
      <c r="BM4377" s="24" t="s">
        <v>5231</v>
      </c>
    </row>
    <row r="4378" spans="2:65" s="1" customFormat="1" ht="13.5">
      <c r="B4378" s="41"/>
      <c r="C4378" s="63"/>
      <c r="D4378" s="205" t="s">
        <v>135</v>
      </c>
      <c r="E4378" s="63"/>
      <c r="F4378" s="206" t="s">
        <v>5232</v>
      </c>
      <c r="G4378" s="63"/>
      <c r="H4378" s="63"/>
      <c r="I4378" s="163"/>
      <c r="J4378" s="63"/>
      <c r="K4378" s="63"/>
      <c r="L4378" s="61"/>
      <c r="M4378" s="207"/>
      <c r="N4378" s="42"/>
      <c r="O4378" s="42"/>
      <c r="P4378" s="42"/>
      <c r="Q4378" s="42"/>
      <c r="R4378" s="42"/>
      <c r="S4378" s="42"/>
      <c r="T4378" s="78"/>
      <c r="AT4378" s="24" t="s">
        <v>135</v>
      </c>
      <c r="AU4378" s="24" t="s">
        <v>138</v>
      </c>
    </row>
    <row r="4379" spans="2:65" s="1" customFormat="1" ht="22.5" customHeight="1">
      <c r="B4379" s="41"/>
      <c r="C4379" s="193" t="s">
        <v>5233</v>
      </c>
      <c r="D4379" s="193" t="s">
        <v>129</v>
      </c>
      <c r="E4379" s="194" t="s">
        <v>5234</v>
      </c>
      <c r="F4379" s="195" t="s">
        <v>5006</v>
      </c>
      <c r="G4379" s="196" t="s">
        <v>132</v>
      </c>
      <c r="H4379" s="197">
        <v>1</v>
      </c>
      <c r="I4379" s="198"/>
      <c r="J4379" s="199">
        <f>ROUND(I4379*H4379,2)</f>
        <v>0</v>
      </c>
      <c r="K4379" s="195" t="s">
        <v>21</v>
      </c>
      <c r="L4379" s="61"/>
      <c r="M4379" s="200" t="s">
        <v>21</v>
      </c>
      <c r="N4379" s="201" t="s">
        <v>42</v>
      </c>
      <c r="O4379" s="42"/>
      <c r="P4379" s="202">
        <f>O4379*H4379</f>
        <v>0</v>
      </c>
      <c r="Q4379" s="202">
        <v>0</v>
      </c>
      <c r="R4379" s="202">
        <f>Q4379*H4379</f>
        <v>0</v>
      </c>
      <c r="S4379" s="202">
        <v>0</v>
      </c>
      <c r="T4379" s="203">
        <f>S4379*H4379</f>
        <v>0</v>
      </c>
      <c r="AR4379" s="24" t="s">
        <v>133</v>
      </c>
      <c r="AT4379" s="24" t="s">
        <v>129</v>
      </c>
      <c r="AU4379" s="24" t="s">
        <v>138</v>
      </c>
      <c r="AY4379" s="24" t="s">
        <v>126</v>
      </c>
      <c r="BE4379" s="204">
        <f>IF(N4379="základní",J4379,0)</f>
        <v>0</v>
      </c>
      <c r="BF4379" s="204">
        <f>IF(N4379="snížená",J4379,0)</f>
        <v>0</v>
      </c>
      <c r="BG4379" s="204">
        <f>IF(N4379="zákl. přenesená",J4379,0)</f>
        <v>0</v>
      </c>
      <c r="BH4379" s="204">
        <f>IF(N4379="sníž. přenesená",J4379,0)</f>
        <v>0</v>
      </c>
      <c r="BI4379" s="204">
        <f>IF(N4379="nulová",J4379,0)</f>
        <v>0</v>
      </c>
      <c r="BJ4379" s="24" t="s">
        <v>134</v>
      </c>
      <c r="BK4379" s="204">
        <f>ROUND(I4379*H4379,2)</f>
        <v>0</v>
      </c>
      <c r="BL4379" s="24" t="s">
        <v>133</v>
      </c>
      <c r="BM4379" s="24" t="s">
        <v>5235</v>
      </c>
    </row>
    <row r="4380" spans="2:65" s="1" customFormat="1" ht="13.5">
      <c r="B4380" s="41"/>
      <c r="C4380" s="63"/>
      <c r="D4380" s="205" t="s">
        <v>135</v>
      </c>
      <c r="E4380" s="63"/>
      <c r="F4380" s="206" t="s">
        <v>5008</v>
      </c>
      <c r="G4380" s="63"/>
      <c r="H4380" s="63"/>
      <c r="I4380" s="163"/>
      <c r="J4380" s="63"/>
      <c r="K4380" s="63"/>
      <c r="L4380" s="61"/>
      <c r="M4380" s="207"/>
      <c r="N4380" s="42"/>
      <c r="O4380" s="42"/>
      <c r="P4380" s="42"/>
      <c r="Q4380" s="42"/>
      <c r="R4380" s="42"/>
      <c r="S4380" s="42"/>
      <c r="T4380" s="78"/>
      <c r="AT4380" s="24" t="s">
        <v>135</v>
      </c>
      <c r="AU4380" s="24" t="s">
        <v>138</v>
      </c>
    </row>
    <row r="4381" spans="2:65" s="1" customFormat="1" ht="22.5" customHeight="1">
      <c r="B4381" s="41"/>
      <c r="C4381" s="193" t="s">
        <v>2774</v>
      </c>
      <c r="D4381" s="193" t="s">
        <v>129</v>
      </c>
      <c r="E4381" s="194" t="s">
        <v>5236</v>
      </c>
      <c r="F4381" s="195" t="s">
        <v>5011</v>
      </c>
      <c r="G4381" s="196" t="s">
        <v>132</v>
      </c>
      <c r="H4381" s="197">
        <v>1</v>
      </c>
      <c r="I4381" s="198"/>
      <c r="J4381" s="199">
        <f>ROUND(I4381*H4381,2)</f>
        <v>0</v>
      </c>
      <c r="K4381" s="195" t="s">
        <v>21</v>
      </c>
      <c r="L4381" s="61"/>
      <c r="M4381" s="200" t="s">
        <v>21</v>
      </c>
      <c r="N4381" s="201" t="s">
        <v>42</v>
      </c>
      <c r="O4381" s="42"/>
      <c r="P4381" s="202">
        <f>O4381*H4381</f>
        <v>0</v>
      </c>
      <c r="Q4381" s="202">
        <v>0</v>
      </c>
      <c r="R4381" s="202">
        <f>Q4381*H4381</f>
        <v>0</v>
      </c>
      <c r="S4381" s="202">
        <v>0</v>
      </c>
      <c r="T4381" s="203">
        <f>S4381*H4381</f>
        <v>0</v>
      </c>
      <c r="AR4381" s="24" t="s">
        <v>133</v>
      </c>
      <c r="AT4381" s="24" t="s">
        <v>129</v>
      </c>
      <c r="AU4381" s="24" t="s">
        <v>138</v>
      </c>
      <c r="AY4381" s="24" t="s">
        <v>126</v>
      </c>
      <c r="BE4381" s="204">
        <f>IF(N4381="základní",J4381,0)</f>
        <v>0</v>
      </c>
      <c r="BF4381" s="204">
        <f>IF(N4381="snížená",J4381,0)</f>
        <v>0</v>
      </c>
      <c r="BG4381" s="204">
        <f>IF(N4381="zákl. přenesená",J4381,0)</f>
        <v>0</v>
      </c>
      <c r="BH4381" s="204">
        <f>IF(N4381="sníž. přenesená",J4381,0)</f>
        <v>0</v>
      </c>
      <c r="BI4381" s="204">
        <f>IF(N4381="nulová",J4381,0)</f>
        <v>0</v>
      </c>
      <c r="BJ4381" s="24" t="s">
        <v>134</v>
      </c>
      <c r="BK4381" s="204">
        <f>ROUND(I4381*H4381,2)</f>
        <v>0</v>
      </c>
      <c r="BL4381" s="24" t="s">
        <v>133</v>
      </c>
      <c r="BM4381" s="24" t="s">
        <v>5237</v>
      </c>
    </row>
    <row r="4382" spans="2:65" s="1" customFormat="1" ht="13.5">
      <c r="B4382" s="41"/>
      <c r="C4382" s="63"/>
      <c r="D4382" s="205" t="s">
        <v>135</v>
      </c>
      <c r="E4382" s="63"/>
      <c r="F4382" s="206" t="s">
        <v>5013</v>
      </c>
      <c r="G4382" s="63"/>
      <c r="H4382" s="63"/>
      <c r="I4382" s="163"/>
      <c r="J4382" s="63"/>
      <c r="K4382" s="63"/>
      <c r="L4382" s="61"/>
      <c r="M4382" s="207"/>
      <c r="N4382" s="42"/>
      <c r="O4382" s="42"/>
      <c r="P4382" s="42"/>
      <c r="Q4382" s="42"/>
      <c r="R4382" s="42"/>
      <c r="S4382" s="42"/>
      <c r="T4382" s="78"/>
      <c r="AT4382" s="24" t="s">
        <v>135</v>
      </c>
      <c r="AU4382" s="24" t="s">
        <v>138</v>
      </c>
    </row>
    <row r="4383" spans="2:65" s="1" customFormat="1" ht="22.5" customHeight="1">
      <c r="B4383" s="41"/>
      <c r="C4383" s="193" t="s">
        <v>5238</v>
      </c>
      <c r="D4383" s="193" t="s">
        <v>129</v>
      </c>
      <c r="E4383" s="194" t="s">
        <v>5239</v>
      </c>
      <c r="F4383" s="195" t="s">
        <v>5240</v>
      </c>
      <c r="G4383" s="196" t="s">
        <v>132</v>
      </c>
      <c r="H4383" s="197">
        <v>1</v>
      </c>
      <c r="I4383" s="198"/>
      <c r="J4383" s="199">
        <f>ROUND(I4383*H4383,2)</f>
        <v>0</v>
      </c>
      <c r="K4383" s="195" t="s">
        <v>21</v>
      </c>
      <c r="L4383" s="61"/>
      <c r="M4383" s="200" t="s">
        <v>21</v>
      </c>
      <c r="N4383" s="201" t="s">
        <v>42</v>
      </c>
      <c r="O4383" s="42"/>
      <c r="P4383" s="202">
        <f>O4383*H4383</f>
        <v>0</v>
      </c>
      <c r="Q4383" s="202">
        <v>0</v>
      </c>
      <c r="R4383" s="202">
        <f>Q4383*H4383</f>
        <v>0</v>
      </c>
      <c r="S4383" s="202">
        <v>0</v>
      </c>
      <c r="T4383" s="203">
        <f>S4383*H4383</f>
        <v>0</v>
      </c>
      <c r="AR4383" s="24" t="s">
        <v>133</v>
      </c>
      <c r="AT4383" s="24" t="s">
        <v>129</v>
      </c>
      <c r="AU4383" s="24" t="s">
        <v>138</v>
      </c>
      <c r="AY4383" s="24" t="s">
        <v>126</v>
      </c>
      <c r="BE4383" s="204">
        <f>IF(N4383="základní",J4383,0)</f>
        <v>0</v>
      </c>
      <c r="BF4383" s="204">
        <f>IF(N4383="snížená",J4383,0)</f>
        <v>0</v>
      </c>
      <c r="BG4383" s="204">
        <f>IF(N4383="zákl. přenesená",J4383,0)</f>
        <v>0</v>
      </c>
      <c r="BH4383" s="204">
        <f>IF(N4383="sníž. přenesená",J4383,0)</f>
        <v>0</v>
      </c>
      <c r="BI4383" s="204">
        <f>IF(N4383="nulová",J4383,0)</f>
        <v>0</v>
      </c>
      <c r="BJ4383" s="24" t="s">
        <v>134</v>
      </c>
      <c r="BK4383" s="204">
        <f>ROUND(I4383*H4383,2)</f>
        <v>0</v>
      </c>
      <c r="BL4383" s="24" t="s">
        <v>133</v>
      </c>
      <c r="BM4383" s="24" t="s">
        <v>5241</v>
      </c>
    </row>
    <row r="4384" spans="2:65" s="1" customFormat="1" ht="13.5">
      <c r="B4384" s="41"/>
      <c r="C4384" s="63"/>
      <c r="D4384" s="208" t="s">
        <v>135</v>
      </c>
      <c r="E4384" s="63"/>
      <c r="F4384" s="209" t="s">
        <v>5242</v>
      </c>
      <c r="G4384" s="63"/>
      <c r="H4384" s="63"/>
      <c r="I4384" s="163"/>
      <c r="J4384" s="63"/>
      <c r="K4384" s="63"/>
      <c r="L4384" s="61"/>
      <c r="M4384" s="207"/>
      <c r="N4384" s="42"/>
      <c r="O4384" s="42"/>
      <c r="P4384" s="42"/>
      <c r="Q4384" s="42"/>
      <c r="R4384" s="42"/>
      <c r="S4384" s="42"/>
      <c r="T4384" s="78"/>
      <c r="AT4384" s="24" t="s">
        <v>135</v>
      </c>
      <c r="AU4384" s="24" t="s">
        <v>138</v>
      </c>
    </row>
    <row r="4385" spans="2:65" s="10" customFormat="1" ht="22.35" customHeight="1">
      <c r="B4385" s="176"/>
      <c r="C4385" s="177"/>
      <c r="D4385" s="190" t="s">
        <v>69</v>
      </c>
      <c r="E4385" s="191" t="s">
        <v>5243</v>
      </c>
      <c r="F4385" s="191" t="s">
        <v>5244</v>
      </c>
      <c r="G4385" s="177"/>
      <c r="H4385" s="177"/>
      <c r="I4385" s="180"/>
      <c r="J4385" s="192">
        <f>BK4385</f>
        <v>0</v>
      </c>
      <c r="K4385" s="177"/>
      <c r="L4385" s="182"/>
      <c r="M4385" s="183"/>
      <c r="N4385" s="184"/>
      <c r="O4385" s="184"/>
      <c r="P4385" s="185">
        <f>SUM(P4386:P4423)</f>
        <v>0</v>
      </c>
      <c r="Q4385" s="184"/>
      <c r="R4385" s="185">
        <f>SUM(R4386:R4423)</f>
        <v>0</v>
      </c>
      <c r="S4385" s="184"/>
      <c r="T4385" s="186">
        <f>SUM(T4386:T4423)</f>
        <v>0</v>
      </c>
      <c r="AR4385" s="187" t="s">
        <v>78</v>
      </c>
      <c r="AT4385" s="188" t="s">
        <v>69</v>
      </c>
      <c r="AU4385" s="188" t="s">
        <v>134</v>
      </c>
      <c r="AY4385" s="187" t="s">
        <v>126</v>
      </c>
      <c r="BK4385" s="189">
        <f>SUM(BK4386:BK4423)</f>
        <v>0</v>
      </c>
    </row>
    <row r="4386" spans="2:65" s="1" customFormat="1" ht="22.5" customHeight="1">
      <c r="B4386" s="41"/>
      <c r="C4386" s="193" t="s">
        <v>2779</v>
      </c>
      <c r="D4386" s="193" t="s">
        <v>129</v>
      </c>
      <c r="E4386" s="194" t="s">
        <v>5245</v>
      </c>
      <c r="F4386" s="195" t="s">
        <v>5246</v>
      </c>
      <c r="G4386" s="196" t="s">
        <v>489</v>
      </c>
      <c r="H4386" s="197">
        <v>1</v>
      </c>
      <c r="I4386" s="198"/>
      <c r="J4386" s="199">
        <f>ROUND(I4386*H4386,2)</f>
        <v>0</v>
      </c>
      <c r="K4386" s="195" t="s">
        <v>21</v>
      </c>
      <c r="L4386" s="61"/>
      <c r="M4386" s="200" t="s">
        <v>21</v>
      </c>
      <c r="N4386" s="201" t="s">
        <v>42</v>
      </c>
      <c r="O4386" s="42"/>
      <c r="P4386" s="202">
        <f>O4386*H4386</f>
        <v>0</v>
      </c>
      <c r="Q4386" s="202">
        <v>0</v>
      </c>
      <c r="R4386" s="202">
        <f>Q4386*H4386</f>
        <v>0</v>
      </c>
      <c r="S4386" s="202">
        <v>0</v>
      </c>
      <c r="T4386" s="203">
        <f>S4386*H4386</f>
        <v>0</v>
      </c>
      <c r="AR4386" s="24" t="s">
        <v>133</v>
      </c>
      <c r="AT4386" s="24" t="s">
        <v>129</v>
      </c>
      <c r="AU4386" s="24" t="s">
        <v>138</v>
      </c>
      <c r="AY4386" s="24" t="s">
        <v>126</v>
      </c>
      <c r="BE4386" s="204">
        <f>IF(N4386="základní",J4386,0)</f>
        <v>0</v>
      </c>
      <c r="BF4386" s="204">
        <f>IF(N4386="snížená",J4386,0)</f>
        <v>0</v>
      </c>
      <c r="BG4386" s="204">
        <f>IF(N4386="zákl. přenesená",J4386,0)</f>
        <v>0</v>
      </c>
      <c r="BH4386" s="204">
        <f>IF(N4386="sníž. přenesená",J4386,0)</f>
        <v>0</v>
      </c>
      <c r="BI4386" s="204">
        <f>IF(N4386="nulová",J4386,0)</f>
        <v>0</v>
      </c>
      <c r="BJ4386" s="24" t="s">
        <v>134</v>
      </c>
      <c r="BK4386" s="204">
        <f>ROUND(I4386*H4386,2)</f>
        <v>0</v>
      </c>
      <c r="BL4386" s="24" t="s">
        <v>133</v>
      </c>
      <c r="BM4386" s="24" t="s">
        <v>5247</v>
      </c>
    </row>
    <row r="4387" spans="2:65" s="1" customFormat="1" ht="13.5">
      <c r="B4387" s="41"/>
      <c r="C4387" s="63"/>
      <c r="D4387" s="205" t="s">
        <v>135</v>
      </c>
      <c r="E4387" s="63"/>
      <c r="F4387" s="206" t="s">
        <v>4918</v>
      </c>
      <c r="G4387" s="63"/>
      <c r="H4387" s="63"/>
      <c r="I4387" s="163"/>
      <c r="J4387" s="63"/>
      <c r="K4387" s="63"/>
      <c r="L4387" s="61"/>
      <c r="M4387" s="207"/>
      <c r="N4387" s="42"/>
      <c r="O4387" s="42"/>
      <c r="P4387" s="42"/>
      <c r="Q4387" s="42"/>
      <c r="R4387" s="42"/>
      <c r="S4387" s="42"/>
      <c r="T4387" s="78"/>
      <c r="AT4387" s="24" t="s">
        <v>135</v>
      </c>
      <c r="AU4387" s="24" t="s">
        <v>138</v>
      </c>
    </row>
    <row r="4388" spans="2:65" s="1" customFormat="1" ht="22.5" customHeight="1">
      <c r="B4388" s="41"/>
      <c r="C4388" s="193" t="s">
        <v>5248</v>
      </c>
      <c r="D4388" s="193" t="s">
        <v>129</v>
      </c>
      <c r="E4388" s="194" t="s">
        <v>5249</v>
      </c>
      <c r="F4388" s="195" t="s">
        <v>4932</v>
      </c>
      <c r="G4388" s="196" t="s">
        <v>489</v>
      </c>
      <c r="H4388" s="197">
        <v>4</v>
      </c>
      <c r="I4388" s="198"/>
      <c r="J4388" s="199">
        <f>ROUND(I4388*H4388,2)</f>
        <v>0</v>
      </c>
      <c r="K4388" s="195" t="s">
        <v>21</v>
      </c>
      <c r="L4388" s="61"/>
      <c r="M4388" s="200" t="s">
        <v>21</v>
      </c>
      <c r="N4388" s="201" t="s">
        <v>42</v>
      </c>
      <c r="O4388" s="42"/>
      <c r="P4388" s="202">
        <f>O4388*H4388</f>
        <v>0</v>
      </c>
      <c r="Q4388" s="202">
        <v>0</v>
      </c>
      <c r="R4388" s="202">
        <f>Q4388*H4388</f>
        <v>0</v>
      </c>
      <c r="S4388" s="202">
        <v>0</v>
      </c>
      <c r="T4388" s="203">
        <f>S4388*H4388</f>
        <v>0</v>
      </c>
      <c r="AR4388" s="24" t="s">
        <v>133</v>
      </c>
      <c r="AT4388" s="24" t="s">
        <v>129</v>
      </c>
      <c r="AU4388" s="24" t="s">
        <v>138</v>
      </c>
      <c r="AY4388" s="24" t="s">
        <v>126</v>
      </c>
      <c r="BE4388" s="204">
        <f>IF(N4388="základní",J4388,0)</f>
        <v>0</v>
      </c>
      <c r="BF4388" s="204">
        <f>IF(N4388="snížená",J4388,0)</f>
        <v>0</v>
      </c>
      <c r="BG4388" s="204">
        <f>IF(N4388="zákl. přenesená",J4388,0)</f>
        <v>0</v>
      </c>
      <c r="BH4388" s="204">
        <f>IF(N4388="sníž. přenesená",J4388,0)</f>
        <v>0</v>
      </c>
      <c r="BI4388" s="204">
        <f>IF(N4388="nulová",J4388,0)</f>
        <v>0</v>
      </c>
      <c r="BJ4388" s="24" t="s">
        <v>134</v>
      </c>
      <c r="BK4388" s="204">
        <f>ROUND(I4388*H4388,2)</f>
        <v>0</v>
      </c>
      <c r="BL4388" s="24" t="s">
        <v>133</v>
      </c>
      <c r="BM4388" s="24" t="s">
        <v>5250</v>
      </c>
    </row>
    <row r="4389" spans="2:65" s="1" customFormat="1" ht="13.5">
      <c r="B4389" s="41"/>
      <c r="C4389" s="63"/>
      <c r="D4389" s="205" t="s">
        <v>135</v>
      </c>
      <c r="E4389" s="63"/>
      <c r="F4389" s="206" t="s">
        <v>4934</v>
      </c>
      <c r="G4389" s="63"/>
      <c r="H4389" s="63"/>
      <c r="I4389" s="163"/>
      <c r="J4389" s="63"/>
      <c r="K4389" s="63"/>
      <c r="L4389" s="61"/>
      <c r="M4389" s="207"/>
      <c r="N4389" s="42"/>
      <c r="O4389" s="42"/>
      <c r="P4389" s="42"/>
      <c r="Q4389" s="42"/>
      <c r="R4389" s="42"/>
      <c r="S4389" s="42"/>
      <c r="T4389" s="78"/>
      <c r="AT4389" s="24" t="s">
        <v>135</v>
      </c>
      <c r="AU4389" s="24" t="s">
        <v>138</v>
      </c>
    </row>
    <row r="4390" spans="2:65" s="1" customFormat="1" ht="22.5" customHeight="1">
      <c r="B4390" s="41"/>
      <c r="C4390" s="193" t="s">
        <v>2783</v>
      </c>
      <c r="D4390" s="193" t="s">
        <v>129</v>
      </c>
      <c r="E4390" s="194" t="s">
        <v>5251</v>
      </c>
      <c r="F4390" s="195" t="s">
        <v>4936</v>
      </c>
      <c r="G4390" s="196" t="s">
        <v>489</v>
      </c>
      <c r="H4390" s="197">
        <v>1</v>
      </c>
      <c r="I4390" s="198"/>
      <c r="J4390" s="199">
        <f>ROUND(I4390*H4390,2)</f>
        <v>0</v>
      </c>
      <c r="K4390" s="195" t="s">
        <v>21</v>
      </c>
      <c r="L4390" s="61"/>
      <c r="M4390" s="200" t="s">
        <v>21</v>
      </c>
      <c r="N4390" s="201" t="s">
        <v>42</v>
      </c>
      <c r="O4390" s="42"/>
      <c r="P4390" s="202">
        <f>O4390*H4390</f>
        <v>0</v>
      </c>
      <c r="Q4390" s="202">
        <v>0</v>
      </c>
      <c r="R4390" s="202">
        <f>Q4390*H4390</f>
        <v>0</v>
      </c>
      <c r="S4390" s="202">
        <v>0</v>
      </c>
      <c r="T4390" s="203">
        <f>S4390*H4390</f>
        <v>0</v>
      </c>
      <c r="AR4390" s="24" t="s">
        <v>133</v>
      </c>
      <c r="AT4390" s="24" t="s">
        <v>129</v>
      </c>
      <c r="AU4390" s="24" t="s">
        <v>138</v>
      </c>
      <c r="AY4390" s="24" t="s">
        <v>126</v>
      </c>
      <c r="BE4390" s="204">
        <f>IF(N4390="základní",J4390,0)</f>
        <v>0</v>
      </c>
      <c r="BF4390" s="204">
        <f>IF(N4390="snížená",J4390,0)</f>
        <v>0</v>
      </c>
      <c r="BG4390" s="204">
        <f>IF(N4390="zákl. přenesená",J4390,0)</f>
        <v>0</v>
      </c>
      <c r="BH4390" s="204">
        <f>IF(N4390="sníž. přenesená",J4390,0)</f>
        <v>0</v>
      </c>
      <c r="BI4390" s="204">
        <f>IF(N4390="nulová",J4390,0)</f>
        <v>0</v>
      </c>
      <c r="BJ4390" s="24" t="s">
        <v>134</v>
      </c>
      <c r="BK4390" s="204">
        <f>ROUND(I4390*H4390,2)</f>
        <v>0</v>
      </c>
      <c r="BL4390" s="24" t="s">
        <v>133</v>
      </c>
      <c r="BM4390" s="24" t="s">
        <v>5252</v>
      </c>
    </row>
    <row r="4391" spans="2:65" s="1" customFormat="1" ht="13.5">
      <c r="B4391" s="41"/>
      <c r="C4391" s="63"/>
      <c r="D4391" s="205" t="s">
        <v>135</v>
      </c>
      <c r="E4391" s="63"/>
      <c r="F4391" s="206" t="s">
        <v>4938</v>
      </c>
      <c r="G4391" s="63"/>
      <c r="H4391" s="63"/>
      <c r="I4391" s="163"/>
      <c r="J4391" s="63"/>
      <c r="K4391" s="63"/>
      <c r="L4391" s="61"/>
      <c r="M4391" s="207"/>
      <c r="N4391" s="42"/>
      <c r="O4391" s="42"/>
      <c r="P4391" s="42"/>
      <c r="Q4391" s="42"/>
      <c r="R4391" s="42"/>
      <c r="S4391" s="42"/>
      <c r="T4391" s="78"/>
      <c r="AT4391" s="24" t="s">
        <v>135</v>
      </c>
      <c r="AU4391" s="24" t="s">
        <v>138</v>
      </c>
    </row>
    <row r="4392" spans="2:65" s="1" customFormat="1" ht="22.5" customHeight="1">
      <c r="B4392" s="41"/>
      <c r="C4392" s="193" t="s">
        <v>5253</v>
      </c>
      <c r="D4392" s="193" t="s">
        <v>129</v>
      </c>
      <c r="E4392" s="194" t="s">
        <v>5254</v>
      </c>
      <c r="F4392" s="195" t="s">
        <v>5032</v>
      </c>
      <c r="G4392" s="196" t="s">
        <v>489</v>
      </c>
      <c r="H4392" s="197">
        <v>2</v>
      </c>
      <c r="I4392" s="198"/>
      <c r="J4392" s="199">
        <f>ROUND(I4392*H4392,2)</f>
        <v>0</v>
      </c>
      <c r="K4392" s="195" t="s">
        <v>21</v>
      </c>
      <c r="L4392" s="61"/>
      <c r="M4392" s="200" t="s">
        <v>21</v>
      </c>
      <c r="N4392" s="201" t="s">
        <v>42</v>
      </c>
      <c r="O4392" s="42"/>
      <c r="P4392" s="202">
        <f>O4392*H4392</f>
        <v>0</v>
      </c>
      <c r="Q4392" s="202">
        <v>0</v>
      </c>
      <c r="R4392" s="202">
        <f>Q4392*H4392</f>
        <v>0</v>
      </c>
      <c r="S4392" s="202">
        <v>0</v>
      </c>
      <c r="T4392" s="203">
        <f>S4392*H4392</f>
        <v>0</v>
      </c>
      <c r="AR4392" s="24" t="s">
        <v>133</v>
      </c>
      <c r="AT4392" s="24" t="s">
        <v>129</v>
      </c>
      <c r="AU4392" s="24" t="s">
        <v>138</v>
      </c>
      <c r="AY4392" s="24" t="s">
        <v>126</v>
      </c>
      <c r="BE4392" s="204">
        <f>IF(N4392="základní",J4392,0)</f>
        <v>0</v>
      </c>
      <c r="BF4392" s="204">
        <f>IF(N4392="snížená",J4392,0)</f>
        <v>0</v>
      </c>
      <c r="BG4392" s="204">
        <f>IF(N4392="zákl. přenesená",J4392,0)</f>
        <v>0</v>
      </c>
      <c r="BH4392" s="204">
        <f>IF(N4392="sníž. přenesená",J4392,0)</f>
        <v>0</v>
      </c>
      <c r="BI4392" s="204">
        <f>IF(N4392="nulová",J4392,0)</f>
        <v>0</v>
      </c>
      <c r="BJ4392" s="24" t="s">
        <v>134</v>
      </c>
      <c r="BK4392" s="204">
        <f>ROUND(I4392*H4392,2)</f>
        <v>0</v>
      </c>
      <c r="BL4392" s="24" t="s">
        <v>133</v>
      </c>
      <c r="BM4392" s="24" t="s">
        <v>5255</v>
      </c>
    </row>
    <row r="4393" spans="2:65" s="1" customFormat="1" ht="13.5">
      <c r="B4393" s="41"/>
      <c r="C4393" s="63"/>
      <c r="D4393" s="205" t="s">
        <v>135</v>
      </c>
      <c r="E4393" s="63"/>
      <c r="F4393" s="206" t="s">
        <v>5034</v>
      </c>
      <c r="G4393" s="63"/>
      <c r="H4393" s="63"/>
      <c r="I4393" s="163"/>
      <c r="J4393" s="63"/>
      <c r="K4393" s="63"/>
      <c r="L4393" s="61"/>
      <c r="M4393" s="207"/>
      <c r="N4393" s="42"/>
      <c r="O4393" s="42"/>
      <c r="P4393" s="42"/>
      <c r="Q4393" s="42"/>
      <c r="R4393" s="42"/>
      <c r="S4393" s="42"/>
      <c r="T4393" s="78"/>
      <c r="AT4393" s="24" t="s">
        <v>135</v>
      </c>
      <c r="AU4393" s="24" t="s">
        <v>138</v>
      </c>
    </row>
    <row r="4394" spans="2:65" s="1" customFormat="1" ht="22.5" customHeight="1">
      <c r="B4394" s="41"/>
      <c r="C4394" s="193" t="s">
        <v>2788</v>
      </c>
      <c r="D4394" s="193" t="s">
        <v>129</v>
      </c>
      <c r="E4394" s="194" t="s">
        <v>5256</v>
      </c>
      <c r="F4394" s="195" t="s">
        <v>5257</v>
      </c>
      <c r="G4394" s="196" t="s">
        <v>489</v>
      </c>
      <c r="H4394" s="197">
        <v>1</v>
      </c>
      <c r="I4394" s="198"/>
      <c r="J4394" s="199">
        <f>ROUND(I4394*H4394,2)</f>
        <v>0</v>
      </c>
      <c r="K4394" s="195" t="s">
        <v>21</v>
      </c>
      <c r="L4394" s="61"/>
      <c r="M4394" s="200" t="s">
        <v>21</v>
      </c>
      <c r="N4394" s="201" t="s">
        <v>42</v>
      </c>
      <c r="O4394" s="42"/>
      <c r="P4394" s="202">
        <f>O4394*H4394</f>
        <v>0</v>
      </c>
      <c r="Q4394" s="202">
        <v>0</v>
      </c>
      <c r="R4394" s="202">
        <f>Q4394*H4394</f>
        <v>0</v>
      </c>
      <c r="S4394" s="202">
        <v>0</v>
      </c>
      <c r="T4394" s="203">
        <f>S4394*H4394</f>
        <v>0</v>
      </c>
      <c r="AR4394" s="24" t="s">
        <v>133</v>
      </c>
      <c r="AT4394" s="24" t="s">
        <v>129</v>
      </c>
      <c r="AU4394" s="24" t="s">
        <v>138</v>
      </c>
      <c r="AY4394" s="24" t="s">
        <v>126</v>
      </c>
      <c r="BE4394" s="204">
        <f>IF(N4394="základní",J4394,0)</f>
        <v>0</v>
      </c>
      <c r="BF4394" s="204">
        <f>IF(N4394="snížená",J4394,0)</f>
        <v>0</v>
      </c>
      <c r="BG4394" s="204">
        <f>IF(N4394="zákl. přenesená",J4394,0)</f>
        <v>0</v>
      </c>
      <c r="BH4394" s="204">
        <f>IF(N4394="sníž. přenesená",J4394,0)</f>
        <v>0</v>
      </c>
      <c r="BI4394" s="204">
        <f>IF(N4394="nulová",J4394,0)</f>
        <v>0</v>
      </c>
      <c r="BJ4394" s="24" t="s">
        <v>134</v>
      </c>
      <c r="BK4394" s="204">
        <f>ROUND(I4394*H4394,2)</f>
        <v>0</v>
      </c>
      <c r="BL4394" s="24" t="s">
        <v>133</v>
      </c>
      <c r="BM4394" s="24" t="s">
        <v>5258</v>
      </c>
    </row>
    <row r="4395" spans="2:65" s="1" customFormat="1" ht="13.5">
      <c r="B4395" s="41"/>
      <c r="C4395" s="63"/>
      <c r="D4395" s="205" t="s">
        <v>135</v>
      </c>
      <c r="E4395" s="63"/>
      <c r="F4395" s="206" t="s">
        <v>5257</v>
      </c>
      <c r="G4395" s="63"/>
      <c r="H4395" s="63"/>
      <c r="I4395" s="163"/>
      <c r="J4395" s="63"/>
      <c r="K4395" s="63"/>
      <c r="L4395" s="61"/>
      <c r="M4395" s="207"/>
      <c r="N4395" s="42"/>
      <c r="O4395" s="42"/>
      <c r="P4395" s="42"/>
      <c r="Q4395" s="42"/>
      <c r="R4395" s="42"/>
      <c r="S4395" s="42"/>
      <c r="T4395" s="78"/>
      <c r="AT4395" s="24" t="s">
        <v>135</v>
      </c>
      <c r="AU4395" s="24" t="s">
        <v>138</v>
      </c>
    </row>
    <row r="4396" spans="2:65" s="1" customFormat="1" ht="22.5" customHeight="1">
      <c r="B4396" s="41"/>
      <c r="C4396" s="193" t="s">
        <v>5259</v>
      </c>
      <c r="D4396" s="193" t="s">
        <v>129</v>
      </c>
      <c r="E4396" s="194" t="s">
        <v>5260</v>
      </c>
      <c r="F4396" s="195" t="s">
        <v>5261</v>
      </c>
      <c r="G4396" s="196" t="s">
        <v>489</v>
      </c>
      <c r="H4396" s="197">
        <v>3</v>
      </c>
      <c r="I4396" s="198"/>
      <c r="J4396" s="199">
        <f>ROUND(I4396*H4396,2)</f>
        <v>0</v>
      </c>
      <c r="K4396" s="195" t="s">
        <v>21</v>
      </c>
      <c r="L4396" s="61"/>
      <c r="M4396" s="200" t="s">
        <v>21</v>
      </c>
      <c r="N4396" s="201" t="s">
        <v>42</v>
      </c>
      <c r="O4396" s="42"/>
      <c r="P4396" s="202">
        <f>O4396*H4396</f>
        <v>0</v>
      </c>
      <c r="Q4396" s="202">
        <v>0</v>
      </c>
      <c r="R4396" s="202">
        <f>Q4396*H4396</f>
        <v>0</v>
      </c>
      <c r="S4396" s="202">
        <v>0</v>
      </c>
      <c r="T4396" s="203">
        <f>S4396*H4396</f>
        <v>0</v>
      </c>
      <c r="AR4396" s="24" t="s">
        <v>133</v>
      </c>
      <c r="AT4396" s="24" t="s">
        <v>129</v>
      </c>
      <c r="AU4396" s="24" t="s">
        <v>138</v>
      </c>
      <c r="AY4396" s="24" t="s">
        <v>126</v>
      </c>
      <c r="BE4396" s="204">
        <f>IF(N4396="základní",J4396,0)</f>
        <v>0</v>
      </c>
      <c r="BF4396" s="204">
        <f>IF(N4396="snížená",J4396,0)</f>
        <v>0</v>
      </c>
      <c r="BG4396" s="204">
        <f>IF(N4396="zákl. přenesená",J4396,0)</f>
        <v>0</v>
      </c>
      <c r="BH4396" s="204">
        <f>IF(N4396="sníž. přenesená",J4396,0)</f>
        <v>0</v>
      </c>
      <c r="BI4396" s="204">
        <f>IF(N4396="nulová",J4396,0)</f>
        <v>0</v>
      </c>
      <c r="BJ4396" s="24" t="s">
        <v>134</v>
      </c>
      <c r="BK4396" s="204">
        <f>ROUND(I4396*H4396,2)</f>
        <v>0</v>
      </c>
      <c r="BL4396" s="24" t="s">
        <v>133</v>
      </c>
      <c r="BM4396" s="24" t="s">
        <v>5262</v>
      </c>
    </row>
    <row r="4397" spans="2:65" s="1" customFormat="1" ht="13.5">
      <c r="B4397" s="41"/>
      <c r="C4397" s="63"/>
      <c r="D4397" s="205" t="s">
        <v>135</v>
      </c>
      <c r="E4397" s="63"/>
      <c r="F4397" s="206" t="s">
        <v>5261</v>
      </c>
      <c r="G4397" s="63"/>
      <c r="H4397" s="63"/>
      <c r="I4397" s="163"/>
      <c r="J4397" s="63"/>
      <c r="K4397" s="63"/>
      <c r="L4397" s="61"/>
      <c r="M4397" s="207"/>
      <c r="N4397" s="42"/>
      <c r="O4397" s="42"/>
      <c r="P4397" s="42"/>
      <c r="Q4397" s="42"/>
      <c r="R4397" s="42"/>
      <c r="S4397" s="42"/>
      <c r="T4397" s="78"/>
      <c r="AT4397" s="24" t="s">
        <v>135</v>
      </c>
      <c r="AU4397" s="24" t="s">
        <v>138</v>
      </c>
    </row>
    <row r="4398" spans="2:65" s="1" customFormat="1" ht="22.5" customHeight="1">
      <c r="B4398" s="41"/>
      <c r="C4398" s="193" t="s">
        <v>2792</v>
      </c>
      <c r="D4398" s="193" t="s">
        <v>129</v>
      </c>
      <c r="E4398" s="194" t="s">
        <v>5263</v>
      </c>
      <c r="F4398" s="195" t="s">
        <v>4944</v>
      </c>
      <c r="G4398" s="196" t="s">
        <v>489</v>
      </c>
      <c r="H4398" s="197">
        <v>1</v>
      </c>
      <c r="I4398" s="198"/>
      <c r="J4398" s="199">
        <f>ROUND(I4398*H4398,2)</f>
        <v>0</v>
      </c>
      <c r="K4398" s="195" t="s">
        <v>21</v>
      </c>
      <c r="L4398" s="61"/>
      <c r="M4398" s="200" t="s">
        <v>21</v>
      </c>
      <c r="N4398" s="201" t="s">
        <v>42</v>
      </c>
      <c r="O4398" s="42"/>
      <c r="P4398" s="202">
        <f>O4398*H4398</f>
        <v>0</v>
      </c>
      <c r="Q4398" s="202">
        <v>0</v>
      </c>
      <c r="R4398" s="202">
        <f>Q4398*H4398</f>
        <v>0</v>
      </c>
      <c r="S4398" s="202">
        <v>0</v>
      </c>
      <c r="T4398" s="203">
        <f>S4398*H4398</f>
        <v>0</v>
      </c>
      <c r="AR4398" s="24" t="s">
        <v>133</v>
      </c>
      <c r="AT4398" s="24" t="s">
        <v>129</v>
      </c>
      <c r="AU4398" s="24" t="s">
        <v>138</v>
      </c>
      <c r="AY4398" s="24" t="s">
        <v>126</v>
      </c>
      <c r="BE4398" s="204">
        <f>IF(N4398="základní",J4398,0)</f>
        <v>0</v>
      </c>
      <c r="BF4398" s="204">
        <f>IF(N4398="snížená",J4398,0)</f>
        <v>0</v>
      </c>
      <c r="BG4398" s="204">
        <f>IF(N4398="zákl. přenesená",J4398,0)</f>
        <v>0</v>
      </c>
      <c r="BH4398" s="204">
        <f>IF(N4398="sníž. přenesená",J4398,0)</f>
        <v>0</v>
      </c>
      <c r="BI4398" s="204">
        <f>IF(N4398="nulová",J4398,0)</f>
        <v>0</v>
      </c>
      <c r="BJ4398" s="24" t="s">
        <v>134</v>
      </c>
      <c r="BK4398" s="204">
        <f>ROUND(I4398*H4398,2)</f>
        <v>0</v>
      </c>
      <c r="BL4398" s="24" t="s">
        <v>133</v>
      </c>
      <c r="BM4398" s="24" t="s">
        <v>5264</v>
      </c>
    </row>
    <row r="4399" spans="2:65" s="1" customFormat="1" ht="13.5">
      <c r="B4399" s="41"/>
      <c r="C4399" s="63"/>
      <c r="D4399" s="205" t="s">
        <v>135</v>
      </c>
      <c r="E4399" s="63"/>
      <c r="F4399" s="206" t="s">
        <v>4946</v>
      </c>
      <c r="G4399" s="63"/>
      <c r="H4399" s="63"/>
      <c r="I4399" s="163"/>
      <c r="J4399" s="63"/>
      <c r="K4399" s="63"/>
      <c r="L4399" s="61"/>
      <c r="M4399" s="207"/>
      <c r="N4399" s="42"/>
      <c r="O4399" s="42"/>
      <c r="P4399" s="42"/>
      <c r="Q4399" s="42"/>
      <c r="R4399" s="42"/>
      <c r="S4399" s="42"/>
      <c r="T4399" s="78"/>
      <c r="AT4399" s="24" t="s">
        <v>135</v>
      </c>
      <c r="AU4399" s="24" t="s">
        <v>138</v>
      </c>
    </row>
    <row r="4400" spans="2:65" s="1" customFormat="1" ht="22.5" customHeight="1">
      <c r="B4400" s="41"/>
      <c r="C4400" s="193" t="s">
        <v>5265</v>
      </c>
      <c r="D4400" s="193" t="s">
        <v>129</v>
      </c>
      <c r="E4400" s="194" t="s">
        <v>5266</v>
      </c>
      <c r="F4400" s="195" t="s">
        <v>5267</v>
      </c>
      <c r="G4400" s="196" t="s">
        <v>489</v>
      </c>
      <c r="H4400" s="197">
        <v>2</v>
      </c>
      <c r="I4400" s="198"/>
      <c r="J4400" s="199">
        <f>ROUND(I4400*H4400,2)</f>
        <v>0</v>
      </c>
      <c r="K4400" s="195" t="s">
        <v>21</v>
      </c>
      <c r="L4400" s="61"/>
      <c r="M4400" s="200" t="s">
        <v>21</v>
      </c>
      <c r="N4400" s="201" t="s">
        <v>42</v>
      </c>
      <c r="O4400" s="42"/>
      <c r="P4400" s="202">
        <f>O4400*H4400</f>
        <v>0</v>
      </c>
      <c r="Q4400" s="202">
        <v>0</v>
      </c>
      <c r="R4400" s="202">
        <f>Q4400*H4400</f>
        <v>0</v>
      </c>
      <c r="S4400" s="202">
        <v>0</v>
      </c>
      <c r="T4400" s="203">
        <f>S4400*H4400</f>
        <v>0</v>
      </c>
      <c r="AR4400" s="24" t="s">
        <v>133</v>
      </c>
      <c r="AT4400" s="24" t="s">
        <v>129</v>
      </c>
      <c r="AU4400" s="24" t="s">
        <v>138</v>
      </c>
      <c r="AY4400" s="24" t="s">
        <v>126</v>
      </c>
      <c r="BE4400" s="204">
        <f>IF(N4400="základní",J4400,0)</f>
        <v>0</v>
      </c>
      <c r="BF4400" s="204">
        <f>IF(N4400="snížená",J4400,0)</f>
        <v>0</v>
      </c>
      <c r="BG4400" s="204">
        <f>IF(N4400="zákl. přenesená",J4400,0)</f>
        <v>0</v>
      </c>
      <c r="BH4400" s="204">
        <f>IF(N4400="sníž. přenesená",J4400,0)</f>
        <v>0</v>
      </c>
      <c r="BI4400" s="204">
        <f>IF(N4400="nulová",J4400,0)</f>
        <v>0</v>
      </c>
      <c r="BJ4400" s="24" t="s">
        <v>134</v>
      </c>
      <c r="BK4400" s="204">
        <f>ROUND(I4400*H4400,2)</f>
        <v>0</v>
      </c>
      <c r="BL4400" s="24" t="s">
        <v>133</v>
      </c>
      <c r="BM4400" s="24" t="s">
        <v>5268</v>
      </c>
    </row>
    <row r="4401" spans="2:65" s="1" customFormat="1" ht="13.5">
      <c r="B4401" s="41"/>
      <c r="C4401" s="63"/>
      <c r="D4401" s="205" t="s">
        <v>135</v>
      </c>
      <c r="E4401" s="63"/>
      <c r="F4401" s="206" t="s">
        <v>5267</v>
      </c>
      <c r="G4401" s="63"/>
      <c r="H4401" s="63"/>
      <c r="I4401" s="163"/>
      <c r="J4401" s="63"/>
      <c r="K4401" s="63"/>
      <c r="L4401" s="61"/>
      <c r="M4401" s="207"/>
      <c r="N4401" s="42"/>
      <c r="O4401" s="42"/>
      <c r="P4401" s="42"/>
      <c r="Q4401" s="42"/>
      <c r="R4401" s="42"/>
      <c r="S4401" s="42"/>
      <c r="T4401" s="78"/>
      <c r="AT4401" s="24" t="s">
        <v>135</v>
      </c>
      <c r="AU4401" s="24" t="s">
        <v>138</v>
      </c>
    </row>
    <row r="4402" spans="2:65" s="1" customFormat="1" ht="22.5" customHeight="1">
      <c r="B4402" s="41"/>
      <c r="C4402" s="193" t="s">
        <v>2797</v>
      </c>
      <c r="D4402" s="193" t="s">
        <v>129</v>
      </c>
      <c r="E4402" s="194" t="s">
        <v>5269</v>
      </c>
      <c r="F4402" s="195" t="s">
        <v>5270</v>
      </c>
      <c r="G4402" s="196" t="s">
        <v>489</v>
      </c>
      <c r="H4402" s="197">
        <v>1</v>
      </c>
      <c r="I4402" s="198"/>
      <c r="J4402" s="199">
        <f>ROUND(I4402*H4402,2)</f>
        <v>0</v>
      </c>
      <c r="K4402" s="195" t="s">
        <v>21</v>
      </c>
      <c r="L4402" s="61"/>
      <c r="M4402" s="200" t="s">
        <v>21</v>
      </c>
      <c r="N4402" s="201" t="s">
        <v>42</v>
      </c>
      <c r="O4402" s="42"/>
      <c r="P4402" s="202">
        <f>O4402*H4402</f>
        <v>0</v>
      </c>
      <c r="Q4402" s="202">
        <v>0</v>
      </c>
      <c r="R4402" s="202">
        <f>Q4402*H4402</f>
        <v>0</v>
      </c>
      <c r="S4402" s="202">
        <v>0</v>
      </c>
      <c r="T4402" s="203">
        <f>S4402*H4402</f>
        <v>0</v>
      </c>
      <c r="AR4402" s="24" t="s">
        <v>133</v>
      </c>
      <c r="AT4402" s="24" t="s">
        <v>129</v>
      </c>
      <c r="AU4402" s="24" t="s">
        <v>138</v>
      </c>
      <c r="AY4402" s="24" t="s">
        <v>126</v>
      </c>
      <c r="BE4402" s="204">
        <f>IF(N4402="základní",J4402,0)</f>
        <v>0</v>
      </c>
      <c r="BF4402" s="204">
        <f>IF(N4402="snížená",J4402,0)</f>
        <v>0</v>
      </c>
      <c r="BG4402" s="204">
        <f>IF(N4402="zákl. přenesená",J4402,0)</f>
        <v>0</v>
      </c>
      <c r="BH4402" s="204">
        <f>IF(N4402="sníž. přenesená",J4402,0)</f>
        <v>0</v>
      </c>
      <c r="BI4402" s="204">
        <f>IF(N4402="nulová",J4402,0)</f>
        <v>0</v>
      </c>
      <c r="BJ4402" s="24" t="s">
        <v>134</v>
      </c>
      <c r="BK4402" s="204">
        <f>ROUND(I4402*H4402,2)</f>
        <v>0</v>
      </c>
      <c r="BL4402" s="24" t="s">
        <v>133</v>
      </c>
      <c r="BM4402" s="24" t="s">
        <v>5271</v>
      </c>
    </row>
    <row r="4403" spans="2:65" s="1" customFormat="1" ht="13.5">
      <c r="B4403" s="41"/>
      <c r="C4403" s="63"/>
      <c r="D4403" s="205" t="s">
        <v>135</v>
      </c>
      <c r="E4403" s="63"/>
      <c r="F4403" s="206" t="s">
        <v>5270</v>
      </c>
      <c r="G4403" s="63"/>
      <c r="H4403" s="63"/>
      <c r="I4403" s="163"/>
      <c r="J4403" s="63"/>
      <c r="K4403" s="63"/>
      <c r="L4403" s="61"/>
      <c r="M4403" s="207"/>
      <c r="N4403" s="42"/>
      <c r="O4403" s="42"/>
      <c r="P4403" s="42"/>
      <c r="Q4403" s="42"/>
      <c r="R4403" s="42"/>
      <c r="S4403" s="42"/>
      <c r="T4403" s="78"/>
      <c r="AT4403" s="24" t="s">
        <v>135</v>
      </c>
      <c r="AU4403" s="24" t="s">
        <v>138</v>
      </c>
    </row>
    <row r="4404" spans="2:65" s="1" customFormat="1" ht="22.5" customHeight="1">
      <c r="B4404" s="41"/>
      <c r="C4404" s="193" t="s">
        <v>5272</v>
      </c>
      <c r="D4404" s="193" t="s">
        <v>129</v>
      </c>
      <c r="E4404" s="194" t="s">
        <v>5273</v>
      </c>
      <c r="F4404" s="195" t="s">
        <v>5079</v>
      </c>
      <c r="G4404" s="196" t="s">
        <v>489</v>
      </c>
      <c r="H4404" s="197">
        <v>1</v>
      </c>
      <c r="I4404" s="198"/>
      <c r="J4404" s="199">
        <f>ROUND(I4404*H4404,2)</f>
        <v>0</v>
      </c>
      <c r="K4404" s="195" t="s">
        <v>21</v>
      </c>
      <c r="L4404" s="61"/>
      <c r="M4404" s="200" t="s">
        <v>21</v>
      </c>
      <c r="N4404" s="201" t="s">
        <v>42</v>
      </c>
      <c r="O4404" s="42"/>
      <c r="P4404" s="202">
        <f>O4404*H4404</f>
        <v>0</v>
      </c>
      <c r="Q4404" s="202">
        <v>0</v>
      </c>
      <c r="R4404" s="202">
        <f>Q4404*H4404</f>
        <v>0</v>
      </c>
      <c r="S4404" s="202">
        <v>0</v>
      </c>
      <c r="T4404" s="203">
        <f>S4404*H4404</f>
        <v>0</v>
      </c>
      <c r="AR4404" s="24" t="s">
        <v>133</v>
      </c>
      <c r="AT4404" s="24" t="s">
        <v>129</v>
      </c>
      <c r="AU4404" s="24" t="s">
        <v>138</v>
      </c>
      <c r="AY4404" s="24" t="s">
        <v>126</v>
      </c>
      <c r="BE4404" s="204">
        <f>IF(N4404="základní",J4404,0)</f>
        <v>0</v>
      </c>
      <c r="BF4404" s="204">
        <f>IF(N4404="snížená",J4404,0)</f>
        <v>0</v>
      </c>
      <c r="BG4404" s="204">
        <f>IF(N4404="zákl. přenesená",J4404,0)</f>
        <v>0</v>
      </c>
      <c r="BH4404" s="204">
        <f>IF(N4404="sníž. přenesená",J4404,0)</f>
        <v>0</v>
      </c>
      <c r="BI4404" s="204">
        <f>IF(N4404="nulová",J4404,0)</f>
        <v>0</v>
      </c>
      <c r="BJ4404" s="24" t="s">
        <v>134</v>
      </c>
      <c r="BK4404" s="204">
        <f>ROUND(I4404*H4404,2)</f>
        <v>0</v>
      </c>
      <c r="BL4404" s="24" t="s">
        <v>133</v>
      </c>
      <c r="BM4404" s="24" t="s">
        <v>5274</v>
      </c>
    </row>
    <row r="4405" spans="2:65" s="1" customFormat="1" ht="13.5">
      <c r="B4405" s="41"/>
      <c r="C4405" s="63"/>
      <c r="D4405" s="205" t="s">
        <v>135</v>
      </c>
      <c r="E4405" s="63"/>
      <c r="F4405" s="206" t="s">
        <v>5081</v>
      </c>
      <c r="G4405" s="63"/>
      <c r="H4405" s="63"/>
      <c r="I4405" s="163"/>
      <c r="J4405" s="63"/>
      <c r="K4405" s="63"/>
      <c r="L4405" s="61"/>
      <c r="M4405" s="207"/>
      <c r="N4405" s="42"/>
      <c r="O4405" s="42"/>
      <c r="P4405" s="42"/>
      <c r="Q4405" s="42"/>
      <c r="R4405" s="42"/>
      <c r="S4405" s="42"/>
      <c r="T4405" s="78"/>
      <c r="AT4405" s="24" t="s">
        <v>135</v>
      </c>
      <c r="AU4405" s="24" t="s">
        <v>138</v>
      </c>
    </row>
    <row r="4406" spans="2:65" s="1" customFormat="1" ht="22.5" customHeight="1">
      <c r="B4406" s="41"/>
      <c r="C4406" s="193" t="s">
        <v>2800</v>
      </c>
      <c r="D4406" s="193" t="s">
        <v>129</v>
      </c>
      <c r="E4406" s="194" t="s">
        <v>5275</v>
      </c>
      <c r="F4406" s="195" t="s">
        <v>4966</v>
      </c>
      <c r="G4406" s="196" t="s">
        <v>489</v>
      </c>
      <c r="H4406" s="197">
        <v>1</v>
      </c>
      <c r="I4406" s="198"/>
      <c r="J4406" s="199">
        <f>ROUND(I4406*H4406,2)</f>
        <v>0</v>
      </c>
      <c r="K4406" s="195" t="s">
        <v>21</v>
      </c>
      <c r="L4406" s="61"/>
      <c r="M4406" s="200" t="s">
        <v>21</v>
      </c>
      <c r="N4406" s="201" t="s">
        <v>42</v>
      </c>
      <c r="O4406" s="42"/>
      <c r="P4406" s="202">
        <f>O4406*H4406</f>
        <v>0</v>
      </c>
      <c r="Q4406" s="202">
        <v>0</v>
      </c>
      <c r="R4406" s="202">
        <f>Q4406*H4406</f>
        <v>0</v>
      </c>
      <c r="S4406" s="202">
        <v>0</v>
      </c>
      <c r="T4406" s="203">
        <f>S4406*H4406</f>
        <v>0</v>
      </c>
      <c r="AR4406" s="24" t="s">
        <v>133</v>
      </c>
      <c r="AT4406" s="24" t="s">
        <v>129</v>
      </c>
      <c r="AU4406" s="24" t="s">
        <v>138</v>
      </c>
      <c r="AY4406" s="24" t="s">
        <v>126</v>
      </c>
      <c r="BE4406" s="204">
        <f>IF(N4406="základní",J4406,0)</f>
        <v>0</v>
      </c>
      <c r="BF4406" s="204">
        <f>IF(N4406="snížená",J4406,0)</f>
        <v>0</v>
      </c>
      <c r="BG4406" s="204">
        <f>IF(N4406="zákl. přenesená",J4406,0)</f>
        <v>0</v>
      </c>
      <c r="BH4406" s="204">
        <f>IF(N4406="sníž. přenesená",J4406,0)</f>
        <v>0</v>
      </c>
      <c r="BI4406" s="204">
        <f>IF(N4406="nulová",J4406,0)</f>
        <v>0</v>
      </c>
      <c r="BJ4406" s="24" t="s">
        <v>134</v>
      </c>
      <c r="BK4406" s="204">
        <f>ROUND(I4406*H4406,2)</f>
        <v>0</v>
      </c>
      <c r="BL4406" s="24" t="s">
        <v>133</v>
      </c>
      <c r="BM4406" s="24" t="s">
        <v>5276</v>
      </c>
    </row>
    <row r="4407" spans="2:65" s="1" customFormat="1" ht="13.5">
      <c r="B4407" s="41"/>
      <c r="C4407" s="63"/>
      <c r="D4407" s="205" t="s">
        <v>135</v>
      </c>
      <c r="E4407" s="63"/>
      <c r="F4407" s="206" t="s">
        <v>4966</v>
      </c>
      <c r="G4407" s="63"/>
      <c r="H4407" s="63"/>
      <c r="I4407" s="163"/>
      <c r="J4407" s="63"/>
      <c r="K4407" s="63"/>
      <c r="L4407" s="61"/>
      <c r="M4407" s="207"/>
      <c r="N4407" s="42"/>
      <c r="O4407" s="42"/>
      <c r="P4407" s="42"/>
      <c r="Q4407" s="42"/>
      <c r="R4407" s="42"/>
      <c r="S4407" s="42"/>
      <c r="T4407" s="78"/>
      <c r="AT4407" s="24" t="s">
        <v>135</v>
      </c>
      <c r="AU4407" s="24" t="s">
        <v>138</v>
      </c>
    </row>
    <row r="4408" spans="2:65" s="1" customFormat="1" ht="22.5" customHeight="1">
      <c r="B4408" s="41"/>
      <c r="C4408" s="193" t="s">
        <v>5277</v>
      </c>
      <c r="D4408" s="193" t="s">
        <v>129</v>
      </c>
      <c r="E4408" s="194" t="s">
        <v>5278</v>
      </c>
      <c r="F4408" s="195" t="s">
        <v>5279</v>
      </c>
      <c r="G4408" s="196" t="s">
        <v>489</v>
      </c>
      <c r="H4408" s="197">
        <v>1</v>
      </c>
      <c r="I4408" s="198"/>
      <c r="J4408" s="199">
        <f>ROUND(I4408*H4408,2)</f>
        <v>0</v>
      </c>
      <c r="K4408" s="195" t="s">
        <v>21</v>
      </c>
      <c r="L4408" s="61"/>
      <c r="M4408" s="200" t="s">
        <v>21</v>
      </c>
      <c r="N4408" s="201" t="s">
        <v>42</v>
      </c>
      <c r="O4408" s="42"/>
      <c r="P4408" s="202">
        <f>O4408*H4408</f>
        <v>0</v>
      </c>
      <c r="Q4408" s="202">
        <v>0</v>
      </c>
      <c r="R4408" s="202">
        <f>Q4408*H4408</f>
        <v>0</v>
      </c>
      <c r="S4408" s="202">
        <v>0</v>
      </c>
      <c r="T4408" s="203">
        <f>S4408*H4408</f>
        <v>0</v>
      </c>
      <c r="AR4408" s="24" t="s">
        <v>133</v>
      </c>
      <c r="AT4408" s="24" t="s">
        <v>129</v>
      </c>
      <c r="AU4408" s="24" t="s">
        <v>138</v>
      </c>
      <c r="AY4408" s="24" t="s">
        <v>126</v>
      </c>
      <c r="BE4408" s="204">
        <f>IF(N4408="základní",J4408,0)</f>
        <v>0</v>
      </c>
      <c r="BF4408" s="204">
        <f>IF(N4408="snížená",J4408,0)</f>
        <v>0</v>
      </c>
      <c r="BG4408" s="204">
        <f>IF(N4408="zákl. přenesená",J4408,0)</f>
        <v>0</v>
      </c>
      <c r="BH4408" s="204">
        <f>IF(N4408="sníž. přenesená",J4408,0)</f>
        <v>0</v>
      </c>
      <c r="BI4408" s="204">
        <f>IF(N4408="nulová",J4408,0)</f>
        <v>0</v>
      </c>
      <c r="BJ4408" s="24" t="s">
        <v>134</v>
      </c>
      <c r="BK4408" s="204">
        <f>ROUND(I4408*H4408,2)</f>
        <v>0</v>
      </c>
      <c r="BL4408" s="24" t="s">
        <v>133</v>
      </c>
      <c r="BM4408" s="24" t="s">
        <v>5280</v>
      </c>
    </row>
    <row r="4409" spans="2:65" s="1" customFormat="1" ht="13.5">
      <c r="B4409" s="41"/>
      <c r="C4409" s="63"/>
      <c r="D4409" s="205" t="s">
        <v>135</v>
      </c>
      <c r="E4409" s="63"/>
      <c r="F4409" s="206" t="s">
        <v>5279</v>
      </c>
      <c r="G4409" s="63"/>
      <c r="H4409" s="63"/>
      <c r="I4409" s="163"/>
      <c r="J4409" s="63"/>
      <c r="K4409" s="63"/>
      <c r="L4409" s="61"/>
      <c r="M4409" s="207"/>
      <c r="N4409" s="42"/>
      <c r="O4409" s="42"/>
      <c r="P4409" s="42"/>
      <c r="Q4409" s="42"/>
      <c r="R4409" s="42"/>
      <c r="S4409" s="42"/>
      <c r="T4409" s="78"/>
      <c r="AT4409" s="24" t="s">
        <v>135</v>
      </c>
      <c r="AU4409" s="24" t="s">
        <v>138</v>
      </c>
    </row>
    <row r="4410" spans="2:65" s="1" customFormat="1" ht="22.5" customHeight="1">
      <c r="B4410" s="41"/>
      <c r="C4410" s="193" t="s">
        <v>2806</v>
      </c>
      <c r="D4410" s="193" t="s">
        <v>129</v>
      </c>
      <c r="E4410" s="194" t="s">
        <v>5281</v>
      </c>
      <c r="F4410" s="195" t="s">
        <v>5282</v>
      </c>
      <c r="G4410" s="196" t="s">
        <v>489</v>
      </c>
      <c r="H4410" s="197">
        <v>1</v>
      </c>
      <c r="I4410" s="198"/>
      <c r="J4410" s="199">
        <f>ROUND(I4410*H4410,2)</f>
        <v>0</v>
      </c>
      <c r="K4410" s="195" t="s">
        <v>21</v>
      </c>
      <c r="L4410" s="61"/>
      <c r="M4410" s="200" t="s">
        <v>21</v>
      </c>
      <c r="N4410" s="201" t="s">
        <v>42</v>
      </c>
      <c r="O4410" s="42"/>
      <c r="P4410" s="202">
        <f>O4410*H4410</f>
        <v>0</v>
      </c>
      <c r="Q4410" s="202">
        <v>0</v>
      </c>
      <c r="R4410" s="202">
        <f>Q4410*H4410</f>
        <v>0</v>
      </c>
      <c r="S4410" s="202">
        <v>0</v>
      </c>
      <c r="T4410" s="203">
        <f>S4410*H4410</f>
        <v>0</v>
      </c>
      <c r="AR4410" s="24" t="s">
        <v>133</v>
      </c>
      <c r="AT4410" s="24" t="s">
        <v>129</v>
      </c>
      <c r="AU4410" s="24" t="s">
        <v>138</v>
      </c>
      <c r="AY4410" s="24" t="s">
        <v>126</v>
      </c>
      <c r="BE4410" s="204">
        <f>IF(N4410="základní",J4410,0)</f>
        <v>0</v>
      </c>
      <c r="BF4410" s="204">
        <f>IF(N4410="snížená",J4410,0)</f>
        <v>0</v>
      </c>
      <c r="BG4410" s="204">
        <f>IF(N4410="zákl. přenesená",J4410,0)</f>
        <v>0</v>
      </c>
      <c r="BH4410" s="204">
        <f>IF(N4410="sníž. přenesená",J4410,0)</f>
        <v>0</v>
      </c>
      <c r="BI4410" s="204">
        <f>IF(N4410="nulová",J4410,0)</f>
        <v>0</v>
      </c>
      <c r="BJ4410" s="24" t="s">
        <v>134</v>
      </c>
      <c r="BK4410" s="204">
        <f>ROUND(I4410*H4410,2)</f>
        <v>0</v>
      </c>
      <c r="BL4410" s="24" t="s">
        <v>133</v>
      </c>
      <c r="BM4410" s="24" t="s">
        <v>5283</v>
      </c>
    </row>
    <row r="4411" spans="2:65" s="1" customFormat="1" ht="13.5">
      <c r="B4411" s="41"/>
      <c r="C4411" s="63"/>
      <c r="D4411" s="205" t="s">
        <v>135</v>
      </c>
      <c r="E4411" s="63"/>
      <c r="F4411" s="206" t="s">
        <v>5282</v>
      </c>
      <c r="G4411" s="63"/>
      <c r="H4411" s="63"/>
      <c r="I4411" s="163"/>
      <c r="J4411" s="63"/>
      <c r="K4411" s="63"/>
      <c r="L4411" s="61"/>
      <c r="M4411" s="207"/>
      <c r="N4411" s="42"/>
      <c r="O4411" s="42"/>
      <c r="P4411" s="42"/>
      <c r="Q4411" s="42"/>
      <c r="R4411" s="42"/>
      <c r="S4411" s="42"/>
      <c r="T4411" s="78"/>
      <c r="AT4411" s="24" t="s">
        <v>135</v>
      </c>
      <c r="AU4411" s="24" t="s">
        <v>138</v>
      </c>
    </row>
    <row r="4412" spans="2:65" s="1" customFormat="1" ht="22.5" customHeight="1">
      <c r="B4412" s="41"/>
      <c r="C4412" s="193" t="s">
        <v>5284</v>
      </c>
      <c r="D4412" s="193" t="s">
        <v>129</v>
      </c>
      <c r="E4412" s="194" t="s">
        <v>5285</v>
      </c>
      <c r="F4412" s="195" t="s">
        <v>5286</v>
      </c>
      <c r="G4412" s="196" t="s">
        <v>489</v>
      </c>
      <c r="H4412" s="197">
        <v>1</v>
      </c>
      <c r="I4412" s="198"/>
      <c r="J4412" s="199">
        <f>ROUND(I4412*H4412,2)</f>
        <v>0</v>
      </c>
      <c r="K4412" s="195" t="s">
        <v>21</v>
      </c>
      <c r="L4412" s="61"/>
      <c r="M4412" s="200" t="s">
        <v>21</v>
      </c>
      <c r="N4412" s="201" t="s">
        <v>42</v>
      </c>
      <c r="O4412" s="42"/>
      <c r="P4412" s="202">
        <f>O4412*H4412</f>
        <v>0</v>
      </c>
      <c r="Q4412" s="202">
        <v>0</v>
      </c>
      <c r="R4412" s="202">
        <f>Q4412*H4412</f>
        <v>0</v>
      </c>
      <c r="S4412" s="202">
        <v>0</v>
      </c>
      <c r="T4412" s="203">
        <f>S4412*H4412</f>
        <v>0</v>
      </c>
      <c r="AR4412" s="24" t="s">
        <v>133</v>
      </c>
      <c r="AT4412" s="24" t="s">
        <v>129</v>
      </c>
      <c r="AU4412" s="24" t="s">
        <v>138</v>
      </c>
      <c r="AY4412" s="24" t="s">
        <v>126</v>
      </c>
      <c r="BE4412" s="204">
        <f>IF(N4412="základní",J4412,0)</f>
        <v>0</v>
      </c>
      <c r="BF4412" s="204">
        <f>IF(N4412="snížená",J4412,0)</f>
        <v>0</v>
      </c>
      <c r="BG4412" s="204">
        <f>IF(N4412="zákl. přenesená",J4412,0)</f>
        <v>0</v>
      </c>
      <c r="BH4412" s="204">
        <f>IF(N4412="sníž. přenesená",J4412,0)</f>
        <v>0</v>
      </c>
      <c r="BI4412" s="204">
        <f>IF(N4412="nulová",J4412,0)</f>
        <v>0</v>
      </c>
      <c r="BJ4412" s="24" t="s">
        <v>134</v>
      </c>
      <c r="BK4412" s="204">
        <f>ROUND(I4412*H4412,2)</f>
        <v>0</v>
      </c>
      <c r="BL4412" s="24" t="s">
        <v>133</v>
      </c>
      <c r="BM4412" s="24" t="s">
        <v>5287</v>
      </c>
    </row>
    <row r="4413" spans="2:65" s="1" customFormat="1" ht="13.5">
      <c r="B4413" s="41"/>
      <c r="C4413" s="63"/>
      <c r="D4413" s="205" t="s">
        <v>135</v>
      </c>
      <c r="E4413" s="63"/>
      <c r="F4413" s="206" t="s">
        <v>5286</v>
      </c>
      <c r="G4413" s="63"/>
      <c r="H4413" s="63"/>
      <c r="I4413" s="163"/>
      <c r="J4413" s="63"/>
      <c r="K4413" s="63"/>
      <c r="L4413" s="61"/>
      <c r="M4413" s="207"/>
      <c r="N4413" s="42"/>
      <c r="O4413" s="42"/>
      <c r="P4413" s="42"/>
      <c r="Q4413" s="42"/>
      <c r="R4413" s="42"/>
      <c r="S4413" s="42"/>
      <c r="T4413" s="78"/>
      <c r="AT4413" s="24" t="s">
        <v>135</v>
      </c>
      <c r="AU4413" s="24" t="s">
        <v>138</v>
      </c>
    </row>
    <row r="4414" spans="2:65" s="1" customFormat="1" ht="22.5" customHeight="1">
      <c r="B4414" s="41"/>
      <c r="C4414" s="193" t="s">
        <v>2810</v>
      </c>
      <c r="D4414" s="193" t="s">
        <v>129</v>
      </c>
      <c r="E4414" s="194" t="s">
        <v>5288</v>
      </c>
      <c r="F4414" s="195" t="s">
        <v>5289</v>
      </c>
      <c r="G4414" s="196" t="s">
        <v>489</v>
      </c>
      <c r="H4414" s="197">
        <v>1</v>
      </c>
      <c r="I4414" s="198"/>
      <c r="J4414" s="199">
        <f>ROUND(I4414*H4414,2)</f>
        <v>0</v>
      </c>
      <c r="K4414" s="195" t="s">
        <v>21</v>
      </c>
      <c r="L4414" s="61"/>
      <c r="M4414" s="200" t="s">
        <v>21</v>
      </c>
      <c r="N4414" s="201" t="s">
        <v>42</v>
      </c>
      <c r="O4414" s="42"/>
      <c r="P4414" s="202">
        <f>O4414*H4414</f>
        <v>0</v>
      </c>
      <c r="Q4414" s="202">
        <v>0</v>
      </c>
      <c r="R4414" s="202">
        <f>Q4414*H4414</f>
        <v>0</v>
      </c>
      <c r="S4414" s="202">
        <v>0</v>
      </c>
      <c r="T4414" s="203">
        <f>S4414*H4414</f>
        <v>0</v>
      </c>
      <c r="AR4414" s="24" t="s">
        <v>133</v>
      </c>
      <c r="AT4414" s="24" t="s">
        <v>129</v>
      </c>
      <c r="AU4414" s="24" t="s">
        <v>138</v>
      </c>
      <c r="AY4414" s="24" t="s">
        <v>126</v>
      </c>
      <c r="BE4414" s="204">
        <f>IF(N4414="základní",J4414,0)</f>
        <v>0</v>
      </c>
      <c r="BF4414" s="204">
        <f>IF(N4414="snížená",J4414,0)</f>
        <v>0</v>
      </c>
      <c r="BG4414" s="204">
        <f>IF(N4414="zákl. přenesená",J4414,0)</f>
        <v>0</v>
      </c>
      <c r="BH4414" s="204">
        <f>IF(N4414="sníž. přenesená",J4414,0)</f>
        <v>0</v>
      </c>
      <c r="BI4414" s="204">
        <f>IF(N4414="nulová",J4414,0)</f>
        <v>0</v>
      </c>
      <c r="BJ4414" s="24" t="s">
        <v>134</v>
      </c>
      <c r="BK4414" s="204">
        <f>ROUND(I4414*H4414,2)</f>
        <v>0</v>
      </c>
      <c r="BL4414" s="24" t="s">
        <v>133</v>
      </c>
      <c r="BM4414" s="24" t="s">
        <v>5290</v>
      </c>
    </row>
    <row r="4415" spans="2:65" s="1" customFormat="1" ht="13.5">
      <c r="B4415" s="41"/>
      <c r="C4415" s="63"/>
      <c r="D4415" s="205" t="s">
        <v>135</v>
      </c>
      <c r="E4415" s="63"/>
      <c r="F4415" s="206" t="s">
        <v>5291</v>
      </c>
      <c r="G4415" s="63"/>
      <c r="H4415" s="63"/>
      <c r="I4415" s="163"/>
      <c r="J4415" s="63"/>
      <c r="K4415" s="63"/>
      <c r="L4415" s="61"/>
      <c r="M4415" s="207"/>
      <c r="N4415" s="42"/>
      <c r="O4415" s="42"/>
      <c r="P4415" s="42"/>
      <c r="Q4415" s="42"/>
      <c r="R4415" s="42"/>
      <c r="S4415" s="42"/>
      <c r="T4415" s="78"/>
      <c r="AT4415" s="24" t="s">
        <v>135</v>
      </c>
      <c r="AU4415" s="24" t="s">
        <v>138</v>
      </c>
    </row>
    <row r="4416" spans="2:65" s="1" customFormat="1" ht="22.5" customHeight="1">
      <c r="B4416" s="41"/>
      <c r="C4416" s="193" t="s">
        <v>5292</v>
      </c>
      <c r="D4416" s="193" t="s">
        <v>129</v>
      </c>
      <c r="E4416" s="194" t="s">
        <v>5293</v>
      </c>
      <c r="F4416" s="195" t="s">
        <v>5294</v>
      </c>
      <c r="G4416" s="196" t="s">
        <v>489</v>
      </c>
      <c r="H4416" s="197">
        <v>1</v>
      </c>
      <c r="I4416" s="198"/>
      <c r="J4416" s="199">
        <f>ROUND(I4416*H4416,2)</f>
        <v>0</v>
      </c>
      <c r="K4416" s="195" t="s">
        <v>21</v>
      </c>
      <c r="L4416" s="61"/>
      <c r="M4416" s="200" t="s">
        <v>21</v>
      </c>
      <c r="N4416" s="201" t="s">
        <v>42</v>
      </c>
      <c r="O4416" s="42"/>
      <c r="P4416" s="202">
        <f>O4416*H4416</f>
        <v>0</v>
      </c>
      <c r="Q4416" s="202">
        <v>0</v>
      </c>
      <c r="R4416" s="202">
        <f>Q4416*H4416</f>
        <v>0</v>
      </c>
      <c r="S4416" s="202">
        <v>0</v>
      </c>
      <c r="T4416" s="203">
        <f>S4416*H4416</f>
        <v>0</v>
      </c>
      <c r="AR4416" s="24" t="s">
        <v>133</v>
      </c>
      <c r="AT4416" s="24" t="s">
        <v>129</v>
      </c>
      <c r="AU4416" s="24" t="s">
        <v>138</v>
      </c>
      <c r="AY4416" s="24" t="s">
        <v>126</v>
      </c>
      <c r="BE4416" s="204">
        <f>IF(N4416="základní",J4416,0)</f>
        <v>0</v>
      </c>
      <c r="BF4416" s="204">
        <f>IF(N4416="snížená",J4416,0)</f>
        <v>0</v>
      </c>
      <c r="BG4416" s="204">
        <f>IF(N4416="zákl. přenesená",J4416,0)</f>
        <v>0</v>
      </c>
      <c r="BH4416" s="204">
        <f>IF(N4416="sníž. přenesená",J4416,0)</f>
        <v>0</v>
      </c>
      <c r="BI4416" s="204">
        <f>IF(N4416="nulová",J4416,0)</f>
        <v>0</v>
      </c>
      <c r="BJ4416" s="24" t="s">
        <v>134</v>
      </c>
      <c r="BK4416" s="204">
        <f>ROUND(I4416*H4416,2)</f>
        <v>0</v>
      </c>
      <c r="BL4416" s="24" t="s">
        <v>133</v>
      </c>
      <c r="BM4416" s="24" t="s">
        <v>5295</v>
      </c>
    </row>
    <row r="4417" spans="2:65" s="1" customFormat="1" ht="13.5">
      <c r="B4417" s="41"/>
      <c r="C4417" s="63"/>
      <c r="D4417" s="205" t="s">
        <v>135</v>
      </c>
      <c r="E4417" s="63"/>
      <c r="F4417" s="206" t="s">
        <v>5296</v>
      </c>
      <c r="G4417" s="63"/>
      <c r="H4417" s="63"/>
      <c r="I4417" s="163"/>
      <c r="J4417" s="63"/>
      <c r="K4417" s="63"/>
      <c r="L4417" s="61"/>
      <c r="M4417" s="207"/>
      <c r="N4417" s="42"/>
      <c r="O4417" s="42"/>
      <c r="P4417" s="42"/>
      <c r="Q4417" s="42"/>
      <c r="R4417" s="42"/>
      <c r="S4417" s="42"/>
      <c r="T4417" s="78"/>
      <c r="AT4417" s="24" t="s">
        <v>135</v>
      </c>
      <c r="AU4417" s="24" t="s">
        <v>138</v>
      </c>
    </row>
    <row r="4418" spans="2:65" s="1" customFormat="1" ht="22.5" customHeight="1">
      <c r="B4418" s="41"/>
      <c r="C4418" s="193" t="s">
        <v>2814</v>
      </c>
      <c r="D4418" s="193" t="s">
        <v>129</v>
      </c>
      <c r="E4418" s="194" t="s">
        <v>5297</v>
      </c>
      <c r="F4418" s="195" t="s">
        <v>5058</v>
      </c>
      <c r="G4418" s="196" t="s">
        <v>489</v>
      </c>
      <c r="H4418" s="197">
        <v>1</v>
      </c>
      <c r="I4418" s="198"/>
      <c r="J4418" s="199">
        <f>ROUND(I4418*H4418,2)</f>
        <v>0</v>
      </c>
      <c r="K4418" s="195" t="s">
        <v>21</v>
      </c>
      <c r="L4418" s="61"/>
      <c r="M4418" s="200" t="s">
        <v>21</v>
      </c>
      <c r="N4418" s="201" t="s">
        <v>42</v>
      </c>
      <c r="O4418" s="42"/>
      <c r="P4418" s="202">
        <f>O4418*H4418</f>
        <v>0</v>
      </c>
      <c r="Q4418" s="202">
        <v>0</v>
      </c>
      <c r="R4418" s="202">
        <f>Q4418*H4418</f>
        <v>0</v>
      </c>
      <c r="S4418" s="202">
        <v>0</v>
      </c>
      <c r="T4418" s="203">
        <f>S4418*H4418</f>
        <v>0</v>
      </c>
      <c r="AR4418" s="24" t="s">
        <v>133</v>
      </c>
      <c r="AT4418" s="24" t="s">
        <v>129</v>
      </c>
      <c r="AU4418" s="24" t="s">
        <v>138</v>
      </c>
      <c r="AY4418" s="24" t="s">
        <v>126</v>
      </c>
      <c r="BE4418" s="204">
        <f>IF(N4418="základní",J4418,0)</f>
        <v>0</v>
      </c>
      <c r="BF4418" s="204">
        <f>IF(N4418="snížená",J4418,0)</f>
        <v>0</v>
      </c>
      <c r="BG4418" s="204">
        <f>IF(N4418="zákl. přenesená",J4418,0)</f>
        <v>0</v>
      </c>
      <c r="BH4418" s="204">
        <f>IF(N4418="sníž. přenesená",J4418,0)</f>
        <v>0</v>
      </c>
      <c r="BI4418" s="204">
        <f>IF(N4418="nulová",J4418,0)</f>
        <v>0</v>
      </c>
      <c r="BJ4418" s="24" t="s">
        <v>134</v>
      </c>
      <c r="BK4418" s="204">
        <f>ROUND(I4418*H4418,2)</f>
        <v>0</v>
      </c>
      <c r="BL4418" s="24" t="s">
        <v>133</v>
      </c>
      <c r="BM4418" s="24" t="s">
        <v>5298</v>
      </c>
    </row>
    <row r="4419" spans="2:65" s="1" customFormat="1" ht="13.5">
      <c r="B4419" s="41"/>
      <c r="C4419" s="63"/>
      <c r="D4419" s="205" t="s">
        <v>135</v>
      </c>
      <c r="E4419" s="63"/>
      <c r="F4419" s="206" t="s">
        <v>5060</v>
      </c>
      <c r="G4419" s="63"/>
      <c r="H4419" s="63"/>
      <c r="I4419" s="163"/>
      <c r="J4419" s="63"/>
      <c r="K4419" s="63"/>
      <c r="L4419" s="61"/>
      <c r="M4419" s="207"/>
      <c r="N4419" s="42"/>
      <c r="O4419" s="42"/>
      <c r="P4419" s="42"/>
      <c r="Q4419" s="42"/>
      <c r="R4419" s="42"/>
      <c r="S4419" s="42"/>
      <c r="T4419" s="78"/>
      <c r="AT4419" s="24" t="s">
        <v>135</v>
      </c>
      <c r="AU4419" s="24" t="s">
        <v>138</v>
      </c>
    </row>
    <row r="4420" spans="2:65" s="1" customFormat="1" ht="22.5" customHeight="1">
      <c r="B4420" s="41"/>
      <c r="C4420" s="193" t="s">
        <v>5299</v>
      </c>
      <c r="D4420" s="193" t="s">
        <v>129</v>
      </c>
      <c r="E4420" s="194" t="s">
        <v>5300</v>
      </c>
      <c r="F4420" s="195" t="s">
        <v>5006</v>
      </c>
      <c r="G4420" s="196" t="s">
        <v>132</v>
      </c>
      <c r="H4420" s="197">
        <v>1</v>
      </c>
      <c r="I4420" s="198"/>
      <c r="J4420" s="199">
        <f>ROUND(I4420*H4420,2)</f>
        <v>0</v>
      </c>
      <c r="K4420" s="195" t="s">
        <v>21</v>
      </c>
      <c r="L4420" s="61"/>
      <c r="M4420" s="200" t="s">
        <v>21</v>
      </c>
      <c r="N4420" s="201" t="s">
        <v>42</v>
      </c>
      <c r="O4420" s="42"/>
      <c r="P4420" s="202">
        <f>O4420*H4420</f>
        <v>0</v>
      </c>
      <c r="Q4420" s="202">
        <v>0</v>
      </c>
      <c r="R4420" s="202">
        <f>Q4420*H4420</f>
        <v>0</v>
      </c>
      <c r="S4420" s="202">
        <v>0</v>
      </c>
      <c r="T4420" s="203">
        <f>S4420*H4420</f>
        <v>0</v>
      </c>
      <c r="AR4420" s="24" t="s">
        <v>133</v>
      </c>
      <c r="AT4420" s="24" t="s">
        <v>129</v>
      </c>
      <c r="AU4420" s="24" t="s">
        <v>138</v>
      </c>
      <c r="AY4420" s="24" t="s">
        <v>126</v>
      </c>
      <c r="BE4420" s="204">
        <f>IF(N4420="základní",J4420,0)</f>
        <v>0</v>
      </c>
      <c r="BF4420" s="204">
        <f>IF(N4420="snížená",J4420,0)</f>
        <v>0</v>
      </c>
      <c r="BG4420" s="204">
        <f>IF(N4420="zákl. přenesená",J4420,0)</f>
        <v>0</v>
      </c>
      <c r="BH4420" s="204">
        <f>IF(N4420="sníž. přenesená",J4420,0)</f>
        <v>0</v>
      </c>
      <c r="BI4420" s="204">
        <f>IF(N4420="nulová",J4420,0)</f>
        <v>0</v>
      </c>
      <c r="BJ4420" s="24" t="s">
        <v>134</v>
      </c>
      <c r="BK4420" s="204">
        <f>ROUND(I4420*H4420,2)</f>
        <v>0</v>
      </c>
      <c r="BL4420" s="24" t="s">
        <v>133</v>
      </c>
      <c r="BM4420" s="24" t="s">
        <v>5301</v>
      </c>
    </row>
    <row r="4421" spans="2:65" s="1" customFormat="1" ht="13.5">
      <c r="B4421" s="41"/>
      <c r="C4421" s="63"/>
      <c r="D4421" s="205" t="s">
        <v>135</v>
      </c>
      <c r="E4421" s="63"/>
      <c r="F4421" s="206" t="s">
        <v>5008</v>
      </c>
      <c r="G4421" s="63"/>
      <c r="H4421" s="63"/>
      <c r="I4421" s="163"/>
      <c r="J4421" s="63"/>
      <c r="K4421" s="63"/>
      <c r="L4421" s="61"/>
      <c r="M4421" s="207"/>
      <c r="N4421" s="42"/>
      <c r="O4421" s="42"/>
      <c r="P4421" s="42"/>
      <c r="Q4421" s="42"/>
      <c r="R4421" s="42"/>
      <c r="S4421" s="42"/>
      <c r="T4421" s="78"/>
      <c r="AT4421" s="24" t="s">
        <v>135</v>
      </c>
      <c r="AU4421" s="24" t="s">
        <v>138</v>
      </c>
    </row>
    <row r="4422" spans="2:65" s="1" customFormat="1" ht="22.5" customHeight="1">
      <c r="B4422" s="41"/>
      <c r="C4422" s="193" t="s">
        <v>2817</v>
      </c>
      <c r="D4422" s="193" t="s">
        <v>129</v>
      </c>
      <c r="E4422" s="194" t="s">
        <v>5302</v>
      </c>
      <c r="F4422" s="195" t="s">
        <v>5011</v>
      </c>
      <c r="G4422" s="196" t="s">
        <v>132</v>
      </c>
      <c r="H4422" s="197">
        <v>1</v>
      </c>
      <c r="I4422" s="198"/>
      <c r="J4422" s="199">
        <f>ROUND(I4422*H4422,2)</f>
        <v>0</v>
      </c>
      <c r="K4422" s="195" t="s">
        <v>21</v>
      </c>
      <c r="L4422" s="61"/>
      <c r="M4422" s="200" t="s">
        <v>21</v>
      </c>
      <c r="N4422" s="201" t="s">
        <v>42</v>
      </c>
      <c r="O4422" s="42"/>
      <c r="P4422" s="202">
        <f>O4422*H4422</f>
        <v>0</v>
      </c>
      <c r="Q4422" s="202">
        <v>0</v>
      </c>
      <c r="R4422" s="202">
        <f>Q4422*H4422</f>
        <v>0</v>
      </c>
      <c r="S4422" s="202">
        <v>0</v>
      </c>
      <c r="T4422" s="203">
        <f>S4422*H4422</f>
        <v>0</v>
      </c>
      <c r="AR4422" s="24" t="s">
        <v>133</v>
      </c>
      <c r="AT4422" s="24" t="s">
        <v>129</v>
      </c>
      <c r="AU4422" s="24" t="s">
        <v>138</v>
      </c>
      <c r="AY4422" s="24" t="s">
        <v>126</v>
      </c>
      <c r="BE4422" s="204">
        <f>IF(N4422="základní",J4422,0)</f>
        <v>0</v>
      </c>
      <c r="BF4422" s="204">
        <f>IF(N4422="snížená",J4422,0)</f>
        <v>0</v>
      </c>
      <c r="BG4422" s="204">
        <f>IF(N4422="zákl. přenesená",J4422,0)</f>
        <v>0</v>
      </c>
      <c r="BH4422" s="204">
        <f>IF(N4422="sníž. přenesená",J4422,0)</f>
        <v>0</v>
      </c>
      <c r="BI4422" s="204">
        <f>IF(N4422="nulová",J4422,0)</f>
        <v>0</v>
      </c>
      <c r="BJ4422" s="24" t="s">
        <v>134</v>
      </c>
      <c r="BK4422" s="204">
        <f>ROUND(I4422*H4422,2)</f>
        <v>0</v>
      </c>
      <c r="BL4422" s="24" t="s">
        <v>133</v>
      </c>
      <c r="BM4422" s="24" t="s">
        <v>5303</v>
      </c>
    </row>
    <row r="4423" spans="2:65" s="1" customFormat="1" ht="13.5">
      <c r="B4423" s="41"/>
      <c r="C4423" s="63"/>
      <c r="D4423" s="208" t="s">
        <v>135</v>
      </c>
      <c r="E4423" s="63"/>
      <c r="F4423" s="209" t="s">
        <v>5013</v>
      </c>
      <c r="G4423" s="63"/>
      <c r="H4423" s="63"/>
      <c r="I4423" s="163"/>
      <c r="J4423" s="63"/>
      <c r="K4423" s="63"/>
      <c r="L4423" s="61"/>
      <c r="M4423" s="207"/>
      <c r="N4423" s="42"/>
      <c r="O4423" s="42"/>
      <c r="P4423" s="42"/>
      <c r="Q4423" s="42"/>
      <c r="R4423" s="42"/>
      <c r="S4423" s="42"/>
      <c r="T4423" s="78"/>
      <c r="AT4423" s="24" t="s">
        <v>135</v>
      </c>
      <c r="AU4423" s="24" t="s">
        <v>138</v>
      </c>
    </row>
    <row r="4424" spans="2:65" s="10" customFormat="1" ht="22.35" customHeight="1">
      <c r="B4424" s="176"/>
      <c r="C4424" s="177"/>
      <c r="D4424" s="190" t="s">
        <v>69</v>
      </c>
      <c r="E4424" s="191" t="s">
        <v>5304</v>
      </c>
      <c r="F4424" s="191" t="s">
        <v>5305</v>
      </c>
      <c r="G4424" s="177"/>
      <c r="H4424" s="177"/>
      <c r="I4424" s="180"/>
      <c r="J4424" s="192">
        <f>BK4424</f>
        <v>0</v>
      </c>
      <c r="K4424" s="177"/>
      <c r="L4424" s="182"/>
      <c r="M4424" s="183"/>
      <c r="N4424" s="184"/>
      <c r="O4424" s="184"/>
      <c r="P4424" s="185">
        <f>SUM(P4425:P4446)</f>
        <v>0</v>
      </c>
      <c r="Q4424" s="184"/>
      <c r="R4424" s="185">
        <f>SUM(R4425:R4446)</f>
        <v>0</v>
      </c>
      <c r="S4424" s="184"/>
      <c r="T4424" s="186">
        <f>SUM(T4425:T4446)</f>
        <v>0</v>
      </c>
      <c r="AR4424" s="187" t="s">
        <v>78</v>
      </c>
      <c r="AT4424" s="188" t="s">
        <v>69</v>
      </c>
      <c r="AU4424" s="188" t="s">
        <v>134</v>
      </c>
      <c r="AY4424" s="187" t="s">
        <v>126</v>
      </c>
      <c r="BK4424" s="189">
        <f>SUM(BK4425:BK4446)</f>
        <v>0</v>
      </c>
    </row>
    <row r="4425" spans="2:65" s="1" customFormat="1" ht="22.5" customHeight="1">
      <c r="B4425" s="41"/>
      <c r="C4425" s="193" t="s">
        <v>5306</v>
      </c>
      <c r="D4425" s="193" t="s">
        <v>129</v>
      </c>
      <c r="E4425" s="194" t="s">
        <v>5307</v>
      </c>
      <c r="F4425" s="195" t="s">
        <v>5140</v>
      </c>
      <c r="G4425" s="196" t="s">
        <v>489</v>
      </c>
      <c r="H4425" s="197">
        <v>1</v>
      </c>
      <c r="I4425" s="198"/>
      <c r="J4425" s="199">
        <f>ROUND(I4425*H4425,2)</f>
        <v>0</v>
      </c>
      <c r="K4425" s="195" t="s">
        <v>21</v>
      </c>
      <c r="L4425" s="61"/>
      <c r="M4425" s="200" t="s">
        <v>21</v>
      </c>
      <c r="N4425" s="201" t="s">
        <v>42</v>
      </c>
      <c r="O4425" s="42"/>
      <c r="P4425" s="202">
        <f>O4425*H4425</f>
        <v>0</v>
      </c>
      <c r="Q4425" s="202">
        <v>0</v>
      </c>
      <c r="R4425" s="202">
        <f>Q4425*H4425</f>
        <v>0</v>
      </c>
      <c r="S4425" s="202">
        <v>0</v>
      </c>
      <c r="T4425" s="203">
        <f>S4425*H4425</f>
        <v>0</v>
      </c>
      <c r="AR4425" s="24" t="s">
        <v>133</v>
      </c>
      <c r="AT4425" s="24" t="s">
        <v>129</v>
      </c>
      <c r="AU4425" s="24" t="s">
        <v>138</v>
      </c>
      <c r="AY4425" s="24" t="s">
        <v>126</v>
      </c>
      <c r="BE4425" s="204">
        <f>IF(N4425="základní",J4425,0)</f>
        <v>0</v>
      </c>
      <c r="BF4425" s="204">
        <f>IF(N4425="snížená",J4425,0)</f>
        <v>0</v>
      </c>
      <c r="BG4425" s="204">
        <f>IF(N4425="zákl. přenesená",J4425,0)</f>
        <v>0</v>
      </c>
      <c r="BH4425" s="204">
        <f>IF(N4425="sníž. přenesená",J4425,0)</f>
        <v>0</v>
      </c>
      <c r="BI4425" s="204">
        <f>IF(N4425="nulová",J4425,0)</f>
        <v>0</v>
      </c>
      <c r="BJ4425" s="24" t="s">
        <v>134</v>
      </c>
      <c r="BK4425" s="204">
        <f>ROUND(I4425*H4425,2)</f>
        <v>0</v>
      </c>
      <c r="BL4425" s="24" t="s">
        <v>133</v>
      </c>
      <c r="BM4425" s="24" t="s">
        <v>5308</v>
      </c>
    </row>
    <row r="4426" spans="2:65" s="1" customFormat="1" ht="13.5">
      <c r="B4426" s="41"/>
      <c r="C4426" s="63"/>
      <c r="D4426" s="205" t="s">
        <v>135</v>
      </c>
      <c r="E4426" s="63"/>
      <c r="F4426" s="206" t="s">
        <v>4918</v>
      </c>
      <c r="G4426" s="63"/>
      <c r="H4426" s="63"/>
      <c r="I4426" s="163"/>
      <c r="J4426" s="63"/>
      <c r="K4426" s="63"/>
      <c r="L4426" s="61"/>
      <c r="M4426" s="207"/>
      <c r="N4426" s="42"/>
      <c r="O4426" s="42"/>
      <c r="P4426" s="42"/>
      <c r="Q4426" s="42"/>
      <c r="R4426" s="42"/>
      <c r="S4426" s="42"/>
      <c r="T4426" s="78"/>
      <c r="AT4426" s="24" t="s">
        <v>135</v>
      </c>
      <c r="AU4426" s="24" t="s">
        <v>138</v>
      </c>
    </row>
    <row r="4427" spans="2:65" s="1" customFormat="1" ht="22.5" customHeight="1">
      <c r="B4427" s="41"/>
      <c r="C4427" s="193" t="s">
        <v>2824</v>
      </c>
      <c r="D4427" s="193" t="s">
        <v>129</v>
      </c>
      <c r="E4427" s="194" t="s">
        <v>5309</v>
      </c>
      <c r="F4427" s="195" t="s">
        <v>4936</v>
      </c>
      <c r="G4427" s="196" t="s">
        <v>489</v>
      </c>
      <c r="H4427" s="197">
        <v>13</v>
      </c>
      <c r="I4427" s="198"/>
      <c r="J4427" s="199">
        <f>ROUND(I4427*H4427,2)</f>
        <v>0</v>
      </c>
      <c r="K4427" s="195" t="s">
        <v>21</v>
      </c>
      <c r="L4427" s="61"/>
      <c r="M4427" s="200" t="s">
        <v>21</v>
      </c>
      <c r="N4427" s="201" t="s">
        <v>42</v>
      </c>
      <c r="O4427" s="42"/>
      <c r="P4427" s="202">
        <f>O4427*H4427</f>
        <v>0</v>
      </c>
      <c r="Q4427" s="202">
        <v>0</v>
      </c>
      <c r="R4427" s="202">
        <f>Q4427*H4427</f>
        <v>0</v>
      </c>
      <c r="S4427" s="202">
        <v>0</v>
      </c>
      <c r="T4427" s="203">
        <f>S4427*H4427</f>
        <v>0</v>
      </c>
      <c r="AR4427" s="24" t="s">
        <v>133</v>
      </c>
      <c r="AT4427" s="24" t="s">
        <v>129</v>
      </c>
      <c r="AU4427" s="24" t="s">
        <v>138</v>
      </c>
      <c r="AY4427" s="24" t="s">
        <v>126</v>
      </c>
      <c r="BE4427" s="204">
        <f>IF(N4427="základní",J4427,0)</f>
        <v>0</v>
      </c>
      <c r="BF4427" s="204">
        <f>IF(N4427="snížená",J4427,0)</f>
        <v>0</v>
      </c>
      <c r="BG4427" s="204">
        <f>IF(N4427="zákl. přenesená",J4427,0)</f>
        <v>0</v>
      </c>
      <c r="BH4427" s="204">
        <f>IF(N4427="sníž. přenesená",J4427,0)</f>
        <v>0</v>
      </c>
      <c r="BI4427" s="204">
        <f>IF(N4427="nulová",J4427,0)</f>
        <v>0</v>
      </c>
      <c r="BJ4427" s="24" t="s">
        <v>134</v>
      </c>
      <c r="BK4427" s="204">
        <f>ROUND(I4427*H4427,2)</f>
        <v>0</v>
      </c>
      <c r="BL4427" s="24" t="s">
        <v>133</v>
      </c>
      <c r="BM4427" s="24" t="s">
        <v>5310</v>
      </c>
    </row>
    <row r="4428" spans="2:65" s="1" customFormat="1" ht="13.5">
      <c r="B4428" s="41"/>
      <c r="C4428" s="63"/>
      <c r="D4428" s="205" t="s">
        <v>135</v>
      </c>
      <c r="E4428" s="63"/>
      <c r="F4428" s="206" t="s">
        <v>4938</v>
      </c>
      <c r="G4428" s="63"/>
      <c r="H4428" s="63"/>
      <c r="I4428" s="163"/>
      <c r="J4428" s="63"/>
      <c r="K4428" s="63"/>
      <c r="L4428" s="61"/>
      <c r="M4428" s="207"/>
      <c r="N4428" s="42"/>
      <c r="O4428" s="42"/>
      <c r="P4428" s="42"/>
      <c r="Q4428" s="42"/>
      <c r="R4428" s="42"/>
      <c r="S4428" s="42"/>
      <c r="T4428" s="78"/>
      <c r="AT4428" s="24" t="s">
        <v>135</v>
      </c>
      <c r="AU4428" s="24" t="s">
        <v>138</v>
      </c>
    </row>
    <row r="4429" spans="2:65" s="1" customFormat="1" ht="22.5" customHeight="1">
      <c r="B4429" s="41"/>
      <c r="C4429" s="193" t="s">
        <v>5311</v>
      </c>
      <c r="D4429" s="193" t="s">
        <v>129</v>
      </c>
      <c r="E4429" s="194" t="s">
        <v>5312</v>
      </c>
      <c r="F4429" s="195" t="s">
        <v>5032</v>
      </c>
      <c r="G4429" s="196" t="s">
        <v>489</v>
      </c>
      <c r="H4429" s="197">
        <v>14</v>
      </c>
      <c r="I4429" s="198"/>
      <c r="J4429" s="199">
        <f>ROUND(I4429*H4429,2)</f>
        <v>0</v>
      </c>
      <c r="K4429" s="195" t="s">
        <v>21</v>
      </c>
      <c r="L4429" s="61"/>
      <c r="M4429" s="200" t="s">
        <v>21</v>
      </c>
      <c r="N4429" s="201" t="s">
        <v>42</v>
      </c>
      <c r="O4429" s="42"/>
      <c r="P4429" s="202">
        <f>O4429*H4429</f>
        <v>0</v>
      </c>
      <c r="Q4429" s="202">
        <v>0</v>
      </c>
      <c r="R4429" s="202">
        <f>Q4429*H4429</f>
        <v>0</v>
      </c>
      <c r="S4429" s="202">
        <v>0</v>
      </c>
      <c r="T4429" s="203">
        <f>S4429*H4429</f>
        <v>0</v>
      </c>
      <c r="AR4429" s="24" t="s">
        <v>133</v>
      </c>
      <c r="AT4429" s="24" t="s">
        <v>129</v>
      </c>
      <c r="AU4429" s="24" t="s">
        <v>138</v>
      </c>
      <c r="AY4429" s="24" t="s">
        <v>126</v>
      </c>
      <c r="BE4429" s="204">
        <f>IF(N4429="základní",J4429,0)</f>
        <v>0</v>
      </c>
      <c r="BF4429" s="204">
        <f>IF(N4429="snížená",J4429,0)</f>
        <v>0</v>
      </c>
      <c r="BG4429" s="204">
        <f>IF(N4429="zákl. přenesená",J4429,0)</f>
        <v>0</v>
      </c>
      <c r="BH4429" s="204">
        <f>IF(N4429="sníž. přenesená",J4429,0)</f>
        <v>0</v>
      </c>
      <c r="BI4429" s="204">
        <f>IF(N4429="nulová",J4429,0)</f>
        <v>0</v>
      </c>
      <c r="BJ4429" s="24" t="s">
        <v>134</v>
      </c>
      <c r="BK4429" s="204">
        <f>ROUND(I4429*H4429,2)</f>
        <v>0</v>
      </c>
      <c r="BL4429" s="24" t="s">
        <v>133</v>
      </c>
      <c r="BM4429" s="24" t="s">
        <v>5313</v>
      </c>
    </row>
    <row r="4430" spans="2:65" s="1" customFormat="1" ht="13.5">
      <c r="B4430" s="41"/>
      <c r="C4430" s="63"/>
      <c r="D4430" s="205" t="s">
        <v>135</v>
      </c>
      <c r="E4430" s="63"/>
      <c r="F4430" s="206" t="s">
        <v>5034</v>
      </c>
      <c r="G4430" s="63"/>
      <c r="H4430" s="63"/>
      <c r="I4430" s="163"/>
      <c r="J4430" s="63"/>
      <c r="K4430" s="63"/>
      <c r="L4430" s="61"/>
      <c r="M4430" s="207"/>
      <c r="N4430" s="42"/>
      <c r="O4430" s="42"/>
      <c r="P4430" s="42"/>
      <c r="Q4430" s="42"/>
      <c r="R4430" s="42"/>
      <c r="S4430" s="42"/>
      <c r="T4430" s="78"/>
      <c r="AT4430" s="24" t="s">
        <v>135</v>
      </c>
      <c r="AU4430" s="24" t="s">
        <v>138</v>
      </c>
    </row>
    <row r="4431" spans="2:65" s="1" customFormat="1" ht="22.5" customHeight="1">
      <c r="B4431" s="41"/>
      <c r="C4431" s="193" t="s">
        <v>2827</v>
      </c>
      <c r="D4431" s="193" t="s">
        <v>129</v>
      </c>
      <c r="E4431" s="194" t="s">
        <v>5314</v>
      </c>
      <c r="F4431" s="195" t="s">
        <v>4944</v>
      </c>
      <c r="G4431" s="196" t="s">
        <v>489</v>
      </c>
      <c r="H4431" s="197">
        <v>1</v>
      </c>
      <c r="I4431" s="198"/>
      <c r="J4431" s="199">
        <f>ROUND(I4431*H4431,2)</f>
        <v>0</v>
      </c>
      <c r="K4431" s="195" t="s">
        <v>21</v>
      </c>
      <c r="L4431" s="61"/>
      <c r="M4431" s="200" t="s">
        <v>21</v>
      </c>
      <c r="N4431" s="201" t="s">
        <v>42</v>
      </c>
      <c r="O4431" s="42"/>
      <c r="P4431" s="202">
        <f>O4431*H4431</f>
        <v>0</v>
      </c>
      <c r="Q4431" s="202">
        <v>0</v>
      </c>
      <c r="R4431" s="202">
        <f>Q4431*H4431</f>
        <v>0</v>
      </c>
      <c r="S4431" s="202">
        <v>0</v>
      </c>
      <c r="T4431" s="203">
        <f>S4431*H4431</f>
        <v>0</v>
      </c>
      <c r="AR4431" s="24" t="s">
        <v>133</v>
      </c>
      <c r="AT4431" s="24" t="s">
        <v>129</v>
      </c>
      <c r="AU4431" s="24" t="s">
        <v>138</v>
      </c>
      <c r="AY4431" s="24" t="s">
        <v>126</v>
      </c>
      <c r="BE4431" s="204">
        <f>IF(N4431="základní",J4431,0)</f>
        <v>0</v>
      </c>
      <c r="BF4431" s="204">
        <f>IF(N4431="snížená",J4431,0)</f>
        <v>0</v>
      </c>
      <c r="BG4431" s="204">
        <f>IF(N4431="zákl. přenesená",J4431,0)</f>
        <v>0</v>
      </c>
      <c r="BH4431" s="204">
        <f>IF(N4431="sníž. přenesená",J4431,0)</f>
        <v>0</v>
      </c>
      <c r="BI4431" s="204">
        <f>IF(N4431="nulová",J4431,0)</f>
        <v>0</v>
      </c>
      <c r="BJ4431" s="24" t="s">
        <v>134</v>
      </c>
      <c r="BK4431" s="204">
        <f>ROUND(I4431*H4431,2)</f>
        <v>0</v>
      </c>
      <c r="BL4431" s="24" t="s">
        <v>133</v>
      </c>
      <c r="BM4431" s="24" t="s">
        <v>5315</v>
      </c>
    </row>
    <row r="4432" spans="2:65" s="1" customFormat="1" ht="13.5">
      <c r="B4432" s="41"/>
      <c r="C4432" s="63"/>
      <c r="D4432" s="205" t="s">
        <v>135</v>
      </c>
      <c r="E4432" s="63"/>
      <c r="F4432" s="206" t="s">
        <v>4946</v>
      </c>
      <c r="G4432" s="63"/>
      <c r="H4432" s="63"/>
      <c r="I4432" s="163"/>
      <c r="J4432" s="63"/>
      <c r="K4432" s="63"/>
      <c r="L4432" s="61"/>
      <c r="M4432" s="207"/>
      <c r="N4432" s="42"/>
      <c r="O4432" s="42"/>
      <c r="P4432" s="42"/>
      <c r="Q4432" s="42"/>
      <c r="R4432" s="42"/>
      <c r="S4432" s="42"/>
      <c r="T4432" s="78"/>
      <c r="AT4432" s="24" t="s">
        <v>135</v>
      </c>
      <c r="AU4432" s="24" t="s">
        <v>138</v>
      </c>
    </row>
    <row r="4433" spans="2:65" s="1" customFormat="1" ht="22.5" customHeight="1">
      <c r="B4433" s="41"/>
      <c r="C4433" s="193" t="s">
        <v>5316</v>
      </c>
      <c r="D4433" s="193" t="s">
        <v>129</v>
      </c>
      <c r="E4433" s="194" t="s">
        <v>5317</v>
      </c>
      <c r="F4433" s="195" t="s">
        <v>5318</v>
      </c>
      <c r="G4433" s="196" t="s">
        <v>489</v>
      </c>
      <c r="H4433" s="197">
        <v>5</v>
      </c>
      <c r="I4433" s="198"/>
      <c r="J4433" s="199">
        <f>ROUND(I4433*H4433,2)</f>
        <v>0</v>
      </c>
      <c r="K4433" s="195" t="s">
        <v>21</v>
      </c>
      <c r="L4433" s="61"/>
      <c r="M4433" s="200" t="s">
        <v>21</v>
      </c>
      <c r="N4433" s="201" t="s">
        <v>42</v>
      </c>
      <c r="O4433" s="42"/>
      <c r="P4433" s="202">
        <f>O4433*H4433</f>
        <v>0</v>
      </c>
      <c r="Q4433" s="202">
        <v>0</v>
      </c>
      <c r="R4433" s="202">
        <f>Q4433*H4433</f>
        <v>0</v>
      </c>
      <c r="S4433" s="202">
        <v>0</v>
      </c>
      <c r="T4433" s="203">
        <f>S4433*H4433</f>
        <v>0</v>
      </c>
      <c r="AR4433" s="24" t="s">
        <v>133</v>
      </c>
      <c r="AT4433" s="24" t="s">
        <v>129</v>
      </c>
      <c r="AU4433" s="24" t="s">
        <v>138</v>
      </c>
      <c r="AY4433" s="24" t="s">
        <v>126</v>
      </c>
      <c r="BE4433" s="204">
        <f>IF(N4433="základní",J4433,0)</f>
        <v>0</v>
      </c>
      <c r="BF4433" s="204">
        <f>IF(N4433="snížená",J4433,0)</f>
        <v>0</v>
      </c>
      <c r="BG4433" s="204">
        <f>IF(N4433="zákl. přenesená",J4433,0)</f>
        <v>0</v>
      </c>
      <c r="BH4433" s="204">
        <f>IF(N4433="sníž. přenesená",J4433,0)</f>
        <v>0</v>
      </c>
      <c r="BI4433" s="204">
        <f>IF(N4433="nulová",J4433,0)</f>
        <v>0</v>
      </c>
      <c r="BJ4433" s="24" t="s">
        <v>134</v>
      </c>
      <c r="BK4433" s="204">
        <f>ROUND(I4433*H4433,2)</f>
        <v>0</v>
      </c>
      <c r="BL4433" s="24" t="s">
        <v>133</v>
      </c>
      <c r="BM4433" s="24" t="s">
        <v>5319</v>
      </c>
    </row>
    <row r="4434" spans="2:65" s="1" customFormat="1" ht="13.5">
      <c r="B4434" s="41"/>
      <c r="C4434" s="63"/>
      <c r="D4434" s="205" t="s">
        <v>135</v>
      </c>
      <c r="E4434" s="63"/>
      <c r="F4434" s="206" t="s">
        <v>5318</v>
      </c>
      <c r="G4434" s="63"/>
      <c r="H4434" s="63"/>
      <c r="I4434" s="163"/>
      <c r="J4434" s="63"/>
      <c r="K4434" s="63"/>
      <c r="L4434" s="61"/>
      <c r="M4434" s="207"/>
      <c r="N4434" s="42"/>
      <c r="O4434" s="42"/>
      <c r="P4434" s="42"/>
      <c r="Q4434" s="42"/>
      <c r="R4434" s="42"/>
      <c r="S4434" s="42"/>
      <c r="T4434" s="78"/>
      <c r="AT4434" s="24" t="s">
        <v>135</v>
      </c>
      <c r="AU4434" s="24" t="s">
        <v>138</v>
      </c>
    </row>
    <row r="4435" spans="2:65" s="1" customFormat="1" ht="22.5" customHeight="1">
      <c r="B4435" s="41"/>
      <c r="C4435" s="193" t="s">
        <v>2833</v>
      </c>
      <c r="D4435" s="193" t="s">
        <v>129</v>
      </c>
      <c r="E4435" s="194" t="s">
        <v>5320</v>
      </c>
      <c r="F4435" s="195" t="s">
        <v>4966</v>
      </c>
      <c r="G4435" s="196" t="s">
        <v>489</v>
      </c>
      <c r="H4435" s="197">
        <v>2</v>
      </c>
      <c r="I4435" s="198"/>
      <c r="J4435" s="199">
        <f>ROUND(I4435*H4435,2)</f>
        <v>0</v>
      </c>
      <c r="K4435" s="195" t="s">
        <v>21</v>
      </c>
      <c r="L4435" s="61"/>
      <c r="M4435" s="200" t="s">
        <v>21</v>
      </c>
      <c r="N4435" s="201" t="s">
        <v>42</v>
      </c>
      <c r="O4435" s="42"/>
      <c r="P4435" s="202">
        <f>O4435*H4435</f>
        <v>0</v>
      </c>
      <c r="Q4435" s="202">
        <v>0</v>
      </c>
      <c r="R4435" s="202">
        <f>Q4435*H4435</f>
        <v>0</v>
      </c>
      <c r="S4435" s="202">
        <v>0</v>
      </c>
      <c r="T4435" s="203">
        <f>S4435*H4435</f>
        <v>0</v>
      </c>
      <c r="AR4435" s="24" t="s">
        <v>133</v>
      </c>
      <c r="AT4435" s="24" t="s">
        <v>129</v>
      </c>
      <c r="AU4435" s="24" t="s">
        <v>138</v>
      </c>
      <c r="AY4435" s="24" t="s">
        <v>126</v>
      </c>
      <c r="BE4435" s="204">
        <f>IF(N4435="základní",J4435,0)</f>
        <v>0</v>
      </c>
      <c r="BF4435" s="204">
        <f>IF(N4435="snížená",J4435,0)</f>
        <v>0</v>
      </c>
      <c r="BG4435" s="204">
        <f>IF(N4435="zákl. přenesená",J4435,0)</f>
        <v>0</v>
      </c>
      <c r="BH4435" s="204">
        <f>IF(N4435="sníž. přenesená",J4435,0)</f>
        <v>0</v>
      </c>
      <c r="BI4435" s="204">
        <f>IF(N4435="nulová",J4435,0)</f>
        <v>0</v>
      </c>
      <c r="BJ4435" s="24" t="s">
        <v>134</v>
      </c>
      <c r="BK4435" s="204">
        <f>ROUND(I4435*H4435,2)</f>
        <v>0</v>
      </c>
      <c r="BL4435" s="24" t="s">
        <v>133</v>
      </c>
      <c r="BM4435" s="24" t="s">
        <v>5321</v>
      </c>
    </row>
    <row r="4436" spans="2:65" s="1" customFormat="1" ht="13.5">
      <c r="B4436" s="41"/>
      <c r="C4436" s="63"/>
      <c r="D4436" s="205" t="s">
        <v>135</v>
      </c>
      <c r="E4436" s="63"/>
      <c r="F4436" s="206" t="s">
        <v>4966</v>
      </c>
      <c r="G4436" s="63"/>
      <c r="H4436" s="63"/>
      <c r="I4436" s="163"/>
      <c r="J4436" s="63"/>
      <c r="K4436" s="63"/>
      <c r="L4436" s="61"/>
      <c r="M4436" s="207"/>
      <c r="N4436" s="42"/>
      <c r="O4436" s="42"/>
      <c r="P4436" s="42"/>
      <c r="Q4436" s="42"/>
      <c r="R4436" s="42"/>
      <c r="S4436" s="42"/>
      <c r="T4436" s="78"/>
      <c r="AT4436" s="24" t="s">
        <v>135</v>
      </c>
      <c r="AU4436" s="24" t="s">
        <v>138</v>
      </c>
    </row>
    <row r="4437" spans="2:65" s="1" customFormat="1" ht="22.5" customHeight="1">
      <c r="B4437" s="41"/>
      <c r="C4437" s="193" t="s">
        <v>5322</v>
      </c>
      <c r="D4437" s="193" t="s">
        <v>129</v>
      </c>
      <c r="E4437" s="194" t="s">
        <v>5323</v>
      </c>
      <c r="F4437" s="195" t="s">
        <v>5042</v>
      </c>
      <c r="G4437" s="196" t="s">
        <v>489</v>
      </c>
      <c r="H4437" s="197">
        <v>1</v>
      </c>
      <c r="I4437" s="198"/>
      <c r="J4437" s="199">
        <f>ROUND(I4437*H4437,2)</f>
        <v>0</v>
      </c>
      <c r="K4437" s="195" t="s">
        <v>21</v>
      </c>
      <c r="L4437" s="61"/>
      <c r="M4437" s="200" t="s">
        <v>21</v>
      </c>
      <c r="N4437" s="201" t="s">
        <v>42</v>
      </c>
      <c r="O4437" s="42"/>
      <c r="P4437" s="202">
        <f>O4437*H4437</f>
        <v>0</v>
      </c>
      <c r="Q4437" s="202">
        <v>0</v>
      </c>
      <c r="R4437" s="202">
        <f>Q4437*H4437</f>
        <v>0</v>
      </c>
      <c r="S4437" s="202">
        <v>0</v>
      </c>
      <c r="T4437" s="203">
        <f>S4437*H4437</f>
        <v>0</v>
      </c>
      <c r="AR4437" s="24" t="s">
        <v>133</v>
      </c>
      <c r="AT4437" s="24" t="s">
        <v>129</v>
      </c>
      <c r="AU4437" s="24" t="s">
        <v>138</v>
      </c>
      <c r="AY4437" s="24" t="s">
        <v>126</v>
      </c>
      <c r="BE4437" s="204">
        <f>IF(N4437="základní",J4437,0)</f>
        <v>0</v>
      </c>
      <c r="BF4437" s="204">
        <f>IF(N4437="snížená",J4437,0)</f>
        <v>0</v>
      </c>
      <c r="BG4437" s="204">
        <f>IF(N4437="zákl. přenesená",J4437,0)</f>
        <v>0</v>
      </c>
      <c r="BH4437" s="204">
        <f>IF(N4437="sníž. přenesená",J4437,0)</f>
        <v>0</v>
      </c>
      <c r="BI4437" s="204">
        <f>IF(N4437="nulová",J4437,0)</f>
        <v>0</v>
      </c>
      <c r="BJ4437" s="24" t="s">
        <v>134</v>
      </c>
      <c r="BK4437" s="204">
        <f>ROUND(I4437*H4437,2)</f>
        <v>0</v>
      </c>
      <c r="BL4437" s="24" t="s">
        <v>133</v>
      </c>
      <c r="BM4437" s="24" t="s">
        <v>5324</v>
      </c>
    </row>
    <row r="4438" spans="2:65" s="1" customFormat="1" ht="13.5">
      <c r="B4438" s="41"/>
      <c r="C4438" s="63"/>
      <c r="D4438" s="205" t="s">
        <v>135</v>
      </c>
      <c r="E4438" s="63"/>
      <c r="F4438" s="206" t="s">
        <v>5042</v>
      </c>
      <c r="G4438" s="63"/>
      <c r="H4438" s="63"/>
      <c r="I4438" s="163"/>
      <c r="J4438" s="63"/>
      <c r="K4438" s="63"/>
      <c r="L4438" s="61"/>
      <c r="M4438" s="207"/>
      <c r="N4438" s="42"/>
      <c r="O4438" s="42"/>
      <c r="P4438" s="42"/>
      <c r="Q4438" s="42"/>
      <c r="R4438" s="42"/>
      <c r="S4438" s="42"/>
      <c r="T4438" s="78"/>
      <c r="AT4438" s="24" t="s">
        <v>135</v>
      </c>
      <c r="AU4438" s="24" t="s">
        <v>138</v>
      </c>
    </row>
    <row r="4439" spans="2:65" s="1" customFormat="1" ht="22.5" customHeight="1">
      <c r="B4439" s="41"/>
      <c r="C4439" s="193" t="s">
        <v>2838</v>
      </c>
      <c r="D4439" s="193" t="s">
        <v>129</v>
      </c>
      <c r="E4439" s="194" t="s">
        <v>5325</v>
      </c>
      <c r="F4439" s="195" t="s">
        <v>5050</v>
      </c>
      <c r="G4439" s="196" t="s">
        <v>489</v>
      </c>
      <c r="H4439" s="197">
        <v>1</v>
      </c>
      <c r="I4439" s="198"/>
      <c r="J4439" s="199">
        <f>ROUND(I4439*H4439,2)</f>
        <v>0</v>
      </c>
      <c r="K4439" s="195" t="s">
        <v>21</v>
      </c>
      <c r="L4439" s="61"/>
      <c r="M4439" s="200" t="s">
        <v>21</v>
      </c>
      <c r="N4439" s="201" t="s">
        <v>42</v>
      </c>
      <c r="O4439" s="42"/>
      <c r="P4439" s="202">
        <f>O4439*H4439</f>
        <v>0</v>
      </c>
      <c r="Q4439" s="202">
        <v>0</v>
      </c>
      <c r="R4439" s="202">
        <f>Q4439*H4439</f>
        <v>0</v>
      </c>
      <c r="S4439" s="202">
        <v>0</v>
      </c>
      <c r="T4439" s="203">
        <f>S4439*H4439</f>
        <v>0</v>
      </c>
      <c r="AR4439" s="24" t="s">
        <v>133</v>
      </c>
      <c r="AT4439" s="24" t="s">
        <v>129</v>
      </c>
      <c r="AU4439" s="24" t="s">
        <v>138</v>
      </c>
      <c r="AY4439" s="24" t="s">
        <v>126</v>
      </c>
      <c r="BE4439" s="204">
        <f>IF(N4439="základní",J4439,0)</f>
        <v>0</v>
      </c>
      <c r="BF4439" s="204">
        <f>IF(N4439="snížená",J4439,0)</f>
        <v>0</v>
      </c>
      <c r="BG4439" s="204">
        <f>IF(N4439="zákl. přenesená",J4439,0)</f>
        <v>0</v>
      </c>
      <c r="BH4439" s="204">
        <f>IF(N4439="sníž. přenesená",J4439,0)</f>
        <v>0</v>
      </c>
      <c r="BI4439" s="204">
        <f>IF(N4439="nulová",J4439,0)</f>
        <v>0</v>
      </c>
      <c r="BJ4439" s="24" t="s">
        <v>134</v>
      </c>
      <c r="BK4439" s="204">
        <f>ROUND(I4439*H4439,2)</f>
        <v>0</v>
      </c>
      <c r="BL4439" s="24" t="s">
        <v>133</v>
      </c>
      <c r="BM4439" s="24" t="s">
        <v>5326</v>
      </c>
    </row>
    <row r="4440" spans="2:65" s="1" customFormat="1" ht="13.5">
      <c r="B4440" s="41"/>
      <c r="C4440" s="63"/>
      <c r="D4440" s="205" t="s">
        <v>135</v>
      </c>
      <c r="E4440" s="63"/>
      <c r="F4440" s="206" t="s">
        <v>5050</v>
      </c>
      <c r="G4440" s="63"/>
      <c r="H4440" s="63"/>
      <c r="I4440" s="163"/>
      <c r="J4440" s="63"/>
      <c r="K4440" s="63"/>
      <c r="L4440" s="61"/>
      <c r="M4440" s="207"/>
      <c r="N4440" s="42"/>
      <c r="O4440" s="42"/>
      <c r="P4440" s="42"/>
      <c r="Q4440" s="42"/>
      <c r="R4440" s="42"/>
      <c r="S4440" s="42"/>
      <c r="T4440" s="78"/>
      <c r="AT4440" s="24" t="s">
        <v>135</v>
      </c>
      <c r="AU4440" s="24" t="s">
        <v>138</v>
      </c>
    </row>
    <row r="4441" spans="2:65" s="1" customFormat="1" ht="22.5" customHeight="1">
      <c r="B4441" s="41"/>
      <c r="C4441" s="193" t="s">
        <v>5327</v>
      </c>
      <c r="D4441" s="193" t="s">
        <v>129</v>
      </c>
      <c r="E4441" s="194" t="s">
        <v>5328</v>
      </c>
      <c r="F4441" s="195" t="s">
        <v>5058</v>
      </c>
      <c r="G4441" s="196" t="s">
        <v>489</v>
      </c>
      <c r="H4441" s="197">
        <v>1</v>
      </c>
      <c r="I4441" s="198"/>
      <c r="J4441" s="199">
        <f>ROUND(I4441*H4441,2)</f>
        <v>0</v>
      </c>
      <c r="K4441" s="195" t="s">
        <v>21</v>
      </c>
      <c r="L4441" s="61"/>
      <c r="M4441" s="200" t="s">
        <v>21</v>
      </c>
      <c r="N4441" s="201" t="s">
        <v>42</v>
      </c>
      <c r="O4441" s="42"/>
      <c r="P4441" s="202">
        <f>O4441*H4441</f>
        <v>0</v>
      </c>
      <c r="Q4441" s="202">
        <v>0</v>
      </c>
      <c r="R4441" s="202">
        <f>Q4441*H4441</f>
        <v>0</v>
      </c>
      <c r="S4441" s="202">
        <v>0</v>
      </c>
      <c r="T4441" s="203">
        <f>S4441*H4441</f>
        <v>0</v>
      </c>
      <c r="AR4441" s="24" t="s">
        <v>133</v>
      </c>
      <c r="AT4441" s="24" t="s">
        <v>129</v>
      </c>
      <c r="AU4441" s="24" t="s">
        <v>138</v>
      </c>
      <c r="AY4441" s="24" t="s">
        <v>126</v>
      </c>
      <c r="BE4441" s="204">
        <f>IF(N4441="základní",J4441,0)</f>
        <v>0</v>
      </c>
      <c r="BF4441" s="204">
        <f>IF(N4441="snížená",J4441,0)</f>
        <v>0</v>
      </c>
      <c r="BG4441" s="204">
        <f>IF(N4441="zákl. přenesená",J4441,0)</f>
        <v>0</v>
      </c>
      <c r="BH4441" s="204">
        <f>IF(N4441="sníž. přenesená",J4441,0)</f>
        <v>0</v>
      </c>
      <c r="BI4441" s="204">
        <f>IF(N4441="nulová",J4441,0)</f>
        <v>0</v>
      </c>
      <c r="BJ4441" s="24" t="s">
        <v>134</v>
      </c>
      <c r="BK4441" s="204">
        <f>ROUND(I4441*H4441,2)</f>
        <v>0</v>
      </c>
      <c r="BL4441" s="24" t="s">
        <v>133</v>
      </c>
      <c r="BM4441" s="24" t="s">
        <v>5329</v>
      </c>
    </row>
    <row r="4442" spans="2:65" s="1" customFormat="1" ht="13.5">
      <c r="B4442" s="41"/>
      <c r="C4442" s="63"/>
      <c r="D4442" s="205" t="s">
        <v>135</v>
      </c>
      <c r="E4442" s="63"/>
      <c r="F4442" s="206" t="s">
        <v>5060</v>
      </c>
      <c r="G4442" s="63"/>
      <c r="H4442" s="63"/>
      <c r="I4442" s="163"/>
      <c r="J4442" s="63"/>
      <c r="K4442" s="63"/>
      <c r="L4442" s="61"/>
      <c r="M4442" s="207"/>
      <c r="N4442" s="42"/>
      <c r="O4442" s="42"/>
      <c r="P4442" s="42"/>
      <c r="Q4442" s="42"/>
      <c r="R4442" s="42"/>
      <c r="S4442" s="42"/>
      <c r="T4442" s="78"/>
      <c r="AT4442" s="24" t="s">
        <v>135</v>
      </c>
      <c r="AU4442" s="24" t="s">
        <v>138</v>
      </c>
    </row>
    <row r="4443" spans="2:65" s="1" customFormat="1" ht="22.5" customHeight="1">
      <c r="B4443" s="41"/>
      <c r="C4443" s="193" t="s">
        <v>2842</v>
      </c>
      <c r="D4443" s="193" t="s">
        <v>129</v>
      </c>
      <c r="E4443" s="194" t="s">
        <v>5330</v>
      </c>
      <c r="F4443" s="195" t="s">
        <v>5006</v>
      </c>
      <c r="G4443" s="196" t="s">
        <v>132</v>
      </c>
      <c r="H4443" s="197">
        <v>1</v>
      </c>
      <c r="I4443" s="198"/>
      <c r="J4443" s="199">
        <f>ROUND(I4443*H4443,2)</f>
        <v>0</v>
      </c>
      <c r="K4443" s="195" t="s">
        <v>21</v>
      </c>
      <c r="L4443" s="61"/>
      <c r="M4443" s="200" t="s">
        <v>21</v>
      </c>
      <c r="N4443" s="201" t="s">
        <v>42</v>
      </c>
      <c r="O4443" s="42"/>
      <c r="P4443" s="202">
        <f>O4443*H4443</f>
        <v>0</v>
      </c>
      <c r="Q4443" s="202">
        <v>0</v>
      </c>
      <c r="R4443" s="202">
        <f>Q4443*H4443</f>
        <v>0</v>
      </c>
      <c r="S4443" s="202">
        <v>0</v>
      </c>
      <c r="T4443" s="203">
        <f>S4443*H4443</f>
        <v>0</v>
      </c>
      <c r="AR4443" s="24" t="s">
        <v>133</v>
      </c>
      <c r="AT4443" s="24" t="s">
        <v>129</v>
      </c>
      <c r="AU4443" s="24" t="s">
        <v>138</v>
      </c>
      <c r="AY4443" s="24" t="s">
        <v>126</v>
      </c>
      <c r="BE4443" s="204">
        <f>IF(N4443="základní",J4443,0)</f>
        <v>0</v>
      </c>
      <c r="BF4443" s="204">
        <f>IF(N4443="snížená",J4443,0)</f>
        <v>0</v>
      </c>
      <c r="BG4443" s="204">
        <f>IF(N4443="zákl. přenesená",J4443,0)</f>
        <v>0</v>
      </c>
      <c r="BH4443" s="204">
        <f>IF(N4443="sníž. přenesená",J4443,0)</f>
        <v>0</v>
      </c>
      <c r="BI4443" s="204">
        <f>IF(N4443="nulová",J4443,0)</f>
        <v>0</v>
      </c>
      <c r="BJ4443" s="24" t="s">
        <v>134</v>
      </c>
      <c r="BK4443" s="204">
        <f>ROUND(I4443*H4443,2)</f>
        <v>0</v>
      </c>
      <c r="BL4443" s="24" t="s">
        <v>133</v>
      </c>
      <c r="BM4443" s="24" t="s">
        <v>5331</v>
      </c>
    </row>
    <row r="4444" spans="2:65" s="1" customFormat="1" ht="13.5">
      <c r="B4444" s="41"/>
      <c r="C4444" s="63"/>
      <c r="D4444" s="205" t="s">
        <v>135</v>
      </c>
      <c r="E4444" s="63"/>
      <c r="F4444" s="206" t="s">
        <v>5008</v>
      </c>
      <c r="G4444" s="63"/>
      <c r="H4444" s="63"/>
      <c r="I4444" s="163"/>
      <c r="J4444" s="63"/>
      <c r="K4444" s="63"/>
      <c r="L4444" s="61"/>
      <c r="M4444" s="207"/>
      <c r="N4444" s="42"/>
      <c r="O4444" s="42"/>
      <c r="P4444" s="42"/>
      <c r="Q4444" s="42"/>
      <c r="R4444" s="42"/>
      <c r="S4444" s="42"/>
      <c r="T4444" s="78"/>
      <c r="AT4444" s="24" t="s">
        <v>135</v>
      </c>
      <c r="AU4444" s="24" t="s">
        <v>138</v>
      </c>
    </row>
    <row r="4445" spans="2:65" s="1" customFormat="1" ht="22.5" customHeight="1">
      <c r="B4445" s="41"/>
      <c r="C4445" s="193" t="s">
        <v>5332</v>
      </c>
      <c r="D4445" s="193" t="s">
        <v>129</v>
      </c>
      <c r="E4445" s="194" t="s">
        <v>5333</v>
      </c>
      <c r="F4445" s="195" t="s">
        <v>5011</v>
      </c>
      <c r="G4445" s="196" t="s">
        <v>132</v>
      </c>
      <c r="H4445" s="197">
        <v>1</v>
      </c>
      <c r="I4445" s="198"/>
      <c r="J4445" s="199">
        <f>ROUND(I4445*H4445,2)</f>
        <v>0</v>
      </c>
      <c r="K4445" s="195" t="s">
        <v>21</v>
      </c>
      <c r="L4445" s="61"/>
      <c r="M4445" s="200" t="s">
        <v>21</v>
      </c>
      <c r="N4445" s="201" t="s">
        <v>42</v>
      </c>
      <c r="O4445" s="42"/>
      <c r="P4445" s="202">
        <f>O4445*H4445</f>
        <v>0</v>
      </c>
      <c r="Q4445" s="202">
        <v>0</v>
      </c>
      <c r="R4445" s="202">
        <f>Q4445*H4445</f>
        <v>0</v>
      </c>
      <c r="S4445" s="202">
        <v>0</v>
      </c>
      <c r="T4445" s="203">
        <f>S4445*H4445</f>
        <v>0</v>
      </c>
      <c r="AR4445" s="24" t="s">
        <v>133</v>
      </c>
      <c r="AT4445" s="24" t="s">
        <v>129</v>
      </c>
      <c r="AU4445" s="24" t="s">
        <v>138</v>
      </c>
      <c r="AY4445" s="24" t="s">
        <v>126</v>
      </c>
      <c r="BE4445" s="204">
        <f>IF(N4445="základní",J4445,0)</f>
        <v>0</v>
      </c>
      <c r="BF4445" s="204">
        <f>IF(N4445="snížená",J4445,0)</f>
        <v>0</v>
      </c>
      <c r="BG4445" s="204">
        <f>IF(N4445="zákl. přenesená",J4445,0)</f>
        <v>0</v>
      </c>
      <c r="BH4445" s="204">
        <f>IF(N4445="sníž. přenesená",J4445,0)</f>
        <v>0</v>
      </c>
      <c r="BI4445" s="204">
        <f>IF(N4445="nulová",J4445,0)</f>
        <v>0</v>
      </c>
      <c r="BJ4445" s="24" t="s">
        <v>134</v>
      </c>
      <c r="BK4445" s="204">
        <f>ROUND(I4445*H4445,2)</f>
        <v>0</v>
      </c>
      <c r="BL4445" s="24" t="s">
        <v>133</v>
      </c>
      <c r="BM4445" s="24" t="s">
        <v>5334</v>
      </c>
    </row>
    <row r="4446" spans="2:65" s="1" customFormat="1" ht="13.5">
      <c r="B4446" s="41"/>
      <c r="C4446" s="63"/>
      <c r="D4446" s="208" t="s">
        <v>135</v>
      </c>
      <c r="E4446" s="63"/>
      <c r="F4446" s="209" t="s">
        <v>5013</v>
      </c>
      <c r="G4446" s="63"/>
      <c r="H4446" s="63"/>
      <c r="I4446" s="163"/>
      <c r="J4446" s="63"/>
      <c r="K4446" s="63"/>
      <c r="L4446" s="61"/>
      <c r="M4446" s="207"/>
      <c r="N4446" s="42"/>
      <c r="O4446" s="42"/>
      <c r="P4446" s="42"/>
      <c r="Q4446" s="42"/>
      <c r="R4446" s="42"/>
      <c r="S4446" s="42"/>
      <c r="T4446" s="78"/>
      <c r="AT4446" s="24" t="s">
        <v>135</v>
      </c>
      <c r="AU4446" s="24" t="s">
        <v>138</v>
      </c>
    </row>
    <row r="4447" spans="2:65" s="10" customFormat="1" ht="22.35" customHeight="1">
      <c r="B4447" s="176"/>
      <c r="C4447" s="177"/>
      <c r="D4447" s="190" t="s">
        <v>69</v>
      </c>
      <c r="E4447" s="191" t="s">
        <v>5335</v>
      </c>
      <c r="F4447" s="191" t="s">
        <v>5336</v>
      </c>
      <c r="G4447" s="177"/>
      <c r="H4447" s="177"/>
      <c r="I4447" s="180"/>
      <c r="J4447" s="192">
        <f>BK4447</f>
        <v>0</v>
      </c>
      <c r="K4447" s="177"/>
      <c r="L4447" s="182"/>
      <c r="M4447" s="183"/>
      <c r="N4447" s="184"/>
      <c r="O4447" s="184"/>
      <c r="P4447" s="185">
        <f>SUM(P4448:P4469)</f>
        <v>0</v>
      </c>
      <c r="Q4447" s="184"/>
      <c r="R4447" s="185">
        <f>SUM(R4448:R4469)</f>
        <v>0</v>
      </c>
      <c r="S4447" s="184"/>
      <c r="T4447" s="186">
        <f>SUM(T4448:T4469)</f>
        <v>0</v>
      </c>
      <c r="AR4447" s="187" t="s">
        <v>78</v>
      </c>
      <c r="AT4447" s="188" t="s">
        <v>69</v>
      </c>
      <c r="AU4447" s="188" t="s">
        <v>134</v>
      </c>
      <c r="AY4447" s="187" t="s">
        <v>126</v>
      </c>
      <c r="BK4447" s="189">
        <f>SUM(BK4448:BK4469)</f>
        <v>0</v>
      </c>
    </row>
    <row r="4448" spans="2:65" s="1" customFormat="1" ht="22.5" customHeight="1">
      <c r="B4448" s="41"/>
      <c r="C4448" s="193" t="s">
        <v>2845</v>
      </c>
      <c r="D4448" s="193" t="s">
        <v>129</v>
      </c>
      <c r="E4448" s="194" t="s">
        <v>5337</v>
      </c>
      <c r="F4448" s="195" t="s">
        <v>5140</v>
      </c>
      <c r="G4448" s="196" t="s">
        <v>489</v>
      </c>
      <c r="H4448" s="197">
        <v>1</v>
      </c>
      <c r="I4448" s="198"/>
      <c r="J4448" s="199">
        <f>ROUND(I4448*H4448,2)</f>
        <v>0</v>
      </c>
      <c r="K4448" s="195" t="s">
        <v>21</v>
      </c>
      <c r="L4448" s="61"/>
      <c r="M4448" s="200" t="s">
        <v>21</v>
      </c>
      <c r="N4448" s="201" t="s">
        <v>42</v>
      </c>
      <c r="O4448" s="42"/>
      <c r="P4448" s="202">
        <f>O4448*H4448</f>
        <v>0</v>
      </c>
      <c r="Q4448" s="202">
        <v>0</v>
      </c>
      <c r="R4448" s="202">
        <f>Q4448*H4448</f>
        <v>0</v>
      </c>
      <c r="S4448" s="202">
        <v>0</v>
      </c>
      <c r="T4448" s="203">
        <f>S4448*H4448</f>
        <v>0</v>
      </c>
      <c r="AR4448" s="24" t="s">
        <v>133</v>
      </c>
      <c r="AT4448" s="24" t="s">
        <v>129</v>
      </c>
      <c r="AU4448" s="24" t="s">
        <v>138</v>
      </c>
      <c r="AY4448" s="24" t="s">
        <v>126</v>
      </c>
      <c r="BE4448" s="204">
        <f>IF(N4448="základní",J4448,0)</f>
        <v>0</v>
      </c>
      <c r="BF4448" s="204">
        <f>IF(N4448="snížená",J4448,0)</f>
        <v>0</v>
      </c>
      <c r="BG4448" s="204">
        <f>IF(N4448="zákl. přenesená",J4448,0)</f>
        <v>0</v>
      </c>
      <c r="BH4448" s="204">
        <f>IF(N4448="sníž. přenesená",J4448,0)</f>
        <v>0</v>
      </c>
      <c r="BI4448" s="204">
        <f>IF(N4448="nulová",J4448,0)</f>
        <v>0</v>
      </c>
      <c r="BJ4448" s="24" t="s">
        <v>134</v>
      </c>
      <c r="BK4448" s="204">
        <f>ROUND(I4448*H4448,2)</f>
        <v>0</v>
      </c>
      <c r="BL4448" s="24" t="s">
        <v>133</v>
      </c>
      <c r="BM4448" s="24" t="s">
        <v>5338</v>
      </c>
    </row>
    <row r="4449" spans="2:65" s="1" customFormat="1" ht="13.5">
      <c r="B4449" s="41"/>
      <c r="C4449" s="63"/>
      <c r="D4449" s="205" t="s">
        <v>135</v>
      </c>
      <c r="E4449" s="63"/>
      <c r="F4449" s="206" t="s">
        <v>4918</v>
      </c>
      <c r="G4449" s="63"/>
      <c r="H4449" s="63"/>
      <c r="I4449" s="163"/>
      <c r="J4449" s="63"/>
      <c r="K4449" s="63"/>
      <c r="L4449" s="61"/>
      <c r="M4449" s="207"/>
      <c r="N4449" s="42"/>
      <c r="O4449" s="42"/>
      <c r="P4449" s="42"/>
      <c r="Q4449" s="42"/>
      <c r="R4449" s="42"/>
      <c r="S4449" s="42"/>
      <c r="T4449" s="78"/>
      <c r="AT4449" s="24" t="s">
        <v>135</v>
      </c>
      <c r="AU4449" s="24" t="s">
        <v>138</v>
      </c>
    </row>
    <row r="4450" spans="2:65" s="1" customFormat="1" ht="22.5" customHeight="1">
      <c r="B4450" s="41"/>
      <c r="C4450" s="193" t="s">
        <v>5339</v>
      </c>
      <c r="D4450" s="193" t="s">
        <v>129</v>
      </c>
      <c r="E4450" s="194" t="s">
        <v>5340</v>
      </c>
      <c r="F4450" s="195" t="s">
        <v>4936</v>
      </c>
      <c r="G4450" s="196" t="s">
        <v>489</v>
      </c>
      <c r="H4450" s="197">
        <v>13</v>
      </c>
      <c r="I4450" s="198"/>
      <c r="J4450" s="199">
        <f>ROUND(I4450*H4450,2)</f>
        <v>0</v>
      </c>
      <c r="K4450" s="195" t="s">
        <v>21</v>
      </c>
      <c r="L4450" s="61"/>
      <c r="M4450" s="200" t="s">
        <v>21</v>
      </c>
      <c r="N4450" s="201" t="s">
        <v>42</v>
      </c>
      <c r="O4450" s="42"/>
      <c r="P4450" s="202">
        <f>O4450*H4450</f>
        <v>0</v>
      </c>
      <c r="Q4450" s="202">
        <v>0</v>
      </c>
      <c r="R4450" s="202">
        <f>Q4450*H4450</f>
        <v>0</v>
      </c>
      <c r="S4450" s="202">
        <v>0</v>
      </c>
      <c r="T4450" s="203">
        <f>S4450*H4450</f>
        <v>0</v>
      </c>
      <c r="AR4450" s="24" t="s">
        <v>133</v>
      </c>
      <c r="AT4450" s="24" t="s">
        <v>129</v>
      </c>
      <c r="AU4450" s="24" t="s">
        <v>138</v>
      </c>
      <c r="AY4450" s="24" t="s">
        <v>126</v>
      </c>
      <c r="BE4450" s="204">
        <f>IF(N4450="základní",J4450,0)</f>
        <v>0</v>
      </c>
      <c r="BF4450" s="204">
        <f>IF(N4450="snížená",J4450,0)</f>
        <v>0</v>
      </c>
      <c r="BG4450" s="204">
        <f>IF(N4450="zákl. přenesená",J4450,0)</f>
        <v>0</v>
      </c>
      <c r="BH4450" s="204">
        <f>IF(N4450="sníž. přenesená",J4450,0)</f>
        <v>0</v>
      </c>
      <c r="BI4450" s="204">
        <f>IF(N4450="nulová",J4450,0)</f>
        <v>0</v>
      </c>
      <c r="BJ4450" s="24" t="s">
        <v>134</v>
      </c>
      <c r="BK4450" s="204">
        <f>ROUND(I4450*H4450,2)</f>
        <v>0</v>
      </c>
      <c r="BL4450" s="24" t="s">
        <v>133</v>
      </c>
      <c r="BM4450" s="24" t="s">
        <v>5341</v>
      </c>
    </row>
    <row r="4451" spans="2:65" s="1" customFormat="1" ht="13.5">
      <c r="B4451" s="41"/>
      <c r="C4451" s="63"/>
      <c r="D4451" s="205" t="s">
        <v>135</v>
      </c>
      <c r="E4451" s="63"/>
      <c r="F4451" s="206" t="s">
        <v>4938</v>
      </c>
      <c r="G4451" s="63"/>
      <c r="H4451" s="63"/>
      <c r="I4451" s="163"/>
      <c r="J4451" s="63"/>
      <c r="K4451" s="63"/>
      <c r="L4451" s="61"/>
      <c r="M4451" s="207"/>
      <c r="N4451" s="42"/>
      <c r="O4451" s="42"/>
      <c r="P4451" s="42"/>
      <c r="Q4451" s="42"/>
      <c r="R4451" s="42"/>
      <c r="S4451" s="42"/>
      <c r="T4451" s="78"/>
      <c r="AT4451" s="24" t="s">
        <v>135</v>
      </c>
      <c r="AU4451" s="24" t="s">
        <v>138</v>
      </c>
    </row>
    <row r="4452" spans="2:65" s="1" customFormat="1" ht="22.5" customHeight="1">
      <c r="B4452" s="41"/>
      <c r="C4452" s="193" t="s">
        <v>2849</v>
      </c>
      <c r="D4452" s="193" t="s">
        <v>129</v>
      </c>
      <c r="E4452" s="194" t="s">
        <v>5342</v>
      </c>
      <c r="F4452" s="195" t="s">
        <v>5032</v>
      </c>
      <c r="G4452" s="196" t="s">
        <v>489</v>
      </c>
      <c r="H4452" s="197">
        <v>14</v>
      </c>
      <c r="I4452" s="198"/>
      <c r="J4452" s="199">
        <f>ROUND(I4452*H4452,2)</f>
        <v>0</v>
      </c>
      <c r="K4452" s="195" t="s">
        <v>21</v>
      </c>
      <c r="L4452" s="61"/>
      <c r="M4452" s="200" t="s">
        <v>21</v>
      </c>
      <c r="N4452" s="201" t="s">
        <v>42</v>
      </c>
      <c r="O4452" s="42"/>
      <c r="P4452" s="202">
        <f>O4452*H4452</f>
        <v>0</v>
      </c>
      <c r="Q4452" s="202">
        <v>0</v>
      </c>
      <c r="R4452" s="202">
        <f>Q4452*H4452</f>
        <v>0</v>
      </c>
      <c r="S4452" s="202">
        <v>0</v>
      </c>
      <c r="T4452" s="203">
        <f>S4452*H4452</f>
        <v>0</v>
      </c>
      <c r="AR4452" s="24" t="s">
        <v>133</v>
      </c>
      <c r="AT4452" s="24" t="s">
        <v>129</v>
      </c>
      <c r="AU4452" s="24" t="s">
        <v>138</v>
      </c>
      <c r="AY4452" s="24" t="s">
        <v>126</v>
      </c>
      <c r="BE4452" s="204">
        <f>IF(N4452="základní",J4452,0)</f>
        <v>0</v>
      </c>
      <c r="BF4452" s="204">
        <f>IF(N4452="snížená",J4452,0)</f>
        <v>0</v>
      </c>
      <c r="BG4452" s="204">
        <f>IF(N4452="zákl. přenesená",J4452,0)</f>
        <v>0</v>
      </c>
      <c r="BH4452" s="204">
        <f>IF(N4452="sníž. přenesená",J4452,0)</f>
        <v>0</v>
      </c>
      <c r="BI4452" s="204">
        <f>IF(N4452="nulová",J4452,0)</f>
        <v>0</v>
      </c>
      <c r="BJ4452" s="24" t="s">
        <v>134</v>
      </c>
      <c r="BK4452" s="204">
        <f>ROUND(I4452*H4452,2)</f>
        <v>0</v>
      </c>
      <c r="BL4452" s="24" t="s">
        <v>133</v>
      </c>
      <c r="BM4452" s="24" t="s">
        <v>5343</v>
      </c>
    </row>
    <row r="4453" spans="2:65" s="1" customFormat="1" ht="13.5">
      <c r="B4453" s="41"/>
      <c r="C4453" s="63"/>
      <c r="D4453" s="205" t="s">
        <v>135</v>
      </c>
      <c r="E4453" s="63"/>
      <c r="F4453" s="206" t="s">
        <v>5034</v>
      </c>
      <c r="G4453" s="63"/>
      <c r="H4453" s="63"/>
      <c r="I4453" s="163"/>
      <c r="J4453" s="63"/>
      <c r="K4453" s="63"/>
      <c r="L4453" s="61"/>
      <c r="M4453" s="207"/>
      <c r="N4453" s="42"/>
      <c r="O4453" s="42"/>
      <c r="P4453" s="42"/>
      <c r="Q4453" s="42"/>
      <c r="R4453" s="42"/>
      <c r="S4453" s="42"/>
      <c r="T4453" s="78"/>
      <c r="AT4453" s="24" t="s">
        <v>135</v>
      </c>
      <c r="AU4453" s="24" t="s">
        <v>138</v>
      </c>
    </row>
    <row r="4454" spans="2:65" s="1" customFormat="1" ht="22.5" customHeight="1">
      <c r="B4454" s="41"/>
      <c r="C4454" s="193" t="s">
        <v>5344</v>
      </c>
      <c r="D4454" s="193" t="s">
        <v>129</v>
      </c>
      <c r="E4454" s="194" t="s">
        <v>5345</v>
      </c>
      <c r="F4454" s="195" t="s">
        <v>4944</v>
      </c>
      <c r="G4454" s="196" t="s">
        <v>489</v>
      </c>
      <c r="H4454" s="197">
        <v>1</v>
      </c>
      <c r="I4454" s="198"/>
      <c r="J4454" s="199">
        <f>ROUND(I4454*H4454,2)</f>
        <v>0</v>
      </c>
      <c r="K4454" s="195" t="s">
        <v>21</v>
      </c>
      <c r="L4454" s="61"/>
      <c r="M4454" s="200" t="s">
        <v>21</v>
      </c>
      <c r="N4454" s="201" t="s">
        <v>42</v>
      </c>
      <c r="O4454" s="42"/>
      <c r="P4454" s="202">
        <f>O4454*H4454</f>
        <v>0</v>
      </c>
      <c r="Q4454" s="202">
        <v>0</v>
      </c>
      <c r="R4454" s="202">
        <f>Q4454*H4454</f>
        <v>0</v>
      </c>
      <c r="S4454" s="202">
        <v>0</v>
      </c>
      <c r="T4454" s="203">
        <f>S4454*H4454</f>
        <v>0</v>
      </c>
      <c r="AR4454" s="24" t="s">
        <v>133</v>
      </c>
      <c r="AT4454" s="24" t="s">
        <v>129</v>
      </c>
      <c r="AU4454" s="24" t="s">
        <v>138</v>
      </c>
      <c r="AY4454" s="24" t="s">
        <v>126</v>
      </c>
      <c r="BE4454" s="204">
        <f>IF(N4454="základní",J4454,0)</f>
        <v>0</v>
      </c>
      <c r="BF4454" s="204">
        <f>IF(N4454="snížená",J4454,0)</f>
        <v>0</v>
      </c>
      <c r="BG4454" s="204">
        <f>IF(N4454="zákl. přenesená",J4454,0)</f>
        <v>0</v>
      </c>
      <c r="BH4454" s="204">
        <f>IF(N4454="sníž. přenesená",J4454,0)</f>
        <v>0</v>
      </c>
      <c r="BI4454" s="204">
        <f>IF(N4454="nulová",J4454,0)</f>
        <v>0</v>
      </c>
      <c r="BJ4454" s="24" t="s">
        <v>134</v>
      </c>
      <c r="BK4454" s="204">
        <f>ROUND(I4454*H4454,2)</f>
        <v>0</v>
      </c>
      <c r="BL4454" s="24" t="s">
        <v>133</v>
      </c>
      <c r="BM4454" s="24" t="s">
        <v>5346</v>
      </c>
    </row>
    <row r="4455" spans="2:65" s="1" customFormat="1" ht="13.5">
      <c r="B4455" s="41"/>
      <c r="C4455" s="63"/>
      <c r="D4455" s="205" t="s">
        <v>135</v>
      </c>
      <c r="E4455" s="63"/>
      <c r="F4455" s="206" t="s">
        <v>4946</v>
      </c>
      <c r="G4455" s="63"/>
      <c r="H4455" s="63"/>
      <c r="I4455" s="163"/>
      <c r="J4455" s="63"/>
      <c r="K4455" s="63"/>
      <c r="L4455" s="61"/>
      <c r="M4455" s="207"/>
      <c r="N4455" s="42"/>
      <c r="O4455" s="42"/>
      <c r="P4455" s="42"/>
      <c r="Q4455" s="42"/>
      <c r="R4455" s="42"/>
      <c r="S4455" s="42"/>
      <c r="T4455" s="78"/>
      <c r="AT4455" s="24" t="s">
        <v>135</v>
      </c>
      <c r="AU4455" s="24" t="s">
        <v>138</v>
      </c>
    </row>
    <row r="4456" spans="2:65" s="1" customFormat="1" ht="22.5" customHeight="1">
      <c r="B4456" s="41"/>
      <c r="C4456" s="193" t="s">
        <v>2852</v>
      </c>
      <c r="D4456" s="193" t="s">
        <v>129</v>
      </c>
      <c r="E4456" s="194" t="s">
        <v>5347</v>
      </c>
      <c r="F4456" s="195" t="s">
        <v>5318</v>
      </c>
      <c r="G4456" s="196" t="s">
        <v>489</v>
      </c>
      <c r="H4456" s="197">
        <v>5</v>
      </c>
      <c r="I4456" s="198"/>
      <c r="J4456" s="199">
        <f>ROUND(I4456*H4456,2)</f>
        <v>0</v>
      </c>
      <c r="K4456" s="195" t="s">
        <v>21</v>
      </c>
      <c r="L4456" s="61"/>
      <c r="M4456" s="200" t="s">
        <v>21</v>
      </c>
      <c r="N4456" s="201" t="s">
        <v>42</v>
      </c>
      <c r="O4456" s="42"/>
      <c r="P4456" s="202">
        <f>O4456*H4456</f>
        <v>0</v>
      </c>
      <c r="Q4456" s="202">
        <v>0</v>
      </c>
      <c r="R4456" s="202">
        <f>Q4456*H4456</f>
        <v>0</v>
      </c>
      <c r="S4456" s="202">
        <v>0</v>
      </c>
      <c r="T4456" s="203">
        <f>S4456*H4456</f>
        <v>0</v>
      </c>
      <c r="AR4456" s="24" t="s">
        <v>133</v>
      </c>
      <c r="AT4456" s="24" t="s">
        <v>129</v>
      </c>
      <c r="AU4456" s="24" t="s">
        <v>138</v>
      </c>
      <c r="AY4456" s="24" t="s">
        <v>126</v>
      </c>
      <c r="BE4456" s="204">
        <f>IF(N4456="základní",J4456,0)</f>
        <v>0</v>
      </c>
      <c r="BF4456" s="204">
        <f>IF(N4456="snížená",J4456,0)</f>
        <v>0</v>
      </c>
      <c r="BG4456" s="204">
        <f>IF(N4456="zákl. přenesená",J4456,0)</f>
        <v>0</v>
      </c>
      <c r="BH4456" s="204">
        <f>IF(N4456="sníž. přenesená",J4456,0)</f>
        <v>0</v>
      </c>
      <c r="BI4456" s="204">
        <f>IF(N4456="nulová",J4456,0)</f>
        <v>0</v>
      </c>
      <c r="BJ4456" s="24" t="s">
        <v>134</v>
      </c>
      <c r="BK4456" s="204">
        <f>ROUND(I4456*H4456,2)</f>
        <v>0</v>
      </c>
      <c r="BL4456" s="24" t="s">
        <v>133</v>
      </c>
      <c r="BM4456" s="24" t="s">
        <v>5348</v>
      </c>
    </row>
    <row r="4457" spans="2:65" s="1" customFormat="1" ht="13.5">
      <c r="B4457" s="41"/>
      <c r="C4457" s="63"/>
      <c r="D4457" s="205" t="s">
        <v>135</v>
      </c>
      <c r="E4457" s="63"/>
      <c r="F4457" s="206" t="s">
        <v>5318</v>
      </c>
      <c r="G4457" s="63"/>
      <c r="H4457" s="63"/>
      <c r="I4457" s="163"/>
      <c r="J4457" s="63"/>
      <c r="K4457" s="63"/>
      <c r="L4457" s="61"/>
      <c r="M4457" s="207"/>
      <c r="N4457" s="42"/>
      <c r="O4457" s="42"/>
      <c r="P4457" s="42"/>
      <c r="Q4457" s="42"/>
      <c r="R4457" s="42"/>
      <c r="S4457" s="42"/>
      <c r="T4457" s="78"/>
      <c r="AT4457" s="24" t="s">
        <v>135</v>
      </c>
      <c r="AU4457" s="24" t="s">
        <v>138</v>
      </c>
    </row>
    <row r="4458" spans="2:65" s="1" customFormat="1" ht="22.5" customHeight="1">
      <c r="B4458" s="41"/>
      <c r="C4458" s="193" t="s">
        <v>5349</v>
      </c>
      <c r="D4458" s="193" t="s">
        <v>129</v>
      </c>
      <c r="E4458" s="194" t="s">
        <v>5350</v>
      </c>
      <c r="F4458" s="195" t="s">
        <v>4966</v>
      </c>
      <c r="G4458" s="196" t="s">
        <v>489</v>
      </c>
      <c r="H4458" s="197">
        <v>2</v>
      </c>
      <c r="I4458" s="198"/>
      <c r="J4458" s="199">
        <f>ROUND(I4458*H4458,2)</f>
        <v>0</v>
      </c>
      <c r="K4458" s="195" t="s">
        <v>21</v>
      </c>
      <c r="L4458" s="61"/>
      <c r="M4458" s="200" t="s">
        <v>21</v>
      </c>
      <c r="N4458" s="201" t="s">
        <v>42</v>
      </c>
      <c r="O4458" s="42"/>
      <c r="P4458" s="202">
        <f>O4458*H4458</f>
        <v>0</v>
      </c>
      <c r="Q4458" s="202">
        <v>0</v>
      </c>
      <c r="R4458" s="202">
        <f>Q4458*H4458</f>
        <v>0</v>
      </c>
      <c r="S4458" s="202">
        <v>0</v>
      </c>
      <c r="T4458" s="203">
        <f>S4458*H4458</f>
        <v>0</v>
      </c>
      <c r="AR4458" s="24" t="s">
        <v>133</v>
      </c>
      <c r="AT4458" s="24" t="s">
        <v>129</v>
      </c>
      <c r="AU4458" s="24" t="s">
        <v>138</v>
      </c>
      <c r="AY4458" s="24" t="s">
        <v>126</v>
      </c>
      <c r="BE4458" s="204">
        <f>IF(N4458="základní",J4458,0)</f>
        <v>0</v>
      </c>
      <c r="BF4458" s="204">
        <f>IF(N4458="snížená",J4458,0)</f>
        <v>0</v>
      </c>
      <c r="BG4458" s="204">
        <f>IF(N4458="zákl. přenesená",J4458,0)</f>
        <v>0</v>
      </c>
      <c r="BH4458" s="204">
        <f>IF(N4458="sníž. přenesená",J4458,0)</f>
        <v>0</v>
      </c>
      <c r="BI4458" s="204">
        <f>IF(N4458="nulová",J4458,0)</f>
        <v>0</v>
      </c>
      <c r="BJ4458" s="24" t="s">
        <v>134</v>
      </c>
      <c r="BK4458" s="204">
        <f>ROUND(I4458*H4458,2)</f>
        <v>0</v>
      </c>
      <c r="BL4458" s="24" t="s">
        <v>133</v>
      </c>
      <c r="BM4458" s="24" t="s">
        <v>5351</v>
      </c>
    </row>
    <row r="4459" spans="2:65" s="1" customFormat="1" ht="13.5">
      <c r="B4459" s="41"/>
      <c r="C4459" s="63"/>
      <c r="D4459" s="205" t="s">
        <v>135</v>
      </c>
      <c r="E4459" s="63"/>
      <c r="F4459" s="206" t="s">
        <v>4966</v>
      </c>
      <c r="G4459" s="63"/>
      <c r="H4459" s="63"/>
      <c r="I4459" s="163"/>
      <c r="J4459" s="63"/>
      <c r="K4459" s="63"/>
      <c r="L4459" s="61"/>
      <c r="M4459" s="207"/>
      <c r="N4459" s="42"/>
      <c r="O4459" s="42"/>
      <c r="P4459" s="42"/>
      <c r="Q4459" s="42"/>
      <c r="R4459" s="42"/>
      <c r="S4459" s="42"/>
      <c r="T4459" s="78"/>
      <c r="AT4459" s="24" t="s">
        <v>135</v>
      </c>
      <c r="AU4459" s="24" t="s">
        <v>138</v>
      </c>
    </row>
    <row r="4460" spans="2:65" s="1" customFormat="1" ht="22.5" customHeight="1">
      <c r="B4460" s="41"/>
      <c r="C4460" s="193" t="s">
        <v>2857</v>
      </c>
      <c r="D4460" s="193" t="s">
        <v>129</v>
      </c>
      <c r="E4460" s="194" t="s">
        <v>5352</v>
      </c>
      <c r="F4460" s="195" t="s">
        <v>5042</v>
      </c>
      <c r="G4460" s="196" t="s">
        <v>489</v>
      </c>
      <c r="H4460" s="197">
        <v>1</v>
      </c>
      <c r="I4460" s="198"/>
      <c r="J4460" s="199">
        <f>ROUND(I4460*H4460,2)</f>
        <v>0</v>
      </c>
      <c r="K4460" s="195" t="s">
        <v>21</v>
      </c>
      <c r="L4460" s="61"/>
      <c r="M4460" s="200" t="s">
        <v>21</v>
      </c>
      <c r="N4460" s="201" t="s">
        <v>42</v>
      </c>
      <c r="O4460" s="42"/>
      <c r="P4460" s="202">
        <f>O4460*H4460</f>
        <v>0</v>
      </c>
      <c r="Q4460" s="202">
        <v>0</v>
      </c>
      <c r="R4460" s="202">
        <f>Q4460*H4460</f>
        <v>0</v>
      </c>
      <c r="S4460" s="202">
        <v>0</v>
      </c>
      <c r="T4460" s="203">
        <f>S4460*H4460</f>
        <v>0</v>
      </c>
      <c r="AR4460" s="24" t="s">
        <v>133</v>
      </c>
      <c r="AT4460" s="24" t="s">
        <v>129</v>
      </c>
      <c r="AU4460" s="24" t="s">
        <v>138</v>
      </c>
      <c r="AY4460" s="24" t="s">
        <v>126</v>
      </c>
      <c r="BE4460" s="204">
        <f>IF(N4460="základní",J4460,0)</f>
        <v>0</v>
      </c>
      <c r="BF4460" s="204">
        <f>IF(N4460="snížená",J4460,0)</f>
        <v>0</v>
      </c>
      <c r="BG4460" s="204">
        <f>IF(N4460="zákl. přenesená",J4460,0)</f>
        <v>0</v>
      </c>
      <c r="BH4460" s="204">
        <f>IF(N4460="sníž. přenesená",J4460,0)</f>
        <v>0</v>
      </c>
      <c r="BI4460" s="204">
        <f>IF(N4460="nulová",J4460,0)</f>
        <v>0</v>
      </c>
      <c r="BJ4460" s="24" t="s">
        <v>134</v>
      </c>
      <c r="BK4460" s="204">
        <f>ROUND(I4460*H4460,2)</f>
        <v>0</v>
      </c>
      <c r="BL4460" s="24" t="s">
        <v>133</v>
      </c>
      <c r="BM4460" s="24" t="s">
        <v>5353</v>
      </c>
    </row>
    <row r="4461" spans="2:65" s="1" customFormat="1" ht="13.5">
      <c r="B4461" s="41"/>
      <c r="C4461" s="63"/>
      <c r="D4461" s="205" t="s">
        <v>135</v>
      </c>
      <c r="E4461" s="63"/>
      <c r="F4461" s="206" t="s">
        <v>5042</v>
      </c>
      <c r="G4461" s="63"/>
      <c r="H4461" s="63"/>
      <c r="I4461" s="163"/>
      <c r="J4461" s="63"/>
      <c r="K4461" s="63"/>
      <c r="L4461" s="61"/>
      <c r="M4461" s="207"/>
      <c r="N4461" s="42"/>
      <c r="O4461" s="42"/>
      <c r="P4461" s="42"/>
      <c r="Q4461" s="42"/>
      <c r="R4461" s="42"/>
      <c r="S4461" s="42"/>
      <c r="T4461" s="78"/>
      <c r="AT4461" s="24" t="s">
        <v>135</v>
      </c>
      <c r="AU4461" s="24" t="s">
        <v>138</v>
      </c>
    </row>
    <row r="4462" spans="2:65" s="1" customFormat="1" ht="22.5" customHeight="1">
      <c r="B4462" s="41"/>
      <c r="C4462" s="193" t="s">
        <v>5354</v>
      </c>
      <c r="D4462" s="193" t="s">
        <v>129</v>
      </c>
      <c r="E4462" s="194" t="s">
        <v>5355</v>
      </c>
      <c r="F4462" s="195" t="s">
        <v>5050</v>
      </c>
      <c r="G4462" s="196" t="s">
        <v>489</v>
      </c>
      <c r="H4462" s="197">
        <v>1</v>
      </c>
      <c r="I4462" s="198"/>
      <c r="J4462" s="199">
        <f>ROUND(I4462*H4462,2)</f>
        <v>0</v>
      </c>
      <c r="K4462" s="195" t="s">
        <v>21</v>
      </c>
      <c r="L4462" s="61"/>
      <c r="M4462" s="200" t="s">
        <v>21</v>
      </c>
      <c r="N4462" s="201" t="s">
        <v>42</v>
      </c>
      <c r="O4462" s="42"/>
      <c r="P4462" s="202">
        <f>O4462*H4462</f>
        <v>0</v>
      </c>
      <c r="Q4462" s="202">
        <v>0</v>
      </c>
      <c r="R4462" s="202">
        <f>Q4462*H4462</f>
        <v>0</v>
      </c>
      <c r="S4462" s="202">
        <v>0</v>
      </c>
      <c r="T4462" s="203">
        <f>S4462*H4462</f>
        <v>0</v>
      </c>
      <c r="AR4462" s="24" t="s">
        <v>133</v>
      </c>
      <c r="AT4462" s="24" t="s">
        <v>129</v>
      </c>
      <c r="AU4462" s="24" t="s">
        <v>138</v>
      </c>
      <c r="AY4462" s="24" t="s">
        <v>126</v>
      </c>
      <c r="BE4462" s="204">
        <f>IF(N4462="základní",J4462,0)</f>
        <v>0</v>
      </c>
      <c r="BF4462" s="204">
        <f>IF(N4462="snížená",J4462,0)</f>
        <v>0</v>
      </c>
      <c r="BG4462" s="204">
        <f>IF(N4462="zákl. přenesená",J4462,0)</f>
        <v>0</v>
      </c>
      <c r="BH4462" s="204">
        <f>IF(N4462="sníž. přenesená",J4462,0)</f>
        <v>0</v>
      </c>
      <c r="BI4462" s="204">
        <f>IF(N4462="nulová",J4462,0)</f>
        <v>0</v>
      </c>
      <c r="BJ4462" s="24" t="s">
        <v>134</v>
      </c>
      <c r="BK4462" s="204">
        <f>ROUND(I4462*H4462,2)</f>
        <v>0</v>
      </c>
      <c r="BL4462" s="24" t="s">
        <v>133</v>
      </c>
      <c r="BM4462" s="24" t="s">
        <v>5356</v>
      </c>
    </row>
    <row r="4463" spans="2:65" s="1" customFormat="1" ht="13.5">
      <c r="B4463" s="41"/>
      <c r="C4463" s="63"/>
      <c r="D4463" s="205" t="s">
        <v>135</v>
      </c>
      <c r="E4463" s="63"/>
      <c r="F4463" s="206" t="s">
        <v>5050</v>
      </c>
      <c r="G4463" s="63"/>
      <c r="H4463" s="63"/>
      <c r="I4463" s="163"/>
      <c r="J4463" s="63"/>
      <c r="K4463" s="63"/>
      <c r="L4463" s="61"/>
      <c r="M4463" s="207"/>
      <c r="N4463" s="42"/>
      <c r="O4463" s="42"/>
      <c r="P4463" s="42"/>
      <c r="Q4463" s="42"/>
      <c r="R4463" s="42"/>
      <c r="S4463" s="42"/>
      <c r="T4463" s="78"/>
      <c r="AT4463" s="24" t="s">
        <v>135</v>
      </c>
      <c r="AU4463" s="24" t="s">
        <v>138</v>
      </c>
    </row>
    <row r="4464" spans="2:65" s="1" customFormat="1" ht="22.5" customHeight="1">
      <c r="B4464" s="41"/>
      <c r="C4464" s="193" t="s">
        <v>2863</v>
      </c>
      <c r="D4464" s="193" t="s">
        <v>129</v>
      </c>
      <c r="E4464" s="194" t="s">
        <v>5357</v>
      </c>
      <c r="F4464" s="195" t="s">
        <v>5058</v>
      </c>
      <c r="G4464" s="196" t="s">
        <v>489</v>
      </c>
      <c r="H4464" s="197">
        <v>1</v>
      </c>
      <c r="I4464" s="198"/>
      <c r="J4464" s="199">
        <f>ROUND(I4464*H4464,2)</f>
        <v>0</v>
      </c>
      <c r="K4464" s="195" t="s">
        <v>21</v>
      </c>
      <c r="L4464" s="61"/>
      <c r="M4464" s="200" t="s">
        <v>21</v>
      </c>
      <c r="N4464" s="201" t="s">
        <v>42</v>
      </c>
      <c r="O4464" s="42"/>
      <c r="P4464" s="202">
        <f>O4464*H4464</f>
        <v>0</v>
      </c>
      <c r="Q4464" s="202">
        <v>0</v>
      </c>
      <c r="R4464" s="202">
        <f>Q4464*H4464</f>
        <v>0</v>
      </c>
      <c r="S4464" s="202">
        <v>0</v>
      </c>
      <c r="T4464" s="203">
        <f>S4464*H4464</f>
        <v>0</v>
      </c>
      <c r="AR4464" s="24" t="s">
        <v>133</v>
      </c>
      <c r="AT4464" s="24" t="s">
        <v>129</v>
      </c>
      <c r="AU4464" s="24" t="s">
        <v>138</v>
      </c>
      <c r="AY4464" s="24" t="s">
        <v>126</v>
      </c>
      <c r="BE4464" s="204">
        <f>IF(N4464="základní",J4464,0)</f>
        <v>0</v>
      </c>
      <c r="BF4464" s="204">
        <f>IF(N4464="snížená",J4464,0)</f>
        <v>0</v>
      </c>
      <c r="BG4464" s="204">
        <f>IF(N4464="zákl. přenesená",J4464,0)</f>
        <v>0</v>
      </c>
      <c r="BH4464" s="204">
        <f>IF(N4464="sníž. přenesená",J4464,0)</f>
        <v>0</v>
      </c>
      <c r="BI4464" s="204">
        <f>IF(N4464="nulová",J4464,0)</f>
        <v>0</v>
      </c>
      <c r="BJ4464" s="24" t="s">
        <v>134</v>
      </c>
      <c r="BK4464" s="204">
        <f>ROUND(I4464*H4464,2)</f>
        <v>0</v>
      </c>
      <c r="BL4464" s="24" t="s">
        <v>133</v>
      </c>
      <c r="BM4464" s="24" t="s">
        <v>5358</v>
      </c>
    </row>
    <row r="4465" spans="2:65" s="1" customFormat="1" ht="13.5">
      <c r="B4465" s="41"/>
      <c r="C4465" s="63"/>
      <c r="D4465" s="205" t="s">
        <v>135</v>
      </c>
      <c r="E4465" s="63"/>
      <c r="F4465" s="206" t="s">
        <v>5060</v>
      </c>
      <c r="G4465" s="63"/>
      <c r="H4465" s="63"/>
      <c r="I4465" s="163"/>
      <c r="J4465" s="63"/>
      <c r="K4465" s="63"/>
      <c r="L4465" s="61"/>
      <c r="M4465" s="207"/>
      <c r="N4465" s="42"/>
      <c r="O4465" s="42"/>
      <c r="P4465" s="42"/>
      <c r="Q4465" s="42"/>
      <c r="R4465" s="42"/>
      <c r="S4465" s="42"/>
      <c r="T4465" s="78"/>
      <c r="AT4465" s="24" t="s">
        <v>135</v>
      </c>
      <c r="AU4465" s="24" t="s">
        <v>138</v>
      </c>
    </row>
    <row r="4466" spans="2:65" s="1" customFormat="1" ht="22.5" customHeight="1">
      <c r="B4466" s="41"/>
      <c r="C4466" s="193" t="s">
        <v>5359</v>
      </c>
      <c r="D4466" s="193" t="s">
        <v>129</v>
      </c>
      <c r="E4466" s="194" t="s">
        <v>5360</v>
      </c>
      <c r="F4466" s="195" t="s">
        <v>5006</v>
      </c>
      <c r="G4466" s="196" t="s">
        <v>132</v>
      </c>
      <c r="H4466" s="197">
        <v>1</v>
      </c>
      <c r="I4466" s="198"/>
      <c r="J4466" s="199">
        <f>ROUND(I4466*H4466,2)</f>
        <v>0</v>
      </c>
      <c r="K4466" s="195" t="s">
        <v>21</v>
      </c>
      <c r="L4466" s="61"/>
      <c r="M4466" s="200" t="s">
        <v>21</v>
      </c>
      <c r="N4466" s="201" t="s">
        <v>42</v>
      </c>
      <c r="O4466" s="42"/>
      <c r="P4466" s="202">
        <f>O4466*H4466</f>
        <v>0</v>
      </c>
      <c r="Q4466" s="202">
        <v>0</v>
      </c>
      <c r="R4466" s="202">
        <f>Q4466*H4466</f>
        <v>0</v>
      </c>
      <c r="S4466" s="202">
        <v>0</v>
      </c>
      <c r="T4466" s="203">
        <f>S4466*H4466</f>
        <v>0</v>
      </c>
      <c r="AR4466" s="24" t="s">
        <v>133</v>
      </c>
      <c r="AT4466" s="24" t="s">
        <v>129</v>
      </c>
      <c r="AU4466" s="24" t="s">
        <v>138</v>
      </c>
      <c r="AY4466" s="24" t="s">
        <v>126</v>
      </c>
      <c r="BE4466" s="204">
        <f>IF(N4466="základní",J4466,0)</f>
        <v>0</v>
      </c>
      <c r="BF4466" s="204">
        <f>IF(N4466="snížená",J4466,0)</f>
        <v>0</v>
      </c>
      <c r="BG4466" s="204">
        <f>IF(N4466="zákl. přenesená",J4466,0)</f>
        <v>0</v>
      </c>
      <c r="BH4466" s="204">
        <f>IF(N4466="sníž. přenesená",J4466,0)</f>
        <v>0</v>
      </c>
      <c r="BI4466" s="204">
        <f>IF(N4466="nulová",J4466,0)</f>
        <v>0</v>
      </c>
      <c r="BJ4466" s="24" t="s">
        <v>134</v>
      </c>
      <c r="BK4466" s="204">
        <f>ROUND(I4466*H4466,2)</f>
        <v>0</v>
      </c>
      <c r="BL4466" s="24" t="s">
        <v>133</v>
      </c>
      <c r="BM4466" s="24" t="s">
        <v>5361</v>
      </c>
    </row>
    <row r="4467" spans="2:65" s="1" customFormat="1" ht="13.5">
      <c r="B4467" s="41"/>
      <c r="C4467" s="63"/>
      <c r="D4467" s="205" t="s">
        <v>135</v>
      </c>
      <c r="E4467" s="63"/>
      <c r="F4467" s="206" t="s">
        <v>5008</v>
      </c>
      <c r="G4467" s="63"/>
      <c r="H4467" s="63"/>
      <c r="I4467" s="163"/>
      <c r="J4467" s="63"/>
      <c r="K4467" s="63"/>
      <c r="L4467" s="61"/>
      <c r="M4467" s="207"/>
      <c r="N4467" s="42"/>
      <c r="O4467" s="42"/>
      <c r="P4467" s="42"/>
      <c r="Q4467" s="42"/>
      <c r="R4467" s="42"/>
      <c r="S4467" s="42"/>
      <c r="T4467" s="78"/>
      <c r="AT4467" s="24" t="s">
        <v>135</v>
      </c>
      <c r="AU4467" s="24" t="s">
        <v>138</v>
      </c>
    </row>
    <row r="4468" spans="2:65" s="1" customFormat="1" ht="22.5" customHeight="1">
      <c r="B4468" s="41"/>
      <c r="C4468" s="193" t="s">
        <v>2870</v>
      </c>
      <c r="D4468" s="193" t="s">
        <v>129</v>
      </c>
      <c r="E4468" s="194" t="s">
        <v>5362</v>
      </c>
      <c r="F4468" s="195" t="s">
        <v>5011</v>
      </c>
      <c r="G4468" s="196" t="s">
        <v>132</v>
      </c>
      <c r="H4468" s="197">
        <v>1</v>
      </c>
      <c r="I4468" s="198"/>
      <c r="J4468" s="199">
        <f>ROUND(I4468*H4468,2)</f>
        <v>0</v>
      </c>
      <c r="K4468" s="195" t="s">
        <v>21</v>
      </c>
      <c r="L4468" s="61"/>
      <c r="M4468" s="200" t="s">
        <v>21</v>
      </c>
      <c r="N4468" s="201" t="s">
        <v>42</v>
      </c>
      <c r="O4468" s="42"/>
      <c r="P4468" s="202">
        <f>O4468*H4468</f>
        <v>0</v>
      </c>
      <c r="Q4468" s="202">
        <v>0</v>
      </c>
      <c r="R4468" s="202">
        <f>Q4468*H4468</f>
        <v>0</v>
      </c>
      <c r="S4468" s="202">
        <v>0</v>
      </c>
      <c r="T4468" s="203">
        <f>S4468*H4468</f>
        <v>0</v>
      </c>
      <c r="AR4468" s="24" t="s">
        <v>133</v>
      </c>
      <c r="AT4468" s="24" t="s">
        <v>129</v>
      </c>
      <c r="AU4468" s="24" t="s">
        <v>138</v>
      </c>
      <c r="AY4468" s="24" t="s">
        <v>126</v>
      </c>
      <c r="BE4468" s="204">
        <f>IF(N4468="základní",J4468,0)</f>
        <v>0</v>
      </c>
      <c r="BF4468" s="204">
        <f>IF(N4468="snížená",J4468,0)</f>
        <v>0</v>
      </c>
      <c r="BG4468" s="204">
        <f>IF(N4468="zákl. přenesená",J4468,0)</f>
        <v>0</v>
      </c>
      <c r="BH4468" s="204">
        <f>IF(N4468="sníž. přenesená",J4468,0)</f>
        <v>0</v>
      </c>
      <c r="BI4468" s="204">
        <f>IF(N4468="nulová",J4468,0)</f>
        <v>0</v>
      </c>
      <c r="BJ4468" s="24" t="s">
        <v>134</v>
      </c>
      <c r="BK4468" s="204">
        <f>ROUND(I4468*H4468,2)</f>
        <v>0</v>
      </c>
      <c r="BL4468" s="24" t="s">
        <v>133</v>
      </c>
      <c r="BM4468" s="24" t="s">
        <v>5363</v>
      </c>
    </row>
    <row r="4469" spans="2:65" s="1" customFormat="1" ht="13.5">
      <c r="B4469" s="41"/>
      <c r="C4469" s="63"/>
      <c r="D4469" s="208" t="s">
        <v>135</v>
      </c>
      <c r="E4469" s="63"/>
      <c r="F4469" s="209" t="s">
        <v>5013</v>
      </c>
      <c r="G4469" s="63"/>
      <c r="H4469" s="63"/>
      <c r="I4469" s="163"/>
      <c r="J4469" s="63"/>
      <c r="K4469" s="63"/>
      <c r="L4469" s="61"/>
      <c r="M4469" s="207"/>
      <c r="N4469" s="42"/>
      <c r="O4469" s="42"/>
      <c r="P4469" s="42"/>
      <c r="Q4469" s="42"/>
      <c r="R4469" s="42"/>
      <c r="S4469" s="42"/>
      <c r="T4469" s="78"/>
      <c r="AT4469" s="24" t="s">
        <v>135</v>
      </c>
      <c r="AU4469" s="24" t="s">
        <v>138</v>
      </c>
    </row>
    <row r="4470" spans="2:65" s="10" customFormat="1" ht="22.35" customHeight="1">
      <c r="B4470" s="176"/>
      <c r="C4470" s="177"/>
      <c r="D4470" s="190" t="s">
        <v>69</v>
      </c>
      <c r="E4470" s="191" t="s">
        <v>5364</v>
      </c>
      <c r="F4470" s="191" t="s">
        <v>5365</v>
      </c>
      <c r="G4470" s="177"/>
      <c r="H4470" s="177"/>
      <c r="I4470" s="180"/>
      <c r="J4470" s="192">
        <f>BK4470</f>
        <v>0</v>
      </c>
      <c r="K4470" s="177"/>
      <c r="L4470" s="182"/>
      <c r="M4470" s="183"/>
      <c r="N4470" s="184"/>
      <c r="O4470" s="184"/>
      <c r="P4470" s="185">
        <f>SUM(P4471:P4490)</f>
        <v>0</v>
      </c>
      <c r="Q4470" s="184"/>
      <c r="R4470" s="185">
        <f>SUM(R4471:R4490)</f>
        <v>0</v>
      </c>
      <c r="S4470" s="184"/>
      <c r="T4470" s="186">
        <f>SUM(T4471:T4490)</f>
        <v>0</v>
      </c>
      <c r="AR4470" s="187" t="s">
        <v>78</v>
      </c>
      <c r="AT4470" s="188" t="s">
        <v>69</v>
      </c>
      <c r="AU4470" s="188" t="s">
        <v>134</v>
      </c>
      <c r="AY4470" s="187" t="s">
        <v>126</v>
      </c>
      <c r="BK4470" s="189">
        <f>SUM(BK4471:BK4490)</f>
        <v>0</v>
      </c>
    </row>
    <row r="4471" spans="2:65" s="1" customFormat="1" ht="22.5" customHeight="1">
      <c r="B4471" s="41"/>
      <c r="C4471" s="193" t="s">
        <v>5366</v>
      </c>
      <c r="D4471" s="193" t="s">
        <v>129</v>
      </c>
      <c r="E4471" s="194" t="s">
        <v>5367</v>
      </c>
      <c r="F4471" s="195" t="s">
        <v>5368</v>
      </c>
      <c r="G4471" s="196" t="s">
        <v>489</v>
      </c>
      <c r="H4471" s="197">
        <v>1</v>
      </c>
      <c r="I4471" s="198"/>
      <c r="J4471" s="199">
        <f>ROUND(I4471*H4471,2)</f>
        <v>0</v>
      </c>
      <c r="K4471" s="195" t="s">
        <v>21</v>
      </c>
      <c r="L4471" s="61"/>
      <c r="M4471" s="200" t="s">
        <v>21</v>
      </c>
      <c r="N4471" s="201" t="s">
        <v>42</v>
      </c>
      <c r="O4471" s="42"/>
      <c r="P4471" s="202">
        <f>O4471*H4471</f>
        <v>0</v>
      </c>
      <c r="Q4471" s="202">
        <v>0</v>
      </c>
      <c r="R4471" s="202">
        <f>Q4471*H4471</f>
        <v>0</v>
      </c>
      <c r="S4471" s="202">
        <v>0</v>
      </c>
      <c r="T4471" s="203">
        <f>S4471*H4471</f>
        <v>0</v>
      </c>
      <c r="AR4471" s="24" t="s">
        <v>133</v>
      </c>
      <c r="AT4471" s="24" t="s">
        <v>129</v>
      </c>
      <c r="AU4471" s="24" t="s">
        <v>138</v>
      </c>
      <c r="AY4471" s="24" t="s">
        <v>126</v>
      </c>
      <c r="BE4471" s="204">
        <f>IF(N4471="základní",J4471,0)</f>
        <v>0</v>
      </c>
      <c r="BF4471" s="204">
        <f>IF(N4471="snížená",J4471,0)</f>
        <v>0</v>
      </c>
      <c r="BG4471" s="204">
        <f>IF(N4471="zákl. přenesená",J4471,0)</f>
        <v>0</v>
      </c>
      <c r="BH4471" s="204">
        <f>IF(N4471="sníž. přenesená",J4471,0)</f>
        <v>0</v>
      </c>
      <c r="BI4471" s="204">
        <f>IF(N4471="nulová",J4471,0)</f>
        <v>0</v>
      </c>
      <c r="BJ4471" s="24" t="s">
        <v>134</v>
      </c>
      <c r="BK4471" s="204">
        <f>ROUND(I4471*H4471,2)</f>
        <v>0</v>
      </c>
      <c r="BL4471" s="24" t="s">
        <v>133</v>
      </c>
      <c r="BM4471" s="24" t="s">
        <v>5369</v>
      </c>
    </row>
    <row r="4472" spans="2:65" s="1" customFormat="1" ht="13.5">
      <c r="B4472" s="41"/>
      <c r="C4472" s="63"/>
      <c r="D4472" s="205" t="s">
        <v>135</v>
      </c>
      <c r="E4472" s="63"/>
      <c r="F4472" s="206" t="s">
        <v>4918</v>
      </c>
      <c r="G4472" s="63"/>
      <c r="H4472" s="63"/>
      <c r="I4472" s="163"/>
      <c r="J4472" s="63"/>
      <c r="K4472" s="63"/>
      <c r="L4472" s="61"/>
      <c r="M4472" s="207"/>
      <c r="N4472" s="42"/>
      <c r="O4472" s="42"/>
      <c r="P4472" s="42"/>
      <c r="Q4472" s="42"/>
      <c r="R4472" s="42"/>
      <c r="S4472" s="42"/>
      <c r="T4472" s="78"/>
      <c r="AT4472" s="24" t="s">
        <v>135</v>
      </c>
      <c r="AU4472" s="24" t="s">
        <v>138</v>
      </c>
    </row>
    <row r="4473" spans="2:65" s="1" customFormat="1" ht="22.5" customHeight="1">
      <c r="B4473" s="41"/>
      <c r="C4473" s="193" t="s">
        <v>2874</v>
      </c>
      <c r="D4473" s="193" t="s">
        <v>129</v>
      </c>
      <c r="E4473" s="194" t="s">
        <v>5370</v>
      </c>
      <c r="F4473" s="195" t="s">
        <v>4932</v>
      </c>
      <c r="G4473" s="196" t="s">
        <v>489</v>
      </c>
      <c r="H4473" s="197">
        <v>4</v>
      </c>
      <c r="I4473" s="198"/>
      <c r="J4473" s="199">
        <f>ROUND(I4473*H4473,2)</f>
        <v>0</v>
      </c>
      <c r="K4473" s="195" t="s">
        <v>21</v>
      </c>
      <c r="L4473" s="61"/>
      <c r="M4473" s="200" t="s">
        <v>21</v>
      </c>
      <c r="N4473" s="201" t="s">
        <v>42</v>
      </c>
      <c r="O4473" s="42"/>
      <c r="P4473" s="202">
        <f>O4473*H4473</f>
        <v>0</v>
      </c>
      <c r="Q4473" s="202">
        <v>0</v>
      </c>
      <c r="R4473" s="202">
        <f>Q4473*H4473</f>
        <v>0</v>
      </c>
      <c r="S4473" s="202">
        <v>0</v>
      </c>
      <c r="T4473" s="203">
        <f>S4473*H4473</f>
        <v>0</v>
      </c>
      <c r="AR4473" s="24" t="s">
        <v>133</v>
      </c>
      <c r="AT4473" s="24" t="s">
        <v>129</v>
      </c>
      <c r="AU4473" s="24" t="s">
        <v>138</v>
      </c>
      <c r="AY4473" s="24" t="s">
        <v>126</v>
      </c>
      <c r="BE4473" s="204">
        <f>IF(N4473="základní",J4473,0)</f>
        <v>0</v>
      </c>
      <c r="BF4473" s="204">
        <f>IF(N4473="snížená",J4473,0)</f>
        <v>0</v>
      </c>
      <c r="BG4473" s="204">
        <f>IF(N4473="zákl. přenesená",J4473,0)</f>
        <v>0</v>
      </c>
      <c r="BH4473" s="204">
        <f>IF(N4473="sníž. přenesená",J4473,0)</f>
        <v>0</v>
      </c>
      <c r="BI4473" s="204">
        <f>IF(N4473="nulová",J4473,0)</f>
        <v>0</v>
      </c>
      <c r="BJ4473" s="24" t="s">
        <v>134</v>
      </c>
      <c r="BK4473" s="204">
        <f>ROUND(I4473*H4473,2)</f>
        <v>0</v>
      </c>
      <c r="BL4473" s="24" t="s">
        <v>133</v>
      </c>
      <c r="BM4473" s="24" t="s">
        <v>5371</v>
      </c>
    </row>
    <row r="4474" spans="2:65" s="1" customFormat="1" ht="13.5">
      <c r="B4474" s="41"/>
      <c r="C4474" s="63"/>
      <c r="D4474" s="205" t="s">
        <v>135</v>
      </c>
      <c r="E4474" s="63"/>
      <c r="F4474" s="206" t="s">
        <v>4934</v>
      </c>
      <c r="G4474" s="63"/>
      <c r="H4474" s="63"/>
      <c r="I4474" s="163"/>
      <c r="J4474" s="63"/>
      <c r="K4474" s="63"/>
      <c r="L4474" s="61"/>
      <c r="M4474" s="207"/>
      <c r="N4474" s="42"/>
      <c r="O4474" s="42"/>
      <c r="P4474" s="42"/>
      <c r="Q4474" s="42"/>
      <c r="R4474" s="42"/>
      <c r="S4474" s="42"/>
      <c r="T4474" s="78"/>
      <c r="AT4474" s="24" t="s">
        <v>135</v>
      </c>
      <c r="AU4474" s="24" t="s">
        <v>138</v>
      </c>
    </row>
    <row r="4475" spans="2:65" s="1" customFormat="1" ht="22.5" customHeight="1">
      <c r="B4475" s="41"/>
      <c r="C4475" s="193" t="s">
        <v>5372</v>
      </c>
      <c r="D4475" s="193" t="s">
        <v>129</v>
      </c>
      <c r="E4475" s="194" t="s">
        <v>5373</v>
      </c>
      <c r="F4475" s="195" t="s">
        <v>5282</v>
      </c>
      <c r="G4475" s="196" t="s">
        <v>489</v>
      </c>
      <c r="H4475" s="197">
        <v>1</v>
      </c>
      <c r="I4475" s="198"/>
      <c r="J4475" s="199">
        <f>ROUND(I4475*H4475,2)</f>
        <v>0</v>
      </c>
      <c r="K4475" s="195" t="s">
        <v>21</v>
      </c>
      <c r="L4475" s="61"/>
      <c r="M4475" s="200" t="s">
        <v>21</v>
      </c>
      <c r="N4475" s="201" t="s">
        <v>42</v>
      </c>
      <c r="O4475" s="42"/>
      <c r="P4475" s="202">
        <f>O4475*H4475</f>
        <v>0</v>
      </c>
      <c r="Q4475" s="202">
        <v>0</v>
      </c>
      <c r="R4475" s="202">
        <f>Q4475*H4475</f>
        <v>0</v>
      </c>
      <c r="S4475" s="202">
        <v>0</v>
      </c>
      <c r="T4475" s="203">
        <f>S4475*H4475</f>
        <v>0</v>
      </c>
      <c r="AR4475" s="24" t="s">
        <v>133</v>
      </c>
      <c r="AT4475" s="24" t="s">
        <v>129</v>
      </c>
      <c r="AU4475" s="24" t="s">
        <v>138</v>
      </c>
      <c r="AY4475" s="24" t="s">
        <v>126</v>
      </c>
      <c r="BE4475" s="204">
        <f>IF(N4475="základní",J4475,0)</f>
        <v>0</v>
      </c>
      <c r="BF4475" s="204">
        <f>IF(N4475="snížená",J4475,0)</f>
        <v>0</v>
      </c>
      <c r="BG4475" s="204">
        <f>IF(N4475="zákl. přenesená",J4475,0)</f>
        <v>0</v>
      </c>
      <c r="BH4475" s="204">
        <f>IF(N4475="sníž. přenesená",J4475,0)</f>
        <v>0</v>
      </c>
      <c r="BI4475" s="204">
        <f>IF(N4475="nulová",J4475,0)</f>
        <v>0</v>
      </c>
      <c r="BJ4475" s="24" t="s">
        <v>134</v>
      </c>
      <c r="BK4475" s="204">
        <f>ROUND(I4475*H4475,2)</f>
        <v>0</v>
      </c>
      <c r="BL4475" s="24" t="s">
        <v>133</v>
      </c>
      <c r="BM4475" s="24" t="s">
        <v>5374</v>
      </c>
    </row>
    <row r="4476" spans="2:65" s="1" customFormat="1" ht="13.5">
      <c r="B4476" s="41"/>
      <c r="C4476" s="63"/>
      <c r="D4476" s="205" t="s">
        <v>135</v>
      </c>
      <c r="E4476" s="63"/>
      <c r="F4476" s="206" t="s">
        <v>5282</v>
      </c>
      <c r="G4476" s="63"/>
      <c r="H4476" s="63"/>
      <c r="I4476" s="163"/>
      <c r="J4476" s="63"/>
      <c r="K4476" s="63"/>
      <c r="L4476" s="61"/>
      <c r="M4476" s="207"/>
      <c r="N4476" s="42"/>
      <c r="O4476" s="42"/>
      <c r="P4476" s="42"/>
      <c r="Q4476" s="42"/>
      <c r="R4476" s="42"/>
      <c r="S4476" s="42"/>
      <c r="T4476" s="78"/>
      <c r="AT4476" s="24" t="s">
        <v>135</v>
      </c>
      <c r="AU4476" s="24" t="s">
        <v>138</v>
      </c>
    </row>
    <row r="4477" spans="2:65" s="1" customFormat="1" ht="22.5" customHeight="1">
      <c r="B4477" s="41"/>
      <c r="C4477" s="193" t="s">
        <v>2881</v>
      </c>
      <c r="D4477" s="193" t="s">
        <v>129</v>
      </c>
      <c r="E4477" s="194" t="s">
        <v>5375</v>
      </c>
      <c r="F4477" s="195" t="s">
        <v>5376</v>
      </c>
      <c r="G4477" s="196" t="s">
        <v>489</v>
      </c>
      <c r="H4477" s="197">
        <v>1</v>
      </c>
      <c r="I4477" s="198"/>
      <c r="J4477" s="199">
        <f>ROUND(I4477*H4477,2)</f>
        <v>0</v>
      </c>
      <c r="K4477" s="195" t="s">
        <v>21</v>
      </c>
      <c r="L4477" s="61"/>
      <c r="M4477" s="200" t="s">
        <v>21</v>
      </c>
      <c r="N4477" s="201" t="s">
        <v>42</v>
      </c>
      <c r="O4477" s="42"/>
      <c r="P4477" s="202">
        <f>O4477*H4477</f>
        <v>0</v>
      </c>
      <c r="Q4477" s="202">
        <v>0</v>
      </c>
      <c r="R4477" s="202">
        <f>Q4477*H4477</f>
        <v>0</v>
      </c>
      <c r="S4477" s="202">
        <v>0</v>
      </c>
      <c r="T4477" s="203">
        <f>S4477*H4477</f>
        <v>0</v>
      </c>
      <c r="AR4477" s="24" t="s">
        <v>133</v>
      </c>
      <c r="AT4477" s="24" t="s">
        <v>129</v>
      </c>
      <c r="AU4477" s="24" t="s">
        <v>138</v>
      </c>
      <c r="AY4477" s="24" t="s">
        <v>126</v>
      </c>
      <c r="BE4477" s="204">
        <f>IF(N4477="základní",J4477,0)</f>
        <v>0</v>
      </c>
      <c r="BF4477" s="204">
        <f>IF(N4477="snížená",J4477,0)</f>
        <v>0</v>
      </c>
      <c r="BG4477" s="204">
        <f>IF(N4477="zákl. přenesená",J4477,0)</f>
        <v>0</v>
      </c>
      <c r="BH4477" s="204">
        <f>IF(N4477="sníž. přenesená",J4477,0)</f>
        <v>0</v>
      </c>
      <c r="BI4477" s="204">
        <f>IF(N4477="nulová",J4477,0)</f>
        <v>0</v>
      </c>
      <c r="BJ4477" s="24" t="s">
        <v>134</v>
      </c>
      <c r="BK4477" s="204">
        <f>ROUND(I4477*H4477,2)</f>
        <v>0</v>
      </c>
      <c r="BL4477" s="24" t="s">
        <v>133</v>
      </c>
      <c r="BM4477" s="24" t="s">
        <v>5377</v>
      </c>
    </row>
    <row r="4478" spans="2:65" s="1" customFormat="1" ht="13.5">
      <c r="B4478" s="41"/>
      <c r="C4478" s="63"/>
      <c r="D4478" s="205" t="s">
        <v>135</v>
      </c>
      <c r="E4478" s="63"/>
      <c r="F4478" s="206" t="s">
        <v>5378</v>
      </c>
      <c r="G4478" s="63"/>
      <c r="H4478" s="63"/>
      <c r="I4478" s="163"/>
      <c r="J4478" s="63"/>
      <c r="K4478" s="63"/>
      <c r="L4478" s="61"/>
      <c r="M4478" s="207"/>
      <c r="N4478" s="42"/>
      <c r="O4478" s="42"/>
      <c r="P4478" s="42"/>
      <c r="Q4478" s="42"/>
      <c r="R4478" s="42"/>
      <c r="S4478" s="42"/>
      <c r="T4478" s="78"/>
      <c r="AT4478" s="24" t="s">
        <v>135</v>
      </c>
      <c r="AU4478" s="24" t="s">
        <v>138</v>
      </c>
    </row>
    <row r="4479" spans="2:65" s="1" customFormat="1" ht="22.5" customHeight="1">
      <c r="B4479" s="41"/>
      <c r="C4479" s="193" t="s">
        <v>5379</v>
      </c>
      <c r="D4479" s="193" t="s">
        <v>129</v>
      </c>
      <c r="E4479" s="194" t="s">
        <v>5380</v>
      </c>
      <c r="F4479" s="195" t="s">
        <v>5381</v>
      </c>
      <c r="G4479" s="196" t="s">
        <v>489</v>
      </c>
      <c r="H4479" s="197">
        <v>1</v>
      </c>
      <c r="I4479" s="198"/>
      <c r="J4479" s="199">
        <f>ROUND(I4479*H4479,2)</f>
        <v>0</v>
      </c>
      <c r="K4479" s="195" t="s">
        <v>21</v>
      </c>
      <c r="L4479" s="61"/>
      <c r="M4479" s="200" t="s">
        <v>21</v>
      </c>
      <c r="N4479" s="201" t="s">
        <v>42</v>
      </c>
      <c r="O4479" s="42"/>
      <c r="P4479" s="202">
        <f>O4479*H4479</f>
        <v>0</v>
      </c>
      <c r="Q4479" s="202">
        <v>0</v>
      </c>
      <c r="R4479" s="202">
        <f>Q4479*H4479</f>
        <v>0</v>
      </c>
      <c r="S4479" s="202">
        <v>0</v>
      </c>
      <c r="T4479" s="203">
        <f>S4479*H4479</f>
        <v>0</v>
      </c>
      <c r="AR4479" s="24" t="s">
        <v>133</v>
      </c>
      <c r="AT4479" s="24" t="s">
        <v>129</v>
      </c>
      <c r="AU4479" s="24" t="s">
        <v>138</v>
      </c>
      <c r="AY4479" s="24" t="s">
        <v>126</v>
      </c>
      <c r="BE4479" s="204">
        <f>IF(N4479="základní",J4479,0)</f>
        <v>0</v>
      </c>
      <c r="BF4479" s="204">
        <f>IF(N4479="snížená",J4479,0)</f>
        <v>0</v>
      </c>
      <c r="BG4479" s="204">
        <f>IF(N4479="zákl. přenesená",J4479,0)</f>
        <v>0</v>
      </c>
      <c r="BH4479" s="204">
        <f>IF(N4479="sníž. přenesená",J4479,0)</f>
        <v>0</v>
      </c>
      <c r="BI4479" s="204">
        <f>IF(N4479="nulová",J4479,0)</f>
        <v>0</v>
      </c>
      <c r="BJ4479" s="24" t="s">
        <v>134</v>
      </c>
      <c r="BK4479" s="204">
        <f>ROUND(I4479*H4479,2)</f>
        <v>0</v>
      </c>
      <c r="BL4479" s="24" t="s">
        <v>133</v>
      </c>
      <c r="BM4479" s="24" t="s">
        <v>5382</v>
      </c>
    </row>
    <row r="4480" spans="2:65" s="1" customFormat="1" ht="13.5">
      <c r="B4480" s="41"/>
      <c r="C4480" s="63"/>
      <c r="D4480" s="205" t="s">
        <v>135</v>
      </c>
      <c r="E4480" s="63"/>
      <c r="F4480" s="206" t="s">
        <v>5383</v>
      </c>
      <c r="G4480" s="63"/>
      <c r="H4480" s="63"/>
      <c r="I4480" s="163"/>
      <c r="J4480" s="63"/>
      <c r="K4480" s="63"/>
      <c r="L4480" s="61"/>
      <c r="M4480" s="207"/>
      <c r="N4480" s="42"/>
      <c r="O4480" s="42"/>
      <c r="P4480" s="42"/>
      <c r="Q4480" s="42"/>
      <c r="R4480" s="42"/>
      <c r="S4480" s="42"/>
      <c r="T4480" s="78"/>
      <c r="AT4480" s="24" t="s">
        <v>135</v>
      </c>
      <c r="AU4480" s="24" t="s">
        <v>138</v>
      </c>
    </row>
    <row r="4481" spans="2:65" s="1" customFormat="1" ht="22.5" customHeight="1">
      <c r="B4481" s="41"/>
      <c r="C4481" s="193" t="s">
        <v>2886</v>
      </c>
      <c r="D4481" s="193" t="s">
        <v>129</v>
      </c>
      <c r="E4481" s="194" t="s">
        <v>5384</v>
      </c>
      <c r="F4481" s="195" t="s">
        <v>5385</v>
      </c>
      <c r="G4481" s="196" t="s">
        <v>489</v>
      </c>
      <c r="H4481" s="197">
        <v>1</v>
      </c>
      <c r="I4481" s="198"/>
      <c r="J4481" s="199">
        <f>ROUND(I4481*H4481,2)</f>
        <v>0</v>
      </c>
      <c r="K4481" s="195" t="s">
        <v>21</v>
      </c>
      <c r="L4481" s="61"/>
      <c r="M4481" s="200" t="s">
        <v>21</v>
      </c>
      <c r="N4481" s="201" t="s">
        <v>42</v>
      </c>
      <c r="O4481" s="42"/>
      <c r="P4481" s="202">
        <f>O4481*H4481</f>
        <v>0</v>
      </c>
      <c r="Q4481" s="202">
        <v>0</v>
      </c>
      <c r="R4481" s="202">
        <f>Q4481*H4481</f>
        <v>0</v>
      </c>
      <c r="S4481" s="202">
        <v>0</v>
      </c>
      <c r="T4481" s="203">
        <f>S4481*H4481</f>
        <v>0</v>
      </c>
      <c r="AR4481" s="24" t="s">
        <v>133</v>
      </c>
      <c r="AT4481" s="24" t="s">
        <v>129</v>
      </c>
      <c r="AU4481" s="24" t="s">
        <v>138</v>
      </c>
      <c r="AY4481" s="24" t="s">
        <v>126</v>
      </c>
      <c r="BE4481" s="204">
        <f>IF(N4481="základní",J4481,0)</f>
        <v>0</v>
      </c>
      <c r="BF4481" s="204">
        <f>IF(N4481="snížená",J4481,0)</f>
        <v>0</v>
      </c>
      <c r="BG4481" s="204">
        <f>IF(N4481="zákl. přenesená",J4481,0)</f>
        <v>0</v>
      </c>
      <c r="BH4481" s="204">
        <f>IF(N4481="sníž. přenesená",J4481,0)</f>
        <v>0</v>
      </c>
      <c r="BI4481" s="204">
        <f>IF(N4481="nulová",J4481,0)</f>
        <v>0</v>
      </c>
      <c r="BJ4481" s="24" t="s">
        <v>134</v>
      </c>
      <c r="BK4481" s="204">
        <f>ROUND(I4481*H4481,2)</f>
        <v>0</v>
      </c>
      <c r="BL4481" s="24" t="s">
        <v>133</v>
      </c>
      <c r="BM4481" s="24" t="s">
        <v>5386</v>
      </c>
    </row>
    <row r="4482" spans="2:65" s="1" customFormat="1" ht="13.5">
      <c r="B4482" s="41"/>
      <c r="C4482" s="63"/>
      <c r="D4482" s="205" t="s">
        <v>135</v>
      </c>
      <c r="E4482" s="63"/>
      <c r="F4482" s="206" t="s">
        <v>5387</v>
      </c>
      <c r="G4482" s="63"/>
      <c r="H4482" s="63"/>
      <c r="I4482" s="163"/>
      <c r="J4482" s="63"/>
      <c r="K4482" s="63"/>
      <c r="L4482" s="61"/>
      <c r="M4482" s="207"/>
      <c r="N4482" s="42"/>
      <c r="O4482" s="42"/>
      <c r="P4482" s="42"/>
      <c r="Q4482" s="42"/>
      <c r="R4482" s="42"/>
      <c r="S4482" s="42"/>
      <c r="T4482" s="78"/>
      <c r="AT4482" s="24" t="s">
        <v>135</v>
      </c>
      <c r="AU4482" s="24" t="s">
        <v>138</v>
      </c>
    </row>
    <row r="4483" spans="2:65" s="1" customFormat="1" ht="22.5" customHeight="1">
      <c r="B4483" s="41"/>
      <c r="C4483" s="193" t="s">
        <v>5388</v>
      </c>
      <c r="D4483" s="193" t="s">
        <v>129</v>
      </c>
      <c r="E4483" s="194" t="s">
        <v>5389</v>
      </c>
      <c r="F4483" s="195" t="s">
        <v>5390</v>
      </c>
      <c r="G4483" s="196" t="s">
        <v>489</v>
      </c>
      <c r="H4483" s="197">
        <v>1</v>
      </c>
      <c r="I4483" s="198"/>
      <c r="J4483" s="199">
        <f>ROUND(I4483*H4483,2)</f>
        <v>0</v>
      </c>
      <c r="K4483" s="195" t="s">
        <v>21</v>
      </c>
      <c r="L4483" s="61"/>
      <c r="M4483" s="200" t="s">
        <v>21</v>
      </c>
      <c r="N4483" s="201" t="s">
        <v>42</v>
      </c>
      <c r="O4483" s="42"/>
      <c r="P4483" s="202">
        <f>O4483*H4483</f>
        <v>0</v>
      </c>
      <c r="Q4483" s="202">
        <v>0</v>
      </c>
      <c r="R4483" s="202">
        <f>Q4483*H4483</f>
        <v>0</v>
      </c>
      <c r="S4483" s="202">
        <v>0</v>
      </c>
      <c r="T4483" s="203">
        <f>S4483*H4483</f>
        <v>0</v>
      </c>
      <c r="AR4483" s="24" t="s">
        <v>133</v>
      </c>
      <c r="AT4483" s="24" t="s">
        <v>129</v>
      </c>
      <c r="AU4483" s="24" t="s">
        <v>138</v>
      </c>
      <c r="AY4483" s="24" t="s">
        <v>126</v>
      </c>
      <c r="BE4483" s="204">
        <f>IF(N4483="základní",J4483,0)</f>
        <v>0</v>
      </c>
      <c r="BF4483" s="204">
        <f>IF(N4483="snížená",J4483,0)</f>
        <v>0</v>
      </c>
      <c r="BG4483" s="204">
        <f>IF(N4483="zákl. přenesená",J4483,0)</f>
        <v>0</v>
      </c>
      <c r="BH4483" s="204">
        <f>IF(N4483="sníž. přenesená",J4483,0)</f>
        <v>0</v>
      </c>
      <c r="BI4483" s="204">
        <f>IF(N4483="nulová",J4483,0)</f>
        <v>0</v>
      </c>
      <c r="BJ4483" s="24" t="s">
        <v>134</v>
      </c>
      <c r="BK4483" s="204">
        <f>ROUND(I4483*H4483,2)</f>
        <v>0</v>
      </c>
      <c r="BL4483" s="24" t="s">
        <v>133</v>
      </c>
      <c r="BM4483" s="24" t="s">
        <v>5391</v>
      </c>
    </row>
    <row r="4484" spans="2:65" s="1" customFormat="1" ht="13.5">
      <c r="B4484" s="41"/>
      <c r="C4484" s="63"/>
      <c r="D4484" s="205" t="s">
        <v>135</v>
      </c>
      <c r="E4484" s="63"/>
      <c r="F4484" s="206" t="s">
        <v>5390</v>
      </c>
      <c r="G4484" s="63"/>
      <c r="H4484" s="63"/>
      <c r="I4484" s="163"/>
      <c r="J4484" s="63"/>
      <c r="K4484" s="63"/>
      <c r="L4484" s="61"/>
      <c r="M4484" s="207"/>
      <c r="N4484" s="42"/>
      <c r="O4484" s="42"/>
      <c r="P4484" s="42"/>
      <c r="Q4484" s="42"/>
      <c r="R4484" s="42"/>
      <c r="S4484" s="42"/>
      <c r="T4484" s="78"/>
      <c r="AT4484" s="24" t="s">
        <v>135</v>
      </c>
      <c r="AU4484" s="24" t="s">
        <v>138</v>
      </c>
    </row>
    <row r="4485" spans="2:65" s="1" customFormat="1" ht="22.5" customHeight="1">
      <c r="B4485" s="41"/>
      <c r="C4485" s="193" t="s">
        <v>2894</v>
      </c>
      <c r="D4485" s="193" t="s">
        <v>129</v>
      </c>
      <c r="E4485" s="194" t="s">
        <v>5392</v>
      </c>
      <c r="F4485" s="195" t="s">
        <v>5393</v>
      </c>
      <c r="G4485" s="196" t="s">
        <v>489</v>
      </c>
      <c r="H4485" s="197">
        <v>1</v>
      </c>
      <c r="I4485" s="198"/>
      <c r="J4485" s="199">
        <f>ROUND(I4485*H4485,2)</f>
        <v>0</v>
      </c>
      <c r="K4485" s="195" t="s">
        <v>21</v>
      </c>
      <c r="L4485" s="61"/>
      <c r="M4485" s="200" t="s">
        <v>21</v>
      </c>
      <c r="N4485" s="201" t="s">
        <v>42</v>
      </c>
      <c r="O4485" s="42"/>
      <c r="P4485" s="202">
        <f>O4485*H4485</f>
        <v>0</v>
      </c>
      <c r="Q4485" s="202">
        <v>0</v>
      </c>
      <c r="R4485" s="202">
        <f>Q4485*H4485</f>
        <v>0</v>
      </c>
      <c r="S4485" s="202">
        <v>0</v>
      </c>
      <c r="T4485" s="203">
        <f>S4485*H4485</f>
        <v>0</v>
      </c>
      <c r="AR4485" s="24" t="s">
        <v>133</v>
      </c>
      <c r="AT4485" s="24" t="s">
        <v>129</v>
      </c>
      <c r="AU4485" s="24" t="s">
        <v>138</v>
      </c>
      <c r="AY4485" s="24" t="s">
        <v>126</v>
      </c>
      <c r="BE4485" s="204">
        <f>IF(N4485="základní",J4485,0)</f>
        <v>0</v>
      </c>
      <c r="BF4485" s="204">
        <f>IF(N4485="snížená",J4485,0)</f>
        <v>0</v>
      </c>
      <c r="BG4485" s="204">
        <f>IF(N4485="zákl. přenesená",J4485,0)</f>
        <v>0</v>
      </c>
      <c r="BH4485" s="204">
        <f>IF(N4485="sníž. přenesená",J4485,0)</f>
        <v>0</v>
      </c>
      <c r="BI4485" s="204">
        <f>IF(N4485="nulová",J4485,0)</f>
        <v>0</v>
      </c>
      <c r="BJ4485" s="24" t="s">
        <v>134</v>
      </c>
      <c r="BK4485" s="204">
        <f>ROUND(I4485*H4485,2)</f>
        <v>0</v>
      </c>
      <c r="BL4485" s="24" t="s">
        <v>133</v>
      </c>
      <c r="BM4485" s="24" t="s">
        <v>5394</v>
      </c>
    </row>
    <row r="4486" spans="2:65" s="1" customFormat="1" ht="13.5">
      <c r="B4486" s="41"/>
      <c r="C4486" s="63"/>
      <c r="D4486" s="205" t="s">
        <v>135</v>
      </c>
      <c r="E4486" s="63"/>
      <c r="F4486" s="206" t="s">
        <v>5393</v>
      </c>
      <c r="G4486" s="63"/>
      <c r="H4486" s="63"/>
      <c r="I4486" s="163"/>
      <c r="J4486" s="63"/>
      <c r="K4486" s="63"/>
      <c r="L4486" s="61"/>
      <c r="M4486" s="207"/>
      <c r="N4486" s="42"/>
      <c r="O4486" s="42"/>
      <c r="P4486" s="42"/>
      <c r="Q4486" s="42"/>
      <c r="R4486" s="42"/>
      <c r="S4486" s="42"/>
      <c r="T4486" s="78"/>
      <c r="AT4486" s="24" t="s">
        <v>135</v>
      </c>
      <c r="AU4486" s="24" t="s">
        <v>138</v>
      </c>
    </row>
    <row r="4487" spans="2:65" s="1" customFormat="1" ht="22.5" customHeight="1">
      <c r="B4487" s="41"/>
      <c r="C4487" s="193" t="s">
        <v>5395</v>
      </c>
      <c r="D4487" s="193" t="s">
        <v>129</v>
      </c>
      <c r="E4487" s="194" t="s">
        <v>5396</v>
      </c>
      <c r="F4487" s="195" t="s">
        <v>5006</v>
      </c>
      <c r="G4487" s="196" t="s">
        <v>132</v>
      </c>
      <c r="H4487" s="197">
        <v>1</v>
      </c>
      <c r="I4487" s="198"/>
      <c r="J4487" s="199">
        <f>ROUND(I4487*H4487,2)</f>
        <v>0</v>
      </c>
      <c r="K4487" s="195" t="s">
        <v>21</v>
      </c>
      <c r="L4487" s="61"/>
      <c r="M4487" s="200" t="s">
        <v>21</v>
      </c>
      <c r="N4487" s="201" t="s">
        <v>42</v>
      </c>
      <c r="O4487" s="42"/>
      <c r="P4487" s="202">
        <f>O4487*H4487</f>
        <v>0</v>
      </c>
      <c r="Q4487" s="202">
        <v>0</v>
      </c>
      <c r="R4487" s="202">
        <f>Q4487*H4487</f>
        <v>0</v>
      </c>
      <c r="S4487" s="202">
        <v>0</v>
      </c>
      <c r="T4487" s="203">
        <f>S4487*H4487</f>
        <v>0</v>
      </c>
      <c r="AR4487" s="24" t="s">
        <v>133</v>
      </c>
      <c r="AT4487" s="24" t="s">
        <v>129</v>
      </c>
      <c r="AU4487" s="24" t="s">
        <v>138</v>
      </c>
      <c r="AY4487" s="24" t="s">
        <v>126</v>
      </c>
      <c r="BE4487" s="204">
        <f>IF(N4487="základní",J4487,0)</f>
        <v>0</v>
      </c>
      <c r="BF4487" s="204">
        <f>IF(N4487="snížená",J4487,0)</f>
        <v>0</v>
      </c>
      <c r="BG4487" s="204">
        <f>IF(N4487="zákl. přenesená",J4487,0)</f>
        <v>0</v>
      </c>
      <c r="BH4487" s="204">
        <f>IF(N4487="sníž. přenesená",J4487,0)</f>
        <v>0</v>
      </c>
      <c r="BI4487" s="204">
        <f>IF(N4487="nulová",J4487,0)</f>
        <v>0</v>
      </c>
      <c r="BJ4487" s="24" t="s">
        <v>134</v>
      </c>
      <c r="BK4487" s="204">
        <f>ROUND(I4487*H4487,2)</f>
        <v>0</v>
      </c>
      <c r="BL4487" s="24" t="s">
        <v>133</v>
      </c>
      <c r="BM4487" s="24" t="s">
        <v>5397</v>
      </c>
    </row>
    <row r="4488" spans="2:65" s="1" customFormat="1" ht="13.5">
      <c r="B4488" s="41"/>
      <c r="C4488" s="63"/>
      <c r="D4488" s="205" t="s">
        <v>135</v>
      </c>
      <c r="E4488" s="63"/>
      <c r="F4488" s="206" t="s">
        <v>5008</v>
      </c>
      <c r="G4488" s="63"/>
      <c r="H4488" s="63"/>
      <c r="I4488" s="163"/>
      <c r="J4488" s="63"/>
      <c r="K4488" s="63"/>
      <c r="L4488" s="61"/>
      <c r="M4488" s="207"/>
      <c r="N4488" s="42"/>
      <c r="O4488" s="42"/>
      <c r="P4488" s="42"/>
      <c r="Q4488" s="42"/>
      <c r="R4488" s="42"/>
      <c r="S4488" s="42"/>
      <c r="T4488" s="78"/>
      <c r="AT4488" s="24" t="s">
        <v>135</v>
      </c>
      <c r="AU4488" s="24" t="s">
        <v>138</v>
      </c>
    </row>
    <row r="4489" spans="2:65" s="1" customFormat="1" ht="22.5" customHeight="1">
      <c r="B4489" s="41"/>
      <c r="C4489" s="193" t="s">
        <v>2899</v>
      </c>
      <c r="D4489" s="193" t="s">
        <v>129</v>
      </c>
      <c r="E4489" s="194" t="s">
        <v>5398</v>
      </c>
      <c r="F4489" s="195" t="s">
        <v>5011</v>
      </c>
      <c r="G4489" s="196" t="s">
        <v>132</v>
      </c>
      <c r="H4489" s="197">
        <v>1</v>
      </c>
      <c r="I4489" s="198"/>
      <c r="J4489" s="199">
        <f>ROUND(I4489*H4489,2)</f>
        <v>0</v>
      </c>
      <c r="K4489" s="195" t="s">
        <v>21</v>
      </c>
      <c r="L4489" s="61"/>
      <c r="M4489" s="200" t="s">
        <v>21</v>
      </c>
      <c r="N4489" s="201" t="s">
        <v>42</v>
      </c>
      <c r="O4489" s="42"/>
      <c r="P4489" s="202">
        <f>O4489*H4489</f>
        <v>0</v>
      </c>
      <c r="Q4489" s="202">
        <v>0</v>
      </c>
      <c r="R4489" s="202">
        <f>Q4489*H4489</f>
        <v>0</v>
      </c>
      <c r="S4489" s="202">
        <v>0</v>
      </c>
      <c r="T4489" s="203">
        <f>S4489*H4489</f>
        <v>0</v>
      </c>
      <c r="AR4489" s="24" t="s">
        <v>133</v>
      </c>
      <c r="AT4489" s="24" t="s">
        <v>129</v>
      </c>
      <c r="AU4489" s="24" t="s">
        <v>138</v>
      </c>
      <c r="AY4489" s="24" t="s">
        <v>126</v>
      </c>
      <c r="BE4489" s="204">
        <f>IF(N4489="základní",J4489,0)</f>
        <v>0</v>
      </c>
      <c r="BF4489" s="204">
        <f>IF(N4489="snížená",J4489,0)</f>
        <v>0</v>
      </c>
      <c r="BG4489" s="204">
        <f>IF(N4489="zákl. přenesená",J4489,0)</f>
        <v>0</v>
      </c>
      <c r="BH4489" s="204">
        <f>IF(N4489="sníž. přenesená",J4489,0)</f>
        <v>0</v>
      </c>
      <c r="BI4489" s="204">
        <f>IF(N4489="nulová",J4489,0)</f>
        <v>0</v>
      </c>
      <c r="BJ4489" s="24" t="s">
        <v>134</v>
      </c>
      <c r="BK4489" s="204">
        <f>ROUND(I4489*H4489,2)</f>
        <v>0</v>
      </c>
      <c r="BL4489" s="24" t="s">
        <v>133</v>
      </c>
      <c r="BM4489" s="24" t="s">
        <v>5399</v>
      </c>
    </row>
    <row r="4490" spans="2:65" s="1" customFormat="1" ht="13.5">
      <c r="B4490" s="41"/>
      <c r="C4490" s="63"/>
      <c r="D4490" s="208" t="s">
        <v>135</v>
      </c>
      <c r="E4490" s="63"/>
      <c r="F4490" s="209" t="s">
        <v>5013</v>
      </c>
      <c r="G4490" s="63"/>
      <c r="H4490" s="63"/>
      <c r="I4490" s="163"/>
      <c r="J4490" s="63"/>
      <c r="K4490" s="63"/>
      <c r="L4490" s="61"/>
      <c r="M4490" s="207"/>
      <c r="N4490" s="42"/>
      <c r="O4490" s="42"/>
      <c r="P4490" s="42"/>
      <c r="Q4490" s="42"/>
      <c r="R4490" s="42"/>
      <c r="S4490" s="42"/>
      <c r="T4490" s="78"/>
      <c r="AT4490" s="24" t="s">
        <v>135</v>
      </c>
      <c r="AU4490" s="24" t="s">
        <v>138</v>
      </c>
    </row>
    <row r="4491" spans="2:65" s="10" customFormat="1" ht="22.35" customHeight="1">
      <c r="B4491" s="176"/>
      <c r="C4491" s="177"/>
      <c r="D4491" s="190" t="s">
        <v>69</v>
      </c>
      <c r="E4491" s="191" t="s">
        <v>5400</v>
      </c>
      <c r="F4491" s="191" t="s">
        <v>5401</v>
      </c>
      <c r="G4491" s="177"/>
      <c r="H4491" s="177"/>
      <c r="I4491" s="180"/>
      <c r="J4491" s="192">
        <f>BK4491</f>
        <v>0</v>
      </c>
      <c r="K4491" s="177"/>
      <c r="L4491" s="182"/>
      <c r="M4491" s="183"/>
      <c r="N4491" s="184"/>
      <c r="O4491" s="184"/>
      <c r="P4491" s="185">
        <f>SUM(P4492:P4505)</f>
        <v>0</v>
      </c>
      <c r="Q4491" s="184"/>
      <c r="R4491" s="185">
        <f>SUM(R4492:R4505)</f>
        <v>0</v>
      </c>
      <c r="S4491" s="184"/>
      <c r="T4491" s="186">
        <f>SUM(T4492:T4505)</f>
        <v>0</v>
      </c>
      <c r="AR4491" s="187" t="s">
        <v>78</v>
      </c>
      <c r="AT4491" s="188" t="s">
        <v>69</v>
      </c>
      <c r="AU4491" s="188" t="s">
        <v>134</v>
      </c>
      <c r="AY4491" s="187" t="s">
        <v>126</v>
      </c>
      <c r="BK4491" s="189">
        <f>SUM(BK4492:BK4505)</f>
        <v>0</v>
      </c>
    </row>
    <row r="4492" spans="2:65" s="1" customFormat="1" ht="22.5" customHeight="1">
      <c r="B4492" s="41"/>
      <c r="C4492" s="193" t="s">
        <v>5402</v>
      </c>
      <c r="D4492" s="193" t="s">
        <v>129</v>
      </c>
      <c r="E4492" s="194" t="s">
        <v>5403</v>
      </c>
      <c r="F4492" s="195" t="s">
        <v>5404</v>
      </c>
      <c r="G4492" s="196" t="s">
        <v>132</v>
      </c>
      <c r="H4492" s="197">
        <v>1</v>
      </c>
      <c r="I4492" s="198"/>
      <c r="J4492" s="199">
        <f>ROUND(I4492*H4492,2)</f>
        <v>0</v>
      </c>
      <c r="K4492" s="195" t="s">
        <v>21</v>
      </c>
      <c r="L4492" s="61"/>
      <c r="M4492" s="200" t="s">
        <v>21</v>
      </c>
      <c r="N4492" s="201" t="s">
        <v>42</v>
      </c>
      <c r="O4492" s="42"/>
      <c r="P4492" s="202">
        <f>O4492*H4492</f>
        <v>0</v>
      </c>
      <c r="Q4492" s="202">
        <v>0</v>
      </c>
      <c r="R4492" s="202">
        <f>Q4492*H4492</f>
        <v>0</v>
      </c>
      <c r="S4492" s="202">
        <v>0</v>
      </c>
      <c r="T4492" s="203">
        <f>S4492*H4492</f>
        <v>0</v>
      </c>
      <c r="AR4492" s="24" t="s">
        <v>133</v>
      </c>
      <c r="AT4492" s="24" t="s">
        <v>129</v>
      </c>
      <c r="AU4492" s="24" t="s">
        <v>138</v>
      </c>
      <c r="AY4492" s="24" t="s">
        <v>126</v>
      </c>
      <c r="BE4492" s="204">
        <f>IF(N4492="základní",J4492,0)</f>
        <v>0</v>
      </c>
      <c r="BF4492" s="204">
        <f>IF(N4492="snížená",J4492,0)</f>
        <v>0</v>
      </c>
      <c r="BG4492" s="204">
        <f>IF(N4492="zákl. přenesená",J4492,0)</f>
        <v>0</v>
      </c>
      <c r="BH4492" s="204">
        <f>IF(N4492="sníž. přenesená",J4492,0)</f>
        <v>0</v>
      </c>
      <c r="BI4492" s="204">
        <f>IF(N4492="nulová",J4492,0)</f>
        <v>0</v>
      </c>
      <c r="BJ4492" s="24" t="s">
        <v>134</v>
      </c>
      <c r="BK4492" s="204">
        <f>ROUND(I4492*H4492,2)</f>
        <v>0</v>
      </c>
      <c r="BL4492" s="24" t="s">
        <v>133</v>
      </c>
      <c r="BM4492" s="24" t="s">
        <v>5405</v>
      </c>
    </row>
    <row r="4493" spans="2:65" s="1" customFormat="1" ht="13.5">
      <c r="B4493" s="41"/>
      <c r="C4493" s="63"/>
      <c r="D4493" s="205" t="s">
        <v>135</v>
      </c>
      <c r="E4493" s="63"/>
      <c r="F4493" s="206" t="s">
        <v>5404</v>
      </c>
      <c r="G4493" s="63"/>
      <c r="H4493" s="63"/>
      <c r="I4493" s="163"/>
      <c r="J4493" s="63"/>
      <c r="K4493" s="63"/>
      <c r="L4493" s="61"/>
      <c r="M4493" s="207"/>
      <c r="N4493" s="42"/>
      <c r="O4493" s="42"/>
      <c r="P4493" s="42"/>
      <c r="Q4493" s="42"/>
      <c r="R4493" s="42"/>
      <c r="S4493" s="42"/>
      <c r="T4493" s="78"/>
      <c r="AT4493" s="24" t="s">
        <v>135</v>
      </c>
      <c r="AU4493" s="24" t="s">
        <v>138</v>
      </c>
    </row>
    <row r="4494" spans="2:65" s="1" customFormat="1" ht="22.5" customHeight="1">
      <c r="B4494" s="41"/>
      <c r="C4494" s="193" t="s">
        <v>2905</v>
      </c>
      <c r="D4494" s="193" t="s">
        <v>129</v>
      </c>
      <c r="E4494" s="194" t="s">
        <v>5406</v>
      </c>
      <c r="F4494" s="195" t="s">
        <v>5407</v>
      </c>
      <c r="G4494" s="196" t="s">
        <v>297</v>
      </c>
      <c r="H4494" s="197">
        <v>1</v>
      </c>
      <c r="I4494" s="198"/>
      <c r="J4494" s="199">
        <f>ROUND(I4494*H4494,2)</f>
        <v>0</v>
      </c>
      <c r="K4494" s="195" t="s">
        <v>21</v>
      </c>
      <c r="L4494" s="61"/>
      <c r="M4494" s="200" t="s">
        <v>21</v>
      </c>
      <c r="N4494" s="201" t="s">
        <v>42</v>
      </c>
      <c r="O4494" s="42"/>
      <c r="P4494" s="202">
        <f>O4494*H4494</f>
        <v>0</v>
      </c>
      <c r="Q4494" s="202">
        <v>0</v>
      </c>
      <c r="R4494" s="202">
        <f>Q4494*H4494</f>
        <v>0</v>
      </c>
      <c r="S4494" s="202">
        <v>0</v>
      </c>
      <c r="T4494" s="203">
        <f>S4494*H4494</f>
        <v>0</v>
      </c>
      <c r="AR4494" s="24" t="s">
        <v>133</v>
      </c>
      <c r="AT4494" s="24" t="s">
        <v>129</v>
      </c>
      <c r="AU4494" s="24" t="s">
        <v>138</v>
      </c>
      <c r="AY4494" s="24" t="s">
        <v>126</v>
      </c>
      <c r="BE4494" s="204">
        <f>IF(N4494="základní",J4494,0)</f>
        <v>0</v>
      </c>
      <c r="BF4494" s="204">
        <f>IF(N4494="snížená",J4494,0)</f>
        <v>0</v>
      </c>
      <c r="BG4494" s="204">
        <f>IF(N4494="zákl. přenesená",J4494,0)</f>
        <v>0</v>
      </c>
      <c r="BH4494" s="204">
        <f>IF(N4494="sníž. přenesená",J4494,0)</f>
        <v>0</v>
      </c>
      <c r="BI4494" s="204">
        <f>IF(N4494="nulová",J4494,0)</f>
        <v>0</v>
      </c>
      <c r="BJ4494" s="24" t="s">
        <v>134</v>
      </c>
      <c r="BK4494" s="204">
        <f>ROUND(I4494*H4494,2)</f>
        <v>0</v>
      </c>
      <c r="BL4494" s="24" t="s">
        <v>133</v>
      </c>
      <c r="BM4494" s="24" t="s">
        <v>5408</v>
      </c>
    </row>
    <row r="4495" spans="2:65" s="1" customFormat="1" ht="13.5">
      <c r="B4495" s="41"/>
      <c r="C4495" s="63"/>
      <c r="D4495" s="205" t="s">
        <v>135</v>
      </c>
      <c r="E4495" s="63"/>
      <c r="F4495" s="206" t="s">
        <v>5407</v>
      </c>
      <c r="G4495" s="63"/>
      <c r="H4495" s="63"/>
      <c r="I4495" s="163"/>
      <c r="J4495" s="63"/>
      <c r="K4495" s="63"/>
      <c r="L4495" s="61"/>
      <c r="M4495" s="207"/>
      <c r="N4495" s="42"/>
      <c r="O4495" s="42"/>
      <c r="P4495" s="42"/>
      <c r="Q4495" s="42"/>
      <c r="R4495" s="42"/>
      <c r="S4495" s="42"/>
      <c r="T4495" s="78"/>
      <c r="AT4495" s="24" t="s">
        <v>135</v>
      </c>
      <c r="AU4495" s="24" t="s">
        <v>138</v>
      </c>
    </row>
    <row r="4496" spans="2:65" s="1" customFormat="1" ht="22.5" customHeight="1">
      <c r="B4496" s="41"/>
      <c r="C4496" s="193" t="s">
        <v>5409</v>
      </c>
      <c r="D4496" s="193" t="s">
        <v>129</v>
      </c>
      <c r="E4496" s="194" t="s">
        <v>5410</v>
      </c>
      <c r="F4496" s="195" t="s">
        <v>5411</v>
      </c>
      <c r="G4496" s="196" t="s">
        <v>297</v>
      </c>
      <c r="H4496" s="197">
        <v>24</v>
      </c>
      <c r="I4496" s="198"/>
      <c r="J4496" s="199">
        <f>ROUND(I4496*H4496,2)</f>
        <v>0</v>
      </c>
      <c r="K4496" s="195" t="s">
        <v>21</v>
      </c>
      <c r="L4496" s="61"/>
      <c r="M4496" s="200" t="s">
        <v>21</v>
      </c>
      <c r="N4496" s="201" t="s">
        <v>42</v>
      </c>
      <c r="O4496" s="42"/>
      <c r="P4496" s="202">
        <f>O4496*H4496</f>
        <v>0</v>
      </c>
      <c r="Q4496" s="202">
        <v>0</v>
      </c>
      <c r="R4496" s="202">
        <f>Q4496*H4496</f>
        <v>0</v>
      </c>
      <c r="S4496" s="202">
        <v>0</v>
      </c>
      <c r="T4496" s="203">
        <f>S4496*H4496</f>
        <v>0</v>
      </c>
      <c r="AR4496" s="24" t="s">
        <v>133</v>
      </c>
      <c r="AT4496" s="24" t="s">
        <v>129</v>
      </c>
      <c r="AU4496" s="24" t="s">
        <v>138</v>
      </c>
      <c r="AY4496" s="24" t="s">
        <v>126</v>
      </c>
      <c r="BE4496" s="204">
        <f>IF(N4496="základní",J4496,0)</f>
        <v>0</v>
      </c>
      <c r="BF4496" s="204">
        <f>IF(N4496="snížená",J4496,0)</f>
        <v>0</v>
      </c>
      <c r="BG4496" s="204">
        <f>IF(N4496="zákl. přenesená",J4496,0)</f>
        <v>0</v>
      </c>
      <c r="BH4496" s="204">
        <f>IF(N4496="sníž. přenesená",J4496,0)</f>
        <v>0</v>
      </c>
      <c r="BI4496" s="204">
        <f>IF(N4496="nulová",J4496,0)</f>
        <v>0</v>
      </c>
      <c r="BJ4496" s="24" t="s">
        <v>134</v>
      </c>
      <c r="BK4496" s="204">
        <f>ROUND(I4496*H4496,2)</f>
        <v>0</v>
      </c>
      <c r="BL4496" s="24" t="s">
        <v>133</v>
      </c>
      <c r="BM4496" s="24" t="s">
        <v>5412</v>
      </c>
    </row>
    <row r="4497" spans="2:65" s="1" customFormat="1" ht="13.5">
      <c r="B4497" s="41"/>
      <c r="C4497" s="63"/>
      <c r="D4497" s="205" t="s">
        <v>135</v>
      </c>
      <c r="E4497" s="63"/>
      <c r="F4497" s="206" t="s">
        <v>5411</v>
      </c>
      <c r="G4497" s="63"/>
      <c r="H4497" s="63"/>
      <c r="I4497" s="163"/>
      <c r="J4497" s="63"/>
      <c r="K4497" s="63"/>
      <c r="L4497" s="61"/>
      <c r="M4497" s="207"/>
      <c r="N4497" s="42"/>
      <c r="O4497" s="42"/>
      <c r="P4497" s="42"/>
      <c r="Q4497" s="42"/>
      <c r="R4497" s="42"/>
      <c r="S4497" s="42"/>
      <c r="T4497" s="78"/>
      <c r="AT4497" s="24" t="s">
        <v>135</v>
      </c>
      <c r="AU4497" s="24" t="s">
        <v>138</v>
      </c>
    </row>
    <row r="4498" spans="2:65" s="1" customFormat="1" ht="22.5" customHeight="1">
      <c r="B4498" s="41"/>
      <c r="C4498" s="193" t="s">
        <v>2909</v>
      </c>
      <c r="D4498" s="193" t="s">
        <v>129</v>
      </c>
      <c r="E4498" s="194" t="s">
        <v>5413</v>
      </c>
      <c r="F4498" s="195" t="s">
        <v>5414</v>
      </c>
      <c r="G4498" s="196" t="s">
        <v>297</v>
      </c>
      <c r="H4498" s="197">
        <v>24</v>
      </c>
      <c r="I4498" s="198"/>
      <c r="J4498" s="199">
        <f>ROUND(I4498*H4498,2)</f>
        <v>0</v>
      </c>
      <c r="K4498" s="195" t="s">
        <v>21</v>
      </c>
      <c r="L4498" s="61"/>
      <c r="M4498" s="200" t="s">
        <v>21</v>
      </c>
      <c r="N4498" s="201" t="s">
        <v>42</v>
      </c>
      <c r="O4498" s="42"/>
      <c r="P4498" s="202">
        <f>O4498*H4498</f>
        <v>0</v>
      </c>
      <c r="Q4498" s="202">
        <v>0</v>
      </c>
      <c r="R4498" s="202">
        <f>Q4498*H4498</f>
        <v>0</v>
      </c>
      <c r="S4498" s="202">
        <v>0</v>
      </c>
      <c r="T4498" s="203">
        <f>S4498*H4498</f>
        <v>0</v>
      </c>
      <c r="AR4498" s="24" t="s">
        <v>133</v>
      </c>
      <c r="AT4498" s="24" t="s">
        <v>129</v>
      </c>
      <c r="AU4498" s="24" t="s">
        <v>138</v>
      </c>
      <c r="AY4498" s="24" t="s">
        <v>126</v>
      </c>
      <c r="BE4498" s="204">
        <f>IF(N4498="základní",J4498,0)</f>
        <v>0</v>
      </c>
      <c r="BF4498" s="204">
        <f>IF(N4498="snížená",J4498,0)</f>
        <v>0</v>
      </c>
      <c r="BG4498" s="204">
        <f>IF(N4498="zákl. přenesená",J4498,0)</f>
        <v>0</v>
      </c>
      <c r="BH4498" s="204">
        <f>IF(N4498="sníž. přenesená",J4498,0)</f>
        <v>0</v>
      </c>
      <c r="BI4498" s="204">
        <f>IF(N4498="nulová",J4498,0)</f>
        <v>0</v>
      </c>
      <c r="BJ4498" s="24" t="s">
        <v>134</v>
      </c>
      <c r="BK4498" s="204">
        <f>ROUND(I4498*H4498,2)</f>
        <v>0</v>
      </c>
      <c r="BL4498" s="24" t="s">
        <v>133</v>
      </c>
      <c r="BM4498" s="24" t="s">
        <v>5415</v>
      </c>
    </row>
    <row r="4499" spans="2:65" s="1" customFormat="1" ht="13.5">
      <c r="B4499" s="41"/>
      <c r="C4499" s="63"/>
      <c r="D4499" s="205" t="s">
        <v>135</v>
      </c>
      <c r="E4499" s="63"/>
      <c r="F4499" s="206" t="s">
        <v>5414</v>
      </c>
      <c r="G4499" s="63"/>
      <c r="H4499" s="63"/>
      <c r="I4499" s="163"/>
      <c r="J4499" s="63"/>
      <c r="K4499" s="63"/>
      <c r="L4499" s="61"/>
      <c r="M4499" s="207"/>
      <c r="N4499" s="42"/>
      <c r="O4499" s="42"/>
      <c r="P4499" s="42"/>
      <c r="Q4499" s="42"/>
      <c r="R4499" s="42"/>
      <c r="S4499" s="42"/>
      <c r="T4499" s="78"/>
      <c r="AT4499" s="24" t="s">
        <v>135</v>
      </c>
      <c r="AU4499" s="24" t="s">
        <v>138</v>
      </c>
    </row>
    <row r="4500" spans="2:65" s="1" customFormat="1" ht="22.5" customHeight="1">
      <c r="B4500" s="41"/>
      <c r="C4500" s="193" t="s">
        <v>1729</v>
      </c>
      <c r="D4500" s="193" t="s">
        <v>129</v>
      </c>
      <c r="E4500" s="194" t="s">
        <v>5416</v>
      </c>
      <c r="F4500" s="195" t="s">
        <v>2090</v>
      </c>
      <c r="G4500" s="196" t="s">
        <v>132</v>
      </c>
      <c r="H4500" s="197">
        <v>1</v>
      </c>
      <c r="I4500" s="198"/>
      <c r="J4500" s="199">
        <f>ROUND(I4500*H4500,2)</f>
        <v>0</v>
      </c>
      <c r="K4500" s="195" t="s">
        <v>21</v>
      </c>
      <c r="L4500" s="61"/>
      <c r="M4500" s="200" t="s">
        <v>21</v>
      </c>
      <c r="N4500" s="201" t="s">
        <v>42</v>
      </c>
      <c r="O4500" s="42"/>
      <c r="P4500" s="202">
        <f>O4500*H4500</f>
        <v>0</v>
      </c>
      <c r="Q4500" s="202">
        <v>0</v>
      </c>
      <c r="R4500" s="202">
        <f>Q4500*H4500</f>
        <v>0</v>
      </c>
      <c r="S4500" s="202">
        <v>0</v>
      </c>
      <c r="T4500" s="203">
        <f>S4500*H4500</f>
        <v>0</v>
      </c>
      <c r="AR4500" s="24" t="s">
        <v>133</v>
      </c>
      <c r="AT4500" s="24" t="s">
        <v>129</v>
      </c>
      <c r="AU4500" s="24" t="s">
        <v>138</v>
      </c>
      <c r="AY4500" s="24" t="s">
        <v>126</v>
      </c>
      <c r="BE4500" s="204">
        <f>IF(N4500="základní",J4500,0)</f>
        <v>0</v>
      </c>
      <c r="BF4500" s="204">
        <f>IF(N4500="snížená",J4500,0)</f>
        <v>0</v>
      </c>
      <c r="BG4500" s="204">
        <f>IF(N4500="zákl. přenesená",J4500,0)</f>
        <v>0</v>
      </c>
      <c r="BH4500" s="204">
        <f>IF(N4500="sníž. přenesená",J4500,0)</f>
        <v>0</v>
      </c>
      <c r="BI4500" s="204">
        <f>IF(N4500="nulová",J4500,0)</f>
        <v>0</v>
      </c>
      <c r="BJ4500" s="24" t="s">
        <v>134</v>
      </c>
      <c r="BK4500" s="204">
        <f>ROUND(I4500*H4500,2)</f>
        <v>0</v>
      </c>
      <c r="BL4500" s="24" t="s">
        <v>133</v>
      </c>
      <c r="BM4500" s="24" t="s">
        <v>5417</v>
      </c>
    </row>
    <row r="4501" spans="2:65" s="1" customFormat="1" ht="13.5">
      <c r="B4501" s="41"/>
      <c r="C4501" s="63"/>
      <c r="D4501" s="205" t="s">
        <v>135</v>
      </c>
      <c r="E4501" s="63"/>
      <c r="F4501" s="206" t="s">
        <v>2090</v>
      </c>
      <c r="G4501" s="63"/>
      <c r="H4501" s="63"/>
      <c r="I4501" s="163"/>
      <c r="J4501" s="63"/>
      <c r="K4501" s="63"/>
      <c r="L4501" s="61"/>
      <c r="M4501" s="207"/>
      <c r="N4501" s="42"/>
      <c r="O4501" s="42"/>
      <c r="P4501" s="42"/>
      <c r="Q4501" s="42"/>
      <c r="R4501" s="42"/>
      <c r="S4501" s="42"/>
      <c r="T4501" s="78"/>
      <c r="AT4501" s="24" t="s">
        <v>135</v>
      </c>
      <c r="AU4501" s="24" t="s">
        <v>138</v>
      </c>
    </row>
    <row r="4502" spans="2:65" s="1" customFormat="1" ht="22.5" customHeight="1">
      <c r="B4502" s="41"/>
      <c r="C4502" s="193" t="s">
        <v>2914</v>
      </c>
      <c r="D4502" s="193" t="s">
        <v>129</v>
      </c>
      <c r="E4502" s="194" t="s">
        <v>5418</v>
      </c>
      <c r="F4502" s="195" t="s">
        <v>5419</v>
      </c>
      <c r="G4502" s="196" t="s">
        <v>132</v>
      </c>
      <c r="H4502" s="197">
        <v>1</v>
      </c>
      <c r="I4502" s="198"/>
      <c r="J4502" s="199">
        <f>ROUND(I4502*H4502,2)</f>
        <v>0</v>
      </c>
      <c r="K4502" s="195" t="s">
        <v>21</v>
      </c>
      <c r="L4502" s="61"/>
      <c r="M4502" s="200" t="s">
        <v>21</v>
      </c>
      <c r="N4502" s="201" t="s">
        <v>42</v>
      </c>
      <c r="O4502" s="42"/>
      <c r="P4502" s="202">
        <f>O4502*H4502</f>
        <v>0</v>
      </c>
      <c r="Q4502" s="202">
        <v>0</v>
      </c>
      <c r="R4502" s="202">
        <f>Q4502*H4502</f>
        <v>0</v>
      </c>
      <c r="S4502" s="202">
        <v>0</v>
      </c>
      <c r="T4502" s="203">
        <f>S4502*H4502</f>
        <v>0</v>
      </c>
      <c r="AR4502" s="24" t="s">
        <v>133</v>
      </c>
      <c r="AT4502" s="24" t="s">
        <v>129</v>
      </c>
      <c r="AU4502" s="24" t="s">
        <v>138</v>
      </c>
      <c r="AY4502" s="24" t="s">
        <v>126</v>
      </c>
      <c r="BE4502" s="204">
        <f>IF(N4502="základní",J4502,0)</f>
        <v>0</v>
      </c>
      <c r="BF4502" s="204">
        <f>IF(N4502="snížená",J4502,0)</f>
        <v>0</v>
      </c>
      <c r="BG4502" s="204">
        <f>IF(N4502="zákl. přenesená",J4502,0)</f>
        <v>0</v>
      </c>
      <c r="BH4502" s="204">
        <f>IF(N4502="sníž. přenesená",J4502,0)</f>
        <v>0</v>
      </c>
      <c r="BI4502" s="204">
        <f>IF(N4502="nulová",J4502,0)</f>
        <v>0</v>
      </c>
      <c r="BJ4502" s="24" t="s">
        <v>134</v>
      </c>
      <c r="BK4502" s="204">
        <f>ROUND(I4502*H4502,2)</f>
        <v>0</v>
      </c>
      <c r="BL4502" s="24" t="s">
        <v>133</v>
      </c>
      <c r="BM4502" s="24" t="s">
        <v>5420</v>
      </c>
    </row>
    <row r="4503" spans="2:65" s="1" customFormat="1" ht="13.5">
      <c r="B4503" s="41"/>
      <c r="C4503" s="63"/>
      <c r="D4503" s="205" t="s">
        <v>135</v>
      </c>
      <c r="E4503" s="63"/>
      <c r="F4503" s="206" t="s">
        <v>5419</v>
      </c>
      <c r="G4503" s="63"/>
      <c r="H4503" s="63"/>
      <c r="I4503" s="163"/>
      <c r="J4503" s="63"/>
      <c r="K4503" s="63"/>
      <c r="L4503" s="61"/>
      <c r="M4503" s="207"/>
      <c r="N4503" s="42"/>
      <c r="O4503" s="42"/>
      <c r="P4503" s="42"/>
      <c r="Q4503" s="42"/>
      <c r="R4503" s="42"/>
      <c r="S4503" s="42"/>
      <c r="T4503" s="78"/>
      <c r="AT4503" s="24" t="s">
        <v>135</v>
      </c>
      <c r="AU4503" s="24" t="s">
        <v>138</v>
      </c>
    </row>
    <row r="4504" spans="2:65" s="1" customFormat="1" ht="22.5" customHeight="1">
      <c r="B4504" s="41"/>
      <c r="C4504" s="193" t="s">
        <v>5421</v>
      </c>
      <c r="D4504" s="193" t="s">
        <v>129</v>
      </c>
      <c r="E4504" s="194" t="s">
        <v>5422</v>
      </c>
      <c r="F4504" s="195" t="s">
        <v>5423</v>
      </c>
      <c r="G4504" s="196" t="s">
        <v>132</v>
      </c>
      <c r="H4504" s="197">
        <v>1</v>
      </c>
      <c r="I4504" s="198"/>
      <c r="J4504" s="199">
        <f>ROUND(I4504*H4504,2)</f>
        <v>0</v>
      </c>
      <c r="K4504" s="195" t="s">
        <v>21</v>
      </c>
      <c r="L4504" s="61"/>
      <c r="M4504" s="200" t="s">
        <v>21</v>
      </c>
      <c r="N4504" s="201" t="s">
        <v>42</v>
      </c>
      <c r="O4504" s="42"/>
      <c r="P4504" s="202">
        <f>O4504*H4504</f>
        <v>0</v>
      </c>
      <c r="Q4504" s="202">
        <v>0</v>
      </c>
      <c r="R4504" s="202">
        <f>Q4504*H4504</f>
        <v>0</v>
      </c>
      <c r="S4504" s="202">
        <v>0</v>
      </c>
      <c r="T4504" s="203">
        <f>S4504*H4504</f>
        <v>0</v>
      </c>
      <c r="AR4504" s="24" t="s">
        <v>133</v>
      </c>
      <c r="AT4504" s="24" t="s">
        <v>129</v>
      </c>
      <c r="AU4504" s="24" t="s">
        <v>138</v>
      </c>
      <c r="AY4504" s="24" t="s">
        <v>126</v>
      </c>
      <c r="BE4504" s="204">
        <f>IF(N4504="základní",J4504,0)</f>
        <v>0</v>
      </c>
      <c r="BF4504" s="204">
        <f>IF(N4504="snížená",J4504,0)</f>
        <v>0</v>
      </c>
      <c r="BG4504" s="204">
        <f>IF(N4504="zákl. přenesená",J4504,0)</f>
        <v>0</v>
      </c>
      <c r="BH4504" s="204">
        <f>IF(N4504="sníž. přenesená",J4504,0)</f>
        <v>0</v>
      </c>
      <c r="BI4504" s="204">
        <f>IF(N4504="nulová",J4504,0)</f>
        <v>0</v>
      </c>
      <c r="BJ4504" s="24" t="s">
        <v>134</v>
      </c>
      <c r="BK4504" s="204">
        <f>ROUND(I4504*H4504,2)</f>
        <v>0</v>
      </c>
      <c r="BL4504" s="24" t="s">
        <v>133</v>
      </c>
      <c r="BM4504" s="24" t="s">
        <v>5424</v>
      </c>
    </row>
    <row r="4505" spans="2:65" s="1" customFormat="1" ht="13.5">
      <c r="B4505" s="41"/>
      <c r="C4505" s="63"/>
      <c r="D4505" s="208" t="s">
        <v>135</v>
      </c>
      <c r="E4505" s="63"/>
      <c r="F4505" s="209" t="s">
        <v>5423</v>
      </c>
      <c r="G4505" s="63"/>
      <c r="H4505" s="63"/>
      <c r="I4505" s="163"/>
      <c r="J4505" s="63"/>
      <c r="K4505" s="63"/>
      <c r="L4505" s="61"/>
      <c r="M4505" s="207"/>
      <c r="N4505" s="42"/>
      <c r="O4505" s="42"/>
      <c r="P4505" s="42"/>
      <c r="Q4505" s="42"/>
      <c r="R4505" s="42"/>
      <c r="S4505" s="42"/>
      <c r="T4505" s="78"/>
      <c r="AT4505" s="24" t="s">
        <v>135</v>
      </c>
      <c r="AU4505" s="24" t="s">
        <v>138</v>
      </c>
    </row>
    <row r="4506" spans="2:65" s="10" customFormat="1" ht="29.85" customHeight="1">
      <c r="B4506" s="176"/>
      <c r="C4506" s="177"/>
      <c r="D4506" s="178" t="s">
        <v>69</v>
      </c>
      <c r="E4506" s="262" t="s">
        <v>1657</v>
      </c>
      <c r="F4506" s="262" t="s">
        <v>5425</v>
      </c>
      <c r="G4506" s="177"/>
      <c r="H4506" s="177"/>
      <c r="I4506" s="180"/>
      <c r="J4506" s="263">
        <f>BK4506</f>
        <v>0</v>
      </c>
      <c r="K4506" s="177"/>
      <c r="L4506" s="182"/>
      <c r="M4506" s="183"/>
      <c r="N4506" s="184"/>
      <c r="O4506" s="184"/>
      <c r="P4506" s="185">
        <f>P4507+P4596+P4615+P4634+P4653+P4672+P4713+P4742+P4761</f>
        <v>0</v>
      </c>
      <c r="Q4506" s="184"/>
      <c r="R4506" s="185">
        <f>R4507+R4596+R4615+R4634+R4653+R4672+R4713+R4742+R4761</f>
        <v>0</v>
      </c>
      <c r="S4506" s="184"/>
      <c r="T4506" s="186">
        <f>T4507+T4596+T4615+T4634+T4653+T4672+T4713+T4742+T4761</f>
        <v>0</v>
      </c>
      <c r="AR4506" s="187" t="s">
        <v>78</v>
      </c>
      <c r="AT4506" s="188" t="s">
        <v>69</v>
      </c>
      <c r="AU4506" s="188" t="s">
        <v>78</v>
      </c>
      <c r="AY4506" s="187" t="s">
        <v>126</v>
      </c>
      <c r="BK4506" s="189">
        <f>BK4507+BK4596+BK4615+BK4634+BK4653+BK4672+BK4713+BK4742+BK4761</f>
        <v>0</v>
      </c>
    </row>
    <row r="4507" spans="2:65" s="10" customFormat="1" ht="14.85" customHeight="1">
      <c r="B4507" s="176"/>
      <c r="C4507" s="177"/>
      <c r="D4507" s="190" t="s">
        <v>69</v>
      </c>
      <c r="E4507" s="191" t="s">
        <v>4574</v>
      </c>
      <c r="F4507" s="191" t="s">
        <v>4575</v>
      </c>
      <c r="G4507" s="177"/>
      <c r="H4507" s="177"/>
      <c r="I4507" s="180"/>
      <c r="J4507" s="192">
        <f>BK4507</f>
        <v>0</v>
      </c>
      <c r="K4507" s="177"/>
      <c r="L4507" s="182"/>
      <c r="M4507" s="183"/>
      <c r="N4507" s="184"/>
      <c r="O4507" s="184"/>
      <c r="P4507" s="185">
        <f>SUM(P4508:P4595)</f>
        <v>0</v>
      </c>
      <c r="Q4507" s="184"/>
      <c r="R4507" s="185">
        <f>SUM(R4508:R4595)</f>
        <v>0</v>
      </c>
      <c r="S4507" s="184"/>
      <c r="T4507" s="186">
        <f>SUM(T4508:T4595)</f>
        <v>0</v>
      </c>
      <c r="AR4507" s="187" t="s">
        <v>78</v>
      </c>
      <c r="AT4507" s="188" t="s">
        <v>69</v>
      </c>
      <c r="AU4507" s="188" t="s">
        <v>134</v>
      </c>
      <c r="AY4507" s="187" t="s">
        <v>126</v>
      </c>
      <c r="BK4507" s="189">
        <f>SUM(BK4508:BK4595)</f>
        <v>0</v>
      </c>
    </row>
    <row r="4508" spans="2:65" s="1" customFormat="1" ht="22.5" customHeight="1">
      <c r="B4508" s="41"/>
      <c r="C4508" s="193" t="s">
        <v>2919</v>
      </c>
      <c r="D4508" s="193" t="s">
        <v>129</v>
      </c>
      <c r="E4508" s="194" t="s">
        <v>5426</v>
      </c>
      <c r="F4508" s="195" t="s">
        <v>4596</v>
      </c>
      <c r="G4508" s="196" t="s">
        <v>489</v>
      </c>
      <c r="H4508" s="197">
        <v>34</v>
      </c>
      <c r="I4508" s="198"/>
      <c r="J4508" s="199">
        <f>ROUND(I4508*H4508,2)</f>
        <v>0</v>
      </c>
      <c r="K4508" s="195" t="s">
        <v>21</v>
      </c>
      <c r="L4508" s="61"/>
      <c r="M4508" s="200" t="s">
        <v>21</v>
      </c>
      <c r="N4508" s="201" t="s">
        <v>42</v>
      </c>
      <c r="O4508" s="42"/>
      <c r="P4508" s="202">
        <f>O4508*H4508</f>
        <v>0</v>
      </c>
      <c r="Q4508" s="202">
        <v>0</v>
      </c>
      <c r="R4508" s="202">
        <f>Q4508*H4508</f>
        <v>0</v>
      </c>
      <c r="S4508" s="202">
        <v>0</v>
      </c>
      <c r="T4508" s="203">
        <f>S4508*H4508</f>
        <v>0</v>
      </c>
      <c r="AR4508" s="24" t="s">
        <v>133</v>
      </c>
      <c r="AT4508" s="24" t="s">
        <v>129</v>
      </c>
      <c r="AU4508" s="24" t="s">
        <v>138</v>
      </c>
      <c r="AY4508" s="24" t="s">
        <v>126</v>
      </c>
      <c r="BE4508" s="204">
        <f>IF(N4508="základní",J4508,0)</f>
        <v>0</v>
      </c>
      <c r="BF4508" s="204">
        <f>IF(N4508="snížená",J4508,0)</f>
        <v>0</v>
      </c>
      <c r="BG4508" s="204">
        <f>IF(N4508="zákl. přenesená",J4508,0)</f>
        <v>0</v>
      </c>
      <c r="BH4508" s="204">
        <f>IF(N4508="sníž. přenesená",J4508,0)</f>
        <v>0</v>
      </c>
      <c r="BI4508" s="204">
        <f>IF(N4508="nulová",J4508,0)</f>
        <v>0</v>
      </c>
      <c r="BJ4508" s="24" t="s">
        <v>134</v>
      </c>
      <c r="BK4508" s="204">
        <f>ROUND(I4508*H4508,2)</f>
        <v>0</v>
      </c>
      <c r="BL4508" s="24" t="s">
        <v>133</v>
      </c>
      <c r="BM4508" s="24" t="s">
        <v>5427</v>
      </c>
    </row>
    <row r="4509" spans="2:65" s="1" customFormat="1" ht="13.5">
      <c r="B4509" s="41"/>
      <c r="C4509" s="63"/>
      <c r="D4509" s="205" t="s">
        <v>135</v>
      </c>
      <c r="E4509" s="63"/>
      <c r="F4509" s="206" t="s">
        <v>4596</v>
      </c>
      <c r="G4509" s="63"/>
      <c r="H4509" s="63"/>
      <c r="I4509" s="163"/>
      <c r="J4509" s="63"/>
      <c r="K4509" s="63"/>
      <c r="L4509" s="61"/>
      <c r="M4509" s="207"/>
      <c r="N4509" s="42"/>
      <c r="O4509" s="42"/>
      <c r="P4509" s="42"/>
      <c r="Q4509" s="42"/>
      <c r="R4509" s="42"/>
      <c r="S4509" s="42"/>
      <c r="T4509" s="78"/>
      <c r="AT4509" s="24" t="s">
        <v>135</v>
      </c>
      <c r="AU4509" s="24" t="s">
        <v>138</v>
      </c>
    </row>
    <row r="4510" spans="2:65" s="1" customFormat="1" ht="22.5" customHeight="1">
      <c r="B4510" s="41"/>
      <c r="C4510" s="193" t="s">
        <v>5428</v>
      </c>
      <c r="D4510" s="193" t="s">
        <v>129</v>
      </c>
      <c r="E4510" s="194" t="s">
        <v>5429</v>
      </c>
      <c r="F4510" s="195" t="s">
        <v>5430</v>
      </c>
      <c r="G4510" s="196" t="s">
        <v>489</v>
      </c>
      <c r="H4510" s="197">
        <v>12</v>
      </c>
      <c r="I4510" s="198"/>
      <c r="J4510" s="199">
        <f>ROUND(I4510*H4510,2)</f>
        <v>0</v>
      </c>
      <c r="K4510" s="195" t="s">
        <v>21</v>
      </c>
      <c r="L4510" s="61"/>
      <c r="M4510" s="200" t="s">
        <v>21</v>
      </c>
      <c r="N4510" s="201" t="s">
        <v>42</v>
      </c>
      <c r="O4510" s="42"/>
      <c r="P4510" s="202">
        <f>O4510*H4510</f>
        <v>0</v>
      </c>
      <c r="Q4510" s="202">
        <v>0</v>
      </c>
      <c r="R4510" s="202">
        <f>Q4510*H4510</f>
        <v>0</v>
      </c>
      <c r="S4510" s="202">
        <v>0</v>
      </c>
      <c r="T4510" s="203">
        <f>S4510*H4510</f>
        <v>0</v>
      </c>
      <c r="AR4510" s="24" t="s">
        <v>133</v>
      </c>
      <c r="AT4510" s="24" t="s">
        <v>129</v>
      </c>
      <c r="AU4510" s="24" t="s">
        <v>138</v>
      </c>
      <c r="AY4510" s="24" t="s">
        <v>126</v>
      </c>
      <c r="BE4510" s="204">
        <f>IF(N4510="základní",J4510,0)</f>
        <v>0</v>
      </c>
      <c r="BF4510" s="204">
        <f>IF(N4510="snížená",J4510,0)</f>
        <v>0</v>
      </c>
      <c r="BG4510" s="204">
        <f>IF(N4510="zákl. přenesená",J4510,0)</f>
        <v>0</v>
      </c>
      <c r="BH4510" s="204">
        <f>IF(N4510="sníž. přenesená",J4510,0)</f>
        <v>0</v>
      </c>
      <c r="BI4510" s="204">
        <f>IF(N4510="nulová",J4510,0)</f>
        <v>0</v>
      </c>
      <c r="BJ4510" s="24" t="s">
        <v>134</v>
      </c>
      <c r="BK4510" s="204">
        <f>ROUND(I4510*H4510,2)</f>
        <v>0</v>
      </c>
      <c r="BL4510" s="24" t="s">
        <v>133</v>
      </c>
      <c r="BM4510" s="24" t="s">
        <v>5431</v>
      </c>
    </row>
    <row r="4511" spans="2:65" s="1" customFormat="1" ht="13.5">
      <c r="B4511" s="41"/>
      <c r="C4511" s="63"/>
      <c r="D4511" s="205" t="s">
        <v>135</v>
      </c>
      <c r="E4511" s="63"/>
      <c r="F4511" s="206" t="s">
        <v>5430</v>
      </c>
      <c r="G4511" s="63"/>
      <c r="H4511" s="63"/>
      <c r="I4511" s="163"/>
      <c r="J4511" s="63"/>
      <c r="K4511" s="63"/>
      <c r="L4511" s="61"/>
      <c r="M4511" s="207"/>
      <c r="N4511" s="42"/>
      <c r="O4511" s="42"/>
      <c r="P4511" s="42"/>
      <c r="Q4511" s="42"/>
      <c r="R4511" s="42"/>
      <c r="S4511" s="42"/>
      <c r="T4511" s="78"/>
      <c r="AT4511" s="24" t="s">
        <v>135</v>
      </c>
      <c r="AU4511" s="24" t="s">
        <v>138</v>
      </c>
    </row>
    <row r="4512" spans="2:65" s="1" customFormat="1" ht="22.5" customHeight="1">
      <c r="B4512" s="41"/>
      <c r="C4512" s="193" t="s">
        <v>2926</v>
      </c>
      <c r="D4512" s="193" t="s">
        <v>129</v>
      </c>
      <c r="E4512" s="194" t="s">
        <v>5432</v>
      </c>
      <c r="F4512" s="195" t="s">
        <v>5433</v>
      </c>
      <c r="G4512" s="196" t="s">
        <v>489</v>
      </c>
      <c r="H4512" s="197">
        <v>60</v>
      </c>
      <c r="I4512" s="198"/>
      <c r="J4512" s="199">
        <f>ROUND(I4512*H4512,2)</f>
        <v>0</v>
      </c>
      <c r="K4512" s="195" t="s">
        <v>21</v>
      </c>
      <c r="L4512" s="61"/>
      <c r="M4512" s="200" t="s">
        <v>21</v>
      </c>
      <c r="N4512" s="201" t="s">
        <v>42</v>
      </c>
      <c r="O4512" s="42"/>
      <c r="P4512" s="202">
        <f>O4512*H4512</f>
        <v>0</v>
      </c>
      <c r="Q4512" s="202">
        <v>0</v>
      </c>
      <c r="R4512" s="202">
        <f>Q4512*H4512</f>
        <v>0</v>
      </c>
      <c r="S4512" s="202">
        <v>0</v>
      </c>
      <c r="T4512" s="203">
        <f>S4512*H4512</f>
        <v>0</v>
      </c>
      <c r="AR4512" s="24" t="s">
        <v>133</v>
      </c>
      <c r="AT4512" s="24" t="s">
        <v>129</v>
      </c>
      <c r="AU4512" s="24" t="s">
        <v>138</v>
      </c>
      <c r="AY4512" s="24" t="s">
        <v>126</v>
      </c>
      <c r="BE4512" s="204">
        <f>IF(N4512="základní",J4512,0)</f>
        <v>0</v>
      </c>
      <c r="BF4512" s="204">
        <f>IF(N4512="snížená",J4512,0)</f>
        <v>0</v>
      </c>
      <c r="BG4512" s="204">
        <f>IF(N4512="zákl. přenesená",J4512,0)</f>
        <v>0</v>
      </c>
      <c r="BH4512" s="204">
        <f>IF(N4512="sníž. přenesená",J4512,0)</f>
        <v>0</v>
      </c>
      <c r="BI4512" s="204">
        <f>IF(N4512="nulová",J4512,0)</f>
        <v>0</v>
      </c>
      <c r="BJ4512" s="24" t="s">
        <v>134</v>
      </c>
      <c r="BK4512" s="204">
        <f>ROUND(I4512*H4512,2)</f>
        <v>0</v>
      </c>
      <c r="BL4512" s="24" t="s">
        <v>133</v>
      </c>
      <c r="BM4512" s="24" t="s">
        <v>5434</v>
      </c>
    </row>
    <row r="4513" spans="2:65" s="1" customFormat="1" ht="13.5">
      <c r="B4513" s="41"/>
      <c r="C4513" s="63"/>
      <c r="D4513" s="205" t="s">
        <v>135</v>
      </c>
      <c r="E4513" s="63"/>
      <c r="F4513" s="206" t="s">
        <v>5433</v>
      </c>
      <c r="G4513" s="63"/>
      <c r="H4513" s="63"/>
      <c r="I4513" s="163"/>
      <c r="J4513" s="63"/>
      <c r="K4513" s="63"/>
      <c r="L4513" s="61"/>
      <c r="M4513" s="207"/>
      <c r="N4513" s="42"/>
      <c r="O4513" s="42"/>
      <c r="P4513" s="42"/>
      <c r="Q4513" s="42"/>
      <c r="R4513" s="42"/>
      <c r="S4513" s="42"/>
      <c r="T4513" s="78"/>
      <c r="AT4513" s="24" t="s">
        <v>135</v>
      </c>
      <c r="AU4513" s="24" t="s">
        <v>138</v>
      </c>
    </row>
    <row r="4514" spans="2:65" s="1" customFormat="1" ht="22.5" customHeight="1">
      <c r="B4514" s="41"/>
      <c r="C4514" s="193" t="s">
        <v>5435</v>
      </c>
      <c r="D4514" s="193" t="s">
        <v>129</v>
      </c>
      <c r="E4514" s="194" t="s">
        <v>5436</v>
      </c>
      <c r="F4514" s="195" t="s">
        <v>5437</v>
      </c>
      <c r="G4514" s="196" t="s">
        <v>489</v>
      </c>
      <c r="H4514" s="197">
        <v>146</v>
      </c>
      <c r="I4514" s="198"/>
      <c r="J4514" s="199">
        <f>ROUND(I4514*H4514,2)</f>
        <v>0</v>
      </c>
      <c r="K4514" s="195" t="s">
        <v>21</v>
      </c>
      <c r="L4514" s="61"/>
      <c r="M4514" s="200" t="s">
        <v>21</v>
      </c>
      <c r="N4514" s="201" t="s">
        <v>42</v>
      </c>
      <c r="O4514" s="42"/>
      <c r="P4514" s="202">
        <f>O4514*H4514</f>
        <v>0</v>
      </c>
      <c r="Q4514" s="202">
        <v>0</v>
      </c>
      <c r="R4514" s="202">
        <f>Q4514*H4514</f>
        <v>0</v>
      </c>
      <c r="S4514" s="202">
        <v>0</v>
      </c>
      <c r="T4514" s="203">
        <f>S4514*H4514</f>
        <v>0</v>
      </c>
      <c r="AR4514" s="24" t="s">
        <v>133</v>
      </c>
      <c r="AT4514" s="24" t="s">
        <v>129</v>
      </c>
      <c r="AU4514" s="24" t="s">
        <v>138</v>
      </c>
      <c r="AY4514" s="24" t="s">
        <v>126</v>
      </c>
      <c r="BE4514" s="204">
        <f>IF(N4514="základní",J4514,0)</f>
        <v>0</v>
      </c>
      <c r="BF4514" s="204">
        <f>IF(N4514="snížená",J4514,0)</f>
        <v>0</v>
      </c>
      <c r="BG4514" s="204">
        <f>IF(N4514="zákl. přenesená",J4514,0)</f>
        <v>0</v>
      </c>
      <c r="BH4514" s="204">
        <f>IF(N4514="sníž. přenesená",J4514,0)</f>
        <v>0</v>
      </c>
      <c r="BI4514" s="204">
        <f>IF(N4514="nulová",J4514,0)</f>
        <v>0</v>
      </c>
      <c r="BJ4514" s="24" t="s">
        <v>134</v>
      </c>
      <c r="BK4514" s="204">
        <f>ROUND(I4514*H4514,2)</f>
        <v>0</v>
      </c>
      <c r="BL4514" s="24" t="s">
        <v>133</v>
      </c>
      <c r="BM4514" s="24" t="s">
        <v>5438</v>
      </c>
    </row>
    <row r="4515" spans="2:65" s="1" customFormat="1" ht="13.5">
      <c r="B4515" s="41"/>
      <c r="C4515" s="63"/>
      <c r="D4515" s="205" t="s">
        <v>135</v>
      </c>
      <c r="E4515" s="63"/>
      <c r="F4515" s="206" t="s">
        <v>5437</v>
      </c>
      <c r="G4515" s="63"/>
      <c r="H4515" s="63"/>
      <c r="I4515" s="163"/>
      <c r="J4515" s="63"/>
      <c r="K4515" s="63"/>
      <c r="L4515" s="61"/>
      <c r="M4515" s="207"/>
      <c r="N4515" s="42"/>
      <c r="O4515" s="42"/>
      <c r="P4515" s="42"/>
      <c r="Q4515" s="42"/>
      <c r="R4515" s="42"/>
      <c r="S4515" s="42"/>
      <c r="T4515" s="78"/>
      <c r="AT4515" s="24" t="s">
        <v>135</v>
      </c>
      <c r="AU4515" s="24" t="s">
        <v>138</v>
      </c>
    </row>
    <row r="4516" spans="2:65" s="1" customFormat="1" ht="22.5" customHeight="1">
      <c r="B4516" s="41"/>
      <c r="C4516" s="193" t="s">
        <v>2932</v>
      </c>
      <c r="D4516" s="193" t="s">
        <v>129</v>
      </c>
      <c r="E4516" s="194" t="s">
        <v>5439</v>
      </c>
      <c r="F4516" s="195" t="s">
        <v>5440</v>
      </c>
      <c r="G4516" s="196" t="s">
        <v>169</v>
      </c>
      <c r="H4516" s="197">
        <v>230</v>
      </c>
      <c r="I4516" s="198"/>
      <c r="J4516" s="199">
        <f>ROUND(I4516*H4516,2)</f>
        <v>0</v>
      </c>
      <c r="K4516" s="195" t="s">
        <v>21</v>
      </c>
      <c r="L4516" s="61"/>
      <c r="M4516" s="200" t="s">
        <v>21</v>
      </c>
      <c r="N4516" s="201" t="s">
        <v>42</v>
      </c>
      <c r="O4516" s="42"/>
      <c r="P4516" s="202">
        <f>O4516*H4516</f>
        <v>0</v>
      </c>
      <c r="Q4516" s="202">
        <v>0</v>
      </c>
      <c r="R4516" s="202">
        <f>Q4516*H4516</f>
        <v>0</v>
      </c>
      <c r="S4516" s="202">
        <v>0</v>
      </c>
      <c r="T4516" s="203">
        <f>S4516*H4516</f>
        <v>0</v>
      </c>
      <c r="AR4516" s="24" t="s">
        <v>133</v>
      </c>
      <c r="AT4516" s="24" t="s">
        <v>129</v>
      </c>
      <c r="AU4516" s="24" t="s">
        <v>138</v>
      </c>
      <c r="AY4516" s="24" t="s">
        <v>126</v>
      </c>
      <c r="BE4516" s="204">
        <f>IF(N4516="základní",J4516,0)</f>
        <v>0</v>
      </c>
      <c r="BF4516" s="204">
        <f>IF(N4516="snížená",J4516,0)</f>
        <v>0</v>
      </c>
      <c r="BG4516" s="204">
        <f>IF(N4516="zákl. přenesená",J4516,0)</f>
        <v>0</v>
      </c>
      <c r="BH4516" s="204">
        <f>IF(N4516="sníž. přenesená",J4516,0)</f>
        <v>0</v>
      </c>
      <c r="BI4516" s="204">
        <f>IF(N4516="nulová",J4516,0)</f>
        <v>0</v>
      </c>
      <c r="BJ4516" s="24" t="s">
        <v>134</v>
      </c>
      <c r="BK4516" s="204">
        <f>ROUND(I4516*H4516,2)</f>
        <v>0</v>
      </c>
      <c r="BL4516" s="24" t="s">
        <v>133</v>
      </c>
      <c r="BM4516" s="24" t="s">
        <v>5441</v>
      </c>
    </row>
    <row r="4517" spans="2:65" s="1" customFormat="1" ht="13.5">
      <c r="B4517" s="41"/>
      <c r="C4517" s="63"/>
      <c r="D4517" s="205" t="s">
        <v>135</v>
      </c>
      <c r="E4517" s="63"/>
      <c r="F4517" s="206" t="s">
        <v>5440</v>
      </c>
      <c r="G4517" s="63"/>
      <c r="H4517" s="63"/>
      <c r="I4517" s="163"/>
      <c r="J4517" s="63"/>
      <c r="K4517" s="63"/>
      <c r="L4517" s="61"/>
      <c r="M4517" s="207"/>
      <c r="N4517" s="42"/>
      <c r="O4517" s="42"/>
      <c r="P4517" s="42"/>
      <c r="Q4517" s="42"/>
      <c r="R4517" s="42"/>
      <c r="S4517" s="42"/>
      <c r="T4517" s="78"/>
      <c r="AT4517" s="24" t="s">
        <v>135</v>
      </c>
      <c r="AU4517" s="24" t="s">
        <v>138</v>
      </c>
    </row>
    <row r="4518" spans="2:65" s="1" customFormat="1" ht="22.5" customHeight="1">
      <c r="B4518" s="41"/>
      <c r="C4518" s="193" t="s">
        <v>5442</v>
      </c>
      <c r="D4518" s="193" t="s">
        <v>129</v>
      </c>
      <c r="E4518" s="194" t="s">
        <v>5443</v>
      </c>
      <c r="F4518" s="195" t="s">
        <v>5444</v>
      </c>
      <c r="G4518" s="196" t="s">
        <v>169</v>
      </c>
      <c r="H4518" s="197">
        <v>493</v>
      </c>
      <c r="I4518" s="198"/>
      <c r="J4518" s="199">
        <f>ROUND(I4518*H4518,2)</f>
        <v>0</v>
      </c>
      <c r="K4518" s="195" t="s">
        <v>21</v>
      </c>
      <c r="L4518" s="61"/>
      <c r="M4518" s="200" t="s">
        <v>21</v>
      </c>
      <c r="N4518" s="201" t="s">
        <v>42</v>
      </c>
      <c r="O4518" s="42"/>
      <c r="P4518" s="202">
        <f>O4518*H4518</f>
        <v>0</v>
      </c>
      <c r="Q4518" s="202">
        <v>0</v>
      </c>
      <c r="R4518" s="202">
        <f>Q4518*H4518</f>
        <v>0</v>
      </c>
      <c r="S4518" s="202">
        <v>0</v>
      </c>
      <c r="T4518" s="203">
        <f>S4518*H4518</f>
        <v>0</v>
      </c>
      <c r="AR4518" s="24" t="s">
        <v>133</v>
      </c>
      <c r="AT4518" s="24" t="s">
        <v>129</v>
      </c>
      <c r="AU4518" s="24" t="s">
        <v>138</v>
      </c>
      <c r="AY4518" s="24" t="s">
        <v>126</v>
      </c>
      <c r="BE4518" s="204">
        <f>IF(N4518="základní",J4518,0)</f>
        <v>0</v>
      </c>
      <c r="BF4518" s="204">
        <f>IF(N4518="snížená",J4518,0)</f>
        <v>0</v>
      </c>
      <c r="BG4518" s="204">
        <f>IF(N4518="zákl. přenesená",J4518,0)</f>
        <v>0</v>
      </c>
      <c r="BH4518" s="204">
        <f>IF(N4518="sníž. přenesená",J4518,0)</f>
        <v>0</v>
      </c>
      <c r="BI4518" s="204">
        <f>IF(N4518="nulová",J4518,0)</f>
        <v>0</v>
      </c>
      <c r="BJ4518" s="24" t="s">
        <v>134</v>
      </c>
      <c r="BK4518" s="204">
        <f>ROUND(I4518*H4518,2)</f>
        <v>0</v>
      </c>
      <c r="BL4518" s="24" t="s">
        <v>133</v>
      </c>
      <c r="BM4518" s="24" t="s">
        <v>5445</v>
      </c>
    </row>
    <row r="4519" spans="2:65" s="1" customFormat="1" ht="13.5">
      <c r="B4519" s="41"/>
      <c r="C4519" s="63"/>
      <c r="D4519" s="205" t="s">
        <v>135</v>
      </c>
      <c r="E4519" s="63"/>
      <c r="F4519" s="206" t="s">
        <v>5444</v>
      </c>
      <c r="G4519" s="63"/>
      <c r="H4519" s="63"/>
      <c r="I4519" s="163"/>
      <c r="J4519" s="63"/>
      <c r="K4519" s="63"/>
      <c r="L4519" s="61"/>
      <c r="M4519" s="207"/>
      <c r="N4519" s="42"/>
      <c r="O4519" s="42"/>
      <c r="P4519" s="42"/>
      <c r="Q4519" s="42"/>
      <c r="R4519" s="42"/>
      <c r="S4519" s="42"/>
      <c r="T4519" s="78"/>
      <c r="AT4519" s="24" t="s">
        <v>135</v>
      </c>
      <c r="AU4519" s="24" t="s">
        <v>138</v>
      </c>
    </row>
    <row r="4520" spans="2:65" s="1" customFormat="1" ht="22.5" customHeight="1">
      <c r="B4520" s="41"/>
      <c r="C4520" s="193" t="s">
        <v>2938</v>
      </c>
      <c r="D4520" s="193" t="s">
        <v>129</v>
      </c>
      <c r="E4520" s="194" t="s">
        <v>5446</v>
      </c>
      <c r="F4520" s="195" t="s">
        <v>5447</v>
      </c>
      <c r="G4520" s="196" t="s">
        <v>169</v>
      </c>
      <c r="H4520" s="197">
        <v>512</v>
      </c>
      <c r="I4520" s="198"/>
      <c r="J4520" s="199">
        <f>ROUND(I4520*H4520,2)</f>
        <v>0</v>
      </c>
      <c r="K4520" s="195" t="s">
        <v>21</v>
      </c>
      <c r="L4520" s="61"/>
      <c r="M4520" s="200" t="s">
        <v>21</v>
      </c>
      <c r="N4520" s="201" t="s">
        <v>42</v>
      </c>
      <c r="O4520" s="42"/>
      <c r="P4520" s="202">
        <f>O4520*H4520</f>
        <v>0</v>
      </c>
      <c r="Q4520" s="202">
        <v>0</v>
      </c>
      <c r="R4520" s="202">
        <f>Q4520*H4520</f>
        <v>0</v>
      </c>
      <c r="S4520" s="202">
        <v>0</v>
      </c>
      <c r="T4520" s="203">
        <f>S4520*H4520</f>
        <v>0</v>
      </c>
      <c r="AR4520" s="24" t="s">
        <v>133</v>
      </c>
      <c r="AT4520" s="24" t="s">
        <v>129</v>
      </c>
      <c r="AU4520" s="24" t="s">
        <v>138</v>
      </c>
      <c r="AY4520" s="24" t="s">
        <v>126</v>
      </c>
      <c r="BE4520" s="204">
        <f>IF(N4520="základní",J4520,0)</f>
        <v>0</v>
      </c>
      <c r="BF4520" s="204">
        <f>IF(N4520="snížená",J4520,0)</f>
        <v>0</v>
      </c>
      <c r="BG4520" s="204">
        <f>IF(N4520="zákl. přenesená",J4520,0)</f>
        <v>0</v>
      </c>
      <c r="BH4520" s="204">
        <f>IF(N4520="sníž. přenesená",J4520,0)</f>
        <v>0</v>
      </c>
      <c r="BI4520" s="204">
        <f>IF(N4520="nulová",J4520,0)</f>
        <v>0</v>
      </c>
      <c r="BJ4520" s="24" t="s">
        <v>134</v>
      </c>
      <c r="BK4520" s="204">
        <f>ROUND(I4520*H4520,2)</f>
        <v>0</v>
      </c>
      <c r="BL4520" s="24" t="s">
        <v>133</v>
      </c>
      <c r="BM4520" s="24" t="s">
        <v>5448</v>
      </c>
    </row>
    <row r="4521" spans="2:65" s="1" customFormat="1" ht="13.5">
      <c r="B4521" s="41"/>
      <c r="C4521" s="63"/>
      <c r="D4521" s="205" t="s">
        <v>135</v>
      </c>
      <c r="E4521" s="63"/>
      <c r="F4521" s="206" t="s">
        <v>5447</v>
      </c>
      <c r="G4521" s="63"/>
      <c r="H4521" s="63"/>
      <c r="I4521" s="163"/>
      <c r="J4521" s="63"/>
      <c r="K4521" s="63"/>
      <c r="L4521" s="61"/>
      <c r="M4521" s="207"/>
      <c r="N4521" s="42"/>
      <c r="O4521" s="42"/>
      <c r="P4521" s="42"/>
      <c r="Q4521" s="42"/>
      <c r="R4521" s="42"/>
      <c r="S4521" s="42"/>
      <c r="T4521" s="78"/>
      <c r="AT4521" s="24" t="s">
        <v>135</v>
      </c>
      <c r="AU4521" s="24" t="s">
        <v>138</v>
      </c>
    </row>
    <row r="4522" spans="2:65" s="1" customFormat="1" ht="22.5" customHeight="1">
      <c r="B4522" s="41"/>
      <c r="C4522" s="193" t="s">
        <v>5449</v>
      </c>
      <c r="D4522" s="193" t="s">
        <v>129</v>
      </c>
      <c r="E4522" s="194" t="s">
        <v>5450</v>
      </c>
      <c r="F4522" s="195" t="s">
        <v>4582</v>
      </c>
      <c r="G4522" s="196" t="s">
        <v>169</v>
      </c>
      <c r="H4522" s="197">
        <v>165</v>
      </c>
      <c r="I4522" s="198"/>
      <c r="J4522" s="199">
        <f>ROUND(I4522*H4522,2)</f>
        <v>0</v>
      </c>
      <c r="K4522" s="195" t="s">
        <v>21</v>
      </c>
      <c r="L4522" s="61"/>
      <c r="M4522" s="200" t="s">
        <v>21</v>
      </c>
      <c r="N4522" s="201" t="s">
        <v>42</v>
      </c>
      <c r="O4522" s="42"/>
      <c r="P4522" s="202">
        <f>O4522*H4522</f>
        <v>0</v>
      </c>
      <c r="Q4522" s="202">
        <v>0</v>
      </c>
      <c r="R4522" s="202">
        <f>Q4522*H4522</f>
        <v>0</v>
      </c>
      <c r="S4522" s="202">
        <v>0</v>
      </c>
      <c r="T4522" s="203">
        <f>S4522*H4522</f>
        <v>0</v>
      </c>
      <c r="AR4522" s="24" t="s">
        <v>133</v>
      </c>
      <c r="AT4522" s="24" t="s">
        <v>129</v>
      </c>
      <c r="AU4522" s="24" t="s">
        <v>138</v>
      </c>
      <c r="AY4522" s="24" t="s">
        <v>126</v>
      </c>
      <c r="BE4522" s="204">
        <f>IF(N4522="základní",J4522,0)</f>
        <v>0</v>
      </c>
      <c r="BF4522" s="204">
        <f>IF(N4522="snížená",J4522,0)</f>
        <v>0</v>
      </c>
      <c r="BG4522" s="204">
        <f>IF(N4522="zákl. přenesená",J4522,0)</f>
        <v>0</v>
      </c>
      <c r="BH4522" s="204">
        <f>IF(N4522="sníž. přenesená",J4522,0)</f>
        <v>0</v>
      </c>
      <c r="BI4522" s="204">
        <f>IF(N4522="nulová",J4522,0)</f>
        <v>0</v>
      </c>
      <c r="BJ4522" s="24" t="s">
        <v>134</v>
      </c>
      <c r="BK4522" s="204">
        <f>ROUND(I4522*H4522,2)</f>
        <v>0</v>
      </c>
      <c r="BL4522" s="24" t="s">
        <v>133</v>
      </c>
      <c r="BM4522" s="24" t="s">
        <v>5451</v>
      </c>
    </row>
    <row r="4523" spans="2:65" s="1" customFormat="1" ht="13.5">
      <c r="B4523" s="41"/>
      <c r="C4523" s="63"/>
      <c r="D4523" s="205" t="s">
        <v>135</v>
      </c>
      <c r="E4523" s="63"/>
      <c r="F4523" s="206" t="s">
        <v>4582</v>
      </c>
      <c r="G4523" s="63"/>
      <c r="H4523" s="63"/>
      <c r="I4523" s="163"/>
      <c r="J4523" s="63"/>
      <c r="K4523" s="63"/>
      <c r="L4523" s="61"/>
      <c r="M4523" s="207"/>
      <c r="N4523" s="42"/>
      <c r="O4523" s="42"/>
      <c r="P4523" s="42"/>
      <c r="Q4523" s="42"/>
      <c r="R4523" s="42"/>
      <c r="S4523" s="42"/>
      <c r="T4523" s="78"/>
      <c r="AT4523" s="24" t="s">
        <v>135</v>
      </c>
      <c r="AU4523" s="24" t="s">
        <v>138</v>
      </c>
    </row>
    <row r="4524" spans="2:65" s="1" customFormat="1" ht="22.5" customHeight="1">
      <c r="B4524" s="41"/>
      <c r="C4524" s="193" t="s">
        <v>2942</v>
      </c>
      <c r="D4524" s="193" t="s">
        <v>129</v>
      </c>
      <c r="E4524" s="194" t="s">
        <v>5452</v>
      </c>
      <c r="F4524" s="195" t="s">
        <v>5453</v>
      </c>
      <c r="G4524" s="196" t="s">
        <v>169</v>
      </c>
      <c r="H4524" s="197">
        <v>8</v>
      </c>
      <c r="I4524" s="198"/>
      <c r="J4524" s="199">
        <f>ROUND(I4524*H4524,2)</f>
        <v>0</v>
      </c>
      <c r="K4524" s="195" t="s">
        <v>21</v>
      </c>
      <c r="L4524" s="61"/>
      <c r="M4524" s="200" t="s">
        <v>21</v>
      </c>
      <c r="N4524" s="201" t="s">
        <v>42</v>
      </c>
      <c r="O4524" s="42"/>
      <c r="P4524" s="202">
        <f>O4524*H4524</f>
        <v>0</v>
      </c>
      <c r="Q4524" s="202">
        <v>0</v>
      </c>
      <c r="R4524" s="202">
        <f>Q4524*H4524</f>
        <v>0</v>
      </c>
      <c r="S4524" s="202">
        <v>0</v>
      </c>
      <c r="T4524" s="203">
        <f>S4524*H4524</f>
        <v>0</v>
      </c>
      <c r="AR4524" s="24" t="s">
        <v>133</v>
      </c>
      <c r="AT4524" s="24" t="s">
        <v>129</v>
      </c>
      <c r="AU4524" s="24" t="s">
        <v>138</v>
      </c>
      <c r="AY4524" s="24" t="s">
        <v>126</v>
      </c>
      <c r="BE4524" s="204">
        <f>IF(N4524="základní",J4524,0)</f>
        <v>0</v>
      </c>
      <c r="BF4524" s="204">
        <f>IF(N4524="snížená",J4524,0)</f>
        <v>0</v>
      </c>
      <c r="BG4524" s="204">
        <f>IF(N4524="zákl. přenesená",J4524,0)</f>
        <v>0</v>
      </c>
      <c r="BH4524" s="204">
        <f>IF(N4524="sníž. přenesená",J4524,0)</f>
        <v>0</v>
      </c>
      <c r="BI4524" s="204">
        <f>IF(N4524="nulová",J4524,0)</f>
        <v>0</v>
      </c>
      <c r="BJ4524" s="24" t="s">
        <v>134</v>
      </c>
      <c r="BK4524" s="204">
        <f>ROUND(I4524*H4524,2)</f>
        <v>0</v>
      </c>
      <c r="BL4524" s="24" t="s">
        <v>133</v>
      </c>
      <c r="BM4524" s="24" t="s">
        <v>5454</v>
      </c>
    </row>
    <row r="4525" spans="2:65" s="1" customFormat="1" ht="13.5">
      <c r="B4525" s="41"/>
      <c r="C4525" s="63"/>
      <c r="D4525" s="205" t="s">
        <v>135</v>
      </c>
      <c r="E4525" s="63"/>
      <c r="F4525" s="206" t="s">
        <v>5453</v>
      </c>
      <c r="G4525" s="63"/>
      <c r="H4525" s="63"/>
      <c r="I4525" s="163"/>
      <c r="J4525" s="63"/>
      <c r="K4525" s="63"/>
      <c r="L4525" s="61"/>
      <c r="M4525" s="207"/>
      <c r="N4525" s="42"/>
      <c r="O4525" s="42"/>
      <c r="P4525" s="42"/>
      <c r="Q4525" s="42"/>
      <c r="R4525" s="42"/>
      <c r="S4525" s="42"/>
      <c r="T4525" s="78"/>
      <c r="AT4525" s="24" t="s">
        <v>135</v>
      </c>
      <c r="AU4525" s="24" t="s">
        <v>138</v>
      </c>
    </row>
    <row r="4526" spans="2:65" s="1" customFormat="1" ht="22.5" customHeight="1">
      <c r="B4526" s="41"/>
      <c r="C4526" s="193" t="s">
        <v>5455</v>
      </c>
      <c r="D4526" s="193" t="s">
        <v>129</v>
      </c>
      <c r="E4526" s="194" t="s">
        <v>5456</v>
      </c>
      <c r="F4526" s="195" t="s">
        <v>5457</v>
      </c>
      <c r="G4526" s="196" t="s">
        <v>169</v>
      </c>
      <c r="H4526" s="197">
        <v>480</v>
      </c>
      <c r="I4526" s="198"/>
      <c r="J4526" s="199">
        <f>ROUND(I4526*H4526,2)</f>
        <v>0</v>
      </c>
      <c r="K4526" s="195" t="s">
        <v>21</v>
      </c>
      <c r="L4526" s="61"/>
      <c r="M4526" s="200" t="s">
        <v>21</v>
      </c>
      <c r="N4526" s="201" t="s">
        <v>42</v>
      </c>
      <c r="O4526" s="42"/>
      <c r="P4526" s="202">
        <f>O4526*H4526</f>
        <v>0</v>
      </c>
      <c r="Q4526" s="202">
        <v>0</v>
      </c>
      <c r="R4526" s="202">
        <f>Q4526*H4526</f>
        <v>0</v>
      </c>
      <c r="S4526" s="202">
        <v>0</v>
      </c>
      <c r="T4526" s="203">
        <f>S4526*H4526</f>
        <v>0</v>
      </c>
      <c r="AR4526" s="24" t="s">
        <v>133</v>
      </c>
      <c r="AT4526" s="24" t="s">
        <v>129</v>
      </c>
      <c r="AU4526" s="24" t="s">
        <v>138</v>
      </c>
      <c r="AY4526" s="24" t="s">
        <v>126</v>
      </c>
      <c r="BE4526" s="204">
        <f>IF(N4526="základní",J4526,0)</f>
        <v>0</v>
      </c>
      <c r="BF4526" s="204">
        <f>IF(N4526="snížená",J4526,0)</f>
        <v>0</v>
      </c>
      <c r="BG4526" s="204">
        <f>IF(N4526="zákl. přenesená",J4526,0)</f>
        <v>0</v>
      </c>
      <c r="BH4526" s="204">
        <f>IF(N4526="sníž. přenesená",J4526,0)</f>
        <v>0</v>
      </c>
      <c r="BI4526" s="204">
        <f>IF(N4526="nulová",J4526,0)</f>
        <v>0</v>
      </c>
      <c r="BJ4526" s="24" t="s">
        <v>134</v>
      </c>
      <c r="BK4526" s="204">
        <f>ROUND(I4526*H4526,2)</f>
        <v>0</v>
      </c>
      <c r="BL4526" s="24" t="s">
        <v>133</v>
      </c>
      <c r="BM4526" s="24" t="s">
        <v>5458</v>
      </c>
    </row>
    <row r="4527" spans="2:65" s="1" customFormat="1" ht="13.5">
      <c r="B4527" s="41"/>
      <c r="C4527" s="63"/>
      <c r="D4527" s="205" t="s">
        <v>135</v>
      </c>
      <c r="E4527" s="63"/>
      <c r="F4527" s="206" t="s">
        <v>5459</v>
      </c>
      <c r="G4527" s="63"/>
      <c r="H4527" s="63"/>
      <c r="I4527" s="163"/>
      <c r="J4527" s="63"/>
      <c r="K4527" s="63"/>
      <c r="L4527" s="61"/>
      <c r="M4527" s="207"/>
      <c r="N4527" s="42"/>
      <c r="O4527" s="42"/>
      <c r="P4527" s="42"/>
      <c r="Q4527" s="42"/>
      <c r="R4527" s="42"/>
      <c r="S4527" s="42"/>
      <c r="T4527" s="78"/>
      <c r="AT4527" s="24" t="s">
        <v>135</v>
      </c>
      <c r="AU4527" s="24" t="s">
        <v>138</v>
      </c>
    </row>
    <row r="4528" spans="2:65" s="1" customFormat="1" ht="22.5" customHeight="1">
      <c r="B4528" s="41"/>
      <c r="C4528" s="193" t="s">
        <v>2949</v>
      </c>
      <c r="D4528" s="193" t="s">
        <v>129</v>
      </c>
      <c r="E4528" s="194" t="s">
        <v>5460</v>
      </c>
      <c r="F4528" s="195" t="s">
        <v>5461</v>
      </c>
      <c r="G4528" s="196" t="s">
        <v>169</v>
      </c>
      <c r="H4528" s="197">
        <v>658</v>
      </c>
      <c r="I4528" s="198"/>
      <c r="J4528" s="199">
        <f>ROUND(I4528*H4528,2)</f>
        <v>0</v>
      </c>
      <c r="K4528" s="195" t="s">
        <v>21</v>
      </c>
      <c r="L4528" s="61"/>
      <c r="M4528" s="200" t="s">
        <v>21</v>
      </c>
      <c r="N4528" s="201" t="s">
        <v>42</v>
      </c>
      <c r="O4528" s="42"/>
      <c r="P4528" s="202">
        <f>O4528*H4528</f>
        <v>0</v>
      </c>
      <c r="Q4528" s="202">
        <v>0</v>
      </c>
      <c r="R4528" s="202">
        <f>Q4528*H4528</f>
        <v>0</v>
      </c>
      <c r="S4528" s="202">
        <v>0</v>
      </c>
      <c r="T4528" s="203">
        <f>S4528*H4528</f>
        <v>0</v>
      </c>
      <c r="AR4528" s="24" t="s">
        <v>133</v>
      </c>
      <c r="AT4528" s="24" t="s">
        <v>129</v>
      </c>
      <c r="AU4528" s="24" t="s">
        <v>138</v>
      </c>
      <c r="AY4528" s="24" t="s">
        <v>126</v>
      </c>
      <c r="BE4528" s="204">
        <f>IF(N4528="základní",J4528,0)</f>
        <v>0</v>
      </c>
      <c r="BF4528" s="204">
        <f>IF(N4528="snížená",J4528,0)</f>
        <v>0</v>
      </c>
      <c r="BG4528" s="204">
        <f>IF(N4528="zákl. přenesená",J4528,0)</f>
        <v>0</v>
      </c>
      <c r="BH4528" s="204">
        <f>IF(N4528="sníž. přenesená",J4528,0)</f>
        <v>0</v>
      </c>
      <c r="BI4528" s="204">
        <f>IF(N4528="nulová",J4528,0)</f>
        <v>0</v>
      </c>
      <c r="BJ4528" s="24" t="s">
        <v>134</v>
      </c>
      <c r="BK4528" s="204">
        <f>ROUND(I4528*H4528,2)</f>
        <v>0</v>
      </c>
      <c r="BL4528" s="24" t="s">
        <v>133</v>
      </c>
      <c r="BM4528" s="24" t="s">
        <v>5462</v>
      </c>
    </row>
    <row r="4529" spans="2:65" s="1" customFormat="1" ht="13.5">
      <c r="B4529" s="41"/>
      <c r="C4529" s="63"/>
      <c r="D4529" s="205" t="s">
        <v>135</v>
      </c>
      <c r="E4529" s="63"/>
      <c r="F4529" s="206" t="s">
        <v>5461</v>
      </c>
      <c r="G4529" s="63"/>
      <c r="H4529" s="63"/>
      <c r="I4529" s="163"/>
      <c r="J4529" s="63"/>
      <c r="K4529" s="63"/>
      <c r="L4529" s="61"/>
      <c r="M4529" s="207"/>
      <c r="N4529" s="42"/>
      <c r="O4529" s="42"/>
      <c r="P4529" s="42"/>
      <c r="Q4529" s="42"/>
      <c r="R4529" s="42"/>
      <c r="S4529" s="42"/>
      <c r="T4529" s="78"/>
      <c r="AT4529" s="24" t="s">
        <v>135</v>
      </c>
      <c r="AU4529" s="24" t="s">
        <v>138</v>
      </c>
    </row>
    <row r="4530" spans="2:65" s="1" customFormat="1" ht="22.5" customHeight="1">
      <c r="B4530" s="41"/>
      <c r="C4530" s="193" t="s">
        <v>5463</v>
      </c>
      <c r="D4530" s="193" t="s">
        <v>129</v>
      </c>
      <c r="E4530" s="194" t="s">
        <v>5464</v>
      </c>
      <c r="F4530" s="195" t="s">
        <v>5465</v>
      </c>
      <c r="G4530" s="196" t="s">
        <v>169</v>
      </c>
      <c r="H4530" s="197">
        <v>4330</v>
      </c>
      <c r="I4530" s="198"/>
      <c r="J4530" s="199">
        <f>ROUND(I4530*H4530,2)</f>
        <v>0</v>
      </c>
      <c r="K4530" s="195" t="s">
        <v>21</v>
      </c>
      <c r="L4530" s="61"/>
      <c r="M4530" s="200" t="s">
        <v>21</v>
      </c>
      <c r="N4530" s="201" t="s">
        <v>42</v>
      </c>
      <c r="O4530" s="42"/>
      <c r="P4530" s="202">
        <f>O4530*H4530</f>
        <v>0</v>
      </c>
      <c r="Q4530" s="202">
        <v>0</v>
      </c>
      <c r="R4530" s="202">
        <f>Q4530*H4530</f>
        <v>0</v>
      </c>
      <c r="S4530" s="202">
        <v>0</v>
      </c>
      <c r="T4530" s="203">
        <f>S4530*H4530</f>
        <v>0</v>
      </c>
      <c r="AR4530" s="24" t="s">
        <v>133</v>
      </c>
      <c r="AT4530" s="24" t="s">
        <v>129</v>
      </c>
      <c r="AU4530" s="24" t="s">
        <v>138</v>
      </c>
      <c r="AY4530" s="24" t="s">
        <v>126</v>
      </c>
      <c r="BE4530" s="204">
        <f>IF(N4530="základní",J4530,0)</f>
        <v>0</v>
      </c>
      <c r="BF4530" s="204">
        <f>IF(N4530="snížená",J4530,0)</f>
        <v>0</v>
      </c>
      <c r="BG4530" s="204">
        <f>IF(N4530="zákl. přenesená",J4530,0)</f>
        <v>0</v>
      </c>
      <c r="BH4530" s="204">
        <f>IF(N4530="sníž. přenesená",J4530,0)</f>
        <v>0</v>
      </c>
      <c r="BI4530" s="204">
        <f>IF(N4530="nulová",J4530,0)</f>
        <v>0</v>
      </c>
      <c r="BJ4530" s="24" t="s">
        <v>134</v>
      </c>
      <c r="BK4530" s="204">
        <f>ROUND(I4530*H4530,2)</f>
        <v>0</v>
      </c>
      <c r="BL4530" s="24" t="s">
        <v>133</v>
      </c>
      <c r="BM4530" s="24" t="s">
        <v>5466</v>
      </c>
    </row>
    <row r="4531" spans="2:65" s="1" customFormat="1" ht="13.5">
      <c r="B4531" s="41"/>
      <c r="C4531" s="63"/>
      <c r="D4531" s="205" t="s">
        <v>135</v>
      </c>
      <c r="E4531" s="63"/>
      <c r="F4531" s="206" t="s">
        <v>5467</v>
      </c>
      <c r="G4531" s="63"/>
      <c r="H4531" s="63"/>
      <c r="I4531" s="163"/>
      <c r="J4531" s="63"/>
      <c r="K4531" s="63"/>
      <c r="L4531" s="61"/>
      <c r="M4531" s="207"/>
      <c r="N4531" s="42"/>
      <c r="O4531" s="42"/>
      <c r="P4531" s="42"/>
      <c r="Q4531" s="42"/>
      <c r="R4531" s="42"/>
      <c r="S4531" s="42"/>
      <c r="T4531" s="78"/>
      <c r="AT4531" s="24" t="s">
        <v>135</v>
      </c>
      <c r="AU4531" s="24" t="s">
        <v>138</v>
      </c>
    </row>
    <row r="4532" spans="2:65" s="1" customFormat="1" ht="22.5" customHeight="1">
      <c r="B4532" s="41"/>
      <c r="C4532" s="193" t="s">
        <v>2954</v>
      </c>
      <c r="D4532" s="193" t="s">
        <v>129</v>
      </c>
      <c r="E4532" s="194" t="s">
        <v>5468</v>
      </c>
      <c r="F4532" s="195" t="s">
        <v>4677</v>
      </c>
      <c r="G4532" s="196" t="s">
        <v>489</v>
      </c>
      <c r="H4532" s="197">
        <v>260</v>
      </c>
      <c r="I4532" s="198"/>
      <c r="J4532" s="199">
        <f>ROUND(I4532*H4532,2)</f>
        <v>0</v>
      </c>
      <c r="K4532" s="195" t="s">
        <v>21</v>
      </c>
      <c r="L4532" s="61"/>
      <c r="M4532" s="200" t="s">
        <v>21</v>
      </c>
      <c r="N4532" s="201" t="s">
        <v>42</v>
      </c>
      <c r="O4532" s="42"/>
      <c r="P4532" s="202">
        <f>O4532*H4532</f>
        <v>0</v>
      </c>
      <c r="Q4532" s="202">
        <v>0</v>
      </c>
      <c r="R4532" s="202">
        <f>Q4532*H4532</f>
        <v>0</v>
      </c>
      <c r="S4532" s="202">
        <v>0</v>
      </c>
      <c r="T4532" s="203">
        <f>S4532*H4532</f>
        <v>0</v>
      </c>
      <c r="AR4532" s="24" t="s">
        <v>133</v>
      </c>
      <c r="AT4532" s="24" t="s">
        <v>129</v>
      </c>
      <c r="AU4532" s="24" t="s">
        <v>138</v>
      </c>
      <c r="AY4532" s="24" t="s">
        <v>126</v>
      </c>
      <c r="BE4532" s="204">
        <f>IF(N4532="základní",J4532,0)</f>
        <v>0</v>
      </c>
      <c r="BF4532" s="204">
        <f>IF(N4532="snížená",J4532,0)</f>
        <v>0</v>
      </c>
      <c r="BG4532" s="204">
        <f>IF(N4532="zákl. přenesená",J4532,0)</f>
        <v>0</v>
      </c>
      <c r="BH4532" s="204">
        <f>IF(N4532="sníž. přenesená",J4532,0)</f>
        <v>0</v>
      </c>
      <c r="BI4532" s="204">
        <f>IF(N4532="nulová",J4532,0)</f>
        <v>0</v>
      </c>
      <c r="BJ4532" s="24" t="s">
        <v>134</v>
      </c>
      <c r="BK4532" s="204">
        <f>ROUND(I4532*H4532,2)</f>
        <v>0</v>
      </c>
      <c r="BL4532" s="24" t="s">
        <v>133</v>
      </c>
      <c r="BM4532" s="24" t="s">
        <v>5469</v>
      </c>
    </row>
    <row r="4533" spans="2:65" s="1" customFormat="1" ht="13.5">
      <c r="B4533" s="41"/>
      <c r="C4533" s="63"/>
      <c r="D4533" s="205" t="s">
        <v>135</v>
      </c>
      <c r="E4533" s="63"/>
      <c r="F4533" s="206" t="s">
        <v>4677</v>
      </c>
      <c r="G4533" s="63"/>
      <c r="H4533" s="63"/>
      <c r="I4533" s="163"/>
      <c r="J4533" s="63"/>
      <c r="K4533" s="63"/>
      <c r="L4533" s="61"/>
      <c r="M4533" s="207"/>
      <c r="N4533" s="42"/>
      <c r="O4533" s="42"/>
      <c r="P4533" s="42"/>
      <c r="Q4533" s="42"/>
      <c r="R4533" s="42"/>
      <c r="S4533" s="42"/>
      <c r="T4533" s="78"/>
      <c r="AT4533" s="24" t="s">
        <v>135</v>
      </c>
      <c r="AU4533" s="24" t="s">
        <v>138</v>
      </c>
    </row>
    <row r="4534" spans="2:65" s="1" customFormat="1" ht="22.5" customHeight="1">
      <c r="B4534" s="41"/>
      <c r="C4534" s="193" t="s">
        <v>5470</v>
      </c>
      <c r="D4534" s="193" t="s">
        <v>129</v>
      </c>
      <c r="E4534" s="194" t="s">
        <v>5471</v>
      </c>
      <c r="F4534" s="195" t="s">
        <v>4697</v>
      </c>
      <c r="G4534" s="196" t="s">
        <v>489</v>
      </c>
      <c r="H4534" s="197">
        <v>80</v>
      </c>
      <c r="I4534" s="198"/>
      <c r="J4534" s="199">
        <f>ROUND(I4534*H4534,2)</f>
        <v>0</v>
      </c>
      <c r="K4534" s="195" t="s">
        <v>21</v>
      </c>
      <c r="L4534" s="61"/>
      <c r="M4534" s="200" t="s">
        <v>21</v>
      </c>
      <c r="N4534" s="201" t="s">
        <v>42</v>
      </c>
      <c r="O4534" s="42"/>
      <c r="P4534" s="202">
        <f>O4534*H4534</f>
        <v>0</v>
      </c>
      <c r="Q4534" s="202">
        <v>0</v>
      </c>
      <c r="R4534" s="202">
        <f>Q4534*H4534</f>
        <v>0</v>
      </c>
      <c r="S4534" s="202">
        <v>0</v>
      </c>
      <c r="T4534" s="203">
        <f>S4534*H4534</f>
        <v>0</v>
      </c>
      <c r="AR4534" s="24" t="s">
        <v>133</v>
      </c>
      <c r="AT4534" s="24" t="s">
        <v>129</v>
      </c>
      <c r="AU4534" s="24" t="s">
        <v>138</v>
      </c>
      <c r="AY4534" s="24" t="s">
        <v>126</v>
      </c>
      <c r="BE4534" s="204">
        <f>IF(N4534="základní",J4534,0)</f>
        <v>0</v>
      </c>
      <c r="BF4534" s="204">
        <f>IF(N4534="snížená",J4534,0)</f>
        <v>0</v>
      </c>
      <c r="BG4534" s="204">
        <f>IF(N4534="zákl. přenesená",J4534,0)</f>
        <v>0</v>
      </c>
      <c r="BH4534" s="204">
        <f>IF(N4534="sníž. přenesená",J4534,0)</f>
        <v>0</v>
      </c>
      <c r="BI4534" s="204">
        <f>IF(N4534="nulová",J4534,0)</f>
        <v>0</v>
      </c>
      <c r="BJ4534" s="24" t="s">
        <v>134</v>
      </c>
      <c r="BK4534" s="204">
        <f>ROUND(I4534*H4534,2)</f>
        <v>0</v>
      </c>
      <c r="BL4534" s="24" t="s">
        <v>133</v>
      </c>
      <c r="BM4534" s="24" t="s">
        <v>5472</v>
      </c>
    </row>
    <row r="4535" spans="2:65" s="1" customFormat="1" ht="13.5">
      <c r="B4535" s="41"/>
      <c r="C4535" s="63"/>
      <c r="D4535" s="205" t="s">
        <v>135</v>
      </c>
      <c r="E4535" s="63"/>
      <c r="F4535" s="206" t="s">
        <v>4697</v>
      </c>
      <c r="G4535" s="63"/>
      <c r="H4535" s="63"/>
      <c r="I4535" s="163"/>
      <c r="J4535" s="63"/>
      <c r="K4535" s="63"/>
      <c r="L4535" s="61"/>
      <c r="M4535" s="207"/>
      <c r="N4535" s="42"/>
      <c r="O4535" s="42"/>
      <c r="P4535" s="42"/>
      <c r="Q4535" s="42"/>
      <c r="R4535" s="42"/>
      <c r="S4535" s="42"/>
      <c r="T4535" s="78"/>
      <c r="AT4535" s="24" t="s">
        <v>135</v>
      </c>
      <c r="AU4535" s="24" t="s">
        <v>138</v>
      </c>
    </row>
    <row r="4536" spans="2:65" s="1" customFormat="1" ht="22.5" customHeight="1">
      <c r="B4536" s="41"/>
      <c r="C4536" s="193" t="s">
        <v>2968</v>
      </c>
      <c r="D4536" s="193" t="s">
        <v>129</v>
      </c>
      <c r="E4536" s="194" t="s">
        <v>5473</v>
      </c>
      <c r="F4536" s="195" t="s">
        <v>5474</v>
      </c>
      <c r="G4536" s="196" t="s">
        <v>489</v>
      </c>
      <c r="H4536" s="197">
        <v>5</v>
      </c>
      <c r="I4536" s="198"/>
      <c r="J4536" s="199">
        <f>ROUND(I4536*H4536,2)</f>
        <v>0</v>
      </c>
      <c r="K4536" s="195" t="s">
        <v>21</v>
      </c>
      <c r="L4536" s="61"/>
      <c r="M4536" s="200" t="s">
        <v>21</v>
      </c>
      <c r="N4536" s="201" t="s">
        <v>42</v>
      </c>
      <c r="O4536" s="42"/>
      <c r="P4536" s="202">
        <f>O4536*H4536</f>
        <v>0</v>
      </c>
      <c r="Q4536" s="202">
        <v>0</v>
      </c>
      <c r="R4536" s="202">
        <f>Q4536*H4536</f>
        <v>0</v>
      </c>
      <c r="S4536" s="202">
        <v>0</v>
      </c>
      <c r="T4536" s="203">
        <f>S4536*H4536</f>
        <v>0</v>
      </c>
      <c r="AR4536" s="24" t="s">
        <v>133</v>
      </c>
      <c r="AT4536" s="24" t="s">
        <v>129</v>
      </c>
      <c r="AU4536" s="24" t="s">
        <v>138</v>
      </c>
      <c r="AY4536" s="24" t="s">
        <v>126</v>
      </c>
      <c r="BE4536" s="204">
        <f>IF(N4536="základní",J4536,0)</f>
        <v>0</v>
      </c>
      <c r="BF4536" s="204">
        <f>IF(N4536="snížená",J4536,0)</f>
        <v>0</v>
      </c>
      <c r="BG4536" s="204">
        <f>IF(N4536="zákl. přenesená",J4536,0)</f>
        <v>0</v>
      </c>
      <c r="BH4536" s="204">
        <f>IF(N4536="sníž. přenesená",J4536,0)</f>
        <v>0</v>
      </c>
      <c r="BI4536" s="204">
        <f>IF(N4536="nulová",J4536,0)</f>
        <v>0</v>
      </c>
      <c r="BJ4536" s="24" t="s">
        <v>134</v>
      </c>
      <c r="BK4536" s="204">
        <f>ROUND(I4536*H4536,2)</f>
        <v>0</v>
      </c>
      <c r="BL4536" s="24" t="s">
        <v>133</v>
      </c>
      <c r="BM4536" s="24" t="s">
        <v>5475</v>
      </c>
    </row>
    <row r="4537" spans="2:65" s="1" customFormat="1" ht="13.5">
      <c r="B4537" s="41"/>
      <c r="C4537" s="63"/>
      <c r="D4537" s="205" t="s">
        <v>135</v>
      </c>
      <c r="E4537" s="63"/>
      <c r="F4537" s="206" t="s">
        <v>5474</v>
      </c>
      <c r="G4537" s="63"/>
      <c r="H4537" s="63"/>
      <c r="I4537" s="163"/>
      <c r="J4537" s="63"/>
      <c r="K4537" s="63"/>
      <c r="L4537" s="61"/>
      <c r="M4537" s="207"/>
      <c r="N4537" s="42"/>
      <c r="O4537" s="42"/>
      <c r="P4537" s="42"/>
      <c r="Q4537" s="42"/>
      <c r="R4537" s="42"/>
      <c r="S4537" s="42"/>
      <c r="T4537" s="78"/>
      <c r="AT4537" s="24" t="s">
        <v>135</v>
      </c>
      <c r="AU4537" s="24" t="s">
        <v>138</v>
      </c>
    </row>
    <row r="4538" spans="2:65" s="1" customFormat="1" ht="22.5" customHeight="1">
      <c r="B4538" s="41"/>
      <c r="C4538" s="193" t="s">
        <v>5476</v>
      </c>
      <c r="D4538" s="193" t="s">
        <v>129</v>
      </c>
      <c r="E4538" s="194" t="s">
        <v>5477</v>
      </c>
      <c r="F4538" s="195" t="s">
        <v>5478</v>
      </c>
      <c r="G4538" s="196" t="s">
        <v>489</v>
      </c>
      <c r="H4538" s="197">
        <v>5</v>
      </c>
      <c r="I4538" s="198"/>
      <c r="J4538" s="199">
        <f>ROUND(I4538*H4538,2)</f>
        <v>0</v>
      </c>
      <c r="K4538" s="195" t="s">
        <v>21</v>
      </c>
      <c r="L4538" s="61"/>
      <c r="M4538" s="200" t="s">
        <v>21</v>
      </c>
      <c r="N4538" s="201" t="s">
        <v>42</v>
      </c>
      <c r="O4538" s="42"/>
      <c r="P4538" s="202">
        <f>O4538*H4538</f>
        <v>0</v>
      </c>
      <c r="Q4538" s="202">
        <v>0</v>
      </c>
      <c r="R4538" s="202">
        <f>Q4538*H4538</f>
        <v>0</v>
      </c>
      <c r="S4538" s="202">
        <v>0</v>
      </c>
      <c r="T4538" s="203">
        <f>S4538*H4538</f>
        <v>0</v>
      </c>
      <c r="AR4538" s="24" t="s">
        <v>133</v>
      </c>
      <c r="AT4538" s="24" t="s">
        <v>129</v>
      </c>
      <c r="AU4538" s="24" t="s">
        <v>138</v>
      </c>
      <c r="AY4538" s="24" t="s">
        <v>126</v>
      </c>
      <c r="BE4538" s="204">
        <f>IF(N4538="základní",J4538,0)</f>
        <v>0</v>
      </c>
      <c r="BF4538" s="204">
        <f>IF(N4538="snížená",J4538,0)</f>
        <v>0</v>
      </c>
      <c r="BG4538" s="204">
        <f>IF(N4538="zákl. přenesená",J4538,0)</f>
        <v>0</v>
      </c>
      <c r="BH4538" s="204">
        <f>IF(N4538="sníž. přenesená",J4538,0)</f>
        <v>0</v>
      </c>
      <c r="BI4538" s="204">
        <f>IF(N4538="nulová",J4538,0)</f>
        <v>0</v>
      </c>
      <c r="BJ4538" s="24" t="s">
        <v>134</v>
      </c>
      <c r="BK4538" s="204">
        <f>ROUND(I4538*H4538,2)</f>
        <v>0</v>
      </c>
      <c r="BL4538" s="24" t="s">
        <v>133</v>
      </c>
      <c r="BM4538" s="24" t="s">
        <v>5479</v>
      </c>
    </row>
    <row r="4539" spans="2:65" s="1" customFormat="1" ht="13.5">
      <c r="B4539" s="41"/>
      <c r="C4539" s="63"/>
      <c r="D4539" s="205" t="s">
        <v>135</v>
      </c>
      <c r="E4539" s="63"/>
      <c r="F4539" s="206" t="s">
        <v>5478</v>
      </c>
      <c r="G4539" s="63"/>
      <c r="H4539" s="63"/>
      <c r="I4539" s="163"/>
      <c r="J4539" s="63"/>
      <c r="K4539" s="63"/>
      <c r="L4539" s="61"/>
      <c r="M4539" s="207"/>
      <c r="N4539" s="42"/>
      <c r="O4539" s="42"/>
      <c r="P4539" s="42"/>
      <c r="Q4539" s="42"/>
      <c r="R4539" s="42"/>
      <c r="S4539" s="42"/>
      <c r="T4539" s="78"/>
      <c r="AT4539" s="24" t="s">
        <v>135</v>
      </c>
      <c r="AU4539" s="24" t="s">
        <v>138</v>
      </c>
    </row>
    <row r="4540" spans="2:65" s="1" customFormat="1" ht="22.5" customHeight="1">
      <c r="B4540" s="41"/>
      <c r="C4540" s="193" t="s">
        <v>2972</v>
      </c>
      <c r="D4540" s="193" t="s">
        <v>129</v>
      </c>
      <c r="E4540" s="194" t="s">
        <v>5480</v>
      </c>
      <c r="F4540" s="195" t="s">
        <v>5481</v>
      </c>
      <c r="G4540" s="196" t="s">
        <v>489</v>
      </c>
      <c r="H4540" s="197">
        <v>10</v>
      </c>
      <c r="I4540" s="198"/>
      <c r="J4540" s="199">
        <f>ROUND(I4540*H4540,2)</f>
        <v>0</v>
      </c>
      <c r="K4540" s="195" t="s">
        <v>21</v>
      </c>
      <c r="L4540" s="61"/>
      <c r="M4540" s="200" t="s">
        <v>21</v>
      </c>
      <c r="N4540" s="201" t="s">
        <v>42</v>
      </c>
      <c r="O4540" s="42"/>
      <c r="P4540" s="202">
        <f>O4540*H4540</f>
        <v>0</v>
      </c>
      <c r="Q4540" s="202">
        <v>0</v>
      </c>
      <c r="R4540" s="202">
        <f>Q4540*H4540</f>
        <v>0</v>
      </c>
      <c r="S4540" s="202">
        <v>0</v>
      </c>
      <c r="T4540" s="203">
        <f>S4540*H4540</f>
        <v>0</v>
      </c>
      <c r="AR4540" s="24" t="s">
        <v>133</v>
      </c>
      <c r="AT4540" s="24" t="s">
        <v>129</v>
      </c>
      <c r="AU4540" s="24" t="s">
        <v>138</v>
      </c>
      <c r="AY4540" s="24" t="s">
        <v>126</v>
      </c>
      <c r="BE4540" s="204">
        <f>IF(N4540="základní",J4540,0)</f>
        <v>0</v>
      </c>
      <c r="BF4540" s="204">
        <f>IF(N4540="snížená",J4540,0)</f>
        <v>0</v>
      </c>
      <c r="BG4540" s="204">
        <f>IF(N4540="zákl. přenesená",J4540,0)</f>
        <v>0</v>
      </c>
      <c r="BH4540" s="204">
        <f>IF(N4540="sníž. přenesená",J4540,0)</f>
        <v>0</v>
      </c>
      <c r="BI4540" s="204">
        <f>IF(N4540="nulová",J4540,0)</f>
        <v>0</v>
      </c>
      <c r="BJ4540" s="24" t="s">
        <v>134</v>
      </c>
      <c r="BK4540" s="204">
        <f>ROUND(I4540*H4540,2)</f>
        <v>0</v>
      </c>
      <c r="BL4540" s="24" t="s">
        <v>133</v>
      </c>
      <c r="BM4540" s="24" t="s">
        <v>5482</v>
      </c>
    </row>
    <row r="4541" spans="2:65" s="1" customFormat="1" ht="13.5">
      <c r="B4541" s="41"/>
      <c r="C4541" s="63"/>
      <c r="D4541" s="205" t="s">
        <v>135</v>
      </c>
      <c r="E4541" s="63"/>
      <c r="F4541" s="206" t="s">
        <v>5481</v>
      </c>
      <c r="G4541" s="63"/>
      <c r="H4541" s="63"/>
      <c r="I4541" s="163"/>
      <c r="J4541" s="63"/>
      <c r="K4541" s="63"/>
      <c r="L4541" s="61"/>
      <c r="M4541" s="207"/>
      <c r="N4541" s="42"/>
      <c r="O4541" s="42"/>
      <c r="P4541" s="42"/>
      <c r="Q4541" s="42"/>
      <c r="R4541" s="42"/>
      <c r="S4541" s="42"/>
      <c r="T4541" s="78"/>
      <c r="AT4541" s="24" t="s">
        <v>135</v>
      </c>
      <c r="AU4541" s="24" t="s">
        <v>138</v>
      </c>
    </row>
    <row r="4542" spans="2:65" s="1" customFormat="1" ht="22.5" customHeight="1">
      <c r="B4542" s="41"/>
      <c r="C4542" s="193" t="s">
        <v>5483</v>
      </c>
      <c r="D4542" s="193" t="s">
        <v>129</v>
      </c>
      <c r="E4542" s="194" t="s">
        <v>5484</v>
      </c>
      <c r="F4542" s="195" t="s">
        <v>5485</v>
      </c>
      <c r="G4542" s="196" t="s">
        <v>489</v>
      </c>
      <c r="H4542" s="197">
        <v>3</v>
      </c>
      <c r="I4542" s="198"/>
      <c r="J4542" s="199">
        <f>ROUND(I4542*H4542,2)</f>
        <v>0</v>
      </c>
      <c r="K4542" s="195" t="s">
        <v>21</v>
      </c>
      <c r="L4542" s="61"/>
      <c r="M4542" s="200" t="s">
        <v>21</v>
      </c>
      <c r="N4542" s="201" t="s">
        <v>42</v>
      </c>
      <c r="O4542" s="42"/>
      <c r="P4542" s="202">
        <f>O4542*H4542</f>
        <v>0</v>
      </c>
      <c r="Q4542" s="202">
        <v>0</v>
      </c>
      <c r="R4542" s="202">
        <f>Q4542*H4542</f>
        <v>0</v>
      </c>
      <c r="S4542" s="202">
        <v>0</v>
      </c>
      <c r="T4542" s="203">
        <f>S4542*H4542</f>
        <v>0</v>
      </c>
      <c r="AR4542" s="24" t="s">
        <v>133</v>
      </c>
      <c r="AT4542" s="24" t="s">
        <v>129</v>
      </c>
      <c r="AU4542" s="24" t="s">
        <v>138</v>
      </c>
      <c r="AY4542" s="24" t="s">
        <v>126</v>
      </c>
      <c r="BE4542" s="204">
        <f>IF(N4542="základní",J4542,0)</f>
        <v>0</v>
      </c>
      <c r="BF4542" s="204">
        <f>IF(N4542="snížená",J4542,0)</f>
        <v>0</v>
      </c>
      <c r="BG4542" s="204">
        <f>IF(N4542="zákl. přenesená",J4542,0)</f>
        <v>0</v>
      </c>
      <c r="BH4542" s="204">
        <f>IF(N4542="sníž. přenesená",J4542,0)</f>
        <v>0</v>
      </c>
      <c r="BI4542" s="204">
        <f>IF(N4542="nulová",J4542,0)</f>
        <v>0</v>
      </c>
      <c r="BJ4542" s="24" t="s">
        <v>134</v>
      </c>
      <c r="BK4542" s="204">
        <f>ROUND(I4542*H4542,2)</f>
        <v>0</v>
      </c>
      <c r="BL4542" s="24" t="s">
        <v>133</v>
      </c>
      <c r="BM4542" s="24" t="s">
        <v>5486</v>
      </c>
    </row>
    <row r="4543" spans="2:65" s="1" customFormat="1" ht="13.5">
      <c r="B4543" s="41"/>
      <c r="C4543" s="63"/>
      <c r="D4543" s="205" t="s">
        <v>135</v>
      </c>
      <c r="E4543" s="63"/>
      <c r="F4543" s="206" t="s">
        <v>5485</v>
      </c>
      <c r="G4543" s="63"/>
      <c r="H4543" s="63"/>
      <c r="I4543" s="163"/>
      <c r="J4543" s="63"/>
      <c r="K4543" s="63"/>
      <c r="L4543" s="61"/>
      <c r="M4543" s="207"/>
      <c r="N4543" s="42"/>
      <c r="O4543" s="42"/>
      <c r="P4543" s="42"/>
      <c r="Q4543" s="42"/>
      <c r="R4543" s="42"/>
      <c r="S4543" s="42"/>
      <c r="T4543" s="78"/>
      <c r="AT4543" s="24" t="s">
        <v>135</v>
      </c>
      <c r="AU4543" s="24" t="s">
        <v>138</v>
      </c>
    </row>
    <row r="4544" spans="2:65" s="1" customFormat="1" ht="22.5" customHeight="1">
      <c r="B4544" s="41"/>
      <c r="C4544" s="193" t="s">
        <v>2979</v>
      </c>
      <c r="D4544" s="193" t="s">
        <v>129</v>
      </c>
      <c r="E4544" s="194" t="s">
        <v>5487</v>
      </c>
      <c r="F4544" s="195" t="s">
        <v>5488</v>
      </c>
      <c r="G4544" s="196" t="s">
        <v>489</v>
      </c>
      <c r="H4544" s="197">
        <v>2</v>
      </c>
      <c r="I4544" s="198"/>
      <c r="J4544" s="199">
        <f>ROUND(I4544*H4544,2)</f>
        <v>0</v>
      </c>
      <c r="K4544" s="195" t="s">
        <v>21</v>
      </c>
      <c r="L4544" s="61"/>
      <c r="M4544" s="200" t="s">
        <v>21</v>
      </c>
      <c r="N4544" s="201" t="s">
        <v>42</v>
      </c>
      <c r="O4544" s="42"/>
      <c r="P4544" s="202">
        <f>O4544*H4544</f>
        <v>0</v>
      </c>
      <c r="Q4544" s="202">
        <v>0</v>
      </c>
      <c r="R4544" s="202">
        <f>Q4544*H4544</f>
        <v>0</v>
      </c>
      <c r="S4544" s="202">
        <v>0</v>
      </c>
      <c r="T4544" s="203">
        <f>S4544*H4544</f>
        <v>0</v>
      </c>
      <c r="AR4544" s="24" t="s">
        <v>133</v>
      </c>
      <c r="AT4544" s="24" t="s">
        <v>129</v>
      </c>
      <c r="AU4544" s="24" t="s">
        <v>138</v>
      </c>
      <c r="AY4544" s="24" t="s">
        <v>126</v>
      </c>
      <c r="BE4544" s="204">
        <f>IF(N4544="základní",J4544,0)</f>
        <v>0</v>
      </c>
      <c r="BF4544" s="204">
        <f>IF(N4544="snížená",J4544,0)</f>
        <v>0</v>
      </c>
      <c r="BG4544" s="204">
        <f>IF(N4544="zákl. přenesená",J4544,0)</f>
        <v>0</v>
      </c>
      <c r="BH4544" s="204">
        <f>IF(N4544="sníž. přenesená",J4544,0)</f>
        <v>0</v>
      </c>
      <c r="BI4544" s="204">
        <f>IF(N4544="nulová",J4544,0)</f>
        <v>0</v>
      </c>
      <c r="BJ4544" s="24" t="s">
        <v>134</v>
      </c>
      <c r="BK4544" s="204">
        <f>ROUND(I4544*H4544,2)</f>
        <v>0</v>
      </c>
      <c r="BL4544" s="24" t="s">
        <v>133</v>
      </c>
      <c r="BM4544" s="24" t="s">
        <v>5489</v>
      </c>
    </row>
    <row r="4545" spans="2:65" s="1" customFormat="1" ht="13.5">
      <c r="B4545" s="41"/>
      <c r="C4545" s="63"/>
      <c r="D4545" s="205" t="s">
        <v>135</v>
      </c>
      <c r="E4545" s="63"/>
      <c r="F4545" s="206" t="s">
        <v>5490</v>
      </c>
      <c r="G4545" s="63"/>
      <c r="H4545" s="63"/>
      <c r="I4545" s="163"/>
      <c r="J4545" s="63"/>
      <c r="K4545" s="63"/>
      <c r="L4545" s="61"/>
      <c r="M4545" s="207"/>
      <c r="N4545" s="42"/>
      <c r="O4545" s="42"/>
      <c r="P4545" s="42"/>
      <c r="Q4545" s="42"/>
      <c r="R4545" s="42"/>
      <c r="S4545" s="42"/>
      <c r="T4545" s="78"/>
      <c r="AT4545" s="24" t="s">
        <v>135</v>
      </c>
      <c r="AU4545" s="24" t="s">
        <v>138</v>
      </c>
    </row>
    <row r="4546" spans="2:65" s="1" customFormat="1" ht="22.5" customHeight="1">
      <c r="B4546" s="41"/>
      <c r="C4546" s="193" t="s">
        <v>5491</v>
      </c>
      <c r="D4546" s="193" t="s">
        <v>129</v>
      </c>
      <c r="E4546" s="194" t="s">
        <v>5492</v>
      </c>
      <c r="F4546" s="195" t="s">
        <v>5493</v>
      </c>
      <c r="G4546" s="196" t="s">
        <v>489</v>
      </c>
      <c r="H4546" s="197">
        <v>2</v>
      </c>
      <c r="I4546" s="198"/>
      <c r="J4546" s="199">
        <f>ROUND(I4546*H4546,2)</f>
        <v>0</v>
      </c>
      <c r="K4546" s="195" t="s">
        <v>21</v>
      </c>
      <c r="L4546" s="61"/>
      <c r="M4546" s="200" t="s">
        <v>21</v>
      </c>
      <c r="N4546" s="201" t="s">
        <v>42</v>
      </c>
      <c r="O4546" s="42"/>
      <c r="P4546" s="202">
        <f>O4546*H4546</f>
        <v>0</v>
      </c>
      <c r="Q4546" s="202">
        <v>0</v>
      </c>
      <c r="R4546" s="202">
        <f>Q4546*H4546</f>
        <v>0</v>
      </c>
      <c r="S4546" s="202">
        <v>0</v>
      </c>
      <c r="T4546" s="203">
        <f>S4546*H4546</f>
        <v>0</v>
      </c>
      <c r="AR4546" s="24" t="s">
        <v>133</v>
      </c>
      <c r="AT4546" s="24" t="s">
        <v>129</v>
      </c>
      <c r="AU4546" s="24" t="s">
        <v>138</v>
      </c>
      <c r="AY4546" s="24" t="s">
        <v>126</v>
      </c>
      <c r="BE4546" s="204">
        <f>IF(N4546="základní",J4546,0)</f>
        <v>0</v>
      </c>
      <c r="BF4546" s="204">
        <f>IF(N4546="snížená",J4546,0)</f>
        <v>0</v>
      </c>
      <c r="BG4546" s="204">
        <f>IF(N4546="zákl. přenesená",J4546,0)</f>
        <v>0</v>
      </c>
      <c r="BH4546" s="204">
        <f>IF(N4546="sníž. přenesená",J4546,0)</f>
        <v>0</v>
      </c>
      <c r="BI4546" s="204">
        <f>IF(N4546="nulová",J4546,0)</f>
        <v>0</v>
      </c>
      <c r="BJ4546" s="24" t="s">
        <v>134</v>
      </c>
      <c r="BK4546" s="204">
        <f>ROUND(I4546*H4546,2)</f>
        <v>0</v>
      </c>
      <c r="BL4546" s="24" t="s">
        <v>133</v>
      </c>
      <c r="BM4546" s="24" t="s">
        <v>5494</v>
      </c>
    </row>
    <row r="4547" spans="2:65" s="1" customFormat="1" ht="13.5">
      <c r="B4547" s="41"/>
      <c r="C4547" s="63"/>
      <c r="D4547" s="205" t="s">
        <v>135</v>
      </c>
      <c r="E4547" s="63"/>
      <c r="F4547" s="206" t="s">
        <v>5493</v>
      </c>
      <c r="G4547" s="63"/>
      <c r="H4547" s="63"/>
      <c r="I4547" s="163"/>
      <c r="J4547" s="63"/>
      <c r="K4547" s="63"/>
      <c r="L4547" s="61"/>
      <c r="M4547" s="207"/>
      <c r="N4547" s="42"/>
      <c r="O4547" s="42"/>
      <c r="P4547" s="42"/>
      <c r="Q4547" s="42"/>
      <c r="R4547" s="42"/>
      <c r="S4547" s="42"/>
      <c r="T4547" s="78"/>
      <c r="AT4547" s="24" t="s">
        <v>135</v>
      </c>
      <c r="AU4547" s="24" t="s">
        <v>138</v>
      </c>
    </row>
    <row r="4548" spans="2:65" s="1" customFormat="1" ht="22.5" customHeight="1">
      <c r="B4548" s="41"/>
      <c r="C4548" s="193" t="s">
        <v>2983</v>
      </c>
      <c r="D4548" s="193" t="s">
        <v>129</v>
      </c>
      <c r="E4548" s="194" t="s">
        <v>5495</v>
      </c>
      <c r="F4548" s="195" t="s">
        <v>5496</v>
      </c>
      <c r="G4548" s="196" t="s">
        <v>489</v>
      </c>
      <c r="H4548" s="197">
        <v>1</v>
      </c>
      <c r="I4548" s="198"/>
      <c r="J4548" s="199">
        <f>ROUND(I4548*H4548,2)</f>
        <v>0</v>
      </c>
      <c r="K4548" s="195" t="s">
        <v>21</v>
      </c>
      <c r="L4548" s="61"/>
      <c r="M4548" s="200" t="s">
        <v>21</v>
      </c>
      <c r="N4548" s="201" t="s">
        <v>42</v>
      </c>
      <c r="O4548" s="42"/>
      <c r="P4548" s="202">
        <f>O4548*H4548</f>
        <v>0</v>
      </c>
      <c r="Q4548" s="202">
        <v>0</v>
      </c>
      <c r="R4548" s="202">
        <f>Q4548*H4548</f>
        <v>0</v>
      </c>
      <c r="S4548" s="202">
        <v>0</v>
      </c>
      <c r="T4548" s="203">
        <f>S4548*H4548</f>
        <v>0</v>
      </c>
      <c r="AR4548" s="24" t="s">
        <v>133</v>
      </c>
      <c r="AT4548" s="24" t="s">
        <v>129</v>
      </c>
      <c r="AU4548" s="24" t="s">
        <v>138</v>
      </c>
      <c r="AY4548" s="24" t="s">
        <v>126</v>
      </c>
      <c r="BE4548" s="204">
        <f>IF(N4548="základní",J4548,0)</f>
        <v>0</v>
      </c>
      <c r="BF4548" s="204">
        <f>IF(N4548="snížená",J4548,0)</f>
        <v>0</v>
      </c>
      <c r="BG4548" s="204">
        <f>IF(N4548="zákl. přenesená",J4548,0)</f>
        <v>0</v>
      </c>
      <c r="BH4548" s="204">
        <f>IF(N4548="sníž. přenesená",J4548,0)</f>
        <v>0</v>
      </c>
      <c r="BI4548" s="204">
        <f>IF(N4548="nulová",J4548,0)</f>
        <v>0</v>
      </c>
      <c r="BJ4548" s="24" t="s">
        <v>134</v>
      </c>
      <c r="BK4548" s="204">
        <f>ROUND(I4548*H4548,2)</f>
        <v>0</v>
      </c>
      <c r="BL4548" s="24" t="s">
        <v>133</v>
      </c>
      <c r="BM4548" s="24" t="s">
        <v>5497</v>
      </c>
    </row>
    <row r="4549" spans="2:65" s="1" customFormat="1" ht="13.5">
      <c r="B4549" s="41"/>
      <c r="C4549" s="63"/>
      <c r="D4549" s="205" t="s">
        <v>135</v>
      </c>
      <c r="E4549" s="63"/>
      <c r="F4549" s="206" t="s">
        <v>5498</v>
      </c>
      <c r="G4549" s="63"/>
      <c r="H4549" s="63"/>
      <c r="I4549" s="163"/>
      <c r="J4549" s="63"/>
      <c r="K4549" s="63"/>
      <c r="L4549" s="61"/>
      <c r="M4549" s="207"/>
      <c r="N4549" s="42"/>
      <c r="O4549" s="42"/>
      <c r="P4549" s="42"/>
      <c r="Q4549" s="42"/>
      <c r="R4549" s="42"/>
      <c r="S4549" s="42"/>
      <c r="T4549" s="78"/>
      <c r="AT4549" s="24" t="s">
        <v>135</v>
      </c>
      <c r="AU4549" s="24" t="s">
        <v>138</v>
      </c>
    </row>
    <row r="4550" spans="2:65" s="1" customFormat="1" ht="22.5" customHeight="1">
      <c r="B4550" s="41"/>
      <c r="C4550" s="193" t="s">
        <v>5499</v>
      </c>
      <c r="D4550" s="193" t="s">
        <v>129</v>
      </c>
      <c r="E4550" s="194" t="s">
        <v>5500</v>
      </c>
      <c r="F4550" s="195" t="s">
        <v>5501</v>
      </c>
      <c r="G4550" s="196" t="s">
        <v>489</v>
      </c>
      <c r="H4550" s="197">
        <v>50</v>
      </c>
      <c r="I4550" s="198"/>
      <c r="J4550" s="199">
        <f>ROUND(I4550*H4550,2)</f>
        <v>0</v>
      </c>
      <c r="K4550" s="195" t="s">
        <v>21</v>
      </c>
      <c r="L4550" s="61"/>
      <c r="M4550" s="200" t="s">
        <v>21</v>
      </c>
      <c r="N4550" s="201" t="s">
        <v>42</v>
      </c>
      <c r="O4550" s="42"/>
      <c r="P4550" s="202">
        <f>O4550*H4550</f>
        <v>0</v>
      </c>
      <c r="Q4550" s="202">
        <v>0</v>
      </c>
      <c r="R4550" s="202">
        <f>Q4550*H4550</f>
        <v>0</v>
      </c>
      <c r="S4550" s="202">
        <v>0</v>
      </c>
      <c r="T4550" s="203">
        <f>S4550*H4550</f>
        <v>0</v>
      </c>
      <c r="AR4550" s="24" t="s">
        <v>133</v>
      </c>
      <c r="AT4550" s="24" t="s">
        <v>129</v>
      </c>
      <c r="AU4550" s="24" t="s">
        <v>138</v>
      </c>
      <c r="AY4550" s="24" t="s">
        <v>126</v>
      </c>
      <c r="BE4550" s="204">
        <f>IF(N4550="základní",J4550,0)</f>
        <v>0</v>
      </c>
      <c r="BF4550" s="204">
        <f>IF(N4550="snížená",J4550,0)</f>
        <v>0</v>
      </c>
      <c r="BG4550" s="204">
        <f>IF(N4550="zákl. přenesená",J4550,0)</f>
        <v>0</v>
      </c>
      <c r="BH4550" s="204">
        <f>IF(N4550="sníž. přenesená",J4550,0)</f>
        <v>0</v>
      </c>
      <c r="BI4550" s="204">
        <f>IF(N4550="nulová",J4550,0)</f>
        <v>0</v>
      </c>
      <c r="BJ4550" s="24" t="s">
        <v>134</v>
      </c>
      <c r="BK4550" s="204">
        <f>ROUND(I4550*H4550,2)</f>
        <v>0</v>
      </c>
      <c r="BL4550" s="24" t="s">
        <v>133</v>
      </c>
      <c r="BM4550" s="24" t="s">
        <v>5502</v>
      </c>
    </row>
    <row r="4551" spans="2:65" s="1" customFormat="1" ht="13.5">
      <c r="B4551" s="41"/>
      <c r="C4551" s="63"/>
      <c r="D4551" s="205" t="s">
        <v>135</v>
      </c>
      <c r="E4551" s="63"/>
      <c r="F4551" s="206" t="s">
        <v>5501</v>
      </c>
      <c r="G4551" s="63"/>
      <c r="H4551" s="63"/>
      <c r="I4551" s="163"/>
      <c r="J4551" s="63"/>
      <c r="K4551" s="63"/>
      <c r="L4551" s="61"/>
      <c r="M4551" s="207"/>
      <c r="N4551" s="42"/>
      <c r="O4551" s="42"/>
      <c r="P4551" s="42"/>
      <c r="Q4551" s="42"/>
      <c r="R4551" s="42"/>
      <c r="S4551" s="42"/>
      <c r="T4551" s="78"/>
      <c r="AT4551" s="24" t="s">
        <v>135</v>
      </c>
      <c r="AU4551" s="24" t="s">
        <v>138</v>
      </c>
    </row>
    <row r="4552" spans="2:65" s="1" customFormat="1" ht="22.5" customHeight="1">
      <c r="B4552" s="41"/>
      <c r="C4552" s="193" t="s">
        <v>2995</v>
      </c>
      <c r="D4552" s="193" t="s">
        <v>129</v>
      </c>
      <c r="E4552" s="194" t="s">
        <v>5503</v>
      </c>
      <c r="F4552" s="195" t="s">
        <v>5504</v>
      </c>
      <c r="G4552" s="196" t="s">
        <v>489</v>
      </c>
      <c r="H4552" s="197">
        <v>2</v>
      </c>
      <c r="I4552" s="198"/>
      <c r="J4552" s="199">
        <f>ROUND(I4552*H4552,2)</f>
        <v>0</v>
      </c>
      <c r="K4552" s="195" t="s">
        <v>21</v>
      </c>
      <c r="L4552" s="61"/>
      <c r="M4552" s="200" t="s">
        <v>21</v>
      </c>
      <c r="N4552" s="201" t="s">
        <v>42</v>
      </c>
      <c r="O4552" s="42"/>
      <c r="P4552" s="202">
        <f>O4552*H4552</f>
        <v>0</v>
      </c>
      <c r="Q4552" s="202">
        <v>0</v>
      </c>
      <c r="R4552" s="202">
        <f>Q4552*H4552</f>
        <v>0</v>
      </c>
      <c r="S4552" s="202">
        <v>0</v>
      </c>
      <c r="T4552" s="203">
        <f>S4552*H4552</f>
        <v>0</v>
      </c>
      <c r="AR4552" s="24" t="s">
        <v>133</v>
      </c>
      <c r="AT4552" s="24" t="s">
        <v>129</v>
      </c>
      <c r="AU4552" s="24" t="s">
        <v>138</v>
      </c>
      <c r="AY4552" s="24" t="s">
        <v>126</v>
      </c>
      <c r="BE4552" s="204">
        <f>IF(N4552="základní",J4552,0)</f>
        <v>0</v>
      </c>
      <c r="BF4552" s="204">
        <f>IF(N4552="snížená",J4552,0)</f>
        <v>0</v>
      </c>
      <c r="BG4552" s="204">
        <f>IF(N4552="zákl. přenesená",J4552,0)</f>
        <v>0</v>
      </c>
      <c r="BH4552" s="204">
        <f>IF(N4552="sníž. přenesená",J4552,0)</f>
        <v>0</v>
      </c>
      <c r="BI4552" s="204">
        <f>IF(N4552="nulová",J4552,0)</f>
        <v>0</v>
      </c>
      <c r="BJ4552" s="24" t="s">
        <v>134</v>
      </c>
      <c r="BK4552" s="204">
        <f>ROUND(I4552*H4552,2)</f>
        <v>0</v>
      </c>
      <c r="BL4552" s="24" t="s">
        <v>133</v>
      </c>
      <c r="BM4552" s="24" t="s">
        <v>5505</v>
      </c>
    </row>
    <row r="4553" spans="2:65" s="1" customFormat="1" ht="13.5">
      <c r="B4553" s="41"/>
      <c r="C4553" s="63"/>
      <c r="D4553" s="205" t="s">
        <v>135</v>
      </c>
      <c r="E4553" s="63"/>
      <c r="F4553" s="206" t="s">
        <v>5504</v>
      </c>
      <c r="G4553" s="63"/>
      <c r="H4553" s="63"/>
      <c r="I4553" s="163"/>
      <c r="J4553" s="63"/>
      <c r="K4553" s="63"/>
      <c r="L4553" s="61"/>
      <c r="M4553" s="207"/>
      <c r="N4553" s="42"/>
      <c r="O4553" s="42"/>
      <c r="P4553" s="42"/>
      <c r="Q4553" s="42"/>
      <c r="R4553" s="42"/>
      <c r="S4553" s="42"/>
      <c r="T4553" s="78"/>
      <c r="AT4553" s="24" t="s">
        <v>135</v>
      </c>
      <c r="AU4553" s="24" t="s">
        <v>138</v>
      </c>
    </row>
    <row r="4554" spans="2:65" s="1" customFormat="1" ht="22.5" customHeight="1">
      <c r="B4554" s="41"/>
      <c r="C4554" s="193" t="s">
        <v>5506</v>
      </c>
      <c r="D4554" s="193" t="s">
        <v>129</v>
      </c>
      <c r="E4554" s="194" t="s">
        <v>5507</v>
      </c>
      <c r="F4554" s="195" t="s">
        <v>5508</v>
      </c>
      <c r="G4554" s="196" t="s">
        <v>489</v>
      </c>
      <c r="H4554" s="197">
        <v>3</v>
      </c>
      <c r="I4554" s="198"/>
      <c r="J4554" s="199">
        <f>ROUND(I4554*H4554,2)</f>
        <v>0</v>
      </c>
      <c r="K4554" s="195" t="s">
        <v>21</v>
      </c>
      <c r="L4554" s="61"/>
      <c r="M4554" s="200" t="s">
        <v>21</v>
      </c>
      <c r="N4554" s="201" t="s">
        <v>42</v>
      </c>
      <c r="O4554" s="42"/>
      <c r="P4554" s="202">
        <f>O4554*H4554</f>
        <v>0</v>
      </c>
      <c r="Q4554" s="202">
        <v>0</v>
      </c>
      <c r="R4554" s="202">
        <f>Q4554*H4554</f>
        <v>0</v>
      </c>
      <c r="S4554" s="202">
        <v>0</v>
      </c>
      <c r="T4554" s="203">
        <f>S4554*H4554</f>
        <v>0</v>
      </c>
      <c r="AR4554" s="24" t="s">
        <v>133</v>
      </c>
      <c r="AT4554" s="24" t="s">
        <v>129</v>
      </c>
      <c r="AU4554" s="24" t="s">
        <v>138</v>
      </c>
      <c r="AY4554" s="24" t="s">
        <v>126</v>
      </c>
      <c r="BE4554" s="204">
        <f>IF(N4554="základní",J4554,0)</f>
        <v>0</v>
      </c>
      <c r="BF4554" s="204">
        <f>IF(N4554="snížená",J4554,0)</f>
        <v>0</v>
      </c>
      <c r="BG4554" s="204">
        <f>IF(N4554="zákl. přenesená",J4554,0)</f>
        <v>0</v>
      </c>
      <c r="BH4554" s="204">
        <f>IF(N4554="sníž. přenesená",J4554,0)</f>
        <v>0</v>
      </c>
      <c r="BI4554" s="204">
        <f>IF(N4554="nulová",J4554,0)</f>
        <v>0</v>
      </c>
      <c r="BJ4554" s="24" t="s">
        <v>134</v>
      </c>
      <c r="BK4554" s="204">
        <f>ROUND(I4554*H4554,2)</f>
        <v>0</v>
      </c>
      <c r="BL4554" s="24" t="s">
        <v>133</v>
      </c>
      <c r="BM4554" s="24" t="s">
        <v>5509</v>
      </c>
    </row>
    <row r="4555" spans="2:65" s="1" customFormat="1" ht="13.5">
      <c r="B4555" s="41"/>
      <c r="C4555" s="63"/>
      <c r="D4555" s="205" t="s">
        <v>135</v>
      </c>
      <c r="E4555" s="63"/>
      <c r="F4555" s="206" t="s">
        <v>5508</v>
      </c>
      <c r="G4555" s="63"/>
      <c r="H4555" s="63"/>
      <c r="I4555" s="163"/>
      <c r="J4555" s="63"/>
      <c r="K4555" s="63"/>
      <c r="L4555" s="61"/>
      <c r="M4555" s="207"/>
      <c r="N4555" s="42"/>
      <c r="O4555" s="42"/>
      <c r="P4555" s="42"/>
      <c r="Q4555" s="42"/>
      <c r="R4555" s="42"/>
      <c r="S4555" s="42"/>
      <c r="T4555" s="78"/>
      <c r="AT4555" s="24" t="s">
        <v>135</v>
      </c>
      <c r="AU4555" s="24" t="s">
        <v>138</v>
      </c>
    </row>
    <row r="4556" spans="2:65" s="1" customFormat="1" ht="22.5" customHeight="1">
      <c r="B4556" s="41"/>
      <c r="C4556" s="193" t="s">
        <v>2999</v>
      </c>
      <c r="D4556" s="193" t="s">
        <v>129</v>
      </c>
      <c r="E4556" s="194" t="s">
        <v>5510</v>
      </c>
      <c r="F4556" s="195" t="s">
        <v>5511</v>
      </c>
      <c r="G4556" s="196" t="s">
        <v>489</v>
      </c>
      <c r="H4556" s="197">
        <v>1</v>
      </c>
      <c r="I4556" s="198"/>
      <c r="J4556" s="199">
        <f>ROUND(I4556*H4556,2)</f>
        <v>0</v>
      </c>
      <c r="K4556" s="195" t="s">
        <v>21</v>
      </c>
      <c r="L4556" s="61"/>
      <c r="M4556" s="200" t="s">
        <v>21</v>
      </c>
      <c r="N4556" s="201" t="s">
        <v>42</v>
      </c>
      <c r="O4556" s="42"/>
      <c r="P4556" s="202">
        <f>O4556*H4556</f>
        <v>0</v>
      </c>
      <c r="Q4556" s="202">
        <v>0</v>
      </c>
      <c r="R4556" s="202">
        <f>Q4556*H4556</f>
        <v>0</v>
      </c>
      <c r="S4556" s="202">
        <v>0</v>
      </c>
      <c r="T4556" s="203">
        <f>S4556*H4556</f>
        <v>0</v>
      </c>
      <c r="AR4556" s="24" t="s">
        <v>133</v>
      </c>
      <c r="AT4556" s="24" t="s">
        <v>129</v>
      </c>
      <c r="AU4556" s="24" t="s">
        <v>138</v>
      </c>
      <c r="AY4556" s="24" t="s">
        <v>126</v>
      </c>
      <c r="BE4556" s="204">
        <f>IF(N4556="základní",J4556,0)</f>
        <v>0</v>
      </c>
      <c r="BF4556" s="204">
        <f>IF(N4556="snížená",J4556,0)</f>
        <v>0</v>
      </c>
      <c r="BG4556" s="204">
        <f>IF(N4556="zákl. přenesená",J4556,0)</f>
        <v>0</v>
      </c>
      <c r="BH4556" s="204">
        <f>IF(N4556="sníž. přenesená",J4556,0)</f>
        <v>0</v>
      </c>
      <c r="BI4556" s="204">
        <f>IF(N4556="nulová",J4556,0)</f>
        <v>0</v>
      </c>
      <c r="BJ4556" s="24" t="s">
        <v>134</v>
      </c>
      <c r="BK4556" s="204">
        <f>ROUND(I4556*H4556,2)</f>
        <v>0</v>
      </c>
      <c r="BL4556" s="24" t="s">
        <v>133</v>
      </c>
      <c r="BM4556" s="24" t="s">
        <v>5512</v>
      </c>
    </row>
    <row r="4557" spans="2:65" s="1" customFormat="1" ht="13.5">
      <c r="B4557" s="41"/>
      <c r="C4557" s="63"/>
      <c r="D4557" s="205" t="s">
        <v>135</v>
      </c>
      <c r="E4557" s="63"/>
      <c r="F4557" s="206" t="s">
        <v>5511</v>
      </c>
      <c r="G4557" s="63"/>
      <c r="H4557" s="63"/>
      <c r="I4557" s="163"/>
      <c r="J4557" s="63"/>
      <c r="K4557" s="63"/>
      <c r="L4557" s="61"/>
      <c r="M4557" s="207"/>
      <c r="N4557" s="42"/>
      <c r="O4557" s="42"/>
      <c r="P4557" s="42"/>
      <c r="Q4557" s="42"/>
      <c r="R4557" s="42"/>
      <c r="S4557" s="42"/>
      <c r="T4557" s="78"/>
      <c r="AT4557" s="24" t="s">
        <v>135</v>
      </c>
      <c r="AU4557" s="24" t="s">
        <v>138</v>
      </c>
    </row>
    <row r="4558" spans="2:65" s="1" customFormat="1" ht="22.5" customHeight="1">
      <c r="B4558" s="41"/>
      <c r="C4558" s="193" t="s">
        <v>5513</v>
      </c>
      <c r="D4558" s="193" t="s">
        <v>129</v>
      </c>
      <c r="E4558" s="194" t="s">
        <v>5514</v>
      </c>
      <c r="F4558" s="195" t="s">
        <v>5515</v>
      </c>
      <c r="G4558" s="196" t="s">
        <v>489</v>
      </c>
      <c r="H4558" s="197">
        <v>126</v>
      </c>
      <c r="I4558" s="198"/>
      <c r="J4558" s="199">
        <f>ROUND(I4558*H4558,2)</f>
        <v>0</v>
      </c>
      <c r="K4558" s="195" t="s">
        <v>21</v>
      </c>
      <c r="L4558" s="61"/>
      <c r="M4558" s="200" t="s">
        <v>21</v>
      </c>
      <c r="N4558" s="201" t="s">
        <v>42</v>
      </c>
      <c r="O4558" s="42"/>
      <c r="P4558" s="202">
        <f>O4558*H4558</f>
        <v>0</v>
      </c>
      <c r="Q4558" s="202">
        <v>0</v>
      </c>
      <c r="R4558" s="202">
        <f>Q4558*H4558</f>
        <v>0</v>
      </c>
      <c r="S4558" s="202">
        <v>0</v>
      </c>
      <c r="T4558" s="203">
        <f>S4558*H4558</f>
        <v>0</v>
      </c>
      <c r="AR4558" s="24" t="s">
        <v>133</v>
      </c>
      <c r="AT4558" s="24" t="s">
        <v>129</v>
      </c>
      <c r="AU4558" s="24" t="s">
        <v>138</v>
      </c>
      <c r="AY4558" s="24" t="s">
        <v>126</v>
      </c>
      <c r="BE4558" s="204">
        <f>IF(N4558="základní",J4558,0)</f>
        <v>0</v>
      </c>
      <c r="BF4558" s="204">
        <f>IF(N4558="snížená",J4558,0)</f>
        <v>0</v>
      </c>
      <c r="BG4558" s="204">
        <f>IF(N4558="zákl. přenesená",J4558,0)</f>
        <v>0</v>
      </c>
      <c r="BH4558" s="204">
        <f>IF(N4558="sníž. přenesená",J4558,0)</f>
        <v>0</v>
      </c>
      <c r="BI4558" s="204">
        <f>IF(N4558="nulová",J4558,0)</f>
        <v>0</v>
      </c>
      <c r="BJ4558" s="24" t="s">
        <v>134</v>
      </c>
      <c r="BK4558" s="204">
        <f>ROUND(I4558*H4558,2)</f>
        <v>0</v>
      </c>
      <c r="BL4558" s="24" t="s">
        <v>133</v>
      </c>
      <c r="BM4558" s="24" t="s">
        <v>5516</v>
      </c>
    </row>
    <row r="4559" spans="2:65" s="1" customFormat="1" ht="13.5">
      <c r="B4559" s="41"/>
      <c r="C4559" s="63"/>
      <c r="D4559" s="205" t="s">
        <v>135</v>
      </c>
      <c r="E4559" s="63"/>
      <c r="F4559" s="206" t="s">
        <v>5517</v>
      </c>
      <c r="G4559" s="63"/>
      <c r="H4559" s="63"/>
      <c r="I4559" s="163"/>
      <c r="J4559" s="63"/>
      <c r="K4559" s="63"/>
      <c r="L4559" s="61"/>
      <c r="M4559" s="207"/>
      <c r="N4559" s="42"/>
      <c r="O4559" s="42"/>
      <c r="P4559" s="42"/>
      <c r="Q4559" s="42"/>
      <c r="R4559" s="42"/>
      <c r="S4559" s="42"/>
      <c r="T4559" s="78"/>
      <c r="AT4559" s="24" t="s">
        <v>135</v>
      </c>
      <c r="AU4559" s="24" t="s">
        <v>138</v>
      </c>
    </row>
    <row r="4560" spans="2:65" s="1" customFormat="1" ht="22.5" customHeight="1">
      <c r="B4560" s="41"/>
      <c r="C4560" s="193" t="s">
        <v>3030</v>
      </c>
      <c r="D4560" s="193" t="s">
        <v>129</v>
      </c>
      <c r="E4560" s="194" t="s">
        <v>5518</v>
      </c>
      <c r="F4560" s="195" t="s">
        <v>5519</v>
      </c>
      <c r="G4560" s="196" t="s">
        <v>489</v>
      </c>
      <c r="H4560" s="197">
        <v>8</v>
      </c>
      <c r="I4560" s="198"/>
      <c r="J4560" s="199">
        <f>ROUND(I4560*H4560,2)</f>
        <v>0</v>
      </c>
      <c r="K4560" s="195" t="s">
        <v>21</v>
      </c>
      <c r="L4560" s="61"/>
      <c r="M4560" s="200" t="s">
        <v>21</v>
      </c>
      <c r="N4560" s="201" t="s">
        <v>42</v>
      </c>
      <c r="O4560" s="42"/>
      <c r="P4560" s="202">
        <f>O4560*H4560</f>
        <v>0</v>
      </c>
      <c r="Q4560" s="202">
        <v>0</v>
      </c>
      <c r="R4560" s="202">
        <f>Q4560*H4560</f>
        <v>0</v>
      </c>
      <c r="S4560" s="202">
        <v>0</v>
      </c>
      <c r="T4560" s="203">
        <f>S4560*H4560</f>
        <v>0</v>
      </c>
      <c r="AR4560" s="24" t="s">
        <v>133</v>
      </c>
      <c r="AT4560" s="24" t="s">
        <v>129</v>
      </c>
      <c r="AU4560" s="24" t="s">
        <v>138</v>
      </c>
      <c r="AY4560" s="24" t="s">
        <v>126</v>
      </c>
      <c r="BE4560" s="204">
        <f>IF(N4560="základní",J4560,0)</f>
        <v>0</v>
      </c>
      <c r="BF4560" s="204">
        <f>IF(N4560="snížená",J4560,0)</f>
        <v>0</v>
      </c>
      <c r="BG4560" s="204">
        <f>IF(N4560="zákl. přenesená",J4560,0)</f>
        <v>0</v>
      </c>
      <c r="BH4560" s="204">
        <f>IF(N4560="sníž. přenesená",J4560,0)</f>
        <v>0</v>
      </c>
      <c r="BI4560" s="204">
        <f>IF(N4560="nulová",J4560,0)</f>
        <v>0</v>
      </c>
      <c r="BJ4560" s="24" t="s">
        <v>134</v>
      </c>
      <c r="BK4560" s="204">
        <f>ROUND(I4560*H4560,2)</f>
        <v>0</v>
      </c>
      <c r="BL4560" s="24" t="s">
        <v>133</v>
      </c>
      <c r="BM4560" s="24" t="s">
        <v>5520</v>
      </c>
    </row>
    <row r="4561" spans="2:65" s="1" customFormat="1" ht="13.5">
      <c r="B4561" s="41"/>
      <c r="C4561" s="63"/>
      <c r="D4561" s="205" t="s">
        <v>135</v>
      </c>
      <c r="E4561" s="63"/>
      <c r="F4561" s="206" t="s">
        <v>5521</v>
      </c>
      <c r="G4561" s="63"/>
      <c r="H4561" s="63"/>
      <c r="I4561" s="163"/>
      <c r="J4561" s="63"/>
      <c r="K4561" s="63"/>
      <c r="L4561" s="61"/>
      <c r="M4561" s="207"/>
      <c r="N4561" s="42"/>
      <c r="O4561" s="42"/>
      <c r="P4561" s="42"/>
      <c r="Q4561" s="42"/>
      <c r="R4561" s="42"/>
      <c r="S4561" s="42"/>
      <c r="T4561" s="78"/>
      <c r="AT4561" s="24" t="s">
        <v>135</v>
      </c>
      <c r="AU4561" s="24" t="s">
        <v>138</v>
      </c>
    </row>
    <row r="4562" spans="2:65" s="1" customFormat="1" ht="22.5" customHeight="1">
      <c r="B4562" s="41"/>
      <c r="C4562" s="193" t="s">
        <v>5522</v>
      </c>
      <c r="D4562" s="193" t="s">
        <v>129</v>
      </c>
      <c r="E4562" s="194" t="s">
        <v>5523</v>
      </c>
      <c r="F4562" s="195" t="s">
        <v>5524</v>
      </c>
      <c r="G4562" s="196" t="s">
        <v>489</v>
      </c>
      <c r="H4562" s="197">
        <v>1</v>
      </c>
      <c r="I4562" s="198"/>
      <c r="J4562" s="199">
        <f>ROUND(I4562*H4562,2)</f>
        <v>0</v>
      </c>
      <c r="K4562" s="195" t="s">
        <v>21</v>
      </c>
      <c r="L4562" s="61"/>
      <c r="M4562" s="200" t="s">
        <v>21</v>
      </c>
      <c r="N4562" s="201" t="s">
        <v>42</v>
      </c>
      <c r="O4562" s="42"/>
      <c r="P4562" s="202">
        <f>O4562*H4562</f>
        <v>0</v>
      </c>
      <c r="Q4562" s="202">
        <v>0</v>
      </c>
      <c r="R4562" s="202">
        <f>Q4562*H4562</f>
        <v>0</v>
      </c>
      <c r="S4562" s="202">
        <v>0</v>
      </c>
      <c r="T4562" s="203">
        <f>S4562*H4562</f>
        <v>0</v>
      </c>
      <c r="AR4562" s="24" t="s">
        <v>133</v>
      </c>
      <c r="AT4562" s="24" t="s">
        <v>129</v>
      </c>
      <c r="AU4562" s="24" t="s">
        <v>138</v>
      </c>
      <c r="AY4562" s="24" t="s">
        <v>126</v>
      </c>
      <c r="BE4562" s="204">
        <f>IF(N4562="základní",J4562,0)</f>
        <v>0</v>
      </c>
      <c r="BF4562" s="204">
        <f>IF(N4562="snížená",J4562,0)</f>
        <v>0</v>
      </c>
      <c r="BG4562" s="204">
        <f>IF(N4562="zákl. přenesená",J4562,0)</f>
        <v>0</v>
      </c>
      <c r="BH4562" s="204">
        <f>IF(N4562="sníž. přenesená",J4562,0)</f>
        <v>0</v>
      </c>
      <c r="BI4562" s="204">
        <f>IF(N4562="nulová",J4562,0)</f>
        <v>0</v>
      </c>
      <c r="BJ4562" s="24" t="s">
        <v>134</v>
      </c>
      <c r="BK4562" s="204">
        <f>ROUND(I4562*H4562,2)</f>
        <v>0</v>
      </c>
      <c r="BL4562" s="24" t="s">
        <v>133</v>
      </c>
      <c r="BM4562" s="24" t="s">
        <v>5525</v>
      </c>
    </row>
    <row r="4563" spans="2:65" s="1" customFormat="1" ht="13.5">
      <c r="B4563" s="41"/>
      <c r="C4563" s="63"/>
      <c r="D4563" s="205" t="s">
        <v>135</v>
      </c>
      <c r="E4563" s="63"/>
      <c r="F4563" s="206" t="s">
        <v>5524</v>
      </c>
      <c r="G4563" s="63"/>
      <c r="H4563" s="63"/>
      <c r="I4563" s="163"/>
      <c r="J4563" s="63"/>
      <c r="K4563" s="63"/>
      <c r="L4563" s="61"/>
      <c r="M4563" s="207"/>
      <c r="N4563" s="42"/>
      <c r="O4563" s="42"/>
      <c r="P4563" s="42"/>
      <c r="Q4563" s="42"/>
      <c r="R4563" s="42"/>
      <c r="S4563" s="42"/>
      <c r="T4563" s="78"/>
      <c r="AT4563" s="24" t="s">
        <v>135</v>
      </c>
      <c r="AU4563" s="24" t="s">
        <v>138</v>
      </c>
    </row>
    <row r="4564" spans="2:65" s="1" customFormat="1" ht="22.5" customHeight="1">
      <c r="B4564" s="41"/>
      <c r="C4564" s="193" t="s">
        <v>3034</v>
      </c>
      <c r="D4564" s="193" t="s">
        <v>129</v>
      </c>
      <c r="E4564" s="194" t="s">
        <v>5526</v>
      </c>
      <c r="F4564" s="195" t="s">
        <v>5527</v>
      </c>
      <c r="G4564" s="196" t="s">
        <v>489</v>
      </c>
      <c r="H4564" s="197">
        <v>1</v>
      </c>
      <c r="I4564" s="198"/>
      <c r="J4564" s="199">
        <f>ROUND(I4564*H4564,2)</f>
        <v>0</v>
      </c>
      <c r="K4564" s="195" t="s">
        <v>21</v>
      </c>
      <c r="L4564" s="61"/>
      <c r="M4564" s="200" t="s">
        <v>21</v>
      </c>
      <c r="N4564" s="201" t="s">
        <v>42</v>
      </c>
      <c r="O4564" s="42"/>
      <c r="P4564" s="202">
        <f>O4564*H4564</f>
        <v>0</v>
      </c>
      <c r="Q4564" s="202">
        <v>0</v>
      </c>
      <c r="R4564" s="202">
        <f>Q4564*H4564</f>
        <v>0</v>
      </c>
      <c r="S4564" s="202">
        <v>0</v>
      </c>
      <c r="T4564" s="203">
        <f>S4564*H4564</f>
        <v>0</v>
      </c>
      <c r="AR4564" s="24" t="s">
        <v>133</v>
      </c>
      <c r="AT4564" s="24" t="s">
        <v>129</v>
      </c>
      <c r="AU4564" s="24" t="s">
        <v>138</v>
      </c>
      <c r="AY4564" s="24" t="s">
        <v>126</v>
      </c>
      <c r="BE4564" s="204">
        <f>IF(N4564="základní",J4564,0)</f>
        <v>0</v>
      </c>
      <c r="BF4564" s="204">
        <f>IF(N4564="snížená",J4564,0)</f>
        <v>0</v>
      </c>
      <c r="BG4564" s="204">
        <f>IF(N4564="zákl. přenesená",J4564,0)</f>
        <v>0</v>
      </c>
      <c r="BH4564" s="204">
        <f>IF(N4564="sníž. přenesená",J4564,0)</f>
        <v>0</v>
      </c>
      <c r="BI4564" s="204">
        <f>IF(N4564="nulová",J4564,0)</f>
        <v>0</v>
      </c>
      <c r="BJ4564" s="24" t="s">
        <v>134</v>
      </c>
      <c r="BK4564" s="204">
        <f>ROUND(I4564*H4564,2)</f>
        <v>0</v>
      </c>
      <c r="BL4564" s="24" t="s">
        <v>133</v>
      </c>
      <c r="BM4564" s="24" t="s">
        <v>5528</v>
      </c>
    </row>
    <row r="4565" spans="2:65" s="1" customFormat="1" ht="13.5">
      <c r="B4565" s="41"/>
      <c r="C4565" s="63"/>
      <c r="D4565" s="205" t="s">
        <v>135</v>
      </c>
      <c r="E4565" s="63"/>
      <c r="F4565" s="206" t="s">
        <v>5527</v>
      </c>
      <c r="G4565" s="63"/>
      <c r="H4565" s="63"/>
      <c r="I4565" s="163"/>
      <c r="J4565" s="63"/>
      <c r="K4565" s="63"/>
      <c r="L4565" s="61"/>
      <c r="M4565" s="207"/>
      <c r="N4565" s="42"/>
      <c r="O4565" s="42"/>
      <c r="P4565" s="42"/>
      <c r="Q4565" s="42"/>
      <c r="R4565" s="42"/>
      <c r="S4565" s="42"/>
      <c r="T4565" s="78"/>
      <c r="AT4565" s="24" t="s">
        <v>135</v>
      </c>
      <c r="AU4565" s="24" t="s">
        <v>138</v>
      </c>
    </row>
    <row r="4566" spans="2:65" s="1" customFormat="1" ht="22.5" customHeight="1">
      <c r="B4566" s="41"/>
      <c r="C4566" s="193" t="s">
        <v>5529</v>
      </c>
      <c r="D4566" s="193" t="s">
        <v>129</v>
      </c>
      <c r="E4566" s="194" t="s">
        <v>5530</v>
      </c>
      <c r="F4566" s="195" t="s">
        <v>5531</v>
      </c>
      <c r="G4566" s="196" t="s">
        <v>489</v>
      </c>
      <c r="H4566" s="197">
        <v>1</v>
      </c>
      <c r="I4566" s="198"/>
      <c r="J4566" s="199">
        <f>ROUND(I4566*H4566,2)</f>
        <v>0</v>
      </c>
      <c r="K4566" s="195" t="s">
        <v>21</v>
      </c>
      <c r="L4566" s="61"/>
      <c r="M4566" s="200" t="s">
        <v>21</v>
      </c>
      <c r="N4566" s="201" t="s">
        <v>42</v>
      </c>
      <c r="O4566" s="42"/>
      <c r="P4566" s="202">
        <f>O4566*H4566</f>
        <v>0</v>
      </c>
      <c r="Q4566" s="202">
        <v>0</v>
      </c>
      <c r="R4566" s="202">
        <f>Q4566*H4566</f>
        <v>0</v>
      </c>
      <c r="S4566" s="202">
        <v>0</v>
      </c>
      <c r="T4566" s="203">
        <f>S4566*H4566</f>
        <v>0</v>
      </c>
      <c r="AR4566" s="24" t="s">
        <v>133</v>
      </c>
      <c r="AT4566" s="24" t="s">
        <v>129</v>
      </c>
      <c r="AU4566" s="24" t="s">
        <v>138</v>
      </c>
      <c r="AY4566" s="24" t="s">
        <v>126</v>
      </c>
      <c r="BE4566" s="204">
        <f>IF(N4566="základní",J4566,0)</f>
        <v>0</v>
      </c>
      <c r="BF4566" s="204">
        <f>IF(N4566="snížená",J4566,0)</f>
        <v>0</v>
      </c>
      <c r="BG4566" s="204">
        <f>IF(N4566="zákl. přenesená",J4566,0)</f>
        <v>0</v>
      </c>
      <c r="BH4566" s="204">
        <f>IF(N4566="sníž. přenesená",J4566,0)</f>
        <v>0</v>
      </c>
      <c r="BI4566" s="204">
        <f>IF(N4566="nulová",J4566,0)</f>
        <v>0</v>
      </c>
      <c r="BJ4566" s="24" t="s">
        <v>134</v>
      </c>
      <c r="BK4566" s="204">
        <f>ROUND(I4566*H4566,2)</f>
        <v>0</v>
      </c>
      <c r="BL4566" s="24" t="s">
        <v>133</v>
      </c>
      <c r="BM4566" s="24" t="s">
        <v>5532</v>
      </c>
    </row>
    <row r="4567" spans="2:65" s="1" customFormat="1" ht="13.5">
      <c r="B4567" s="41"/>
      <c r="C4567" s="63"/>
      <c r="D4567" s="205" t="s">
        <v>135</v>
      </c>
      <c r="E4567" s="63"/>
      <c r="F4567" s="206" t="s">
        <v>5531</v>
      </c>
      <c r="G4567" s="63"/>
      <c r="H4567" s="63"/>
      <c r="I4567" s="163"/>
      <c r="J4567" s="63"/>
      <c r="K4567" s="63"/>
      <c r="L4567" s="61"/>
      <c r="M4567" s="207"/>
      <c r="N4567" s="42"/>
      <c r="O4567" s="42"/>
      <c r="P4567" s="42"/>
      <c r="Q4567" s="42"/>
      <c r="R4567" s="42"/>
      <c r="S4567" s="42"/>
      <c r="T4567" s="78"/>
      <c r="AT4567" s="24" t="s">
        <v>135</v>
      </c>
      <c r="AU4567" s="24" t="s">
        <v>138</v>
      </c>
    </row>
    <row r="4568" spans="2:65" s="1" customFormat="1" ht="22.5" customHeight="1">
      <c r="B4568" s="41"/>
      <c r="C4568" s="193" t="s">
        <v>3098</v>
      </c>
      <c r="D4568" s="193" t="s">
        <v>129</v>
      </c>
      <c r="E4568" s="194" t="s">
        <v>5533</v>
      </c>
      <c r="F4568" s="195" t="s">
        <v>5534</v>
      </c>
      <c r="G4568" s="196" t="s">
        <v>489</v>
      </c>
      <c r="H4568" s="197">
        <v>1</v>
      </c>
      <c r="I4568" s="198"/>
      <c r="J4568" s="199">
        <f>ROUND(I4568*H4568,2)</f>
        <v>0</v>
      </c>
      <c r="K4568" s="195" t="s">
        <v>21</v>
      </c>
      <c r="L4568" s="61"/>
      <c r="M4568" s="200" t="s">
        <v>21</v>
      </c>
      <c r="N4568" s="201" t="s">
        <v>42</v>
      </c>
      <c r="O4568" s="42"/>
      <c r="P4568" s="202">
        <f>O4568*H4568</f>
        <v>0</v>
      </c>
      <c r="Q4568" s="202">
        <v>0</v>
      </c>
      <c r="R4568" s="202">
        <f>Q4568*H4568</f>
        <v>0</v>
      </c>
      <c r="S4568" s="202">
        <v>0</v>
      </c>
      <c r="T4568" s="203">
        <f>S4568*H4568</f>
        <v>0</v>
      </c>
      <c r="AR4568" s="24" t="s">
        <v>133</v>
      </c>
      <c r="AT4568" s="24" t="s">
        <v>129</v>
      </c>
      <c r="AU4568" s="24" t="s">
        <v>138</v>
      </c>
      <c r="AY4568" s="24" t="s">
        <v>126</v>
      </c>
      <c r="BE4568" s="204">
        <f>IF(N4568="základní",J4568,0)</f>
        <v>0</v>
      </c>
      <c r="BF4568" s="204">
        <f>IF(N4568="snížená",J4568,0)</f>
        <v>0</v>
      </c>
      <c r="BG4568" s="204">
        <f>IF(N4568="zákl. přenesená",J4568,0)</f>
        <v>0</v>
      </c>
      <c r="BH4568" s="204">
        <f>IF(N4568="sníž. přenesená",J4568,0)</f>
        <v>0</v>
      </c>
      <c r="BI4568" s="204">
        <f>IF(N4568="nulová",J4568,0)</f>
        <v>0</v>
      </c>
      <c r="BJ4568" s="24" t="s">
        <v>134</v>
      </c>
      <c r="BK4568" s="204">
        <f>ROUND(I4568*H4568,2)</f>
        <v>0</v>
      </c>
      <c r="BL4568" s="24" t="s">
        <v>133</v>
      </c>
      <c r="BM4568" s="24" t="s">
        <v>5535</v>
      </c>
    </row>
    <row r="4569" spans="2:65" s="1" customFormat="1" ht="13.5">
      <c r="B4569" s="41"/>
      <c r="C4569" s="63"/>
      <c r="D4569" s="205" t="s">
        <v>135</v>
      </c>
      <c r="E4569" s="63"/>
      <c r="F4569" s="206" t="s">
        <v>5534</v>
      </c>
      <c r="G4569" s="63"/>
      <c r="H4569" s="63"/>
      <c r="I4569" s="163"/>
      <c r="J4569" s="63"/>
      <c r="K4569" s="63"/>
      <c r="L4569" s="61"/>
      <c r="M4569" s="207"/>
      <c r="N4569" s="42"/>
      <c r="O4569" s="42"/>
      <c r="P4569" s="42"/>
      <c r="Q4569" s="42"/>
      <c r="R4569" s="42"/>
      <c r="S4569" s="42"/>
      <c r="T4569" s="78"/>
      <c r="AT4569" s="24" t="s">
        <v>135</v>
      </c>
      <c r="AU4569" s="24" t="s">
        <v>138</v>
      </c>
    </row>
    <row r="4570" spans="2:65" s="1" customFormat="1" ht="22.5" customHeight="1">
      <c r="B4570" s="41"/>
      <c r="C4570" s="193" t="s">
        <v>5536</v>
      </c>
      <c r="D4570" s="193" t="s">
        <v>129</v>
      </c>
      <c r="E4570" s="194" t="s">
        <v>5537</v>
      </c>
      <c r="F4570" s="195" t="s">
        <v>5437</v>
      </c>
      <c r="G4570" s="196" t="s">
        <v>489</v>
      </c>
      <c r="H4570" s="197">
        <v>4</v>
      </c>
      <c r="I4570" s="198"/>
      <c r="J4570" s="199">
        <f>ROUND(I4570*H4570,2)</f>
        <v>0</v>
      </c>
      <c r="K4570" s="195" t="s">
        <v>21</v>
      </c>
      <c r="L4570" s="61"/>
      <c r="M4570" s="200" t="s">
        <v>21</v>
      </c>
      <c r="N4570" s="201" t="s">
        <v>42</v>
      </c>
      <c r="O4570" s="42"/>
      <c r="P4570" s="202">
        <f>O4570*H4570</f>
        <v>0</v>
      </c>
      <c r="Q4570" s="202">
        <v>0</v>
      </c>
      <c r="R4570" s="202">
        <f>Q4570*H4570</f>
        <v>0</v>
      </c>
      <c r="S4570" s="202">
        <v>0</v>
      </c>
      <c r="T4570" s="203">
        <f>S4570*H4570</f>
        <v>0</v>
      </c>
      <c r="AR4570" s="24" t="s">
        <v>133</v>
      </c>
      <c r="AT4570" s="24" t="s">
        <v>129</v>
      </c>
      <c r="AU4570" s="24" t="s">
        <v>138</v>
      </c>
      <c r="AY4570" s="24" t="s">
        <v>126</v>
      </c>
      <c r="BE4570" s="204">
        <f>IF(N4570="základní",J4570,0)</f>
        <v>0</v>
      </c>
      <c r="BF4570" s="204">
        <f>IF(N4570="snížená",J4570,0)</f>
        <v>0</v>
      </c>
      <c r="BG4570" s="204">
        <f>IF(N4570="zákl. přenesená",J4570,0)</f>
        <v>0</v>
      </c>
      <c r="BH4570" s="204">
        <f>IF(N4570="sníž. přenesená",J4570,0)</f>
        <v>0</v>
      </c>
      <c r="BI4570" s="204">
        <f>IF(N4570="nulová",J4570,0)</f>
        <v>0</v>
      </c>
      <c r="BJ4570" s="24" t="s">
        <v>134</v>
      </c>
      <c r="BK4570" s="204">
        <f>ROUND(I4570*H4570,2)</f>
        <v>0</v>
      </c>
      <c r="BL4570" s="24" t="s">
        <v>133</v>
      </c>
      <c r="BM4570" s="24" t="s">
        <v>5538</v>
      </c>
    </row>
    <row r="4571" spans="2:65" s="1" customFormat="1" ht="13.5">
      <c r="B4571" s="41"/>
      <c r="C4571" s="63"/>
      <c r="D4571" s="205" t="s">
        <v>135</v>
      </c>
      <c r="E4571" s="63"/>
      <c r="F4571" s="206" t="s">
        <v>5437</v>
      </c>
      <c r="G4571" s="63"/>
      <c r="H4571" s="63"/>
      <c r="I4571" s="163"/>
      <c r="J4571" s="63"/>
      <c r="K4571" s="63"/>
      <c r="L4571" s="61"/>
      <c r="M4571" s="207"/>
      <c r="N4571" s="42"/>
      <c r="O4571" s="42"/>
      <c r="P4571" s="42"/>
      <c r="Q4571" s="42"/>
      <c r="R4571" s="42"/>
      <c r="S4571" s="42"/>
      <c r="T4571" s="78"/>
      <c r="AT4571" s="24" t="s">
        <v>135</v>
      </c>
      <c r="AU4571" s="24" t="s">
        <v>138</v>
      </c>
    </row>
    <row r="4572" spans="2:65" s="1" customFormat="1" ht="22.5" customHeight="1">
      <c r="B4572" s="41"/>
      <c r="C4572" s="193" t="s">
        <v>3102</v>
      </c>
      <c r="D4572" s="193" t="s">
        <v>129</v>
      </c>
      <c r="E4572" s="194" t="s">
        <v>5539</v>
      </c>
      <c r="F4572" s="195" t="s">
        <v>5540</v>
      </c>
      <c r="G4572" s="196" t="s">
        <v>489</v>
      </c>
      <c r="H4572" s="197">
        <v>1</v>
      </c>
      <c r="I4572" s="198"/>
      <c r="J4572" s="199">
        <f>ROUND(I4572*H4572,2)</f>
        <v>0</v>
      </c>
      <c r="K4572" s="195" t="s">
        <v>21</v>
      </c>
      <c r="L4572" s="61"/>
      <c r="M4572" s="200" t="s">
        <v>21</v>
      </c>
      <c r="N4572" s="201" t="s">
        <v>42</v>
      </c>
      <c r="O4572" s="42"/>
      <c r="P4572" s="202">
        <f>O4572*H4572</f>
        <v>0</v>
      </c>
      <c r="Q4572" s="202">
        <v>0</v>
      </c>
      <c r="R4572" s="202">
        <f>Q4572*H4572</f>
        <v>0</v>
      </c>
      <c r="S4572" s="202">
        <v>0</v>
      </c>
      <c r="T4572" s="203">
        <f>S4572*H4572</f>
        <v>0</v>
      </c>
      <c r="AR4572" s="24" t="s">
        <v>133</v>
      </c>
      <c r="AT4572" s="24" t="s">
        <v>129</v>
      </c>
      <c r="AU4572" s="24" t="s">
        <v>138</v>
      </c>
      <c r="AY4572" s="24" t="s">
        <v>126</v>
      </c>
      <c r="BE4572" s="204">
        <f>IF(N4572="základní",J4572,0)</f>
        <v>0</v>
      </c>
      <c r="BF4572" s="204">
        <f>IF(N4572="snížená",J4572,0)</f>
        <v>0</v>
      </c>
      <c r="BG4572" s="204">
        <f>IF(N4572="zákl. přenesená",J4572,0)</f>
        <v>0</v>
      </c>
      <c r="BH4572" s="204">
        <f>IF(N4572="sníž. přenesená",J4572,0)</f>
        <v>0</v>
      </c>
      <c r="BI4572" s="204">
        <f>IF(N4572="nulová",J4572,0)</f>
        <v>0</v>
      </c>
      <c r="BJ4572" s="24" t="s">
        <v>134</v>
      </c>
      <c r="BK4572" s="204">
        <f>ROUND(I4572*H4572,2)</f>
        <v>0</v>
      </c>
      <c r="BL4572" s="24" t="s">
        <v>133</v>
      </c>
      <c r="BM4572" s="24" t="s">
        <v>5541</v>
      </c>
    </row>
    <row r="4573" spans="2:65" s="1" customFormat="1" ht="13.5">
      <c r="B4573" s="41"/>
      <c r="C4573" s="63"/>
      <c r="D4573" s="205" t="s">
        <v>135</v>
      </c>
      <c r="E4573" s="63"/>
      <c r="F4573" s="206" t="s">
        <v>5540</v>
      </c>
      <c r="G4573" s="63"/>
      <c r="H4573" s="63"/>
      <c r="I4573" s="163"/>
      <c r="J4573" s="63"/>
      <c r="K4573" s="63"/>
      <c r="L4573" s="61"/>
      <c r="M4573" s="207"/>
      <c r="N4573" s="42"/>
      <c r="O4573" s="42"/>
      <c r="P4573" s="42"/>
      <c r="Q4573" s="42"/>
      <c r="R4573" s="42"/>
      <c r="S4573" s="42"/>
      <c r="T4573" s="78"/>
      <c r="AT4573" s="24" t="s">
        <v>135</v>
      </c>
      <c r="AU4573" s="24" t="s">
        <v>138</v>
      </c>
    </row>
    <row r="4574" spans="2:65" s="1" customFormat="1" ht="22.5" customHeight="1">
      <c r="B4574" s="41"/>
      <c r="C4574" s="193" t="s">
        <v>5542</v>
      </c>
      <c r="D4574" s="193" t="s">
        <v>129</v>
      </c>
      <c r="E4574" s="194" t="s">
        <v>5543</v>
      </c>
      <c r="F4574" s="195" t="s">
        <v>5544</v>
      </c>
      <c r="G4574" s="196" t="s">
        <v>489</v>
      </c>
      <c r="H4574" s="197">
        <v>46</v>
      </c>
      <c r="I4574" s="198"/>
      <c r="J4574" s="199">
        <f>ROUND(I4574*H4574,2)</f>
        <v>0</v>
      </c>
      <c r="K4574" s="195" t="s">
        <v>21</v>
      </c>
      <c r="L4574" s="61"/>
      <c r="M4574" s="200" t="s">
        <v>21</v>
      </c>
      <c r="N4574" s="201" t="s">
        <v>42</v>
      </c>
      <c r="O4574" s="42"/>
      <c r="P4574" s="202">
        <f>O4574*H4574</f>
        <v>0</v>
      </c>
      <c r="Q4574" s="202">
        <v>0</v>
      </c>
      <c r="R4574" s="202">
        <f>Q4574*H4574</f>
        <v>0</v>
      </c>
      <c r="S4574" s="202">
        <v>0</v>
      </c>
      <c r="T4574" s="203">
        <f>S4574*H4574</f>
        <v>0</v>
      </c>
      <c r="AR4574" s="24" t="s">
        <v>133</v>
      </c>
      <c r="AT4574" s="24" t="s">
        <v>129</v>
      </c>
      <c r="AU4574" s="24" t="s">
        <v>138</v>
      </c>
      <c r="AY4574" s="24" t="s">
        <v>126</v>
      </c>
      <c r="BE4574" s="204">
        <f>IF(N4574="základní",J4574,0)</f>
        <v>0</v>
      </c>
      <c r="BF4574" s="204">
        <f>IF(N4574="snížená",J4574,0)</f>
        <v>0</v>
      </c>
      <c r="BG4574" s="204">
        <f>IF(N4574="zákl. přenesená",J4574,0)</f>
        <v>0</v>
      </c>
      <c r="BH4574" s="204">
        <f>IF(N4574="sníž. přenesená",J4574,0)</f>
        <v>0</v>
      </c>
      <c r="BI4574" s="204">
        <f>IF(N4574="nulová",J4574,0)</f>
        <v>0</v>
      </c>
      <c r="BJ4574" s="24" t="s">
        <v>134</v>
      </c>
      <c r="BK4574" s="204">
        <f>ROUND(I4574*H4574,2)</f>
        <v>0</v>
      </c>
      <c r="BL4574" s="24" t="s">
        <v>133</v>
      </c>
      <c r="BM4574" s="24" t="s">
        <v>5545</v>
      </c>
    </row>
    <row r="4575" spans="2:65" s="1" customFormat="1" ht="13.5">
      <c r="B4575" s="41"/>
      <c r="C4575" s="63"/>
      <c r="D4575" s="205" t="s">
        <v>135</v>
      </c>
      <c r="E4575" s="63"/>
      <c r="F4575" s="206" t="s">
        <v>5544</v>
      </c>
      <c r="G4575" s="63"/>
      <c r="H4575" s="63"/>
      <c r="I4575" s="163"/>
      <c r="J4575" s="63"/>
      <c r="K4575" s="63"/>
      <c r="L4575" s="61"/>
      <c r="M4575" s="207"/>
      <c r="N4575" s="42"/>
      <c r="O4575" s="42"/>
      <c r="P4575" s="42"/>
      <c r="Q4575" s="42"/>
      <c r="R4575" s="42"/>
      <c r="S4575" s="42"/>
      <c r="T4575" s="78"/>
      <c r="AT4575" s="24" t="s">
        <v>135</v>
      </c>
      <c r="AU4575" s="24" t="s">
        <v>138</v>
      </c>
    </row>
    <row r="4576" spans="2:65" s="1" customFormat="1" ht="22.5" customHeight="1">
      <c r="B4576" s="41"/>
      <c r="C4576" s="193" t="s">
        <v>3108</v>
      </c>
      <c r="D4576" s="193" t="s">
        <v>129</v>
      </c>
      <c r="E4576" s="194" t="s">
        <v>5546</v>
      </c>
      <c r="F4576" s="195" t="s">
        <v>5547</v>
      </c>
      <c r="G4576" s="196" t="s">
        <v>489</v>
      </c>
      <c r="H4576" s="197">
        <v>46</v>
      </c>
      <c r="I4576" s="198"/>
      <c r="J4576" s="199">
        <f>ROUND(I4576*H4576,2)</f>
        <v>0</v>
      </c>
      <c r="K4576" s="195" t="s">
        <v>21</v>
      </c>
      <c r="L4576" s="61"/>
      <c r="M4576" s="200" t="s">
        <v>21</v>
      </c>
      <c r="N4576" s="201" t="s">
        <v>42</v>
      </c>
      <c r="O4576" s="42"/>
      <c r="P4576" s="202">
        <f>O4576*H4576</f>
        <v>0</v>
      </c>
      <c r="Q4576" s="202">
        <v>0</v>
      </c>
      <c r="R4576" s="202">
        <f>Q4576*H4576</f>
        <v>0</v>
      </c>
      <c r="S4576" s="202">
        <v>0</v>
      </c>
      <c r="T4576" s="203">
        <f>S4576*H4576</f>
        <v>0</v>
      </c>
      <c r="AR4576" s="24" t="s">
        <v>133</v>
      </c>
      <c r="AT4576" s="24" t="s">
        <v>129</v>
      </c>
      <c r="AU4576" s="24" t="s">
        <v>138</v>
      </c>
      <c r="AY4576" s="24" t="s">
        <v>126</v>
      </c>
      <c r="BE4576" s="204">
        <f>IF(N4576="základní",J4576,0)</f>
        <v>0</v>
      </c>
      <c r="BF4576" s="204">
        <f>IF(N4576="snížená",J4576,0)</f>
        <v>0</v>
      </c>
      <c r="BG4576" s="204">
        <f>IF(N4576="zákl. přenesená",J4576,0)</f>
        <v>0</v>
      </c>
      <c r="BH4576" s="204">
        <f>IF(N4576="sníž. přenesená",J4576,0)</f>
        <v>0</v>
      </c>
      <c r="BI4576" s="204">
        <f>IF(N4576="nulová",J4576,0)</f>
        <v>0</v>
      </c>
      <c r="BJ4576" s="24" t="s">
        <v>134</v>
      </c>
      <c r="BK4576" s="204">
        <f>ROUND(I4576*H4576,2)</f>
        <v>0</v>
      </c>
      <c r="BL4576" s="24" t="s">
        <v>133</v>
      </c>
      <c r="BM4576" s="24" t="s">
        <v>5548</v>
      </c>
    </row>
    <row r="4577" spans="2:65" s="1" customFormat="1" ht="13.5">
      <c r="B4577" s="41"/>
      <c r="C4577" s="63"/>
      <c r="D4577" s="205" t="s">
        <v>135</v>
      </c>
      <c r="E4577" s="63"/>
      <c r="F4577" s="206" t="s">
        <v>5547</v>
      </c>
      <c r="G4577" s="63"/>
      <c r="H4577" s="63"/>
      <c r="I4577" s="163"/>
      <c r="J4577" s="63"/>
      <c r="K4577" s="63"/>
      <c r="L4577" s="61"/>
      <c r="M4577" s="207"/>
      <c r="N4577" s="42"/>
      <c r="O4577" s="42"/>
      <c r="P4577" s="42"/>
      <c r="Q4577" s="42"/>
      <c r="R4577" s="42"/>
      <c r="S4577" s="42"/>
      <c r="T4577" s="78"/>
      <c r="AT4577" s="24" t="s">
        <v>135</v>
      </c>
      <c r="AU4577" s="24" t="s">
        <v>138</v>
      </c>
    </row>
    <row r="4578" spans="2:65" s="1" customFormat="1" ht="22.5" customHeight="1">
      <c r="B4578" s="41"/>
      <c r="C4578" s="193" t="s">
        <v>5549</v>
      </c>
      <c r="D4578" s="193" t="s">
        <v>129</v>
      </c>
      <c r="E4578" s="194" t="s">
        <v>5550</v>
      </c>
      <c r="F4578" s="195" t="s">
        <v>5551</v>
      </c>
      <c r="G4578" s="196" t="s">
        <v>489</v>
      </c>
      <c r="H4578" s="197">
        <v>23</v>
      </c>
      <c r="I4578" s="198"/>
      <c r="J4578" s="199">
        <f>ROUND(I4578*H4578,2)</f>
        <v>0</v>
      </c>
      <c r="K4578" s="195" t="s">
        <v>21</v>
      </c>
      <c r="L4578" s="61"/>
      <c r="M4578" s="200" t="s">
        <v>21</v>
      </c>
      <c r="N4578" s="201" t="s">
        <v>42</v>
      </c>
      <c r="O4578" s="42"/>
      <c r="P4578" s="202">
        <f>O4578*H4578</f>
        <v>0</v>
      </c>
      <c r="Q4578" s="202">
        <v>0</v>
      </c>
      <c r="R4578" s="202">
        <f>Q4578*H4578</f>
        <v>0</v>
      </c>
      <c r="S4578" s="202">
        <v>0</v>
      </c>
      <c r="T4578" s="203">
        <f>S4578*H4578</f>
        <v>0</v>
      </c>
      <c r="AR4578" s="24" t="s">
        <v>133</v>
      </c>
      <c r="AT4578" s="24" t="s">
        <v>129</v>
      </c>
      <c r="AU4578" s="24" t="s">
        <v>138</v>
      </c>
      <c r="AY4578" s="24" t="s">
        <v>126</v>
      </c>
      <c r="BE4578" s="204">
        <f>IF(N4578="základní",J4578,0)</f>
        <v>0</v>
      </c>
      <c r="BF4578" s="204">
        <f>IF(N4578="snížená",J4578,0)</f>
        <v>0</v>
      </c>
      <c r="BG4578" s="204">
        <f>IF(N4578="zákl. přenesená",J4578,0)</f>
        <v>0</v>
      </c>
      <c r="BH4578" s="204">
        <f>IF(N4578="sníž. přenesená",J4578,0)</f>
        <v>0</v>
      </c>
      <c r="BI4578" s="204">
        <f>IF(N4578="nulová",J4578,0)</f>
        <v>0</v>
      </c>
      <c r="BJ4578" s="24" t="s">
        <v>134</v>
      </c>
      <c r="BK4578" s="204">
        <f>ROUND(I4578*H4578,2)</f>
        <v>0</v>
      </c>
      <c r="BL4578" s="24" t="s">
        <v>133</v>
      </c>
      <c r="BM4578" s="24" t="s">
        <v>5552</v>
      </c>
    </row>
    <row r="4579" spans="2:65" s="1" customFormat="1" ht="13.5">
      <c r="B4579" s="41"/>
      <c r="C4579" s="63"/>
      <c r="D4579" s="205" t="s">
        <v>135</v>
      </c>
      <c r="E4579" s="63"/>
      <c r="F4579" s="206" t="s">
        <v>5551</v>
      </c>
      <c r="G4579" s="63"/>
      <c r="H4579" s="63"/>
      <c r="I4579" s="163"/>
      <c r="J4579" s="63"/>
      <c r="K4579" s="63"/>
      <c r="L4579" s="61"/>
      <c r="M4579" s="207"/>
      <c r="N4579" s="42"/>
      <c r="O4579" s="42"/>
      <c r="P4579" s="42"/>
      <c r="Q4579" s="42"/>
      <c r="R4579" s="42"/>
      <c r="S4579" s="42"/>
      <c r="T4579" s="78"/>
      <c r="AT4579" s="24" t="s">
        <v>135</v>
      </c>
      <c r="AU4579" s="24" t="s">
        <v>138</v>
      </c>
    </row>
    <row r="4580" spans="2:65" s="1" customFormat="1" ht="22.5" customHeight="1">
      <c r="B4580" s="41"/>
      <c r="C4580" s="193" t="s">
        <v>3112</v>
      </c>
      <c r="D4580" s="193" t="s">
        <v>129</v>
      </c>
      <c r="E4580" s="194" t="s">
        <v>5553</v>
      </c>
      <c r="F4580" s="195" t="s">
        <v>5554</v>
      </c>
      <c r="G4580" s="196" t="s">
        <v>489</v>
      </c>
      <c r="H4580" s="197">
        <v>46</v>
      </c>
      <c r="I4580" s="198"/>
      <c r="J4580" s="199">
        <f>ROUND(I4580*H4580,2)</f>
        <v>0</v>
      </c>
      <c r="K4580" s="195" t="s">
        <v>21</v>
      </c>
      <c r="L4580" s="61"/>
      <c r="M4580" s="200" t="s">
        <v>21</v>
      </c>
      <c r="N4580" s="201" t="s">
        <v>42</v>
      </c>
      <c r="O4580" s="42"/>
      <c r="P4580" s="202">
        <f>O4580*H4580</f>
        <v>0</v>
      </c>
      <c r="Q4580" s="202">
        <v>0</v>
      </c>
      <c r="R4580" s="202">
        <f>Q4580*H4580</f>
        <v>0</v>
      </c>
      <c r="S4580" s="202">
        <v>0</v>
      </c>
      <c r="T4580" s="203">
        <f>S4580*H4580</f>
        <v>0</v>
      </c>
      <c r="AR4580" s="24" t="s">
        <v>133</v>
      </c>
      <c r="AT4580" s="24" t="s">
        <v>129</v>
      </c>
      <c r="AU4580" s="24" t="s">
        <v>138</v>
      </c>
      <c r="AY4580" s="24" t="s">
        <v>126</v>
      </c>
      <c r="BE4580" s="204">
        <f>IF(N4580="základní",J4580,0)</f>
        <v>0</v>
      </c>
      <c r="BF4580" s="204">
        <f>IF(N4580="snížená",J4580,0)</f>
        <v>0</v>
      </c>
      <c r="BG4580" s="204">
        <f>IF(N4580="zákl. přenesená",J4580,0)</f>
        <v>0</v>
      </c>
      <c r="BH4580" s="204">
        <f>IF(N4580="sníž. přenesená",J4580,0)</f>
        <v>0</v>
      </c>
      <c r="BI4580" s="204">
        <f>IF(N4580="nulová",J4580,0)</f>
        <v>0</v>
      </c>
      <c r="BJ4580" s="24" t="s">
        <v>134</v>
      </c>
      <c r="BK4580" s="204">
        <f>ROUND(I4580*H4580,2)</f>
        <v>0</v>
      </c>
      <c r="BL4580" s="24" t="s">
        <v>133</v>
      </c>
      <c r="BM4580" s="24" t="s">
        <v>5555</v>
      </c>
    </row>
    <row r="4581" spans="2:65" s="1" customFormat="1" ht="13.5">
      <c r="B4581" s="41"/>
      <c r="C4581" s="63"/>
      <c r="D4581" s="205" t="s">
        <v>135</v>
      </c>
      <c r="E4581" s="63"/>
      <c r="F4581" s="206" t="s">
        <v>5554</v>
      </c>
      <c r="G4581" s="63"/>
      <c r="H4581" s="63"/>
      <c r="I4581" s="163"/>
      <c r="J4581" s="63"/>
      <c r="K4581" s="63"/>
      <c r="L4581" s="61"/>
      <c r="M4581" s="207"/>
      <c r="N4581" s="42"/>
      <c r="O4581" s="42"/>
      <c r="P4581" s="42"/>
      <c r="Q4581" s="42"/>
      <c r="R4581" s="42"/>
      <c r="S4581" s="42"/>
      <c r="T4581" s="78"/>
      <c r="AT4581" s="24" t="s">
        <v>135</v>
      </c>
      <c r="AU4581" s="24" t="s">
        <v>138</v>
      </c>
    </row>
    <row r="4582" spans="2:65" s="1" customFormat="1" ht="22.5" customHeight="1">
      <c r="B4582" s="41"/>
      <c r="C4582" s="193" t="s">
        <v>5556</v>
      </c>
      <c r="D4582" s="193" t="s">
        <v>129</v>
      </c>
      <c r="E4582" s="194" t="s">
        <v>5557</v>
      </c>
      <c r="F4582" s="195" t="s">
        <v>5558</v>
      </c>
      <c r="G4582" s="196" t="s">
        <v>489</v>
      </c>
      <c r="H4582" s="197">
        <v>23</v>
      </c>
      <c r="I4582" s="198"/>
      <c r="J4582" s="199">
        <f>ROUND(I4582*H4582,2)</f>
        <v>0</v>
      </c>
      <c r="K4582" s="195" t="s">
        <v>21</v>
      </c>
      <c r="L4582" s="61"/>
      <c r="M4582" s="200" t="s">
        <v>21</v>
      </c>
      <c r="N4582" s="201" t="s">
        <v>42</v>
      </c>
      <c r="O4582" s="42"/>
      <c r="P4582" s="202">
        <f>O4582*H4582</f>
        <v>0</v>
      </c>
      <c r="Q4582" s="202">
        <v>0</v>
      </c>
      <c r="R4582" s="202">
        <f>Q4582*H4582</f>
        <v>0</v>
      </c>
      <c r="S4582" s="202">
        <v>0</v>
      </c>
      <c r="T4582" s="203">
        <f>S4582*H4582</f>
        <v>0</v>
      </c>
      <c r="AR4582" s="24" t="s">
        <v>133</v>
      </c>
      <c r="AT4582" s="24" t="s">
        <v>129</v>
      </c>
      <c r="AU4582" s="24" t="s">
        <v>138</v>
      </c>
      <c r="AY4582" s="24" t="s">
        <v>126</v>
      </c>
      <c r="BE4582" s="204">
        <f>IF(N4582="základní",J4582,0)</f>
        <v>0</v>
      </c>
      <c r="BF4582" s="204">
        <f>IF(N4582="snížená",J4582,0)</f>
        <v>0</v>
      </c>
      <c r="BG4582" s="204">
        <f>IF(N4582="zákl. přenesená",J4582,0)</f>
        <v>0</v>
      </c>
      <c r="BH4582" s="204">
        <f>IF(N4582="sníž. přenesená",J4582,0)</f>
        <v>0</v>
      </c>
      <c r="BI4582" s="204">
        <f>IF(N4582="nulová",J4582,0)</f>
        <v>0</v>
      </c>
      <c r="BJ4582" s="24" t="s">
        <v>134</v>
      </c>
      <c r="BK4582" s="204">
        <f>ROUND(I4582*H4582,2)</f>
        <v>0</v>
      </c>
      <c r="BL4582" s="24" t="s">
        <v>133</v>
      </c>
      <c r="BM4582" s="24" t="s">
        <v>5559</v>
      </c>
    </row>
    <row r="4583" spans="2:65" s="1" customFormat="1" ht="13.5">
      <c r="B4583" s="41"/>
      <c r="C4583" s="63"/>
      <c r="D4583" s="205" t="s">
        <v>135</v>
      </c>
      <c r="E4583" s="63"/>
      <c r="F4583" s="206" t="s">
        <v>5558</v>
      </c>
      <c r="G4583" s="63"/>
      <c r="H4583" s="63"/>
      <c r="I4583" s="163"/>
      <c r="J4583" s="63"/>
      <c r="K4583" s="63"/>
      <c r="L4583" s="61"/>
      <c r="M4583" s="207"/>
      <c r="N4583" s="42"/>
      <c r="O4583" s="42"/>
      <c r="P4583" s="42"/>
      <c r="Q4583" s="42"/>
      <c r="R4583" s="42"/>
      <c r="S4583" s="42"/>
      <c r="T4583" s="78"/>
      <c r="AT4583" s="24" t="s">
        <v>135</v>
      </c>
      <c r="AU4583" s="24" t="s">
        <v>138</v>
      </c>
    </row>
    <row r="4584" spans="2:65" s="1" customFormat="1" ht="22.5" customHeight="1">
      <c r="B4584" s="41"/>
      <c r="C4584" s="193" t="s">
        <v>3117</v>
      </c>
      <c r="D4584" s="193" t="s">
        <v>129</v>
      </c>
      <c r="E4584" s="194" t="s">
        <v>5560</v>
      </c>
      <c r="F4584" s="195" t="s">
        <v>5561</v>
      </c>
      <c r="G4584" s="196" t="s">
        <v>489</v>
      </c>
      <c r="H4584" s="197">
        <v>23</v>
      </c>
      <c r="I4584" s="198"/>
      <c r="J4584" s="199">
        <f>ROUND(I4584*H4584,2)</f>
        <v>0</v>
      </c>
      <c r="K4584" s="195" t="s">
        <v>21</v>
      </c>
      <c r="L4584" s="61"/>
      <c r="M4584" s="200" t="s">
        <v>21</v>
      </c>
      <c r="N4584" s="201" t="s">
        <v>42</v>
      </c>
      <c r="O4584" s="42"/>
      <c r="P4584" s="202">
        <f>O4584*H4584</f>
        <v>0</v>
      </c>
      <c r="Q4584" s="202">
        <v>0</v>
      </c>
      <c r="R4584" s="202">
        <f>Q4584*H4584</f>
        <v>0</v>
      </c>
      <c r="S4584" s="202">
        <v>0</v>
      </c>
      <c r="T4584" s="203">
        <f>S4584*H4584</f>
        <v>0</v>
      </c>
      <c r="AR4584" s="24" t="s">
        <v>133</v>
      </c>
      <c r="AT4584" s="24" t="s">
        <v>129</v>
      </c>
      <c r="AU4584" s="24" t="s">
        <v>138</v>
      </c>
      <c r="AY4584" s="24" t="s">
        <v>126</v>
      </c>
      <c r="BE4584" s="204">
        <f>IF(N4584="základní",J4584,0)</f>
        <v>0</v>
      </c>
      <c r="BF4584" s="204">
        <f>IF(N4584="snížená",J4584,0)</f>
        <v>0</v>
      </c>
      <c r="BG4584" s="204">
        <f>IF(N4584="zákl. přenesená",J4584,0)</f>
        <v>0</v>
      </c>
      <c r="BH4584" s="204">
        <f>IF(N4584="sníž. přenesená",J4584,0)</f>
        <v>0</v>
      </c>
      <c r="BI4584" s="204">
        <f>IF(N4584="nulová",J4584,0)</f>
        <v>0</v>
      </c>
      <c r="BJ4584" s="24" t="s">
        <v>134</v>
      </c>
      <c r="BK4584" s="204">
        <f>ROUND(I4584*H4584,2)</f>
        <v>0</v>
      </c>
      <c r="BL4584" s="24" t="s">
        <v>133</v>
      </c>
      <c r="BM4584" s="24" t="s">
        <v>5562</v>
      </c>
    </row>
    <row r="4585" spans="2:65" s="1" customFormat="1" ht="13.5">
      <c r="B4585" s="41"/>
      <c r="C4585" s="63"/>
      <c r="D4585" s="205" t="s">
        <v>135</v>
      </c>
      <c r="E4585" s="63"/>
      <c r="F4585" s="206" t="s">
        <v>5561</v>
      </c>
      <c r="G4585" s="63"/>
      <c r="H4585" s="63"/>
      <c r="I4585" s="163"/>
      <c r="J4585" s="63"/>
      <c r="K4585" s="63"/>
      <c r="L4585" s="61"/>
      <c r="M4585" s="207"/>
      <c r="N4585" s="42"/>
      <c r="O4585" s="42"/>
      <c r="P4585" s="42"/>
      <c r="Q4585" s="42"/>
      <c r="R4585" s="42"/>
      <c r="S4585" s="42"/>
      <c r="T4585" s="78"/>
      <c r="AT4585" s="24" t="s">
        <v>135</v>
      </c>
      <c r="AU4585" s="24" t="s">
        <v>138</v>
      </c>
    </row>
    <row r="4586" spans="2:65" s="1" customFormat="1" ht="22.5" customHeight="1">
      <c r="B4586" s="41"/>
      <c r="C4586" s="193" t="s">
        <v>5563</v>
      </c>
      <c r="D4586" s="193" t="s">
        <v>129</v>
      </c>
      <c r="E4586" s="194" t="s">
        <v>5564</v>
      </c>
      <c r="F4586" s="195" t="s">
        <v>5565</v>
      </c>
      <c r="G4586" s="196" t="s">
        <v>489</v>
      </c>
      <c r="H4586" s="197">
        <v>6</v>
      </c>
      <c r="I4586" s="198"/>
      <c r="J4586" s="199">
        <f>ROUND(I4586*H4586,2)</f>
        <v>0</v>
      </c>
      <c r="K4586" s="195" t="s">
        <v>21</v>
      </c>
      <c r="L4586" s="61"/>
      <c r="M4586" s="200" t="s">
        <v>21</v>
      </c>
      <c r="N4586" s="201" t="s">
        <v>42</v>
      </c>
      <c r="O4586" s="42"/>
      <c r="P4586" s="202">
        <f>O4586*H4586</f>
        <v>0</v>
      </c>
      <c r="Q4586" s="202">
        <v>0</v>
      </c>
      <c r="R4586" s="202">
        <f>Q4586*H4586</f>
        <v>0</v>
      </c>
      <c r="S4586" s="202">
        <v>0</v>
      </c>
      <c r="T4586" s="203">
        <f>S4586*H4586</f>
        <v>0</v>
      </c>
      <c r="AR4586" s="24" t="s">
        <v>133</v>
      </c>
      <c r="AT4586" s="24" t="s">
        <v>129</v>
      </c>
      <c r="AU4586" s="24" t="s">
        <v>138</v>
      </c>
      <c r="AY4586" s="24" t="s">
        <v>126</v>
      </c>
      <c r="BE4586" s="204">
        <f>IF(N4586="základní",J4586,0)</f>
        <v>0</v>
      </c>
      <c r="BF4586" s="204">
        <f>IF(N4586="snížená",J4586,0)</f>
        <v>0</v>
      </c>
      <c r="BG4586" s="204">
        <f>IF(N4586="zákl. přenesená",J4586,0)</f>
        <v>0</v>
      </c>
      <c r="BH4586" s="204">
        <f>IF(N4586="sníž. přenesená",J4586,0)</f>
        <v>0</v>
      </c>
      <c r="BI4586" s="204">
        <f>IF(N4586="nulová",J4586,0)</f>
        <v>0</v>
      </c>
      <c r="BJ4586" s="24" t="s">
        <v>134</v>
      </c>
      <c r="BK4586" s="204">
        <f>ROUND(I4586*H4586,2)</f>
        <v>0</v>
      </c>
      <c r="BL4586" s="24" t="s">
        <v>133</v>
      </c>
      <c r="BM4586" s="24" t="s">
        <v>5566</v>
      </c>
    </row>
    <row r="4587" spans="2:65" s="1" customFormat="1" ht="13.5">
      <c r="B4587" s="41"/>
      <c r="C4587" s="63"/>
      <c r="D4587" s="205" t="s">
        <v>135</v>
      </c>
      <c r="E4587" s="63"/>
      <c r="F4587" s="206" t="s">
        <v>5565</v>
      </c>
      <c r="G4587" s="63"/>
      <c r="H4587" s="63"/>
      <c r="I4587" s="163"/>
      <c r="J4587" s="63"/>
      <c r="K4587" s="63"/>
      <c r="L4587" s="61"/>
      <c r="M4587" s="207"/>
      <c r="N4587" s="42"/>
      <c r="O4587" s="42"/>
      <c r="P4587" s="42"/>
      <c r="Q4587" s="42"/>
      <c r="R4587" s="42"/>
      <c r="S4587" s="42"/>
      <c r="T4587" s="78"/>
      <c r="AT4587" s="24" t="s">
        <v>135</v>
      </c>
      <c r="AU4587" s="24" t="s">
        <v>138</v>
      </c>
    </row>
    <row r="4588" spans="2:65" s="1" customFormat="1" ht="22.5" customHeight="1">
      <c r="B4588" s="41"/>
      <c r="C4588" s="193" t="s">
        <v>3122</v>
      </c>
      <c r="D4588" s="193" t="s">
        <v>129</v>
      </c>
      <c r="E4588" s="194" t="s">
        <v>5567</v>
      </c>
      <c r="F4588" s="195" t="s">
        <v>5437</v>
      </c>
      <c r="G4588" s="196" t="s">
        <v>489</v>
      </c>
      <c r="H4588" s="197">
        <v>230</v>
      </c>
      <c r="I4588" s="198"/>
      <c r="J4588" s="199">
        <f>ROUND(I4588*H4588,2)</f>
        <v>0</v>
      </c>
      <c r="K4588" s="195" t="s">
        <v>21</v>
      </c>
      <c r="L4588" s="61"/>
      <c r="M4588" s="200" t="s">
        <v>21</v>
      </c>
      <c r="N4588" s="201" t="s">
        <v>42</v>
      </c>
      <c r="O4588" s="42"/>
      <c r="P4588" s="202">
        <f>O4588*H4588</f>
        <v>0</v>
      </c>
      <c r="Q4588" s="202">
        <v>0</v>
      </c>
      <c r="R4588" s="202">
        <f>Q4588*H4588</f>
        <v>0</v>
      </c>
      <c r="S4588" s="202">
        <v>0</v>
      </c>
      <c r="T4588" s="203">
        <f>S4588*H4588</f>
        <v>0</v>
      </c>
      <c r="AR4588" s="24" t="s">
        <v>133</v>
      </c>
      <c r="AT4588" s="24" t="s">
        <v>129</v>
      </c>
      <c r="AU4588" s="24" t="s">
        <v>138</v>
      </c>
      <c r="AY4588" s="24" t="s">
        <v>126</v>
      </c>
      <c r="BE4588" s="204">
        <f>IF(N4588="základní",J4588,0)</f>
        <v>0</v>
      </c>
      <c r="BF4588" s="204">
        <f>IF(N4588="snížená",J4588,0)</f>
        <v>0</v>
      </c>
      <c r="BG4588" s="204">
        <f>IF(N4588="zákl. přenesená",J4588,0)</f>
        <v>0</v>
      </c>
      <c r="BH4588" s="204">
        <f>IF(N4588="sníž. přenesená",J4588,0)</f>
        <v>0</v>
      </c>
      <c r="BI4588" s="204">
        <f>IF(N4588="nulová",J4588,0)</f>
        <v>0</v>
      </c>
      <c r="BJ4588" s="24" t="s">
        <v>134</v>
      </c>
      <c r="BK4588" s="204">
        <f>ROUND(I4588*H4588,2)</f>
        <v>0</v>
      </c>
      <c r="BL4588" s="24" t="s">
        <v>133</v>
      </c>
      <c r="BM4588" s="24" t="s">
        <v>5568</v>
      </c>
    </row>
    <row r="4589" spans="2:65" s="1" customFormat="1" ht="13.5">
      <c r="B4589" s="41"/>
      <c r="C4589" s="63"/>
      <c r="D4589" s="205" t="s">
        <v>135</v>
      </c>
      <c r="E4589" s="63"/>
      <c r="F4589" s="206" t="s">
        <v>5437</v>
      </c>
      <c r="G4589" s="63"/>
      <c r="H4589" s="63"/>
      <c r="I4589" s="163"/>
      <c r="J4589" s="63"/>
      <c r="K4589" s="63"/>
      <c r="L4589" s="61"/>
      <c r="M4589" s="207"/>
      <c r="N4589" s="42"/>
      <c r="O4589" s="42"/>
      <c r="P4589" s="42"/>
      <c r="Q4589" s="42"/>
      <c r="R4589" s="42"/>
      <c r="S4589" s="42"/>
      <c r="T4589" s="78"/>
      <c r="AT4589" s="24" t="s">
        <v>135</v>
      </c>
      <c r="AU4589" s="24" t="s">
        <v>138</v>
      </c>
    </row>
    <row r="4590" spans="2:65" s="1" customFormat="1" ht="22.5" customHeight="1">
      <c r="B4590" s="41"/>
      <c r="C4590" s="193" t="s">
        <v>5569</v>
      </c>
      <c r="D4590" s="193" t="s">
        <v>129</v>
      </c>
      <c r="E4590" s="194" t="s">
        <v>5570</v>
      </c>
      <c r="F4590" s="195" t="s">
        <v>5571</v>
      </c>
      <c r="G4590" s="196" t="s">
        <v>489</v>
      </c>
      <c r="H4590" s="197">
        <v>23</v>
      </c>
      <c r="I4590" s="198"/>
      <c r="J4590" s="199">
        <f>ROUND(I4590*H4590,2)</f>
        <v>0</v>
      </c>
      <c r="K4590" s="195" t="s">
        <v>21</v>
      </c>
      <c r="L4590" s="61"/>
      <c r="M4590" s="200" t="s">
        <v>21</v>
      </c>
      <c r="N4590" s="201" t="s">
        <v>42</v>
      </c>
      <c r="O4590" s="42"/>
      <c r="P4590" s="202">
        <f>O4590*H4590</f>
        <v>0</v>
      </c>
      <c r="Q4590" s="202">
        <v>0</v>
      </c>
      <c r="R4590" s="202">
        <f>Q4590*H4590</f>
        <v>0</v>
      </c>
      <c r="S4590" s="202">
        <v>0</v>
      </c>
      <c r="T4590" s="203">
        <f>S4590*H4590</f>
        <v>0</v>
      </c>
      <c r="AR4590" s="24" t="s">
        <v>133</v>
      </c>
      <c r="AT4590" s="24" t="s">
        <v>129</v>
      </c>
      <c r="AU4590" s="24" t="s">
        <v>138</v>
      </c>
      <c r="AY4590" s="24" t="s">
        <v>126</v>
      </c>
      <c r="BE4590" s="204">
        <f>IF(N4590="základní",J4590,0)</f>
        <v>0</v>
      </c>
      <c r="BF4590" s="204">
        <f>IF(N4590="snížená",J4590,0)</f>
        <v>0</v>
      </c>
      <c r="BG4590" s="204">
        <f>IF(N4590="zákl. přenesená",J4590,0)</f>
        <v>0</v>
      </c>
      <c r="BH4590" s="204">
        <f>IF(N4590="sníž. přenesená",J4590,0)</f>
        <v>0</v>
      </c>
      <c r="BI4590" s="204">
        <f>IF(N4590="nulová",J4590,0)</f>
        <v>0</v>
      </c>
      <c r="BJ4590" s="24" t="s">
        <v>134</v>
      </c>
      <c r="BK4590" s="204">
        <f>ROUND(I4590*H4590,2)</f>
        <v>0</v>
      </c>
      <c r="BL4590" s="24" t="s">
        <v>133</v>
      </c>
      <c r="BM4590" s="24" t="s">
        <v>5572</v>
      </c>
    </row>
    <row r="4591" spans="2:65" s="1" customFormat="1" ht="13.5">
      <c r="B4591" s="41"/>
      <c r="C4591" s="63"/>
      <c r="D4591" s="205" t="s">
        <v>135</v>
      </c>
      <c r="E4591" s="63"/>
      <c r="F4591" s="206" t="s">
        <v>5571</v>
      </c>
      <c r="G4591" s="63"/>
      <c r="H4591" s="63"/>
      <c r="I4591" s="163"/>
      <c r="J4591" s="63"/>
      <c r="K4591" s="63"/>
      <c r="L4591" s="61"/>
      <c r="M4591" s="207"/>
      <c r="N4591" s="42"/>
      <c r="O4591" s="42"/>
      <c r="P4591" s="42"/>
      <c r="Q4591" s="42"/>
      <c r="R4591" s="42"/>
      <c r="S4591" s="42"/>
      <c r="T4591" s="78"/>
      <c r="AT4591" s="24" t="s">
        <v>135</v>
      </c>
      <c r="AU4591" s="24" t="s">
        <v>138</v>
      </c>
    </row>
    <row r="4592" spans="2:65" s="1" customFormat="1" ht="31.5" customHeight="1">
      <c r="B4592" s="41"/>
      <c r="C4592" s="193" t="s">
        <v>3161</v>
      </c>
      <c r="D4592" s="193" t="s">
        <v>129</v>
      </c>
      <c r="E4592" s="194" t="s">
        <v>5573</v>
      </c>
      <c r="F4592" s="195" t="s">
        <v>5574</v>
      </c>
      <c r="G4592" s="196" t="s">
        <v>489</v>
      </c>
      <c r="H4592" s="197">
        <v>1</v>
      </c>
      <c r="I4592" s="198"/>
      <c r="J4592" s="199">
        <f>ROUND(I4592*H4592,2)</f>
        <v>0</v>
      </c>
      <c r="K4592" s="195" t="s">
        <v>21</v>
      </c>
      <c r="L4592" s="61"/>
      <c r="M4592" s="200" t="s">
        <v>21</v>
      </c>
      <c r="N4592" s="201" t="s">
        <v>42</v>
      </c>
      <c r="O4592" s="42"/>
      <c r="P4592" s="202">
        <f>O4592*H4592</f>
        <v>0</v>
      </c>
      <c r="Q4592" s="202">
        <v>0</v>
      </c>
      <c r="R4592" s="202">
        <f>Q4592*H4592</f>
        <v>0</v>
      </c>
      <c r="S4592" s="202">
        <v>0</v>
      </c>
      <c r="T4592" s="203">
        <f>S4592*H4592</f>
        <v>0</v>
      </c>
      <c r="AR4592" s="24" t="s">
        <v>133</v>
      </c>
      <c r="AT4592" s="24" t="s">
        <v>129</v>
      </c>
      <c r="AU4592" s="24" t="s">
        <v>138</v>
      </c>
      <c r="AY4592" s="24" t="s">
        <v>126</v>
      </c>
      <c r="BE4592" s="204">
        <f>IF(N4592="základní",J4592,0)</f>
        <v>0</v>
      </c>
      <c r="BF4592" s="204">
        <f>IF(N4592="snížená",J4592,0)</f>
        <v>0</v>
      </c>
      <c r="BG4592" s="204">
        <f>IF(N4592="zákl. přenesená",J4592,0)</f>
        <v>0</v>
      </c>
      <c r="BH4592" s="204">
        <f>IF(N4592="sníž. přenesená",J4592,0)</f>
        <v>0</v>
      </c>
      <c r="BI4592" s="204">
        <f>IF(N4592="nulová",J4592,0)</f>
        <v>0</v>
      </c>
      <c r="BJ4592" s="24" t="s">
        <v>134</v>
      </c>
      <c r="BK4592" s="204">
        <f>ROUND(I4592*H4592,2)</f>
        <v>0</v>
      </c>
      <c r="BL4592" s="24" t="s">
        <v>133</v>
      </c>
      <c r="BM4592" s="24" t="s">
        <v>5575</v>
      </c>
    </row>
    <row r="4593" spans="2:65" s="1" customFormat="1" ht="27">
      <c r="B4593" s="41"/>
      <c r="C4593" s="63"/>
      <c r="D4593" s="205" t="s">
        <v>135</v>
      </c>
      <c r="E4593" s="63"/>
      <c r="F4593" s="206" t="s">
        <v>5574</v>
      </c>
      <c r="G4593" s="63"/>
      <c r="H4593" s="63"/>
      <c r="I4593" s="163"/>
      <c r="J4593" s="63"/>
      <c r="K4593" s="63"/>
      <c r="L4593" s="61"/>
      <c r="M4593" s="207"/>
      <c r="N4593" s="42"/>
      <c r="O4593" s="42"/>
      <c r="P4593" s="42"/>
      <c r="Q4593" s="42"/>
      <c r="R4593" s="42"/>
      <c r="S4593" s="42"/>
      <c r="T4593" s="78"/>
      <c r="AT4593" s="24" t="s">
        <v>135</v>
      </c>
      <c r="AU4593" s="24" t="s">
        <v>138</v>
      </c>
    </row>
    <row r="4594" spans="2:65" s="1" customFormat="1" ht="22.5" customHeight="1">
      <c r="B4594" s="41"/>
      <c r="C4594" s="193" t="s">
        <v>5576</v>
      </c>
      <c r="D4594" s="193" t="s">
        <v>129</v>
      </c>
      <c r="E4594" s="194" t="s">
        <v>5577</v>
      </c>
      <c r="F4594" s="195" t="s">
        <v>5578</v>
      </c>
      <c r="G4594" s="196" t="s">
        <v>489</v>
      </c>
      <c r="H4594" s="197">
        <v>1</v>
      </c>
      <c r="I4594" s="198"/>
      <c r="J4594" s="199">
        <f>ROUND(I4594*H4594,2)</f>
        <v>0</v>
      </c>
      <c r="K4594" s="195" t="s">
        <v>21</v>
      </c>
      <c r="L4594" s="61"/>
      <c r="M4594" s="200" t="s">
        <v>21</v>
      </c>
      <c r="N4594" s="201" t="s">
        <v>42</v>
      </c>
      <c r="O4594" s="42"/>
      <c r="P4594" s="202">
        <f>O4594*H4594</f>
        <v>0</v>
      </c>
      <c r="Q4594" s="202">
        <v>0</v>
      </c>
      <c r="R4594" s="202">
        <f>Q4594*H4594</f>
        <v>0</v>
      </c>
      <c r="S4594" s="202">
        <v>0</v>
      </c>
      <c r="T4594" s="203">
        <f>S4594*H4594</f>
        <v>0</v>
      </c>
      <c r="AR4594" s="24" t="s">
        <v>133</v>
      </c>
      <c r="AT4594" s="24" t="s">
        <v>129</v>
      </c>
      <c r="AU4594" s="24" t="s">
        <v>138</v>
      </c>
      <c r="AY4594" s="24" t="s">
        <v>126</v>
      </c>
      <c r="BE4594" s="204">
        <f>IF(N4594="základní",J4594,0)</f>
        <v>0</v>
      </c>
      <c r="BF4594" s="204">
        <f>IF(N4594="snížená",J4594,0)</f>
        <v>0</v>
      </c>
      <c r="BG4594" s="204">
        <f>IF(N4594="zákl. přenesená",J4594,0)</f>
        <v>0</v>
      </c>
      <c r="BH4594" s="204">
        <f>IF(N4594="sníž. přenesená",J4594,0)</f>
        <v>0</v>
      </c>
      <c r="BI4594" s="204">
        <f>IF(N4594="nulová",J4594,0)</f>
        <v>0</v>
      </c>
      <c r="BJ4594" s="24" t="s">
        <v>134</v>
      </c>
      <c r="BK4594" s="204">
        <f>ROUND(I4594*H4594,2)</f>
        <v>0</v>
      </c>
      <c r="BL4594" s="24" t="s">
        <v>133</v>
      </c>
      <c r="BM4594" s="24" t="s">
        <v>5579</v>
      </c>
    </row>
    <row r="4595" spans="2:65" s="1" customFormat="1" ht="13.5">
      <c r="B4595" s="41"/>
      <c r="C4595" s="63"/>
      <c r="D4595" s="208" t="s">
        <v>135</v>
      </c>
      <c r="E4595" s="63"/>
      <c r="F4595" s="209" t="s">
        <v>5578</v>
      </c>
      <c r="G4595" s="63"/>
      <c r="H4595" s="63"/>
      <c r="I4595" s="163"/>
      <c r="J4595" s="63"/>
      <c r="K4595" s="63"/>
      <c r="L4595" s="61"/>
      <c r="M4595" s="207"/>
      <c r="N4595" s="42"/>
      <c r="O4595" s="42"/>
      <c r="P4595" s="42"/>
      <c r="Q4595" s="42"/>
      <c r="R4595" s="42"/>
      <c r="S4595" s="42"/>
      <c r="T4595" s="78"/>
      <c r="AT4595" s="24" t="s">
        <v>135</v>
      </c>
      <c r="AU4595" s="24" t="s">
        <v>138</v>
      </c>
    </row>
    <row r="4596" spans="2:65" s="10" customFormat="1" ht="22.35" customHeight="1">
      <c r="B4596" s="176"/>
      <c r="C4596" s="177"/>
      <c r="D4596" s="190" t="s">
        <v>69</v>
      </c>
      <c r="E4596" s="191" t="s">
        <v>5580</v>
      </c>
      <c r="F4596" s="191" t="s">
        <v>5581</v>
      </c>
      <c r="G4596" s="177"/>
      <c r="H4596" s="177"/>
      <c r="I4596" s="180"/>
      <c r="J4596" s="192">
        <f>BK4596</f>
        <v>0</v>
      </c>
      <c r="K4596" s="177"/>
      <c r="L4596" s="182"/>
      <c r="M4596" s="183"/>
      <c r="N4596" s="184"/>
      <c r="O4596" s="184"/>
      <c r="P4596" s="185">
        <f>SUM(P4597:P4614)</f>
        <v>0</v>
      </c>
      <c r="Q4596" s="184"/>
      <c r="R4596" s="185">
        <f>SUM(R4597:R4614)</f>
        <v>0</v>
      </c>
      <c r="S4596" s="184"/>
      <c r="T4596" s="186">
        <f>SUM(T4597:T4614)</f>
        <v>0</v>
      </c>
      <c r="AR4596" s="187" t="s">
        <v>78</v>
      </c>
      <c r="AT4596" s="188" t="s">
        <v>69</v>
      </c>
      <c r="AU4596" s="188" t="s">
        <v>134</v>
      </c>
      <c r="AY4596" s="187" t="s">
        <v>126</v>
      </c>
      <c r="BK4596" s="189">
        <f>SUM(BK4597:BK4614)</f>
        <v>0</v>
      </c>
    </row>
    <row r="4597" spans="2:65" s="1" customFormat="1" ht="31.5" customHeight="1">
      <c r="B4597" s="41"/>
      <c r="C4597" s="193" t="s">
        <v>3166</v>
      </c>
      <c r="D4597" s="193" t="s">
        <v>129</v>
      </c>
      <c r="E4597" s="194" t="s">
        <v>5582</v>
      </c>
      <c r="F4597" s="195" t="s">
        <v>5583</v>
      </c>
      <c r="G4597" s="196" t="s">
        <v>489</v>
      </c>
      <c r="H4597" s="197">
        <v>1</v>
      </c>
      <c r="I4597" s="198"/>
      <c r="J4597" s="199">
        <f>ROUND(I4597*H4597,2)</f>
        <v>0</v>
      </c>
      <c r="K4597" s="195" t="s">
        <v>21</v>
      </c>
      <c r="L4597" s="61"/>
      <c r="M4597" s="200" t="s">
        <v>21</v>
      </c>
      <c r="N4597" s="201" t="s">
        <v>42</v>
      </c>
      <c r="O4597" s="42"/>
      <c r="P4597" s="202">
        <f>O4597*H4597</f>
        <v>0</v>
      </c>
      <c r="Q4597" s="202">
        <v>0</v>
      </c>
      <c r="R4597" s="202">
        <f>Q4597*H4597</f>
        <v>0</v>
      </c>
      <c r="S4597" s="202">
        <v>0</v>
      </c>
      <c r="T4597" s="203">
        <f>S4597*H4597</f>
        <v>0</v>
      </c>
      <c r="AR4597" s="24" t="s">
        <v>133</v>
      </c>
      <c r="AT4597" s="24" t="s">
        <v>129</v>
      </c>
      <c r="AU4597" s="24" t="s">
        <v>138</v>
      </c>
      <c r="AY4597" s="24" t="s">
        <v>126</v>
      </c>
      <c r="BE4597" s="204">
        <f>IF(N4597="základní",J4597,0)</f>
        <v>0</v>
      </c>
      <c r="BF4597" s="204">
        <f>IF(N4597="snížená",J4597,0)</f>
        <v>0</v>
      </c>
      <c r="BG4597" s="204">
        <f>IF(N4597="zákl. přenesená",J4597,0)</f>
        <v>0</v>
      </c>
      <c r="BH4597" s="204">
        <f>IF(N4597="sníž. přenesená",J4597,0)</f>
        <v>0</v>
      </c>
      <c r="BI4597" s="204">
        <f>IF(N4597="nulová",J4597,0)</f>
        <v>0</v>
      </c>
      <c r="BJ4597" s="24" t="s">
        <v>134</v>
      </c>
      <c r="BK4597" s="204">
        <f>ROUND(I4597*H4597,2)</f>
        <v>0</v>
      </c>
      <c r="BL4597" s="24" t="s">
        <v>133</v>
      </c>
      <c r="BM4597" s="24" t="s">
        <v>5584</v>
      </c>
    </row>
    <row r="4598" spans="2:65" s="1" customFormat="1" ht="27">
      <c r="B4598" s="41"/>
      <c r="C4598" s="63"/>
      <c r="D4598" s="205" t="s">
        <v>135</v>
      </c>
      <c r="E4598" s="63"/>
      <c r="F4598" s="206" t="s">
        <v>5583</v>
      </c>
      <c r="G4598" s="63"/>
      <c r="H4598" s="63"/>
      <c r="I4598" s="163"/>
      <c r="J4598" s="63"/>
      <c r="K4598" s="63"/>
      <c r="L4598" s="61"/>
      <c r="M4598" s="207"/>
      <c r="N4598" s="42"/>
      <c r="O4598" s="42"/>
      <c r="P4598" s="42"/>
      <c r="Q4598" s="42"/>
      <c r="R4598" s="42"/>
      <c r="S4598" s="42"/>
      <c r="T4598" s="78"/>
      <c r="AT4598" s="24" t="s">
        <v>135</v>
      </c>
      <c r="AU4598" s="24" t="s">
        <v>138</v>
      </c>
    </row>
    <row r="4599" spans="2:65" s="1" customFormat="1" ht="31.5" customHeight="1">
      <c r="B4599" s="41"/>
      <c r="C4599" s="193" t="s">
        <v>5585</v>
      </c>
      <c r="D4599" s="193" t="s">
        <v>129</v>
      </c>
      <c r="E4599" s="194" t="s">
        <v>5586</v>
      </c>
      <c r="F4599" s="195" t="s">
        <v>5587</v>
      </c>
      <c r="G4599" s="196" t="s">
        <v>489</v>
      </c>
      <c r="H4599" s="197">
        <v>1</v>
      </c>
      <c r="I4599" s="198"/>
      <c r="J4599" s="199">
        <f>ROUND(I4599*H4599,2)</f>
        <v>0</v>
      </c>
      <c r="K4599" s="195" t="s">
        <v>21</v>
      </c>
      <c r="L4599" s="61"/>
      <c r="M4599" s="200" t="s">
        <v>21</v>
      </c>
      <c r="N4599" s="201" t="s">
        <v>42</v>
      </c>
      <c r="O4599" s="42"/>
      <c r="P4599" s="202">
        <f>O4599*H4599</f>
        <v>0</v>
      </c>
      <c r="Q4599" s="202">
        <v>0</v>
      </c>
      <c r="R4599" s="202">
        <f>Q4599*H4599</f>
        <v>0</v>
      </c>
      <c r="S4599" s="202">
        <v>0</v>
      </c>
      <c r="T4599" s="203">
        <f>S4599*H4599</f>
        <v>0</v>
      </c>
      <c r="AR4599" s="24" t="s">
        <v>133</v>
      </c>
      <c r="AT4599" s="24" t="s">
        <v>129</v>
      </c>
      <c r="AU4599" s="24" t="s">
        <v>138</v>
      </c>
      <c r="AY4599" s="24" t="s">
        <v>126</v>
      </c>
      <c r="BE4599" s="204">
        <f>IF(N4599="základní",J4599,0)</f>
        <v>0</v>
      </c>
      <c r="BF4599" s="204">
        <f>IF(N4599="snížená",J4599,0)</f>
        <v>0</v>
      </c>
      <c r="BG4599" s="204">
        <f>IF(N4599="zákl. přenesená",J4599,0)</f>
        <v>0</v>
      </c>
      <c r="BH4599" s="204">
        <f>IF(N4599="sníž. přenesená",J4599,0)</f>
        <v>0</v>
      </c>
      <c r="BI4599" s="204">
        <f>IF(N4599="nulová",J4599,0)</f>
        <v>0</v>
      </c>
      <c r="BJ4599" s="24" t="s">
        <v>134</v>
      </c>
      <c r="BK4599" s="204">
        <f>ROUND(I4599*H4599,2)</f>
        <v>0</v>
      </c>
      <c r="BL4599" s="24" t="s">
        <v>133</v>
      </c>
      <c r="BM4599" s="24" t="s">
        <v>5588</v>
      </c>
    </row>
    <row r="4600" spans="2:65" s="1" customFormat="1" ht="13.5">
      <c r="B4600" s="41"/>
      <c r="C4600" s="63"/>
      <c r="D4600" s="205" t="s">
        <v>135</v>
      </c>
      <c r="E4600" s="63"/>
      <c r="F4600" s="206" t="s">
        <v>5587</v>
      </c>
      <c r="G4600" s="63"/>
      <c r="H4600" s="63"/>
      <c r="I4600" s="163"/>
      <c r="J4600" s="63"/>
      <c r="K4600" s="63"/>
      <c r="L4600" s="61"/>
      <c r="M4600" s="207"/>
      <c r="N4600" s="42"/>
      <c r="O4600" s="42"/>
      <c r="P4600" s="42"/>
      <c r="Q4600" s="42"/>
      <c r="R4600" s="42"/>
      <c r="S4600" s="42"/>
      <c r="T4600" s="78"/>
      <c r="AT4600" s="24" t="s">
        <v>135</v>
      </c>
      <c r="AU4600" s="24" t="s">
        <v>138</v>
      </c>
    </row>
    <row r="4601" spans="2:65" s="1" customFormat="1" ht="22.5" customHeight="1">
      <c r="B4601" s="41"/>
      <c r="C4601" s="193" t="s">
        <v>3199</v>
      </c>
      <c r="D4601" s="193" t="s">
        <v>129</v>
      </c>
      <c r="E4601" s="194" t="s">
        <v>5589</v>
      </c>
      <c r="F4601" s="195" t="s">
        <v>5590</v>
      </c>
      <c r="G4601" s="196" t="s">
        <v>489</v>
      </c>
      <c r="H4601" s="197">
        <v>1</v>
      </c>
      <c r="I4601" s="198"/>
      <c r="J4601" s="199">
        <f>ROUND(I4601*H4601,2)</f>
        <v>0</v>
      </c>
      <c r="K4601" s="195" t="s">
        <v>21</v>
      </c>
      <c r="L4601" s="61"/>
      <c r="M4601" s="200" t="s">
        <v>21</v>
      </c>
      <c r="N4601" s="201" t="s">
        <v>42</v>
      </c>
      <c r="O4601" s="42"/>
      <c r="P4601" s="202">
        <f>O4601*H4601</f>
        <v>0</v>
      </c>
      <c r="Q4601" s="202">
        <v>0</v>
      </c>
      <c r="R4601" s="202">
        <f>Q4601*H4601</f>
        <v>0</v>
      </c>
      <c r="S4601" s="202">
        <v>0</v>
      </c>
      <c r="T4601" s="203">
        <f>S4601*H4601</f>
        <v>0</v>
      </c>
      <c r="AR4601" s="24" t="s">
        <v>133</v>
      </c>
      <c r="AT4601" s="24" t="s">
        <v>129</v>
      </c>
      <c r="AU4601" s="24" t="s">
        <v>138</v>
      </c>
      <c r="AY4601" s="24" t="s">
        <v>126</v>
      </c>
      <c r="BE4601" s="204">
        <f>IF(N4601="základní",J4601,0)</f>
        <v>0</v>
      </c>
      <c r="BF4601" s="204">
        <f>IF(N4601="snížená",J4601,0)</f>
        <v>0</v>
      </c>
      <c r="BG4601" s="204">
        <f>IF(N4601="zákl. přenesená",J4601,0)</f>
        <v>0</v>
      </c>
      <c r="BH4601" s="204">
        <f>IF(N4601="sníž. přenesená",J4601,0)</f>
        <v>0</v>
      </c>
      <c r="BI4601" s="204">
        <f>IF(N4601="nulová",J4601,0)</f>
        <v>0</v>
      </c>
      <c r="BJ4601" s="24" t="s">
        <v>134</v>
      </c>
      <c r="BK4601" s="204">
        <f>ROUND(I4601*H4601,2)</f>
        <v>0</v>
      </c>
      <c r="BL4601" s="24" t="s">
        <v>133</v>
      </c>
      <c r="BM4601" s="24" t="s">
        <v>5591</v>
      </c>
    </row>
    <row r="4602" spans="2:65" s="1" customFormat="1" ht="13.5">
      <c r="B4602" s="41"/>
      <c r="C4602" s="63"/>
      <c r="D4602" s="205" t="s">
        <v>135</v>
      </c>
      <c r="E4602" s="63"/>
      <c r="F4602" s="206" t="s">
        <v>5590</v>
      </c>
      <c r="G4602" s="63"/>
      <c r="H4602" s="63"/>
      <c r="I4602" s="163"/>
      <c r="J4602" s="63"/>
      <c r="K4602" s="63"/>
      <c r="L4602" s="61"/>
      <c r="M4602" s="207"/>
      <c r="N4602" s="42"/>
      <c r="O4602" s="42"/>
      <c r="P4602" s="42"/>
      <c r="Q4602" s="42"/>
      <c r="R4602" s="42"/>
      <c r="S4602" s="42"/>
      <c r="T4602" s="78"/>
      <c r="AT4602" s="24" t="s">
        <v>135</v>
      </c>
      <c r="AU4602" s="24" t="s">
        <v>138</v>
      </c>
    </row>
    <row r="4603" spans="2:65" s="1" customFormat="1" ht="22.5" customHeight="1">
      <c r="B4603" s="41"/>
      <c r="C4603" s="193" t="s">
        <v>5592</v>
      </c>
      <c r="D4603" s="193" t="s">
        <v>129</v>
      </c>
      <c r="E4603" s="194" t="s">
        <v>5593</v>
      </c>
      <c r="F4603" s="195" t="s">
        <v>5594</v>
      </c>
      <c r="G4603" s="196" t="s">
        <v>489</v>
      </c>
      <c r="H4603" s="197">
        <v>2</v>
      </c>
      <c r="I4603" s="198"/>
      <c r="J4603" s="199">
        <f>ROUND(I4603*H4603,2)</f>
        <v>0</v>
      </c>
      <c r="K4603" s="195" t="s">
        <v>21</v>
      </c>
      <c r="L4603" s="61"/>
      <c r="M4603" s="200" t="s">
        <v>21</v>
      </c>
      <c r="N4603" s="201" t="s">
        <v>42</v>
      </c>
      <c r="O4603" s="42"/>
      <c r="P4603" s="202">
        <f>O4603*H4603</f>
        <v>0</v>
      </c>
      <c r="Q4603" s="202">
        <v>0</v>
      </c>
      <c r="R4603" s="202">
        <f>Q4603*H4603</f>
        <v>0</v>
      </c>
      <c r="S4603" s="202">
        <v>0</v>
      </c>
      <c r="T4603" s="203">
        <f>S4603*H4603</f>
        <v>0</v>
      </c>
      <c r="AR4603" s="24" t="s">
        <v>133</v>
      </c>
      <c r="AT4603" s="24" t="s">
        <v>129</v>
      </c>
      <c r="AU4603" s="24" t="s">
        <v>138</v>
      </c>
      <c r="AY4603" s="24" t="s">
        <v>126</v>
      </c>
      <c r="BE4603" s="204">
        <f>IF(N4603="základní",J4603,0)</f>
        <v>0</v>
      </c>
      <c r="BF4603" s="204">
        <f>IF(N4603="snížená",J4603,0)</f>
        <v>0</v>
      </c>
      <c r="BG4603" s="204">
        <f>IF(N4603="zákl. přenesená",J4603,0)</f>
        <v>0</v>
      </c>
      <c r="BH4603" s="204">
        <f>IF(N4603="sníž. přenesená",J4603,0)</f>
        <v>0</v>
      </c>
      <c r="BI4603" s="204">
        <f>IF(N4603="nulová",J4603,0)</f>
        <v>0</v>
      </c>
      <c r="BJ4603" s="24" t="s">
        <v>134</v>
      </c>
      <c r="BK4603" s="204">
        <f>ROUND(I4603*H4603,2)</f>
        <v>0</v>
      </c>
      <c r="BL4603" s="24" t="s">
        <v>133</v>
      </c>
      <c r="BM4603" s="24" t="s">
        <v>5595</v>
      </c>
    </row>
    <row r="4604" spans="2:65" s="1" customFormat="1" ht="13.5">
      <c r="B4604" s="41"/>
      <c r="C4604" s="63"/>
      <c r="D4604" s="205" t="s">
        <v>135</v>
      </c>
      <c r="E4604" s="63"/>
      <c r="F4604" s="206" t="s">
        <v>5594</v>
      </c>
      <c r="G4604" s="63"/>
      <c r="H4604" s="63"/>
      <c r="I4604" s="163"/>
      <c r="J4604" s="63"/>
      <c r="K4604" s="63"/>
      <c r="L4604" s="61"/>
      <c r="M4604" s="207"/>
      <c r="N4604" s="42"/>
      <c r="O4604" s="42"/>
      <c r="P4604" s="42"/>
      <c r="Q4604" s="42"/>
      <c r="R4604" s="42"/>
      <c r="S4604" s="42"/>
      <c r="T4604" s="78"/>
      <c r="AT4604" s="24" t="s">
        <v>135</v>
      </c>
      <c r="AU4604" s="24" t="s">
        <v>138</v>
      </c>
    </row>
    <row r="4605" spans="2:65" s="1" customFormat="1" ht="22.5" customHeight="1">
      <c r="B4605" s="41"/>
      <c r="C4605" s="193" t="s">
        <v>3204</v>
      </c>
      <c r="D4605" s="193" t="s">
        <v>129</v>
      </c>
      <c r="E4605" s="194" t="s">
        <v>5596</v>
      </c>
      <c r="F4605" s="195" t="s">
        <v>5597</v>
      </c>
      <c r="G4605" s="196" t="s">
        <v>489</v>
      </c>
      <c r="H4605" s="197">
        <v>2</v>
      </c>
      <c r="I4605" s="198"/>
      <c r="J4605" s="199">
        <f>ROUND(I4605*H4605,2)</f>
        <v>0</v>
      </c>
      <c r="K4605" s="195" t="s">
        <v>21</v>
      </c>
      <c r="L4605" s="61"/>
      <c r="M4605" s="200" t="s">
        <v>21</v>
      </c>
      <c r="N4605" s="201" t="s">
        <v>42</v>
      </c>
      <c r="O4605" s="42"/>
      <c r="P4605" s="202">
        <f>O4605*H4605</f>
        <v>0</v>
      </c>
      <c r="Q4605" s="202">
        <v>0</v>
      </c>
      <c r="R4605" s="202">
        <f>Q4605*H4605</f>
        <v>0</v>
      </c>
      <c r="S4605" s="202">
        <v>0</v>
      </c>
      <c r="T4605" s="203">
        <f>S4605*H4605</f>
        <v>0</v>
      </c>
      <c r="AR4605" s="24" t="s">
        <v>133</v>
      </c>
      <c r="AT4605" s="24" t="s">
        <v>129</v>
      </c>
      <c r="AU4605" s="24" t="s">
        <v>138</v>
      </c>
      <c r="AY4605" s="24" t="s">
        <v>126</v>
      </c>
      <c r="BE4605" s="204">
        <f>IF(N4605="základní",J4605,0)</f>
        <v>0</v>
      </c>
      <c r="BF4605" s="204">
        <f>IF(N4605="snížená",J4605,0)</f>
        <v>0</v>
      </c>
      <c r="BG4605" s="204">
        <f>IF(N4605="zákl. přenesená",J4605,0)</f>
        <v>0</v>
      </c>
      <c r="BH4605" s="204">
        <f>IF(N4605="sníž. přenesená",J4605,0)</f>
        <v>0</v>
      </c>
      <c r="BI4605" s="204">
        <f>IF(N4605="nulová",J4605,0)</f>
        <v>0</v>
      </c>
      <c r="BJ4605" s="24" t="s">
        <v>134</v>
      </c>
      <c r="BK4605" s="204">
        <f>ROUND(I4605*H4605,2)</f>
        <v>0</v>
      </c>
      <c r="BL4605" s="24" t="s">
        <v>133</v>
      </c>
      <c r="BM4605" s="24" t="s">
        <v>5598</v>
      </c>
    </row>
    <row r="4606" spans="2:65" s="1" customFormat="1" ht="13.5">
      <c r="B4606" s="41"/>
      <c r="C4606" s="63"/>
      <c r="D4606" s="205" t="s">
        <v>135</v>
      </c>
      <c r="E4606" s="63"/>
      <c r="F4606" s="206" t="s">
        <v>5597</v>
      </c>
      <c r="G4606" s="63"/>
      <c r="H4606" s="63"/>
      <c r="I4606" s="163"/>
      <c r="J4606" s="63"/>
      <c r="K4606" s="63"/>
      <c r="L4606" s="61"/>
      <c r="M4606" s="207"/>
      <c r="N4606" s="42"/>
      <c r="O4606" s="42"/>
      <c r="P4606" s="42"/>
      <c r="Q4606" s="42"/>
      <c r="R4606" s="42"/>
      <c r="S4606" s="42"/>
      <c r="T4606" s="78"/>
      <c r="AT4606" s="24" t="s">
        <v>135</v>
      </c>
      <c r="AU4606" s="24" t="s">
        <v>138</v>
      </c>
    </row>
    <row r="4607" spans="2:65" s="1" customFormat="1" ht="22.5" customHeight="1">
      <c r="B4607" s="41"/>
      <c r="C4607" s="193" t="s">
        <v>5599</v>
      </c>
      <c r="D4607" s="193" t="s">
        <v>129</v>
      </c>
      <c r="E4607" s="194" t="s">
        <v>5600</v>
      </c>
      <c r="F4607" s="195" t="s">
        <v>5601</v>
      </c>
      <c r="G4607" s="196" t="s">
        <v>489</v>
      </c>
      <c r="H4607" s="197">
        <v>1</v>
      </c>
      <c r="I4607" s="198"/>
      <c r="J4607" s="199">
        <f>ROUND(I4607*H4607,2)</f>
        <v>0</v>
      </c>
      <c r="K4607" s="195" t="s">
        <v>21</v>
      </c>
      <c r="L4607" s="61"/>
      <c r="M4607" s="200" t="s">
        <v>21</v>
      </c>
      <c r="N4607" s="201" t="s">
        <v>42</v>
      </c>
      <c r="O4607" s="42"/>
      <c r="P4607" s="202">
        <f>O4607*H4607</f>
        <v>0</v>
      </c>
      <c r="Q4607" s="202">
        <v>0</v>
      </c>
      <c r="R4607" s="202">
        <f>Q4607*H4607</f>
        <v>0</v>
      </c>
      <c r="S4607" s="202">
        <v>0</v>
      </c>
      <c r="T4607" s="203">
        <f>S4607*H4607</f>
        <v>0</v>
      </c>
      <c r="AR4607" s="24" t="s">
        <v>133</v>
      </c>
      <c r="AT4607" s="24" t="s">
        <v>129</v>
      </c>
      <c r="AU4607" s="24" t="s">
        <v>138</v>
      </c>
      <c r="AY4607" s="24" t="s">
        <v>126</v>
      </c>
      <c r="BE4607" s="204">
        <f>IF(N4607="základní",J4607,0)</f>
        <v>0</v>
      </c>
      <c r="BF4607" s="204">
        <f>IF(N4607="snížená",J4607,0)</f>
        <v>0</v>
      </c>
      <c r="BG4607" s="204">
        <f>IF(N4607="zákl. přenesená",J4607,0)</f>
        <v>0</v>
      </c>
      <c r="BH4607" s="204">
        <f>IF(N4607="sníž. přenesená",J4607,0)</f>
        <v>0</v>
      </c>
      <c r="BI4607" s="204">
        <f>IF(N4607="nulová",J4607,0)</f>
        <v>0</v>
      </c>
      <c r="BJ4607" s="24" t="s">
        <v>134</v>
      </c>
      <c r="BK4607" s="204">
        <f>ROUND(I4607*H4607,2)</f>
        <v>0</v>
      </c>
      <c r="BL4607" s="24" t="s">
        <v>133</v>
      </c>
      <c r="BM4607" s="24" t="s">
        <v>5602</v>
      </c>
    </row>
    <row r="4608" spans="2:65" s="1" customFormat="1" ht="13.5">
      <c r="B4608" s="41"/>
      <c r="C4608" s="63"/>
      <c r="D4608" s="205" t="s">
        <v>135</v>
      </c>
      <c r="E4608" s="63"/>
      <c r="F4608" s="206" t="s">
        <v>5601</v>
      </c>
      <c r="G4608" s="63"/>
      <c r="H4608" s="63"/>
      <c r="I4608" s="163"/>
      <c r="J4608" s="63"/>
      <c r="K4608" s="63"/>
      <c r="L4608" s="61"/>
      <c r="M4608" s="207"/>
      <c r="N4608" s="42"/>
      <c r="O4608" s="42"/>
      <c r="P4608" s="42"/>
      <c r="Q4608" s="42"/>
      <c r="R4608" s="42"/>
      <c r="S4608" s="42"/>
      <c r="T4608" s="78"/>
      <c r="AT4608" s="24" t="s">
        <v>135</v>
      </c>
      <c r="AU4608" s="24" t="s">
        <v>138</v>
      </c>
    </row>
    <row r="4609" spans="2:65" s="1" customFormat="1" ht="22.5" customHeight="1">
      <c r="B4609" s="41"/>
      <c r="C4609" s="193" t="s">
        <v>3211</v>
      </c>
      <c r="D4609" s="193" t="s">
        <v>129</v>
      </c>
      <c r="E4609" s="194" t="s">
        <v>5603</v>
      </c>
      <c r="F4609" s="195" t="s">
        <v>5604</v>
      </c>
      <c r="G4609" s="196" t="s">
        <v>489</v>
      </c>
      <c r="H4609" s="197">
        <v>1</v>
      </c>
      <c r="I4609" s="198"/>
      <c r="J4609" s="199">
        <f>ROUND(I4609*H4609,2)</f>
        <v>0</v>
      </c>
      <c r="K4609" s="195" t="s">
        <v>21</v>
      </c>
      <c r="L4609" s="61"/>
      <c r="M4609" s="200" t="s">
        <v>21</v>
      </c>
      <c r="N4609" s="201" t="s">
        <v>42</v>
      </c>
      <c r="O4609" s="42"/>
      <c r="P4609" s="202">
        <f>O4609*H4609</f>
        <v>0</v>
      </c>
      <c r="Q4609" s="202">
        <v>0</v>
      </c>
      <c r="R4609" s="202">
        <f>Q4609*H4609</f>
        <v>0</v>
      </c>
      <c r="S4609" s="202">
        <v>0</v>
      </c>
      <c r="T4609" s="203">
        <f>S4609*H4609</f>
        <v>0</v>
      </c>
      <c r="AR4609" s="24" t="s">
        <v>133</v>
      </c>
      <c r="AT4609" s="24" t="s">
        <v>129</v>
      </c>
      <c r="AU4609" s="24" t="s">
        <v>138</v>
      </c>
      <c r="AY4609" s="24" t="s">
        <v>126</v>
      </c>
      <c r="BE4609" s="204">
        <f>IF(N4609="základní",J4609,0)</f>
        <v>0</v>
      </c>
      <c r="BF4609" s="204">
        <f>IF(N4609="snížená",J4609,0)</f>
        <v>0</v>
      </c>
      <c r="BG4609" s="204">
        <f>IF(N4609="zákl. přenesená",J4609,0)</f>
        <v>0</v>
      </c>
      <c r="BH4609" s="204">
        <f>IF(N4609="sníž. přenesená",J4609,0)</f>
        <v>0</v>
      </c>
      <c r="BI4609" s="204">
        <f>IF(N4609="nulová",J4609,0)</f>
        <v>0</v>
      </c>
      <c r="BJ4609" s="24" t="s">
        <v>134</v>
      </c>
      <c r="BK4609" s="204">
        <f>ROUND(I4609*H4609,2)</f>
        <v>0</v>
      </c>
      <c r="BL4609" s="24" t="s">
        <v>133</v>
      </c>
      <c r="BM4609" s="24" t="s">
        <v>5605</v>
      </c>
    </row>
    <row r="4610" spans="2:65" s="1" customFormat="1" ht="13.5">
      <c r="B4610" s="41"/>
      <c r="C4610" s="63"/>
      <c r="D4610" s="205" t="s">
        <v>135</v>
      </c>
      <c r="E4610" s="63"/>
      <c r="F4610" s="206" t="s">
        <v>5604</v>
      </c>
      <c r="G4610" s="63"/>
      <c r="H4610" s="63"/>
      <c r="I4610" s="163"/>
      <c r="J4610" s="63"/>
      <c r="K4610" s="63"/>
      <c r="L4610" s="61"/>
      <c r="M4610" s="207"/>
      <c r="N4610" s="42"/>
      <c r="O4610" s="42"/>
      <c r="P4610" s="42"/>
      <c r="Q4610" s="42"/>
      <c r="R4610" s="42"/>
      <c r="S4610" s="42"/>
      <c r="T4610" s="78"/>
      <c r="AT4610" s="24" t="s">
        <v>135</v>
      </c>
      <c r="AU4610" s="24" t="s">
        <v>138</v>
      </c>
    </row>
    <row r="4611" spans="2:65" s="1" customFormat="1" ht="22.5" customHeight="1">
      <c r="B4611" s="41"/>
      <c r="C4611" s="193" t="s">
        <v>5606</v>
      </c>
      <c r="D4611" s="193" t="s">
        <v>129</v>
      </c>
      <c r="E4611" s="194" t="s">
        <v>5607</v>
      </c>
      <c r="F4611" s="195" t="s">
        <v>5608</v>
      </c>
      <c r="G4611" s="196" t="s">
        <v>489</v>
      </c>
      <c r="H4611" s="197">
        <v>4</v>
      </c>
      <c r="I4611" s="198"/>
      <c r="J4611" s="199">
        <f>ROUND(I4611*H4611,2)</f>
        <v>0</v>
      </c>
      <c r="K4611" s="195" t="s">
        <v>21</v>
      </c>
      <c r="L4611" s="61"/>
      <c r="M4611" s="200" t="s">
        <v>21</v>
      </c>
      <c r="N4611" s="201" t="s">
        <v>42</v>
      </c>
      <c r="O4611" s="42"/>
      <c r="P4611" s="202">
        <f>O4611*H4611</f>
        <v>0</v>
      </c>
      <c r="Q4611" s="202">
        <v>0</v>
      </c>
      <c r="R4611" s="202">
        <f>Q4611*H4611</f>
        <v>0</v>
      </c>
      <c r="S4611" s="202">
        <v>0</v>
      </c>
      <c r="T4611" s="203">
        <f>S4611*H4611</f>
        <v>0</v>
      </c>
      <c r="AR4611" s="24" t="s">
        <v>133</v>
      </c>
      <c r="AT4611" s="24" t="s">
        <v>129</v>
      </c>
      <c r="AU4611" s="24" t="s">
        <v>138</v>
      </c>
      <c r="AY4611" s="24" t="s">
        <v>126</v>
      </c>
      <c r="BE4611" s="204">
        <f>IF(N4611="základní",J4611,0)</f>
        <v>0</v>
      </c>
      <c r="BF4611" s="204">
        <f>IF(N4611="snížená",J4611,0)</f>
        <v>0</v>
      </c>
      <c r="BG4611" s="204">
        <f>IF(N4611="zákl. přenesená",J4611,0)</f>
        <v>0</v>
      </c>
      <c r="BH4611" s="204">
        <f>IF(N4611="sníž. přenesená",J4611,0)</f>
        <v>0</v>
      </c>
      <c r="BI4611" s="204">
        <f>IF(N4611="nulová",J4611,0)</f>
        <v>0</v>
      </c>
      <c r="BJ4611" s="24" t="s">
        <v>134</v>
      </c>
      <c r="BK4611" s="204">
        <f>ROUND(I4611*H4611,2)</f>
        <v>0</v>
      </c>
      <c r="BL4611" s="24" t="s">
        <v>133</v>
      </c>
      <c r="BM4611" s="24" t="s">
        <v>5609</v>
      </c>
    </row>
    <row r="4612" spans="2:65" s="1" customFormat="1" ht="13.5">
      <c r="B4612" s="41"/>
      <c r="C4612" s="63"/>
      <c r="D4612" s="205" t="s">
        <v>135</v>
      </c>
      <c r="E4612" s="63"/>
      <c r="F4612" s="206" t="s">
        <v>5608</v>
      </c>
      <c r="G4612" s="63"/>
      <c r="H4612" s="63"/>
      <c r="I4612" s="163"/>
      <c r="J4612" s="63"/>
      <c r="K4612" s="63"/>
      <c r="L4612" s="61"/>
      <c r="M4612" s="207"/>
      <c r="N4612" s="42"/>
      <c r="O4612" s="42"/>
      <c r="P4612" s="42"/>
      <c r="Q4612" s="42"/>
      <c r="R4612" s="42"/>
      <c r="S4612" s="42"/>
      <c r="T4612" s="78"/>
      <c r="AT4612" s="24" t="s">
        <v>135</v>
      </c>
      <c r="AU4612" s="24" t="s">
        <v>138</v>
      </c>
    </row>
    <row r="4613" spans="2:65" s="1" customFormat="1" ht="22.5" customHeight="1">
      <c r="B4613" s="41"/>
      <c r="C4613" s="193" t="s">
        <v>3215</v>
      </c>
      <c r="D4613" s="193" t="s">
        <v>129</v>
      </c>
      <c r="E4613" s="194" t="s">
        <v>5610</v>
      </c>
      <c r="F4613" s="195" t="s">
        <v>5611</v>
      </c>
      <c r="G4613" s="196" t="s">
        <v>489</v>
      </c>
      <c r="H4613" s="197">
        <v>5</v>
      </c>
      <c r="I4613" s="198"/>
      <c r="J4613" s="199">
        <f>ROUND(I4613*H4613,2)</f>
        <v>0</v>
      </c>
      <c r="K4613" s="195" t="s">
        <v>21</v>
      </c>
      <c r="L4613" s="61"/>
      <c r="M4613" s="200" t="s">
        <v>21</v>
      </c>
      <c r="N4613" s="201" t="s">
        <v>42</v>
      </c>
      <c r="O4613" s="42"/>
      <c r="P4613" s="202">
        <f>O4613*H4613</f>
        <v>0</v>
      </c>
      <c r="Q4613" s="202">
        <v>0</v>
      </c>
      <c r="R4613" s="202">
        <f>Q4613*H4613</f>
        <v>0</v>
      </c>
      <c r="S4613" s="202">
        <v>0</v>
      </c>
      <c r="T4613" s="203">
        <f>S4613*H4613</f>
        <v>0</v>
      </c>
      <c r="AR4613" s="24" t="s">
        <v>133</v>
      </c>
      <c r="AT4613" s="24" t="s">
        <v>129</v>
      </c>
      <c r="AU4613" s="24" t="s">
        <v>138</v>
      </c>
      <c r="AY4613" s="24" t="s">
        <v>126</v>
      </c>
      <c r="BE4613" s="204">
        <f>IF(N4613="základní",J4613,0)</f>
        <v>0</v>
      </c>
      <c r="BF4613" s="204">
        <f>IF(N4613="snížená",J4613,0)</f>
        <v>0</v>
      </c>
      <c r="BG4613" s="204">
        <f>IF(N4613="zákl. přenesená",J4613,0)</f>
        <v>0</v>
      </c>
      <c r="BH4613" s="204">
        <f>IF(N4613="sníž. přenesená",J4613,0)</f>
        <v>0</v>
      </c>
      <c r="BI4613" s="204">
        <f>IF(N4613="nulová",J4613,0)</f>
        <v>0</v>
      </c>
      <c r="BJ4613" s="24" t="s">
        <v>134</v>
      </c>
      <c r="BK4613" s="204">
        <f>ROUND(I4613*H4613,2)</f>
        <v>0</v>
      </c>
      <c r="BL4613" s="24" t="s">
        <v>133</v>
      </c>
      <c r="BM4613" s="24" t="s">
        <v>5612</v>
      </c>
    </row>
    <row r="4614" spans="2:65" s="1" customFormat="1" ht="13.5">
      <c r="B4614" s="41"/>
      <c r="C4614" s="63"/>
      <c r="D4614" s="208" t="s">
        <v>135</v>
      </c>
      <c r="E4614" s="63"/>
      <c r="F4614" s="209" t="s">
        <v>5611</v>
      </c>
      <c r="G4614" s="63"/>
      <c r="H4614" s="63"/>
      <c r="I4614" s="163"/>
      <c r="J4614" s="63"/>
      <c r="K4614" s="63"/>
      <c r="L4614" s="61"/>
      <c r="M4614" s="207"/>
      <c r="N4614" s="42"/>
      <c r="O4614" s="42"/>
      <c r="P4614" s="42"/>
      <c r="Q4614" s="42"/>
      <c r="R4614" s="42"/>
      <c r="S4614" s="42"/>
      <c r="T4614" s="78"/>
      <c r="AT4614" s="24" t="s">
        <v>135</v>
      </c>
      <c r="AU4614" s="24" t="s">
        <v>138</v>
      </c>
    </row>
    <row r="4615" spans="2:65" s="10" customFormat="1" ht="22.35" customHeight="1">
      <c r="B4615" s="176"/>
      <c r="C4615" s="177"/>
      <c r="D4615" s="190" t="s">
        <v>69</v>
      </c>
      <c r="E4615" s="191" t="s">
        <v>5613</v>
      </c>
      <c r="F4615" s="191" t="s">
        <v>5614</v>
      </c>
      <c r="G4615" s="177"/>
      <c r="H4615" s="177"/>
      <c r="I4615" s="180"/>
      <c r="J4615" s="192">
        <f>BK4615</f>
        <v>0</v>
      </c>
      <c r="K4615" s="177"/>
      <c r="L4615" s="182"/>
      <c r="M4615" s="183"/>
      <c r="N4615" s="184"/>
      <c r="O4615" s="184"/>
      <c r="P4615" s="185">
        <f>SUM(P4616:P4633)</f>
        <v>0</v>
      </c>
      <c r="Q4615" s="184"/>
      <c r="R4615" s="185">
        <f>SUM(R4616:R4633)</f>
        <v>0</v>
      </c>
      <c r="S4615" s="184"/>
      <c r="T4615" s="186">
        <f>SUM(T4616:T4633)</f>
        <v>0</v>
      </c>
      <c r="AR4615" s="187" t="s">
        <v>78</v>
      </c>
      <c r="AT4615" s="188" t="s">
        <v>69</v>
      </c>
      <c r="AU4615" s="188" t="s">
        <v>134</v>
      </c>
      <c r="AY4615" s="187" t="s">
        <v>126</v>
      </c>
      <c r="BK4615" s="189">
        <f>SUM(BK4616:BK4633)</f>
        <v>0</v>
      </c>
    </row>
    <row r="4616" spans="2:65" s="1" customFormat="1" ht="31.5" customHeight="1">
      <c r="B4616" s="41"/>
      <c r="C4616" s="193" t="s">
        <v>5615</v>
      </c>
      <c r="D4616" s="193" t="s">
        <v>129</v>
      </c>
      <c r="E4616" s="194" t="s">
        <v>5616</v>
      </c>
      <c r="F4616" s="195" t="s">
        <v>5617</v>
      </c>
      <c r="G4616" s="196" t="s">
        <v>489</v>
      </c>
      <c r="H4616" s="197">
        <v>1</v>
      </c>
      <c r="I4616" s="198"/>
      <c r="J4616" s="199">
        <f>ROUND(I4616*H4616,2)</f>
        <v>0</v>
      </c>
      <c r="K4616" s="195" t="s">
        <v>21</v>
      </c>
      <c r="L4616" s="61"/>
      <c r="M4616" s="200" t="s">
        <v>21</v>
      </c>
      <c r="N4616" s="201" t="s">
        <v>42</v>
      </c>
      <c r="O4616" s="42"/>
      <c r="P4616" s="202">
        <f>O4616*H4616</f>
        <v>0</v>
      </c>
      <c r="Q4616" s="202">
        <v>0</v>
      </c>
      <c r="R4616" s="202">
        <f>Q4616*H4616</f>
        <v>0</v>
      </c>
      <c r="S4616" s="202">
        <v>0</v>
      </c>
      <c r="T4616" s="203">
        <f>S4616*H4616</f>
        <v>0</v>
      </c>
      <c r="AR4616" s="24" t="s">
        <v>133</v>
      </c>
      <c r="AT4616" s="24" t="s">
        <v>129</v>
      </c>
      <c r="AU4616" s="24" t="s">
        <v>138</v>
      </c>
      <c r="AY4616" s="24" t="s">
        <v>126</v>
      </c>
      <c r="BE4616" s="204">
        <f>IF(N4616="základní",J4616,0)</f>
        <v>0</v>
      </c>
      <c r="BF4616" s="204">
        <f>IF(N4616="snížená",J4616,0)</f>
        <v>0</v>
      </c>
      <c r="BG4616" s="204">
        <f>IF(N4616="zákl. přenesená",J4616,0)</f>
        <v>0</v>
      </c>
      <c r="BH4616" s="204">
        <f>IF(N4616="sníž. přenesená",J4616,0)</f>
        <v>0</v>
      </c>
      <c r="BI4616" s="204">
        <f>IF(N4616="nulová",J4616,0)</f>
        <v>0</v>
      </c>
      <c r="BJ4616" s="24" t="s">
        <v>134</v>
      </c>
      <c r="BK4616" s="204">
        <f>ROUND(I4616*H4616,2)</f>
        <v>0</v>
      </c>
      <c r="BL4616" s="24" t="s">
        <v>133</v>
      </c>
      <c r="BM4616" s="24" t="s">
        <v>5618</v>
      </c>
    </row>
    <row r="4617" spans="2:65" s="1" customFormat="1" ht="27">
      <c r="B4617" s="41"/>
      <c r="C4617" s="63"/>
      <c r="D4617" s="205" t="s">
        <v>135</v>
      </c>
      <c r="E4617" s="63"/>
      <c r="F4617" s="206" t="s">
        <v>5617</v>
      </c>
      <c r="G4617" s="63"/>
      <c r="H4617" s="63"/>
      <c r="I4617" s="163"/>
      <c r="J4617" s="63"/>
      <c r="K4617" s="63"/>
      <c r="L4617" s="61"/>
      <c r="M4617" s="207"/>
      <c r="N4617" s="42"/>
      <c r="O4617" s="42"/>
      <c r="P4617" s="42"/>
      <c r="Q4617" s="42"/>
      <c r="R4617" s="42"/>
      <c r="S4617" s="42"/>
      <c r="T4617" s="78"/>
      <c r="AT4617" s="24" t="s">
        <v>135</v>
      </c>
      <c r="AU4617" s="24" t="s">
        <v>138</v>
      </c>
    </row>
    <row r="4618" spans="2:65" s="1" customFormat="1" ht="31.5" customHeight="1">
      <c r="B4618" s="41"/>
      <c r="C4618" s="193" t="s">
        <v>3221</v>
      </c>
      <c r="D4618" s="193" t="s">
        <v>129</v>
      </c>
      <c r="E4618" s="194" t="s">
        <v>5619</v>
      </c>
      <c r="F4618" s="195" t="s">
        <v>5620</v>
      </c>
      <c r="G4618" s="196" t="s">
        <v>489</v>
      </c>
      <c r="H4618" s="197">
        <v>1</v>
      </c>
      <c r="I4618" s="198"/>
      <c r="J4618" s="199">
        <f>ROUND(I4618*H4618,2)</f>
        <v>0</v>
      </c>
      <c r="K4618" s="195" t="s">
        <v>21</v>
      </c>
      <c r="L4618" s="61"/>
      <c r="M4618" s="200" t="s">
        <v>21</v>
      </c>
      <c r="N4618" s="201" t="s">
        <v>42</v>
      </c>
      <c r="O4618" s="42"/>
      <c r="P4618" s="202">
        <f>O4618*H4618</f>
        <v>0</v>
      </c>
      <c r="Q4618" s="202">
        <v>0</v>
      </c>
      <c r="R4618" s="202">
        <f>Q4618*H4618</f>
        <v>0</v>
      </c>
      <c r="S4618" s="202">
        <v>0</v>
      </c>
      <c r="T4618" s="203">
        <f>S4618*H4618</f>
        <v>0</v>
      </c>
      <c r="AR4618" s="24" t="s">
        <v>133</v>
      </c>
      <c r="AT4618" s="24" t="s">
        <v>129</v>
      </c>
      <c r="AU4618" s="24" t="s">
        <v>138</v>
      </c>
      <c r="AY4618" s="24" t="s">
        <v>126</v>
      </c>
      <c r="BE4618" s="204">
        <f>IF(N4618="základní",J4618,0)</f>
        <v>0</v>
      </c>
      <c r="BF4618" s="204">
        <f>IF(N4618="snížená",J4618,0)</f>
        <v>0</v>
      </c>
      <c r="BG4618" s="204">
        <f>IF(N4618="zákl. přenesená",J4618,0)</f>
        <v>0</v>
      </c>
      <c r="BH4618" s="204">
        <f>IF(N4618="sníž. přenesená",J4618,0)</f>
        <v>0</v>
      </c>
      <c r="BI4618" s="204">
        <f>IF(N4618="nulová",J4618,0)</f>
        <v>0</v>
      </c>
      <c r="BJ4618" s="24" t="s">
        <v>134</v>
      </c>
      <c r="BK4618" s="204">
        <f>ROUND(I4618*H4618,2)</f>
        <v>0</v>
      </c>
      <c r="BL4618" s="24" t="s">
        <v>133</v>
      </c>
      <c r="BM4618" s="24" t="s">
        <v>5621</v>
      </c>
    </row>
    <row r="4619" spans="2:65" s="1" customFormat="1" ht="13.5">
      <c r="B4619" s="41"/>
      <c r="C4619" s="63"/>
      <c r="D4619" s="205" t="s">
        <v>135</v>
      </c>
      <c r="E4619" s="63"/>
      <c r="F4619" s="206" t="s">
        <v>5622</v>
      </c>
      <c r="G4619" s="63"/>
      <c r="H4619" s="63"/>
      <c r="I4619" s="163"/>
      <c r="J4619" s="63"/>
      <c r="K4619" s="63"/>
      <c r="L4619" s="61"/>
      <c r="M4619" s="207"/>
      <c r="N4619" s="42"/>
      <c r="O4619" s="42"/>
      <c r="P4619" s="42"/>
      <c r="Q4619" s="42"/>
      <c r="R4619" s="42"/>
      <c r="S4619" s="42"/>
      <c r="T4619" s="78"/>
      <c r="AT4619" s="24" t="s">
        <v>135</v>
      </c>
      <c r="AU4619" s="24" t="s">
        <v>138</v>
      </c>
    </row>
    <row r="4620" spans="2:65" s="1" customFormat="1" ht="22.5" customHeight="1">
      <c r="B4620" s="41"/>
      <c r="C4620" s="193" t="s">
        <v>5623</v>
      </c>
      <c r="D4620" s="193" t="s">
        <v>129</v>
      </c>
      <c r="E4620" s="194" t="s">
        <v>5624</v>
      </c>
      <c r="F4620" s="195" t="s">
        <v>5590</v>
      </c>
      <c r="G4620" s="196" t="s">
        <v>489</v>
      </c>
      <c r="H4620" s="197">
        <v>1</v>
      </c>
      <c r="I4620" s="198"/>
      <c r="J4620" s="199">
        <f>ROUND(I4620*H4620,2)</f>
        <v>0</v>
      </c>
      <c r="K4620" s="195" t="s">
        <v>21</v>
      </c>
      <c r="L4620" s="61"/>
      <c r="M4620" s="200" t="s">
        <v>21</v>
      </c>
      <c r="N4620" s="201" t="s">
        <v>42</v>
      </c>
      <c r="O4620" s="42"/>
      <c r="P4620" s="202">
        <f>O4620*H4620</f>
        <v>0</v>
      </c>
      <c r="Q4620" s="202">
        <v>0</v>
      </c>
      <c r="R4620" s="202">
        <f>Q4620*H4620</f>
        <v>0</v>
      </c>
      <c r="S4620" s="202">
        <v>0</v>
      </c>
      <c r="T4620" s="203">
        <f>S4620*H4620</f>
        <v>0</v>
      </c>
      <c r="AR4620" s="24" t="s">
        <v>133</v>
      </c>
      <c r="AT4620" s="24" t="s">
        <v>129</v>
      </c>
      <c r="AU4620" s="24" t="s">
        <v>138</v>
      </c>
      <c r="AY4620" s="24" t="s">
        <v>126</v>
      </c>
      <c r="BE4620" s="204">
        <f>IF(N4620="základní",J4620,0)</f>
        <v>0</v>
      </c>
      <c r="BF4620" s="204">
        <f>IF(N4620="snížená",J4620,0)</f>
        <v>0</v>
      </c>
      <c r="BG4620" s="204">
        <f>IF(N4620="zákl. přenesená",J4620,0)</f>
        <v>0</v>
      </c>
      <c r="BH4620" s="204">
        <f>IF(N4620="sníž. přenesená",J4620,0)</f>
        <v>0</v>
      </c>
      <c r="BI4620" s="204">
        <f>IF(N4620="nulová",J4620,0)</f>
        <v>0</v>
      </c>
      <c r="BJ4620" s="24" t="s">
        <v>134</v>
      </c>
      <c r="BK4620" s="204">
        <f>ROUND(I4620*H4620,2)</f>
        <v>0</v>
      </c>
      <c r="BL4620" s="24" t="s">
        <v>133</v>
      </c>
      <c r="BM4620" s="24" t="s">
        <v>5625</v>
      </c>
    </row>
    <row r="4621" spans="2:65" s="1" customFormat="1" ht="13.5">
      <c r="B4621" s="41"/>
      <c r="C4621" s="63"/>
      <c r="D4621" s="205" t="s">
        <v>135</v>
      </c>
      <c r="E4621" s="63"/>
      <c r="F4621" s="206" t="s">
        <v>5590</v>
      </c>
      <c r="G4621" s="63"/>
      <c r="H4621" s="63"/>
      <c r="I4621" s="163"/>
      <c r="J4621" s="63"/>
      <c r="K4621" s="63"/>
      <c r="L4621" s="61"/>
      <c r="M4621" s="207"/>
      <c r="N4621" s="42"/>
      <c r="O4621" s="42"/>
      <c r="P4621" s="42"/>
      <c r="Q4621" s="42"/>
      <c r="R4621" s="42"/>
      <c r="S4621" s="42"/>
      <c r="T4621" s="78"/>
      <c r="AT4621" s="24" t="s">
        <v>135</v>
      </c>
      <c r="AU4621" s="24" t="s">
        <v>138</v>
      </c>
    </row>
    <row r="4622" spans="2:65" s="1" customFormat="1" ht="22.5" customHeight="1">
      <c r="B4622" s="41"/>
      <c r="C4622" s="193" t="s">
        <v>3225</v>
      </c>
      <c r="D4622" s="193" t="s">
        <v>129</v>
      </c>
      <c r="E4622" s="194" t="s">
        <v>5626</v>
      </c>
      <c r="F4622" s="195" t="s">
        <v>5594</v>
      </c>
      <c r="G4622" s="196" t="s">
        <v>489</v>
      </c>
      <c r="H4622" s="197">
        <v>2</v>
      </c>
      <c r="I4622" s="198"/>
      <c r="J4622" s="199">
        <f>ROUND(I4622*H4622,2)</f>
        <v>0</v>
      </c>
      <c r="K4622" s="195" t="s">
        <v>21</v>
      </c>
      <c r="L4622" s="61"/>
      <c r="M4622" s="200" t="s">
        <v>21</v>
      </c>
      <c r="N4622" s="201" t="s">
        <v>42</v>
      </c>
      <c r="O4622" s="42"/>
      <c r="P4622" s="202">
        <f>O4622*H4622</f>
        <v>0</v>
      </c>
      <c r="Q4622" s="202">
        <v>0</v>
      </c>
      <c r="R4622" s="202">
        <f>Q4622*H4622</f>
        <v>0</v>
      </c>
      <c r="S4622" s="202">
        <v>0</v>
      </c>
      <c r="T4622" s="203">
        <f>S4622*H4622</f>
        <v>0</v>
      </c>
      <c r="AR4622" s="24" t="s">
        <v>133</v>
      </c>
      <c r="AT4622" s="24" t="s">
        <v>129</v>
      </c>
      <c r="AU4622" s="24" t="s">
        <v>138</v>
      </c>
      <c r="AY4622" s="24" t="s">
        <v>126</v>
      </c>
      <c r="BE4622" s="204">
        <f>IF(N4622="základní",J4622,0)</f>
        <v>0</v>
      </c>
      <c r="BF4622" s="204">
        <f>IF(N4622="snížená",J4622,0)</f>
        <v>0</v>
      </c>
      <c r="BG4622" s="204">
        <f>IF(N4622="zákl. přenesená",J4622,0)</f>
        <v>0</v>
      </c>
      <c r="BH4622" s="204">
        <f>IF(N4622="sníž. přenesená",J4622,0)</f>
        <v>0</v>
      </c>
      <c r="BI4622" s="204">
        <f>IF(N4622="nulová",J4622,0)</f>
        <v>0</v>
      </c>
      <c r="BJ4622" s="24" t="s">
        <v>134</v>
      </c>
      <c r="BK4622" s="204">
        <f>ROUND(I4622*H4622,2)</f>
        <v>0</v>
      </c>
      <c r="BL4622" s="24" t="s">
        <v>133</v>
      </c>
      <c r="BM4622" s="24" t="s">
        <v>5627</v>
      </c>
    </row>
    <row r="4623" spans="2:65" s="1" customFormat="1" ht="13.5">
      <c r="B4623" s="41"/>
      <c r="C4623" s="63"/>
      <c r="D4623" s="205" t="s">
        <v>135</v>
      </c>
      <c r="E4623" s="63"/>
      <c r="F4623" s="206" t="s">
        <v>5594</v>
      </c>
      <c r="G4623" s="63"/>
      <c r="H4623" s="63"/>
      <c r="I4623" s="163"/>
      <c r="J4623" s="63"/>
      <c r="K4623" s="63"/>
      <c r="L4623" s="61"/>
      <c r="M4623" s="207"/>
      <c r="N4623" s="42"/>
      <c r="O4623" s="42"/>
      <c r="P4623" s="42"/>
      <c r="Q4623" s="42"/>
      <c r="R4623" s="42"/>
      <c r="S4623" s="42"/>
      <c r="T4623" s="78"/>
      <c r="AT4623" s="24" t="s">
        <v>135</v>
      </c>
      <c r="AU4623" s="24" t="s">
        <v>138</v>
      </c>
    </row>
    <row r="4624" spans="2:65" s="1" customFormat="1" ht="22.5" customHeight="1">
      <c r="B4624" s="41"/>
      <c r="C4624" s="193" t="s">
        <v>5628</v>
      </c>
      <c r="D4624" s="193" t="s">
        <v>129</v>
      </c>
      <c r="E4624" s="194" t="s">
        <v>5629</v>
      </c>
      <c r="F4624" s="195" t="s">
        <v>5597</v>
      </c>
      <c r="G4624" s="196" t="s">
        <v>489</v>
      </c>
      <c r="H4624" s="197">
        <v>1</v>
      </c>
      <c r="I4624" s="198"/>
      <c r="J4624" s="199">
        <f>ROUND(I4624*H4624,2)</f>
        <v>0</v>
      </c>
      <c r="K4624" s="195" t="s">
        <v>21</v>
      </c>
      <c r="L4624" s="61"/>
      <c r="M4624" s="200" t="s">
        <v>21</v>
      </c>
      <c r="N4624" s="201" t="s">
        <v>42</v>
      </c>
      <c r="O4624" s="42"/>
      <c r="P4624" s="202">
        <f>O4624*H4624</f>
        <v>0</v>
      </c>
      <c r="Q4624" s="202">
        <v>0</v>
      </c>
      <c r="R4624" s="202">
        <f>Q4624*H4624</f>
        <v>0</v>
      </c>
      <c r="S4624" s="202">
        <v>0</v>
      </c>
      <c r="T4624" s="203">
        <f>S4624*H4624</f>
        <v>0</v>
      </c>
      <c r="AR4624" s="24" t="s">
        <v>133</v>
      </c>
      <c r="AT4624" s="24" t="s">
        <v>129</v>
      </c>
      <c r="AU4624" s="24" t="s">
        <v>138</v>
      </c>
      <c r="AY4624" s="24" t="s">
        <v>126</v>
      </c>
      <c r="BE4624" s="204">
        <f>IF(N4624="základní",J4624,0)</f>
        <v>0</v>
      </c>
      <c r="BF4624" s="204">
        <f>IF(N4624="snížená",J4624,0)</f>
        <v>0</v>
      </c>
      <c r="BG4624" s="204">
        <f>IF(N4624="zákl. přenesená",J4624,0)</f>
        <v>0</v>
      </c>
      <c r="BH4624" s="204">
        <f>IF(N4624="sníž. přenesená",J4624,0)</f>
        <v>0</v>
      </c>
      <c r="BI4624" s="204">
        <f>IF(N4624="nulová",J4624,0)</f>
        <v>0</v>
      </c>
      <c r="BJ4624" s="24" t="s">
        <v>134</v>
      </c>
      <c r="BK4624" s="204">
        <f>ROUND(I4624*H4624,2)</f>
        <v>0</v>
      </c>
      <c r="BL4624" s="24" t="s">
        <v>133</v>
      </c>
      <c r="BM4624" s="24" t="s">
        <v>5630</v>
      </c>
    </row>
    <row r="4625" spans="2:65" s="1" customFormat="1" ht="13.5">
      <c r="B4625" s="41"/>
      <c r="C4625" s="63"/>
      <c r="D4625" s="205" t="s">
        <v>135</v>
      </c>
      <c r="E4625" s="63"/>
      <c r="F4625" s="206" t="s">
        <v>5597</v>
      </c>
      <c r="G4625" s="63"/>
      <c r="H4625" s="63"/>
      <c r="I4625" s="163"/>
      <c r="J4625" s="63"/>
      <c r="K4625" s="63"/>
      <c r="L4625" s="61"/>
      <c r="M4625" s="207"/>
      <c r="N4625" s="42"/>
      <c r="O4625" s="42"/>
      <c r="P4625" s="42"/>
      <c r="Q4625" s="42"/>
      <c r="R4625" s="42"/>
      <c r="S4625" s="42"/>
      <c r="T4625" s="78"/>
      <c r="AT4625" s="24" t="s">
        <v>135</v>
      </c>
      <c r="AU4625" s="24" t="s">
        <v>138</v>
      </c>
    </row>
    <row r="4626" spans="2:65" s="1" customFormat="1" ht="22.5" customHeight="1">
      <c r="B4626" s="41"/>
      <c r="C4626" s="193" t="s">
        <v>3231</v>
      </c>
      <c r="D4626" s="193" t="s">
        <v>129</v>
      </c>
      <c r="E4626" s="194" t="s">
        <v>5631</v>
      </c>
      <c r="F4626" s="195" t="s">
        <v>5601</v>
      </c>
      <c r="G4626" s="196" t="s">
        <v>489</v>
      </c>
      <c r="H4626" s="197">
        <v>1</v>
      </c>
      <c r="I4626" s="198"/>
      <c r="J4626" s="199">
        <f>ROUND(I4626*H4626,2)</f>
        <v>0</v>
      </c>
      <c r="K4626" s="195" t="s">
        <v>21</v>
      </c>
      <c r="L4626" s="61"/>
      <c r="M4626" s="200" t="s">
        <v>21</v>
      </c>
      <c r="N4626" s="201" t="s">
        <v>42</v>
      </c>
      <c r="O4626" s="42"/>
      <c r="P4626" s="202">
        <f>O4626*H4626</f>
        <v>0</v>
      </c>
      <c r="Q4626" s="202">
        <v>0</v>
      </c>
      <c r="R4626" s="202">
        <f>Q4626*H4626</f>
        <v>0</v>
      </c>
      <c r="S4626" s="202">
        <v>0</v>
      </c>
      <c r="T4626" s="203">
        <f>S4626*H4626</f>
        <v>0</v>
      </c>
      <c r="AR4626" s="24" t="s">
        <v>133</v>
      </c>
      <c r="AT4626" s="24" t="s">
        <v>129</v>
      </c>
      <c r="AU4626" s="24" t="s">
        <v>138</v>
      </c>
      <c r="AY4626" s="24" t="s">
        <v>126</v>
      </c>
      <c r="BE4626" s="204">
        <f>IF(N4626="základní",J4626,0)</f>
        <v>0</v>
      </c>
      <c r="BF4626" s="204">
        <f>IF(N4626="snížená",J4626,0)</f>
        <v>0</v>
      </c>
      <c r="BG4626" s="204">
        <f>IF(N4626="zákl. přenesená",J4626,0)</f>
        <v>0</v>
      </c>
      <c r="BH4626" s="204">
        <f>IF(N4626="sníž. přenesená",J4626,0)</f>
        <v>0</v>
      </c>
      <c r="BI4626" s="204">
        <f>IF(N4626="nulová",J4626,0)</f>
        <v>0</v>
      </c>
      <c r="BJ4626" s="24" t="s">
        <v>134</v>
      </c>
      <c r="BK4626" s="204">
        <f>ROUND(I4626*H4626,2)</f>
        <v>0</v>
      </c>
      <c r="BL4626" s="24" t="s">
        <v>133</v>
      </c>
      <c r="BM4626" s="24" t="s">
        <v>5632</v>
      </c>
    </row>
    <row r="4627" spans="2:65" s="1" customFormat="1" ht="13.5">
      <c r="B4627" s="41"/>
      <c r="C4627" s="63"/>
      <c r="D4627" s="205" t="s">
        <v>135</v>
      </c>
      <c r="E4627" s="63"/>
      <c r="F4627" s="206" t="s">
        <v>5601</v>
      </c>
      <c r="G4627" s="63"/>
      <c r="H4627" s="63"/>
      <c r="I4627" s="163"/>
      <c r="J4627" s="63"/>
      <c r="K4627" s="63"/>
      <c r="L4627" s="61"/>
      <c r="M4627" s="207"/>
      <c r="N4627" s="42"/>
      <c r="O4627" s="42"/>
      <c r="P4627" s="42"/>
      <c r="Q4627" s="42"/>
      <c r="R4627" s="42"/>
      <c r="S4627" s="42"/>
      <c r="T4627" s="78"/>
      <c r="AT4627" s="24" t="s">
        <v>135</v>
      </c>
      <c r="AU4627" s="24" t="s">
        <v>138</v>
      </c>
    </row>
    <row r="4628" spans="2:65" s="1" customFormat="1" ht="22.5" customHeight="1">
      <c r="B4628" s="41"/>
      <c r="C4628" s="193" t="s">
        <v>5633</v>
      </c>
      <c r="D4628" s="193" t="s">
        <v>129</v>
      </c>
      <c r="E4628" s="194" t="s">
        <v>5634</v>
      </c>
      <c r="F4628" s="195" t="s">
        <v>5604</v>
      </c>
      <c r="G4628" s="196" t="s">
        <v>489</v>
      </c>
      <c r="H4628" s="197">
        <v>1</v>
      </c>
      <c r="I4628" s="198"/>
      <c r="J4628" s="199">
        <f>ROUND(I4628*H4628,2)</f>
        <v>0</v>
      </c>
      <c r="K4628" s="195" t="s">
        <v>21</v>
      </c>
      <c r="L4628" s="61"/>
      <c r="M4628" s="200" t="s">
        <v>21</v>
      </c>
      <c r="N4628" s="201" t="s">
        <v>42</v>
      </c>
      <c r="O4628" s="42"/>
      <c r="P4628" s="202">
        <f>O4628*H4628</f>
        <v>0</v>
      </c>
      <c r="Q4628" s="202">
        <v>0</v>
      </c>
      <c r="R4628" s="202">
        <f>Q4628*H4628</f>
        <v>0</v>
      </c>
      <c r="S4628" s="202">
        <v>0</v>
      </c>
      <c r="T4628" s="203">
        <f>S4628*H4628</f>
        <v>0</v>
      </c>
      <c r="AR4628" s="24" t="s">
        <v>133</v>
      </c>
      <c r="AT4628" s="24" t="s">
        <v>129</v>
      </c>
      <c r="AU4628" s="24" t="s">
        <v>138</v>
      </c>
      <c r="AY4628" s="24" t="s">
        <v>126</v>
      </c>
      <c r="BE4628" s="204">
        <f>IF(N4628="základní",J4628,0)</f>
        <v>0</v>
      </c>
      <c r="BF4628" s="204">
        <f>IF(N4628="snížená",J4628,0)</f>
        <v>0</v>
      </c>
      <c r="BG4628" s="204">
        <f>IF(N4628="zákl. přenesená",J4628,0)</f>
        <v>0</v>
      </c>
      <c r="BH4628" s="204">
        <f>IF(N4628="sníž. přenesená",J4628,0)</f>
        <v>0</v>
      </c>
      <c r="BI4628" s="204">
        <f>IF(N4628="nulová",J4628,0)</f>
        <v>0</v>
      </c>
      <c r="BJ4628" s="24" t="s">
        <v>134</v>
      </c>
      <c r="BK4628" s="204">
        <f>ROUND(I4628*H4628,2)</f>
        <v>0</v>
      </c>
      <c r="BL4628" s="24" t="s">
        <v>133</v>
      </c>
      <c r="BM4628" s="24" t="s">
        <v>5635</v>
      </c>
    </row>
    <row r="4629" spans="2:65" s="1" customFormat="1" ht="13.5">
      <c r="B4629" s="41"/>
      <c r="C4629" s="63"/>
      <c r="D4629" s="205" t="s">
        <v>135</v>
      </c>
      <c r="E4629" s="63"/>
      <c r="F4629" s="206" t="s">
        <v>5604</v>
      </c>
      <c r="G4629" s="63"/>
      <c r="H4629" s="63"/>
      <c r="I4629" s="163"/>
      <c r="J4629" s="63"/>
      <c r="K4629" s="63"/>
      <c r="L4629" s="61"/>
      <c r="M4629" s="207"/>
      <c r="N4629" s="42"/>
      <c r="O4629" s="42"/>
      <c r="P4629" s="42"/>
      <c r="Q4629" s="42"/>
      <c r="R4629" s="42"/>
      <c r="S4629" s="42"/>
      <c r="T4629" s="78"/>
      <c r="AT4629" s="24" t="s">
        <v>135</v>
      </c>
      <c r="AU4629" s="24" t="s">
        <v>138</v>
      </c>
    </row>
    <row r="4630" spans="2:65" s="1" customFormat="1" ht="22.5" customHeight="1">
      <c r="B4630" s="41"/>
      <c r="C4630" s="193" t="s">
        <v>3235</v>
      </c>
      <c r="D4630" s="193" t="s">
        <v>129</v>
      </c>
      <c r="E4630" s="194" t="s">
        <v>5636</v>
      </c>
      <c r="F4630" s="195" t="s">
        <v>5608</v>
      </c>
      <c r="G4630" s="196" t="s">
        <v>489</v>
      </c>
      <c r="H4630" s="197">
        <v>4</v>
      </c>
      <c r="I4630" s="198"/>
      <c r="J4630" s="199">
        <f>ROUND(I4630*H4630,2)</f>
        <v>0</v>
      </c>
      <c r="K4630" s="195" t="s">
        <v>21</v>
      </c>
      <c r="L4630" s="61"/>
      <c r="M4630" s="200" t="s">
        <v>21</v>
      </c>
      <c r="N4630" s="201" t="s">
        <v>42</v>
      </c>
      <c r="O4630" s="42"/>
      <c r="P4630" s="202">
        <f>O4630*H4630</f>
        <v>0</v>
      </c>
      <c r="Q4630" s="202">
        <v>0</v>
      </c>
      <c r="R4630" s="202">
        <f>Q4630*H4630</f>
        <v>0</v>
      </c>
      <c r="S4630" s="202">
        <v>0</v>
      </c>
      <c r="T4630" s="203">
        <f>S4630*H4630</f>
        <v>0</v>
      </c>
      <c r="AR4630" s="24" t="s">
        <v>133</v>
      </c>
      <c r="AT4630" s="24" t="s">
        <v>129</v>
      </c>
      <c r="AU4630" s="24" t="s">
        <v>138</v>
      </c>
      <c r="AY4630" s="24" t="s">
        <v>126</v>
      </c>
      <c r="BE4630" s="204">
        <f>IF(N4630="základní",J4630,0)</f>
        <v>0</v>
      </c>
      <c r="BF4630" s="204">
        <f>IF(N4630="snížená",J4630,0)</f>
        <v>0</v>
      </c>
      <c r="BG4630" s="204">
        <f>IF(N4630="zákl. přenesená",J4630,0)</f>
        <v>0</v>
      </c>
      <c r="BH4630" s="204">
        <f>IF(N4630="sníž. přenesená",J4630,0)</f>
        <v>0</v>
      </c>
      <c r="BI4630" s="204">
        <f>IF(N4630="nulová",J4630,0)</f>
        <v>0</v>
      </c>
      <c r="BJ4630" s="24" t="s">
        <v>134</v>
      </c>
      <c r="BK4630" s="204">
        <f>ROUND(I4630*H4630,2)</f>
        <v>0</v>
      </c>
      <c r="BL4630" s="24" t="s">
        <v>133</v>
      </c>
      <c r="BM4630" s="24" t="s">
        <v>5637</v>
      </c>
    </row>
    <row r="4631" spans="2:65" s="1" customFormat="1" ht="13.5">
      <c r="B4631" s="41"/>
      <c r="C4631" s="63"/>
      <c r="D4631" s="205" t="s">
        <v>135</v>
      </c>
      <c r="E4631" s="63"/>
      <c r="F4631" s="206" t="s">
        <v>5608</v>
      </c>
      <c r="G4631" s="63"/>
      <c r="H4631" s="63"/>
      <c r="I4631" s="163"/>
      <c r="J4631" s="63"/>
      <c r="K4631" s="63"/>
      <c r="L4631" s="61"/>
      <c r="M4631" s="207"/>
      <c r="N4631" s="42"/>
      <c r="O4631" s="42"/>
      <c r="P4631" s="42"/>
      <c r="Q4631" s="42"/>
      <c r="R4631" s="42"/>
      <c r="S4631" s="42"/>
      <c r="T4631" s="78"/>
      <c r="AT4631" s="24" t="s">
        <v>135</v>
      </c>
      <c r="AU4631" s="24" t="s">
        <v>138</v>
      </c>
    </row>
    <row r="4632" spans="2:65" s="1" customFormat="1" ht="22.5" customHeight="1">
      <c r="B4632" s="41"/>
      <c r="C4632" s="193" t="s">
        <v>5638</v>
      </c>
      <c r="D4632" s="193" t="s">
        <v>129</v>
      </c>
      <c r="E4632" s="194" t="s">
        <v>5639</v>
      </c>
      <c r="F4632" s="195" t="s">
        <v>5611</v>
      </c>
      <c r="G4632" s="196" t="s">
        <v>489</v>
      </c>
      <c r="H4632" s="197">
        <v>5</v>
      </c>
      <c r="I4632" s="198"/>
      <c r="J4632" s="199">
        <f>ROUND(I4632*H4632,2)</f>
        <v>0</v>
      </c>
      <c r="K4632" s="195" t="s">
        <v>21</v>
      </c>
      <c r="L4632" s="61"/>
      <c r="M4632" s="200" t="s">
        <v>21</v>
      </c>
      <c r="N4632" s="201" t="s">
        <v>42</v>
      </c>
      <c r="O4632" s="42"/>
      <c r="P4632" s="202">
        <f>O4632*H4632</f>
        <v>0</v>
      </c>
      <c r="Q4632" s="202">
        <v>0</v>
      </c>
      <c r="R4632" s="202">
        <f>Q4632*H4632</f>
        <v>0</v>
      </c>
      <c r="S4632" s="202">
        <v>0</v>
      </c>
      <c r="T4632" s="203">
        <f>S4632*H4632</f>
        <v>0</v>
      </c>
      <c r="AR4632" s="24" t="s">
        <v>133</v>
      </c>
      <c r="AT4632" s="24" t="s">
        <v>129</v>
      </c>
      <c r="AU4632" s="24" t="s">
        <v>138</v>
      </c>
      <c r="AY4632" s="24" t="s">
        <v>126</v>
      </c>
      <c r="BE4632" s="204">
        <f>IF(N4632="základní",J4632,0)</f>
        <v>0</v>
      </c>
      <c r="BF4632" s="204">
        <f>IF(N4632="snížená",J4632,0)</f>
        <v>0</v>
      </c>
      <c r="BG4632" s="204">
        <f>IF(N4632="zákl. přenesená",J4632,0)</f>
        <v>0</v>
      </c>
      <c r="BH4632" s="204">
        <f>IF(N4632="sníž. přenesená",J4632,0)</f>
        <v>0</v>
      </c>
      <c r="BI4632" s="204">
        <f>IF(N4632="nulová",J4632,0)</f>
        <v>0</v>
      </c>
      <c r="BJ4632" s="24" t="s">
        <v>134</v>
      </c>
      <c r="BK4632" s="204">
        <f>ROUND(I4632*H4632,2)</f>
        <v>0</v>
      </c>
      <c r="BL4632" s="24" t="s">
        <v>133</v>
      </c>
      <c r="BM4632" s="24" t="s">
        <v>5640</v>
      </c>
    </row>
    <row r="4633" spans="2:65" s="1" customFormat="1" ht="13.5">
      <c r="B4633" s="41"/>
      <c r="C4633" s="63"/>
      <c r="D4633" s="208" t="s">
        <v>135</v>
      </c>
      <c r="E4633" s="63"/>
      <c r="F4633" s="209" t="s">
        <v>5611</v>
      </c>
      <c r="G4633" s="63"/>
      <c r="H4633" s="63"/>
      <c r="I4633" s="163"/>
      <c r="J4633" s="63"/>
      <c r="K4633" s="63"/>
      <c r="L4633" s="61"/>
      <c r="M4633" s="207"/>
      <c r="N4633" s="42"/>
      <c r="O4633" s="42"/>
      <c r="P4633" s="42"/>
      <c r="Q4633" s="42"/>
      <c r="R4633" s="42"/>
      <c r="S4633" s="42"/>
      <c r="T4633" s="78"/>
      <c r="AT4633" s="24" t="s">
        <v>135</v>
      </c>
      <c r="AU4633" s="24" t="s">
        <v>138</v>
      </c>
    </row>
    <row r="4634" spans="2:65" s="10" customFormat="1" ht="22.35" customHeight="1">
      <c r="B4634" s="176"/>
      <c r="C4634" s="177"/>
      <c r="D4634" s="190" t="s">
        <v>69</v>
      </c>
      <c r="E4634" s="191" t="s">
        <v>5641</v>
      </c>
      <c r="F4634" s="191" t="s">
        <v>5642</v>
      </c>
      <c r="G4634" s="177"/>
      <c r="H4634" s="177"/>
      <c r="I4634" s="180"/>
      <c r="J4634" s="192">
        <f>BK4634</f>
        <v>0</v>
      </c>
      <c r="K4634" s="177"/>
      <c r="L4634" s="182"/>
      <c r="M4634" s="183"/>
      <c r="N4634" s="184"/>
      <c r="O4634" s="184"/>
      <c r="P4634" s="185">
        <f>SUM(P4635:P4652)</f>
        <v>0</v>
      </c>
      <c r="Q4634" s="184"/>
      <c r="R4634" s="185">
        <f>SUM(R4635:R4652)</f>
        <v>0</v>
      </c>
      <c r="S4634" s="184"/>
      <c r="T4634" s="186">
        <f>SUM(T4635:T4652)</f>
        <v>0</v>
      </c>
      <c r="AR4634" s="187" t="s">
        <v>78</v>
      </c>
      <c r="AT4634" s="188" t="s">
        <v>69</v>
      </c>
      <c r="AU4634" s="188" t="s">
        <v>134</v>
      </c>
      <c r="AY4634" s="187" t="s">
        <v>126</v>
      </c>
      <c r="BK4634" s="189">
        <f>SUM(BK4635:BK4652)</f>
        <v>0</v>
      </c>
    </row>
    <row r="4635" spans="2:65" s="1" customFormat="1" ht="31.5" customHeight="1">
      <c r="B4635" s="41"/>
      <c r="C4635" s="193" t="s">
        <v>3243</v>
      </c>
      <c r="D4635" s="193" t="s">
        <v>129</v>
      </c>
      <c r="E4635" s="194" t="s">
        <v>5643</v>
      </c>
      <c r="F4635" s="195" t="s">
        <v>5617</v>
      </c>
      <c r="G4635" s="196" t="s">
        <v>489</v>
      </c>
      <c r="H4635" s="197">
        <v>1</v>
      </c>
      <c r="I4635" s="198"/>
      <c r="J4635" s="199">
        <f>ROUND(I4635*H4635,2)</f>
        <v>0</v>
      </c>
      <c r="K4635" s="195" t="s">
        <v>21</v>
      </c>
      <c r="L4635" s="61"/>
      <c r="M4635" s="200" t="s">
        <v>21</v>
      </c>
      <c r="N4635" s="201" t="s">
        <v>42</v>
      </c>
      <c r="O4635" s="42"/>
      <c r="P4635" s="202">
        <f>O4635*H4635</f>
        <v>0</v>
      </c>
      <c r="Q4635" s="202">
        <v>0</v>
      </c>
      <c r="R4635" s="202">
        <f>Q4635*H4635</f>
        <v>0</v>
      </c>
      <c r="S4635" s="202">
        <v>0</v>
      </c>
      <c r="T4635" s="203">
        <f>S4635*H4635</f>
        <v>0</v>
      </c>
      <c r="AR4635" s="24" t="s">
        <v>133</v>
      </c>
      <c r="AT4635" s="24" t="s">
        <v>129</v>
      </c>
      <c r="AU4635" s="24" t="s">
        <v>138</v>
      </c>
      <c r="AY4635" s="24" t="s">
        <v>126</v>
      </c>
      <c r="BE4635" s="204">
        <f>IF(N4635="základní",J4635,0)</f>
        <v>0</v>
      </c>
      <c r="BF4635" s="204">
        <f>IF(N4635="snížená",J4635,0)</f>
        <v>0</v>
      </c>
      <c r="BG4635" s="204">
        <f>IF(N4635="zákl. přenesená",J4635,0)</f>
        <v>0</v>
      </c>
      <c r="BH4635" s="204">
        <f>IF(N4635="sníž. přenesená",J4635,0)</f>
        <v>0</v>
      </c>
      <c r="BI4635" s="204">
        <f>IF(N4635="nulová",J4635,0)</f>
        <v>0</v>
      </c>
      <c r="BJ4635" s="24" t="s">
        <v>134</v>
      </c>
      <c r="BK4635" s="204">
        <f>ROUND(I4635*H4635,2)</f>
        <v>0</v>
      </c>
      <c r="BL4635" s="24" t="s">
        <v>133</v>
      </c>
      <c r="BM4635" s="24" t="s">
        <v>5644</v>
      </c>
    </row>
    <row r="4636" spans="2:65" s="1" customFormat="1" ht="27">
      <c r="B4636" s="41"/>
      <c r="C4636" s="63"/>
      <c r="D4636" s="205" t="s">
        <v>135</v>
      </c>
      <c r="E4636" s="63"/>
      <c r="F4636" s="206" t="s">
        <v>5617</v>
      </c>
      <c r="G4636" s="63"/>
      <c r="H4636" s="63"/>
      <c r="I4636" s="163"/>
      <c r="J4636" s="63"/>
      <c r="K4636" s="63"/>
      <c r="L4636" s="61"/>
      <c r="M4636" s="207"/>
      <c r="N4636" s="42"/>
      <c r="O4636" s="42"/>
      <c r="P4636" s="42"/>
      <c r="Q4636" s="42"/>
      <c r="R4636" s="42"/>
      <c r="S4636" s="42"/>
      <c r="T4636" s="78"/>
      <c r="AT4636" s="24" t="s">
        <v>135</v>
      </c>
      <c r="AU4636" s="24" t="s">
        <v>138</v>
      </c>
    </row>
    <row r="4637" spans="2:65" s="1" customFormat="1" ht="31.5" customHeight="1">
      <c r="B4637" s="41"/>
      <c r="C4637" s="193" t="s">
        <v>5645</v>
      </c>
      <c r="D4637" s="193" t="s">
        <v>129</v>
      </c>
      <c r="E4637" s="194" t="s">
        <v>5646</v>
      </c>
      <c r="F4637" s="195" t="s">
        <v>5620</v>
      </c>
      <c r="G4637" s="196" t="s">
        <v>489</v>
      </c>
      <c r="H4637" s="197">
        <v>1</v>
      </c>
      <c r="I4637" s="198"/>
      <c r="J4637" s="199">
        <f>ROUND(I4637*H4637,2)</f>
        <v>0</v>
      </c>
      <c r="K4637" s="195" t="s">
        <v>21</v>
      </c>
      <c r="L4637" s="61"/>
      <c r="M4637" s="200" t="s">
        <v>21</v>
      </c>
      <c r="N4637" s="201" t="s">
        <v>42</v>
      </c>
      <c r="O4637" s="42"/>
      <c r="P4637" s="202">
        <f>O4637*H4637</f>
        <v>0</v>
      </c>
      <c r="Q4637" s="202">
        <v>0</v>
      </c>
      <c r="R4637" s="202">
        <f>Q4637*H4637</f>
        <v>0</v>
      </c>
      <c r="S4637" s="202">
        <v>0</v>
      </c>
      <c r="T4637" s="203">
        <f>S4637*H4637</f>
        <v>0</v>
      </c>
      <c r="AR4637" s="24" t="s">
        <v>133</v>
      </c>
      <c r="AT4637" s="24" t="s">
        <v>129</v>
      </c>
      <c r="AU4637" s="24" t="s">
        <v>138</v>
      </c>
      <c r="AY4637" s="24" t="s">
        <v>126</v>
      </c>
      <c r="BE4637" s="204">
        <f>IF(N4637="základní",J4637,0)</f>
        <v>0</v>
      </c>
      <c r="BF4637" s="204">
        <f>IF(N4637="snížená",J4637,0)</f>
        <v>0</v>
      </c>
      <c r="BG4637" s="204">
        <f>IF(N4637="zákl. přenesená",J4637,0)</f>
        <v>0</v>
      </c>
      <c r="BH4637" s="204">
        <f>IF(N4637="sníž. přenesená",J4637,0)</f>
        <v>0</v>
      </c>
      <c r="BI4637" s="204">
        <f>IF(N4637="nulová",J4637,0)</f>
        <v>0</v>
      </c>
      <c r="BJ4637" s="24" t="s">
        <v>134</v>
      </c>
      <c r="BK4637" s="204">
        <f>ROUND(I4637*H4637,2)</f>
        <v>0</v>
      </c>
      <c r="BL4637" s="24" t="s">
        <v>133</v>
      </c>
      <c r="BM4637" s="24" t="s">
        <v>5647</v>
      </c>
    </row>
    <row r="4638" spans="2:65" s="1" customFormat="1" ht="13.5">
      <c r="B4638" s="41"/>
      <c r="C4638" s="63"/>
      <c r="D4638" s="205" t="s">
        <v>135</v>
      </c>
      <c r="E4638" s="63"/>
      <c r="F4638" s="206" t="s">
        <v>5622</v>
      </c>
      <c r="G4638" s="63"/>
      <c r="H4638" s="63"/>
      <c r="I4638" s="163"/>
      <c r="J4638" s="63"/>
      <c r="K4638" s="63"/>
      <c r="L4638" s="61"/>
      <c r="M4638" s="207"/>
      <c r="N4638" s="42"/>
      <c r="O4638" s="42"/>
      <c r="P4638" s="42"/>
      <c r="Q4638" s="42"/>
      <c r="R4638" s="42"/>
      <c r="S4638" s="42"/>
      <c r="T4638" s="78"/>
      <c r="AT4638" s="24" t="s">
        <v>135</v>
      </c>
      <c r="AU4638" s="24" t="s">
        <v>138</v>
      </c>
    </row>
    <row r="4639" spans="2:65" s="1" customFormat="1" ht="22.5" customHeight="1">
      <c r="B4639" s="41"/>
      <c r="C4639" s="193" t="s">
        <v>3261</v>
      </c>
      <c r="D4639" s="193" t="s">
        <v>129</v>
      </c>
      <c r="E4639" s="194" t="s">
        <v>5648</v>
      </c>
      <c r="F4639" s="195" t="s">
        <v>5590</v>
      </c>
      <c r="G4639" s="196" t="s">
        <v>489</v>
      </c>
      <c r="H4639" s="197">
        <v>1</v>
      </c>
      <c r="I4639" s="198"/>
      <c r="J4639" s="199">
        <f>ROUND(I4639*H4639,2)</f>
        <v>0</v>
      </c>
      <c r="K4639" s="195" t="s">
        <v>21</v>
      </c>
      <c r="L4639" s="61"/>
      <c r="M4639" s="200" t="s">
        <v>21</v>
      </c>
      <c r="N4639" s="201" t="s">
        <v>42</v>
      </c>
      <c r="O4639" s="42"/>
      <c r="P4639" s="202">
        <f>O4639*H4639</f>
        <v>0</v>
      </c>
      <c r="Q4639" s="202">
        <v>0</v>
      </c>
      <c r="R4639" s="202">
        <f>Q4639*H4639</f>
        <v>0</v>
      </c>
      <c r="S4639" s="202">
        <v>0</v>
      </c>
      <c r="T4639" s="203">
        <f>S4639*H4639</f>
        <v>0</v>
      </c>
      <c r="AR4639" s="24" t="s">
        <v>133</v>
      </c>
      <c r="AT4639" s="24" t="s">
        <v>129</v>
      </c>
      <c r="AU4639" s="24" t="s">
        <v>138</v>
      </c>
      <c r="AY4639" s="24" t="s">
        <v>126</v>
      </c>
      <c r="BE4639" s="204">
        <f>IF(N4639="základní",J4639,0)</f>
        <v>0</v>
      </c>
      <c r="BF4639" s="204">
        <f>IF(N4639="snížená",J4639,0)</f>
        <v>0</v>
      </c>
      <c r="BG4639" s="204">
        <f>IF(N4639="zákl. přenesená",J4639,0)</f>
        <v>0</v>
      </c>
      <c r="BH4639" s="204">
        <f>IF(N4639="sníž. přenesená",J4639,0)</f>
        <v>0</v>
      </c>
      <c r="BI4639" s="204">
        <f>IF(N4639="nulová",J4639,0)</f>
        <v>0</v>
      </c>
      <c r="BJ4639" s="24" t="s">
        <v>134</v>
      </c>
      <c r="BK4639" s="204">
        <f>ROUND(I4639*H4639,2)</f>
        <v>0</v>
      </c>
      <c r="BL4639" s="24" t="s">
        <v>133</v>
      </c>
      <c r="BM4639" s="24" t="s">
        <v>5649</v>
      </c>
    </row>
    <row r="4640" spans="2:65" s="1" customFormat="1" ht="13.5">
      <c r="B4640" s="41"/>
      <c r="C4640" s="63"/>
      <c r="D4640" s="205" t="s">
        <v>135</v>
      </c>
      <c r="E4640" s="63"/>
      <c r="F4640" s="206" t="s">
        <v>5590</v>
      </c>
      <c r="G4640" s="63"/>
      <c r="H4640" s="63"/>
      <c r="I4640" s="163"/>
      <c r="J4640" s="63"/>
      <c r="K4640" s="63"/>
      <c r="L4640" s="61"/>
      <c r="M4640" s="207"/>
      <c r="N4640" s="42"/>
      <c r="O4640" s="42"/>
      <c r="P4640" s="42"/>
      <c r="Q4640" s="42"/>
      <c r="R4640" s="42"/>
      <c r="S4640" s="42"/>
      <c r="T4640" s="78"/>
      <c r="AT4640" s="24" t="s">
        <v>135</v>
      </c>
      <c r="AU4640" s="24" t="s">
        <v>138</v>
      </c>
    </row>
    <row r="4641" spans="2:65" s="1" customFormat="1" ht="22.5" customHeight="1">
      <c r="B4641" s="41"/>
      <c r="C4641" s="193" t="s">
        <v>5650</v>
      </c>
      <c r="D4641" s="193" t="s">
        <v>129</v>
      </c>
      <c r="E4641" s="194" t="s">
        <v>5651</v>
      </c>
      <c r="F4641" s="195" t="s">
        <v>5594</v>
      </c>
      <c r="G4641" s="196" t="s">
        <v>489</v>
      </c>
      <c r="H4641" s="197">
        <v>2</v>
      </c>
      <c r="I4641" s="198"/>
      <c r="J4641" s="199">
        <f>ROUND(I4641*H4641,2)</f>
        <v>0</v>
      </c>
      <c r="K4641" s="195" t="s">
        <v>21</v>
      </c>
      <c r="L4641" s="61"/>
      <c r="M4641" s="200" t="s">
        <v>21</v>
      </c>
      <c r="N4641" s="201" t="s">
        <v>42</v>
      </c>
      <c r="O4641" s="42"/>
      <c r="P4641" s="202">
        <f>O4641*H4641</f>
        <v>0</v>
      </c>
      <c r="Q4641" s="202">
        <v>0</v>
      </c>
      <c r="R4641" s="202">
        <f>Q4641*H4641</f>
        <v>0</v>
      </c>
      <c r="S4641" s="202">
        <v>0</v>
      </c>
      <c r="T4641" s="203">
        <f>S4641*H4641</f>
        <v>0</v>
      </c>
      <c r="AR4641" s="24" t="s">
        <v>133</v>
      </c>
      <c r="AT4641" s="24" t="s">
        <v>129</v>
      </c>
      <c r="AU4641" s="24" t="s">
        <v>138</v>
      </c>
      <c r="AY4641" s="24" t="s">
        <v>126</v>
      </c>
      <c r="BE4641" s="204">
        <f>IF(N4641="základní",J4641,0)</f>
        <v>0</v>
      </c>
      <c r="BF4641" s="204">
        <f>IF(N4641="snížená",J4641,0)</f>
        <v>0</v>
      </c>
      <c r="BG4641" s="204">
        <f>IF(N4641="zákl. přenesená",J4641,0)</f>
        <v>0</v>
      </c>
      <c r="BH4641" s="204">
        <f>IF(N4641="sníž. přenesená",J4641,0)</f>
        <v>0</v>
      </c>
      <c r="BI4641" s="204">
        <f>IF(N4641="nulová",J4641,0)</f>
        <v>0</v>
      </c>
      <c r="BJ4641" s="24" t="s">
        <v>134</v>
      </c>
      <c r="BK4641" s="204">
        <f>ROUND(I4641*H4641,2)</f>
        <v>0</v>
      </c>
      <c r="BL4641" s="24" t="s">
        <v>133</v>
      </c>
      <c r="BM4641" s="24" t="s">
        <v>5652</v>
      </c>
    </row>
    <row r="4642" spans="2:65" s="1" customFormat="1" ht="13.5">
      <c r="B4642" s="41"/>
      <c r="C4642" s="63"/>
      <c r="D4642" s="205" t="s">
        <v>135</v>
      </c>
      <c r="E4642" s="63"/>
      <c r="F4642" s="206" t="s">
        <v>5594</v>
      </c>
      <c r="G4642" s="63"/>
      <c r="H4642" s="63"/>
      <c r="I4642" s="163"/>
      <c r="J4642" s="63"/>
      <c r="K4642" s="63"/>
      <c r="L4642" s="61"/>
      <c r="M4642" s="207"/>
      <c r="N4642" s="42"/>
      <c r="O4642" s="42"/>
      <c r="P4642" s="42"/>
      <c r="Q4642" s="42"/>
      <c r="R4642" s="42"/>
      <c r="S4642" s="42"/>
      <c r="T4642" s="78"/>
      <c r="AT4642" s="24" t="s">
        <v>135</v>
      </c>
      <c r="AU4642" s="24" t="s">
        <v>138</v>
      </c>
    </row>
    <row r="4643" spans="2:65" s="1" customFormat="1" ht="22.5" customHeight="1">
      <c r="B4643" s="41"/>
      <c r="C4643" s="193" t="s">
        <v>3264</v>
      </c>
      <c r="D4643" s="193" t="s">
        <v>129</v>
      </c>
      <c r="E4643" s="194" t="s">
        <v>5653</v>
      </c>
      <c r="F4643" s="195" t="s">
        <v>5597</v>
      </c>
      <c r="G4643" s="196" t="s">
        <v>489</v>
      </c>
      <c r="H4643" s="197">
        <v>1</v>
      </c>
      <c r="I4643" s="198"/>
      <c r="J4643" s="199">
        <f>ROUND(I4643*H4643,2)</f>
        <v>0</v>
      </c>
      <c r="K4643" s="195" t="s">
        <v>21</v>
      </c>
      <c r="L4643" s="61"/>
      <c r="M4643" s="200" t="s">
        <v>21</v>
      </c>
      <c r="N4643" s="201" t="s">
        <v>42</v>
      </c>
      <c r="O4643" s="42"/>
      <c r="P4643" s="202">
        <f>O4643*H4643</f>
        <v>0</v>
      </c>
      <c r="Q4643" s="202">
        <v>0</v>
      </c>
      <c r="R4643" s="202">
        <f>Q4643*H4643</f>
        <v>0</v>
      </c>
      <c r="S4643" s="202">
        <v>0</v>
      </c>
      <c r="T4643" s="203">
        <f>S4643*H4643</f>
        <v>0</v>
      </c>
      <c r="AR4643" s="24" t="s">
        <v>133</v>
      </c>
      <c r="AT4643" s="24" t="s">
        <v>129</v>
      </c>
      <c r="AU4643" s="24" t="s">
        <v>138</v>
      </c>
      <c r="AY4643" s="24" t="s">
        <v>126</v>
      </c>
      <c r="BE4643" s="204">
        <f>IF(N4643="základní",J4643,0)</f>
        <v>0</v>
      </c>
      <c r="BF4643" s="204">
        <f>IF(N4643="snížená",J4643,0)</f>
        <v>0</v>
      </c>
      <c r="BG4643" s="204">
        <f>IF(N4643="zákl. přenesená",J4643,0)</f>
        <v>0</v>
      </c>
      <c r="BH4643" s="204">
        <f>IF(N4643="sníž. přenesená",J4643,0)</f>
        <v>0</v>
      </c>
      <c r="BI4643" s="204">
        <f>IF(N4643="nulová",J4643,0)</f>
        <v>0</v>
      </c>
      <c r="BJ4643" s="24" t="s">
        <v>134</v>
      </c>
      <c r="BK4643" s="204">
        <f>ROUND(I4643*H4643,2)</f>
        <v>0</v>
      </c>
      <c r="BL4643" s="24" t="s">
        <v>133</v>
      </c>
      <c r="BM4643" s="24" t="s">
        <v>5654</v>
      </c>
    </row>
    <row r="4644" spans="2:65" s="1" customFormat="1" ht="13.5">
      <c r="B4644" s="41"/>
      <c r="C4644" s="63"/>
      <c r="D4644" s="205" t="s">
        <v>135</v>
      </c>
      <c r="E4644" s="63"/>
      <c r="F4644" s="206" t="s">
        <v>5597</v>
      </c>
      <c r="G4644" s="63"/>
      <c r="H4644" s="63"/>
      <c r="I4644" s="163"/>
      <c r="J4644" s="63"/>
      <c r="K4644" s="63"/>
      <c r="L4644" s="61"/>
      <c r="M4644" s="207"/>
      <c r="N4644" s="42"/>
      <c r="O4644" s="42"/>
      <c r="P4644" s="42"/>
      <c r="Q4644" s="42"/>
      <c r="R4644" s="42"/>
      <c r="S4644" s="42"/>
      <c r="T4644" s="78"/>
      <c r="AT4644" s="24" t="s">
        <v>135</v>
      </c>
      <c r="AU4644" s="24" t="s">
        <v>138</v>
      </c>
    </row>
    <row r="4645" spans="2:65" s="1" customFormat="1" ht="22.5" customHeight="1">
      <c r="B4645" s="41"/>
      <c r="C4645" s="193" t="s">
        <v>5655</v>
      </c>
      <c r="D4645" s="193" t="s">
        <v>129</v>
      </c>
      <c r="E4645" s="194" t="s">
        <v>5656</v>
      </c>
      <c r="F4645" s="195" t="s">
        <v>5657</v>
      </c>
      <c r="G4645" s="196" t="s">
        <v>489</v>
      </c>
      <c r="H4645" s="197">
        <v>1</v>
      </c>
      <c r="I4645" s="198"/>
      <c r="J4645" s="199">
        <f>ROUND(I4645*H4645,2)</f>
        <v>0</v>
      </c>
      <c r="K4645" s="195" t="s">
        <v>21</v>
      </c>
      <c r="L4645" s="61"/>
      <c r="M4645" s="200" t="s">
        <v>21</v>
      </c>
      <c r="N4645" s="201" t="s">
        <v>42</v>
      </c>
      <c r="O4645" s="42"/>
      <c r="P4645" s="202">
        <f>O4645*H4645</f>
        <v>0</v>
      </c>
      <c r="Q4645" s="202">
        <v>0</v>
      </c>
      <c r="R4645" s="202">
        <f>Q4645*H4645</f>
        <v>0</v>
      </c>
      <c r="S4645" s="202">
        <v>0</v>
      </c>
      <c r="T4645" s="203">
        <f>S4645*H4645</f>
        <v>0</v>
      </c>
      <c r="AR4645" s="24" t="s">
        <v>133</v>
      </c>
      <c r="AT4645" s="24" t="s">
        <v>129</v>
      </c>
      <c r="AU4645" s="24" t="s">
        <v>138</v>
      </c>
      <c r="AY4645" s="24" t="s">
        <v>126</v>
      </c>
      <c r="BE4645" s="204">
        <f>IF(N4645="základní",J4645,0)</f>
        <v>0</v>
      </c>
      <c r="BF4645" s="204">
        <f>IF(N4645="snížená",J4645,0)</f>
        <v>0</v>
      </c>
      <c r="BG4645" s="204">
        <f>IF(N4645="zákl. přenesená",J4645,0)</f>
        <v>0</v>
      </c>
      <c r="BH4645" s="204">
        <f>IF(N4645="sníž. přenesená",J4645,0)</f>
        <v>0</v>
      </c>
      <c r="BI4645" s="204">
        <f>IF(N4645="nulová",J4645,0)</f>
        <v>0</v>
      </c>
      <c r="BJ4645" s="24" t="s">
        <v>134</v>
      </c>
      <c r="BK4645" s="204">
        <f>ROUND(I4645*H4645,2)</f>
        <v>0</v>
      </c>
      <c r="BL4645" s="24" t="s">
        <v>133</v>
      </c>
      <c r="BM4645" s="24" t="s">
        <v>5658</v>
      </c>
    </row>
    <row r="4646" spans="2:65" s="1" customFormat="1" ht="13.5">
      <c r="B4646" s="41"/>
      <c r="C4646" s="63"/>
      <c r="D4646" s="205" t="s">
        <v>135</v>
      </c>
      <c r="E4646" s="63"/>
      <c r="F4646" s="206" t="s">
        <v>5657</v>
      </c>
      <c r="G4646" s="63"/>
      <c r="H4646" s="63"/>
      <c r="I4646" s="163"/>
      <c r="J4646" s="63"/>
      <c r="K4646" s="63"/>
      <c r="L4646" s="61"/>
      <c r="M4646" s="207"/>
      <c r="N4646" s="42"/>
      <c r="O4646" s="42"/>
      <c r="P4646" s="42"/>
      <c r="Q4646" s="42"/>
      <c r="R4646" s="42"/>
      <c r="S4646" s="42"/>
      <c r="T4646" s="78"/>
      <c r="AT4646" s="24" t="s">
        <v>135</v>
      </c>
      <c r="AU4646" s="24" t="s">
        <v>138</v>
      </c>
    </row>
    <row r="4647" spans="2:65" s="1" customFormat="1" ht="22.5" customHeight="1">
      <c r="B4647" s="41"/>
      <c r="C4647" s="193" t="s">
        <v>3268</v>
      </c>
      <c r="D4647" s="193" t="s">
        <v>129</v>
      </c>
      <c r="E4647" s="194" t="s">
        <v>5659</v>
      </c>
      <c r="F4647" s="195" t="s">
        <v>5604</v>
      </c>
      <c r="G4647" s="196" t="s">
        <v>489</v>
      </c>
      <c r="H4647" s="197">
        <v>1</v>
      </c>
      <c r="I4647" s="198"/>
      <c r="J4647" s="199">
        <f>ROUND(I4647*H4647,2)</f>
        <v>0</v>
      </c>
      <c r="K4647" s="195" t="s">
        <v>21</v>
      </c>
      <c r="L4647" s="61"/>
      <c r="M4647" s="200" t="s">
        <v>21</v>
      </c>
      <c r="N4647" s="201" t="s">
        <v>42</v>
      </c>
      <c r="O4647" s="42"/>
      <c r="P4647" s="202">
        <f>O4647*H4647</f>
        <v>0</v>
      </c>
      <c r="Q4647" s="202">
        <v>0</v>
      </c>
      <c r="R4647" s="202">
        <f>Q4647*H4647</f>
        <v>0</v>
      </c>
      <c r="S4647" s="202">
        <v>0</v>
      </c>
      <c r="T4647" s="203">
        <f>S4647*H4647</f>
        <v>0</v>
      </c>
      <c r="AR4647" s="24" t="s">
        <v>133</v>
      </c>
      <c r="AT4647" s="24" t="s">
        <v>129</v>
      </c>
      <c r="AU4647" s="24" t="s">
        <v>138</v>
      </c>
      <c r="AY4647" s="24" t="s">
        <v>126</v>
      </c>
      <c r="BE4647" s="204">
        <f>IF(N4647="základní",J4647,0)</f>
        <v>0</v>
      </c>
      <c r="BF4647" s="204">
        <f>IF(N4647="snížená",J4647,0)</f>
        <v>0</v>
      </c>
      <c r="BG4647" s="204">
        <f>IF(N4647="zákl. přenesená",J4647,0)</f>
        <v>0</v>
      </c>
      <c r="BH4647" s="204">
        <f>IF(N4647="sníž. přenesená",J4647,0)</f>
        <v>0</v>
      </c>
      <c r="BI4647" s="204">
        <f>IF(N4647="nulová",J4647,0)</f>
        <v>0</v>
      </c>
      <c r="BJ4647" s="24" t="s">
        <v>134</v>
      </c>
      <c r="BK4647" s="204">
        <f>ROUND(I4647*H4647,2)</f>
        <v>0</v>
      </c>
      <c r="BL4647" s="24" t="s">
        <v>133</v>
      </c>
      <c r="BM4647" s="24" t="s">
        <v>5660</v>
      </c>
    </row>
    <row r="4648" spans="2:65" s="1" customFormat="1" ht="13.5">
      <c r="B4648" s="41"/>
      <c r="C4648" s="63"/>
      <c r="D4648" s="205" t="s">
        <v>135</v>
      </c>
      <c r="E4648" s="63"/>
      <c r="F4648" s="206" t="s">
        <v>5604</v>
      </c>
      <c r="G4648" s="63"/>
      <c r="H4648" s="63"/>
      <c r="I4648" s="163"/>
      <c r="J4648" s="63"/>
      <c r="K4648" s="63"/>
      <c r="L4648" s="61"/>
      <c r="M4648" s="207"/>
      <c r="N4648" s="42"/>
      <c r="O4648" s="42"/>
      <c r="P4648" s="42"/>
      <c r="Q4648" s="42"/>
      <c r="R4648" s="42"/>
      <c r="S4648" s="42"/>
      <c r="T4648" s="78"/>
      <c r="AT4648" s="24" t="s">
        <v>135</v>
      </c>
      <c r="AU4648" s="24" t="s">
        <v>138</v>
      </c>
    </row>
    <row r="4649" spans="2:65" s="1" customFormat="1" ht="22.5" customHeight="1">
      <c r="B4649" s="41"/>
      <c r="C4649" s="193" t="s">
        <v>5661</v>
      </c>
      <c r="D4649" s="193" t="s">
        <v>129</v>
      </c>
      <c r="E4649" s="194" t="s">
        <v>5662</v>
      </c>
      <c r="F4649" s="195" t="s">
        <v>5608</v>
      </c>
      <c r="G4649" s="196" t="s">
        <v>489</v>
      </c>
      <c r="H4649" s="197">
        <v>4</v>
      </c>
      <c r="I4649" s="198"/>
      <c r="J4649" s="199">
        <f>ROUND(I4649*H4649,2)</f>
        <v>0</v>
      </c>
      <c r="K4649" s="195" t="s">
        <v>21</v>
      </c>
      <c r="L4649" s="61"/>
      <c r="M4649" s="200" t="s">
        <v>21</v>
      </c>
      <c r="N4649" s="201" t="s">
        <v>42</v>
      </c>
      <c r="O4649" s="42"/>
      <c r="P4649" s="202">
        <f>O4649*H4649</f>
        <v>0</v>
      </c>
      <c r="Q4649" s="202">
        <v>0</v>
      </c>
      <c r="R4649" s="202">
        <f>Q4649*H4649</f>
        <v>0</v>
      </c>
      <c r="S4649" s="202">
        <v>0</v>
      </c>
      <c r="T4649" s="203">
        <f>S4649*H4649</f>
        <v>0</v>
      </c>
      <c r="AR4649" s="24" t="s">
        <v>133</v>
      </c>
      <c r="AT4649" s="24" t="s">
        <v>129</v>
      </c>
      <c r="AU4649" s="24" t="s">
        <v>138</v>
      </c>
      <c r="AY4649" s="24" t="s">
        <v>126</v>
      </c>
      <c r="BE4649" s="204">
        <f>IF(N4649="základní",J4649,0)</f>
        <v>0</v>
      </c>
      <c r="BF4649" s="204">
        <f>IF(N4649="snížená",J4649,0)</f>
        <v>0</v>
      </c>
      <c r="BG4649" s="204">
        <f>IF(N4649="zákl. přenesená",J4649,0)</f>
        <v>0</v>
      </c>
      <c r="BH4649" s="204">
        <f>IF(N4649="sníž. přenesená",J4649,0)</f>
        <v>0</v>
      </c>
      <c r="BI4649" s="204">
        <f>IF(N4649="nulová",J4649,0)</f>
        <v>0</v>
      </c>
      <c r="BJ4649" s="24" t="s">
        <v>134</v>
      </c>
      <c r="BK4649" s="204">
        <f>ROUND(I4649*H4649,2)</f>
        <v>0</v>
      </c>
      <c r="BL4649" s="24" t="s">
        <v>133</v>
      </c>
      <c r="BM4649" s="24" t="s">
        <v>5663</v>
      </c>
    </row>
    <row r="4650" spans="2:65" s="1" customFormat="1" ht="13.5">
      <c r="B4650" s="41"/>
      <c r="C4650" s="63"/>
      <c r="D4650" s="205" t="s">
        <v>135</v>
      </c>
      <c r="E4650" s="63"/>
      <c r="F4650" s="206" t="s">
        <v>5608</v>
      </c>
      <c r="G4650" s="63"/>
      <c r="H4650" s="63"/>
      <c r="I4650" s="163"/>
      <c r="J4650" s="63"/>
      <c r="K4650" s="63"/>
      <c r="L4650" s="61"/>
      <c r="M4650" s="207"/>
      <c r="N4650" s="42"/>
      <c r="O4650" s="42"/>
      <c r="P4650" s="42"/>
      <c r="Q4650" s="42"/>
      <c r="R4650" s="42"/>
      <c r="S4650" s="42"/>
      <c r="T4650" s="78"/>
      <c r="AT4650" s="24" t="s">
        <v>135</v>
      </c>
      <c r="AU4650" s="24" t="s">
        <v>138</v>
      </c>
    </row>
    <row r="4651" spans="2:65" s="1" customFormat="1" ht="22.5" customHeight="1">
      <c r="B4651" s="41"/>
      <c r="C4651" s="193" t="s">
        <v>3273</v>
      </c>
      <c r="D4651" s="193" t="s">
        <v>129</v>
      </c>
      <c r="E4651" s="194" t="s">
        <v>5664</v>
      </c>
      <c r="F4651" s="195" t="s">
        <v>5611</v>
      </c>
      <c r="G4651" s="196" t="s">
        <v>489</v>
      </c>
      <c r="H4651" s="197">
        <v>5</v>
      </c>
      <c r="I4651" s="198"/>
      <c r="J4651" s="199">
        <f>ROUND(I4651*H4651,2)</f>
        <v>0</v>
      </c>
      <c r="K4651" s="195" t="s">
        <v>21</v>
      </c>
      <c r="L4651" s="61"/>
      <c r="M4651" s="200" t="s">
        <v>21</v>
      </c>
      <c r="N4651" s="201" t="s">
        <v>42</v>
      </c>
      <c r="O4651" s="42"/>
      <c r="P4651" s="202">
        <f>O4651*H4651</f>
        <v>0</v>
      </c>
      <c r="Q4651" s="202">
        <v>0</v>
      </c>
      <c r="R4651" s="202">
        <f>Q4651*H4651</f>
        <v>0</v>
      </c>
      <c r="S4651" s="202">
        <v>0</v>
      </c>
      <c r="T4651" s="203">
        <f>S4651*H4651</f>
        <v>0</v>
      </c>
      <c r="AR4651" s="24" t="s">
        <v>133</v>
      </c>
      <c r="AT4651" s="24" t="s">
        <v>129</v>
      </c>
      <c r="AU4651" s="24" t="s">
        <v>138</v>
      </c>
      <c r="AY4651" s="24" t="s">
        <v>126</v>
      </c>
      <c r="BE4651" s="204">
        <f>IF(N4651="základní",J4651,0)</f>
        <v>0</v>
      </c>
      <c r="BF4651" s="204">
        <f>IF(N4651="snížená",J4651,0)</f>
        <v>0</v>
      </c>
      <c r="BG4651" s="204">
        <f>IF(N4651="zákl. přenesená",J4651,0)</f>
        <v>0</v>
      </c>
      <c r="BH4651" s="204">
        <f>IF(N4651="sníž. přenesená",J4651,0)</f>
        <v>0</v>
      </c>
      <c r="BI4651" s="204">
        <f>IF(N4651="nulová",J4651,0)</f>
        <v>0</v>
      </c>
      <c r="BJ4651" s="24" t="s">
        <v>134</v>
      </c>
      <c r="BK4651" s="204">
        <f>ROUND(I4651*H4651,2)</f>
        <v>0</v>
      </c>
      <c r="BL4651" s="24" t="s">
        <v>133</v>
      </c>
      <c r="BM4651" s="24" t="s">
        <v>5665</v>
      </c>
    </row>
    <row r="4652" spans="2:65" s="1" customFormat="1" ht="13.5">
      <c r="B4652" s="41"/>
      <c r="C4652" s="63"/>
      <c r="D4652" s="208" t="s">
        <v>135</v>
      </c>
      <c r="E4652" s="63"/>
      <c r="F4652" s="209" t="s">
        <v>5611</v>
      </c>
      <c r="G4652" s="63"/>
      <c r="H4652" s="63"/>
      <c r="I4652" s="163"/>
      <c r="J4652" s="63"/>
      <c r="K4652" s="63"/>
      <c r="L4652" s="61"/>
      <c r="M4652" s="207"/>
      <c r="N4652" s="42"/>
      <c r="O4652" s="42"/>
      <c r="P4652" s="42"/>
      <c r="Q4652" s="42"/>
      <c r="R4652" s="42"/>
      <c r="S4652" s="42"/>
      <c r="T4652" s="78"/>
      <c r="AT4652" s="24" t="s">
        <v>135</v>
      </c>
      <c r="AU4652" s="24" t="s">
        <v>138</v>
      </c>
    </row>
    <row r="4653" spans="2:65" s="10" customFormat="1" ht="22.35" customHeight="1">
      <c r="B4653" s="176"/>
      <c r="C4653" s="177"/>
      <c r="D4653" s="190" t="s">
        <v>69</v>
      </c>
      <c r="E4653" s="191" t="s">
        <v>5666</v>
      </c>
      <c r="F4653" s="191" t="s">
        <v>5667</v>
      </c>
      <c r="G4653" s="177"/>
      <c r="H4653" s="177"/>
      <c r="I4653" s="180"/>
      <c r="J4653" s="192">
        <f>BK4653</f>
        <v>0</v>
      </c>
      <c r="K4653" s="177"/>
      <c r="L4653" s="182"/>
      <c r="M4653" s="183"/>
      <c r="N4653" s="184"/>
      <c r="O4653" s="184"/>
      <c r="P4653" s="185">
        <f>SUM(P4654:P4671)</f>
        <v>0</v>
      </c>
      <c r="Q4653" s="184"/>
      <c r="R4653" s="185">
        <f>SUM(R4654:R4671)</f>
        <v>0</v>
      </c>
      <c r="S4653" s="184"/>
      <c r="T4653" s="186">
        <f>SUM(T4654:T4671)</f>
        <v>0</v>
      </c>
      <c r="AR4653" s="187" t="s">
        <v>78</v>
      </c>
      <c r="AT4653" s="188" t="s">
        <v>69</v>
      </c>
      <c r="AU4653" s="188" t="s">
        <v>134</v>
      </c>
      <c r="AY4653" s="187" t="s">
        <v>126</v>
      </c>
      <c r="BK4653" s="189">
        <f>SUM(BK4654:BK4671)</f>
        <v>0</v>
      </c>
    </row>
    <row r="4654" spans="2:65" s="1" customFormat="1" ht="31.5" customHeight="1">
      <c r="B4654" s="41"/>
      <c r="C4654" s="193" t="s">
        <v>5668</v>
      </c>
      <c r="D4654" s="193" t="s">
        <v>129</v>
      </c>
      <c r="E4654" s="194" t="s">
        <v>5669</v>
      </c>
      <c r="F4654" s="195" t="s">
        <v>5617</v>
      </c>
      <c r="G4654" s="196" t="s">
        <v>489</v>
      </c>
      <c r="H4654" s="197">
        <v>1</v>
      </c>
      <c r="I4654" s="198"/>
      <c r="J4654" s="199">
        <f>ROUND(I4654*H4654,2)</f>
        <v>0</v>
      </c>
      <c r="K4654" s="195" t="s">
        <v>21</v>
      </c>
      <c r="L4654" s="61"/>
      <c r="M4654" s="200" t="s">
        <v>21</v>
      </c>
      <c r="N4654" s="201" t="s">
        <v>42</v>
      </c>
      <c r="O4654" s="42"/>
      <c r="P4654" s="202">
        <f>O4654*H4654</f>
        <v>0</v>
      </c>
      <c r="Q4654" s="202">
        <v>0</v>
      </c>
      <c r="R4654" s="202">
        <f>Q4654*H4654</f>
        <v>0</v>
      </c>
      <c r="S4654" s="202">
        <v>0</v>
      </c>
      <c r="T4654" s="203">
        <f>S4654*H4654</f>
        <v>0</v>
      </c>
      <c r="AR4654" s="24" t="s">
        <v>133</v>
      </c>
      <c r="AT4654" s="24" t="s">
        <v>129</v>
      </c>
      <c r="AU4654" s="24" t="s">
        <v>138</v>
      </c>
      <c r="AY4654" s="24" t="s">
        <v>126</v>
      </c>
      <c r="BE4654" s="204">
        <f>IF(N4654="základní",J4654,0)</f>
        <v>0</v>
      </c>
      <c r="BF4654" s="204">
        <f>IF(N4654="snížená",J4654,0)</f>
        <v>0</v>
      </c>
      <c r="BG4654" s="204">
        <f>IF(N4654="zákl. přenesená",J4654,0)</f>
        <v>0</v>
      </c>
      <c r="BH4654" s="204">
        <f>IF(N4654="sníž. přenesená",J4654,0)</f>
        <v>0</v>
      </c>
      <c r="BI4654" s="204">
        <f>IF(N4654="nulová",J4654,0)</f>
        <v>0</v>
      </c>
      <c r="BJ4654" s="24" t="s">
        <v>134</v>
      </c>
      <c r="BK4654" s="204">
        <f>ROUND(I4654*H4654,2)</f>
        <v>0</v>
      </c>
      <c r="BL4654" s="24" t="s">
        <v>133</v>
      </c>
      <c r="BM4654" s="24" t="s">
        <v>5670</v>
      </c>
    </row>
    <row r="4655" spans="2:65" s="1" customFormat="1" ht="27">
      <c r="B4655" s="41"/>
      <c r="C4655" s="63"/>
      <c r="D4655" s="205" t="s">
        <v>135</v>
      </c>
      <c r="E4655" s="63"/>
      <c r="F4655" s="206" t="s">
        <v>5617</v>
      </c>
      <c r="G4655" s="63"/>
      <c r="H4655" s="63"/>
      <c r="I4655" s="163"/>
      <c r="J4655" s="63"/>
      <c r="K4655" s="63"/>
      <c r="L4655" s="61"/>
      <c r="M4655" s="207"/>
      <c r="N4655" s="42"/>
      <c r="O4655" s="42"/>
      <c r="P4655" s="42"/>
      <c r="Q4655" s="42"/>
      <c r="R4655" s="42"/>
      <c r="S4655" s="42"/>
      <c r="T4655" s="78"/>
      <c r="AT4655" s="24" t="s">
        <v>135</v>
      </c>
      <c r="AU4655" s="24" t="s">
        <v>138</v>
      </c>
    </row>
    <row r="4656" spans="2:65" s="1" customFormat="1" ht="31.5" customHeight="1">
      <c r="B4656" s="41"/>
      <c r="C4656" s="193" t="s">
        <v>3276</v>
      </c>
      <c r="D4656" s="193" t="s">
        <v>129</v>
      </c>
      <c r="E4656" s="194" t="s">
        <v>5671</v>
      </c>
      <c r="F4656" s="195" t="s">
        <v>5620</v>
      </c>
      <c r="G4656" s="196" t="s">
        <v>489</v>
      </c>
      <c r="H4656" s="197">
        <v>1</v>
      </c>
      <c r="I4656" s="198"/>
      <c r="J4656" s="199">
        <f>ROUND(I4656*H4656,2)</f>
        <v>0</v>
      </c>
      <c r="K4656" s="195" t="s">
        <v>21</v>
      </c>
      <c r="L4656" s="61"/>
      <c r="M4656" s="200" t="s">
        <v>21</v>
      </c>
      <c r="N4656" s="201" t="s">
        <v>42</v>
      </c>
      <c r="O4656" s="42"/>
      <c r="P4656" s="202">
        <f>O4656*H4656</f>
        <v>0</v>
      </c>
      <c r="Q4656" s="202">
        <v>0</v>
      </c>
      <c r="R4656" s="202">
        <f>Q4656*H4656</f>
        <v>0</v>
      </c>
      <c r="S4656" s="202">
        <v>0</v>
      </c>
      <c r="T4656" s="203">
        <f>S4656*H4656</f>
        <v>0</v>
      </c>
      <c r="AR4656" s="24" t="s">
        <v>133</v>
      </c>
      <c r="AT4656" s="24" t="s">
        <v>129</v>
      </c>
      <c r="AU4656" s="24" t="s">
        <v>138</v>
      </c>
      <c r="AY4656" s="24" t="s">
        <v>126</v>
      </c>
      <c r="BE4656" s="204">
        <f>IF(N4656="základní",J4656,0)</f>
        <v>0</v>
      </c>
      <c r="BF4656" s="204">
        <f>IF(N4656="snížená",J4656,0)</f>
        <v>0</v>
      </c>
      <c r="BG4656" s="204">
        <f>IF(N4656="zákl. přenesená",J4656,0)</f>
        <v>0</v>
      </c>
      <c r="BH4656" s="204">
        <f>IF(N4656="sníž. přenesená",J4656,0)</f>
        <v>0</v>
      </c>
      <c r="BI4656" s="204">
        <f>IF(N4656="nulová",J4656,0)</f>
        <v>0</v>
      </c>
      <c r="BJ4656" s="24" t="s">
        <v>134</v>
      </c>
      <c r="BK4656" s="204">
        <f>ROUND(I4656*H4656,2)</f>
        <v>0</v>
      </c>
      <c r="BL4656" s="24" t="s">
        <v>133</v>
      </c>
      <c r="BM4656" s="24" t="s">
        <v>5672</v>
      </c>
    </row>
    <row r="4657" spans="2:65" s="1" customFormat="1" ht="13.5">
      <c r="B4657" s="41"/>
      <c r="C4657" s="63"/>
      <c r="D4657" s="205" t="s">
        <v>135</v>
      </c>
      <c r="E4657" s="63"/>
      <c r="F4657" s="206" t="s">
        <v>5622</v>
      </c>
      <c r="G4657" s="63"/>
      <c r="H4657" s="63"/>
      <c r="I4657" s="163"/>
      <c r="J4657" s="63"/>
      <c r="K4657" s="63"/>
      <c r="L4657" s="61"/>
      <c r="M4657" s="207"/>
      <c r="N4657" s="42"/>
      <c r="O4657" s="42"/>
      <c r="P4657" s="42"/>
      <c r="Q4657" s="42"/>
      <c r="R4657" s="42"/>
      <c r="S4657" s="42"/>
      <c r="T4657" s="78"/>
      <c r="AT4657" s="24" t="s">
        <v>135</v>
      </c>
      <c r="AU4657" s="24" t="s">
        <v>138</v>
      </c>
    </row>
    <row r="4658" spans="2:65" s="1" customFormat="1" ht="22.5" customHeight="1">
      <c r="B4658" s="41"/>
      <c r="C4658" s="193" t="s">
        <v>5673</v>
      </c>
      <c r="D4658" s="193" t="s">
        <v>129</v>
      </c>
      <c r="E4658" s="194" t="s">
        <v>5674</v>
      </c>
      <c r="F4658" s="195" t="s">
        <v>5590</v>
      </c>
      <c r="G4658" s="196" t="s">
        <v>489</v>
      </c>
      <c r="H4658" s="197">
        <v>1</v>
      </c>
      <c r="I4658" s="198"/>
      <c r="J4658" s="199">
        <f>ROUND(I4658*H4658,2)</f>
        <v>0</v>
      </c>
      <c r="K4658" s="195" t="s">
        <v>21</v>
      </c>
      <c r="L4658" s="61"/>
      <c r="M4658" s="200" t="s">
        <v>21</v>
      </c>
      <c r="N4658" s="201" t="s">
        <v>42</v>
      </c>
      <c r="O4658" s="42"/>
      <c r="P4658" s="202">
        <f>O4658*H4658</f>
        <v>0</v>
      </c>
      <c r="Q4658" s="202">
        <v>0</v>
      </c>
      <c r="R4658" s="202">
        <f>Q4658*H4658</f>
        <v>0</v>
      </c>
      <c r="S4658" s="202">
        <v>0</v>
      </c>
      <c r="T4658" s="203">
        <f>S4658*H4658</f>
        <v>0</v>
      </c>
      <c r="AR4658" s="24" t="s">
        <v>133</v>
      </c>
      <c r="AT4658" s="24" t="s">
        <v>129</v>
      </c>
      <c r="AU4658" s="24" t="s">
        <v>138</v>
      </c>
      <c r="AY4658" s="24" t="s">
        <v>126</v>
      </c>
      <c r="BE4658" s="204">
        <f>IF(N4658="základní",J4658,0)</f>
        <v>0</v>
      </c>
      <c r="BF4658" s="204">
        <f>IF(N4658="snížená",J4658,0)</f>
        <v>0</v>
      </c>
      <c r="BG4658" s="204">
        <f>IF(N4658="zákl. přenesená",J4658,0)</f>
        <v>0</v>
      </c>
      <c r="BH4658" s="204">
        <f>IF(N4658="sníž. přenesená",J4658,0)</f>
        <v>0</v>
      </c>
      <c r="BI4658" s="204">
        <f>IF(N4658="nulová",J4658,0)</f>
        <v>0</v>
      </c>
      <c r="BJ4658" s="24" t="s">
        <v>134</v>
      </c>
      <c r="BK4658" s="204">
        <f>ROUND(I4658*H4658,2)</f>
        <v>0</v>
      </c>
      <c r="BL4658" s="24" t="s">
        <v>133</v>
      </c>
      <c r="BM4658" s="24" t="s">
        <v>5675</v>
      </c>
    </row>
    <row r="4659" spans="2:65" s="1" customFormat="1" ht="13.5">
      <c r="B4659" s="41"/>
      <c r="C4659" s="63"/>
      <c r="D4659" s="205" t="s">
        <v>135</v>
      </c>
      <c r="E4659" s="63"/>
      <c r="F4659" s="206" t="s">
        <v>5590</v>
      </c>
      <c r="G4659" s="63"/>
      <c r="H4659" s="63"/>
      <c r="I4659" s="163"/>
      <c r="J4659" s="63"/>
      <c r="K4659" s="63"/>
      <c r="L4659" s="61"/>
      <c r="M4659" s="207"/>
      <c r="N4659" s="42"/>
      <c r="O4659" s="42"/>
      <c r="P4659" s="42"/>
      <c r="Q4659" s="42"/>
      <c r="R4659" s="42"/>
      <c r="S4659" s="42"/>
      <c r="T4659" s="78"/>
      <c r="AT4659" s="24" t="s">
        <v>135</v>
      </c>
      <c r="AU4659" s="24" t="s">
        <v>138</v>
      </c>
    </row>
    <row r="4660" spans="2:65" s="1" customFormat="1" ht="22.5" customHeight="1">
      <c r="B4660" s="41"/>
      <c r="C4660" s="193" t="s">
        <v>3282</v>
      </c>
      <c r="D4660" s="193" t="s">
        <v>129</v>
      </c>
      <c r="E4660" s="194" t="s">
        <v>5676</v>
      </c>
      <c r="F4660" s="195" t="s">
        <v>5594</v>
      </c>
      <c r="G4660" s="196" t="s">
        <v>489</v>
      </c>
      <c r="H4660" s="197">
        <v>2</v>
      </c>
      <c r="I4660" s="198"/>
      <c r="J4660" s="199">
        <f>ROUND(I4660*H4660,2)</f>
        <v>0</v>
      </c>
      <c r="K4660" s="195" t="s">
        <v>21</v>
      </c>
      <c r="L4660" s="61"/>
      <c r="M4660" s="200" t="s">
        <v>21</v>
      </c>
      <c r="N4660" s="201" t="s">
        <v>42</v>
      </c>
      <c r="O4660" s="42"/>
      <c r="P4660" s="202">
        <f>O4660*H4660</f>
        <v>0</v>
      </c>
      <c r="Q4660" s="202">
        <v>0</v>
      </c>
      <c r="R4660" s="202">
        <f>Q4660*H4660</f>
        <v>0</v>
      </c>
      <c r="S4660" s="202">
        <v>0</v>
      </c>
      <c r="T4660" s="203">
        <f>S4660*H4660</f>
        <v>0</v>
      </c>
      <c r="AR4660" s="24" t="s">
        <v>133</v>
      </c>
      <c r="AT4660" s="24" t="s">
        <v>129</v>
      </c>
      <c r="AU4660" s="24" t="s">
        <v>138</v>
      </c>
      <c r="AY4660" s="24" t="s">
        <v>126</v>
      </c>
      <c r="BE4660" s="204">
        <f>IF(N4660="základní",J4660,0)</f>
        <v>0</v>
      </c>
      <c r="BF4660" s="204">
        <f>IF(N4660="snížená",J4660,0)</f>
        <v>0</v>
      </c>
      <c r="BG4660" s="204">
        <f>IF(N4660="zákl. přenesená",J4660,0)</f>
        <v>0</v>
      </c>
      <c r="BH4660" s="204">
        <f>IF(N4660="sníž. přenesená",J4660,0)</f>
        <v>0</v>
      </c>
      <c r="BI4660" s="204">
        <f>IF(N4660="nulová",J4660,0)</f>
        <v>0</v>
      </c>
      <c r="BJ4660" s="24" t="s">
        <v>134</v>
      </c>
      <c r="BK4660" s="204">
        <f>ROUND(I4660*H4660,2)</f>
        <v>0</v>
      </c>
      <c r="BL4660" s="24" t="s">
        <v>133</v>
      </c>
      <c r="BM4660" s="24" t="s">
        <v>5677</v>
      </c>
    </row>
    <row r="4661" spans="2:65" s="1" customFormat="1" ht="13.5">
      <c r="B4661" s="41"/>
      <c r="C4661" s="63"/>
      <c r="D4661" s="205" t="s">
        <v>135</v>
      </c>
      <c r="E4661" s="63"/>
      <c r="F4661" s="206" t="s">
        <v>5594</v>
      </c>
      <c r="G4661" s="63"/>
      <c r="H4661" s="63"/>
      <c r="I4661" s="163"/>
      <c r="J4661" s="63"/>
      <c r="K4661" s="63"/>
      <c r="L4661" s="61"/>
      <c r="M4661" s="207"/>
      <c r="N4661" s="42"/>
      <c r="O4661" s="42"/>
      <c r="P4661" s="42"/>
      <c r="Q4661" s="42"/>
      <c r="R4661" s="42"/>
      <c r="S4661" s="42"/>
      <c r="T4661" s="78"/>
      <c r="AT4661" s="24" t="s">
        <v>135</v>
      </c>
      <c r="AU4661" s="24" t="s">
        <v>138</v>
      </c>
    </row>
    <row r="4662" spans="2:65" s="1" customFormat="1" ht="22.5" customHeight="1">
      <c r="B4662" s="41"/>
      <c r="C4662" s="193" t="s">
        <v>5678</v>
      </c>
      <c r="D4662" s="193" t="s">
        <v>129</v>
      </c>
      <c r="E4662" s="194" t="s">
        <v>5679</v>
      </c>
      <c r="F4662" s="195" t="s">
        <v>5597</v>
      </c>
      <c r="G4662" s="196" t="s">
        <v>489</v>
      </c>
      <c r="H4662" s="197">
        <v>1</v>
      </c>
      <c r="I4662" s="198"/>
      <c r="J4662" s="199">
        <f>ROUND(I4662*H4662,2)</f>
        <v>0</v>
      </c>
      <c r="K4662" s="195" t="s">
        <v>21</v>
      </c>
      <c r="L4662" s="61"/>
      <c r="M4662" s="200" t="s">
        <v>21</v>
      </c>
      <c r="N4662" s="201" t="s">
        <v>42</v>
      </c>
      <c r="O4662" s="42"/>
      <c r="P4662" s="202">
        <f>O4662*H4662</f>
        <v>0</v>
      </c>
      <c r="Q4662" s="202">
        <v>0</v>
      </c>
      <c r="R4662" s="202">
        <f>Q4662*H4662</f>
        <v>0</v>
      </c>
      <c r="S4662" s="202">
        <v>0</v>
      </c>
      <c r="T4662" s="203">
        <f>S4662*H4662</f>
        <v>0</v>
      </c>
      <c r="AR4662" s="24" t="s">
        <v>133</v>
      </c>
      <c r="AT4662" s="24" t="s">
        <v>129</v>
      </c>
      <c r="AU4662" s="24" t="s">
        <v>138</v>
      </c>
      <c r="AY4662" s="24" t="s">
        <v>126</v>
      </c>
      <c r="BE4662" s="204">
        <f>IF(N4662="základní",J4662,0)</f>
        <v>0</v>
      </c>
      <c r="BF4662" s="204">
        <f>IF(N4662="snížená",J4662,0)</f>
        <v>0</v>
      </c>
      <c r="BG4662" s="204">
        <f>IF(N4662="zákl. přenesená",J4662,0)</f>
        <v>0</v>
      </c>
      <c r="BH4662" s="204">
        <f>IF(N4662="sníž. přenesená",J4662,0)</f>
        <v>0</v>
      </c>
      <c r="BI4662" s="204">
        <f>IF(N4662="nulová",J4662,0)</f>
        <v>0</v>
      </c>
      <c r="BJ4662" s="24" t="s">
        <v>134</v>
      </c>
      <c r="BK4662" s="204">
        <f>ROUND(I4662*H4662,2)</f>
        <v>0</v>
      </c>
      <c r="BL4662" s="24" t="s">
        <v>133</v>
      </c>
      <c r="BM4662" s="24" t="s">
        <v>5680</v>
      </c>
    </row>
    <row r="4663" spans="2:65" s="1" customFormat="1" ht="13.5">
      <c r="B4663" s="41"/>
      <c r="C4663" s="63"/>
      <c r="D4663" s="205" t="s">
        <v>135</v>
      </c>
      <c r="E4663" s="63"/>
      <c r="F4663" s="206" t="s">
        <v>5597</v>
      </c>
      <c r="G4663" s="63"/>
      <c r="H4663" s="63"/>
      <c r="I4663" s="163"/>
      <c r="J4663" s="63"/>
      <c r="K4663" s="63"/>
      <c r="L4663" s="61"/>
      <c r="M4663" s="207"/>
      <c r="N4663" s="42"/>
      <c r="O4663" s="42"/>
      <c r="P4663" s="42"/>
      <c r="Q4663" s="42"/>
      <c r="R4663" s="42"/>
      <c r="S4663" s="42"/>
      <c r="T4663" s="78"/>
      <c r="AT4663" s="24" t="s">
        <v>135</v>
      </c>
      <c r="AU4663" s="24" t="s">
        <v>138</v>
      </c>
    </row>
    <row r="4664" spans="2:65" s="1" customFormat="1" ht="22.5" customHeight="1">
      <c r="B4664" s="41"/>
      <c r="C4664" s="193" t="s">
        <v>3287</v>
      </c>
      <c r="D4664" s="193" t="s">
        <v>129</v>
      </c>
      <c r="E4664" s="194" t="s">
        <v>5681</v>
      </c>
      <c r="F4664" s="195" t="s">
        <v>5601</v>
      </c>
      <c r="G4664" s="196" t="s">
        <v>489</v>
      </c>
      <c r="H4664" s="197">
        <v>1</v>
      </c>
      <c r="I4664" s="198"/>
      <c r="J4664" s="199">
        <f>ROUND(I4664*H4664,2)</f>
        <v>0</v>
      </c>
      <c r="K4664" s="195" t="s">
        <v>21</v>
      </c>
      <c r="L4664" s="61"/>
      <c r="M4664" s="200" t="s">
        <v>21</v>
      </c>
      <c r="N4664" s="201" t="s">
        <v>42</v>
      </c>
      <c r="O4664" s="42"/>
      <c r="P4664" s="202">
        <f>O4664*H4664</f>
        <v>0</v>
      </c>
      <c r="Q4664" s="202">
        <v>0</v>
      </c>
      <c r="R4664" s="202">
        <f>Q4664*H4664</f>
        <v>0</v>
      </c>
      <c r="S4664" s="202">
        <v>0</v>
      </c>
      <c r="T4664" s="203">
        <f>S4664*H4664</f>
        <v>0</v>
      </c>
      <c r="AR4664" s="24" t="s">
        <v>133</v>
      </c>
      <c r="AT4664" s="24" t="s">
        <v>129</v>
      </c>
      <c r="AU4664" s="24" t="s">
        <v>138</v>
      </c>
      <c r="AY4664" s="24" t="s">
        <v>126</v>
      </c>
      <c r="BE4664" s="204">
        <f>IF(N4664="základní",J4664,0)</f>
        <v>0</v>
      </c>
      <c r="BF4664" s="204">
        <f>IF(N4664="snížená",J4664,0)</f>
        <v>0</v>
      </c>
      <c r="BG4664" s="204">
        <f>IF(N4664="zákl. přenesená",J4664,0)</f>
        <v>0</v>
      </c>
      <c r="BH4664" s="204">
        <f>IF(N4664="sníž. přenesená",J4664,0)</f>
        <v>0</v>
      </c>
      <c r="BI4664" s="204">
        <f>IF(N4664="nulová",J4664,0)</f>
        <v>0</v>
      </c>
      <c r="BJ4664" s="24" t="s">
        <v>134</v>
      </c>
      <c r="BK4664" s="204">
        <f>ROUND(I4664*H4664,2)</f>
        <v>0</v>
      </c>
      <c r="BL4664" s="24" t="s">
        <v>133</v>
      </c>
      <c r="BM4664" s="24" t="s">
        <v>5682</v>
      </c>
    </row>
    <row r="4665" spans="2:65" s="1" customFormat="1" ht="13.5">
      <c r="B4665" s="41"/>
      <c r="C4665" s="63"/>
      <c r="D4665" s="205" t="s">
        <v>135</v>
      </c>
      <c r="E4665" s="63"/>
      <c r="F4665" s="206" t="s">
        <v>5601</v>
      </c>
      <c r="G4665" s="63"/>
      <c r="H4665" s="63"/>
      <c r="I4665" s="163"/>
      <c r="J4665" s="63"/>
      <c r="K4665" s="63"/>
      <c r="L4665" s="61"/>
      <c r="M4665" s="207"/>
      <c r="N4665" s="42"/>
      <c r="O4665" s="42"/>
      <c r="P4665" s="42"/>
      <c r="Q4665" s="42"/>
      <c r="R4665" s="42"/>
      <c r="S4665" s="42"/>
      <c r="T4665" s="78"/>
      <c r="AT4665" s="24" t="s">
        <v>135</v>
      </c>
      <c r="AU4665" s="24" t="s">
        <v>138</v>
      </c>
    </row>
    <row r="4666" spans="2:65" s="1" customFormat="1" ht="22.5" customHeight="1">
      <c r="B4666" s="41"/>
      <c r="C4666" s="193" t="s">
        <v>5683</v>
      </c>
      <c r="D4666" s="193" t="s">
        <v>129</v>
      </c>
      <c r="E4666" s="194" t="s">
        <v>5684</v>
      </c>
      <c r="F4666" s="195" t="s">
        <v>5604</v>
      </c>
      <c r="G4666" s="196" t="s">
        <v>489</v>
      </c>
      <c r="H4666" s="197">
        <v>1</v>
      </c>
      <c r="I4666" s="198"/>
      <c r="J4666" s="199">
        <f>ROUND(I4666*H4666,2)</f>
        <v>0</v>
      </c>
      <c r="K4666" s="195" t="s">
        <v>21</v>
      </c>
      <c r="L4666" s="61"/>
      <c r="M4666" s="200" t="s">
        <v>21</v>
      </c>
      <c r="N4666" s="201" t="s">
        <v>42</v>
      </c>
      <c r="O4666" s="42"/>
      <c r="P4666" s="202">
        <f>O4666*H4666</f>
        <v>0</v>
      </c>
      <c r="Q4666" s="202">
        <v>0</v>
      </c>
      <c r="R4666" s="202">
        <f>Q4666*H4666</f>
        <v>0</v>
      </c>
      <c r="S4666" s="202">
        <v>0</v>
      </c>
      <c r="T4666" s="203">
        <f>S4666*H4666</f>
        <v>0</v>
      </c>
      <c r="AR4666" s="24" t="s">
        <v>133</v>
      </c>
      <c r="AT4666" s="24" t="s">
        <v>129</v>
      </c>
      <c r="AU4666" s="24" t="s">
        <v>138</v>
      </c>
      <c r="AY4666" s="24" t="s">
        <v>126</v>
      </c>
      <c r="BE4666" s="204">
        <f>IF(N4666="základní",J4666,0)</f>
        <v>0</v>
      </c>
      <c r="BF4666" s="204">
        <f>IF(N4666="snížená",J4666,0)</f>
        <v>0</v>
      </c>
      <c r="BG4666" s="204">
        <f>IF(N4666="zákl. přenesená",J4666,0)</f>
        <v>0</v>
      </c>
      <c r="BH4666" s="204">
        <f>IF(N4666="sníž. přenesená",J4666,0)</f>
        <v>0</v>
      </c>
      <c r="BI4666" s="204">
        <f>IF(N4666="nulová",J4666,0)</f>
        <v>0</v>
      </c>
      <c r="BJ4666" s="24" t="s">
        <v>134</v>
      </c>
      <c r="BK4666" s="204">
        <f>ROUND(I4666*H4666,2)</f>
        <v>0</v>
      </c>
      <c r="BL4666" s="24" t="s">
        <v>133</v>
      </c>
      <c r="BM4666" s="24" t="s">
        <v>5685</v>
      </c>
    </row>
    <row r="4667" spans="2:65" s="1" customFormat="1" ht="13.5">
      <c r="B4667" s="41"/>
      <c r="C4667" s="63"/>
      <c r="D4667" s="205" t="s">
        <v>135</v>
      </c>
      <c r="E4667" s="63"/>
      <c r="F4667" s="206" t="s">
        <v>5604</v>
      </c>
      <c r="G4667" s="63"/>
      <c r="H4667" s="63"/>
      <c r="I4667" s="163"/>
      <c r="J4667" s="63"/>
      <c r="K4667" s="63"/>
      <c r="L4667" s="61"/>
      <c r="M4667" s="207"/>
      <c r="N4667" s="42"/>
      <c r="O4667" s="42"/>
      <c r="P4667" s="42"/>
      <c r="Q4667" s="42"/>
      <c r="R4667" s="42"/>
      <c r="S4667" s="42"/>
      <c r="T4667" s="78"/>
      <c r="AT4667" s="24" t="s">
        <v>135</v>
      </c>
      <c r="AU4667" s="24" t="s">
        <v>138</v>
      </c>
    </row>
    <row r="4668" spans="2:65" s="1" customFormat="1" ht="22.5" customHeight="1">
      <c r="B4668" s="41"/>
      <c r="C4668" s="193" t="s">
        <v>3322</v>
      </c>
      <c r="D4668" s="193" t="s">
        <v>129</v>
      </c>
      <c r="E4668" s="194" t="s">
        <v>5686</v>
      </c>
      <c r="F4668" s="195" t="s">
        <v>5608</v>
      </c>
      <c r="G4668" s="196" t="s">
        <v>489</v>
      </c>
      <c r="H4668" s="197">
        <v>4</v>
      </c>
      <c r="I4668" s="198"/>
      <c r="J4668" s="199">
        <f>ROUND(I4668*H4668,2)</f>
        <v>0</v>
      </c>
      <c r="K4668" s="195" t="s">
        <v>21</v>
      </c>
      <c r="L4668" s="61"/>
      <c r="M4668" s="200" t="s">
        <v>21</v>
      </c>
      <c r="N4668" s="201" t="s">
        <v>42</v>
      </c>
      <c r="O4668" s="42"/>
      <c r="P4668" s="202">
        <f>O4668*H4668</f>
        <v>0</v>
      </c>
      <c r="Q4668" s="202">
        <v>0</v>
      </c>
      <c r="R4668" s="202">
        <f>Q4668*H4668</f>
        <v>0</v>
      </c>
      <c r="S4668" s="202">
        <v>0</v>
      </c>
      <c r="T4668" s="203">
        <f>S4668*H4668</f>
        <v>0</v>
      </c>
      <c r="AR4668" s="24" t="s">
        <v>133</v>
      </c>
      <c r="AT4668" s="24" t="s">
        <v>129</v>
      </c>
      <c r="AU4668" s="24" t="s">
        <v>138</v>
      </c>
      <c r="AY4668" s="24" t="s">
        <v>126</v>
      </c>
      <c r="BE4668" s="204">
        <f>IF(N4668="základní",J4668,0)</f>
        <v>0</v>
      </c>
      <c r="BF4668" s="204">
        <f>IF(N4668="snížená",J4668,0)</f>
        <v>0</v>
      </c>
      <c r="BG4668" s="204">
        <f>IF(N4668="zákl. přenesená",J4668,0)</f>
        <v>0</v>
      </c>
      <c r="BH4668" s="204">
        <f>IF(N4668="sníž. přenesená",J4668,0)</f>
        <v>0</v>
      </c>
      <c r="BI4668" s="204">
        <f>IF(N4668="nulová",J4668,0)</f>
        <v>0</v>
      </c>
      <c r="BJ4668" s="24" t="s">
        <v>134</v>
      </c>
      <c r="BK4668" s="204">
        <f>ROUND(I4668*H4668,2)</f>
        <v>0</v>
      </c>
      <c r="BL4668" s="24" t="s">
        <v>133</v>
      </c>
      <c r="BM4668" s="24" t="s">
        <v>5687</v>
      </c>
    </row>
    <row r="4669" spans="2:65" s="1" customFormat="1" ht="13.5">
      <c r="B4669" s="41"/>
      <c r="C4669" s="63"/>
      <c r="D4669" s="205" t="s">
        <v>135</v>
      </c>
      <c r="E4669" s="63"/>
      <c r="F4669" s="206" t="s">
        <v>5608</v>
      </c>
      <c r="G4669" s="63"/>
      <c r="H4669" s="63"/>
      <c r="I4669" s="163"/>
      <c r="J4669" s="63"/>
      <c r="K4669" s="63"/>
      <c r="L4669" s="61"/>
      <c r="M4669" s="207"/>
      <c r="N4669" s="42"/>
      <c r="O4669" s="42"/>
      <c r="P4669" s="42"/>
      <c r="Q4669" s="42"/>
      <c r="R4669" s="42"/>
      <c r="S4669" s="42"/>
      <c r="T4669" s="78"/>
      <c r="AT4669" s="24" t="s">
        <v>135</v>
      </c>
      <c r="AU4669" s="24" t="s">
        <v>138</v>
      </c>
    </row>
    <row r="4670" spans="2:65" s="1" customFormat="1" ht="22.5" customHeight="1">
      <c r="B4670" s="41"/>
      <c r="C4670" s="193" t="s">
        <v>5688</v>
      </c>
      <c r="D4670" s="193" t="s">
        <v>129</v>
      </c>
      <c r="E4670" s="194" t="s">
        <v>5689</v>
      </c>
      <c r="F4670" s="195" t="s">
        <v>5611</v>
      </c>
      <c r="G4670" s="196" t="s">
        <v>489</v>
      </c>
      <c r="H4670" s="197">
        <v>5</v>
      </c>
      <c r="I4670" s="198"/>
      <c r="J4670" s="199">
        <f>ROUND(I4670*H4670,2)</f>
        <v>0</v>
      </c>
      <c r="K4670" s="195" t="s">
        <v>21</v>
      </c>
      <c r="L4670" s="61"/>
      <c r="M4670" s="200" t="s">
        <v>21</v>
      </c>
      <c r="N4670" s="201" t="s">
        <v>42</v>
      </c>
      <c r="O4670" s="42"/>
      <c r="P4670" s="202">
        <f>O4670*H4670</f>
        <v>0</v>
      </c>
      <c r="Q4670" s="202">
        <v>0</v>
      </c>
      <c r="R4670" s="202">
        <f>Q4670*H4670</f>
        <v>0</v>
      </c>
      <c r="S4670" s="202">
        <v>0</v>
      </c>
      <c r="T4670" s="203">
        <f>S4670*H4670</f>
        <v>0</v>
      </c>
      <c r="AR4670" s="24" t="s">
        <v>133</v>
      </c>
      <c r="AT4670" s="24" t="s">
        <v>129</v>
      </c>
      <c r="AU4670" s="24" t="s">
        <v>138</v>
      </c>
      <c r="AY4670" s="24" t="s">
        <v>126</v>
      </c>
      <c r="BE4670" s="204">
        <f>IF(N4670="základní",J4670,0)</f>
        <v>0</v>
      </c>
      <c r="BF4670" s="204">
        <f>IF(N4670="snížená",J4670,0)</f>
        <v>0</v>
      </c>
      <c r="BG4670" s="204">
        <f>IF(N4670="zákl. přenesená",J4670,0)</f>
        <v>0</v>
      </c>
      <c r="BH4670" s="204">
        <f>IF(N4670="sníž. přenesená",J4670,0)</f>
        <v>0</v>
      </c>
      <c r="BI4670" s="204">
        <f>IF(N4670="nulová",J4670,0)</f>
        <v>0</v>
      </c>
      <c r="BJ4670" s="24" t="s">
        <v>134</v>
      </c>
      <c r="BK4670" s="204">
        <f>ROUND(I4670*H4670,2)</f>
        <v>0</v>
      </c>
      <c r="BL4670" s="24" t="s">
        <v>133</v>
      </c>
      <c r="BM4670" s="24" t="s">
        <v>5690</v>
      </c>
    </row>
    <row r="4671" spans="2:65" s="1" customFormat="1" ht="13.5">
      <c r="B4671" s="41"/>
      <c r="C4671" s="63"/>
      <c r="D4671" s="208" t="s">
        <v>135</v>
      </c>
      <c r="E4671" s="63"/>
      <c r="F4671" s="209" t="s">
        <v>5611</v>
      </c>
      <c r="G4671" s="63"/>
      <c r="H4671" s="63"/>
      <c r="I4671" s="163"/>
      <c r="J4671" s="63"/>
      <c r="K4671" s="63"/>
      <c r="L4671" s="61"/>
      <c r="M4671" s="207"/>
      <c r="N4671" s="42"/>
      <c r="O4671" s="42"/>
      <c r="P4671" s="42"/>
      <c r="Q4671" s="42"/>
      <c r="R4671" s="42"/>
      <c r="S4671" s="42"/>
      <c r="T4671" s="78"/>
      <c r="AT4671" s="24" t="s">
        <v>135</v>
      </c>
      <c r="AU4671" s="24" t="s">
        <v>138</v>
      </c>
    </row>
    <row r="4672" spans="2:65" s="10" customFormat="1" ht="22.35" customHeight="1">
      <c r="B4672" s="176"/>
      <c r="C4672" s="177"/>
      <c r="D4672" s="190" t="s">
        <v>69</v>
      </c>
      <c r="E4672" s="191" t="s">
        <v>5691</v>
      </c>
      <c r="F4672" s="191" t="s">
        <v>5692</v>
      </c>
      <c r="G4672" s="177"/>
      <c r="H4672" s="177"/>
      <c r="I4672" s="180"/>
      <c r="J4672" s="192">
        <f>BK4672</f>
        <v>0</v>
      </c>
      <c r="K4672" s="177"/>
      <c r="L4672" s="182"/>
      <c r="M4672" s="183"/>
      <c r="N4672" s="184"/>
      <c r="O4672" s="184"/>
      <c r="P4672" s="185">
        <f>SUM(P4673:P4712)</f>
        <v>0</v>
      </c>
      <c r="Q4672" s="184"/>
      <c r="R4672" s="185">
        <f>SUM(R4673:R4712)</f>
        <v>0</v>
      </c>
      <c r="S4672" s="184"/>
      <c r="T4672" s="186">
        <f>SUM(T4673:T4712)</f>
        <v>0</v>
      </c>
      <c r="AR4672" s="187" t="s">
        <v>78</v>
      </c>
      <c r="AT4672" s="188" t="s">
        <v>69</v>
      </c>
      <c r="AU4672" s="188" t="s">
        <v>134</v>
      </c>
      <c r="AY4672" s="187" t="s">
        <v>126</v>
      </c>
      <c r="BK4672" s="189">
        <f>SUM(BK4673:BK4712)</f>
        <v>0</v>
      </c>
    </row>
    <row r="4673" spans="2:65" s="1" customFormat="1" ht="22.5" customHeight="1">
      <c r="B4673" s="41"/>
      <c r="C4673" s="193" t="s">
        <v>3327</v>
      </c>
      <c r="D4673" s="193" t="s">
        <v>129</v>
      </c>
      <c r="E4673" s="194" t="s">
        <v>5693</v>
      </c>
      <c r="F4673" s="195" t="s">
        <v>4582</v>
      </c>
      <c r="G4673" s="196" t="s">
        <v>169</v>
      </c>
      <c r="H4673" s="197">
        <v>17</v>
      </c>
      <c r="I4673" s="198"/>
      <c r="J4673" s="199">
        <f>ROUND(I4673*H4673,2)</f>
        <v>0</v>
      </c>
      <c r="K4673" s="195" t="s">
        <v>21</v>
      </c>
      <c r="L4673" s="61"/>
      <c r="M4673" s="200" t="s">
        <v>21</v>
      </c>
      <c r="N4673" s="201" t="s">
        <v>42</v>
      </c>
      <c r="O4673" s="42"/>
      <c r="P4673" s="202">
        <f>O4673*H4673</f>
        <v>0</v>
      </c>
      <c r="Q4673" s="202">
        <v>0</v>
      </c>
      <c r="R4673" s="202">
        <f>Q4673*H4673</f>
        <v>0</v>
      </c>
      <c r="S4673" s="202">
        <v>0</v>
      </c>
      <c r="T4673" s="203">
        <f>S4673*H4673</f>
        <v>0</v>
      </c>
      <c r="AR4673" s="24" t="s">
        <v>133</v>
      </c>
      <c r="AT4673" s="24" t="s">
        <v>129</v>
      </c>
      <c r="AU4673" s="24" t="s">
        <v>138</v>
      </c>
      <c r="AY4673" s="24" t="s">
        <v>126</v>
      </c>
      <c r="BE4673" s="204">
        <f>IF(N4673="základní",J4673,0)</f>
        <v>0</v>
      </c>
      <c r="BF4673" s="204">
        <f>IF(N4673="snížená",J4673,0)</f>
        <v>0</v>
      </c>
      <c r="BG4673" s="204">
        <f>IF(N4673="zákl. přenesená",J4673,0)</f>
        <v>0</v>
      </c>
      <c r="BH4673" s="204">
        <f>IF(N4673="sníž. přenesená",J4673,0)</f>
        <v>0</v>
      </c>
      <c r="BI4673" s="204">
        <f>IF(N4673="nulová",J4673,0)</f>
        <v>0</v>
      </c>
      <c r="BJ4673" s="24" t="s">
        <v>134</v>
      </c>
      <c r="BK4673" s="204">
        <f>ROUND(I4673*H4673,2)</f>
        <v>0</v>
      </c>
      <c r="BL4673" s="24" t="s">
        <v>133</v>
      </c>
      <c r="BM4673" s="24" t="s">
        <v>5694</v>
      </c>
    </row>
    <row r="4674" spans="2:65" s="1" customFormat="1" ht="13.5">
      <c r="B4674" s="41"/>
      <c r="C4674" s="63"/>
      <c r="D4674" s="205" t="s">
        <v>135</v>
      </c>
      <c r="E4674" s="63"/>
      <c r="F4674" s="206" t="s">
        <v>4582</v>
      </c>
      <c r="G4674" s="63"/>
      <c r="H4674" s="63"/>
      <c r="I4674" s="163"/>
      <c r="J4674" s="63"/>
      <c r="K4674" s="63"/>
      <c r="L4674" s="61"/>
      <c r="M4674" s="207"/>
      <c r="N4674" s="42"/>
      <c r="O4674" s="42"/>
      <c r="P4674" s="42"/>
      <c r="Q4674" s="42"/>
      <c r="R4674" s="42"/>
      <c r="S4674" s="42"/>
      <c r="T4674" s="78"/>
      <c r="AT4674" s="24" t="s">
        <v>135</v>
      </c>
      <c r="AU4674" s="24" t="s">
        <v>138</v>
      </c>
    </row>
    <row r="4675" spans="2:65" s="1" customFormat="1" ht="22.5" customHeight="1">
      <c r="B4675" s="41"/>
      <c r="C4675" s="193" t="s">
        <v>5695</v>
      </c>
      <c r="D4675" s="193" t="s">
        <v>129</v>
      </c>
      <c r="E4675" s="194" t="s">
        <v>5696</v>
      </c>
      <c r="F4675" s="195" t="s">
        <v>5697</v>
      </c>
      <c r="G4675" s="196" t="s">
        <v>169</v>
      </c>
      <c r="H4675" s="197">
        <v>37</v>
      </c>
      <c r="I4675" s="198"/>
      <c r="J4675" s="199">
        <f>ROUND(I4675*H4675,2)</f>
        <v>0</v>
      </c>
      <c r="K4675" s="195" t="s">
        <v>21</v>
      </c>
      <c r="L4675" s="61"/>
      <c r="M4675" s="200" t="s">
        <v>21</v>
      </c>
      <c r="N4675" s="201" t="s">
        <v>42</v>
      </c>
      <c r="O4675" s="42"/>
      <c r="P4675" s="202">
        <f>O4675*H4675</f>
        <v>0</v>
      </c>
      <c r="Q4675" s="202">
        <v>0</v>
      </c>
      <c r="R4675" s="202">
        <f>Q4675*H4675</f>
        <v>0</v>
      </c>
      <c r="S4675" s="202">
        <v>0</v>
      </c>
      <c r="T4675" s="203">
        <f>S4675*H4675</f>
        <v>0</v>
      </c>
      <c r="AR4675" s="24" t="s">
        <v>133</v>
      </c>
      <c r="AT4675" s="24" t="s">
        <v>129</v>
      </c>
      <c r="AU4675" s="24" t="s">
        <v>138</v>
      </c>
      <c r="AY4675" s="24" t="s">
        <v>126</v>
      </c>
      <c r="BE4675" s="204">
        <f>IF(N4675="základní",J4675,0)</f>
        <v>0</v>
      </c>
      <c r="BF4675" s="204">
        <f>IF(N4675="snížená",J4675,0)</f>
        <v>0</v>
      </c>
      <c r="BG4675" s="204">
        <f>IF(N4675="zákl. přenesená",J4675,0)</f>
        <v>0</v>
      </c>
      <c r="BH4675" s="204">
        <f>IF(N4675="sníž. přenesená",J4675,0)</f>
        <v>0</v>
      </c>
      <c r="BI4675" s="204">
        <f>IF(N4675="nulová",J4675,0)</f>
        <v>0</v>
      </c>
      <c r="BJ4675" s="24" t="s">
        <v>134</v>
      </c>
      <c r="BK4675" s="204">
        <f>ROUND(I4675*H4675,2)</f>
        <v>0</v>
      </c>
      <c r="BL4675" s="24" t="s">
        <v>133</v>
      </c>
      <c r="BM4675" s="24" t="s">
        <v>5698</v>
      </c>
    </row>
    <row r="4676" spans="2:65" s="1" customFormat="1" ht="13.5">
      <c r="B4676" s="41"/>
      <c r="C4676" s="63"/>
      <c r="D4676" s="205" t="s">
        <v>135</v>
      </c>
      <c r="E4676" s="63"/>
      <c r="F4676" s="206" t="s">
        <v>5697</v>
      </c>
      <c r="G4676" s="63"/>
      <c r="H4676" s="63"/>
      <c r="I4676" s="163"/>
      <c r="J4676" s="63"/>
      <c r="K4676" s="63"/>
      <c r="L4676" s="61"/>
      <c r="M4676" s="207"/>
      <c r="N4676" s="42"/>
      <c r="O4676" s="42"/>
      <c r="P4676" s="42"/>
      <c r="Q4676" s="42"/>
      <c r="R4676" s="42"/>
      <c r="S4676" s="42"/>
      <c r="T4676" s="78"/>
      <c r="AT4676" s="24" t="s">
        <v>135</v>
      </c>
      <c r="AU4676" s="24" t="s">
        <v>138</v>
      </c>
    </row>
    <row r="4677" spans="2:65" s="1" customFormat="1" ht="22.5" customHeight="1">
      <c r="B4677" s="41"/>
      <c r="C4677" s="193" t="s">
        <v>3402</v>
      </c>
      <c r="D4677" s="193" t="s">
        <v>129</v>
      </c>
      <c r="E4677" s="194" t="s">
        <v>5699</v>
      </c>
      <c r="F4677" s="195" t="s">
        <v>5700</v>
      </c>
      <c r="G4677" s="196" t="s">
        <v>169</v>
      </c>
      <c r="H4677" s="197">
        <v>4</v>
      </c>
      <c r="I4677" s="198"/>
      <c r="J4677" s="199">
        <f>ROUND(I4677*H4677,2)</f>
        <v>0</v>
      </c>
      <c r="K4677" s="195" t="s">
        <v>21</v>
      </c>
      <c r="L4677" s="61"/>
      <c r="M4677" s="200" t="s">
        <v>21</v>
      </c>
      <c r="N4677" s="201" t="s">
        <v>42</v>
      </c>
      <c r="O4677" s="42"/>
      <c r="P4677" s="202">
        <f>O4677*H4677</f>
        <v>0</v>
      </c>
      <c r="Q4677" s="202">
        <v>0</v>
      </c>
      <c r="R4677" s="202">
        <f>Q4677*H4677</f>
        <v>0</v>
      </c>
      <c r="S4677" s="202">
        <v>0</v>
      </c>
      <c r="T4677" s="203">
        <f>S4677*H4677</f>
        <v>0</v>
      </c>
      <c r="AR4677" s="24" t="s">
        <v>133</v>
      </c>
      <c r="AT4677" s="24" t="s">
        <v>129</v>
      </c>
      <c r="AU4677" s="24" t="s">
        <v>138</v>
      </c>
      <c r="AY4677" s="24" t="s">
        <v>126</v>
      </c>
      <c r="BE4677" s="204">
        <f>IF(N4677="základní",J4677,0)</f>
        <v>0</v>
      </c>
      <c r="BF4677" s="204">
        <f>IF(N4677="snížená",J4677,0)</f>
        <v>0</v>
      </c>
      <c r="BG4677" s="204">
        <f>IF(N4677="zákl. přenesená",J4677,0)</f>
        <v>0</v>
      </c>
      <c r="BH4677" s="204">
        <f>IF(N4677="sníž. přenesená",J4677,0)</f>
        <v>0</v>
      </c>
      <c r="BI4677" s="204">
        <f>IF(N4677="nulová",J4677,0)</f>
        <v>0</v>
      </c>
      <c r="BJ4677" s="24" t="s">
        <v>134</v>
      </c>
      <c r="BK4677" s="204">
        <f>ROUND(I4677*H4677,2)</f>
        <v>0</v>
      </c>
      <c r="BL4677" s="24" t="s">
        <v>133</v>
      </c>
      <c r="BM4677" s="24" t="s">
        <v>5701</v>
      </c>
    </row>
    <row r="4678" spans="2:65" s="1" customFormat="1" ht="13.5">
      <c r="B4678" s="41"/>
      <c r="C4678" s="63"/>
      <c r="D4678" s="205" t="s">
        <v>135</v>
      </c>
      <c r="E4678" s="63"/>
      <c r="F4678" s="206" t="s">
        <v>5700</v>
      </c>
      <c r="G4678" s="63"/>
      <c r="H4678" s="63"/>
      <c r="I4678" s="163"/>
      <c r="J4678" s="63"/>
      <c r="K4678" s="63"/>
      <c r="L4678" s="61"/>
      <c r="M4678" s="207"/>
      <c r="N4678" s="42"/>
      <c r="O4678" s="42"/>
      <c r="P4678" s="42"/>
      <c r="Q4678" s="42"/>
      <c r="R4678" s="42"/>
      <c r="S4678" s="42"/>
      <c r="T4678" s="78"/>
      <c r="AT4678" s="24" t="s">
        <v>135</v>
      </c>
      <c r="AU4678" s="24" t="s">
        <v>138</v>
      </c>
    </row>
    <row r="4679" spans="2:65" s="1" customFormat="1" ht="22.5" customHeight="1">
      <c r="B4679" s="41"/>
      <c r="C4679" s="193" t="s">
        <v>5702</v>
      </c>
      <c r="D4679" s="193" t="s">
        <v>129</v>
      </c>
      <c r="E4679" s="194" t="s">
        <v>5703</v>
      </c>
      <c r="F4679" s="195" t="s">
        <v>5704</v>
      </c>
      <c r="G4679" s="196" t="s">
        <v>169</v>
      </c>
      <c r="H4679" s="197">
        <v>19</v>
      </c>
      <c r="I4679" s="198"/>
      <c r="J4679" s="199">
        <f>ROUND(I4679*H4679,2)</f>
        <v>0</v>
      </c>
      <c r="K4679" s="195" t="s">
        <v>21</v>
      </c>
      <c r="L4679" s="61"/>
      <c r="M4679" s="200" t="s">
        <v>21</v>
      </c>
      <c r="N4679" s="201" t="s">
        <v>42</v>
      </c>
      <c r="O4679" s="42"/>
      <c r="P4679" s="202">
        <f>O4679*H4679</f>
        <v>0</v>
      </c>
      <c r="Q4679" s="202">
        <v>0</v>
      </c>
      <c r="R4679" s="202">
        <f>Q4679*H4679</f>
        <v>0</v>
      </c>
      <c r="S4679" s="202">
        <v>0</v>
      </c>
      <c r="T4679" s="203">
        <f>S4679*H4679</f>
        <v>0</v>
      </c>
      <c r="AR4679" s="24" t="s">
        <v>133</v>
      </c>
      <c r="AT4679" s="24" t="s">
        <v>129</v>
      </c>
      <c r="AU4679" s="24" t="s">
        <v>138</v>
      </c>
      <c r="AY4679" s="24" t="s">
        <v>126</v>
      </c>
      <c r="BE4679" s="204">
        <f>IF(N4679="základní",J4679,0)</f>
        <v>0</v>
      </c>
      <c r="BF4679" s="204">
        <f>IF(N4679="snížená",J4679,0)</f>
        <v>0</v>
      </c>
      <c r="BG4679" s="204">
        <f>IF(N4679="zákl. přenesená",J4679,0)</f>
        <v>0</v>
      </c>
      <c r="BH4679" s="204">
        <f>IF(N4679="sníž. přenesená",J4679,0)</f>
        <v>0</v>
      </c>
      <c r="BI4679" s="204">
        <f>IF(N4679="nulová",J4679,0)</f>
        <v>0</v>
      </c>
      <c r="BJ4679" s="24" t="s">
        <v>134</v>
      </c>
      <c r="BK4679" s="204">
        <f>ROUND(I4679*H4679,2)</f>
        <v>0</v>
      </c>
      <c r="BL4679" s="24" t="s">
        <v>133</v>
      </c>
      <c r="BM4679" s="24" t="s">
        <v>5705</v>
      </c>
    </row>
    <row r="4680" spans="2:65" s="1" customFormat="1" ht="13.5">
      <c r="B4680" s="41"/>
      <c r="C4680" s="63"/>
      <c r="D4680" s="205" t="s">
        <v>135</v>
      </c>
      <c r="E4680" s="63"/>
      <c r="F4680" s="206" t="s">
        <v>5706</v>
      </c>
      <c r="G4680" s="63"/>
      <c r="H4680" s="63"/>
      <c r="I4680" s="163"/>
      <c r="J4680" s="63"/>
      <c r="K4680" s="63"/>
      <c r="L4680" s="61"/>
      <c r="M4680" s="207"/>
      <c r="N4680" s="42"/>
      <c r="O4680" s="42"/>
      <c r="P4680" s="42"/>
      <c r="Q4680" s="42"/>
      <c r="R4680" s="42"/>
      <c r="S4680" s="42"/>
      <c r="T4680" s="78"/>
      <c r="AT4680" s="24" t="s">
        <v>135</v>
      </c>
      <c r="AU4680" s="24" t="s">
        <v>138</v>
      </c>
    </row>
    <row r="4681" spans="2:65" s="1" customFormat="1" ht="22.5" customHeight="1">
      <c r="B4681" s="41"/>
      <c r="C4681" s="193" t="s">
        <v>3406</v>
      </c>
      <c r="D4681" s="193" t="s">
        <v>129</v>
      </c>
      <c r="E4681" s="194" t="s">
        <v>5707</v>
      </c>
      <c r="F4681" s="195" t="s">
        <v>5437</v>
      </c>
      <c r="G4681" s="196" t="s">
        <v>489</v>
      </c>
      <c r="H4681" s="197">
        <v>3</v>
      </c>
      <c r="I4681" s="198"/>
      <c r="J4681" s="199">
        <f>ROUND(I4681*H4681,2)</f>
        <v>0</v>
      </c>
      <c r="K4681" s="195" t="s">
        <v>21</v>
      </c>
      <c r="L4681" s="61"/>
      <c r="M4681" s="200" t="s">
        <v>21</v>
      </c>
      <c r="N4681" s="201" t="s">
        <v>42</v>
      </c>
      <c r="O4681" s="42"/>
      <c r="P4681" s="202">
        <f>O4681*H4681</f>
        <v>0</v>
      </c>
      <c r="Q4681" s="202">
        <v>0</v>
      </c>
      <c r="R4681" s="202">
        <f>Q4681*H4681</f>
        <v>0</v>
      </c>
      <c r="S4681" s="202">
        <v>0</v>
      </c>
      <c r="T4681" s="203">
        <f>S4681*H4681</f>
        <v>0</v>
      </c>
      <c r="AR4681" s="24" t="s">
        <v>133</v>
      </c>
      <c r="AT4681" s="24" t="s">
        <v>129</v>
      </c>
      <c r="AU4681" s="24" t="s">
        <v>138</v>
      </c>
      <c r="AY4681" s="24" t="s">
        <v>126</v>
      </c>
      <c r="BE4681" s="204">
        <f>IF(N4681="základní",J4681,0)</f>
        <v>0</v>
      </c>
      <c r="BF4681" s="204">
        <f>IF(N4681="snížená",J4681,0)</f>
        <v>0</v>
      </c>
      <c r="BG4681" s="204">
        <f>IF(N4681="zákl. přenesená",J4681,0)</f>
        <v>0</v>
      </c>
      <c r="BH4681" s="204">
        <f>IF(N4681="sníž. přenesená",J4681,0)</f>
        <v>0</v>
      </c>
      <c r="BI4681" s="204">
        <f>IF(N4681="nulová",J4681,0)</f>
        <v>0</v>
      </c>
      <c r="BJ4681" s="24" t="s">
        <v>134</v>
      </c>
      <c r="BK4681" s="204">
        <f>ROUND(I4681*H4681,2)</f>
        <v>0</v>
      </c>
      <c r="BL4681" s="24" t="s">
        <v>133</v>
      </c>
      <c r="BM4681" s="24" t="s">
        <v>5708</v>
      </c>
    </row>
    <row r="4682" spans="2:65" s="1" customFormat="1" ht="13.5">
      <c r="B4682" s="41"/>
      <c r="C4682" s="63"/>
      <c r="D4682" s="205" t="s">
        <v>135</v>
      </c>
      <c r="E4682" s="63"/>
      <c r="F4682" s="206" t="s">
        <v>5437</v>
      </c>
      <c r="G4682" s="63"/>
      <c r="H4682" s="63"/>
      <c r="I4682" s="163"/>
      <c r="J4682" s="63"/>
      <c r="K4682" s="63"/>
      <c r="L4682" s="61"/>
      <c r="M4682" s="207"/>
      <c r="N4682" s="42"/>
      <c r="O4682" s="42"/>
      <c r="P4682" s="42"/>
      <c r="Q4682" s="42"/>
      <c r="R4682" s="42"/>
      <c r="S4682" s="42"/>
      <c r="T4682" s="78"/>
      <c r="AT4682" s="24" t="s">
        <v>135</v>
      </c>
      <c r="AU4682" s="24" t="s">
        <v>138</v>
      </c>
    </row>
    <row r="4683" spans="2:65" s="1" customFormat="1" ht="22.5" customHeight="1">
      <c r="B4683" s="41"/>
      <c r="C4683" s="193" t="s">
        <v>5709</v>
      </c>
      <c r="D4683" s="193" t="s">
        <v>129</v>
      </c>
      <c r="E4683" s="194" t="s">
        <v>5710</v>
      </c>
      <c r="F4683" s="195" t="s">
        <v>5711</v>
      </c>
      <c r="G4683" s="196" t="s">
        <v>489</v>
      </c>
      <c r="H4683" s="197">
        <v>7</v>
      </c>
      <c r="I4683" s="198"/>
      <c r="J4683" s="199">
        <f>ROUND(I4683*H4683,2)</f>
        <v>0</v>
      </c>
      <c r="K4683" s="195" t="s">
        <v>21</v>
      </c>
      <c r="L4683" s="61"/>
      <c r="M4683" s="200" t="s">
        <v>21</v>
      </c>
      <c r="N4683" s="201" t="s">
        <v>42</v>
      </c>
      <c r="O4683" s="42"/>
      <c r="P4683" s="202">
        <f>O4683*H4683</f>
        <v>0</v>
      </c>
      <c r="Q4683" s="202">
        <v>0</v>
      </c>
      <c r="R4683" s="202">
        <f>Q4683*H4683</f>
        <v>0</v>
      </c>
      <c r="S4683" s="202">
        <v>0</v>
      </c>
      <c r="T4683" s="203">
        <f>S4683*H4683</f>
        <v>0</v>
      </c>
      <c r="AR4683" s="24" t="s">
        <v>133</v>
      </c>
      <c r="AT4683" s="24" t="s">
        <v>129</v>
      </c>
      <c r="AU4683" s="24" t="s">
        <v>138</v>
      </c>
      <c r="AY4683" s="24" t="s">
        <v>126</v>
      </c>
      <c r="BE4683" s="204">
        <f>IF(N4683="základní",J4683,0)</f>
        <v>0</v>
      </c>
      <c r="BF4683" s="204">
        <f>IF(N4683="snížená",J4683,0)</f>
        <v>0</v>
      </c>
      <c r="BG4683" s="204">
        <f>IF(N4683="zákl. přenesená",J4683,0)</f>
        <v>0</v>
      </c>
      <c r="BH4683" s="204">
        <f>IF(N4683="sníž. přenesená",J4683,0)</f>
        <v>0</v>
      </c>
      <c r="BI4683" s="204">
        <f>IF(N4683="nulová",J4683,0)</f>
        <v>0</v>
      </c>
      <c r="BJ4683" s="24" t="s">
        <v>134</v>
      </c>
      <c r="BK4683" s="204">
        <f>ROUND(I4683*H4683,2)</f>
        <v>0</v>
      </c>
      <c r="BL4683" s="24" t="s">
        <v>133</v>
      </c>
      <c r="BM4683" s="24" t="s">
        <v>5712</v>
      </c>
    </row>
    <row r="4684" spans="2:65" s="1" customFormat="1" ht="13.5">
      <c r="B4684" s="41"/>
      <c r="C4684" s="63"/>
      <c r="D4684" s="205" t="s">
        <v>135</v>
      </c>
      <c r="E4684" s="63"/>
      <c r="F4684" s="206" t="s">
        <v>5711</v>
      </c>
      <c r="G4684" s="63"/>
      <c r="H4684" s="63"/>
      <c r="I4684" s="163"/>
      <c r="J4684" s="63"/>
      <c r="K4684" s="63"/>
      <c r="L4684" s="61"/>
      <c r="M4684" s="207"/>
      <c r="N4684" s="42"/>
      <c r="O4684" s="42"/>
      <c r="P4684" s="42"/>
      <c r="Q4684" s="42"/>
      <c r="R4684" s="42"/>
      <c r="S4684" s="42"/>
      <c r="T4684" s="78"/>
      <c r="AT4684" s="24" t="s">
        <v>135</v>
      </c>
      <c r="AU4684" s="24" t="s">
        <v>138</v>
      </c>
    </row>
    <row r="4685" spans="2:65" s="1" customFormat="1" ht="22.5" customHeight="1">
      <c r="B4685" s="41"/>
      <c r="C4685" s="193" t="s">
        <v>3430</v>
      </c>
      <c r="D4685" s="193" t="s">
        <v>129</v>
      </c>
      <c r="E4685" s="194" t="s">
        <v>5713</v>
      </c>
      <c r="F4685" s="195" t="s">
        <v>5461</v>
      </c>
      <c r="G4685" s="196" t="s">
        <v>169</v>
      </c>
      <c r="H4685" s="197">
        <v>26</v>
      </c>
      <c r="I4685" s="198"/>
      <c r="J4685" s="199">
        <f>ROUND(I4685*H4685,2)</f>
        <v>0</v>
      </c>
      <c r="K4685" s="195" t="s">
        <v>21</v>
      </c>
      <c r="L4685" s="61"/>
      <c r="M4685" s="200" t="s">
        <v>21</v>
      </c>
      <c r="N4685" s="201" t="s">
        <v>42</v>
      </c>
      <c r="O4685" s="42"/>
      <c r="P4685" s="202">
        <f>O4685*H4685</f>
        <v>0</v>
      </c>
      <c r="Q4685" s="202">
        <v>0</v>
      </c>
      <c r="R4685" s="202">
        <f>Q4685*H4685</f>
        <v>0</v>
      </c>
      <c r="S4685" s="202">
        <v>0</v>
      </c>
      <c r="T4685" s="203">
        <f>S4685*H4685</f>
        <v>0</v>
      </c>
      <c r="AR4685" s="24" t="s">
        <v>133</v>
      </c>
      <c r="AT4685" s="24" t="s">
        <v>129</v>
      </c>
      <c r="AU4685" s="24" t="s">
        <v>138</v>
      </c>
      <c r="AY4685" s="24" t="s">
        <v>126</v>
      </c>
      <c r="BE4685" s="204">
        <f>IF(N4685="základní",J4685,0)</f>
        <v>0</v>
      </c>
      <c r="BF4685" s="204">
        <f>IF(N4685="snížená",J4685,0)</f>
        <v>0</v>
      </c>
      <c r="BG4685" s="204">
        <f>IF(N4685="zákl. přenesená",J4685,0)</f>
        <v>0</v>
      </c>
      <c r="BH4685" s="204">
        <f>IF(N4685="sníž. přenesená",J4685,0)</f>
        <v>0</v>
      </c>
      <c r="BI4685" s="204">
        <f>IF(N4685="nulová",J4685,0)</f>
        <v>0</v>
      </c>
      <c r="BJ4685" s="24" t="s">
        <v>134</v>
      </c>
      <c r="BK4685" s="204">
        <f>ROUND(I4685*H4685,2)</f>
        <v>0</v>
      </c>
      <c r="BL4685" s="24" t="s">
        <v>133</v>
      </c>
      <c r="BM4685" s="24" t="s">
        <v>5714</v>
      </c>
    </row>
    <row r="4686" spans="2:65" s="1" customFormat="1" ht="13.5">
      <c r="B4686" s="41"/>
      <c r="C4686" s="63"/>
      <c r="D4686" s="205" t="s">
        <v>135</v>
      </c>
      <c r="E4686" s="63"/>
      <c r="F4686" s="206" t="s">
        <v>5461</v>
      </c>
      <c r="G4686" s="63"/>
      <c r="H4686" s="63"/>
      <c r="I4686" s="163"/>
      <c r="J4686" s="63"/>
      <c r="K4686" s="63"/>
      <c r="L4686" s="61"/>
      <c r="M4686" s="207"/>
      <c r="N4686" s="42"/>
      <c r="O4686" s="42"/>
      <c r="P4686" s="42"/>
      <c r="Q4686" s="42"/>
      <c r="R4686" s="42"/>
      <c r="S4686" s="42"/>
      <c r="T4686" s="78"/>
      <c r="AT4686" s="24" t="s">
        <v>135</v>
      </c>
      <c r="AU4686" s="24" t="s">
        <v>138</v>
      </c>
    </row>
    <row r="4687" spans="2:65" s="1" customFormat="1" ht="22.5" customHeight="1">
      <c r="B4687" s="41"/>
      <c r="C4687" s="193" t="s">
        <v>5715</v>
      </c>
      <c r="D4687" s="193" t="s">
        <v>129</v>
      </c>
      <c r="E4687" s="194" t="s">
        <v>5716</v>
      </c>
      <c r="F4687" s="195" t="s">
        <v>5717</v>
      </c>
      <c r="G4687" s="196" t="s">
        <v>169</v>
      </c>
      <c r="H4687" s="197">
        <v>25</v>
      </c>
      <c r="I4687" s="198"/>
      <c r="J4687" s="199">
        <f>ROUND(I4687*H4687,2)</f>
        <v>0</v>
      </c>
      <c r="K4687" s="195" t="s">
        <v>21</v>
      </c>
      <c r="L4687" s="61"/>
      <c r="M4687" s="200" t="s">
        <v>21</v>
      </c>
      <c r="N4687" s="201" t="s">
        <v>42</v>
      </c>
      <c r="O4687" s="42"/>
      <c r="P4687" s="202">
        <f>O4687*H4687</f>
        <v>0</v>
      </c>
      <c r="Q4687" s="202">
        <v>0</v>
      </c>
      <c r="R4687" s="202">
        <f>Q4687*H4687</f>
        <v>0</v>
      </c>
      <c r="S4687" s="202">
        <v>0</v>
      </c>
      <c r="T4687" s="203">
        <f>S4687*H4687</f>
        <v>0</v>
      </c>
      <c r="AR4687" s="24" t="s">
        <v>133</v>
      </c>
      <c r="AT4687" s="24" t="s">
        <v>129</v>
      </c>
      <c r="AU4687" s="24" t="s">
        <v>138</v>
      </c>
      <c r="AY4687" s="24" t="s">
        <v>126</v>
      </c>
      <c r="BE4687" s="204">
        <f>IF(N4687="základní",J4687,0)</f>
        <v>0</v>
      </c>
      <c r="BF4687" s="204">
        <f>IF(N4687="snížená",J4687,0)</f>
        <v>0</v>
      </c>
      <c r="BG4687" s="204">
        <f>IF(N4687="zákl. přenesená",J4687,0)</f>
        <v>0</v>
      </c>
      <c r="BH4687" s="204">
        <f>IF(N4687="sníž. přenesená",J4687,0)</f>
        <v>0</v>
      </c>
      <c r="BI4687" s="204">
        <f>IF(N4687="nulová",J4687,0)</f>
        <v>0</v>
      </c>
      <c r="BJ4687" s="24" t="s">
        <v>134</v>
      </c>
      <c r="BK4687" s="204">
        <f>ROUND(I4687*H4687,2)</f>
        <v>0</v>
      </c>
      <c r="BL4687" s="24" t="s">
        <v>133</v>
      </c>
      <c r="BM4687" s="24" t="s">
        <v>5718</v>
      </c>
    </row>
    <row r="4688" spans="2:65" s="1" customFormat="1" ht="13.5">
      <c r="B4688" s="41"/>
      <c r="C4688" s="63"/>
      <c r="D4688" s="205" t="s">
        <v>135</v>
      </c>
      <c r="E4688" s="63"/>
      <c r="F4688" s="206" t="s">
        <v>5719</v>
      </c>
      <c r="G4688" s="63"/>
      <c r="H4688" s="63"/>
      <c r="I4688" s="163"/>
      <c r="J4688" s="63"/>
      <c r="K4688" s="63"/>
      <c r="L4688" s="61"/>
      <c r="M4688" s="207"/>
      <c r="N4688" s="42"/>
      <c r="O4688" s="42"/>
      <c r="P4688" s="42"/>
      <c r="Q4688" s="42"/>
      <c r="R4688" s="42"/>
      <c r="S4688" s="42"/>
      <c r="T4688" s="78"/>
      <c r="AT4688" s="24" t="s">
        <v>135</v>
      </c>
      <c r="AU4688" s="24" t="s">
        <v>138</v>
      </c>
    </row>
    <row r="4689" spans="2:65" s="1" customFormat="1" ht="22.5" customHeight="1">
      <c r="B4689" s="41"/>
      <c r="C4689" s="193" t="s">
        <v>3433</v>
      </c>
      <c r="D4689" s="193" t="s">
        <v>129</v>
      </c>
      <c r="E4689" s="194" t="s">
        <v>5720</v>
      </c>
      <c r="F4689" s="195" t="s">
        <v>4618</v>
      </c>
      <c r="G4689" s="196" t="s">
        <v>169</v>
      </c>
      <c r="H4689" s="197">
        <v>132</v>
      </c>
      <c r="I4689" s="198"/>
      <c r="J4689" s="199">
        <f>ROUND(I4689*H4689,2)</f>
        <v>0</v>
      </c>
      <c r="K4689" s="195" t="s">
        <v>21</v>
      </c>
      <c r="L4689" s="61"/>
      <c r="M4689" s="200" t="s">
        <v>21</v>
      </c>
      <c r="N4689" s="201" t="s">
        <v>42</v>
      </c>
      <c r="O4689" s="42"/>
      <c r="P4689" s="202">
        <f>O4689*H4689</f>
        <v>0</v>
      </c>
      <c r="Q4689" s="202">
        <v>0</v>
      </c>
      <c r="R4689" s="202">
        <f>Q4689*H4689</f>
        <v>0</v>
      </c>
      <c r="S4689" s="202">
        <v>0</v>
      </c>
      <c r="T4689" s="203">
        <f>S4689*H4689</f>
        <v>0</v>
      </c>
      <c r="AR4689" s="24" t="s">
        <v>133</v>
      </c>
      <c r="AT4689" s="24" t="s">
        <v>129</v>
      </c>
      <c r="AU4689" s="24" t="s">
        <v>138</v>
      </c>
      <c r="AY4689" s="24" t="s">
        <v>126</v>
      </c>
      <c r="BE4689" s="204">
        <f>IF(N4689="základní",J4689,0)</f>
        <v>0</v>
      </c>
      <c r="BF4689" s="204">
        <f>IF(N4689="snížená",J4689,0)</f>
        <v>0</v>
      </c>
      <c r="BG4689" s="204">
        <f>IF(N4689="zákl. přenesená",J4689,0)</f>
        <v>0</v>
      </c>
      <c r="BH4689" s="204">
        <f>IF(N4689="sníž. přenesená",J4689,0)</f>
        <v>0</v>
      </c>
      <c r="BI4689" s="204">
        <f>IF(N4689="nulová",J4689,0)</f>
        <v>0</v>
      </c>
      <c r="BJ4689" s="24" t="s">
        <v>134</v>
      </c>
      <c r="BK4689" s="204">
        <f>ROUND(I4689*H4689,2)</f>
        <v>0</v>
      </c>
      <c r="BL4689" s="24" t="s">
        <v>133</v>
      </c>
      <c r="BM4689" s="24" t="s">
        <v>5721</v>
      </c>
    </row>
    <row r="4690" spans="2:65" s="1" customFormat="1" ht="13.5">
      <c r="B4690" s="41"/>
      <c r="C4690" s="63"/>
      <c r="D4690" s="205" t="s">
        <v>135</v>
      </c>
      <c r="E4690" s="63"/>
      <c r="F4690" s="206" t="s">
        <v>4618</v>
      </c>
      <c r="G4690" s="63"/>
      <c r="H4690" s="63"/>
      <c r="I4690" s="163"/>
      <c r="J4690" s="63"/>
      <c r="K4690" s="63"/>
      <c r="L4690" s="61"/>
      <c r="M4690" s="207"/>
      <c r="N4690" s="42"/>
      <c r="O4690" s="42"/>
      <c r="P4690" s="42"/>
      <c r="Q4690" s="42"/>
      <c r="R4690" s="42"/>
      <c r="S4690" s="42"/>
      <c r="T4690" s="78"/>
      <c r="AT4690" s="24" t="s">
        <v>135</v>
      </c>
      <c r="AU4690" s="24" t="s">
        <v>138</v>
      </c>
    </row>
    <row r="4691" spans="2:65" s="1" customFormat="1" ht="22.5" customHeight="1">
      <c r="B4691" s="41"/>
      <c r="C4691" s="193" t="s">
        <v>5722</v>
      </c>
      <c r="D4691" s="193" t="s">
        <v>129</v>
      </c>
      <c r="E4691" s="194" t="s">
        <v>5723</v>
      </c>
      <c r="F4691" s="195" t="s">
        <v>4621</v>
      </c>
      <c r="G4691" s="196" t="s">
        <v>169</v>
      </c>
      <c r="H4691" s="197">
        <v>30</v>
      </c>
      <c r="I4691" s="198"/>
      <c r="J4691" s="199">
        <f>ROUND(I4691*H4691,2)</f>
        <v>0</v>
      </c>
      <c r="K4691" s="195" t="s">
        <v>21</v>
      </c>
      <c r="L4691" s="61"/>
      <c r="M4691" s="200" t="s">
        <v>21</v>
      </c>
      <c r="N4691" s="201" t="s">
        <v>42</v>
      </c>
      <c r="O4691" s="42"/>
      <c r="P4691" s="202">
        <f>O4691*H4691</f>
        <v>0</v>
      </c>
      <c r="Q4691" s="202">
        <v>0</v>
      </c>
      <c r="R4691" s="202">
        <f>Q4691*H4691</f>
        <v>0</v>
      </c>
      <c r="S4691" s="202">
        <v>0</v>
      </c>
      <c r="T4691" s="203">
        <f>S4691*H4691</f>
        <v>0</v>
      </c>
      <c r="AR4691" s="24" t="s">
        <v>133</v>
      </c>
      <c r="AT4691" s="24" t="s">
        <v>129</v>
      </c>
      <c r="AU4691" s="24" t="s">
        <v>138</v>
      </c>
      <c r="AY4691" s="24" t="s">
        <v>126</v>
      </c>
      <c r="BE4691" s="204">
        <f>IF(N4691="základní",J4691,0)</f>
        <v>0</v>
      </c>
      <c r="BF4691" s="204">
        <f>IF(N4691="snížená",J4691,0)</f>
        <v>0</v>
      </c>
      <c r="BG4691" s="204">
        <f>IF(N4691="zákl. přenesená",J4691,0)</f>
        <v>0</v>
      </c>
      <c r="BH4691" s="204">
        <f>IF(N4691="sníž. přenesená",J4691,0)</f>
        <v>0</v>
      </c>
      <c r="BI4691" s="204">
        <f>IF(N4691="nulová",J4691,0)</f>
        <v>0</v>
      </c>
      <c r="BJ4691" s="24" t="s">
        <v>134</v>
      </c>
      <c r="BK4691" s="204">
        <f>ROUND(I4691*H4691,2)</f>
        <v>0</v>
      </c>
      <c r="BL4691" s="24" t="s">
        <v>133</v>
      </c>
      <c r="BM4691" s="24" t="s">
        <v>5724</v>
      </c>
    </row>
    <row r="4692" spans="2:65" s="1" customFormat="1" ht="13.5">
      <c r="B4692" s="41"/>
      <c r="C4692" s="63"/>
      <c r="D4692" s="205" t="s">
        <v>135</v>
      </c>
      <c r="E4692" s="63"/>
      <c r="F4692" s="206" t="s">
        <v>4621</v>
      </c>
      <c r="G4692" s="63"/>
      <c r="H4692" s="63"/>
      <c r="I4692" s="163"/>
      <c r="J4692" s="63"/>
      <c r="K4692" s="63"/>
      <c r="L4692" s="61"/>
      <c r="M4692" s="207"/>
      <c r="N4692" s="42"/>
      <c r="O4692" s="42"/>
      <c r="P4692" s="42"/>
      <c r="Q4692" s="42"/>
      <c r="R4692" s="42"/>
      <c r="S4692" s="42"/>
      <c r="T4692" s="78"/>
      <c r="AT4692" s="24" t="s">
        <v>135</v>
      </c>
      <c r="AU4692" s="24" t="s">
        <v>138</v>
      </c>
    </row>
    <row r="4693" spans="2:65" s="1" customFormat="1" ht="22.5" customHeight="1">
      <c r="B4693" s="41"/>
      <c r="C4693" s="193" t="s">
        <v>3439</v>
      </c>
      <c r="D4693" s="193" t="s">
        <v>129</v>
      </c>
      <c r="E4693" s="194" t="s">
        <v>5725</v>
      </c>
      <c r="F4693" s="195" t="s">
        <v>5726</v>
      </c>
      <c r="G4693" s="196" t="s">
        <v>169</v>
      </c>
      <c r="H4693" s="197">
        <v>98</v>
      </c>
      <c r="I4693" s="198"/>
      <c r="J4693" s="199">
        <f>ROUND(I4693*H4693,2)</f>
        <v>0</v>
      </c>
      <c r="K4693" s="195" t="s">
        <v>21</v>
      </c>
      <c r="L4693" s="61"/>
      <c r="M4693" s="200" t="s">
        <v>21</v>
      </c>
      <c r="N4693" s="201" t="s">
        <v>42</v>
      </c>
      <c r="O4693" s="42"/>
      <c r="P4693" s="202">
        <f>O4693*H4693</f>
        <v>0</v>
      </c>
      <c r="Q4693" s="202">
        <v>0</v>
      </c>
      <c r="R4693" s="202">
        <f>Q4693*H4693</f>
        <v>0</v>
      </c>
      <c r="S4693" s="202">
        <v>0</v>
      </c>
      <c r="T4693" s="203">
        <f>S4693*H4693</f>
        <v>0</v>
      </c>
      <c r="AR4693" s="24" t="s">
        <v>133</v>
      </c>
      <c r="AT4693" s="24" t="s">
        <v>129</v>
      </c>
      <c r="AU4693" s="24" t="s">
        <v>138</v>
      </c>
      <c r="AY4693" s="24" t="s">
        <v>126</v>
      </c>
      <c r="BE4693" s="204">
        <f>IF(N4693="základní",J4693,0)</f>
        <v>0</v>
      </c>
      <c r="BF4693" s="204">
        <f>IF(N4693="snížená",J4693,0)</f>
        <v>0</v>
      </c>
      <c r="BG4693" s="204">
        <f>IF(N4693="zákl. přenesená",J4693,0)</f>
        <v>0</v>
      </c>
      <c r="BH4693" s="204">
        <f>IF(N4693="sníž. přenesená",J4693,0)</f>
        <v>0</v>
      </c>
      <c r="BI4693" s="204">
        <f>IF(N4693="nulová",J4693,0)</f>
        <v>0</v>
      </c>
      <c r="BJ4693" s="24" t="s">
        <v>134</v>
      </c>
      <c r="BK4693" s="204">
        <f>ROUND(I4693*H4693,2)</f>
        <v>0</v>
      </c>
      <c r="BL4693" s="24" t="s">
        <v>133</v>
      </c>
      <c r="BM4693" s="24" t="s">
        <v>5727</v>
      </c>
    </row>
    <row r="4694" spans="2:65" s="1" customFormat="1" ht="13.5">
      <c r="B4694" s="41"/>
      <c r="C4694" s="63"/>
      <c r="D4694" s="205" t="s">
        <v>135</v>
      </c>
      <c r="E4694" s="63"/>
      <c r="F4694" s="206" t="s">
        <v>5726</v>
      </c>
      <c r="G4694" s="63"/>
      <c r="H4694" s="63"/>
      <c r="I4694" s="163"/>
      <c r="J4694" s="63"/>
      <c r="K4694" s="63"/>
      <c r="L4694" s="61"/>
      <c r="M4694" s="207"/>
      <c r="N4694" s="42"/>
      <c r="O4694" s="42"/>
      <c r="P4694" s="42"/>
      <c r="Q4694" s="42"/>
      <c r="R4694" s="42"/>
      <c r="S4694" s="42"/>
      <c r="T4694" s="78"/>
      <c r="AT4694" s="24" t="s">
        <v>135</v>
      </c>
      <c r="AU4694" s="24" t="s">
        <v>138</v>
      </c>
    </row>
    <row r="4695" spans="2:65" s="1" customFormat="1" ht="22.5" customHeight="1">
      <c r="B4695" s="41"/>
      <c r="C4695" s="193" t="s">
        <v>5728</v>
      </c>
      <c r="D4695" s="193" t="s">
        <v>129</v>
      </c>
      <c r="E4695" s="194" t="s">
        <v>5729</v>
      </c>
      <c r="F4695" s="195" t="s">
        <v>4627</v>
      </c>
      <c r="G4695" s="196" t="s">
        <v>169</v>
      </c>
      <c r="H4695" s="197">
        <v>14</v>
      </c>
      <c r="I4695" s="198"/>
      <c r="J4695" s="199">
        <f>ROUND(I4695*H4695,2)</f>
        <v>0</v>
      </c>
      <c r="K4695" s="195" t="s">
        <v>21</v>
      </c>
      <c r="L4695" s="61"/>
      <c r="M4695" s="200" t="s">
        <v>21</v>
      </c>
      <c r="N4695" s="201" t="s">
        <v>42</v>
      </c>
      <c r="O4695" s="42"/>
      <c r="P4695" s="202">
        <f>O4695*H4695</f>
        <v>0</v>
      </c>
      <c r="Q4695" s="202">
        <v>0</v>
      </c>
      <c r="R4695" s="202">
        <f>Q4695*H4695</f>
        <v>0</v>
      </c>
      <c r="S4695" s="202">
        <v>0</v>
      </c>
      <c r="T4695" s="203">
        <f>S4695*H4695</f>
        <v>0</v>
      </c>
      <c r="AR4695" s="24" t="s">
        <v>133</v>
      </c>
      <c r="AT4695" s="24" t="s">
        <v>129</v>
      </c>
      <c r="AU4695" s="24" t="s">
        <v>138</v>
      </c>
      <c r="AY4695" s="24" t="s">
        <v>126</v>
      </c>
      <c r="BE4695" s="204">
        <f>IF(N4695="základní",J4695,0)</f>
        <v>0</v>
      </c>
      <c r="BF4695" s="204">
        <f>IF(N4695="snížená",J4695,0)</f>
        <v>0</v>
      </c>
      <c r="BG4695" s="204">
        <f>IF(N4695="zákl. přenesená",J4695,0)</f>
        <v>0</v>
      </c>
      <c r="BH4695" s="204">
        <f>IF(N4695="sníž. přenesená",J4695,0)</f>
        <v>0</v>
      </c>
      <c r="BI4695" s="204">
        <f>IF(N4695="nulová",J4695,0)</f>
        <v>0</v>
      </c>
      <c r="BJ4695" s="24" t="s">
        <v>134</v>
      </c>
      <c r="BK4695" s="204">
        <f>ROUND(I4695*H4695,2)</f>
        <v>0</v>
      </c>
      <c r="BL4695" s="24" t="s">
        <v>133</v>
      </c>
      <c r="BM4695" s="24" t="s">
        <v>5730</v>
      </c>
    </row>
    <row r="4696" spans="2:65" s="1" customFormat="1" ht="13.5">
      <c r="B4696" s="41"/>
      <c r="C4696" s="63"/>
      <c r="D4696" s="205" t="s">
        <v>135</v>
      </c>
      <c r="E4696" s="63"/>
      <c r="F4696" s="206" t="s">
        <v>4627</v>
      </c>
      <c r="G4696" s="63"/>
      <c r="H4696" s="63"/>
      <c r="I4696" s="163"/>
      <c r="J4696" s="63"/>
      <c r="K4696" s="63"/>
      <c r="L4696" s="61"/>
      <c r="M4696" s="207"/>
      <c r="N4696" s="42"/>
      <c r="O4696" s="42"/>
      <c r="P4696" s="42"/>
      <c r="Q4696" s="42"/>
      <c r="R4696" s="42"/>
      <c r="S4696" s="42"/>
      <c r="T4696" s="78"/>
      <c r="AT4696" s="24" t="s">
        <v>135</v>
      </c>
      <c r="AU4696" s="24" t="s">
        <v>138</v>
      </c>
    </row>
    <row r="4697" spans="2:65" s="1" customFormat="1" ht="22.5" customHeight="1">
      <c r="B4697" s="41"/>
      <c r="C4697" s="193" t="s">
        <v>3442</v>
      </c>
      <c r="D4697" s="193" t="s">
        <v>129</v>
      </c>
      <c r="E4697" s="194" t="s">
        <v>5731</v>
      </c>
      <c r="F4697" s="195" t="s">
        <v>4631</v>
      </c>
      <c r="G4697" s="196" t="s">
        <v>169</v>
      </c>
      <c r="H4697" s="197">
        <v>35</v>
      </c>
      <c r="I4697" s="198"/>
      <c r="J4697" s="199">
        <f>ROUND(I4697*H4697,2)</f>
        <v>0</v>
      </c>
      <c r="K4697" s="195" t="s">
        <v>21</v>
      </c>
      <c r="L4697" s="61"/>
      <c r="M4697" s="200" t="s">
        <v>21</v>
      </c>
      <c r="N4697" s="201" t="s">
        <v>42</v>
      </c>
      <c r="O4697" s="42"/>
      <c r="P4697" s="202">
        <f>O4697*H4697</f>
        <v>0</v>
      </c>
      <c r="Q4697" s="202">
        <v>0</v>
      </c>
      <c r="R4697" s="202">
        <f>Q4697*H4697</f>
        <v>0</v>
      </c>
      <c r="S4697" s="202">
        <v>0</v>
      </c>
      <c r="T4697" s="203">
        <f>S4697*H4697</f>
        <v>0</v>
      </c>
      <c r="AR4697" s="24" t="s">
        <v>133</v>
      </c>
      <c r="AT4697" s="24" t="s">
        <v>129</v>
      </c>
      <c r="AU4697" s="24" t="s">
        <v>138</v>
      </c>
      <c r="AY4697" s="24" t="s">
        <v>126</v>
      </c>
      <c r="BE4697" s="204">
        <f>IF(N4697="základní",J4697,0)</f>
        <v>0</v>
      </c>
      <c r="BF4697" s="204">
        <f>IF(N4697="snížená",J4697,0)</f>
        <v>0</v>
      </c>
      <c r="BG4697" s="204">
        <f>IF(N4697="zákl. přenesená",J4697,0)</f>
        <v>0</v>
      </c>
      <c r="BH4697" s="204">
        <f>IF(N4697="sníž. přenesená",J4697,0)</f>
        <v>0</v>
      </c>
      <c r="BI4697" s="204">
        <f>IF(N4697="nulová",J4697,0)</f>
        <v>0</v>
      </c>
      <c r="BJ4697" s="24" t="s">
        <v>134</v>
      </c>
      <c r="BK4697" s="204">
        <f>ROUND(I4697*H4697,2)</f>
        <v>0</v>
      </c>
      <c r="BL4697" s="24" t="s">
        <v>133</v>
      </c>
      <c r="BM4697" s="24" t="s">
        <v>5732</v>
      </c>
    </row>
    <row r="4698" spans="2:65" s="1" customFormat="1" ht="13.5">
      <c r="B4698" s="41"/>
      <c r="C4698" s="63"/>
      <c r="D4698" s="205" t="s">
        <v>135</v>
      </c>
      <c r="E4698" s="63"/>
      <c r="F4698" s="206" t="s">
        <v>4631</v>
      </c>
      <c r="G4698" s="63"/>
      <c r="H4698" s="63"/>
      <c r="I4698" s="163"/>
      <c r="J4698" s="63"/>
      <c r="K4698" s="63"/>
      <c r="L4698" s="61"/>
      <c r="M4698" s="207"/>
      <c r="N4698" s="42"/>
      <c r="O4698" s="42"/>
      <c r="P4698" s="42"/>
      <c r="Q4698" s="42"/>
      <c r="R4698" s="42"/>
      <c r="S4698" s="42"/>
      <c r="T4698" s="78"/>
      <c r="AT4698" s="24" t="s">
        <v>135</v>
      </c>
      <c r="AU4698" s="24" t="s">
        <v>138</v>
      </c>
    </row>
    <row r="4699" spans="2:65" s="1" customFormat="1" ht="22.5" customHeight="1">
      <c r="B4699" s="41"/>
      <c r="C4699" s="193" t="s">
        <v>5733</v>
      </c>
      <c r="D4699" s="193" t="s">
        <v>129</v>
      </c>
      <c r="E4699" s="194" t="s">
        <v>5734</v>
      </c>
      <c r="F4699" s="195" t="s">
        <v>4643</v>
      </c>
      <c r="G4699" s="196" t="s">
        <v>169</v>
      </c>
      <c r="H4699" s="197">
        <v>22</v>
      </c>
      <c r="I4699" s="198"/>
      <c r="J4699" s="199">
        <f>ROUND(I4699*H4699,2)</f>
        <v>0</v>
      </c>
      <c r="K4699" s="195" t="s">
        <v>21</v>
      </c>
      <c r="L4699" s="61"/>
      <c r="M4699" s="200" t="s">
        <v>21</v>
      </c>
      <c r="N4699" s="201" t="s">
        <v>42</v>
      </c>
      <c r="O4699" s="42"/>
      <c r="P4699" s="202">
        <f>O4699*H4699</f>
        <v>0</v>
      </c>
      <c r="Q4699" s="202">
        <v>0</v>
      </c>
      <c r="R4699" s="202">
        <f>Q4699*H4699</f>
        <v>0</v>
      </c>
      <c r="S4699" s="202">
        <v>0</v>
      </c>
      <c r="T4699" s="203">
        <f>S4699*H4699</f>
        <v>0</v>
      </c>
      <c r="AR4699" s="24" t="s">
        <v>133</v>
      </c>
      <c r="AT4699" s="24" t="s">
        <v>129</v>
      </c>
      <c r="AU4699" s="24" t="s">
        <v>138</v>
      </c>
      <c r="AY4699" s="24" t="s">
        <v>126</v>
      </c>
      <c r="BE4699" s="204">
        <f>IF(N4699="základní",J4699,0)</f>
        <v>0</v>
      </c>
      <c r="BF4699" s="204">
        <f>IF(N4699="snížená",J4699,0)</f>
        <v>0</v>
      </c>
      <c r="BG4699" s="204">
        <f>IF(N4699="zákl. přenesená",J4699,0)</f>
        <v>0</v>
      </c>
      <c r="BH4699" s="204">
        <f>IF(N4699="sníž. přenesená",J4699,0)</f>
        <v>0</v>
      </c>
      <c r="BI4699" s="204">
        <f>IF(N4699="nulová",J4699,0)</f>
        <v>0</v>
      </c>
      <c r="BJ4699" s="24" t="s">
        <v>134</v>
      </c>
      <c r="BK4699" s="204">
        <f>ROUND(I4699*H4699,2)</f>
        <v>0</v>
      </c>
      <c r="BL4699" s="24" t="s">
        <v>133</v>
      </c>
      <c r="BM4699" s="24" t="s">
        <v>5735</v>
      </c>
    </row>
    <row r="4700" spans="2:65" s="1" customFormat="1" ht="13.5">
      <c r="B4700" s="41"/>
      <c r="C4700" s="63"/>
      <c r="D4700" s="205" t="s">
        <v>135</v>
      </c>
      <c r="E4700" s="63"/>
      <c r="F4700" s="206" t="s">
        <v>4645</v>
      </c>
      <c r="G4700" s="63"/>
      <c r="H4700" s="63"/>
      <c r="I4700" s="163"/>
      <c r="J4700" s="63"/>
      <c r="K4700" s="63"/>
      <c r="L4700" s="61"/>
      <c r="M4700" s="207"/>
      <c r="N4700" s="42"/>
      <c r="O4700" s="42"/>
      <c r="P4700" s="42"/>
      <c r="Q4700" s="42"/>
      <c r="R4700" s="42"/>
      <c r="S4700" s="42"/>
      <c r="T4700" s="78"/>
      <c r="AT4700" s="24" t="s">
        <v>135</v>
      </c>
      <c r="AU4700" s="24" t="s">
        <v>138</v>
      </c>
    </row>
    <row r="4701" spans="2:65" s="1" customFormat="1" ht="22.5" customHeight="1">
      <c r="B4701" s="41"/>
      <c r="C4701" s="193" t="s">
        <v>3447</v>
      </c>
      <c r="D4701" s="193" t="s">
        <v>129</v>
      </c>
      <c r="E4701" s="194" t="s">
        <v>5736</v>
      </c>
      <c r="F4701" s="195" t="s">
        <v>5737</v>
      </c>
      <c r="G4701" s="196" t="s">
        <v>169</v>
      </c>
      <c r="H4701" s="197">
        <v>43</v>
      </c>
      <c r="I4701" s="198"/>
      <c r="J4701" s="199">
        <f>ROUND(I4701*H4701,2)</f>
        <v>0</v>
      </c>
      <c r="K4701" s="195" t="s">
        <v>21</v>
      </c>
      <c r="L4701" s="61"/>
      <c r="M4701" s="200" t="s">
        <v>21</v>
      </c>
      <c r="N4701" s="201" t="s">
        <v>42</v>
      </c>
      <c r="O4701" s="42"/>
      <c r="P4701" s="202">
        <f>O4701*H4701</f>
        <v>0</v>
      </c>
      <c r="Q4701" s="202">
        <v>0</v>
      </c>
      <c r="R4701" s="202">
        <f>Q4701*H4701</f>
        <v>0</v>
      </c>
      <c r="S4701" s="202">
        <v>0</v>
      </c>
      <c r="T4701" s="203">
        <f>S4701*H4701</f>
        <v>0</v>
      </c>
      <c r="AR4701" s="24" t="s">
        <v>133</v>
      </c>
      <c r="AT4701" s="24" t="s">
        <v>129</v>
      </c>
      <c r="AU4701" s="24" t="s">
        <v>138</v>
      </c>
      <c r="AY4701" s="24" t="s">
        <v>126</v>
      </c>
      <c r="BE4701" s="204">
        <f>IF(N4701="základní",J4701,0)</f>
        <v>0</v>
      </c>
      <c r="BF4701" s="204">
        <f>IF(N4701="snížená",J4701,0)</f>
        <v>0</v>
      </c>
      <c r="BG4701" s="204">
        <f>IF(N4701="zákl. přenesená",J4701,0)</f>
        <v>0</v>
      </c>
      <c r="BH4701" s="204">
        <f>IF(N4701="sníž. přenesená",J4701,0)</f>
        <v>0</v>
      </c>
      <c r="BI4701" s="204">
        <f>IF(N4701="nulová",J4701,0)</f>
        <v>0</v>
      </c>
      <c r="BJ4701" s="24" t="s">
        <v>134</v>
      </c>
      <c r="BK4701" s="204">
        <f>ROUND(I4701*H4701,2)</f>
        <v>0</v>
      </c>
      <c r="BL4701" s="24" t="s">
        <v>133</v>
      </c>
      <c r="BM4701" s="24" t="s">
        <v>5738</v>
      </c>
    </row>
    <row r="4702" spans="2:65" s="1" customFormat="1" ht="13.5">
      <c r="B4702" s="41"/>
      <c r="C4702" s="63"/>
      <c r="D4702" s="205" t="s">
        <v>135</v>
      </c>
      <c r="E4702" s="63"/>
      <c r="F4702" s="206" t="s">
        <v>5739</v>
      </c>
      <c r="G4702" s="63"/>
      <c r="H4702" s="63"/>
      <c r="I4702" s="163"/>
      <c r="J4702" s="63"/>
      <c r="K4702" s="63"/>
      <c r="L4702" s="61"/>
      <c r="M4702" s="207"/>
      <c r="N4702" s="42"/>
      <c r="O4702" s="42"/>
      <c r="P4702" s="42"/>
      <c r="Q4702" s="42"/>
      <c r="R4702" s="42"/>
      <c r="S4702" s="42"/>
      <c r="T4702" s="78"/>
      <c r="AT4702" s="24" t="s">
        <v>135</v>
      </c>
      <c r="AU4702" s="24" t="s">
        <v>138</v>
      </c>
    </row>
    <row r="4703" spans="2:65" s="1" customFormat="1" ht="22.5" customHeight="1">
      <c r="B4703" s="41"/>
      <c r="C4703" s="193" t="s">
        <v>5740</v>
      </c>
      <c r="D4703" s="193" t="s">
        <v>129</v>
      </c>
      <c r="E4703" s="194" t="s">
        <v>5741</v>
      </c>
      <c r="F4703" s="195" t="s">
        <v>4656</v>
      </c>
      <c r="G4703" s="196" t="s">
        <v>169</v>
      </c>
      <c r="H4703" s="197">
        <v>14</v>
      </c>
      <c r="I4703" s="198"/>
      <c r="J4703" s="199">
        <f>ROUND(I4703*H4703,2)</f>
        <v>0</v>
      </c>
      <c r="K4703" s="195" t="s">
        <v>21</v>
      </c>
      <c r="L4703" s="61"/>
      <c r="M4703" s="200" t="s">
        <v>21</v>
      </c>
      <c r="N4703" s="201" t="s">
        <v>42</v>
      </c>
      <c r="O4703" s="42"/>
      <c r="P4703" s="202">
        <f>O4703*H4703</f>
        <v>0</v>
      </c>
      <c r="Q4703" s="202">
        <v>0</v>
      </c>
      <c r="R4703" s="202">
        <f>Q4703*H4703</f>
        <v>0</v>
      </c>
      <c r="S4703" s="202">
        <v>0</v>
      </c>
      <c r="T4703" s="203">
        <f>S4703*H4703</f>
        <v>0</v>
      </c>
      <c r="AR4703" s="24" t="s">
        <v>133</v>
      </c>
      <c r="AT4703" s="24" t="s">
        <v>129</v>
      </c>
      <c r="AU4703" s="24" t="s">
        <v>138</v>
      </c>
      <c r="AY4703" s="24" t="s">
        <v>126</v>
      </c>
      <c r="BE4703" s="204">
        <f>IF(N4703="základní",J4703,0)</f>
        <v>0</v>
      </c>
      <c r="BF4703" s="204">
        <f>IF(N4703="snížená",J4703,0)</f>
        <v>0</v>
      </c>
      <c r="BG4703" s="204">
        <f>IF(N4703="zákl. přenesená",J4703,0)</f>
        <v>0</v>
      </c>
      <c r="BH4703" s="204">
        <f>IF(N4703="sníž. přenesená",J4703,0)</f>
        <v>0</v>
      </c>
      <c r="BI4703" s="204">
        <f>IF(N4703="nulová",J4703,0)</f>
        <v>0</v>
      </c>
      <c r="BJ4703" s="24" t="s">
        <v>134</v>
      </c>
      <c r="BK4703" s="204">
        <f>ROUND(I4703*H4703,2)</f>
        <v>0</v>
      </c>
      <c r="BL4703" s="24" t="s">
        <v>133</v>
      </c>
      <c r="BM4703" s="24" t="s">
        <v>5742</v>
      </c>
    </row>
    <row r="4704" spans="2:65" s="1" customFormat="1" ht="13.5">
      <c r="B4704" s="41"/>
      <c r="C4704" s="63"/>
      <c r="D4704" s="205" t="s">
        <v>135</v>
      </c>
      <c r="E4704" s="63"/>
      <c r="F4704" s="206" t="s">
        <v>4658</v>
      </c>
      <c r="G4704" s="63"/>
      <c r="H4704" s="63"/>
      <c r="I4704" s="163"/>
      <c r="J4704" s="63"/>
      <c r="K4704" s="63"/>
      <c r="L4704" s="61"/>
      <c r="M4704" s="207"/>
      <c r="N4704" s="42"/>
      <c r="O4704" s="42"/>
      <c r="P4704" s="42"/>
      <c r="Q4704" s="42"/>
      <c r="R4704" s="42"/>
      <c r="S4704" s="42"/>
      <c r="T4704" s="78"/>
      <c r="AT4704" s="24" t="s">
        <v>135</v>
      </c>
      <c r="AU4704" s="24" t="s">
        <v>138</v>
      </c>
    </row>
    <row r="4705" spans="2:65" s="1" customFormat="1" ht="22.5" customHeight="1">
      <c r="B4705" s="41"/>
      <c r="C4705" s="193" t="s">
        <v>3450</v>
      </c>
      <c r="D4705" s="193" t="s">
        <v>129</v>
      </c>
      <c r="E4705" s="194" t="s">
        <v>5743</v>
      </c>
      <c r="F4705" s="195" t="s">
        <v>4677</v>
      </c>
      <c r="G4705" s="196" t="s">
        <v>489</v>
      </c>
      <c r="H4705" s="197">
        <v>15</v>
      </c>
      <c r="I4705" s="198"/>
      <c r="J4705" s="199">
        <f>ROUND(I4705*H4705,2)</f>
        <v>0</v>
      </c>
      <c r="K4705" s="195" t="s">
        <v>21</v>
      </c>
      <c r="L4705" s="61"/>
      <c r="M4705" s="200" t="s">
        <v>21</v>
      </c>
      <c r="N4705" s="201" t="s">
        <v>42</v>
      </c>
      <c r="O4705" s="42"/>
      <c r="P4705" s="202">
        <f>O4705*H4705</f>
        <v>0</v>
      </c>
      <c r="Q4705" s="202">
        <v>0</v>
      </c>
      <c r="R4705" s="202">
        <f>Q4705*H4705</f>
        <v>0</v>
      </c>
      <c r="S4705" s="202">
        <v>0</v>
      </c>
      <c r="T4705" s="203">
        <f>S4705*H4705</f>
        <v>0</v>
      </c>
      <c r="AR4705" s="24" t="s">
        <v>133</v>
      </c>
      <c r="AT4705" s="24" t="s">
        <v>129</v>
      </c>
      <c r="AU4705" s="24" t="s">
        <v>138</v>
      </c>
      <c r="AY4705" s="24" t="s">
        <v>126</v>
      </c>
      <c r="BE4705" s="204">
        <f>IF(N4705="základní",J4705,0)</f>
        <v>0</v>
      </c>
      <c r="BF4705" s="204">
        <f>IF(N4705="snížená",J4705,0)</f>
        <v>0</v>
      </c>
      <c r="BG4705" s="204">
        <f>IF(N4705="zákl. přenesená",J4705,0)</f>
        <v>0</v>
      </c>
      <c r="BH4705" s="204">
        <f>IF(N4705="sníž. přenesená",J4705,0)</f>
        <v>0</v>
      </c>
      <c r="BI4705" s="204">
        <f>IF(N4705="nulová",J4705,0)</f>
        <v>0</v>
      </c>
      <c r="BJ4705" s="24" t="s">
        <v>134</v>
      </c>
      <c r="BK4705" s="204">
        <f>ROUND(I4705*H4705,2)</f>
        <v>0</v>
      </c>
      <c r="BL4705" s="24" t="s">
        <v>133</v>
      </c>
      <c r="BM4705" s="24" t="s">
        <v>5744</v>
      </c>
    </row>
    <row r="4706" spans="2:65" s="1" customFormat="1" ht="13.5">
      <c r="B4706" s="41"/>
      <c r="C4706" s="63"/>
      <c r="D4706" s="205" t="s">
        <v>135</v>
      </c>
      <c r="E4706" s="63"/>
      <c r="F4706" s="206" t="s">
        <v>4677</v>
      </c>
      <c r="G4706" s="63"/>
      <c r="H4706" s="63"/>
      <c r="I4706" s="163"/>
      <c r="J4706" s="63"/>
      <c r="K4706" s="63"/>
      <c r="L4706" s="61"/>
      <c r="M4706" s="207"/>
      <c r="N4706" s="42"/>
      <c r="O4706" s="42"/>
      <c r="P4706" s="42"/>
      <c r="Q4706" s="42"/>
      <c r="R4706" s="42"/>
      <c r="S4706" s="42"/>
      <c r="T4706" s="78"/>
      <c r="AT4706" s="24" t="s">
        <v>135</v>
      </c>
      <c r="AU4706" s="24" t="s">
        <v>138</v>
      </c>
    </row>
    <row r="4707" spans="2:65" s="1" customFormat="1" ht="22.5" customHeight="1">
      <c r="B4707" s="41"/>
      <c r="C4707" s="193" t="s">
        <v>5745</v>
      </c>
      <c r="D4707" s="193" t="s">
        <v>129</v>
      </c>
      <c r="E4707" s="194" t="s">
        <v>5746</v>
      </c>
      <c r="F4707" s="195" t="s">
        <v>4697</v>
      </c>
      <c r="G4707" s="196" t="s">
        <v>489</v>
      </c>
      <c r="H4707" s="197">
        <v>40</v>
      </c>
      <c r="I4707" s="198"/>
      <c r="J4707" s="199">
        <f>ROUND(I4707*H4707,2)</f>
        <v>0</v>
      </c>
      <c r="K4707" s="195" t="s">
        <v>21</v>
      </c>
      <c r="L4707" s="61"/>
      <c r="M4707" s="200" t="s">
        <v>21</v>
      </c>
      <c r="N4707" s="201" t="s">
        <v>42</v>
      </c>
      <c r="O4707" s="42"/>
      <c r="P4707" s="202">
        <f>O4707*H4707</f>
        <v>0</v>
      </c>
      <c r="Q4707" s="202">
        <v>0</v>
      </c>
      <c r="R4707" s="202">
        <f>Q4707*H4707</f>
        <v>0</v>
      </c>
      <c r="S4707" s="202">
        <v>0</v>
      </c>
      <c r="T4707" s="203">
        <f>S4707*H4707</f>
        <v>0</v>
      </c>
      <c r="AR4707" s="24" t="s">
        <v>133</v>
      </c>
      <c r="AT4707" s="24" t="s">
        <v>129</v>
      </c>
      <c r="AU4707" s="24" t="s">
        <v>138</v>
      </c>
      <c r="AY4707" s="24" t="s">
        <v>126</v>
      </c>
      <c r="BE4707" s="204">
        <f>IF(N4707="základní",J4707,0)</f>
        <v>0</v>
      </c>
      <c r="BF4707" s="204">
        <f>IF(N4707="snížená",J4707,0)</f>
        <v>0</v>
      </c>
      <c r="BG4707" s="204">
        <f>IF(N4707="zákl. přenesená",J4707,0)</f>
        <v>0</v>
      </c>
      <c r="BH4707" s="204">
        <f>IF(N4707="sníž. přenesená",J4707,0)</f>
        <v>0</v>
      </c>
      <c r="BI4707" s="204">
        <f>IF(N4707="nulová",J4707,0)</f>
        <v>0</v>
      </c>
      <c r="BJ4707" s="24" t="s">
        <v>134</v>
      </c>
      <c r="BK4707" s="204">
        <f>ROUND(I4707*H4707,2)</f>
        <v>0</v>
      </c>
      <c r="BL4707" s="24" t="s">
        <v>133</v>
      </c>
      <c r="BM4707" s="24" t="s">
        <v>5747</v>
      </c>
    </row>
    <row r="4708" spans="2:65" s="1" customFormat="1" ht="13.5">
      <c r="B4708" s="41"/>
      <c r="C4708" s="63"/>
      <c r="D4708" s="205" t="s">
        <v>135</v>
      </c>
      <c r="E4708" s="63"/>
      <c r="F4708" s="206" t="s">
        <v>4697</v>
      </c>
      <c r="G4708" s="63"/>
      <c r="H4708" s="63"/>
      <c r="I4708" s="163"/>
      <c r="J4708" s="63"/>
      <c r="K4708" s="63"/>
      <c r="L4708" s="61"/>
      <c r="M4708" s="207"/>
      <c r="N4708" s="42"/>
      <c r="O4708" s="42"/>
      <c r="P4708" s="42"/>
      <c r="Q4708" s="42"/>
      <c r="R4708" s="42"/>
      <c r="S4708" s="42"/>
      <c r="T4708" s="78"/>
      <c r="AT4708" s="24" t="s">
        <v>135</v>
      </c>
      <c r="AU4708" s="24" t="s">
        <v>138</v>
      </c>
    </row>
    <row r="4709" spans="2:65" s="1" customFormat="1" ht="22.5" customHeight="1">
      <c r="B4709" s="41"/>
      <c r="C4709" s="193" t="s">
        <v>3455</v>
      </c>
      <c r="D4709" s="193" t="s">
        <v>129</v>
      </c>
      <c r="E4709" s="194" t="s">
        <v>5748</v>
      </c>
      <c r="F4709" s="195" t="s">
        <v>5749</v>
      </c>
      <c r="G4709" s="196" t="s">
        <v>489</v>
      </c>
      <c r="H4709" s="197">
        <v>2</v>
      </c>
      <c r="I4709" s="198"/>
      <c r="J4709" s="199">
        <f>ROUND(I4709*H4709,2)</f>
        <v>0</v>
      </c>
      <c r="K4709" s="195" t="s">
        <v>21</v>
      </c>
      <c r="L4709" s="61"/>
      <c r="M4709" s="200" t="s">
        <v>21</v>
      </c>
      <c r="N4709" s="201" t="s">
        <v>42</v>
      </c>
      <c r="O4709" s="42"/>
      <c r="P4709" s="202">
        <f>O4709*H4709</f>
        <v>0</v>
      </c>
      <c r="Q4709" s="202">
        <v>0</v>
      </c>
      <c r="R4709" s="202">
        <f>Q4709*H4709</f>
        <v>0</v>
      </c>
      <c r="S4709" s="202">
        <v>0</v>
      </c>
      <c r="T4709" s="203">
        <f>S4709*H4709</f>
        <v>0</v>
      </c>
      <c r="AR4709" s="24" t="s">
        <v>133</v>
      </c>
      <c r="AT4709" s="24" t="s">
        <v>129</v>
      </c>
      <c r="AU4709" s="24" t="s">
        <v>138</v>
      </c>
      <c r="AY4709" s="24" t="s">
        <v>126</v>
      </c>
      <c r="BE4709" s="204">
        <f>IF(N4709="základní",J4709,0)</f>
        <v>0</v>
      </c>
      <c r="BF4709" s="204">
        <f>IF(N4709="snížená",J4709,0)</f>
        <v>0</v>
      </c>
      <c r="BG4709" s="204">
        <f>IF(N4709="zákl. přenesená",J4709,0)</f>
        <v>0</v>
      </c>
      <c r="BH4709" s="204">
        <f>IF(N4709="sníž. přenesená",J4709,0)</f>
        <v>0</v>
      </c>
      <c r="BI4709" s="204">
        <f>IF(N4709="nulová",J4709,0)</f>
        <v>0</v>
      </c>
      <c r="BJ4709" s="24" t="s">
        <v>134</v>
      </c>
      <c r="BK4709" s="204">
        <f>ROUND(I4709*H4709,2)</f>
        <v>0</v>
      </c>
      <c r="BL4709" s="24" t="s">
        <v>133</v>
      </c>
      <c r="BM4709" s="24" t="s">
        <v>5750</v>
      </c>
    </row>
    <row r="4710" spans="2:65" s="1" customFormat="1" ht="13.5">
      <c r="B4710" s="41"/>
      <c r="C4710" s="63"/>
      <c r="D4710" s="205" t="s">
        <v>135</v>
      </c>
      <c r="E4710" s="63"/>
      <c r="F4710" s="206" t="s">
        <v>5749</v>
      </c>
      <c r="G4710" s="63"/>
      <c r="H4710" s="63"/>
      <c r="I4710" s="163"/>
      <c r="J4710" s="63"/>
      <c r="K4710" s="63"/>
      <c r="L4710" s="61"/>
      <c r="M4710" s="207"/>
      <c r="N4710" s="42"/>
      <c r="O4710" s="42"/>
      <c r="P4710" s="42"/>
      <c r="Q4710" s="42"/>
      <c r="R4710" s="42"/>
      <c r="S4710" s="42"/>
      <c r="T4710" s="78"/>
      <c r="AT4710" s="24" t="s">
        <v>135</v>
      </c>
      <c r="AU4710" s="24" t="s">
        <v>138</v>
      </c>
    </row>
    <row r="4711" spans="2:65" s="1" customFormat="1" ht="22.5" customHeight="1">
      <c r="B4711" s="41"/>
      <c r="C4711" s="193" t="s">
        <v>5751</v>
      </c>
      <c r="D4711" s="193" t="s">
        <v>129</v>
      </c>
      <c r="E4711" s="194" t="s">
        <v>5752</v>
      </c>
      <c r="F4711" s="195" t="s">
        <v>4769</v>
      </c>
      <c r="G4711" s="196" t="s">
        <v>489</v>
      </c>
      <c r="H4711" s="197">
        <v>1</v>
      </c>
      <c r="I4711" s="198"/>
      <c r="J4711" s="199">
        <f>ROUND(I4711*H4711,2)</f>
        <v>0</v>
      </c>
      <c r="K4711" s="195" t="s">
        <v>21</v>
      </c>
      <c r="L4711" s="61"/>
      <c r="M4711" s="200" t="s">
        <v>21</v>
      </c>
      <c r="N4711" s="201" t="s">
        <v>42</v>
      </c>
      <c r="O4711" s="42"/>
      <c r="P4711" s="202">
        <f>O4711*H4711</f>
        <v>0</v>
      </c>
      <c r="Q4711" s="202">
        <v>0</v>
      </c>
      <c r="R4711" s="202">
        <f>Q4711*H4711</f>
        <v>0</v>
      </c>
      <c r="S4711" s="202">
        <v>0</v>
      </c>
      <c r="T4711" s="203">
        <f>S4711*H4711</f>
        <v>0</v>
      </c>
      <c r="AR4711" s="24" t="s">
        <v>133</v>
      </c>
      <c r="AT4711" s="24" t="s">
        <v>129</v>
      </c>
      <c r="AU4711" s="24" t="s">
        <v>138</v>
      </c>
      <c r="AY4711" s="24" t="s">
        <v>126</v>
      </c>
      <c r="BE4711" s="204">
        <f>IF(N4711="základní",J4711,0)</f>
        <v>0</v>
      </c>
      <c r="BF4711" s="204">
        <f>IF(N4711="snížená",J4711,0)</f>
        <v>0</v>
      </c>
      <c r="BG4711" s="204">
        <f>IF(N4711="zákl. přenesená",J4711,0)</f>
        <v>0</v>
      </c>
      <c r="BH4711" s="204">
        <f>IF(N4711="sníž. přenesená",J4711,0)</f>
        <v>0</v>
      </c>
      <c r="BI4711" s="204">
        <f>IF(N4711="nulová",J4711,0)</f>
        <v>0</v>
      </c>
      <c r="BJ4711" s="24" t="s">
        <v>134</v>
      </c>
      <c r="BK4711" s="204">
        <f>ROUND(I4711*H4711,2)</f>
        <v>0</v>
      </c>
      <c r="BL4711" s="24" t="s">
        <v>133</v>
      </c>
      <c r="BM4711" s="24" t="s">
        <v>5753</v>
      </c>
    </row>
    <row r="4712" spans="2:65" s="1" customFormat="1" ht="13.5">
      <c r="B4712" s="41"/>
      <c r="C4712" s="63"/>
      <c r="D4712" s="208" t="s">
        <v>135</v>
      </c>
      <c r="E4712" s="63"/>
      <c r="F4712" s="209" t="s">
        <v>4769</v>
      </c>
      <c r="G4712" s="63"/>
      <c r="H4712" s="63"/>
      <c r="I4712" s="163"/>
      <c r="J4712" s="63"/>
      <c r="K4712" s="63"/>
      <c r="L4712" s="61"/>
      <c r="M4712" s="207"/>
      <c r="N4712" s="42"/>
      <c r="O4712" s="42"/>
      <c r="P4712" s="42"/>
      <c r="Q4712" s="42"/>
      <c r="R4712" s="42"/>
      <c r="S4712" s="42"/>
      <c r="T4712" s="78"/>
      <c r="AT4712" s="24" t="s">
        <v>135</v>
      </c>
      <c r="AU4712" s="24" t="s">
        <v>138</v>
      </c>
    </row>
    <row r="4713" spans="2:65" s="10" customFormat="1" ht="22.35" customHeight="1">
      <c r="B4713" s="176"/>
      <c r="C4713" s="177"/>
      <c r="D4713" s="190" t="s">
        <v>69</v>
      </c>
      <c r="E4713" s="191" t="s">
        <v>5754</v>
      </c>
      <c r="F4713" s="191" t="s">
        <v>5755</v>
      </c>
      <c r="G4713" s="177"/>
      <c r="H4713" s="177"/>
      <c r="I4713" s="180"/>
      <c r="J4713" s="192">
        <f>BK4713</f>
        <v>0</v>
      </c>
      <c r="K4713" s="177"/>
      <c r="L4713" s="182"/>
      <c r="M4713" s="183"/>
      <c r="N4713" s="184"/>
      <c r="O4713" s="184"/>
      <c r="P4713" s="185">
        <f>SUM(P4714:P4741)</f>
        <v>0</v>
      </c>
      <c r="Q4713" s="184"/>
      <c r="R4713" s="185">
        <f>SUM(R4714:R4741)</f>
        <v>0</v>
      </c>
      <c r="S4713" s="184"/>
      <c r="T4713" s="186">
        <f>SUM(T4714:T4741)</f>
        <v>0</v>
      </c>
      <c r="AR4713" s="187" t="s">
        <v>78</v>
      </c>
      <c r="AT4713" s="188" t="s">
        <v>69</v>
      </c>
      <c r="AU4713" s="188" t="s">
        <v>134</v>
      </c>
      <c r="AY4713" s="187" t="s">
        <v>126</v>
      </c>
      <c r="BK4713" s="189">
        <f>SUM(BK4714:BK4741)</f>
        <v>0</v>
      </c>
    </row>
    <row r="4714" spans="2:65" s="1" customFormat="1" ht="22.5" customHeight="1">
      <c r="B4714" s="41"/>
      <c r="C4714" s="193" t="s">
        <v>3458</v>
      </c>
      <c r="D4714" s="193" t="s">
        <v>129</v>
      </c>
      <c r="E4714" s="194" t="s">
        <v>5756</v>
      </c>
      <c r="F4714" s="195" t="s">
        <v>5757</v>
      </c>
      <c r="G4714" s="196" t="s">
        <v>169</v>
      </c>
      <c r="H4714" s="197">
        <v>1026</v>
      </c>
      <c r="I4714" s="198"/>
      <c r="J4714" s="199">
        <f>ROUND(I4714*H4714,2)</f>
        <v>0</v>
      </c>
      <c r="K4714" s="195" t="s">
        <v>21</v>
      </c>
      <c r="L4714" s="61"/>
      <c r="M4714" s="200" t="s">
        <v>21</v>
      </c>
      <c r="N4714" s="201" t="s">
        <v>42</v>
      </c>
      <c r="O4714" s="42"/>
      <c r="P4714" s="202">
        <f>O4714*H4714</f>
        <v>0</v>
      </c>
      <c r="Q4714" s="202">
        <v>0</v>
      </c>
      <c r="R4714" s="202">
        <f>Q4714*H4714</f>
        <v>0</v>
      </c>
      <c r="S4714" s="202">
        <v>0</v>
      </c>
      <c r="T4714" s="203">
        <f>S4714*H4714</f>
        <v>0</v>
      </c>
      <c r="AR4714" s="24" t="s">
        <v>133</v>
      </c>
      <c r="AT4714" s="24" t="s">
        <v>129</v>
      </c>
      <c r="AU4714" s="24" t="s">
        <v>138</v>
      </c>
      <c r="AY4714" s="24" t="s">
        <v>126</v>
      </c>
      <c r="BE4714" s="204">
        <f>IF(N4714="základní",J4714,0)</f>
        <v>0</v>
      </c>
      <c r="BF4714" s="204">
        <f>IF(N4714="snížená",J4714,0)</f>
        <v>0</v>
      </c>
      <c r="BG4714" s="204">
        <f>IF(N4714="zákl. přenesená",J4714,0)</f>
        <v>0</v>
      </c>
      <c r="BH4714" s="204">
        <f>IF(N4714="sníž. přenesená",J4714,0)</f>
        <v>0</v>
      </c>
      <c r="BI4714" s="204">
        <f>IF(N4714="nulová",J4714,0)</f>
        <v>0</v>
      </c>
      <c r="BJ4714" s="24" t="s">
        <v>134</v>
      </c>
      <c r="BK4714" s="204">
        <f>ROUND(I4714*H4714,2)</f>
        <v>0</v>
      </c>
      <c r="BL4714" s="24" t="s">
        <v>133</v>
      </c>
      <c r="BM4714" s="24" t="s">
        <v>5758</v>
      </c>
    </row>
    <row r="4715" spans="2:65" s="1" customFormat="1" ht="13.5">
      <c r="B4715" s="41"/>
      <c r="C4715" s="63"/>
      <c r="D4715" s="205" t="s">
        <v>135</v>
      </c>
      <c r="E4715" s="63"/>
      <c r="F4715" s="206" t="s">
        <v>5759</v>
      </c>
      <c r="G4715" s="63"/>
      <c r="H4715" s="63"/>
      <c r="I4715" s="163"/>
      <c r="J4715" s="63"/>
      <c r="K4715" s="63"/>
      <c r="L4715" s="61"/>
      <c r="M4715" s="207"/>
      <c r="N4715" s="42"/>
      <c r="O4715" s="42"/>
      <c r="P4715" s="42"/>
      <c r="Q4715" s="42"/>
      <c r="R4715" s="42"/>
      <c r="S4715" s="42"/>
      <c r="T4715" s="78"/>
      <c r="AT4715" s="24" t="s">
        <v>135</v>
      </c>
      <c r="AU4715" s="24" t="s">
        <v>138</v>
      </c>
    </row>
    <row r="4716" spans="2:65" s="1" customFormat="1" ht="22.5" customHeight="1">
      <c r="B4716" s="41"/>
      <c r="C4716" s="193" t="s">
        <v>5760</v>
      </c>
      <c r="D4716" s="193" t="s">
        <v>129</v>
      </c>
      <c r="E4716" s="194" t="s">
        <v>5761</v>
      </c>
      <c r="F4716" s="195" t="s">
        <v>5762</v>
      </c>
      <c r="G4716" s="196" t="s">
        <v>169</v>
      </c>
      <c r="H4716" s="197">
        <v>136</v>
      </c>
      <c r="I4716" s="198"/>
      <c r="J4716" s="199">
        <f>ROUND(I4716*H4716,2)</f>
        <v>0</v>
      </c>
      <c r="K4716" s="195" t="s">
        <v>21</v>
      </c>
      <c r="L4716" s="61"/>
      <c r="M4716" s="200" t="s">
        <v>21</v>
      </c>
      <c r="N4716" s="201" t="s">
        <v>42</v>
      </c>
      <c r="O4716" s="42"/>
      <c r="P4716" s="202">
        <f>O4716*H4716</f>
        <v>0</v>
      </c>
      <c r="Q4716" s="202">
        <v>0</v>
      </c>
      <c r="R4716" s="202">
        <f>Q4716*H4716</f>
        <v>0</v>
      </c>
      <c r="S4716" s="202">
        <v>0</v>
      </c>
      <c r="T4716" s="203">
        <f>S4716*H4716</f>
        <v>0</v>
      </c>
      <c r="AR4716" s="24" t="s">
        <v>133</v>
      </c>
      <c r="AT4716" s="24" t="s">
        <v>129</v>
      </c>
      <c r="AU4716" s="24" t="s">
        <v>138</v>
      </c>
      <c r="AY4716" s="24" t="s">
        <v>126</v>
      </c>
      <c r="BE4716" s="204">
        <f>IF(N4716="základní",J4716,0)</f>
        <v>0</v>
      </c>
      <c r="BF4716" s="204">
        <f>IF(N4716="snížená",J4716,0)</f>
        <v>0</v>
      </c>
      <c r="BG4716" s="204">
        <f>IF(N4716="zákl. přenesená",J4716,0)</f>
        <v>0</v>
      </c>
      <c r="BH4716" s="204">
        <f>IF(N4716="sníž. přenesená",J4716,0)</f>
        <v>0</v>
      </c>
      <c r="BI4716" s="204">
        <f>IF(N4716="nulová",J4716,0)</f>
        <v>0</v>
      </c>
      <c r="BJ4716" s="24" t="s">
        <v>134</v>
      </c>
      <c r="BK4716" s="204">
        <f>ROUND(I4716*H4716,2)</f>
        <v>0</v>
      </c>
      <c r="BL4716" s="24" t="s">
        <v>133</v>
      </c>
      <c r="BM4716" s="24" t="s">
        <v>5763</v>
      </c>
    </row>
    <row r="4717" spans="2:65" s="1" customFormat="1" ht="13.5">
      <c r="B4717" s="41"/>
      <c r="C4717" s="63"/>
      <c r="D4717" s="205" t="s">
        <v>135</v>
      </c>
      <c r="E4717" s="63"/>
      <c r="F4717" s="206" t="s">
        <v>5762</v>
      </c>
      <c r="G4717" s="63"/>
      <c r="H4717" s="63"/>
      <c r="I4717" s="163"/>
      <c r="J4717" s="63"/>
      <c r="K4717" s="63"/>
      <c r="L4717" s="61"/>
      <c r="M4717" s="207"/>
      <c r="N4717" s="42"/>
      <c r="O4717" s="42"/>
      <c r="P4717" s="42"/>
      <c r="Q4717" s="42"/>
      <c r="R4717" s="42"/>
      <c r="S4717" s="42"/>
      <c r="T4717" s="78"/>
      <c r="AT4717" s="24" t="s">
        <v>135</v>
      </c>
      <c r="AU4717" s="24" t="s">
        <v>138</v>
      </c>
    </row>
    <row r="4718" spans="2:65" s="1" customFormat="1" ht="22.5" customHeight="1">
      <c r="B4718" s="41"/>
      <c r="C4718" s="193" t="s">
        <v>3465</v>
      </c>
      <c r="D4718" s="193" t="s">
        <v>129</v>
      </c>
      <c r="E4718" s="194" t="s">
        <v>5764</v>
      </c>
      <c r="F4718" s="195" t="s">
        <v>5765</v>
      </c>
      <c r="G4718" s="196" t="s">
        <v>169</v>
      </c>
      <c r="H4718" s="197">
        <v>26</v>
      </c>
      <c r="I4718" s="198"/>
      <c r="J4718" s="199">
        <f>ROUND(I4718*H4718,2)</f>
        <v>0</v>
      </c>
      <c r="K4718" s="195" t="s">
        <v>21</v>
      </c>
      <c r="L4718" s="61"/>
      <c r="M4718" s="200" t="s">
        <v>21</v>
      </c>
      <c r="N4718" s="201" t="s">
        <v>42</v>
      </c>
      <c r="O4718" s="42"/>
      <c r="P4718" s="202">
        <f>O4718*H4718</f>
        <v>0</v>
      </c>
      <c r="Q4718" s="202">
        <v>0</v>
      </c>
      <c r="R4718" s="202">
        <f>Q4718*H4718</f>
        <v>0</v>
      </c>
      <c r="S4718" s="202">
        <v>0</v>
      </c>
      <c r="T4718" s="203">
        <f>S4718*H4718</f>
        <v>0</v>
      </c>
      <c r="AR4718" s="24" t="s">
        <v>133</v>
      </c>
      <c r="AT4718" s="24" t="s">
        <v>129</v>
      </c>
      <c r="AU4718" s="24" t="s">
        <v>138</v>
      </c>
      <c r="AY4718" s="24" t="s">
        <v>126</v>
      </c>
      <c r="BE4718" s="204">
        <f>IF(N4718="základní",J4718,0)</f>
        <v>0</v>
      </c>
      <c r="BF4718" s="204">
        <f>IF(N4718="snížená",J4718,0)</f>
        <v>0</v>
      </c>
      <c r="BG4718" s="204">
        <f>IF(N4718="zákl. přenesená",J4718,0)</f>
        <v>0</v>
      </c>
      <c r="BH4718" s="204">
        <f>IF(N4718="sníž. přenesená",J4718,0)</f>
        <v>0</v>
      </c>
      <c r="BI4718" s="204">
        <f>IF(N4718="nulová",J4718,0)</f>
        <v>0</v>
      </c>
      <c r="BJ4718" s="24" t="s">
        <v>134</v>
      </c>
      <c r="BK4718" s="204">
        <f>ROUND(I4718*H4718,2)</f>
        <v>0</v>
      </c>
      <c r="BL4718" s="24" t="s">
        <v>133</v>
      </c>
      <c r="BM4718" s="24" t="s">
        <v>5766</v>
      </c>
    </row>
    <row r="4719" spans="2:65" s="1" customFormat="1" ht="13.5">
      <c r="B4719" s="41"/>
      <c r="C4719" s="63"/>
      <c r="D4719" s="205" t="s">
        <v>135</v>
      </c>
      <c r="E4719" s="63"/>
      <c r="F4719" s="206" t="s">
        <v>5765</v>
      </c>
      <c r="G4719" s="63"/>
      <c r="H4719" s="63"/>
      <c r="I4719" s="163"/>
      <c r="J4719" s="63"/>
      <c r="K4719" s="63"/>
      <c r="L4719" s="61"/>
      <c r="M4719" s="207"/>
      <c r="N4719" s="42"/>
      <c r="O4719" s="42"/>
      <c r="P4719" s="42"/>
      <c r="Q4719" s="42"/>
      <c r="R4719" s="42"/>
      <c r="S4719" s="42"/>
      <c r="T4719" s="78"/>
      <c r="AT4719" s="24" t="s">
        <v>135</v>
      </c>
      <c r="AU4719" s="24" t="s">
        <v>138</v>
      </c>
    </row>
    <row r="4720" spans="2:65" s="1" customFormat="1" ht="22.5" customHeight="1">
      <c r="B4720" s="41"/>
      <c r="C4720" s="193" t="s">
        <v>5767</v>
      </c>
      <c r="D4720" s="193" t="s">
        <v>129</v>
      </c>
      <c r="E4720" s="194" t="s">
        <v>5768</v>
      </c>
      <c r="F4720" s="195" t="s">
        <v>5769</v>
      </c>
      <c r="G4720" s="196" t="s">
        <v>169</v>
      </c>
      <c r="H4720" s="197">
        <v>1</v>
      </c>
      <c r="I4720" s="198"/>
      <c r="J4720" s="199">
        <f>ROUND(I4720*H4720,2)</f>
        <v>0</v>
      </c>
      <c r="K4720" s="195" t="s">
        <v>21</v>
      </c>
      <c r="L4720" s="61"/>
      <c r="M4720" s="200" t="s">
        <v>21</v>
      </c>
      <c r="N4720" s="201" t="s">
        <v>42</v>
      </c>
      <c r="O4720" s="42"/>
      <c r="P4720" s="202">
        <f>O4720*H4720</f>
        <v>0</v>
      </c>
      <c r="Q4720" s="202">
        <v>0</v>
      </c>
      <c r="R4720" s="202">
        <f>Q4720*H4720</f>
        <v>0</v>
      </c>
      <c r="S4720" s="202">
        <v>0</v>
      </c>
      <c r="T4720" s="203">
        <f>S4720*H4720</f>
        <v>0</v>
      </c>
      <c r="AR4720" s="24" t="s">
        <v>133</v>
      </c>
      <c r="AT4720" s="24" t="s">
        <v>129</v>
      </c>
      <c r="AU4720" s="24" t="s">
        <v>138</v>
      </c>
      <c r="AY4720" s="24" t="s">
        <v>126</v>
      </c>
      <c r="BE4720" s="204">
        <f>IF(N4720="základní",J4720,0)</f>
        <v>0</v>
      </c>
      <c r="BF4720" s="204">
        <f>IF(N4720="snížená",J4720,0)</f>
        <v>0</v>
      </c>
      <c r="BG4720" s="204">
        <f>IF(N4720="zákl. přenesená",J4720,0)</f>
        <v>0</v>
      </c>
      <c r="BH4720" s="204">
        <f>IF(N4720="sníž. přenesená",J4720,0)</f>
        <v>0</v>
      </c>
      <c r="BI4720" s="204">
        <f>IF(N4720="nulová",J4720,0)</f>
        <v>0</v>
      </c>
      <c r="BJ4720" s="24" t="s">
        <v>134</v>
      </c>
      <c r="BK4720" s="204">
        <f>ROUND(I4720*H4720,2)</f>
        <v>0</v>
      </c>
      <c r="BL4720" s="24" t="s">
        <v>133</v>
      </c>
      <c r="BM4720" s="24" t="s">
        <v>5770</v>
      </c>
    </row>
    <row r="4721" spans="2:65" s="1" customFormat="1" ht="13.5">
      <c r="B4721" s="41"/>
      <c r="C4721" s="63"/>
      <c r="D4721" s="205" t="s">
        <v>135</v>
      </c>
      <c r="E4721" s="63"/>
      <c r="F4721" s="206" t="s">
        <v>5769</v>
      </c>
      <c r="G4721" s="63"/>
      <c r="H4721" s="63"/>
      <c r="I4721" s="163"/>
      <c r="J4721" s="63"/>
      <c r="K4721" s="63"/>
      <c r="L4721" s="61"/>
      <c r="M4721" s="207"/>
      <c r="N4721" s="42"/>
      <c r="O4721" s="42"/>
      <c r="P4721" s="42"/>
      <c r="Q4721" s="42"/>
      <c r="R4721" s="42"/>
      <c r="S4721" s="42"/>
      <c r="T4721" s="78"/>
      <c r="AT4721" s="24" t="s">
        <v>135</v>
      </c>
      <c r="AU4721" s="24" t="s">
        <v>138</v>
      </c>
    </row>
    <row r="4722" spans="2:65" s="1" customFormat="1" ht="22.5" customHeight="1">
      <c r="B4722" s="41"/>
      <c r="C4722" s="193" t="s">
        <v>3471</v>
      </c>
      <c r="D4722" s="193" t="s">
        <v>129</v>
      </c>
      <c r="E4722" s="194" t="s">
        <v>5771</v>
      </c>
      <c r="F4722" s="195" t="s">
        <v>5772</v>
      </c>
      <c r="G4722" s="196" t="s">
        <v>489</v>
      </c>
      <c r="H4722" s="197">
        <v>1</v>
      </c>
      <c r="I4722" s="198"/>
      <c r="J4722" s="199">
        <f>ROUND(I4722*H4722,2)</f>
        <v>0</v>
      </c>
      <c r="K4722" s="195" t="s">
        <v>21</v>
      </c>
      <c r="L4722" s="61"/>
      <c r="M4722" s="200" t="s">
        <v>21</v>
      </c>
      <c r="N4722" s="201" t="s">
        <v>42</v>
      </c>
      <c r="O4722" s="42"/>
      <c r="P4722" s="202">
        <f>O4722*H4722</f>
        <v>0</v>
      </c>
      <c r="Q4722" s="202">
        <v>0</v>
      </c>
      <c r="R4722" s="202">
        <f>Q4722*H4722</f>
        <v>0</v>
      </c>
      <c r="S4722" s="202">
        <v>0</v>
      </c>
      <c r="T4722" s="203">
        <f>S4722*H4722</f>
        <v>0</v>
      </c>
      <c r="AR4722" s="24" t="s">
        <v>133</v>
      </c>
      <c r="AT4722" s="24" t="s">
        <v>129</v>
      </c>
      <c r="AU4722" s="24" t="s">
        <v>138</v>
      </c>
      <c r="AY4722" s="24" t="s">
        <v>126</v>
      </c>
      <c r="BE4722" s="204">
        <f>IF(N4722="základní",J4722,0)</f>
        <v>0</v>
      </c>
      <c r="BF4722" s="204">
        <f>IF(N4722="snížená",J4722,0)</f>
        <v>0</v>
      </c>
      <c r="BG4722" s="204">
        <f>IF(N4722="zákl. přenesená",J4722,0)</f>
        <v>0</v>
      </c>
      <c r="BH4722" s="204">
        <f>IF(N4722="sníž. přenesená",J4722,0)</f>
        <v>0</v>
      </c>
      <c r="BI4722" s="204">
        <f>IF(N4722="nulová",J4722,0)</f>
        <v>0</v>
      </c>
      <c r="BJ4722" s="24" t="s">
        <v>134</v>
      </c>
      <c r="BK4722" s="204">
        <f>ROUND(I4722*H4722,2)</f>
        <v>0</v>
      </c>
      <c r="BL4722" s="24" t="s">
        <v>133</v>
      </c>
      <c r="BM4722" s="24" t="s">
        <v>5773</v>
      </c>
    </row>
    <row r="4723" spans="2:65" s="1" customFormat="1" ht="13.5">
      <c r="B4723" s="41"/>
      <c r="C4723" s="63"/>
      <c r="D4723" s="205" t="s">
        <v>135</v>
      </c>
      <c r="E4723" s="63"/>
      <c r="F4723" s="206" t="s">
        <v>5772</v>
      </c>
      <c r="G4723" s="63"/>
      <c r="H4723" s="63"/>
      <c r="I4723" s="163"/>
      <c r="J4723" s="63"/>
      <c r="K4723" s="63"/>
      <c r="L4723" s="61"/>
      <c r="M4723" s="207"/>
      <c r="N4723" s="42"/>
      <c r="O4723" s="42"/>
      <c r="P4723" s="42"/>
      <c r="Q4723" s="42"/>
      <c r="R4723" s="42"/>
      <c r="S4723" s="42"/>
      <c r="T4723" s="78"/>
      <c r="AT4723" s="24" t="s">
        <v>135</v>
      </c>
      <c r="AU4723" s="24" t="s">
        <v>138</v>
      </c>
    </row>
    <row r="4724" spans="2:65" s="1" customFormat="1" ht="22.5" customHeight="1">
      <c r="B4724" s="41"/>
      <c r="C4724" s="193" t="s">
        <v>5774</v>
      </c>
      <c r="D4724" s="193" t="s">
        <v>129</v>
      </c>
      <c r="E4724" s="194" t="s">
        <v>5775</v>
      </c>
      <c r="F4724" s="195" t="s">
        <v>5776</v>
      </c>
      <c r="G4724" s="196" t="s">
        <v>489</v>
      </c>
      <c r="H4724" s="197">
        <v>1</v>
      </c>
      <c r="I4724" s="198"/>
      <c r="J4724" s="199">
        <f>ROUND(I4724*H4724,2)</f>
        <v>0</v>
      </c>
      <c r="K4724" s="195" t="s">
        <v>21</v>
      </c>
      <c r="L4724" s="61"/>
      <c r="M4724" s="200" t="s">
        <v>21</v>
      </c>
      <c r="N4724" s="201" t="s">
        <v>42</v>
      </c>
      <c r="O4724" s="42"/>
      <c r="P4724" s="202">
        <f>O4724*H4724</f>
        <v>0</v>
      </c>
      <c r="Q4724" s="202">
        <v>0</v>
      </c>
      <c r="R4724" s="202">
        <f>Q4724*H4724</f>
        <v>0</v>
      </c>
      <c r="S4724" s="202">
        <v>0</v>
      </c>
      <c r="T4724" s="203">
        <f>S4724*H4724</f>
        <v>0</v>
      </c>
      <c r="AR4724" s="24" t="s">
        <v>133</v>
      </c>
      <c r="AT4724" s="24" t="s">
        <v>129</v>
      </c>
      <c r="AU4724" s="24" t="s">
        <v>138</v>
      </c>
      <c r="AY4724" s="24" t="s">
        <v>126</v>
      </c>
      <c r="BE4724" s="204">
        <f>IF(N4724="základní",J4724,0)</f>
        <v>0</v>
      </c>
      <c r="BF4724" s="204">
        <f>IF(N4724="snížená",J4724,0)</f>
        <v>0</v>
      </c>
      <c r="BG4724" s="204">
        <f>IF(N4724="zákl. přenesená",J4724,0)</f>
        <v>0</v>
      </c>
      <c r="BH4724" s="204">
        <f>IF(N4724="sníž. přenesená",J4724,0)</f>
        <v>0</v>
      </c>
      <c r="BI4724" s="204">
        <f>IF(N4724="nulová",J4724,0)</f>
        <v>0</v>
      </c>
      <c r="BJ4724" s="24" t="s">
        <v>134</v>
      </c>
      <c r="BK4724" s="204">
        <f>ROUND(I4724*H4724,2)</f>
        <v>0</v>
      </c>
      <c r="BL4724" s="24" t="s">
        <v>133</v>
      </c>
      <c r="BM4724" s="24" t="s">
        <v>5777</v>
      </c>
    </row>
    <row r="4725" spans="2:65" s="1" customFormat="1" ht="13.5">
      <c r="B4725" s="41"/>
      <c r="C4725" s="63"/>
      <c r="D4725" s="205" t="s">
        <v>135</v>
      </c>
      <c r="E4725" s="63"/>
      <c r="F4725" s="206" t="s">
        <v>5776</v>
      </c>
      <c r="G4725" s="63"/>
      <c r="H4725" s="63"/>
      <c r="I4725" s="163"/>
      <c r="J4725" s="63"/>
      <c r="K4725" s="63"/>
      <c r="L4725" s="61"/>
      <c r="M4725" s="207"/>
      <c r="N4725" s="42"/>
      <c r="O4725" s="42"/>
      <c r="P4725" s="42"/>
      <c r="Q4725" s="42"/>
      <c r="R4725" s="42"/>
      <c r="S4725" s="42"/>
      <c r="T4725" s="78"/>
      <c r="AT4725" s="24" t="s">
        <v>135</v>
      </c>
      <c r="AU4725" s="24" t="s">
        <v>138</v>
      </c>
    </row>
    <row r="4726" spans="2:65" s="1" customFormat="1" ht="44.25" customHeight="1">
      <c r="B4726" s="41"/>
      <c r="C4726" s="193" t="s">
        <v>3476</v>
      </c>
      <c r="D4726" s="193" t="s">
        <v>129</v>
      </c>
      <c r="E4726" s="194" t="s">
        <v>5778</v>
      </c>
      <c r="F4726" s="195" t="s">
        <v>5779</v>
      </c>
      <c r="G4726" s="196" t="s">
        <v>489</v>
      </c>
      <c r="H4726" s="197">
        <v>2</v>
      </c>
      <c r="I4726" s="198"/>
      <c r="J4726" s="199">
        <f>ROUND(I4726*H4726,2)</f>
        <v>0</v>
      </c>
      <c r="K4726" s="195" t="s">
        <v>21</v>
      </c>
      <c r="L4726" s="61"/>
      <c r="M4726" s="200" t="s">
        <v>21</v>
      </c>
      <c r="N4726" s="201" t="s">
        <v>42</v>
      </c>
      <c r="O4726" s="42"/>
      <c r="P4726" s="202">
        <f>O4726*H4726</f>
        <v>0</v>
      </c>
      <c r="Q4726" s="202">
        <v>0</v>
      </c>
      <c r="R4726" s="202">
        <f>Q4726*H4726</f>
        <v>0</v>
      </c>
      <c r="S4726" s="202">
        <v>0</v>
      </c>
      <c r="T4726" s="203">
        <f>S4726*H4726</f>
        <v>0</v>
      </c>
      <c r="AR4726" s="24" t="s">
        <v>133</v>
      </c>
      <c r="AT4726" s="24" t="s">
        <v>129</v>
      </c>
      <c r="AU4726" s="24" t="s">
        <v>138</v>
      </c>
      <c r="AY4726" s="24" t="s">
        <v>126</v>
      </c>
      <c r="BE4726" s="204">
        <f>IF(N4726="základní",J4726,0)</f>
        <v>0</v>
      </c>
      <c r="BF4726" s="204">
        <f>IF(N4726="snížená",J4726,0)</f>
        <v>0</v>
      </c>
      <c r="BG4726" s="204">
        <f>IF(N4726="zákl. přenesená",J4726,0)</f>
        <v>0</v>
      </c>
      <c r="BH4726" s="204">
        <f>IF(N4726="sníž. přenesená",J4726,0)</f>
        <v>0</v>
      </c>
      <c r="BI4726" s="204">
        <f>IF(N4726="nulová",J4726,0)</f>
        <v>0</v>
      </c>
      <c r="BJ4726" s="24" t="s">
        <v>134</v>
      </c>
      <c r="BK4726" s="204">
        <f>ROUND(I4726*H4726,2)</f>
        <v>0</v>
      </c>
      <c r="BL4726" s="24" t="s">
        <v>133</v>
      </c>
      <c r="BM4726" s="24" t="s">
        <v>5780</v>
      </c>
    </row>
    <row r="4727" spans="2:65" s="1" customFormat="1" ht="40.5">
      <c r="B4727" s="41"/>
      <c r="C4727" s="63"/>
      <c r="D4727" s="205" t="s">
        <v>135</v>
      </c>
      <c r="E4727" s="63"/>
      <c r="F4727" s="206" t="s">
        <v>5779</v>
      </c>
      <c r="G4727" s="63"/>
      <c r="H4727" s="63"/>
      <c r="I4727" s="163"/>
      <c r="J4727" s="63"/>
      <c r="K4727" s="63"/>
      <c r="L4727" s="61"/>
      <c r="M4727" s="207"/>
      <c r="N4727" s="42"/>
      <c r="O4727" s="42"/>
      <c r="P4727" s="42"/>
      <c r="Q4727" s="42"/>
      <c r="R4727" s="42"/>
      <c r="S4727" s="42"/>
      <c r="T4727" s="78"/>
      <c r="AT4727" s="24" t="s">
        <v>135</v>
      </c>
      <c r="AU4727" s="24" t="s">
        <v>138</v>
      </c>
    </row>
    <row r="4728" spans="2:65" s="1" customFormat="1" ht="31.5" customHeight="1">
      <c r="B4728" s="41"/>
      <c r="C4728" s="193" t="s">
        <v>5781</v>
      </c>
      <c r="D4728" s="193" t="s">
        <v>129</v>
      </c>
      <c r="E4728" s="194" t="s">
        <v>5782</v>
      </c>
      <c r="F4728" s="195" t="s">
        <v>5783</v>
      </c>
      <c r="G4728" s="196" t="s">
        <v>489</v>
      </c>
      <c r="H4728" s="197">
        <v>1</v>
      </c>
      <c r="I4728" s="198"/>
      <c r="J4728" s="199">
        <f>ROUND(I4728*H4728,2)</f>
        <v>0</v>
      </c>
      <c r="K4728" s="195" t="s">
        <v>21</v>
      </c>
      <c r="L4728" s="61"/>
      <c r="M4728" s="200" t="s">
        <v>21</v>
      </c>
      <c r="N4728" s="201" t="s">
        <v>42</v>
      </c>
      <c r="O4728" s="42"/>
      <c r="P4728" s="202">
        <f>O4728*H4728</f>
        <v>0</v>
      </c>
      <c r="Q4728" s="202">
        <v>0</v>
      </c>
      <c r="R4728" s="202">
        <f>Q4728*H4728</f>
        <v>0</v>
      </c>
      <c r="S4728" s="202">
        <v>0</v>
      </c>
      <c r="T4728" s="203">
        <f>S4728*H4728</f>
        <v>0</v>
      </c>
      <c r="AR4728" s="24" t="s">
        <v>133</v>
      </c>
      <c r="AT4728" s="24" t="s">
        <v>129</v>
      </c>
      <c r="AU4728" s="24" t="s">
        <v>138</v>
      </c>
      <c r="AY4728" s="24" t="s">
        <v>126</v>
      </c>
      <c r="BE4728" s="204">
        <f>IF(N4728="základní",J4728,0)</f>
        <v>0</v>
      </c>
      <c r="BF4728" s="204">
        <f>IF(N4728="snížená",J4728,0)</f>
        <v>0</v>
      </c>
      <c r="BG4728" s="204">
        <f>IF(N4728="zákl. přenesená",J4728,0)</f>
        <v>0</v>
      </c>
      <c r="BH4728" s="204">
        <f>IF(N4728="sníž. přenesená",J4728,0)</f>
        <v>0</v>
      </c>
      <c r="BI4728" s="204">
        <f>IF(N4728="nulová",J4728,0)</f>
        <v>0</v>
      </c>
      <c r="BJ4728" s="24" t="s">
        <v>134</v>
      </c>
      <c r="BK4728" s="204">
        <f>ROUND(I4728*H4728,2)</f>
        <v>0</v>
      </c>
      <c r="BL4728" s="24" t="s">
        <v>133</v>
      </c>
      <c r="BM4728" s="24" t="s">
        <v>5784</v>
      </c>
    </row>
    <row r="4729" spans="2:65" s="1" customFormat="1" ht="27">
      <c r="B4729" s="41"/>
      <c r="C4729" s="63"/>
      <c r="D4729" s="205" t="s">
        <v>135</v>
      </c>
      <c r="E4729" s="63"/>
      <c r="F4729" s="206" t="s">
        <v>5783</v>
      </c>
      <c r="G4729" s="63"/>
      <c r="H4729" s="63"/>
      <c r="I4729" s="163"/>
      <c r="J4729" s="63"/>
      <c r="K4729" s="63"/>
      <c r="L4729" s="61"/>
      <c r="M4729" s="207"/>
      <c r="N4729" s="42"/>
      <c r="O4729" s="42"/>
      <c r="P4729" s="42"/>
      <c r="Q4729" s="42"/>
      <c r="R4729" s="42"/>
      <c r="S4729" s="42"/>
      <c r="T4729" s="78"/>
      <c r="AT4729" s="24" t="s">
        <v>135</v>
      </c>
      <c r="AU4729" s="24" t="s">
        <v>138</v>
      </c>
    </row>
    <row r="4730" spans="2:65" s="1" customFormat="1" ht="22.5" customHeight="1">
      <c r="B4730" s="41"/>
      <c r="C4730" s="193" t="s">
        <v>3480</v>
      </c>
      <c r="D4730" s="193" t="s">
        <v>129</v>
      </c>
      <c r="E4730" s="194" t="s">
        <v>5785</v>
      </c>
      <c r="F4730" s="195" t="s">
        <v>5786</v>
      </c>
      <c r="G4730" s="196" t="s">
        <v>489</v>
      </c>
      <c r="H4730" s="197">
        <v>72</v>
      </c>
      <c r="I4730" s="198"/>
      <c r="J4730" s="199">
        <f>ROUND(I4730*H4730,2)</f>
        <v>0</v>
      </c>
      <c r="K4730" s="195" t="s">
        <v>21</v>
      </c>
      <c r="L4730" s="61"/>
      <c r="M4730" s="200" t="s">
        <v>21</v>
      </c>
      <c r="N4730" s="201" t="s">
        <v>42</v>
      </c>
      <c r="O4730" s="42"/>
      <c r="P4730" s="202">
        <f>O4730*H4730</f>
        <v>0</v>
      </c>
      <c r="Q4730" s="202">
        <v>0</v>
      </c>
      <c r="R4730" s="202">
        <f>Q4730*H4730</f>
        <v>0</v>
      </c>
      <c r="S4730" s="202">
        <v>0</v>
      </c>
      <c r="T4730" s="203">
        <f>S4730*H4730</f>
        <v>0</v>
      </c>
      <c r="AR4730" s="24" t="s">
        <v>133</v>
      </c>
      <c r="AT4730" s="24" t="s">
        <v>129</v>
      </c>
      <c r="AU4730" s="24" t="s">
        <v>138</v>
      </c>
      <c r="AY4730" s="24" t="s">
        <v>126</v>
      </c>
      <c r="BE4730" s="204">
        <f>IF(N4730="základní",J4730,0)</f>
        <v>0</v>
      </c>
      <c r="BF4730" s="204">
        <f>IF(N4730="snížená",J4730,0)</f>
        <v>0</v>
      </c>
      <c r="BG4730" s="204">
        <f>IF(N4730="zákl. přenesená",J4730,0)</f>
        <v>0</v>
      </c>
      <c r="BH4730" s="204">
        <f>IF(N4730="sníž. přenesená",J4730,0)</f>
        <v>0</v>
      </c>
      <c r="BI4730" s="204">
        <f>IF(N4730="nulová",J4730,0)</f>
        <v>0</v>
      </c>
      <c r="BJ4730" s="24" t="s">
        <v>134</v>
      </c>
      <c r="BK4730" s="204">
        <f>ROUND(I4730*H4730,2)</f>
        <v>0</v>
      </c>
      <c r="BL4730" s="24" t="s">
        <v>133</v>
      </c>
      <c r="BM4730" s="24" t="s">
        <v>5787</v>
      </c>
    </row>
    <row r="4731" spans="2:65" s="1" customFormat="1" ht="13.5">
      <c r="B4731" s="41"/>
      <c r="C4731" s="63"/>
      <c r="D4731" s="205" t="s">
        <v>135</v>
      </c>
      <c r="E4731" s="63"/>
      <c r="F4731" s="206" t="s">
        <v>5786</v>
      </c>
      <c r="G4731" s="63"/>
      <c r="H4731" s="63"/>
      <c r="I4731" s="163"/>
      <c r="J4731" s="63"/>
      <c r="K4731" s="63"/>
      <c r="L4731" s="61"/>
      <c r="M4731" s="207"/>
      <c r="N4731" s="42"/>
      <c r="O4731" s="42"/>
      <c r="P4731" s="42"/>
      <c r="Q4731" s="42"/>
      <c r="R4731" s="42"/>
      <c r="S4731" s="42"/>
      <c r="T4731" s="78"/>
      <c r="AT4731" s="24" t="s">
        <v>135</v>
      </c>
      <c r="AU4731" s="24" t="s">
        <v>138</v>
      </c>
    </row>
    <row r="4732" spans="2:65" s="1" customFormat="1" ht="22.5" customHeight="1">
      <c r="B4732" s="41"/>
      <c r="C4732" s="193" t="s">
        <v>5788</v>
      </c>
      <c r="D4732" s="193" t="s">
        <v>129</v>
      </c>
      <c r="E4732" s="194" t="s">
        <v>5789</v>
      </c>
      <c r="F4732" s="195" t="s">
        <v>5790</v>
      </c>
      <c r="G4732" s="196" t="s">
        <v>489</v>
      </c>
      <c r="H4732" s="197">
        <v>68</v>
      </c>
      <c r="I4732" s="198"/>
      <c r="J4732" s="199">
        <f>ROUND(I4732*H4732,2)</f>
        <v>0</v>
      </c>
      <c r="K4732" s="195" t="s">
        <v>21</v>
      </c>
      <c r="L4732" s="61"/>
      <c r="M4732" s="200" t="s">
        <v>21</v>
      </c>
      <c r="N4732" s="201" t="s">
        <v>42</v>
      </c>
      <c r="O4732" s="42"/>
      <c r="P4732" s="202">
        <f>O4732*H4732</f>
        <v>0</v>
      </c>
      <c r="Q4732" s="202">
        <v>0</v>
      </c>
      <c r="R4732" s="202">
        <f>Q4732*H4732</f>
        <v>0</v>
      </c>
      <c r="S4732" s="202">
        <v>0</v>
      </c>
      <c r="T4732" s="203">
        <f>S4732*H4732</f>
        <v>0</v>
      </c>
      <c r="AR4732" s="24" t="s">
        <v>133</v>
      </c>
      <c r="AT4732" s="24" t="s">
        <v>129</v>
      </c>
      <c r="AU4732" s="24" t="s">
        <v>138</v>
      </c>
      <c r="AY4732" s="24" t="s">
        <v>126</v>
      </c>
      <c r="BE4732" s="204">
        <f>IF(N4732="základní",J4732,0)</f>
        <v>0</v>
      </c>
      <c r="BF4732" s="204">
        <f>IF(N4732="snížená",J4732,0)</f>
        <v>0</v>
      </c>
      <c r="BG4732" s="204">
        <f>IF(N4732="zákl. přenesená",J4732,0)</f>
        <v>0</v>
      </c>
      <c r="BH4732" s="204">
        <f>IF(N4732="sníž. přenesená",J4732,0)</f>
        <v>0</v>
      </c>
      <c r="BI4732" s="204">
        <f>IF(N4732="nulová",J4732,0)</f>
        <v>0</v>
      </c>
      <c r="BJ4732" s="24" t="s">
        <v>134</v>
      </c>
      <c r="BK4732" s="204">
        <f>ROUND(I4732*H4732,2)</f>
        <v>0</v>
      </c>
      <c r="BL4732" s="24" t="s">
        <v>133</v>
      </c>
      <c r="BM4732" s="24" t="s">
        <v>5791</v>
      </c>
    </row>
    <row r="4733" spans="2:65" s="1" customFormat="1" ht="13.5">
      <c r="B4733" s="41"/>
      <c r="C4733" s="63"/>
      <c r="D4733" s="205" t="s">
        <v>135</v>
      </c>
      <c r="E4733" s="63"/>
      <c r="F4733" s="206" t="s">
        <v>5790</v>
      </c>
      <c r="G4733" s="63"/>
      <c r="H4733" s="63"/>
      <c r="I4733" s="163"/>
      <c r="J4733" s="63"/>
      <c r="K4733" s="63"/>
      <c r="L4733" s="61"/>
      <c r="M4733" s="207"/>
      <c r="N4733" s="42"/>
      <c r="O4733" s="42"/>
      <c r="P4733" s="42"/>
      <c r="Q4733" s="42"/>
      <c r="R4733" s="42"/>
      <c r="S4733" s="42"/>
      <c r="T4733" s="78"/>
      <c r="AT4733" s="24" t="s">
        <v>135</v>
      </c>
      <c r="AU4733" s="24" t="s">
        <v>138</v>
      </c>
    </row>
    <row r="4734" spans="2:65" s="1" customFormat="1" ht="22.5" customHeight="1">
      <c r="B4734" s="41"/>
      <c r="C4734" s="193" t="s">
        <v>3485</v>
      </c>
      <c r="D4734" s="193" t="s">
        <v>129</v>
      </c>
      <c r="E4734" s="194" t="s">
        <v>5792</v>
      </c>
      <c r="F4734" s="195" t="s">
        <v>5793</v>
      </c>
      <c r="G4734" s="196" t="s">
        <v>489</v>
      </c>
      <c r="H4734" s="197">
        <v>4</v>
      </c>
      <c r="I4734" s="198"/>
      <c r="J4734" s="199">
        <f>ROUND(I4734*H4734,2)</f>
        <v>0</v>
      </c>
      <c r="K4734" s="195" t="s">
        <v>21</v>
      </c>
      <c r="L4734" s="61"/>
      <c r="M4734" s="200" t="s">
        <v>21</v>
      </c>
      <c r="N4734" s="201" t="s">
        <v>42</v>
      </c>
      <c r="O4734" s="42"/>
      <c r="P4734" s="202">
        <f>O4734*H4734</f>
        <v>0</v>
      </c>
      <c r="Q4734" s="202">
        <v>0</v>
      </c>
      <c r="R4734" s="202">
        <f>Q4734*H4734</f>
        <v>0</v>
      </c>
      <c r="S4734" s="202">
        <v>0</v>
      </c>
      <c r="T4734" s="203">
        <f>S4734*H4734</f>
        <v>0</v>
      </c>
      <c r="AR4734" s="24" t="s">
        <v>133</v>
      </c>
      <c r="AT4734" s="24" t="s">
        <v>129</v>
      </c>
      <c r="AU4734" s="24" t="s">
        <v>138</v>
      </c>
      <c r="AY4734" s="24" t="s">
        <v>126</v>
      </c>
      <c r="BE4734" s="204">
        <f>IF(N4734="základní",J4734,0)</f>
        <v>0</v>
      </c>
      <c r="BF4734" s="204">
        <f>IF(N4734="snížená",J4734,0)</f>
        <v>0</v>
      </c>
      <c r="BG4734" s="204">
        <f>IF(N4734="zákl. přenesená",J4734,0)</f>
        <v>0</v>
      </c>
      <c r="BH4734" s="204">
        <f>IF(N4734="sníž. přenesená",J4734,0)</f>
        <v>0</v>
      </c>
      <c r="BI4734" s="204">
        <f>IF(N4734="nulová",J4734,0)</f>
        <v>0</v>
      </c>
      <c r="BJ4734" s="24" t="s">
        <v>134</v>
      </c>
      <c r="BK4734" s="204">
        <f>ROUND(I4734*H4734,2)</f>
        <v>0</v>
      </c>
      <c r="BL4734" s="24" t="s">
        <v>133</v>
      </c>
      <c r="BM4734" s="24" t="s">
        <v>5794</v>
      </c>
    </row>
    <row r="4735" spans="2:65" s="1" customFormat="1" ht="13.5">
      <c r="B4735" s="41"/>
      <c r="C4735" s="63"/>
      <c r="D4735" s="205" t="s">
        <v>135</v>
      </c>
      <c r="E4735" s="63"/>
      <c r="F4735" s="206" t="s">
        <v>5793</v>
      </c>
      <c r="G4735" s="63"/>
      <c r="H4735" s="63"/>
      <c r="I4735" s="163"/>
      <c r="J4735" s="63"/>
      <c r="K4735" s="63"/>
      <c r="L4735" s="61"/>
      <c r="M4735" s="207"/>
      <c r="N4735" s="42"/>
      <c r="O4735" s="42"/>
      <c r="P4735" s="42"/>
      <c r="Q4735" s="42"/>
      <c r="R4735" s="42"/>
      <c r="S4735" s="42"/>
      <c r="T4735" s="78"/>
      <c r="AT4735" s="24" t="s">
        <v>135</v>
      </c>
      <c r="AU4735" s="24" t="s">
        <v>138</v>
      </c>
    </row>
    <row r="4736" spans="2:65" s="1" customFormat="1" ht="31.5" customHeight="1">
      <c r="B4736" s="41"/>
      <c r="C4736" s="193" t="s">
        <v>5795</v>
      </c>
      <c r="D4736" s="193" t="s">
        <v>129</v>
      </c>
      <c r="E4736" s="194" t="s">
        <v>5796</v>
      </c>
      <c r="F4736" s="195" t="s">
        <v>5797</v>
      </c>
      <c r="G4736" s="196" t="s">
        <v>489</v>
      </c>
      <c r="H4736" s="197">
        <v>20</v>
      </c>
      <c r="I4736" s="198"/>
      <c r="J4736" s="199">
        <f>ROUND(I4736*H4736,2)</f>
        <v>0</v>
      </c>
      <c r="K4736" s="195" t="s">
        <v>21</v>
      </c>
      <c r="L4736" s="61"/>
      <c r="M4736" s="200" t="s">
        <v>21</v>
      </c>
      <c r="N4736" s="201" t="s">
        <v>42</v>
      </c>
      <c r="O4736" s="42"/>
      <c r="P4736" s="202">
        <f>O4736*H4736</f>
        <v>0</v>
      </c>
      <c r="Q4736" s="202">
        <v>0</v>
      </c>
      <c r="R4736" s="202">
        <f>Q4736*H4736</f>
        <v>0</v>
      </c>
      <c r="S4736" s="202">
        <v>0</v>
      </c>
      <c r="T4736" s="203">
        <f>S4736*H4736</f>
        <v>0</v>
      </c>
      <c r="AR4736" s="24" t="s">
        <v>133</v>
      </c>
      <c r="AT4736" s="24" t="s">
        <v>129</v>
      </c>
      <c r="AU4736" s="24" t="s">
        <v>138</v>
      </c>
      <c r="AY4736" s="24" t="s">
        <v>126</v>
      </c>
      <c r="BE4736" s="204">
        <f>IF(N4736="základní",J4736,0)</f>
        <v>0</v>
      </c>
      <c r="BF4736" s="204">
        <f>IF(N4736="snížená",J4736,0)</f>
        <v>0</v>
      </c>
      <c r="BG4736" s="204">
        <f>IF(N4736="zákl. přenesená",J4736,0)</f>
        <v>0</v>
      </c>
      <c r="BH4736" s="204">
        <f>IF(N4736="sníž. přenesená",J4736,0)</f>
        <v>0</v>
      </c>
      <c r="BI4736" s="204">
        <f>IF(N4736="nulová",J4736,0)</f>
        <v>0</v>
      </c>
      <c r="BJ4736" s="24" t="s">
        <v>134</v>
      </c>
      <c r="BK4736" s="204">
        <f>ROUND(I4736*H4736,2)</f>
        <v>0</v>
      </c>
      <c r="BL4736" s="24" t="s">
        <v>133</v>
      </c>
      <c r="BM4736" s="24" t="s">
        <v>5798</v>
      </c>
    </row>
    <row r="4737" spans="2:65" s="1" customFormat="1" ht="27">
      <c r="B4737" s="41"/>
      <c r="C4737" s="63"/>
      <c r="D4737" s="205" t="s">
        <v>135</v>
      </c>
      <c r="E4737" s="63"/>
      <c r="F4737" s="206" t="s">
        <v>5797</v>
      </c>
      <c r="G4737" s="63"/>
      <c r="H4737" s="63"/>
      <c r="I4737" s="163"/>
      <c r="J4737" s="63"/>
      <c r="K4737" s="63"/>
      <c r="L4737" s="61"/>
      <c r="M4737" s="207"/>
      <c r="N4737" s="42"/>
      <c r="O4737" s="42"/>
      <c r="P4737" s="42"/>
      <c r="Q4737" s="42"/>
      <c r="R4737" s="42"/>
      <c r="S4737" s="42"/>
      <c r="T4737" s="78"/>
      <c r="AT4737" s="24" t="s">
        <v>135</v>
      </c>
      <c r="AU4737" s="24" t="s">
        <v>138</v>
      </c>
    </row>
    <row r="4738" spans="2:65" s="1" customFormat="1" ht="22.5" customHeight="1">
      <c r="B4738" s="41"/>
      <c r="C4738" s="193" t="s">
        <v>3489</v>
      </c>
      <c r="D4738" s="193" t="s">
        <v>129</v>
      </c>
      <c r="E4738" s="194" t="s">
        <v>5799</v>
      </c>
      <c r="F4738" s="195" t="s">
        <v>5800</v>
      </c>
      <c r="G4738" s="196" t="s">
        <v>489</v>
      </c>
      <c r="H4738" s="197">
        <v>4</v>
      </c>
      <c r="I4738" s="198"/>
      <c r="J4738" s="199">
        <f>ROUND(I4738*H4738,2)</f>
        <v>0</v>
      </c>
      <c r="K4738" s="195" t="s">
        <v>21</v>
      </c>
      <c r="L4738" s="61"/>
      <c r="M4738" s="200" t="s">
        <v>21</v>
      </c>
      <c r="N4738" s="201" t="s">
        <v>42</v>
      </c>
      <c r="O4738" s="42"/>
      <c r="P4738" s="202">
        <f>O4738*H4738</f>
        <v>0</v>
      </c>
      <c r="Q4738" s="202">
        <v>0</v>
      </c>
      <c r="R4738" s="202">
        <f>Q4738*H4738</f>
        <v>0</v>
      </c>
      <c r="S4738" s="202">
        <v>0</v>
      </c>
      <c r="T4738" s="203">
        <f>S4738*H4738</f>
        <v>0</v>
      </c>
      <c r="AR4738" s="24" t="s">
        <v>133</v>
      </c>
      <c r="AT4738" s="24" t="s">
        <v>129</v>
      </c>
      <c r="AU4738" s="24" t="s">
        <v>138</v>
      </c>
      <c r="AY4738" s="24" t="s">
        <v>126</v>
      </c>
      <c r="BE4738" s="204">
        <f>IF(N4738="základní",J4738,0)</f>
        <v>0</v>
      </c>
      <c r="BF4738" s="204">
        <f>IF(N4738="snížená",J4738,0)</f>
        <v>0</v>
      </c>
      <c r="BG4738" s="204">
        <f>IF(N4738="zákl. přenesená",J4738,0)</f>
        <v>0</v>
      </c>
      <c r="BH4738" s="204">
        <f>IF(N4738="sníž. přenesená",J4738,0)</f>
        <v>0</v>
      </c>
      <c r="BI4738" s="204">
        <f>IF(N4738="nulová",J4738,0)</f>
        <v>0</v>
      </c>
      <c r="BJ4738" s="24" t="s">
        <v>134</v>
      </c>
      <c r="BK4738" s="204">
        <f>ROUND(I4738*H4738,2)</f>
        <v>0</v>
      </c>
      <c r="BL4738" s="24" t="s">
        <v>133</v>
      </c>
      <c r="BM4738" s="24" t="s">
        <v>5801</v>
      </c>
    </row>
    <row r="4739" spans="2:65" s="1" customFormat="1" ht="13.5">
      <c r="B4739" s="41"/>
      <c r="C4739" s="63"/>
      <c r="D4739" s="205" t="s">
        <v>135</v>
      </c>
      <c r="E4739" s="63"/>
      <c r="F4739" s="206" t="s">
        <v>5800</v>
      </c>
      <c r="G4739" s="63"/>
      <c r="H4739" s="63"/>
      <c r="I4739" s="163"/>
      <c r="J4739" s="63"/>
      <c r="K4739" s="63"/>
      <c r="L4739" s="61"/>
      <c r="M4739" s="207"/>
      <c r="N4739" s="42"/>
      <c r="O4739" s="42"/>
      <c r="P4739" s="42"/>
      <c r="Q4739" s="42"/>
      <c r="R4739" s="42"/>
      <c r="S4739" s="42"/>
      <c r="T4739" s="78"/>
      <c r="AT4739" s="24" t="s">
        <v>135</v>
      </c>
      <c r="AU4739" s="24" t="s">
        <v>138</v>
      </c>
    </row>
    <row r="4740" spans="2:65" s="1" customFormat="1" ht="22.5" customHeight="1">
      <c r="B4740" s="41"/>
      <c r="C4740" s="193" t="s">
        <v>5802</v>
      </c>
      <c r="D4740" s="193" t="s">
        <v>129</v>
      </c>
      <c r="E4740" s="194" t="s">
        <v>5803</v>
      </c>
      <c r="F4740" s="195" t="s">
        <v>5804</v>
      </c>
      <c r="G4740" s="196" t="s">
        <v>489</v>
      </c>
      <c r="H4740" s="197">
        <v>7</v>
      </c>
      <c r="I4740" s="198"/>
      <c r="J4740" s="199">
        <f>ROUND(I4740*H4740,2)</f>
        <v>0</v>
      </c>
      <c r="K4740" s="195" t="s">
        <v>21</v>
      </c>
      <c r="L4740" s="61"/>
      <c r="M4740" s="200" t="s">
        <v>21</v>
      </c>
      <c r="N4740" s="201" t="s">
        <v>42</v>
      </c>
      <c r="O4740" s="42"/>
      <c r="P4740" s="202">
        <f>O4740*H4740</f>
        <v>0</v>
      </c>
      <c r="Q4740" s="202">
        <v>0</v>
      </c>
      <c r="R4740" s="202">
        <f>Q4740*H4740</f>
        <v>0</v>
      </c>
      <c r="S4740" s="202">
        <v>0</v>
      </c>
      <c r="T4740" s="203">
        <f>S4740*H4740</f>
        <v>0</v>
      </c>
      <c r="AR4740" s="24" t="s">
        <v>133</v>
      </c>
      <c r="AT4740" s="24" t="s">
        <v>129</v>
      </c>
      <c r="AU4740" s="24" t="s">
        <v>138</v>
      </c>
      <c r="AY4740" s="24" t="s">
        <v>126</v>
      </c>
      <c r="BE4740" s="204">
        <f>IF(N4740="základní",J4740,0)</f>
        <v>0</v>
      </c>
      <c r="BF4740" s="204">
        <f>IF(N4740="snížená",J4740,0)</f>
        <v>0</v>
      </c>
      <c r="BG4740" s="204">
        <f>IF(N4740="zákl. přenesená",J4740,0)</f>
        <v>0</v>
      </c>
      <c r="BH4740" s="204">
        <f>IF(N4740="sníž. přenesená",J4740,0)</f>
        <v>0</v>
      </c>
      <c r="BI4740" s="204">
        <f>IF(N4740="nulová",J4740,0)</f>
        <v>0</v>
      </c>
      <c r="BJ4740" s="24" t="s">
        <v>134</v>
      </c>
      <c r="BK4740" s="204">
        <f>ROUND(I4740*H4740,2)</f>
        <v>0</v>
      </c>
      <c r="BL4740" s="24" t="s">
        <v>133</v>
      </c>
      <c r="BM4740" s="24" t="s">
        <v>5805</v>
      </c>
    </row>
    <row r="4741" spans="2:65" s="1" customFormat="1" ht="13.5">
      <c r="B4741" s="41"/>
      <c r="C4741" s="63"/>
      <c r="D4741" s="208" t="s">
        <v>135</v>
      </c>
      <c r="E4741" s="63"/>
      <c r="F4741" s="209" t="s">
        <v>5804</v>
      </c>
      <c r="G4741" s="63"/>
      <c r="H4741" s="63"/>
      <c r="I4741" s="163"/>
      <c r="J4741" s="63"/>
      <c r="K4741" s="63"/>
      <c r="L4741" s="61"/>
      <c r="M4741" s="207"/>
      <c r="N4741" s="42"/>
      <c r="O4741" s="42"/>
      <c r="P4741" s="42"/>
      <c r="Q4741" s="42"/>
      <c r="R4741" s="42"/>
      <c r="S4741" s="42"/>
      <c r="T4741" s="78"/>
      <c r="AT4741" s="24" t="s">
        <v>135</v>
      </c>
      <c r="AU4741" s="24" t="s">
        <v>138</v>
      </c>
    </row>
    <row r="4742" spans="2:65" s="10" customFormat="1" ht="22.35" customHeight="1">
      <c r="B4742" s="176"/>
      <c r="C4742" s="177"/>
      <c r="D4742" s="190" t="s">
        <v>69</v>
      </c>
      <c r="E4742" s="191" t="s">
        <v>5806</v>
      </c>
      <c r="F4742" s="191" t="s">
        <v>5807</v>
      </c>
      <c r="G4742" s="177"/>
      <c r="H4742" s="177"/>
      <c r="I4742" s="180"/>
      <c r="J4742" s="192">
        <f>BK4742</f>
        <v>0</v>
      </c>
      <c r="K4742" s="177"/>
      <c r="L4742" s="182"/>
      <c r="M4742" s="183"/>
      <c r="N4742" s="184"/>
      <c r="O4742" s="184"/>
      <c r="P4742" s="185">
        <f>SUM(P4743:P4760)</f>
        <v>0</v>
      </c>
      <c r="Q4742" s="184"/>
      <c r="R4742" s="185">
        <f>SUM(R4743:R4760)</f>
        <v>0</v>
      </c>
      <c r="S4742" s="184"/>
      <c r="T4742" s="186">
        <f>SUM(T4743:T4760)</f>
        <v>0</v>
      </c>
      <c r="AR4742" s="187" t="s">
        <v>78</v>
      </c>
      <c r="AT4742" s="188" t="s">
        <v>69</v>
      </c>
      <c r="AU4742" s="188" t="s">
        <v>134</v>
      </c>
      <c r="AY4742" s="187" t="s">
        <v>126</v>
      </c>
      <c r="BK4742" s="189">
        <f>SUM(BK4743:BK4760)</f>
        <v>0</v>
      </c>
    </row>
    <row r="4743" spans="2:65" s="1" customFormat="1" ht="22.5" customHeight="1">
      <c r="B4743" s="41"/>
      <c r="C4743" s="193" t="s">
        <v>3494</v>
      </c>
      <c r="D4743" s="193" t="s">
        <v>129</v>
      </c>
      <c r="E4743" s="194" t="s">
        <v>5808</v>
      </c>
      <c r="F4743" s="195" t="s">
        <v>5809</v>
      </c>
      <c r="G4743" s="196" t="s">
        <v>132</v>
      </c>
      <c r="H4743" s="197">
        <v>1</v>
      </c>
      <c r="I4743" s="198"/>
      <c r="J4743" s="199">
        <f>ROUND(I4743*H4743,2)</f>
        <v>0</v>
      </c>
      <c r="K4743" s="195" t="s">
        <v>21</v>
      </c>
      <c r="L4743" s="61"/>
      <c r="M4743" s="200" t="s">
        <v>21</v>
      </c>
      <c r="N4743" s="201" t="s">
        <v>42</v>
      </c>
      <c r="O4743" s="42"/>
      <c r="P4743" s="202">
        <f>O4743*H4743</f>
        <v>0</v>
      </c>
      <c r="Q4743" s="202">
        <v>0</v>
      </c>
      <c r="R4743" s="202">
        <f>Q4743*H4743</f>
        <v>0</v>
      </c>
      <c r="S4743" s="202">
        <v>0</v>
      </c>
      <c r="T4743" s="203">
        <f>S4743*H4743</f>
        <v>0</v>
      </c>
      <c r="AR4743" s="24" t="s">
        <v>133</v>
      </c>
      <c r="AT4743" s="24" t="s">
        <v>129</v>
      </c>
      <c r="AU4743" s="24" t="s">
        <v>138</v>
      </c>
      <c r="AY4743" s="24" t="s">
        <v>126</v>
      </c>
      <c r="BE4743" s="204">
        <f>IF(N4743="základní",J4743,0)</f>
        <v>0</v>
      </c>
      <c r="BF4743" s="204">
        <f>IF(N4743="snížená",J4743,0)</f>
        <v>0</v>
      </c>
      <c r="BG4743" s="204">
        <f>IF(N4743="zákl. přenesená",J4743,0)</f>
        <v>0</v>
      </c>
      <c r="BH4743" s="204">
        <f>IF(N4743="sníž. přenesená",J4743,0)</f>
        <v>0</v>
      </c>
      <c r="BI4743" s="204">
        <f>IF(N4743="nulová",J4743,0)</f>
        <v>0</v>
      </c>
      <c r="BJ4743" s="24" t="s">
        <v>134</v>
      </c>
      <c r="BK4743" s="204">
        <f>ROUND(I4743*H4743,2)</f>
        <v>0</v>
      </c>
      <c r="BL4743" s="24" t="s">
        <v>133</v>
      </c>
      <c r="BM4743" s="24" t="s">
        <v>5810</v>
      </c>
    </row>
    <row r="4744" spans="2:65" s="1" customFormat="1" ht="13.5">
      <c r="B4744" s="41"/>
      <c r="C4744" s="63"/>
      <c r="D4744" s="205" t="s">
        <v>135</v>
      </c>
      <c r="E4744" s="63"/>
      <c r="F4744" s="206" t="s">
        <v>5809</v>
      </c>
      <c r="G4744" s="63"/>
      <c r="H4744" s="63"/>
      <c r="I4744" s="163"/>
      <c r="J4744" s="63"/>
      <c r="K4744" s="63"/>
      <c r="L4744" s="61"/>
      <c r="M4744" s="207"/>
      <c r="N4744" s="42"/>
      <c r="O4744" s="42"/>
      <c r="P4744" s="42"/>
      <c r="Q4744" s="42"/>
      <c r="R4744" s="42"/>
      <c r="S4744" s="42"/>
      <c r="T4744" s="78"/>
      <c r="AT4744" s="24" t="s">
        <v>135</v>
      </c>
      <c r="AU4744" s="24" t="s">
        <v>138</v>
      </c>
    </row>
    <row r="4745" spans="2:65" s="1" customFormat="1" ht="22.5" customHeight="1">
      <c r="B4745" s="41"/>
      <c r="C4745" s="193" t="s">
        <v>5811</v>
      </c>
      <c r="D4745" s="193" t="s">
        <v>129</v>
      </c>
      <c r="E4745" s="194" t="s">
        <v>5812</v>
      </c>
      <c r="F4745" s="195" t="s">
        <v>5813</v>
      </c>
      <c r="G4745" s="196" t="s">
        <v>132</v>
      </c>
      <c r="H4745" s="197">
        <v>1</v>
      </c>
      <c r="I4745" s="198"/>
      <c r="J4745" s="199">
        <f>ROUND(I4745*H4745,2)</f>
        <v>0</v>
      </c>
      <c r="K4745" s="195" t="s">
        <v>21</v>
      </c>
      <c r="L4745" s="61"/>
      <c r="M4745" s="200" t="s">
        <v>21</v>
      </c>
      <c r="N4745" s="201" t="s">
        <v>42</v>
      </c>
      <c r="O4745" s="42"/>
      <c r="P4745" s="202">
        <f>O4745*H4745</f>
        <v>0</v>
      </c>
      <c r="Q4745" s="202">
        <v>0</v>
      </c>
      <c r="R4745" s="202">
        <f>Q4745*H4745</f>
        <v>0</v>
      </c>
      <c r="S4745" s="202">
        <v>0</v>
      </c>
      <c r="T4745" s="203">
        <f>S4745*H4745</f>
        <v>0</v>
      </c>
      <c r="AR4745" s="24" t="s">
        <v>133</v>
      </c>
      <c r="AT4745" s="24" t="s">
        <v>129</v>
      </c>
      <c r="AU4745" s="24" t="s">
        <v>138</v>
      </c>
      <c r="AY4745" s="24" t="s">
        <v>126</v>
      </c>
      <c r="BE4745" s="204">
        <f>IF(N4745="základní",J4745,0)</f>
        <v>0</v>
      </c>
      <c r="BF4745" s="204">
        <f>IF(N4745="snížená",J4745,0)</f>
        <v>0</v>
      </c>
      <c r="BG4745" s="204">
        <f>IF(N4745="zákl. přenesená",J4745,0)</f>
        <v>0</v>
      </c>
      <c r="BH4745" s="204">
        <f>IF(N4745="sníž. přenesená",J4745,0)</f>
        <v>0</v>
      </c>
      <c r="BI4745" s="204">
        <f>IF(N4745="nulová",J4745,0)</f>
        <v>0</v>
      </c>
      <c r="BJ4745" s="24" t="s">
        <v>134</v>
      </c>
      <c r="BK4745" s="204">
        <f>ROUND(I4745*H4745,2)</f>
        <v>0</v>
      </c>
      <c r="BL4745" s="24" t="s">
        <v>133</v>
      </c>
      <c r="BM4745" s="24" t="s">
        <v>5814</v>
      </c>
    </row>
    <row r="4746" spans="2:65" s="1" customFormat="1" ht="13.5">
      <c r="B4746" s="41"/>
      <c r="C4746" s="63"/>
      <c r="D4746" s="205" t="s">
        <v>135</v>
      </c>
      <c r="E4746" s="63"/>
      <c r="F4746" s="206" t="s">
        <v>5813</v>
      </c>
      <c r="G4746" s="63"/>
      <c r="H4746" s="63"/>
      <c r="I4746" s="163"/>
      <c r="J4746" s="63"/>
      <c r="K4746" s="63"/>
      <c r="L4746" s="61"/>
      <c r="M4746" s="207"/>
      <c r="N4746" s="42"/>
      <c r="O4746" s="42"/>
      <c r="P4746" s="42"/>
      <c r="Q4746" s="42"/>
      <c r="R4746" s="42"/>
      <c r="S4746" s="42"/>
      <c r="T4746" s="78"/>
      <c r="AT4746" s="24" t="s">
        <v>135</v>
      </c>
      <c r="AU4746" s="24" t="s">
        <v>138</v>
      </c>
    </row>
    <row r="4747" spans="2:65" s="1" customFormat="1" ht="22.5" customHeight="1">
      <c r="B4747" s="41"/>
      <c r="C4747" s="193" t="s">
        <v>3498</v>
      </c>
      <c r="D4747" s="193" t="s">
        <v>129</v>
      </c>
      <c r="E4747" s="194" t="s">
        <v>5815</v>
      </c>
      <c r="F4747" s="195" t="s">
        <v>5816</v>
      </c>
      <c r="G4747" s="196" t="s">
        <v>489</v>
      </c>
      <c r="H4747" s="197">
        <v>1</v>
      </c>
      <c r="I4747" s="198"/>
      <c r="J4747" s="199">
        <f>ROUND(I4747*H4747,2)</f>
        <v>0</v>
      </c>
      <c r="K4747" s="195" t="s">
        <v>21</v>
      </c>
      <c r="L4747" s="61"/>
      <c r="M4747" s="200" t="s">
        <v>21</v>
      </c>
      <c r="N4747" s="201" t="s">
        <v>42</v>
      </c>
      <c r="O4747" s="42"/>
      <c r="P4747" s="202">
        <f>O4747*H4747</f>
        <v>0</v>
      </c>
      <c r="Q4747" s="202">
        <v>0</v>
      </c>
      <c r="R4747" s="202">
        <f>Q4747*H4747</f>
        <v>0</v>
      </c>
      <c r="S4747" s="202">
        <v>0</v>
      </c>
      <c r="T4747" s="203">
        <f>S4747*H4747</f>
        <v>0</v>
      </c>
      <c r="AR4747" s="24" t="s">
        <v>133</v>
      </c>
      <c r="AT4747" s="24" t="s">
        <v>129</v>
      </c>
      <c r="AU4747" s="24" t="s">
        <v>138</v>
      </c>
      <c r="AY4747" s="24" t="s">
        <v>126</v>
      </c>
      <c r="BE4747" s="204">
        <f>IF(N4747="základní",J4747,0)</f>
        <v>0</v>
      </c>
      <c r="BF4747" s="204">
        <f>IF(N4747="snížená",J4747,0)</f>
        <v>0</v>
      </c>
      <c r="BG4747" s="204">
        <f>IF(N4747="zákl. přenesená",J4747,0)</f>
        <v>0</v>
      </c>
      <c r="BH4747" s="204">
        <f>IF(N4747="sníž. přenesená",J4747,0)</f>
        <v>0</v>
      </c>
      <c r="BI4747" s="204">
        <f>IF(N4747="nulová",J4747,0)</f>
        <v>0</v>
      </c>
      <c r="BJ4747" s="24" t="s">
        <v>134</v>
      </c>
      <c r="BK4747" s="204">
        <f>ROUND(I4747*H4747,2)</f>
        <v>0</v>
      </c>
      <c r="BL4747" s="24" t="s">
        <v>133</v>
      </c>
      <c r="BM4747" s="24" t="s">
        <v>5817</v>
      </c>
    </row>
    <row r="4748" spans="2:65" s="1" customFormat="1" ht="13.5">
      <c r="B4748" s="41"/>
      <c r="C4748" s="63"/>
      <c r="D4748" s="205" t="s">
        <v>135</v>
      </c>
      <c r="E4748" s="63"/>
      <c r="F4748" s="206" t="s">
        <v>5816</v>
      </c>
      <c r="G4748" s="63"/>
      <c r="H4748" s="63"/>
      <c r="I4748" s="163"/>
      <c r="J4748" s="63"/>
      <c r="K4748" s="63"/>
      <c r="L4748" s="61"/>
      <c r="M4748" s="207"/>
      <c r="N4748" s="42"/>
      <c r="O4748" s="42"/>
      <c r="P4748" s="42"/>
      <c r="Q4748" s="42"/>
      <c r="R4748" s="42"/>
      <c r="S4748" s="42"/>
      <c r="T4748" s="78"/>
      <c r="AT4748" s="24" t="s">
        <v>135</v>
      </c>
      <c r="AU4748" s="24" t="s">
        <v>138</v>
      </c>
    </row>
    <row r="4749" spans="2:65" s="1" customFormat="1" ht="22.5" customHeight="1">
      <c r="B4749" s="41"/>
      <c r="C4749" s="193" t="s">
        <v>5818</v>
      </c>
      <c r="D4749" s="193" t="s">
        <v>129</v>
      </c>
      <c r="E4749" s="194" t="s">
        <v>5819</v>
      </c>
      <c r="F4749" s="195" t="s">
        <v>5820</v>
      </c>
      <c r="G4749" s="196" t="s">
        <v>489</v>
      </c>
      <c r="H4749" s="197">
        <v>1</v>
      </c>
      <c r="I4749" s="198"/>
      <c r="J4749" s="199">
        <f>ROUND(I4749*H4749,2)</f>
        <v>0</v>
      </c>
      <c r="K4749" s="195" t="s">
        <v>21</v>
      </c>
      <c r="L4749" s="61"/>
      <c r="M4749" s="200" t="s">
        <v>21</v>
      </c>
      <c r="N4749" s="201" t="s">
        <v>42</v>
      </c>
      <c r="O4749" s="42"/>
      <c r="P4749" s="202">
        <f>O4749*H4749</f>
        <v>0</v>
      </c>
      <c r="Q4749" s="202">
        <v>0</v>
      </c>
      <c r="R4749" s="202">
        <f>Q4749*H4749</f>
        <v>0</v>
      </c>
      <c r="S4749" s="202">
        <v>0</v>
      </c>
      <c r="T4749" s="203">
        <f>S4749*H4749</f>
        <v>0</v>
      </c>
      <c r="AR4749" s="24" t="s">
        <v>133</v>
      </c>
      <c r="AT4749" s="24" t="s">
        <v>129</v>
      </c>
      <c r="AU4749" s="24" t="s">
        <v>138</v>
      </c>
      <c r="AY4749" s="24" t="s">
        <v>126</v>
      </c>
      <c r="BE4749" s="204">
        <f>IF(N4749="základní",J4749,0)</f>
        <v>0</v>
      </c>
      <c r="BF4749" s="204">
        <f>IF(N4749="snížená",J4749,0)</f>
        <v>0</v>
      </c>
      <c r="BG4749" s="204">
        <f>IF(N4749="zákl. přenesená",J4749,0)</f>
        <v>0</v>
      </c>
      <c r="BH4749" s="204">
        <f>IF(N4749="sníž. přenesená",J4749,0)</f>
        <v>0</v>
      </c>
      <c r="BI4749" s="204">
        <f>IF(N4749="nulová",J4749,0)</f>
        <v>0</v>
      </c>
      <c r="BJ4749" s="24" t="s">
        <v>134</v>
      </c>
      <c r="BK4749" s="204">
        <f>ROUND(I4749*H4749,2)</f>
        <v>0</v>
      </c>
      <c r="BL4749" s="24" t="s">
        <v>133</v>
      </c>
      <c r="BM4749" s="24" t="s">
        <v>5821</v>
      </c>
    </row>
    <row r="4750" spans="2:65" s="1" customFormat="1" ht="13.5">
      <c r="B4750" s="41"/>
      <c r="C4750" s="63"/>
      <c r="D4750" s="205" t="s">
        <v>135</v>
      </c>
      <c r="E4750" s="63"/>
      <c r="F4750" s="206" t="s">
        <v>5820</v>
      </c>
      <c r="G4750" s="63"/>
      <c r="H4750" s="63"/>
      <c r="I4750" s="163"/>
      <c r="J4750" s="63"/>
      <c r="K4750" s="63"/>
      <c r="L4750" s="61"/>
      <c r="M4750" s="207"/>
      <c r="N4750" s="42"/>
      <c r="O4750" s="42"/>
      <c r="P4750" s="42"/>
      <c r="Q4750" s="42"/>
      <c r="R4750" s="42"/>
      <c r="S4750" s="42"/>
      <c r="T4750" s="78"/>
      <c r="AT4750" s="24" t="s">
        <v>135</v>
      </c>
      <c r="AU4750" s="24" t="s">
        <v>138</v>
      </c>
    </row>
    <row r="4751" spans="2:65" s="1" customFormat="1" ht="22.5" customHeight="1">
      <c r="B4751" s="41"/>
      <c r="C4751" s="193" t="s">
        <v>3504</v>
      </c>
      <c r="D4751" s="193" t="s">
        <v>129</v>
      </c>
      <c r="E4751" s="194" t="s">
        <v>5822</v>
      </c>
      <c r="F4751" s="195" t="s">
        <v>5823</v>
      </c>
      <c r="G4751" s="196" t="s">
        <v>132</v>
      </c>
      <c r="H4751" s="197">
        <v>1</v>
      </c>
      <c r="I4751" s="198"/>
      <c r="J4751" s="199">
        <f>ROUND(I4751*H4751,2)</f>
        <v>0</v>
      </c>
      <c r="K4751" s="195" t="s">
        <v>21</v>
      </c>
      <c r="L4751" s="61"/>
      <c r="M4751" s="200" t="s">
        <v>21</v>
      </c>
      <c r="N4751" s="201" t="s">
        <v>42</v>
      </c>
      <c r="O4751" s="42"/>
      <c r="P4751" s="202">
        <f>O4751*H4751</f>
        <v>0</v>
      </c>
      <c r="Q4751" s="202">
        <v>0</v>
      </c>
      <c r="R4751" s="202">
        <f>Q4751*H4751</f>
        <v>0</v>
      </c>
      <c r="S4751" s="202">
        <v>0</v>
      </c>
      <c r="T4751" s="203">
        <f>S4751*H4751</f>
        <v>0</v>
      </c>
      <c r="AR4751" s="24" t="s">
        <v>133</v>
      </c>
      <c r="AT4751" s="24" t="s">
        <v>129</v>
      </c>
      <c r="AU4751" s="24" t="s">
        <v>138</v>
      </c>
      <c r="AY4751" s="24" t="s">
        <v>126</v>
      </c>
      <c r="BE4751" s="204">
        <f>IF(N4751="základní",J4751,0)</f>
        <v>0</v>
      </c>
      <c r="BF4751" s="204">
        <f>IF(N4751="snížená",J4751,0)</f>
        <v>0</v>
      </c>
      <c r="BG4751" s="204">
        <f>IF(N4751="zákl. přenesená",J4751,0)</f>
        <v>0</v>
      </c>
      <c r="BH4751" s="204">
        <f>IF(N4751="sníž. přenesená",J4751,0)</f>
        <v>0</v>
      </c>
      <c r="BI4751" s="204">
        <f>IF(N4751="nulová",J4751,0)</f>
        <v>0</v>
      </c>
      <c r="BJ4751" s="24" t="s">
        <v>134</v>
      </c>
      <c r="BK4751" s="204">
        <f>ROUND(I4751*H4751,2)</f>
        <v>0</v>
      </c>
      <c r="BL4751" s="24" t="s">
        <v>133</v>
      </c>
      <c r="BM4751" s="24" t="s">
        <v>5824</v>
      </c>
    </row>
    <row r="4752" spans="2:65" s="1" customFormat="1" ht="13.5">
      <c r="B4752" s="41"/>
      <c r="C4752" s="63"/>
      <c r="D4752" s="205" t="s">
        <v>135</v>
      </c>
      <c r="E4752" s="63"/>
      <c r="F4752" s="206" t="s">
        <v>5823</v>
      </c>
      <c r="G4752" s="63"/>
      <c r="H4752" s="63"/>
      <c r="I4752" s="163"/>
      <c r="J4752" s="63"/>
      <c r="K4752" s="63"/>
      <c r="L4752" s="61"/>
      <c r="M4752" s="207"/>
      <c r="N4752" s="42"/>
      <c r="O4752" s="42"/>
      <c r="P4752" s="42"/>
      <c r="Q4752" s="42"/>
      <c r="R4752" s="42"/>
      <c r="S4752" s="42"/>
      <c r="T4752" s="78"/>
      <c r="AT4752" s="24" t="s">
        <v>135</v>
      </c>
      <c r="AU4752" s="24" t="s">
        <v>138</v>
      </c>
    </row>
    <row r="4753" spans="2:65" s="1" customFormat="1" ht="22.5" customHeight="1">
      <c r="B4753" s="41"/>
      <c r="C4753" s="193" t="s">
        <v>5825</v>
      </c>
      <c r="D4753" s="193" t="s">
        <v>129</v>
      </c>
      <c r="E4753" s="194" t="s">
        <v>5826</v>
      </c>
      <c r="F4753" s="195" t="s">
        <v>5827</v>
      </c>
      <c r="G4753" s="196" t="s">
        <v>132</v>
      </c>
      <c r="H4753" s="197">
        <v>2</v>
      </c>
      <c r="I4753" s="198"/>
      <c r="J4753" s="199">
        <f>ROUND(I4753*H4753,2)</f>
        <v>0</v>
      </c>
      <c r="K4753" s="195" t="s">
        <v>21</v>
      </c>
      <c r="L4753" s="61"/>
      <c r="M4753" s="200" t="s">
        <v>21</v>
      </c>
      <c r="N4753" s="201" t="s">
        <v>42</v>
      </c>
      <c r="O4753" s="42"/>
      <c r="P4753" s="202">
        <f>O4753*H4753</f>
        <v>0</v>
      </c>
      <c r="Q4753" s="202">
        <v>0</v>
      </c>
      <c r="R4753" s="202">
        <f>Q4753*H4753</f>
        <v>0</v>
      </c>
      <c r="S4753" s="202">
        <v>0</v>
      </c>
      <c r="T4753" s="203">
        <f>S4753*H4753</f>
        <v>0</v>
      </c>
      <c r="AR4753" s="24" t="s">
        <v>133</v>
      </c>
      <c r="AT4753" s="24" t="s">
        <v>129</v>
      </c>
      <c r="AU4753" s="24" t="s">
        <v>138</v>
      </c>
      <c r="AY4753" s="24" t="s">
        <v>126</v>
      </c>
      <c r="BE4753" s="204">
        <f>IF(N4753="základní",J4753,0)</f>
        <v>0</v>
      </c>
      <c r="BF4753" s="204">
        <f>IF(N4753="snížená",J4753,0)</f>
        <v>0</v>
      </c>
      <c r="BG4753" s="204">
        <f>IF(N4753="zákl. přenesená",J4753,0)</f>
        <v>0</v>
      </c>
      <c r="BH4753" s="204">
        <f>IF(N4753="sníž. přenesená",J4753,0)</f>
        <v>0</v>
      </c>
      <c r="BI4753" s="204">
        <f>IF(N4753="nulová",J4753,0)</f>
        <v>0</v>
      </c>
      <c r="BJ4753" s="24" t="s">
        <v>134</v>
      </c>
      <c r="BK4753" s="204">
        <f>ROUND(I4753*H4753,2)</f>
        <v>0</v>
      </c>
      <c r="BL4753" s="24" t="s">
        <v>133</v>
      </c>
      <c r="BM4753" s="24" t="s">
        <v>5828</v>
      </c>
    </row>
    <row r="4754" spans="2:65" s="1" customFormat="1" ht="13.5">
      <c r="B4754" s="41"/>
      <c r="C4754" s="63"/>
      <c r="D4754" s="205" t="s">
        <v>135</v>
      </c>
      <c r="E4754" s="63"/>
      <c r="F4754" s="206" t="s">
        <v>5827</v>
      </c>
      <c r="G4754" s="63"/>
      <c r="H4754" s="63"/>
      <c r="I4754" s="163"/>
      <c r="J4754" s="63"/>
      <c r="K4754" s="63"/>
      <c r="L4754" s="61"/>
      <c r="M4754" s="207"/>
      <c r="N4754" s="42"/>
      <c r="O4754" s="42"/>
      <c r="P4754" s="42"/>
      <c r="Q4754" s="42"/>
      <c r="R4754" s="42"/>
      <c r="S4754" s="42"/>
      <c r="T4754" s="78"/>
      <c r="AT4754" s="24" t="s">
        <v>135</v>
      </c>
      <c r="AU4754" s="24" t="s">
        <v>138</v>
      </c>
    </row>
    <row r="4755" spans="2:65" s="1" customFormat="1" ht="22.5" customHeight="1">
      <c r="B4755" s="41"/>
      <c r="C4755" s="193" t="s">
        <v>3508</v>
      </c>
      <c r="D4755" s="193" t="s">
        <v>129</v>
      </c>
      <c r="E4755" s="194" t="s">
        <v>5829</v>
      </c>
      <c r="F4755" s="195" t="s">
        <v>5830</v>
      </c>
      <c r="G4755" s="196" t="s">
        <v>132</v>
      </c>
      <c r="H4755" s="197">
        <v>1</v>
      </c>
      <c r="I4755" s="198"/>
      <c r="J4755" s="199">
        <f>ROUND(I4755*H4755,2)</f>
        <v>0</v>
      </c>
      <c r="K4755" s="195" t="s">
        <v>21</v>
      </c>
      <c r="L4755" s="61"/>
      <c r="M4755" s="200" t="s">
        <v>21</v>
      </c>
      <c r="N4755" s="201" t="s">
        <v>42</v>
      </c>
      <c r="O4755" s="42"/>
      <c r="P4755" s="202">
        <f>O4755*H4755</f>
        <v>0</v>
      </c>
      <c r="Q4755" s="202">
        <v>0</v>
      </c>
      <c r="R4755" s="202">
        <f>Q4755*H4755</f>
        <v>0</v>
      </c>
      <c r="S4755" s="202">
        <v>0</v>
      </c>
      <c r="T4755" s="203">
        <f>S4755*H4755</f>
        <v>0</v>
      </c>
      <c r="AR4755" s="24" t="s">
        <v>133</v>
      </c>
      <c r="AT4755" s="24" t="s">
        <v>129</v>
      </c>
      <c r="AU4755" s="24" t="s">
        <v>138</v>
      </c>
      <c r="AY4755" s="24" t="s">
        <v>126</v>
      </c>
      <c r="BE4755" s="204">
        <f>IF(N4755="základní",J4755,0)</f>
        <v>0</v>
      </c>
      <c r="BF4755" s="204">
        <f>IF(N4755="snížená",J4755,0)</f>
        <v>0</v>
      </c>
      <c r="BG4755" s="204">
        <f>IF(N4755="zákl. přenesená",J4755,0)</f>
        <v>0</v>
      </c>
      <c r="BH4755" s="204">
        <f>IF(N4755="sníž. přenesená",J4755,0)</f>
        <v>0</v>
      </c>
      <c r="BI4755" s="204">
        <f>IF(N4755="nulová",J4755,0)</f>
        <v>0</v>
      </c>
      <c r="BJ4755" s="24" t="s">
        <v>134</v>
      </c>
      <c r="BK4755" s="204">
        <f>ROUND(I4755*H4755,2)</f>
        <v>0</v>
      </c>
      <c r="BL4755" s="24" t="s">
        <v>133</v>
      </c>
      <c r="BM4755" s="24" t="s">
        <v>5831</v>
      </c>
    </row>
    <row r="4756" spans="2:65" s="1" customFormat="1" ht="13.5">
      <c r="B4756" s="41"/>
      <c r="C4756" s="63"/>
      <c r="D4756" s="205" t="s">
        <v>135</v>
      </c>
      <c r="E4756" s="63"/>
      <c r="F4756" s="206" t="s">
        <v>5830</v>
      </c>
      <c r="G4756" s="63"/>
      <c r="H4756" s="63"/>
      <c r="I4756" s="163"/>
      <c r="J4756" s="63"/>
      <c r="K4756" s="63"/>
      <c r="L4756" s="61"/>
      <c r="M4756" s="207"/>
      <c r="N4756" s="42"/>
      <c r="O4756" s="42"/>
      <c r="P4756" s="42"/>
      <c r="Q4756" s="42"/>
      <c r="R4756" s="42"/>
      <c r="S4756" s="42"/>
      <c r="T4756" s="78"/>
      <c r="AT4756" s="24" t="s">
        <v>135</v>
      </c>
      <c r="AU4756" s="24" t="s">
        <v>138</v>
      </c>
    </row>
    <row r="4757" spans="2:65" s="1" customFormat="1" ht="22.5" customHeight="1">
      <c r="B4757" s="41"/>
      <c r="C4757" s="193" t="s">
        <v>5832</v>
      </c>
      <c r="D4757" s="193" t="s">
        <v>129</v>
      </c>
      <c r="E4757" s="194" t="s">
        <v>5833</v>
      </c>
      <c r="F4757" s="195" t="s">
        <v>5834</v>
      </c>
      <c r="G4757" s="196" t="s">
        <v>489</v>
      </c>
      <c r="H4757" s="197">
        <v>30</v>
      </c>
      <c r="I4757" s="198"/>
      <c r="J4757" s="199">
        <f>ROUND(I4757*H4757,2)</f>
        <v>0</v>
      </c>
      <c r="K4757" s="195" t="s">
        <v>21</v>
      </c>
      <c r="L4757" s="61"/>
      <c r="M4757" s="200" t="s">
        <v>21</v>
      </c>
      <c r="N4757" s="201" t="s">
        <v>42</v>
      </c>
      <c r="O4757" s="42"/>
      <c r="P4757" s="202">
        <f>O4757*H4757</f>
        <v>0</v>
      </c>
      <c r="Q4757" s="202">
        <v>0</v>
      </c>
      <c r="R4757" s="202">
        <f>Q4757*H4757</f>
        <v>0</v>
      </c>
      <c r="S4757" s="202">
        <v>0</v>
      </c>
      <c r="T4757" s="203">
        <f>S4757*H4757</f>
        <v>0</v>
      </c>
      <c r="AR4757" s="24" t="s">
        <v>133</v>
      </c>
      <c r="AT4757" s="24" t="s">
        <v>129</v>
      </c>
      <c r="AU4757" s="24" t="s">
        <v>138</v>
      </c>
      <c r="AY4757" s="24" t="s">
        <v>126</v>
      </c>
      <c r="BE4757" s="204">
        <f>IF(N4757="základní",J4757,0)</f>
        <v>0</v>
      </c>
      <c r="BF4757" s="204">
        <f>IF(N4757="snížená",J4757,0)</f>
        <v>0</v>
      </c>
      <c r="BG4757" s="204">
        <f>IF(N4757="zákl. přenesená",J4757,0)</f>
        <v>0</v>
      </c>
      <c r="BH4757" s="204">
        <f>IF(N4757="sníž. přenesená",J4757,0)</f>
        <v>0</v>
      </c>
      <c r="BI4757" s="204">
        <f>IF(N4757="nulová",J4757,0)</f>
        <v>0</v>
      </c>
      <c r="BJ4757" s="24" t="s">
        <v>134</v>
      </c>
      <c r="BK4757" s="204">
        <f>ROUND(I4757*H4757,2)</f>
        <v>0</v>
      </c>
      <c r="BL4757" s="24" t="s">
        <v>133</v>
      </c>
      <c r="BM4757" s="24" t="s">
        <v>5835</v>
      </c>
    </row>
    <row r="4758" spans="2:65" s="1" customFormat="1" ht="13.5">
      <c r="B4758" s="41"/>
      <c r="C4758" s="63"/>
      <c r="D4758" s="205" t="s">
        <v>135</v>
      </c>
      <c r="E4758" s="63"/>
      <c r="F4758" s="206" t="s">
        <v>5834</v>
      </c>
      <c r="G4758" s="63"/>
      <c r="H4758" s="63"/>
      <c r="I4758" s="163"/>
      <c r="J4758" s="63"/>
      <c r="K4758" s="63"/>
      <c r="L4758" s="61"/>
      <c r="M4758" s="207"/>
      <c r="N4758" s="42"/>
      <c r="O4758" s="42"/>
      <c r="P4758" s="42"/>
      <c r="Q4758" s="42"/>
      <c r="R4758" s="42"/>
      <c r="S4758" s="42"/>
      <c r="T4758" s="78"/>
      <c r="AT4758" s="24" t="s">
        <v>135</v>
      </c>
      <c r="AU4758" s="24" t="s">
        <v>138</v>
      </c>
    </row>
    <row r="4759" spans="2:65" s="1" customFormat="1" ht="22.5" customHeight="1">
      <c r="B4759" s="41"/>
      <c r="C4759" s="193" t="s">
        <v>3512</v>
      </c>
      <c r="D4759" s="193" t="s">
        <v>129</v>
      </c>
      <c r="E4759" s="194" t="s">
        <v>5836</v>
      </c>
      <c r="F4759" s="195" t="s">
        <v>5837</v>
      </c>
      <c r="G4759" s="196" t="s">
        <v>169</v>
      </c>
      <c r="H4759" s="197">
        <v>365</v>
      </c>
      <c r="I4759" s="198"/>
      <c r="J4759" s="199">
        <f>ROUND(I4759*H4759,2)</f>
        <v>0</v>
      </c>
      <c r="K4759" s="195" t="s">
        <v>21</v>
      </c>
      <c r="L4759" s="61"/>
      <c r="M4759" s="200" t="s">
        <v>21</v>
      </c>
      <c r="N4759" s="201" t="s">
        <v>42</v>
      </c>
      <c r="O4759" s="42"/>
      <c r="P4759" s="202">
        <f>O4759*H4759</f>
        <v>0</v>
      </c>
      <c r="Q4759" s="202">
        <v>0</v>
      </c>
      <c r="R4759" s="202">
        <f>Q4759*H4759</f>
        <v>0</v>
      </c>
      <c r="S4759" s="202">
        <v>0</v>
      </c>
      <c r="T4759" s="203">
        <f>S4759*H4759</f>
        <v>0</v>
      </c>
      <c r="AR4759" s="24" t="s">
        <v>133</v>
      </c>
      <c r="AT4759" s="24" t="s">
        <v>129</v>
      </c>
      <c r="AU4759" s="24" t="s">
        <v>138</v>
      </c>
      <c r="AY4759" s="24" t="s">
        <v>126</v>
      </c>
      <c r="BE4759" s="204">
        <f>IF(N4759="základní",J4759,0)</f>
        <v>0</v>
      </c>
      <c r="BF4759" s="204">
        <f>IF(N4759="snížená",J4759,0)</f>
        <v>0</v>
      </c>
      <c r="BG4759" s="204">
        <f>IF(N4759="zákl. přenesená",J4759,0)</f>
        <v>0</v>
      </c>
      <c r="BH4759" s="204">
        <f>IF(N4759="sníž. přenesená",J4759,0)</f>
        <v>0</v>
      </c>
      <c r="BI4759" s="204">
        <f>IF(N4759="nulová",J4759,0)</f>
        <v>0</v>
      </c>
      <c r="BJ4759" s="24" t="s">
        <v>134</v>
      </c>
      <c r="BK4759" s="204">
        <f>ROUND(I4759*H4759,2)</f>
        <v>0</v>
      </c>
      <c r="BL4759" s="24" t="s">
        <v>133</v>
      </c>
      <c r="BM4759" s="24" t="s">
        <v>5838</v>
      </c>
    </row>
    <row r="4760" spans="2:65" s="1" customFormat="1" ht="13.5">
      <c r="B4760" s="41"/>
      <c r="C4760" s="63"/>
      <c r="D4760" s="208" t="s">
        <v>135</v>
      </c>
      <c r="E4760" s="63"/>
      <c r="F4760" s="209" t="s">
        <v>5837</v>
      </c>
      <c r="G4760" s="63"/>
      <c r="H4760" s="63"/>
      <c r="I4760" s="163"/>
      <c r="J4760" s="63"/>
      <c r="K4760" s="63"/>
      <c r="L4760" s="61"/>
      <c r="M4760" s="207"/>
      <c r="N4760" s="42"/>
      <c r="O4760" s="42"/>
      <c r="P4760" s="42"/>
      <c r="Q4760" s="42"/>
      <c r="R4760" s="42"/>
      <c r="S4760" s="42"/>
      <c r="T4760" s="78"/>
      <c r="AT4760" s="24" t="s">
        <v>135</v>
      </c>
      <c r="AU4760" s="24" t="s">
        <v>138</v>
      </c>
    </row>
    <row r="4761" spans="2:65" s="10" customFormat="1" ht="22.35" customHeight="1">
      <c r="B4761" s="176"/>
      <c r="C4761" s="177"/>
      <c r="D4761" s="190" t="s">
        <v>69</v>
      </c>
      <c r="E4761" s="191" t="s">
        <v>5400</v>
      </c>
      <c r="F4761" s="191" t="s">
        <v>5401</v>
      </c>
      <c r="G4761" s="177"/>
      <c r="H4761" s="177"/>
      <c r="I4761" s="180"/>
      <c r="J4761" s="192">
        <f>BK4761</f>
        <v>0</v>
      </c>
      <c r="K4761" s="177"/>
      <c r="L4761" s="182"/>
      <c r="M4761" s="183"/>
      <c r="N4761" s="184"/>
      <c r="O4761" s="184"/>
      <c r="P4761" s="185">
        <f>SUM(P4762:P4771)</f>
        <v>0</v>
      </c>
      <c r="Q4761" s="184"/>
      <c r="R4761" s="185">
        <f>SUM(R4762:R4771)</f>
        <v>0</v>
      </c>
      <c r="S4761" s="184"/>
      <c r="T4761" s="186">
        <f>SUM(T4762:T4771)</f>
        <v>0</v>
      </c>
      <c r="AR4761" s="187" t="s">
        <v>78</v>
      </c>
      <c r="AT4761" s="188" t="s">
        <v>69</v>
      </c>
      <c r="AU4761" s="188" t="s">
        <v>134</v>
      </c>
      <c r="AY4761" s="187" t="s">
        <v>126</v>
      </c>
      <c r="BK4761" s="189">
        <f>SUM(BK4762:BK4771)</f>
        <v>0</v>
      </c>
    </row>
    <row r="4762" spans="2:65" s="1" customFormat="1" ht="22.5" customHeight="1">
      <c r="B4762" s="41"/>
      <c r="C4762" s="193" t="s">
        <v>5839</v>
      </c>
      <c r="D4762" s="193" t="s">
        <v>129</v>
      </c>
      <c r="E4762" s="194" t="s">
        <v>5840</v>
      </c>
      <c r="F4762" s="195" t="s">
        <v>5841</v>
      </c>
      <c r="G4762" s="196" t="s">
        <v>132</v>
      </c>
      <c r="H4762" s="197">
        <v>1</v>
      </c>
      <c r="I4762" s="198"/>
      <c r="J4762" s="199">
        <f>ROUND(I4762*H4762,2)</f>
        <v>0</v>
      </c>
      <c r="K4762" s="195" t="s">
        <v>21</v>
      </c>
      <c r="L4762" s="61"/>
      <c r="M4762" s="200" t="s">
        <v>21</v>
      </c>
      <c r="N4762" s="201" t="s">
        <v>42</v>
      </c>
      <c r="O4762" s="42"/>
      <c r="P4762" s="202">
        <f>O4762*H4762</f>
        <v>0</v>
      </c>
      <c r="Q4762" s="202">
        <v>0</v>
      </c>
      <c r="R4762" s="202">
        <f>Q4762*H4762</f>
        <v>0</v>
      </c>
      <c r="S4762" s="202">
        <v>0</v>
      </c>
      <c r="T4762" s="203">
        <f>S4762*H4762</f>
        <v>0</v>
      </c>
      <c r="AR4762" s="24" t="s">
        <v>133</v>
      </c>
      <c r="AT4762" s="24" t="s">
        <v>129</v>
      </c>
      <c r="AU4762" s="24" t="s">
        <v>138</v>
      </c>
      <c r="AY4762" s="24" t="s">
        <v>126</v>
      </c>
      <c r="BE4762" s="204">
        <f>IF(N4762="základní",J4762,0)</f>
        <v>0</v>
      </c>
      <c r="BF4762" s="204">
        <f>IF(N4762="snížená",J4762,0)</f>
        <v>0</v>
      </c>
      <c r="BG4762" s="204">
        <f>IF(N4762="zákl. přenesená",J4762,0)</f>
        <v>0</v>
      </c>
      <c r="BH4762" s="204">
        <f>IF(N4762="sníž. přenesená",J4762,0)</f>
        <v>0</v>
      </c>
      <c r="BI4762" s="204">
        <f>IF(N4762="nulová",J4762,0)</f>
        <v>0</v>
      </c>
      <c r="BJ4762" s="24" t="s">
        <v>134</v>
      </c>
      <c r="BK4762" s="204">
        <f>ROUND(I4762*H4762,2)</f>
        <v>0</v>
      </c>
      <c r="BL4762" s="24" t="s">
        <v>133</v>
      </c>
      <c r="BM4762" s="24" t="s">
        <v>5842</v>
      </c>
    </row>
    <row r="4763" spans="2:65" s="1" customFormat="1" ht="13.5">
      <c r="B4763" s="41"/>
      <c r="C4763" s="63"/>
      <c r="D4763" s="205" t="s">
        <v>135</v>
      </c>
      <c r="E4763" s="63"/>
      <c r="F4763" s="206" t="s">
        <v>5841</v>
      </c>
      <c r="G4763" s="63"/>
      <c r="H4763" s="63"/>
      <c r="I4763" s="163"/>
      <c r="J4763" s="63"/>
      <c r="K4763" s="63"/>
      <c r="L4763" s="61"/>
      <c r="M4763" s="207"/>
      <c r="N4763" s="42"/>
      <c r="O4763" s="42"/>
      <c r="P4763" s="42"/>
      <c r="Q4763" s="42"/>
      <c r="R4763" s="42"/>
      <c r="S4763" s="42"/>
      <c r="T4763" s="78"/>
      <c r="AT4763" s="24" t="s">
        <v>135</v>
      </c>
      <c r="AU4763" s="24" t="s">
        <v>138</v>
      </c>
    </row>
    <row r="4764" spans="2:65" s="1" customFormat="1" ht="22.5" customHeight="1">
      <c r="B4764" s="41"/>
      <c r="C4764" s="193" t="s">
        <v>3516</v>
      </c>
      <c r="D4764" s="193" t="s">
        <v>129</v>
      </c>
      <c r="E4764" s="194" t="s">
        <v>5843</v>
      </c>
      <c r="F4764" s="195" t="s">
        <v>5414</v>
      </c>
      <c r="G4764" s="196" t="s">
        <v>297</v>
      </c>
      <c r="H4764" s="197">
        <v>30</v>
      </c>
      <c r="I4764" s="198"/>
      <c r="J4764" s="199">
        <f>ROUND(I4764*H4764,2)</f>
        <v>0</v>
      </c>
      <c r="K4764" s="195" t="s">
        <v>21</v>
      </c>
      <c r="L4764" s="61"/>
      <c r="M4764" s="200" t="s">
        <v>21</v>
      </c>
      <c r="N4764" s="201" t="s">
        <v>42</v>
      </c>
      <c r="O4764" s="42"/>
      <c r="P4764" s="202">
        <f>O4764*H4764</f>
        <v>0</v>
      </c>
      <c r="Q4764" s="202">
        <v>0</v>
      </c>
      <c r="R4764" s="202">
        <f>Q4764*H4764</f>
        <v>0</v>
      </c>
      <c r="S4764" s="202">
        <v>0</v>
      </c>
      <c r="T4764" s="203">
        <f>S4764*H4764</f>
        <v>0</v>
      </c>
      <c r="AR4764" s="24" t="s">
        <v>133</v>
      </c>
      <c r="AT4764" s="24" t="s">
        <v>129</v>
      </c>
      <c r="AU4764" s="24" t="s">
        <v>138</v>
      </c>
      <c r="AY4764" s="24" t="s">
        <v>126</v>
      </c>
      <c r="BE4764" s="204">
        <f>IF(N4764="základní",J4764,0)</f>
        <v>0</v>
      </c>
      <c r="BF4764" s="204">
        <f>IF(N4764="snížená",J4764,0)</f>
        <v>0</v>
      </c>
      <c r="BG4764" s="204">
        <f>IF(N4764="zákl. přenesená",J4764,0)</f>
        <v>0</v>
      </c>
      <c r="BH4764" s="204">
        <f>IF(N4764="sníž. přenesená",J4764,0)</f>
        <v>0</v>
      </c>
      <c r="BI4764" s="204">
        <f>IF(N4764="nulová",J4764,0)</f>
        <v>0</v>
      </c>
      <c r="BJ4764" s="24" t="s">
        <v>134</v>
      </c>
      <c r="BK4764" s="204">
        <f>ROUND(I4764*H4764,2)</f>
        <v>0</v>
      </c>
      <c r="BL4764" s="24" t="s">
        <v>133</v>
      </c>
      <c r="BM4764" s="24" t="s">
        <v>5844</v>
      </c>
    </row>
    <row r="4765" spans="2:65" s="1" customFormat="1" ht="13.5">
      <c r="B4765" s="41"/>
      <c r="C4765" s="63"/>
      <c r="D4765" s="205" t="s">
        <v>135</v>
      </c>
      <c r="E4765" s="63"/>
      <c r="F4765" s="206" t="s">
        <v>5414</v>
      </c>
      <c r="G4765" s="63"/>
      <c r="H4765" s="63"/>
      <c r="I4765" s="163"/>
      <c r="J4765" s="63"/>
      <c r="K4765" s="63"/>
      <c r="L4765" s="61"/>
      <c r="M4765" s="207"/>
      <c r="N4765" s="42"/>
      <c r="O4765" s="42"/>
      <c r="P4765" s="42"/>
      <c r="Q4765" s="42"/>
      <c r="R4765" s="42"/>
      <c r="S4765" s="42"/>
      <c r="T4765" s="78"/>
      <c r="AT4765" s="24" t="s">
        <v>135</v>
      </c>
      <c r="AU4765" s="24" t="s">
        <v>138</v>
      </c>
    </row>
    <row r="4766" spans="2:65" s="1" customFormat="1" ht="22.5" customHeight="1">
      <c r="B4766" s="41"/>
      <c r="C4766" s="193" t="s">
        <v>5845</v>
      </c>
      <c r="D4766" s="193" t="s">
        <v>129</v>
      </c>
      <c r="E4766" s="194" t="s">
        <v>5846</v>
      </c>
      <c r="F4766" s="195" t="s">
        <v>2090</v>
      </c>
      <c r="G4766" s="196" t="s">
        <v>132</v>
      </c>
      <c r="H4766" s="197">
        <v>1</v>
      </c>
      <c r="I4766" s="198"/>
      <c r="J4766" s="199">
        <f>ROUND(I4766*H4766,2)</f>
        <v>0</v>
      </c>
      <c r="K4766" s="195" t="s">
        <v>21</v>
      </c>
      <c r="L4766" s="61"/>
      <c r="M4766" s="200" t="s">
        <v>21</v>
      </c>
      <c r="N4766" s="201" t="s">
        <v>42</v>
      </c>
      <c r="O4766" s="42"/>
      <c r="P4766" s="202">
        <f>O4766*H4766</f>
        <v>0</v>
      </c>
      <c r="Q4766" s="202">
        <v>0</v>
      </c>
      <c r="R4766" s="202">
        <f>Q4766*H4766</f>
        <v>0</v>
      </c>
      <c r="S4766" s="202">
        <v>0</v>
      </c>
      <c r="T4766" s="203">
        <f>S4766*H4766</f>
        <v>0</v>
      </c>
      <c r="AR4766" s="24" t="s">
        <v>133</v>
      </c>
      <c r="AT4766" s="24" t="s">
        <v>129</v>
      </c>
      <c r="AU4766" s="24" t="s">
        <v>138</v>
      </c>
      <c r="AY4766" s="24" t="s">
        <v>126</v>
      </c>
      <c r="BE4766" s="204">
        <f>IF(N4766="základní",J4766,0)</f>
        <v>0</v>
      </c>
      <c r="BF4766" s="204">
        <f>IF(N4766="snížená",J4766,0)</f>
        <v>0</v>
      </c>
      <c r="BG4766" s="204">
        <f>IF(N4766="zákl. přenesená",J4766,0)</f>
        <v>0</v>
      </c>
      <c r="BH4766" s="204">
        <f>IF(N4766="sníž. přenesená",J4766,0)</f>
        <v>0</v>
      </c>
      <c r="BI4766" s="204">
        <f>IF(N4766="nulová",J4766,0)</f>
        <v>0</v>
      </c>
      <c r="BJ4766" s="24" t="s">
        <v>134</v>
      </c>
      <c r="BK4766" s="204">
        <f>ROUND(I4766*H4766,2)</f>
        <v>0</v>
      </c>
      <c r="BL4766" s="24" t="s">
        <v>133</v>
      </c>
      <c r="BM4766" s="24" t="s">
        <v>5847</v>
      </c>
    </row>
    <row r="4767" spans="2:65" s="1" customFormat="1" ht="13.5">
      <c r="B4767" s="41"/>
      <c r="C4767" s="63"/>
      <c r="D4767" s="205" t="s">
        <v>135</v>
      </c>
      <c r="E4767" s="63"/>
      <c r="F4767" s="206" t="s">
        <v>2090</v>
      </c>
      <c r="G4767" s="63"/>
      <c r="H4767" s="63"/>
      <c r="I4767" s="163"/>
      <c r="J4767" s="63"/>
      <c r="K4767" s="63"/>
      <c r="L4767" s="61"/>
      <c r="M4767" s="207"/>
      <c r="N4767" s="42"/>
      <c r="O4767" s="42"/>
      <c r="P4767" s="42"/>
      <c r="Q4767" s="42"/>
      <c r="R4767" s="42"/>
      <c r="S4767" s="42"/>
      <c r="T4767" s="78"/>
      <c r="AT4767" s="24" t="s">
        <v>135</v>
      </c>
      <c r="AU4767" s="24" t="s">
        <v>138</v>
      </c>
    </row>
    <row r="4768" spans="2:65" s="1" customFormat="1" ht="22.5" customHeight="1">
      <c r="B4768" s="41"/>
      <c r="C4768" s="193" t="s">
        <v>3520</v>
      </c>
      <c r="D4768" s="193" t="s">
        <v>129</v>
      </c>
      <c r="E4768" s="194" t="s">
        <v>5848</v>
      </c>
      <c r="F4768" s="195" t="s">
        <v>5849</v>
      </c>
      <c r="G4768" s="196" t="s">
        <v>132</v>
      </c>
      <c r="H4768" s="197">
        <v>1</v>
      </c>
      <c r="I4768" s="198"/>
      <c r="J4768" s="199">
        <f>ROUND(I4768*H4768,2)</f>
        <v>0</v>
      </c>
      <c r="K4768" s="195" t="s">
        <v>21</v>
      </c>
      <c r="L4768" s="61"/>
      <c r="M4768" s="200" t="s">
        <v>21</v>
      </c>
      <c r="N4768" s="201" t="s">
        <v>42</v>
      </c>
      <c r="O4768" s="42"/>
      <c r="P4768" s="202">
        <f>O4768*H4768</f>
        <v>0</v>
      </c>
      <c r="Q4768" s="202">
        <v>0</v>
      </c>
      <c r="R4768" s="202">
        <f>Q4768*H4768</f>
        <v>0</v>
      </c>
      <c r="S4768" s="202">
        <v>0</v>
      </c>
      <c r="T4768" s="203">
        <f>S4768*H4768</f>
        <v>0</v>
      </c>
      <c r="AR4768" s="24" t="s">
        <v>133</v>
      </c>
      <c r="AT4768" s="24" t="s">
        <v>129</v>
      </c>
      <c r="AU4768" s="24" t="s">
        <v>138</v>
      </c>
      <c r="AY4768" s="24" t="s">
        <v>126</v>
      </c>
      <c r="BE4768" s="204">
        <f>IF(N4768="základní",J4768,0)</f>
        <v>0</v>
      </c>
      <c r="BF4768" s="204">
        <f>IF(N4768="snížená",J4768,0)</f>
        <v>0</v>
      </c>
      <c r="BG4768" s="204">
        <f>IF(N4768="zákl. přenesená",J4768,0)</f>
        <v>0</v>
      </c>
      <c r="BH4768" s="204">
        <f>IF(N4768="sníž. přenesená",J4768,0)</f>
        <v>0</v>
      </c>
      <c r="BI4768" s="204">
        <f>IF(N4768="nulová",J4768,0)</f>
        <v>0</v>
      </c>
      <c r="BJ4768" s="24" t="s">
        <v>134</v>
      </c>
      <c r="BK4768" s="204">
        <f>ROUND(I4768*H4768,2)</f>
        <v>0</v>
      </c>
      <c r="BL4768" s="24" t="s">
        <v>133</v>
      </c>
      <c r="BM4768" s="24" t="s">
        <v>5850</v>
      </c>
    </row>
    <row r="4769" spans="2:65" s="1" customFormat="1" ht="13.5">
      <c r="B4769" s="41"/>
      <c r="C4769" s="63"/>
      <c r="D4769" s="205" t="s">
        <v>135</v>
      </c>
      <c r="E4769" s="63"/>
      <c r="F4769" s="206" t="s">
        <v>5849</v>
      </c>
      <c r="G4769" s="63"/>
      <c r="H4769" s="63"/>
      <c r="I4769" s="163"/>
      <c r="J4769" s="63"/>
      <c r="K4769" s="63"/>
      <c r="L4769" s="61"/>
      <c r="M4769" s="207"/>
      <c r="N4769" s="42"/>
      <c r="O4769" s="42"/>
      <c r="P4769" s="42"/>
      <c r="Q4769" s="42"/>
      <c r="R4769" s="42"/>
      <c r="S4769" s="42"/>
      <c r="T4769" s="78"/>
      <c r="AT4769" s="24" t="s">
        <v>135</v>
      </c>
      <c r="AU4769" s="24" t="s">
        <v>138</v>
      </c>
    </row>
    <row r="4770" spans="2:65" s="1" customFormat="1" ht="22.5" customHeight="1">
      <c r="B4770" s="41"/>
      <c r="C4770" s="193" t="s">
        <v>5851</v>
      </c>
      <c r="D4770" s="193" t="s">
        <v>129</v>
      </c>
      <c r="E4770" s="194" t="s">
        <v>5852</v>
      </c>
      <c r="F4770" s="195" t="s">
        <v>5419</v>
      </c>
      <c r="G4770" s="196" t="s">
        <v>132</v>
      </c>
      <c r="H4770" s="197">
        <v>1</v>
      </c>
      <c r="I4770" s="198"/>
      <c r="J4770" s="199">
        <f>ROUND(I4770*H4770,2)</f>
        <v>0</v>
      </c>
      <c r="K4770" s="195" t="s">
        <v>21</v>
      </c>
      <c r="L4770" s="61"/>
      <c r="M4770" s="200" t="s">
        <v>21</v>
      </c>
      <c r="N4770" s="201" t="s">
        <v>42</v>
      </c>
      <c r="O4770" s="42"/>
      <c r="P4770" s="202">
        <f>O4770*H4770</f>
        <v>0</v>
      </c>
      <c r="Q4770" s="202">
        <v>0</v>
      </c>
      <c r="R4770" s="202">
        <f>Q4770*H4770</f>
        <v>0</v>
      </c>
      <c r="S4770" s="202">
        <v>0</v>
      </c>
      <c r="T4770" s="203">
        <f>S4770*H4770</f>
        <v>0</v>
      </c>
      <c r="AR4770" s="24" t="s">
        <v>133</v>
      </c>
      <c r="AT4770" s="24" t="s">
        <v>129</v>
      </c>
      <c r="AU4770" s="24" t="s">
        <v>138</v>
      </c>
      <c r="AY4770" s="24" t="s">
        <v>126</v>
      </c>
      <c r="BE4770" s="204">
        <f>IF(N4770="základní",J4770,0)</f>
        <v>0</v>
      </c>
      <c r="BF4770" s="204">
        <f>IF(N4770="snížená",J4770,0)</f>
        <v>0</v>
      </c>
      <c r="BG4770" s="204">
        <f>IF(N4770="zákl. přenesená",J4770,0)</f>
        <v>0</v>
      </c>
      <c r="BH4770" s="204">
        <f>IF(N4770="sníž. přenesená",J4770,0)</f>
        <v>0</v>
      </c>
      <c r="BI4770" s="204">
        <f>IF(N4770="nulová",J4770,0)</f>
        <v>0</v>
      </c>
      <c r="BJ4770" s="24" t="s">
        <v>134</v>
      </c>
      <c r="BK4770" s="204">
        <f>ROUND(I4770*H4770,2)</f>
        <v>0</v>
      </c>
      <c r="BL4770" s="24" t="s">
        <v>133</v>
      </c>
      <c r="BM4770" s="24" t="s">
        <v>5853</v>
      </c>
    </row>
    <row r="4771" spans="2:65" s="1" customFormat="1" ht="13.5">
      <c r="B4771" s="41"/>
      <c r="C4771" s="63"/>
      <c r="D4771" s="208" t="s">
        <v>135</v>
      </c>
      <c r="E4771" s="63"/>
      <c r="F4771" s="209" t="s">
        <v>5419</v>
      </c>
      <c r="G4771" s="63"/>
      <c r="H4771" s="63"/>
      <c r="I4771" s="163"/>
      <c r="J4771" s="63"/>
      <c r="K4771" s="63"/>
      <c r="L4771" s="61"/>
      <c r="M4771" s="207"/>
      <c r="N4771" s="42"/>
      <c r="O4771" s="42"/>
      <c r="P4771" s="42"/>
      <c r="Q4771" s="42"/>
      <c r="R4771" s="42"/>
      <c r="S4771" s="42"/>
      <c r="T4771" s="78"/>
      <c r="AT4771" s="24" t="s">
        <v>135</v>
      </c>
      <c r="AU4771" s="24" t="s">
        <v>138</v>
      </c>
    </row>
    <row r="4772" spans="2:65" s="10" customFormat="1" ht="29.85" customHeight="1">
      <c r="B4772" s="176"/>
      <c r="C4772" s="177"/>
      <c r="D4772" s="178" t="s">
        <v>69</v>
      </c>
      <c r="E4772" s="262" t="s">
        <v>5854</v>
      </c>
      <c r="F4772" s="262" t="s">
        <v>5855</v>
      </c>
      <c r="G4772" s="177"/>
      <c r="H4772" s="177"/>
      <c r="I4772" s="180"/>
      <c r="J4772" s="263">
        <f>BK4772</f>
        <v>0</v>
      </c>
      <c r="K4772" s="177"/>
      <c r="L4772" s="182"/>
      <c r="M4772" s="183"/>
      <c r="N4772" s="184"/>
      <c r="O4772" s="184"/>
      <c r="P4772" s="185">
        <v>0</v>
      </c>
      <c r="Q4772" s="184"/>
      <c r="R4772" s="185">
        <v>0</v>
      </c>
      <c r="S4772" s="184"/>
      <c r="T4772" s="186">
        <v>0</v>
      </c>
      <c r="AR4772" s="187" t="s">
        <v>138</v>
      </c>
      <c r="AT4772" s="188" t="s">
        <v>69</v>
      </c>
      <c r="AU4772" s="188" t="s">
        <v>78</v>
      </c>
      <c r="AY4772" s="187" t="s">
        <v>126</v>
      </c>
      <c r="BK4772" s="189">
        <v>0</v>
      </c>
    </row>
    <row r="4773" spans="2:65" s="10" customFormat="1" ht="19.899999999999999" customHeight="1">
      <c r="B4773" s="176"/>
      <c r="C4773" s="177"/>
      <c r="D4773" s="190" t="s">
        <v>69</v>
      </c>
      <c r="E4773" s="191" t="s">
        <v>5856</v>
      </c>
      <c r="F4773" s="191" t="s">
        <v>5857</v>
      </c>
      <c r="G4773" s="177"/>
      <c r="H4773" s="177"/>
      <c r="I4773" s="180"/>
      <c r="J4773" s="192">
        <f>BK4773</f>
        <v>0</v>
      </c>
      <c r="K4773" s="177"/>
      <c r="L4773" s="182"/>
      <c r="M4773" s="183"/>
      <c r="N4773" s="184"/>
      <c r="O4773" s="184"/>
      <c r="P4773" s="185">
        <f>SUM(P4774:P4965)</f>
        <v>0</v>
      </c>
      <c r="Q4773" s="184"/>
      <c r="R4773" s="185">
        <f>SUM(R4774:R4965)</f>
        <v>0</v>
      </c>
      <c r="S4773" s="184"/>
      <c r="T4773" s="186">
        <f>SUM(T4774:T4965)</f>
        <v>0</v>
      </c>
      <c r="AR4773" s="187" t="s">
        <v>78</v>
      </c>
      <c r="AT4773" s="188" t="s">
        <v>69</v>
      </c>
      <c r="AU4773" s="188" t="s">
        <v>78</v>
      </c>
      <c r="AY4773" s="187" t="s">
        <v>126</v>
      </c>
      <c r="BK4773" s="189">
        <f>SUM(BK4774:BK4965)</f>
        <v>0</v>
      </c>
    </row>
    <row r="4774" spans="2:65" s="1" customFormat="1" ht="22.5" customHeight="1">
      <c r="B4774" s="41"/>
      <c r="C4774" s="193" t="s">
        <v>3524</v>
      </c>
      <c r="D4774" s="193" t="s">
        <v>129</v>
      </c>
      <c r="E4774" s="194" t="s">
        <v>5858</v>
      </c>
      <c r="F4774" s="195" t="s">
        <v>5859</v>
      </c>
      <c r="G4774" s="196" t="s">
        <v>489</v>
      </c>
      <c r="H4774" s="197">
        <v>20</v>
      </c>
      <c r="I4774" s="198"/>
      <c r="J4774" s="199">
        <f>ROUND(I4774*H4774,2)</f>
        <v>0</v>
      </c>
      <c r="K4774" s="195" t="s">
        <v>21</v>
      </c>
      <c r="L4774" s="61"/>
      <c r="M4774" s="200" t="s">
        <v>21</v>
      </c>
      <c r="N4774" s="201" t="s">
        <v>42</v>
      </c>
      <c r="O4774" s="42"/>
      <c r="P4774" s="202">
        <f>O4774*H4774</f>
        <v>0</v>
      </c>
      <c r="Q4774" s="202">
        <v>0</v>
      </c>
      <c r="R4774" s="202">
        <f>Q4774*H4774</f>
        <v>0</v>
      </c>
      <c r="S4774" s="202">
        <v>0</v>
      </c>
      <c r="T4774" s="203">
        <f>S4774*H4774</f>
        <v>0</v>
      </c>
      <c r="AR4774" s="24" t="s">
        <v>133</v>
      </c>
      <c r="AT4774" s="24" t="s">
        <v>129</v>
      </c>
      <c r="AU4774" s="24" t="s">
        <v>134</v>
      </c>
      <c r="AY4774" s="24" t="s">
        <v>126</v>
      </c>
      <c r="BE4774" s="204">
        <f>IF(N4774="základní",J4774,0)</f>
        <v>0</v>
      </c>
      <c r="BF4774" s="204">
        <f>IF(N4774="snížená",J4774,0)</f>
        <v>0</v>
      </c>
      <c r="BG4774" s="204">
        <f>IF(N4774="zákl. přenesená",J4774,0)</f>
        <v>0</v>
      </c>
      <c r="BH4774" s="204">
        <f>IF(N4774="sníž. přenesená",J4774,0)</f>
        <v>0</v>
      </c>
      <c r="BI4774" s="204">
        <f>IF(N4774="nulová",J4774,0)</f>
        <v>0</v>
      </c>
      <c r="BJ4774" s="24" t="s">
        <v>134</v>
      </c>
      <c r="BK4774" s="204">
        <f>ROUND(I4774*H4774,2)</f>
        <v>0</v>
      </c>
      <c r="BL4774" s="24" t="s">
        <v>133</v>
      </c>
      <c r="BM4774" s="24" t="s">
        <v>5860</v>
      </c>
    </row>
    <row r="4775" spans="2:65" s="1" customFormat="1" ht="13.5">
      <c r="B4775" s="41"/>
      <c r="C4775" s="63"/>
      <c r="D4775" s="205" t="s">
        <v>135</v>
      </c>
      <c r="E4775" s="63"/>
      <c r="F4775" s="206" t="s">
        <v>5859</v>
      </c>
      <c r="G4775" s="63"/>
      <c r="H4775" s="63"/>
      <c r="I4775" s="163"/>
      <c r="J4775" s="63"/>
      <c r="K4775" s="63"/>
      <c r="L4775" s="61"/>
      <c r="M4775" s="207"/>
      <c r="N4775" s="42"/>
      <c r="O4775" s="42"/>
      <c r="P4775" s="42"/>
      <c r="Q4775" s="42"/>
      <c r="R4775" s="42"/>
      <c r="S4775" s="42"/>
      <c r="T4775" s="78"/>
      <c r="AT4775" s="24" t="s">
        <v>135</v>
      </c>
      <c r="AU4775" s="24" t="s">
        <v>134</v>
      </c>
    </row>
    <row r="4776" spans="2:65" s="1" customFormat="1" ht="31.5" customHeight="1">
      <c r="B4776" s="41"/>
      <c r="C4776" s="193" t="s">
        <v>5861</v>
      </c>
      <c r="D4776" s="193" t="s">
        <v>129</v>
      </c>
      <c r="E4776" s="194" t="s">
        <v>5862</v>
      </c>
      <c r="F4776" s="195" t="s">
        <v>5863</v>
      </c>
      <c r="G4776" s="196" t="s">
        <v>489</v>
      </c>
      <c r="H4776" s="197">
        <v>11</v>
      </c>
      <c r="I4776" s="198"/>
      <c r="J4776" s="199">
        <f>ROUND(I4776*H4776,2)</f>
        <v>0</v>
      </c>
      <c r="K4776" s="195" t="s">
        <v>21</v>
      </c>
      <c r="L4776" s="61"/>
      <c r="M4776" s="200" t="s">
        <v>21</v>
      </c>
      <c r="N4776" s="201" t="s">
        <v>42</v>
      </c>
      <c r="O4776" s="42"/>
      <c r="P4776" s="202">
        <f>O4776*H4776</f>
        <v>0</v>
      </c>
      <c r="Q4776" s="202">
        <v>0</v>
      </c>
      <c r="R4776" s="202">
        <f>Q4776*H4776</f>
        <v>0</v>
      </c>
      <c r="S4776" s="202">
        <v>0</v>
      </c>
      <c r="T4776" s="203">
        <f>S4776*H4776</f>
        <v>0</v>
      </c>
      <c r="AR4776" s="24" t="s">
        <v>133</v>
      </c>
      <c r="AT4776" s="24" t="s">
        <v>129</v>
      </c>
      <c r="AU4776" s="24" t="s">
        <v>134</v>
      </c>
      <c r="AY4776" s="24" t="s">
        <v>126</v>
      </c>
      <c r="BE4776" s="204">
        <f>IF(N4776="základní",J4776,0)</f>
        <v>0</v>
      </c>
      <c r="BF4776" s="204">
        <f>IF(N4776="snížená",J4776,0)</f>
        <v>0</v>
      </c>
      <c r="BG4776" s="204">
        <f>IF(N4776="zákl. přenesená",J4776,0)</f>
        <v>0</v>
      </c>
      <c r="BH4776" s="204">
        <f>IF(N4776="sníž. přenesená",J4776,0)</f>
        <v>0</v>
      </c>
      <c r="BI4776" s="204">
        <f>IF(N4776="nulová",J4776,0)</f>
        <v>0</v>
      </c>
      <c r="BJ4776" s="24" t="s">
        <v>134</v>
      </c>
      <c r="BK4776" s="204">
        <f>ROUND(I4776*H4776,2)</f>
        <v>0</v>
      </c>
      <c r="BL4776" s="24" t="s">
        <v>133</v>
      </c>
      <c r="BM4776" s="24" t="s">
        <v>5864</v>
      </c>
    </row>
    <row r="4777" spans="2:65" s="1" customFormat="1" ht="27">
      <c r="B4777" s="41"/>
      <c r="C4777" s="63"/>
      <c r="D4777" s="205" t="s">
        <v>135</v>
      </c>
      <c r="E4777" s="63"/>
      <c r="F4777" s="206" t="s">
        <v>5863</v>
      </c>
      <c r="G4777" s="63"/>
      <c r="H4777" s="63"/>
      <c r="I4777" s="163"/>
      <c r="J4777" s="63"/>
      <c r="K4777" s="63"/>
      <c r="L4777" s="61"/>
      <c r="M4777" s="207"/>
      <c r="N4777" s="42"/>
      <c r="O4777" s="42"/>
      <c r="P4777" s="42"/>
      <c r="Q4777" s="42"/>
      <c r="R4777" s="42"/>
      <c r="S4777" s="42"/>
      <c r="T4777" s="78"/>
      <c r="AT4777" s="24" t="s">
        <v>135</v>
      </c>
      <c r="AU4777" s="24" t="s">
        <v>134</v>
      </c>
    </row>
    <row r="4778" spans="2:65" s="1" customFormat="1" ht="22.5" customHeight="1">
      <c r="B4778" s="41"/>
      <c r="C4778" s="193" t="s">
        <v>3529</v>
      </c>
      <c r="D4778" s="193" t="s">
        <v>129</v>
      </c>
      <c r="E4778" s="194" t="s">
        <v>5865</v>
      </c>
      <c r="F4778" s="195" t="s">
        <v>5866</v>
      </c>
      <c r="G4778" s="196" t="s">
        <v>489</v>
      </c>
      <c r="H4778" s="197">
        <v>50</v>
      </c>
      <c r="I4778" s="198"/>
      <c r="J4778" s="199">
        <f>ROUND(I4778*H4778,2)</f>
        <v>0</v>
      </c>
      <c r="K4778" s="195" t="s">
        <v>21</v>
      </c>
      <c r="L4778" s="61"/>
      <c r="M4778" s="200" t="s">
        <v>21</v>
      </c>
      <c r="N4778" s="201" t="s">
        <v>42</v>
      </c>
      <c r="O4778" s="42"/>
      <c r="P4778" s="202">
        <f>O4778*H4778</f>
        <v>0</v>
      </c>
      <c r="Q4778" s="202">
        <v>0</v>
      </c>
      <c r="R4778" s="202">
        <f>Q4778*H4778</f>
        <v>0</v>
      </c>
      <c r="S4778" s="202">
        <v>0</v>
      </c>
      <c r="T4778" s="203">
        <f>S4778*H4778</f>
        <v>0</v>
      </c>
      <c r="AR4778" s="24" t="s">
        <v>133</v>
      </c>
      <c r="AT4778" s="24" t="s">
        <v>129</v>
      </c>
      <c r="AU4778" s="24" t="s">
        <v>134</v>
      </c>
      <c r="AY4778" s="24" t="s">
        <v>126</v>
      </c>
      <c r="BE4778" s="204">
        <f>IF(N4778="základní",J4778,0)</f>
        <v>0</v>
      </c>
      <c r="BF4778" s="204">
        <f>IF(N4778="snížená",J4778,0)</f>
        <v>0</v>
      </c>
      <c r="BG4778" s="204">
        <f>IF(N4778="zákl. přenesená",J4778,0)</f>
        <v>0</v>
      </c>
      <c r="BH4778" s="204">
        <f>IF(N4778="sníž. přenesená",J4778,0)</f>
        <v>0</v>
      </c>
      <c r="BI4778" s="204">
        <f>IF(N4778="nulová",J4778,0)</f>
        <v>0</v>
      </c>
      <c r="BJ4778" s="24" t="s">
        <v>134</v>
      </c>
      <c r="BK4778" s="204">
        <f>ROUND(I4778*H4778,2)</f>
        <v>0</v>
      </c>
      <c r="BL4778" s="24" t="s">
        <v>133</v>
      </c>
      <c r="BM4778" s="24" t="s">
        <v>5867</v>
      </c>
    </row>
    <row r="4779" spans="2:65" s="1" customFormat="1" ht="13.5">
      <c r="B4779" s="41"/>
      <c r="C4779" s="63"/>
      <c r="D4779" s="205" t="s">
        <v>135</v>
      </c>
      <c r="E4779" s="63"/>
      <c r="F4779" s="206" t="s">
        <v>5866</v>
      </c>
      <c r="G4779" s="63"/>
      <c r="H4779" s="63"/>
      <c r="I4779" s="163"/>
      <c r="J4779" s="63"/>
      <c r="K4779" s="63"/>
      <c r="L4779" s="61"/>
      <c r="M4779" s="207"/>
      <c r="N4779" s="42"/>
      <c r="O4779" s="42"/>
      <c r="P4779" s="42"/>
      <c r="Q4779" s="42"/>
      <c r="R4779" s="42"/>
      <c r="S4779" s="42"/>
      <c r="T4779" s="78"/>
      <c r="AT4779" s="24" t="s">
        <v>135</v>
      </c>
      <c r="AU4779" s="24" t="s">
        <v>134</v>
      </c>
    </row>
    <row r="4780" spans="2:65" s="1" customFormat="1" ht="22.5" customHeight="1">
      <c r="B4780" s="41"/>
      <c r="C4780" s="193" t="s">
        <v>5868</v>
      </c>
      <c r="D4780" s="193" t="s">
        <v>129</v>
      </c>
      <c r="E4780" s="194" t="s">
        <v>5869</v>
      </c>
      <c r="F4780" s="195" t="s">
        <v>5870</v>
      </c>
      <c r="G4780" s="196" t="s">
        <v>489</v>
      </c>
      <c r="H4780" s="197">
        <v>55</v>
      </c>
      <c r="I4780" s="198"/>
      <c r="J4780" s="199">
        <f>ROUND(I4780*H4780,2)</f>
        <v>0</v>
      </c>
      <c r="K4780" s="195" t="s">
        <v>21</v>
      </c>
      <c r="L4780" s="61"/>
      <c r="M4780" s="200" t="s">
        <v>21</v>
      </c>
      <c r="N4780" s="201" t="s">
        <v>42</v>
      </c>
      <c r="O4780" s="42"/>
      <c r="P4780" s="202">
        <f>O4780*H4780</f>
        <v>0</v>
      </c>
      <c r="Q4780" s="202">
        <v>0</v>
      </c>
      <c r="R4780" s="202">
        <f>Q4780*H4780</f>
        <v>0</v>
      </c>
      <c r="S4780" s="202">
        <v>0</v>
      </c>
      <c r="T4780" s="203">
        <f>S4780*H4780</f>
        <v>0</v>
      </c>
      <c r="AR4780" s="24" t="s">
        <v>133</v>
      </c>
      <c r="AT4780" s="24" t="s">
        <v>129</v>
      </c>
      <c r="AU4780" s="24" t="s">
        <v>134</v>
      </c>
      <c r="AY4780" s="24" t="s">
        <v>126</v>
      </c>
      <c r="BE4780" s="204">
        <f>IF(N4780="základní",J4780,0)</f>
        <v>0</v>
      </c>
      <c r="BF4780" s="204">
        <f>IF(N4780="snížená",J4780,0)</f>
        <v>0</v>
      </c>
      <c r="BG4780" s="204">
        <f>IF(N4780="zákl. přenesená",J4780,0)</f>
        <v>0</v>
      </c>
      <c r="BH4780" s="204">
        <f>IF(N4780="sníž. přenesená",J4780,0)</f>
        <v>0</v>
      </c>
      <c r="BI4780" s="204">
        <f>IF(N4780="nulová",J4780,0)</f>
        <v>0</v>
      </c>
      <c r="BJ4780" s="24" t="s">
        <v>134</v>
      </c>
      <c r="BK4780" s="204">
        <f>ROUND(I4780*H4780,2)</f>
        <v>0</v>
      </c>
      <c r="BL4780" s="24" t="s">
        <v>133</v>
      </c>
      <c r="BM4780" s="24" t="s">
        <v>5871</v>
      </c>
    </row>
    <row r="4781" spans="2:65" s="1" customFormat="1" ht="13.5">
      <c r="B4781" s="41"/>
      <c r="C4781" s="63"/>
      <c r="D4781" s="205" t="s">
        <v>135</v>
      </c>
      <c r="E4781" s="63"/>
      <c r="F4781" s="206" t="s">
        <v>5870</v>
      </c>
      <c r="G4781" s="63"/>
      <c r="H4781" s="63"/>
      <c r="I4781" s="163"/>
      <c r="J4781" s="63"/>
      <c r="K4781" s="63"/>
      <c r="L4781" s="61"/>
      <c r="M4781" s="207"/>
      <c r="N4781" s="42"/>
      <c r="O4781" s="42"/>
      <c r="P4781" s="42"/>
      <c r="Q4781" s="42"/>
      <c r="R4781" s="42"/>
      <c r="S4781" s="42"/>
      <c r="T4781" s="78"/>
      <c r="AT4781" s="24" t="s">
        <v>135</v>
      </c>
      <c r="AU4781" s="24" t="s">
        <v>134</v>
      </c>
    </row>
    <row r="4782" spans="2:65" s="1" customFormat="1" ht="22.5" customHeight="1">
      <c r="B4782" s="41"/>
      <c r="C4782" s="193" t="s">
        <v>3533</v>
      </c>
      <c r="D4782" s="193" t="s">
        <v>129</v>
      </c>
      <c r="E4782" s="194" t="s">
        <v>5872</v>
      </c>
      <c r="F4782" s="195" t="s">
        <v>5873</v>
      </c>
      <c r="G4782" s="196" t="s">
        <v>489</v>
      </c>
      <c r="H4782" s="197">
        <v>31</v>
      </c>
      <c r="I4782" s="198"/>
      <c r="J4782" s="199">
        <f>ROUND(I4782*H4782,2)</f>
        <v>0</v>
      </c>
      <c r="K4782" s="195" t="s">
        <v>21</v>
      </c>
      <c r="L4782" s="61"/>
      <c r="M4782" s="200" t="s">
        <v>21</v>
      </c>
      <c r="N4782" s="201" t="s">
        <v>42</v>
      </c>
      <c r="O4782" s="42"/>
      <c r="P4782" s="202">
        <f>O4782*H4782</f>
        <v>0</v>
      </c>
      <c r="Q4782" s="202">
        <v>0</v>
      </c>
      <c r="R4782" s="202">
        <f>Q4782*H4782</f>
        <v>0</v>
      </c>
      <c r="S4782" s="202">
        <v>0</v>
      </c>
      <c r="T4782" s="203">
        <f>S4782*H4782</f>
        <v>0</v>
      </c>
      <c r="AR4782" s="24" t="s">
        <v>133</v>
      </c>
      <c r="AT4782" s="24" t="s">
        <v>129</v>
      </c>
      <c r="AU4782" s="24" t="s">
        <v>134</v>
      </c>
      <c r="AY4782" s="24" t="s">
        <v>126</v>
      </c>
      <c r="BE4782" s="204">
        <f>IF(N4782="základní",J4782,0)</f>
        <v>0</v>
      </c>
      <c r="BF4782" s="204">
        <f>IF(N4782="snížená",J4782,0)</f>
        <v>0</v>
      </c>
      <c r="BG4782" s="204">
        <f>IF(N4782="zákl. přenesená",J4782,0)</f>
        <v>0</v>
      </c>
      <c r="BH4782" s="204">
        <f>IF(N4782="sníž. přenesená",J4782,0)</f>
        <v>0</v>
      </c>
      <c r="BI4782" s="204">
        <f>IF(N4782="nulová",J4782,0)</f>
        <v>0</v>
      </c>
      <c r="BJ4782" s="24" t="s">
        <v>134</v>
      </c>
      <c r="BK4782" s="204">
        <f>ROUND(I4782*H4782,2)</f>
        <v>0</v>
      </c>
      <c r="BL4782" s="24" t="s">
        <v>133</v>
      </c>
      <c r="BM4782" s="24" t="s">
        <v>5874</v>
      </c>
    </row>
    <row r="4783" spans="2:65" s="1" customFormat="1" ht="13.5">
      <c r="B4783" s="41"/>
      <c r="C4783" s="63"/>
      <c r="D4783" s="205" t="s">
        <v>135</v>
      </c>
      <c r="E4783" s="63"/>
      <c r="F4783" s="206" t="s">
        <v>5873</v>
      </c>
      <c r="G4783" s="63"/>
      <c r="H4783" s="63"/>
      <c r="I4783" s="163"/>
      <c r="J4783" s="63"/>
      <c r="K4783" s="63"/>
      <c r="L4783" s="61"/>
      <c r="M4783" s="207"/>
      <c r="N4783" s="42"/>
      <c r="O4783" s="42"/>
      <c r="P4783" s="42"/>
      <c r="Q4783" s="42"/>
      <c r="R4783" s="42"/>
      <c r="S4783" s="42"/>
      <c r="T4783" s="78"/>
      <c r="AT4783" s="24" t="s">
        <v>135</v>
      </c>
      <c r="AU4783" s="24" t="s">
        <v>134</v>
      </c>
    </row>
    <row r="4784" spans="2:65" s="1" customFormat="1" ht="22.5" customHeight="1">
      <c r="B4784" s="41"/>
      <c r="C4784" s="193" t="s">
        <v>5875</v>
      </c>
      <c r="D4784" s="193" t="s">
        <v>129</v>
      </c>
      <c r="E4784" s="194" t="s">
        <v>5876</v>
      </c>
      <c r="F4784" s="195" t="s">
        <v>5877</v>
      </c>
      <c r="G4784" s="196" t="s">
        <v>489</v>
      </c>
      <c r="H4784" s="197">
        <v>55</v>
      </c>
      <c r="I4784" s="198"/>
      <c r="J4784" s="199">
        <f>ROUND(I4784*H4784,2)</f>
        <v>0</v>
      </c>
      <c r="K4784" s="195" t="s">
        <v>21</v>
      </c>
      <c r="L4784" s="61"/>
      <c r="M4784" s="200" t="s">
        <v>21</v>
      </c>
      <c r="N4784" s="201" t="s">
        <v>42</v>
      </c>
      <c r="O4784" s="42"/>
      <c r="P4784" s="202">
        <f>O4784*H4784</f>
        <v>0</v>
      </c>
      <c r="Q4784" s="202">
        <v>0</v>
      </c>
      <c r="R4784" s="202">
        <f>Q4784*H4784</f>
        <v>0</v>
      </c>
      <c r="S4784" s="202">
        <v>0</v>
      </c>
      <c r="T4784" s="203">
        <f>S4784*H4784</f>
        <v>0</v>
      </c>
      <c r="AR4784" s="24" t="s">
        <v>133</v>
      </c>
      <c r="AT4784" s="24" t="s">
        <v>129</v>
      </c>
      <c r="AU4784" s="24" t="s">
        <v>134</v>
      </c>
      <c r="AY4784" s="24" t="s">
        <v>126</v>
      </c>
      <c r="BE4784" s="204">
        <f>IF(N4784="základní",J4784,0)</f>
        <v>0</v>
      </c>
      <c r="BF4784" s="204">
        <f>IF(N4784="snížená",J4784,0)</f>
        <v>0</v>
      </c>
      <c r="BG4784" s="204">
        <f>IF(N4784="zákl. přenesená",J4784,0)</f>
        <v>0</v>
      </c>
      <c r="BH4784" s="204">
        <f>IF(N4784="sníž. přenesená",J4784,0)</f>
        <v>0</v>
      </c>
      <c r="BI4784" s="204">
        <f>IF(N4784="nulová",J4784,0)</f>
        <v>0</v>
      </c>
      <c r="BJ4784" s="24" t="s">
        <v>134</v>
      </c>
      <c r="BK4784" s="204">
        <f>ROUND(I4784*H4784,2)</f>
        <v>0</v>
      </c>
      <c r="BL4784" s="24" t="s">
        <v>133</v>
      </c>
      <c r="BM4784" s="24" t="s">
        <v>5878</v>
      </c>
    </row>
    <row r="4785" spans="2:65" s="1" customFormat="1" ht="13.5">
      <c r="B4785" s="41"/>
      <c r="C4785" s="63"/>
      <c r="D4785" s="205" t="s">
        <v>135</v>
      </c>
      <c r="E4785" s="63"/>
      <c r="F4785" s="206" t="s">
        <v>5877</v>
      </c>
      <c r="G4785" s="63"/>
      <c r="H4785" s="63"/>
      <c r="I4785" s="163"/>
      <c r="J4785" s="63"/>
      <c r="K4785" s="63"/>
      <c r="L4785" s="61"/>
      <c r="M4785" s="207"/>
      <c r="N4785" s="42"/>
      <c r="O4785" s="42"/>
      <c r="P4785" s="42"/>
      <c r="Q4785" s="42"/>
      <c r="R4785" s="42"/>
      <c r="S4785" s="42"/>
      <c r="T4785" s="78"/>
      <c r="AT4785" s="24" t="s">
        <v>135</v>
      </c>
      <c r="AU4785" s="24" t="s">
        <v>134</v>
      </c>
    </row>
    <row r="4786" spans="2:65" s="1" customFormat="1" ht="22.5" customHeight="1">
      <c r="B4786" s="41"/>
      <c r="C4786" s="193" t="s">
        <v>3538</v>
      </c>
      <c r="D4786" s="193" t="s">
        <v>129</v>
      </c>
      <c r="E4786" s="194" t="s">
        <v>5879</v>
      </c>
      <c r="F4786" s="195" t="s">
        <v>5880</v>
      </c>
      <c r="G4786" s="196" t="s">
        <v>169</v>
      </c>
      <c r="H4786" s="197">
        <v>32</v>
      </c>
      <c r="I4786" s="198"/>
      <c r="J4786" s="199">
        <f>ROUND(I4786*H4786,2)</f>
        <v>0</v>
      </c>
      <c r="K4786" s="195" t="s">
        <v>21</v>
      </c>
      <c r="L4786" s="61"/>
      <c r="M4786" s="200" t="s">
        <v>21</v>
      </c>
      <c r="N4786" s="201" t="s">
        <v>42</v>
      </c>
      <c r="O4786" s="42"/>
      <c r="P4786" s="202">
        <f>O4786*H4786</f>
        <v>0</v>
      </c>
      <c r="Q4786" s="202">
        <v>0</v>
      </c>
      <c r="R4786" s="202">
        <f>Q4786*H4786</f>
        <v>0</v>
      </c>
      <c r="S4786" s="202">
        <v>0</v>
      </c>
      <c r="T4786" s="203">
        <f>S4786*H4786</f>
        <v>0</v>
      </c>
      <c r="AR4786" s="24" t="s">
        <v>133</v>
      </c>
      <c r="AT4786" s="24" t="s">
        <v>129</v>
      </c>
      <c r="AU4786" s="24" t="s">
        <v>134</v>
      </c>
      <c r="AY4786" s="24" t="s">
        <v>126</v>
      </c>
      <c r="BE4786" s="204">
        <f>IF(N4786="základní",J4786,0)</f>
        <v>0</v>
      </c>
      <c r="BF4786" s="204">
        <f>IF(N4786="snížená",J4786,0)</f>
        <v>0</v>
      </c>
      <c r="BG4786" s="204">
        <f>IF(N4786="zákl. přenesená",J4786,0)</f>
        <v>0</v>
      </c>
      <c r="BH4786" s="204">
        <f>IF(N4786="sníž. přenesená",J4786,0)</f>
        <v>0</v>
      </c>
      <c r="BI4786" s="204">
        <f>IF(N4786="nulová",J4786,0)</f>
        <v>0</v>
      </c>
      <c r="BJ4786" s="24" t="s">
        <v>134</v>
      </c>
      <c r="BK4786" s="204">
        <f>ROUND(I4786*H4786,2)</f>
        <v>0</v>
      </c>
      <c r="BL4786" s="24" t="s">
        <v>133</v>
      </c>
      <c r="BM4786" s="24" t="s">
        <v>5881</v>
      </c>
    </row>
    <row r="4787" spans="2:65" s="1" customFormat="1" ht="13.5">
      <c r="B4787" s="41"/>
      <c r="C4787" s="63"/>
      <c r="D4787" s="205" t="s">
        <v>135</v>
      </c>
      <c r="E4787" s="63"/>
      <c r="F4787" s="206" t="s">
        <v>5880</v>
      </c>
      <c r="G4787" s="63"/>
      <c r="H4787" s="63"/>
      <c r="I4787" s="163"/>
      <c r="J4787" s="63"/>
      <c r="K4787" s="63"/>
      <c r="L4787" s="61"/>
      <c r="M4787" s="207"/>
      <c r="N4787" s="42"/>
      <c r="O4787" s="42"/>
      <c r="P4787" s="42"/>
      <c r="Q4787" s="42"/>
      <c r="R4787" s="42"/>
      <c r="S4787" s="42"/>
      <c r="T4787" s="78"/>
      <c r="AT4787" s="24" t="s">
        <v>135</v>
      </c>
      <c r="AU4787" s="24" t="s">
        <v>134</v>
      </c>
    </row>
    <row r="4788" spans="2:65" s="1" customFormat="1" ht="22.5" customHeight="1">
      <c r="B4788" s="41"/>
      <c r="C4788" s="193" t="s">
        <v>5882</v>
      </c>
      <c r="D4788" s="193" t="s">
        <v>129</v>
      </c>
      <c r="E4788" s="194" t="s">
        <v>5883</v>
      </c>
      <c r="F4788" s="195" t="s">
        <v>5884</v>
      </c>
      <c r="G4788" s="196" t="s">
        <v>489</v>
      </c>
      <c r="H4788" s="197">
        <v>31</v>
      </c>
      <c r="I4788" s="198"/>
      <c r="J4788" s="199">
        <f>ROUND(I4788*H4788,2)</f>
        <v>0</v>
      </c>
      <c r="K4788" s="195" t="s">
        <v>21</v>
      </c>
      <c r="L4788" s="61"/>
      <c r="M4788" s="200" t="s">
        <v>21</v>
      </c>
      <c r="N4788" s="201" t="s">
        <v>42</v>
      </c>
      <c r="O4788" s="42"/>
      <c r="P4788" s="202">
        <f>O4788*H4788</f>
        <v>0</v>
      </c>
      <c r="Q4788" s="202">
        <v>0</v>
      </c>
      <c r="R4788" s="202">
        <f>Q4788*H4788</f>
        <v>0</v>
      </c>
      <c r="S4788" s="202">
        <v>0</v>
      </c>
      <c r="T4788" s="203">
        <f>S4788*H4788</f>
        <v>0</v>
      </c>
      <c r="AR4788" s="24" t="s">
        <v>133</v>
      </c>
      <c r="AT4788" s="24" t="s">
        <v>129</v>
      </c>
      <c r="AU4788" s="24" t="s">
        <v>134</v>
      </c>
      <c r="AY4788" s="24" t="s">
        <v>126</v>
      </c>
      <c r="BE4788" s="204">
        <f>IF(N4788="základní",J4788,0)</f>
        <v>0</v>
      </c>
      <c r="BF4788" s="204">
        <f>IF(N4788="snížená",J4788,0)</f>
        <v>0</v>
      </c>
      <c r="BG4788" s="204">
        <f>IF(N4788="zákl. přenesená",J4788,0)</f>
        <v>0</v>
      </c>
      <c r="BH4788" s="204">
        <f>IF(N4788="sníž. přenesená",J4788,0)</f>
        <v>0</v>
      </c>
      <c r="BI4788" s="204">
        <f>IF(N4788="nulová",J4788,0)</f>
        <v>0</v>
      </c>
      <c r="BJ4788" s="24" t="s">
        <v>134</v>
      </c>
      <c r="BK4788" s="204">
        <f>ROUND(I4788*H4788,2)</f>
        <v>0</v>
      </c>
      <c r="BL4788" s="24" t="s">
        <v>133</v>
      </c>
      <c r="BM4788" s="24" t="s">
        <v>5885</v>
      </c>
    </row>
    <row r="4789" spans="2:65" s="1" customFormat="1" ht="13.5">
      <c r="B4789" s="41"/>
      <c r="C4789" s="63"/>
      <c r="D4789" s="205" t="s">
        <v>135</v>
      </c>
      <c r="E4789" s="63"/>
      <c r="F4789" s="206" t="s">
        <v>5884</v>
      </c>
      <c r="G4789" s="63"/>
      <c r="H4789" s="63"/>
      <c r="I4789" s="163"/>
      <c r="J4789" s="63"/>
      <c r="K4789" s="63"/>
      <c r="L4789" s="61"/>
      <c r="M4789" s="207"/>
      <c r="N4789" s="42"/>
      <c r="O4789" s="42"/>
      <c r="P4789" s="42"/>
      <c r="Q4789" s="42"/>
      <c r="R4789" s="42"/>
      <c r="S4789" s="42"/>
      <c r="T4789" s="78"/>
      <c r="AT4789" s="24" t="s">
        <v>135</v>
      </c>
      <c r="AU4789" s="24" t="s">
        <v>134</v>
      </c>
    </row>
    <row r="4790" spans="2:65" s="1" customFormat="1" ht="22.5" customHeight="1">
      <c r="B4790" s="41"/>
      <c r="C4790" s="193" t="s">
        <v>3542</v>
      </c>
      <c r="D4790" s="193" t="s">
        <v>129</v>
      </c>
      <c r="E4790" s="194" t="s">
        <v>5886</v>
      </c>
      <c r="F4790" s="195" t="s">
        <v>5887</v>
      </c>
      <c r="G4790" s="196" t="s">
        <v>489</v>
      </c>
      <c r="H4790" s="197">
        <v>7</v>
      </c>
      <c r="I4790" s="198"/>
      <c r="J4790" s="199">
        <f>ROUND(I4790*H4790,2)</f>
        <v>0</v>
      </c>
      <c r="K4790" s="195" t="s">
        <v>21</v>
      </c>
      <c r="L4790" s="61"/>
      <c r="M4790" s="200" t="s">
        <v>21</v>
      </c>
      <c r="N4790" s="201" t="s">
        <v>42</v>
      </c>
      <c r="O4790" s="42"/>
      <c r="P4790" s="202">
        <f>O4790*H4790</f>
        <v>0</v>
      </c>
      <c r="Q4790" s="202">
        <v>0</v>
      </c>
      <c r="R4790" s="202">
        <f>Q4790*H4790</f>
        <v>0</v>
      </c>
      <c r="S4790" s="202">
        <v>0</v>
      </c>
      <c r="T4790" s="203">
        <f>S4790*H4790</f>
        <v>0</v>
      </c>
      <c r="AR4790" s="24" t="s">
        <v>133</v>
      </c>
      <c r="AT4790" s="24" t="s">
        <v>129</v>
      </c>
      <c r="AU4790" s="24" t="s">
        <v>134</v>
      </c>
      <c r="AY4790" s="24" t="s">
        <v>126</v>
      </c>
      <c r="BE4790" s="204">
        <f>IF(N4790="základní",J4790,0)</f>
        <v>0</v>
      </c>
      <c r="BF4790" s="204">
        <f>IF(N4790="snížená",J4790,0)</f>
        <v>0</v>
      </c>
      <c r="BG4790" s="204">
        <f>IF(N4790="zákl. přenesená",J4790,0)</f>
        <v>0</v>
      </c>
      <c r="BH4790" s="204">
        <f>IF(N4790="sníž. přenesená",J4790,0)</f>
        <v>0</v>
      </c>
      <c r="BI4790" s="204">
        <f>IF(N4790="nulová",J4790,0)</f>
        <v>0</v>
      </c>
      <c r="BJ4790" s="24" t="s">
        <v>134</v>
      </c>
      <c r="BK4790" s="204">
        <f>ROUND(I4790*H4790,2)</f>
        <v>0</v>
      </c>
      <c r="BL4790" s="24" t="s">
        <v>133</v>
      </c>
      <c r="BM4790" s="24" t="s">
        <v>5888</v>
      </c>
    </row>
    <row r="4791" spans="2:65" s="1" customFormat="1" ht="13.5">
      <c r="B4791" s="41"/>
      <c r="C4791" s="63"/>
      <c r="D4791" s="205" t="s">
        <v>135</v>
      </c>
      <c r="E4791" s="63"/>
      <c r="F4791" s="206" t="s">
        <v>5887</v>
      </c>
      <c r="G4791" s="63"/>
      <c r="H4791" s="63"/>
      <c r="I4791" s="163"/>
      <c r="J4791" s="63"/>
      <c r="K4791" s="63"/>
      <c r="L4791" s="61"/>
      <c r="M4791" s="207"/>
      <c r="N4791" s="42"/>
      <c r="O4791" s="42"/>
      <c r="P4791" s="42"/>
      <c r="Q4791" s="42"/>
      <c r="R4791" s="42"/>
      <c r="S4791" s="42"/>
      <c r="T4791" s="78"/>
      <c r="AT4791" s="24" t="s">
        <v>135</v>
      </c>
      <c r="AU4791" s="24" t="s">
        <v>134</v>
      </c>
    </row>
    <row r="4792" spans="2:65" s="1" customFormat="1" ht="22.5" customHeight="1">
      <c r="B4792" s="41"/>
      <c r="C4792" s="193" t="s">
        <v>5889</v>
      </c>
      <c r="D4792" s="193" t="s">
        <v>129</v>
      </c>
      <c r="E4792" s="194" t="s">
        <v>5890</v>
      </c>
      <c r="F4792" s="195" t="s">
        <v>5891</v>
      </c>
      <c r="G4792" s="196" t="s">
        <v>489</v>
      </c>
      <c r="H4792" s="197">
        <v>6</v>
      </c>
      <c r="I4792" s="198"/>
      <c r="J4792" s="199">
        <f>ROUND(I4792*H4792,2)</f>
        <v>0</v>
      </c>
      <c r="K4792" s="195" t="s">
        <v>21</v>
      </c>
      <c r="L4792" s="61"/>
      <c r="M4792" s="200" t="s">
        <v>21</v>
      </c>
      <c r="N4792" s="201" t="s">
        <v>42</v>
      </c>
      <c r="O4792" s="42"/>
      <c r="P4792" s="202">
        <f>O4792*H4792</f>
        <v>0</v>
      </c>
      <c r="Q4792" s="202">
        <v>0</v>
      </c>
      <c r="R4792" s="202">
        <f>Q4792*H4792</f>
        <v>0</v>
      </c>
      <c r="S4792" s="202">
        <v>0</v>
      </c>
      <c r="T4792" s="203">
        <f>S4792*H4792</f>
        <v>0</v>
      </c>
      <c r="AR4792" s="24" t="s">
        <v>133</v>
      </c>
      <c r="AT4792" s="24" t="s">
        <v>129</v>
      </c>
      <c r="AU4792" s="24" t="s">
        <v>134</v>
      </c>
      <c r="AY4792" s="24" t="s">
        <v>126</v>
      </c>
      <c r="BE4792" s="204">
        <f>IF(N4792="základní",J4792,0)</f>
        <v>0</v>
      </c>
      <c r="BF4792" s="204">
        <f>IF(N4792="snížená",J4792,0)</f>
        <v>0</v>
      </c>
      <c r="BG4792" s="204">
        <f>IF(N4792="zákl. přenesená",J4792,0)</f>
        <v>0</v>
      </c>
      <c r="BH4792" s="204">
        <f>IF(N4792="sníž. přenesená",J4792,0)</f>
        <v>0</v>
      </c>
      <c r="BI4792" s="204">
        <f>IF(N4792="nulová",J4792,0)</f>
        <v>0</v>
      </c>
      <c r="BJ4792" s="24" t="s">
        <v>134</v>
      </c>
      <c r="BK4792" s="204">
        <f>ROUND(I4792*H4792,2)</f>
        <v>0</v>
      </c>
      <c r="BL4792" s="24" t="s">
        <v>133</v>
      </c>
      <c r="BM4792" s="24" t="s">
        <v>5892</v>
      </c>
    </row>
    <row r="4793" spans="2:65" s="1" customFormat="1" ht="13.5">
      <c r="B4793" s="41"/>
      <c r="C4793" s="63"/>
      <c r="D4793" s="205" t="s">
        <v>135</v>
      </c>
      <c r="E4793" s="63"/>
      <c r="F4793" s="206" t="s">
        <v>5891</v>
      </c>
      <c r="G4793" s="63"/>
      <c r="H4793" s="63"/>
      <c r="I4793" s="163"/>
      <c r="J4793" s="63"/>
      <c r="K4793" s="63"/>
      <c r="L4793" s="61"/>
      <c r="M4793" s="207"/>
      <c r="N4793" s="42"/>
      <c r="O4793" s="42"/>
      <c r="P4793" s="42"/>
      <c r="Q4793" s="42"/>
      <c r="R4793" s="42"/>
      <c r="S4793" s="42"/>
      <c r="T4793" s="78"/>
      <c r="AT4793" s="24" t="s">
        <v>135</v>
      </c>
      <c r="AU4793" s="24" t="s">
        <v>134</v>
      </c>
    </row>
    <row r="4794" spans="2:65" s="1" customFormat="1" ht="22.5" customHeight="1">
      <c r="B4794" s="41"/>
      <c r="C4794" s="193" t="s">
        <v>3547</v>
      </c>
      <c r="D4794" s="193" t="s">
        <v>129</v>
      </c>
      <c r="E4794" s="194" t="s">
        <v>5893</v>
      </c>
      <c r="F4794" s="195" t="s">
        <v>5894</v>
      </c>
      <c r="G4794" s="196" t="s">
        <v>169</v>
      </c>
      <c r="H4794" s="197">
        <v>5</v>
      </c>
      <c r="I4794" s="198"/>
      <c r="J4794" s="199">
        <f>ROUND(I4794*H4794,2)</f>
        <v>0</v>
      </c>
      <c r="K4794" s="195" t="s">
        <v>21</v>
      </c>
      <c r="L4794" s="61"/>
      <c r="M4794" s="200" t="s">
        <v>21</v>
      </c>
      <c r="N4794" s="201" t="s">
        <v>42</v>
      </c>
      <c r="O4794" s="42"/>
      <c r="P4794" s="202">
        <f>O4794*H4794</f>
        <v>0</v>
      </c>
      <c r="Q4794" s="202">
        <v>0</v>
      </c>
      <c r="R4794" s="202">
        <f>Q4794*H4794</f>
        <v>0</v>
      </c>
      <c r="S4794" s="202">
        <v>0</v>
      </c>
      <c r="T4794" s="203">
        <f>S4794*H4794</f>
        <v>0</v>
      </c>
      <c r="AR4794" s="24" t="s">
        <v>133</v>
      </c>
      <c r="AT4794" s="24" t="s">
        <v>129</v>
      </c>
      <c r="AU4794" s="24" t="s">
        <v>134</v>
      </c>
      <c r="AY4794" s="24" t="s">
        <v>126</v>
      </c>
      <c r="BE4794" s="204">
        <f>IF(N4794="základní",J4794,0)</f>
        <v>0</v>
      </c>
      <c r="BF4794" s="204">
        <f>IF(N4794="snížená",J4794,0)</f>
        <v>0</v>
      </c>
      <c r="BG4794" s="204">
        <f>IF(N4794="zákl. přenesená",J4794,0)</f>
        <v>0</v>
      </c>
      <c r="BH4794" s="204">
        <f>IF(N4794="sníž. přenesená",J4794,0)</f>
        <v>0</v>
      </c>
      <c r="BI4794" s="204">
        <f>IF(N4794="nulová",J4794,0)</f>
        <v>0</v>
      </c>
      <c r="BJ4794" s="24" t="s">
        <v>134</v>
      </c>
      <c r="BK4794" s="204">
        <f>ROUND(I4794*H4794,2)</f>
        <v>0</v>
      </c>
      <c r="BL4794" s="24" t="s">
        <v>133</v>
      </c>
      <c r="BM4794" s="24" t="s">
        <v>5895</v>
      </c>
    </row>
    <row r="4795" spans="2:65" s="1" customFormat="1" ht="13.5">
      <c r="B4795" s="41"/>
      <c r="C4795" s="63"/>
      <c r="D4795" s="205" t="s">
        <v>135</v>
      </c>
      <c r="E4795" s="63"/>
      <c r="F4795" s="206" t="s">
        <v>5894</v>
      </c>
      <c r="G4795" s="63"/>
      <c r="H4795" s="63"/>
      <c r="I4795" s="163"/>
      <c r="J4795" s="63"/>
      <c r="K4795" s="63"/>
      <c r="L4795" s="61"/>
      <c r="M4795" s="207"/>
      <c r="N4795" s="42"/>
      <c r="O4795" s="42"/>
      <c r="P4795" s="42"/>
      <c r="Q4795" s="42"/>
      <c r="R4795" s="42"/>
      <c r="S4795" s="42"/>
      <c r="T4795" s="78"/>
      <c r="AT4795" s="24" t="s">
        <v>135</v>
      </c>
      <c r="AU4795" s="24" t="s">
        <v>134</v>
      </c>
    </row>
    <row r="4796" spans="2:65" s="1" customFormat="1" ht="22.5" customHeight="1">
      <c r="B4796" s="41"/>
      <c r="C4796" s="193" t="s">
        <v>5896</v>
      </c>
      <c r="D4796" s="193" t="s">
        <v>129</v>
      </c>
      <c r="E4796" s="194" t="s">
        <v>5897</v>
      </c>
      <c r="F4796" s="195" t="s">
        <v>5898</v>
      </c>
      <c r="G4796" s="196" t="s">
        <v>169</v>
      </c>
      <c r="H4796" s="197">
        <v>5</v>
      </c>
      <c r="I4796" s="198"/>
      <c r="J4796" s="199">
        <f>ROUND(I4796*H4796,2)</f>
        <v>0</v>
      </c>
      <c r="K4796" s="195" t="s">
        <v>21</v>
      </c>
      <c r="L4796" s="61"/>
      <c r="M4796" s="200" t="s">
        <v>21</v>
      </c>
      <c r="N4796" s="201" t="s">
        <v>42</v>
      </c>
      <c r="O4796" s="42"/>
      <c r="P4796" s="202">
        <f>O4796*H4796</f>
        <v>0</v>
      </c>
      <c r="Q4796" s="202">
        <v>0</v>
      </c>
      <c r="R4796" s="202">
        <f>Q4796*H4796</f>
        <v>0</v>
      </c>
      <c r="S4796" s="202">
        <v>0</v>
      </c>
      <c r="T4796" s="203">
        <f>S4796*H4796</f>
        <v>0</v>
      </c>
      <c r="AR4796" s="24" t="s">
        <v>133</v>
      </c>
      <c r="AT4796" s="24" t="s">
        <v>129</v>
      </c>
      <c r="AU4796" s="24" t="s">
        <v>134</v>
      </c>
      <c r="AY4796" s="24" t="s">
        <v>126</v>
      </c>
      <c r="BE4796" s="204">
        <f>IF(N4796="základní",J4796,0)</f>
        <v>0</v>
      </c>
      <c r="BF4796" s="204">
        <f>IF(N4796="snížená",J4796,0)</f>
        <v>0</v>
      </c>
      <c r="BG4796" s="204">
        <f>IF(N4796="zákl. přenesená",J4796,0)</f>
        <v>0</v>
      </c>
      <c r="BH4796" s="204">
        <f>IF(N4796="sníž. přenesená",J4796,0)</f>
        <v>0</v>
      </c>
      <c r="BI4796" s="204">
        <f>IF(N4796="nulová",J4796,0)</f>
        <v>0</v>
      </c>
      <c r="BJ4796" s="24" t="s">
        <v>134</v>
      </c>
      <c r="BK4796" s="204">
        <f>ROUND(I4796*H4796,2)</f>
        <v>0</v>
      </c>
      <c r="BL4796" s="24" t="s">
        <v>133</v>
      </c>
      <c r="BM4796" s="24" t="s">
        <v>5899</v>
      </c>
    </row>
    <row r="4797" spans="2:65" s="1" customFormat="1" ht="13.5">
      <c r="B4797" s="41"/>
      <c r="C4797" s="63"/>
      <c r="D4797" s="205" t="s">
        <v>135</v>
      </c>
      <c r="E4797" s="63"/>
      <c r="F4797" s="206" t="s">
        <v>5898</v>
      </c>
      <c r="G4797" s="63"/>
      <c r="H4797" s="63"/>
      <c r="I4797" s="163"/>
      <c r="J4797" s="63"/>
      <c r="K4797" s="63"/>
      <c r="L4797" s="61"/>
      <c r="M4797" s="207"/>
      <c r="N4797" s="42"/>
      <c r="O4797" s="42"/>
      <c r="P4797" s="42"/>
      <c r="Q4797" s="42"/>
      <c r="R4797" s="42"/>
      <c r="S4797" s="42"/>
      <c r="T4797" s="78"/>
      <c r="AT4797" s="24" t="s">
        <v>135</v>
      </c>
      <c r="AU4797" s="24" t="s">
        <v>134</v>
      </c>
    </row>
    <row r="4798" spans="2:65" s="1" customFormat="1" ht="22.5" customHeight="1">
      <c r="B4798" s="41"/>
      <c r="C4798" s="193" t="s">
        <v>3551</v>
      </c>
      <c r="D4798" s="193" t="s">
        <v>129</v>
      </c>
      <c r="E4798" s="194" t="s">
        <v>5900</v>
      </c>
      <c r="F4798" s="195" t="s">
        <v>5901</v>
      </c>
      <c r="G4798" s="196" t="s">
        <v>169</v>
      </c>
      <c r="H4798" s="197">
        <v>6</v>
      </c>
      <c r="I4798" s="198"/>
      <c r="J4798" s="199">
        <f>ROUND(I4798*H4798,2)</f>
        <v>0</v>
      </c>
      <c r="K4798" s="195" t="s">
        <v>21</v>
      </c>
      <c r="L4798" s="61"/>
      <c r="M4798" s="200" t="s">
        <v>21</v>
      </c>
      <c r="N4798" s="201" t="s">
        <v>42</v>
      </c>
      <c r="O4798" s="42"/>
      <c r="P4798" s="202">
        <f>O4798*H4798</f>
        <v>0</v>
      </c>
      <c r="Q4798" s="202">
        <v>0</v>
      </c>
      <c r="R4798" s="202">
        <f>Q4798*H4798</f>
        <v>0</v>
      </c>
      <c r="S4798" s="202">
        <v>0</v>
      </c>
      <c r="T4798" s="203">
        <f>S4798*H4798</f>
        <v>0</v>
      </c>
      <c r="AR4798" s="24" t="s">
        <v>133</v>
      </c>
      <c r="AT4798" s="24" t="s">
        <v>129</v>
      </c>
      <c r="AU4798" s="24" t="s">
        <v>134</v>
      </c>
      <c r="AY4798" s="24" t="s">
        <v>126</v>
      </c>
      <c r="BE4798" s="204">
        <f>IF(N4798="základní",J4798,0)</f>
        <v>0</v>
      </c>
      <c r="BF4798" s="204">
        <f>IF(N4798="snížená",J4798,0)</f>
        <v>0</v>
      </c>
      <c r="BG4798" s="204">
        <f>IF(N4798="zákl. přenesená",J4798,0)</f>
        <v>0</v>
      </c>
      <c r="BH4798" s="204">
        <f>IF(N4798="sníž. přenesená",J4798,0)</f>
        <v>0</v>
      </c>
      <c r="BI4798" s="204">
        <f>IF(N4798="nulová",J4798,0)</f>
        <v>0</v>
      </c>
      <c r="BJ4798" s="24" t="s">
        <v>134</v>
      </c>
      <c r="BK4798" s="204">
        <f>ROUND(I4798*H4798,2)</f>
        <v>0</v>
      </c>
      <c r="BL4798" s="24" t="s">
        <v>133</v>
      </c>
      <c r="BM4798" s="24" t="s">
        <v>5902</v>
      </c>
    </row>
    <row r="4799" spans="2:65" s="1" customFormat="1" ht="13.5">
      <c r="B4799" s="41"/>
      <c r="C4799" s="63"/>
      <c r="D4799" s="205" t="s">
        <v>135</v>
      </c>
      <c r="E4799" s="63"/>
      <c r="F4799" s="206" t="s">
        <v>5901</v>
      </c>
      <c r="G4799" s="63"/>
      <c r="H4799" s="63"/>
      <c r="I4799" s="163"/>
      <c r="J4799" s="63"/>
      <c r="K4799" s="63"/>
      <c r="L4799" s="61"/>
      <c r="M4799" s="207"/>
      <c r="N4799" s="42"/>
      <c r="O4799" s="42"/>
      <c r="P4799" s="42"/>
      <c r="Q4799" s="42"/>
      <c r="R4799" s="42"/>
      <c r="S4799" s="42"/>
      <c r="T4799" s="78"/>
      <c r="AT4799" s="24" t="s">
        <v>135</v>
      </c>
      <c r="AU4799" s="24" t="s">
        <v>134</v>
      </c>
    </row>
    <row r="4800" spans="2:65" s="1" customFormat="1" ht="22.5" customHeight="1">
      <c r="B4800" s="41"/>
      <c r="C4800" s="193" t="s">
        <v>5903</v>
      </c>
      <c r="D4800" s="193" t="s">
        <v>129</v>
      </c>
      <c r="E4800" s="194" t="s">
        <v>5904</v>
      </c>
      <c r="F4800" s="195" t="s">
        <v>5905</v>
      </c>
      <c r="G4800" s="196" t="s">
        <v>489</v>
      </c>
      <c r="H4800" s="197">
        <v>1</v>
      </c>
      <c r="I4800" s="198"/>
      <c r="J4800" s="199">
        <f>ROUND(I4800*H4800,2)</f>
        <v>0</v>
      </c>
      <c r="K4800" s="195" t="s">
        <v>21</v>
      </c>
      <c r="L4800" s="61"/>
      <c r="M4800" s="200" t="s">
        <v>21</v>
      </c>
      <c r="N4800" s="201" t="s">
        <v>42</v>
      </c>
      <c r="O4800" s="42"/>
      <c r="P4800" s="202">
        <f>O4800*H4800</f>
        <v>0</v>
      </c>
      <c r="Q4800" s="202">
        <v>0</v>
      </c>
      <c r="R4800" s="202">
        <f>Q4800*H4800</f>
        <v>0</v>
      </c>
      <c r="S4800" s="202">
        <v>0</v>
      </c>
      <c r="T4800" s="203">
        <f>S4800*H4800</f>
        <v>0</v>
      </c>
      <c r="AR4800" s="24" t="s">
        <v>133</v>
      </c>
      <c r="AT4800" s="24" t="s">
        <v>129</v>
      </c>
      <c r="AU4800" s="24" t="s">
        <v>134</v>
      </c>
      <c r="AY4800" s="24" t="s">
        <v>126</v>
      </c>
      <c r="BE4800" s="204">
        <f>IF(N4800="základní",J4800,0)</f>
        <v>0</v>
      </c>
      <c r="BF4800" s="204">
        <f>IF(N4800="snížená",J4800,0)</f>
        <v>0</v>
      </c>
      <c r="BG4800" s="204">
        <f>IF(N4800="zákl. přenesená",J4800,0)</f>
        <v>0</v>
      </c>
      <c r="BH4800" s="204">
        <f>IF(N4800="sníž. přenesená",J4800,0)</f>
        <v>0</v>
      </c>
      <c r="BI4800" s="204">
        <f>IF(N4800="nulová",J4800,0)</f>
        <v>0</v>
      </c>
      <c r="BJ4800" s="24" t="s">
        <v>134</v>
      </c>
      <c r="BK4800" s="204">
        <f>ROUND(I4800*H4800,2)</f>
        <v>0</v>
      </c>
      <c r="BL4800" s="24" t="s">
        <v>133</v>
      </c>
      <c r="BM4800" s="24" t="s">
        <v>5906</v>
      </c>
    </row>
    <row r="4801" spans="2:65" s="1" customFormat="1" ht="13.5">
      <c r="B4801" s="41"/>
      <c r="C4801" s="63"/>
      <c r="D4801" s="205" t="s">
        <v>135</v>
      </c>
      <c r="E4801" s="63"/>
      <c r="F4801" s="206" t="s">
        <v>5905</v>
      </c>
      <c r="G4801" s="63"/>
      <c r="H4801" s="63"/>
      <c r="I4801" s="163"/>
      <c r="J4801" s="63"/>
      <c r="K4801" s="63"/>
      <c r="L4801" s="61"/>
      <c r="M4801" s="207"/>
      <c r="N4801" s="42"/>
      <c r="O4801" s="42"/>
      <c r="P4801" s="42"/>
      <c r="Q4801" s="42"/>
      <c r="R4801" s="42"/>
      <c r="S4801" s="42"/>
      <c r="T4801" s="78"/>
      <c r="AT4801" s="24" t="s">
        <v>135</v>
      </c>
      <c r="AU4801" s="24" t="s">
        <v>134</v>
      </c>
    </row>
    <row r="4802" spans="2:65" s="1" customFormat="1" ht="22.5" customHeight="1">
      <c r="B4802" s="41"/>
      <c r="C4802" s="193" t="s">
        <v>3557</v>
      </c>
      <c r="D4802" s="193" t="s">
        <v>129</v>
      </c>
      <c r="E4802" s="194" t="s">
        <v>5907</v>
      </c>
      <c r="F4802" s="195" t="s">
        <v>5908</v>
      </c>
      <c r="G4802" s="196" t="s">
        <v>489</v>
      </c>
      <c r="H4802" s="197">
        <v>1</v>
      </c>
      <c r="I4802" s="198"/>
      <c r="J4802" s="199">
        <f>ROUND(I4802*H4802,2)</f>
        <v>0</v>
      </c>
      <c r="K4802" s="195" t="s">
        <v>21</v>
      </c>
      <c r="L4802" s="61"/>
      <c r="M4802" s="200" t="s">
        <v>21</v>
      </c>
      <c r="N4802" s="201" t="s">
        <v>42</v>
      </c>
      <c r="O4802" s="42"/>
      <c r="P4802" s="202">
        <f>O4802*H4802</f>
        <v>0</v>
      </c>
      <c r="Q4802" s="202">
        <v>0</v>
      </c>
      <c r="R4802" s="202">
        <f>Q4802*H4802</f>
        <v>0</v>
      </c>
      <c r="S4802" s="202">
        <v>0</v>
      </c>
      <c r="T4802" s="203">
        <f>S4802*H4802</f>
        <v>0</v>
      </c>
      <c r="AR4802" s="24" t="s">
        <v>133</v>
      </c>
      <c r="AT4802" s="24" t="s">
        <v>129</v>
      </c>
      <c r="AU4802" s="24" t="s">
        <v>134</v>
      </c>
      <c r="AY4802" s="24" t="s">
        <v>126</v>
      </c>
      <c r="BE4802" s="204">
        <f>IF(N4802="základní",J4802,0)</f>
        <v>0</v>
      </c>
      <c r="BF4802" s="204">
        <f>IF(N4802="snížená",J4802,0)</f>
        <v>0</v>
      </c>
      <c r="BG4802" s="204">
        <f>IF(N4802="zákl. přenesená",J4802,0)</f>
        <v>0</v>
      </c>
      <c r="BH4802" s="204">
        <f>IF(N4802="sníž. přenesená",J4802,0)</f>
        <v>0</v>
      </c>
      <c r="BI4802" s="204">
        <f>IF(N4802="nulová",J4802,0)</f>
        <v>0</v>
      </c>
      <c r="BJ4802" s="24" t="s">
        <v>134</v>
      </c>
      <c r="BK4802" s="204">
        <f>ROUND(I4802*H4802,2)</f>
        <v>0</v>
      </c>
      <c r="BL4802" s="24" t="s">
        <v>133</v>
      </c>
      <c r="BM4802" s="24" t="s">
        <v>5909</v>
      </c>
    </row>
    <row r="4803" spans="2:65" s="1" customFormat="1" ht="13.5">
      <c r="B4803" s="41"/>
      <c r="C4803" s="63"/>
      <c r="D4803" s="205" t="s">
        <v>135</v>
      </c>
      <c r="E4803" s="63"/>
      <c r="F4803" s="206" t="s">
        <v>5908</v>
      </c>
      <c r="G4803" s="63"/>
      <c r="H4803" s="63"/>
      <c r="I4803" s="163"/>
      <c r="J4803" s="63"/>
      <c r="K4803" s="63"/>
      <c r="L4803" s="61"/>
      <c r="M4803" s="207"/>
      <c r="N4803" s="42"/>
      <c r="O4803" s="42"/>
      <c r="P4803" s="42"/>
      <c r="Q4803" s="42"/>
      <c r="R4803" s="42"/>
      <c r="S4803" s="42"/>
      <c r="T4803" s="78"/>
      <c r="AT4803" s="24" t="s">
        <v>135</v>
      </c>
      <c r="AU4803" s="24" t="s">
        <v>134</v>
      </c>
    </row>
    <row r="4804" spans="2:65" s="1" customFormat="1" ht="22.5" customHeight="1">
      <c r="B4804" s="41"/>
      <c r="C4804" s="193" t="s">
        <v>5910</v>
      </c>
      <c r="D4804" s="193" t="s">
        <v>129</v>
      </c>
      <c r="E4804" s="194" t="s">
        <v>5911</v>
      </c>
      <c r="F4804" s="195" t="s">
        <v>5912</v>
      </c>
      <c r="G4804" s="196" t="s">
        <v>489</v>
      </c>
      <c r="H4804" s="197">
        <v>2</v>
      </c>
      <c r="I4804" s="198"/>
      <c r="J4804" s="199">
        <f>ROUND(I4804*H4804,2)</f>
        <v>0</v>
      </c>
      <c r="K4804" s="195" t="s">
        <v>21</v>
      </c>
      <c r="L4804" s="61"/>
      <c r="M4804" s="200" t="s">
        <v>21</v>
      </c>
      <c r="N4804" s="201" t="s">
        <v>42</v>
      </c>
      <c r="O4804" s="42"/>
      <c r="P4804" s="202">
        <f>O4804*H4804</f>
        <v>0</v>
      </c>
      <c r="Q4804" s="202">
        <v>0</v>
      </c>
      <c r="R4804" s="202">
        <f>Q4804*H4804</f>
        <v>0</v>
      </c>
      <c r="S4804" s="202">
        <v>0</v>
      </c>
      <c r="T4804" s="203">
        <f>S4804*H4804</f>
        <v>0</v>
      </c>
      <c r="AR4804" s="24" t="s">
        <v>133</v>
      </c>
      <c r="AT4804" s="24" t="s">
        <v>129</v>
      </c>
      <c r="AU4804" s="24" t="s">
        <v>134</v>
      </c>
      <c r="AY4804" s="24" t="s">
        <v>126</v>
      </c>
      <c r="BE4804" s="204">
        <f>IF(N4804="základní",J4804,0)</f>
        <v>0</v>
      </c>
      <c r="BF4804" s="204">
        <f>IF(N4804="snížená",J4804,0)</f>
        <v>0</v>
      </c>
      <c r="BG4804" s="204">
        <f>IF(N4804="zákl. přenesená",J4804,0)</f>
        <v>0</v>
      </c>
      <c r="BH4804" s="204">
        <f>IF(N4804="sníž. přenesená",J4804,0)</f>
        <v>0</v>
      </c>
      <c r="BI4804" s="204">
        <f>IF(N4804="nulová",J4804,0)</f>
        <v>0</v>
      </c>
      <c r="BJ4804" s="24" t="s">
        <v>134</v>
      </c>
      <c r="BK4804" s="204">
        <f>ROUND(I4804*H4804,2)</f>
        <v>0</v>
      </c>
      <c r="BL4804" s="24" t="s">
        <v>133</v>
      </c>
      <c r="BM4804" s="24" t="s">
        <v>5913</v>
      </c>
    </row>
    <row r="4805" spans="2:65" s="1" customFormat="1" ht="13.5">
      <c r="B4805" s="41"/>
      <c r="C4805" s="63"/>
      <c r="D4805" s="205" t="s">
        <v>135</v>
      </c>
      <c r="E4805" s="63"/>
      <c r="F4805" s="206" t="s">
        <v>5912</v>
      </c>
      <c r="G4805" s="63"/>
      <c r="H4805" s="63"/>
      <c r="I4805" s="163"/>
      <c r="J4805" s="63"/>
      <c r="K4805" s="63"/>
      <c r="L4805" s="61"/>
      <c r="M4805" s="207"/>
      <c r="N4805" s="42"/>
      <c r="O4805" s="42"/>
      <c r="P4805" s="42"/>
      <c r="Q4805" s="42"/>
      <c r="R4805" s="42"/>
      <c r="S4805" s="42"/>
      <c r="T4805" s="78"/>
      <c r="AT4805" s="24" t="s">
        <v>135</v>
      </c>
      <c r="AU4805" s="24" t="s">
        <v>134</v>
      </c>
    </row>
    <row r="4806" spans="2:65" s="1" customFormat="1" ht="31.5" customHeight="1">
      <c r="B4806" s="41"/>
      <c r="C4806" s="193" t="s">
        <v>3561</v>
      </c>
      <c r="D4806" s="193" t="s">
        <v>129</v>
      </c>
      <c r="E4806" s="194" t="s">
        <v>5914</v>
      </c>
      <c r="F4806" s="195" t="s">
        <v>5915</v>
      </c>
      <c r="G4806" s="196" t="s">
        <v>400</v>
      </c>
      <c r="H4806" s="197">
        <v>255</v>
      </c>
      <c r="I4806" s="198"/>
      <c r="J4806" s="199">
        <f>ROUND(I4806*H4806,2)</f>
        <v>0</v>
      </c>
      <c r="K4806" s="195" t="s">
        <v>21</v>
      </c>
      <c r="L4806" s="61"/>
      <c r="M4806" s="200" t="s">
        <v>21</v>
      </c>
      <c r="N4806" s="201" t="s">
        <v>42</v>
      </c>
      <c r="O4806" s="42"/>
      <c r="P4806" s="202">
        <f>O4806*H4806</f>
        <v>0</v>
      </c>
      <c r="Q4806" s="202">
        <v>0</v>
      </c>
      <c r="R4806" s="202">
        <f>Q4806*H4806</f>
        <v>0</v>
      </c>
      <c r="S4806" s="202">
        <v>0</v>
      </c>
      <c r="T4806" s="203">
        <f>S4806*H4806</f>
        <v>0</v>
      </c>
      <c r="AR4806" s="24" t="s">
        <v>133</v>
      </c>
      <c r="AT4806" s="24" t="s">
        <v>129</v>
      </c>
      <c r="AU4806" s="24" t="s">
        <v>134</v>
      </c>
      <c r="AY4806" s="24" t="s">
        <v>126</v>
      </c>
      <c r="BE4806" s="204">
        <f>IF(N4806="základní",J4806,0)</f>
        <v>0</v>
      </c>
      <c r="BF4806" s="204">
        <f>IF(N4806="snížená",J4806,0)</f>
        <v>0</v>
      </c>
      <c r="BG4806" s="204">
        <f>IF(N4806="zákl. přenesená",J4806,0)</f>
        <v>0</v>
      </c>
      <c r="BH4806" s="204">
        <f>IF(N4806="sníž. přenesená",J4806,0)</f>
        <v>0</v>
      </c>
      <c r="BI4806" s="204">
        <f>IF(N4806="nulová",J4806,0)</f>
        <v>0</v>
      </c>
      <c r="BJ4806" s="24" t="s">
        <v>134</v>
      </c>
      <c r="BK4806" s="204">
        <f>ROUND(I4806*H4806,2)</f>
        <v>0</v>
      </c>
      <c r="BL4806" s="24" t="s">
        <v>133</v>
      </c>
      <c r="BM4806" s="24" t="s">
        <v>5916</v>
      </c>
    </row>
    <row r="4807" spans="2:65" s="1" customFormat="1" ht="27">
      <c r="B4807" s="41"/>
      <c r="C4807" s="63"/>
      <c r="D4807" s="205" t="s">
        <v>135</v>
      </c>
      <c r="E4807" s="63"/>
      <c r="F4807" s="206" t="s">
        <v>5915</v>
      </c>
      <c r="G4807" s="63"/>
      <c r="H4807" s="63"/>
      <c r="I4807" s="163"/>
      <c r="J4807" s="63"/>
      <c r="K4807" s="63"/>
      <c r="L4807" s="61"/>
      <c r="M4807" s="207"/>
      <c r="N4807" s="42"/>
      <c r="O4807" s="42"/>
      <c r="P4807" s="42"/>
      <c r="Q4807" s="42"/>
      <c r="R4807" s="42"/>
      <c r="S4807" s="42"/>
      <c r="T4807" s="78"/>
      <c r="AT4807" s="24" t="s">
        <v>135</v>
      </c>
      <c r="AU4807" s="24" t="s">
        <v>134</v>
      </c>
    </row>
    <row r="4808" spans="2:65" s="1" customFormat="1" ht="22.5" customHeight="1">
      <c r="B4808" s="41"/>
      <c r="C4808" s="193" t="s">
        <v>5917</v>
      </c>
      <c r="D4808" s="193" t="s">
        <v>129</v>
      </c>
      <c r="E4808" s="194" t="s">
        <v>5918</v>
      </c>
      <c r="F4808" s="195" t="s">
        <v>5919</v>
      </c>
      <c r="G4808" s="196" t="s">
        <v>489</v>
      </c>
      <c r="H4808" s="197">
        <v>6</v>
      </c>
      <c r="I4808" s="198"/>
      <c r="J4808" s="199">
        <f>ROUND(I4808*H4808,2)</f>
        <v>0</v>
      </c>
      <c r="K4808" s="195" t="s">
        <v>21</v>
      </c>
      <c r="L4808" s="61"/>
      <c r="M4808" s="200" t="s">
        <v>21</v>
      </c>
      <c r="N4808" s="201" t="s">
        <v>42</v>
      </c>
      <c r="O4808" s="42"/>
      <c r="P4808" s="202">
        <f>O4808*H4808</f>
        <v>0</v>
      </c>
      <c r="Q4808" s="202">
        <v>0</v>
      </c>
      <c r="R4808" s="202">
        <f>Q4808*H4808</f>
        <v>0</v>
      </c>
      <c r="S4808" s="202">
        <v>0</v>
      </c>
      <c r="T4808" s="203">
        <f>S4808*H4808</f>
        <v>0</v>
      </c>
      <c r="AR4808" s="24" t="s">
        <v>133</v>
      </c>
      <c r="AT4808" s="24" t="s">
        <v>129</v>
      </c>
      <c r="AU4808" s="24" t="s">
        <v>134</v>
      </c>
      <c r="AY4808" s="24" t="s">
        <v>126</v>
      </c>
      <c r="BE4808" s="204">
        <f>IF(N4808="základní",J4808,0)</f>
        <v>0</v>
      </c>
      <c r="BF4808" s="204">
        <f>IF(N4808="snížená",J4808,0)</f>
        <v>0</v>
      </c>
      <c r="BG4808" s="204">
        <f>IF(N4808="zákl. přenesená",J4808,0)</f>
        <v>0</v>
      </c>
      <c r="BH4808" s="204">
        <f>IF(N4808="sníž. přenesená",J4808,0)</f>
        <v>0</v>
      </c>
      <c r="BI4808" s="204">
        <f>IF(N4808="nulová",J4808,0)</f>
        <v>0</v>
      </c>
      <c r="BJ4808" s="24" t="s">
        <v>134</v>
      </c>
      <c r="BK4808" s="204">
        <f>ROUND(I4808*H4808,2)</f>
        <v>0</v>
      </c>
      <c r="BL4808" s="24" t="s">
        <v>133</v>
      </c>
      <c r="BM4808" s="24" t="s">
        <v>5920</v>
      </c>
    </row>
    <row r="4809" spans="2:65" s="1" customFormat="1" ht="13.5">
      <c r="B4809" s="41"/>
      <c r="C4809" s="63"/>
      <c r="D4809" s="205" t="s">
        <v>135</v>
      </c>
      <c r="E4809" s="63"/>
      <c r="F4809" s="206" t="s">
        <v>5919</v>
      </c>
      <c r="G4809" s="63"/>
      <c r="H4809" s="63"/>
      <c r="I4809" s="163"/>
      <c r="J4809" s="63"/>
      <c r="K4809" s="63"/>
      <c r="L4809" s="61"/>
      <c r="M4809" s="207"/>
      <c r="N4809" s="42"/>
      <c r="O4809" s="42"/>
      <c r="P4809" s="42"/>
      <c r="Q4809" s="42"/>
      <c r="R4809" s="42"/>
      <c r="S4809" s="42"/>
      <c r="T4809" s="78"/>
      <c r="AT4809" s="24" t="s">
        <v>135</v>
      </c>
      <c r="AU4809" s="24" t="s">
        <v>134</v>
      </c>
    </row>
    <row r="4810" spans="2:65" s="1" customFormat="1" ht="22.5" customHeight="1">
      <c r="B4810" s="41"/>
      <c r="C4810" s="193" t="s">
        <v>3566</v>
      </c>
      <c r="D4810" s="193" t="s">
        <v>129</v>
      </c>
      <c r="E4810" s="194" t="s">
        <v>5921</v>
      </c>
      <c r="F4810" s="195" t="s">
        <v>5922</v>
      </c>
      <c r="G4810" s="196" t="s">
        <v>489</v>
      </c>
      <c r="H4810" s="197">
        <v>2</v>
      </c>
      <c r="I4810" s="198"/>
      <c r="J4810" s="199">
        <f>ROUND(I4810*H4810,2)</f>
        <v>0</v>
      </c>
      <c r="K4810" s="195" t="s">
        <v>21</v>
      </c>
      <c r="L4810" s="61"/>
      <c r="M4810" s="200" t="s">
        <v>21</v>
      </c>
      <c r="N4810" s="201" t="s">
        <v>42</v>
      </c>
      <c r="O4810" s="42"/>
      <c r="P4810" s="202">
        <f>O4810*H4810</f>
        <v>0</v>
      </c>
      <c r="Q4810" s="202">
        <v>0</v>
      </c>
      <c r="R4810" s="202">
        <f>Q4810*H4810</f>
        <v>0</v>
      </c>
      <c r="S4810" s="202">
        <v>0</v>
      </c>
      <c r="T4810" s="203">
        <f>S4810*H4810</f>
        <v>0</v>
      </c>
      <c r="AR4810" s="24" t="s">
        <v>133</v>
      </c>
      <c r="AT4810" s="24" t="s">
        <v>129</v>
      </c>
      <c r="AU4810" s="24" t="s">
        <v>134</v>
      </c>
      <c r="AY4810" s="24" t="s">
        <v>126</v>
      </c>
      <c r="BE4810" s="204">
        <f>IF(N4810="základní",J4810,0)</f>
        <v>0</v>
      </c>
      <c r="BF4810" s="204">
        <f>IF(N4810="snížená",J4810,0)</f>
        <v>0</v>
      </c>
      <c r="BG4810" s="204">
        <f>IF(N4810="zákl. přenesená",J4810,0)</f>
        <v>0</v>
      </c>
      <c r="BH4810" s="204">
        <f>IF(N4810="sníž. přenesená",J4810,0)</f>
        <v>0</v>
      </c>
      <c r="BI4810" s="204">
        <f>IF(N4810="nulová",J4810,0)</f>
        <v>0</v>
      </c>
      <c r="BJ4810" s="24" t="s">
        <v>134</v>
      </c>
      <c r="BK4810" s="204">
        <f>ROUND(I4810*H4810,2)</f>
        <v>0</v>
      </c>
      <c r="BL4810" s="24" t="s">
        <v>133</v>
      </c>
      <c r="BM4810" s="24" t="s">
        <v>5923</v>
      </c>
    </row>
    <row r="4811" spans="2:65" s="1" customFormat="1" ht="13.5">
      <c r="B4811" s="41"/>
      <c r="C4811" s="63"/>
      <c r="D4811" s="205" t="s">
        <v>135</v>
      </c>
      <c r="E4811" s="63"/>
      <c r="F4811" s="206" t="s">
        <v>5922</v>
      </c>
      <c r="G4811" s="63"/>
      <c r="H4811" s="63"/>
      <c r="I4811" s="163"/>
      <c r="J4811" s="63"/>
      <c r="K4811" s="63"/>
      <c r="L4811" s="61"/>
      <c r="M4811" s="207"/>
      <c r="N4811" s="42"/>
      <c r="O4811" s="42"/>
      <c r="P4811" s="42"/>
      <c r="Q4811" s="42"/>
      <c r="R4811" s="42"/>
      <c r="S4811" s="42"/>
      <c r="T4811" s="78"/>
      <c r="AT4811" s="24" t="s">
        <v>135</v>
      </c>
      <c r="AU4811" s="24" t="s">
        <v>134</v>
      </c>
    </row>
    <row r="4812" spans="2:65" s="1" customFormat="1" ht="22.5" customHeight="1">
      <c r="B4812" s="41"/>
      <c r="C4812" s="193" t="s">
        <v>5924</v>
      </c>
      <c r="D4812" s="193" t="s">
        <v>129</v>
      </c>
      <c r="E4812" s="194" t="s">
        <v>5925</v>
      </c>
      <c r="F4812" s="195" t="s">
        <v>5926</v>
      </c>
      <c r="G4812" s="196" t="s">
        <v>169</v>
      </c>
      <c r="H4812" s="197">
        <v>6</v>
      </c>
      <c r="I4812" s="198"/>
      <c r="J4812" s="199">
        <f>ROUND(I4812*H4812,2)</f>
        <v>0</v>
      </c>
      <c r="K4812" s="195" t="s">
        <v>21</v>
      </c>
      <c r="L4812" s="61"/>
      <c r="M4812" s="200" t="s">
        <v>21</v>
      </c>
      <c r="N4812" s="201" t="s">
        <v>42</v>
      </c>
      <c r="O4812" s="42"/>
      <c r="P4812" s="202">
        <f>O4812*H4812</f>
        <v>0</v>
      </c>
      <c r="Q4812" s="202">
        <v>0</v>
      </c>
      <c r="R4812" s="202">
        <f>Q4812*H4812</f>
        <v>0</v>
      </c>
      <c r="S4812" s="202">
        <v>0</v>
      </c>
      <c r="T4812" s="203">
        <f>S4812*H4812</f>
        <v>0</v>
      </c>
      <c r="AR4812" s="24" t="s">
        <v>133</v>
      </c>
      <c r="AT4812" s="24" t="s">
        <v>129</v>
      </c>
      <c r="AU4812" s="24" t="s">
        <v>134</v>
      </c>
      <c r="AY4812" s="24" t="s">
        <v>126</v>
      </c>
      <c r="BE4812" s="204">
        <f>IF(N4812="základní",J4812,0)</f>
        <v>0</v>
      </c>
      <c r="BF4812" s="204">
        <f>IF(N4812="snížená",J4812,0)</f>
        <v>0</v>
      </c>
      <c r="BG4812" s="204">
        <f>IF(N4812="zákl. přenesená",J4812,0)</f>
        <v>0</v>
      </c>
      <c r="BH4812" s="204">
        <f>IF(N4812="sníž. přenesená",J4812,0)</f>
        <v>0</v>
      </c>
      <c r="BI4812" s="204">
        <f>IF(N4812="nulová",J4812,0)</f>
        <v>0</v>
      </c>
      <c r="BJ4812" s="24" t="s">
        <v>134</v>
      </c>
      <c r="BK4812" s="204">
        <f>ROUND(I4812*H4812,2)</f>
        <v>0</v>
      </c>
      <c r="BL4812" s="24" t="s">
        <v>133</v>
      </c>
      <c r="BM4812" s="24" t="s">
        <v>5927</v>
      </c>
    </row>
    <row r="4813" spans="2:65" s="1" customFormat="1" ht="13.5">
      <c r="B4813" s="41"/>
      <c r="C4813" s="63"/>
      <c r="D4813" s="205" t="s">
        <v>135</v>
      </c>
      <c r="E4813" s="63"/>
      <c r="F4813" s="206" t="s">
        <v>5926</v>
      </c>
      <c r="G4813" s="63"/>
      <c r="H4813" s="63"/>
      <c r="I4813" s="163"/>
      <c r="J4813" s="63"/>
      <c r="K4813" s="63"/>
      <c r="L4813" s="61"/>
      <c r="M4813" s="207"/>
      <c r="N4813" s="42"/>
      <c r="O4813" s="42"/>
      <c r="P4813" s="42"/>
      <c r="Q4813" s="42"/>
      <c r="R4813" s="42"/>
      <c r="S4813" s="42"/>
      <c r="T4813" s="78"/>
      <c r="AT4813" s="24" t="s">
        <v>135</v>
      </c>
      <c r="AU4813" s="24" t="s">
        <v>134</v>
      </c>
    </row>
    <row r="4814" spans="2:65" s="1" customFormat="1" ht="22.5" customHeight="1">
      <c r="B4814" s="41"/>
      <c r="C4814" s="193" t="s">
        <v>3570</v>
      </c>
      <c r="D4814" s="193" t="s">
        <v>129</v>
      </c>
      <c r="E4814" s="194" t="s">
        <v>5928</v>
      </c>
      <c r="F4814" s="195" t="s">
        <v>5929</v>
      </c>
      <c r="G4814" s="196" t="s">
        <v>169</v>
      </c>
      <c r="H4814" s="197">
        <v>5</v>
      </c>
      <c r="I4814" s="198"/>
      <c r="J4814" s="199">
        <f>ROUND(I4814*H4814,2)</f>
        <v>0</v>
      </c>
      <c r="K4814" s="195" t="s">
        <v>21</v>
      </c>
      <c r="L4814" s="61"/>
      <c r="M4814" s="200" t="s">
        <v>21</v>
      </c>
      <c r="N4814" s="201" t="s">
        <v>42</v>
      </c>
      <c r="O4814" s="42"/>
      <c r="P4814" s="202">
        <f>O4814*H4814</f>
        <v>0</v>
      </c>
      <c r="Q4814" s="202">
        <v>0</v>
      </c>
      <c r="R4814" s="202">
        <f>Q4814*H4814</f>
        <v>0</v>
      </c>
      <c r="S4814" s="202">
        <v>0</v>
      </c>
      <c r="T4814" s="203">
        <f>S4814*H4814</f>
        <v>0</v>
      </c>
      <c r="AR4814" s="24" t="s">
        <v>133</v>
      </c>
      <c r="AT4814" s="24" t="s">
        <v>129</v>
      </c>
      <c r="AU4814" s="24" t="s">
        <v>134</v>
      </c>
      <c r="AY4814" s="24" t="s">
        <v>126</v>
      </c>
      <c r="BE4814" s="204">
        <f>IF(N4814="základní",J4814,0)</f>
        <v>0</v>
      </c>
      <c r="BF4814" s="204">
        <f>IF(N4814="snížená",J4814,0)</f>
        <v>0</v>
      </c>
      <c r="BG4814" s="204">
        <f>IF(N4814="zákl. přenesená",J4814,0)</f>
        <v>0</v>
      </c>
      <c r="BH4814" s="204">
        <f>IF(N4814="sníž. přenesená",J4814,0)</f>
        <v>0</v>
      </c>
      <c r="BI4814" s="204">
        <f>IF(N4814="nulová",J4814,0)</f>
        <v>0</v>
      </c>
      <c r="BJ4814" s="24" t="s">
        <v>134</v>
      </c>
      <c r="BK4814" s="204">
        <f>ROUND(I4814*H4814,2)</f>
        <v>0</v>
      </c>
      <c r="BL4814" s="24" t="s">
        <v>133</v>
      </c>
      <c r="BM4814" s="24" t="s">
        <v>5930</v>
      </c>
    </row>
    <row r="4815" spans="2:65" s="1" customFormat="1" ht="13.5">
      <c r="B4815" s="41"/>
      <c r="C4815" s="63"/>
      <c r="D4815" s="205" t="s">
        <v>135</v>
      </c>
      <c r="E4815" s="63"/>
      <c r="F4815" s="206" t="s">
        <v>5929</v>
      </c>
      <c r="G4815" s="63"/>
      <c r="H4815" s="63"/>
      <c r="I4815" s="163"/>
      <c r="J4815" s="63"/>
      <c r="K4815" s="63"/>
      <c r="L4815" s="61"/>
      <c r="M4815" s="207"/>
      <c r="N4815" s="42"/>
      <c r="O4815" s="42"/>
      <c r="P4815" s="42"/>
      <c r="Q4815" s="42"/>
      <c r="R4815" s="42"/>
      <c r="S4815" s="42"/>
      <c r="T4815" s="78"/>
      <c r="AT4815" s="24" t="s">
        <v>135</v>
      </c>
      <c r="AU4815" s="24" t="s">
        <v>134</v>
      </c>
    </row>
    <row r="4816" spans="2:65" s="1" customFormat="1" ht="22.5" customHeight="1">
      <c r="B4816" s="41"/>
      <c r="C4816" s="193" t="s">
        <v>5931</v>
      </c>
      <c r="D4816" s="193" t="s">
        <v>129</v>
      </c>
      <c r="E4816" s="194" t="s">
        <v>5932</v>
      </c>
      <c r="F4816" s="195" t="s">
        <v>5933</v>
      </c>
      <c r="G4816" s="196" t="s">
        <v>489</v>
      </c>
      <c r="H4816" s="197">
        <v>1</v>
      </c>
      <c r="I4816" s="198"/>
      <c r="J4816" s="199">
        <f>ROUND(I4816*H4816,2)</f>
        <v>0</v>
      </c>
      <c r="K4816" s="195" t="s">
        <v>21</v>
      </c>
      <c r="L4816" s="61"/>
      <c r="M4816" s="200" t="s">
        <v>21</v>
      </c>
      <c r="N4816" s="201" t="s">
        <v>42</v>
      </c>
      <c r="O4816" s="42"/>
      <c r="P4816" s="202">
        <f>O4816*H4816</f>
        <v>0</v>
      </c>
      <c r="Q4816" s="202">
        <v>0</v>
      </c>
      <c r="R4816" s="202">
        <f>Q4816*H4816</f>
        <v>0</v>
      </c>
      <c r="S4816" s="202">
        <v>0</v>
      </c>
      <c r="T4816" s="203">
        <f>S4816*H4816</f>
        <v>0</v>
      </c>
      <c r="AR4816" s="24" t="s">
        <v>133</v>
      </c>
      <c r="AT4816" s="24" t="s">
        <v>129</v>
      </c>
      <c r="AU4816" s="24" t="s">
        <v>134</v>
      </c>
      <c r="AY4816" s="24" t="s">
        <v>126</v>
      </c>
      <c r="BE4816" s="204">
        <f>IF(N4816="základní",J4816,0)</f>
        <v>0</v>
      </c>
      <c r="BF4816" s="204">
        <f>IF(N4816="snížená",J4816,0)</f>
        <v>0</v>
      </c>
      <c r="BG4816" s="204">
        <f>IF(N4816="zákl. přenesená",J4816,0)</f>
        <v>0</v>
      </c>
      <c r="BH4816" s="204">
        <f>IF(N4816="sníž. přenesená",J4816,0)</f>
        <v>0</v>
      </c>
      <c r="BI4816" s="204">
        <f>IF(N4816="nulová",J4816,0)</f>
        <v>0</v>
      </c>
      <c r="BJ4816" s="24" t="s">
        <v>134</v>
      </c>
      <c r="BK4816" s="204">
        <f>ROUND(I4816*H4816,2)</f>
        <v>0</v>
      </c>
      <c r="BL4816" s="24" t="s">
        <v>133</v>
      </c>
      <c r="BM4816" s="24" t="s">
        <v>5934</v>
      </c>
    </row>
    <row r="4817" spans="2:65" s="1" customFormat="1" ht="13.5">
      <c r="B4817" s="41"/>
      <c r="C4817" s="63"/>
      <c r="D4817" s="205" t="s">
        <v>135</v>
      </c>
      <c r="E4817" s="63"/>
      <c r="F4817" s="206" t="s">
        <v>5933</v>
      </c>
      <c r="G4817" s="63"/>
      <c r="H4817" s="63"/>
      <c r="I4817" s="163"/>
      <c r="J4817" s="63"/>
      <c r="K4817" s="63"/>
      <c r="L4817" s="61"/>
      <c r="M4817" s="207"/>
      <c r="N4817" s="42"/>
      <c r="O4817" s="42"/>
      <c r="P4817" s="42"/>
      <c r="Q4817" s="42"/>
      <c r="R4817" s="42"/>
      <c r="S4817" s="42"/>
      <c r="T4817" s="78"/>
      <c r="AT4817" s="24" t="s">
        <v>135</v>
      </c>
      <c r="AU4817" s="24" t="s">
        <v>134</v>
      </c>
    </row>
    <row r="4818" spans="2:65" s="1" customFormat="1" ht="22.5" customHeight="1">
      <c r="B4818" s="41"/>
      <c r="C4818" s="193" t="s">
        <v>3575</v>
      </c>
      <c r="D4818" s="193" t="s">
        <v>129</v>
      </c>
      <c r="E4818" s="194" t="s">
        <v>5935</v>
      </c>
      <c r="F4818" s="195" t="s">
        <v>5936</v>
      </c>
      <c r="G4818" s="196" t="s">
        <v>489</v>
      </c>
      <c r="H4818" s="197">
        <v>1</v>
      </c>
      <c r="I4818" s="198"/>
      <c r="J4818" s="199">
        <f>ROUND(I4818*H4818,2)</f>
        <v>0</v>
      </c>
      <c r="K4818" s="195" t="s">
        <v>21</v>
      </c>
      <c r="L4818" s="61"/>
      <c r="M4818" s="200" t="s">
        <v>21</v>
      </c>
      <c r="N4818" s="201" t="s">
        <v>42</v>
      </c>
      <c r="O4818" s="42"/>
      <c r="P4818" s="202">
        <f>O4818*H4818</f>
        <v>0</v>
      </c>
      <c r="Q4818" s="202">
        <v>0</v>
      </c>
      <c r="R4818" s="202">
        <f>Q4818*H4818</f>
        <v>0</v>
      </c>
      <c r="S4818" s="202">
        <v>0</v>
      </c>
      <c r="T4818" s="203">
        <f>S4818*H4818</f>
        <v>0</v>
      </c>
      <c r="AR4818" s="24" t="s">
        <v>133</v>
      </c>
      <c r="AT4818" s="24" t="s">
        <v>129</v>
      </c>
      <c r="AU4818" s="24" t="s">
        <v>134</v>
      </c>
      <c r="AY4818" s="24" t="s">
        <v>126</v>
      </c>
      <c r="BE4818" s="204">
        <f>IF(N4818="základní",J4818,0)</f>
        <v>0</v>
      </c>
      <c r="BF4818" s="204">
        <f>IF(N4818="snížená",J4818,0)</f>
        <v>0</v>
      </c>
      <c r="BG4818" s="204">
        <f>IF(N4818="zákl. přenesená",J4818,0)</f>
        <v>0</v>
      </c>
      <c r="BH4818" s="204">
        <f>IF(N4818="sníž. přenesená",J4818,0)</f>
        <v>0</v>
      </c>
      <c r="BI4818" s="204">
        <f>IF(N4818="nulová",J4818,0)</f>
        <v>0</v>
      </c>
      <c r="BJ4818" s="24" t="s">
        <v>134</v>
      </c>
      <c r="BK4818" s="204">
        <f>ROUND(I4818*H4818,2)</f>
        <v>0</v>
      </c>
      <c r="BL4818" s="24" t="s">
        <v>133</v>
      </c>
      <c r="BM4818" s="24" t="s">
        <v>5937</v>
      </c>
    </row>
    <row r="4819" spans="2:65" s="1" customFormat="1" ht="13.5">
      <c r="B4819" s="41"/>
      <c r="C4819" s="63"/>
      <c r="D4819" s="205" t="s">
        <v>135</v>
      </c>
      <c r="E4819" s="63"/>
      <c r="F4819" s="206" t="s">
        <v>5936</v>
      </c>
      <c r="G4819" s="63"/>
      <c r="H4819" s="63"/>
      <c r="I4819" s="163"/>
      <c r="J4819" s="63"/>
      <c r="K4819" s="63"/>
      <c r="L4819" s="61"/>
      <c r="M4819" s="207"/>
      <c r="N4819" s="42"/>
      <c r="O4819" s="42"/>
      <c r="P4819" s="42"/>
      <c r="Q4819" s="42"/>
      <c r="R4819" s="42"/>
      <c r="S4819" s="42"/>
      <c r="T4819" s="78"/>
      <c r="AT4819" s="24" t="s">
        <v>135</v>
      </c>
      <c r="AU4819" s="24" t="s">
        <v>134</v>
      </c>
    </row>
    <row r="4820" spans="2:65" s="1" customFormat="1" ht="22.5" customHeight="1">
      <c r="B4820" s="41"/>
      <c r="C4820" s="193" t="s">
        <v>5938</v>
      </c>
      <c r="D4820" s="193" t="s">
        <v>129</v>
      </c>
      <c r="E4820" s="194" t="s">
        <v>5939</v>
      </c>
      <c r="F4820" s="195" t="s">
        <v>5940</v>
      </c>
      <c r="G4820" s="196" t="s">
        <v>1489</v>
      </c>
      <c r="H4820" s="197">
        <v>1</v>
      </c>
      <c r="I4820" s="198"/>
      <c r="J4820" s="199">
        <f>ROUND(I4820*H4820,2)</f>
        <v>0</v>
      </c>
      <c r="K4820" s="195" t="s">
        <v>21</v>
      </c>
      <c r="L4820" s="61"/>
      <c r="M4820" s="200" t="s">
        <v>21</v>
      </c>
      <c r="N4820" s="201" t="s">
        <v>42</v>
      </c>
      <c r="O4820" s="42"/>
      <c r="P4820" s="202">
        <f>O4820*H4820</f>
        <v>0</v>
      </c>
      <c r="Q4820" s="202">
        <v>0</v>
      </c>
      <c r="R4820" s="202">
        <f>Q4820*H4820</f>
        <v>0</v>
      </c>
      <c r="S4820" s="202">
        <v>0</v>
      </c>
      <c r="T4820" s="203">
        <f>S4820*H4820</f>
        <v>0</v>
      </c>
      <c r="AR4820" s="24" t="s">
        <v>133</v>
      </c>
      <c r="AT4820" s="24" t="s">
        <v>129</v>
      </c>
      <c r="AU4820" s="24" t="s">
        <v>134</v>
      </c>
      <c r="AY4820" s="24" t="s">
        <v>126</v>
      </c>
      <c r="BE4820" s="204">
        <f>IF(N4820="základní",J4820,0)</f>
        <v>0</v>
      </c>
      <c r="BF4820" s="204">
        <f>IF(N4820="snížená",J4820,0)</f>
        <v>0</v>
      </c>
      <c r="BG4820" s="204">
        <f>IF(N4820="zákl. přenesená",J4820,0)</f>
        <v>0</v>
      </c>
      <c r="BH4820" s="204">
        <f>IF(N4820="sníž. přenesená",J4820,0)</f>
        <v>0</v>
      </c>
      <c r="BI4820" s="204">
        <f>IF(N4820="nulová",J4820,0)</f>
        <v>0</v>
      </c>
      <c r="BJ4820" s="24" t="s">
        <v>134</v>
      </c>
      <c r="BK4820" s="204">
        <f>ROUND(I4820*H4820,2)</f>
        <v>0</v>
      </c>
      <c r="BL4820" s="24" t="s">
        <v>133</v>
      </c>
      <c r="BM4820" s="24" t="s">
        <v>5941</v>
      </c>
    </row>
    <row r="4821" spans="2:65" s="1" customFormat="1" ht="13.5">
      <c r="B4821" s="41"/>
      <c r="C4821" s="63"/>
      <c r="D4821" s="205" t="s">
        <v>135</v>
      </c>
      <c r="E4821" s="63"/>
      <c r="F4821" s="206" t="s">
        <v>5940</v>
      </c>
      <c r="G4821" s="63"/>
      <c r="H4821" s="63"/>
      <c r="I4821" s="163"/>
      <c r="J4821" s="63"/>
      <c r="K4821" s="63"/>
      <c r="L4821" s="61"/>
      <c r="M4821" s="207"/>
      <c r="N4821" s="42"/>
      <c r="O4821" s="42"/>
      <c r="P4821" s="42"/>
      <c r="Q4821" s="42"/>
      <c r="R4821" s="42"/>
      <c r="S4821" s="42"/>
      <c r="T4821" s="78"/>
      <c r="AT4821" s="24" t="s">
        <v>135</v>
      </c>
      <c r="AU4821" s="24" t="s">
        <v>134</v>
      </c>
    </row>
    <row r="4822" spans="2:65" s="1" customFormat="1" ht="22.5" customHeight="1">
      <c r="B4822" s="41"/>
      <c r="C4822" s="193" t="s">
        <v>3579</v>
      </c>
      <c r="D4822" s="193" t="s">
        <v>129</v>
      </c>
      <c r="E4822" s="194" t="s">
        <v>5942</v>
      </c>
      <c r="F4822" s="195" t="s">
        <v>5943</v>
      </c>
      <c r="G4822" s="196" t="s">
        <v>169</v>
      </c>
      <c r="H4822" s="197">
        <v>4</v>
      </c>
      <c r="I4822" s="198"/>
      <c r="J4822" s="199">
        <f>ROUND(I4822*H4822,2)</f>
        <v>0</v>
      </c>
      <c r="K4822" s="195" t="s">
        <v>21</v>
      </c>
      <c r="L4822" s="61"/>
      <c r="M4822" s="200" t="s">
        <v>21</v>
      </c>
      <c r="N4822" s="201" t="s">
        <v>42</v>
      </c>
      <c r="O4822" s="42"/>
      <c r="P4822" s="202">
        <f>O4822*H4822</f>
        <v>0</v>
      </c>
      <c r="Q4822" s="202">
        <v>0</v>
      </c>
      <c r="R4822" s="202">
        <f>Q4822*H4822</f>
        <v>0</v>
      </c>
      <c r="S4822" s="202">
        <v>0</v>
      </c>
      <c r="T4822" s="203">
        <f>S4822*H4822</f>
        <v>0</v>
      </c>
      <c r="AR4822" s="24" t="s">
        <v>133</v>
      </c>
      <c r="AT4822" s="24" t="s">
        <v>129</v>
      </c>
      <c r="AU4822" s="24" t="s">
        <v>134</v>
      </c>
      <c r="AY4822" s="24" t="s">
        <v>126</v>
      </c>
      <c r="BE4822" s="204">
        <f>IF(N4822="základní",J4822,0)</f>
        <v>0</v>
      </c>
      <c r="BF4822" s="204">
        <f>IF(N4822="snížená",J4822,0)</f>
        <v>0</v>
      </c>
      <c r="BG4822" s="204">
        <f>IF(N4822="zákl. přenesená",J4822,0)</f>
        <v>0</v>
      </c>
      <c r="BH4822" s="204">
        <f>IF(N4822="sníž. přenesená",J4822,0)</f>
        <v>0</v>
      </c>
      <c r="BI4822" s="204">
        <f>IF(N4822="nulová",J4822,0)</f>
        <v>0</v>
      </c>
      <c r="BJ4822" s="24" t="s">
        <v>134</v>
      </c>
      <c r="BK4822" s="204">
        <f>ROUND(I4822*H4822,2)</f>
        <v>0</v>
      </c>
      <c r="BL4822" s="24" t="s">
        <v>133</v>
      </c>
      <c r="BM4822" s="24" t="s">
        <v>5944</v>
      </c>
    </row>
    <row r="4823" spans="2:65" s="1" customFormat="1" ht="13.5">
      <c r="B4823" s="41"/>
      <c r="C4823" s="63"/>
      <c r="D4823" s="205" t="s">
        <v>135</v>
      </c>
      <c r="E4823" s="63"/>
      <c r="F4823" s="206" t="s">
        <v>5943</v>
      </c>
      <c r="G4823" s="63"/>
      <c r="H4823" s="63"/>
      <c r="I4823" s="163"/>
      <c r="J4823" s="63"/>
      <c r="K4823" s="63"/>
      <c r="L4823" s="61"/>
      <c r="M4823" s="207"/>
      <c r="N4823" s="42"/>
      <c r="O4823" s="42"/>
      <c r="P4823" s="42"/>
      <c r="Q4823" s="42"/>
      <c r="R4823" s="42"/>
      <c r="S4823" s="42"/>
      <c r="T4823" s="78"/>
      <c r="AT4823" s="24" t="s">
        <v>135</v>
      </c>
      <c r="AU4823" s="24" t="s">
        <v>134</v>
      </c>
    </row>
    <row r="4824" spans="2:65" s="1" customFormat="1" ht="22.5" customHeight="1">
      <c r="B4824" s="41"/>
      <c r="C4824" s="193" t="s">
        <v>5945</v>
      </c>
      <c r="D4824" s="193" t="s">
        <v>129</v>
      </c>
      <c r="E4824" s="194" t="s">
        <v>5946</v>
      </c>
      <c r="F4824" s="195" t="s">
        <v>5947</v>
      </c>
      <c r="G4824" s="196" t="s">
        <v>489</v>
      </c>
      <c r="H4824" s="197">
        <v>2</v>
      </c>
      <c r="I4824" s="198"/>
      <c r="J4824" s="199">
        <f>ROUND(I4824*H4824,2)</f>
        <v>0</v>
      </c>
      <c r="K4824" s="195" t="s">
        <v>21</v>
      </c>
      <c r="L4824" s="61"/>
      <c r="M4824" s="200" t="s">
        <v>21</v>
      </c>
      <c r="N4824" s="201" t="s">
        <v>42</v>
      </c>
      <c r="O4824" s="42"/>
      <c r="P4824" s="202">
        <f>O4824*H4824</f>
        <v>0</v>
      </c>
      <c r="Q4824" s="202">
        <v>0</v>
      </c>
      <c r="R4824" s="202">
        <f>Q4824*H4824</f>
        <v>0</v>
      </c>
      <c r="S4824" s="202">
        <v>0</v>
      </c>
      <c r="T4824" s="203">
        <f>S4824*H4824</f>
        <v>0</v>
      </c>
      <c r="AR4824" s="24" t="s">
        <v>133</v>
      </c>
      <c r="AT4824" s="24" t="s">
        <v>129</v>
      </c>
      <c r="AU4824" s="24" t="s">
        <v>134</v>
      </c>
      <c r="AY4824" s="24" t="s">
        <v>126</v>
      </c>
      <c r="BE4824" s="204">
        <f>IF(N4824="základní",J4824,0)</f>
        <v>0</v>
      </c>
      <c r="BF4824" s="204">
        <f>IF(N4824="snížená",J4824,0)</f>
        <v>0</v>
      </c>
      <c r="BG4824" s="204">
        <f>IF(N4824="zákl. přenesená",J4824,0)</f>
        <v>0</v>
      </c>
      <c r="BH4824" s="204">
        <f>IF(N4824="sníž. přenesená",J4824,0)</f>
        <v>0</v>
      </c>
      <c r="BI4824" s="204">
        <f>IF(N4824="nulová",J4824,0)</f>
        <v>0</v>
      </c>
      <c r="BJ4824" s="24" t="s">
        <v>134</v>
      </c>
      <c r="BK4824" s="204">
        <f>ROUND(I4824*H4824,2)</f>
        <v>0</v>
      </c>
      <c r="BL4824" s="24" t="s">
        <v>133</v>
      </c>
      <c r="BM4824" s="24" t="s">
        <v>5948</v>
      </c>
    </row>
    <row r="4825" spans="2:65" s="1" customFormat="1" ht="13.5">
      <c r="B4825" s="41"/>
      <c r="C4825" s="63"/>
      <c r="D4825" s="205" t="s">
        <v>135</v>
      </c>
      <c r="E4825" s="63"/>
      <c r="F4825" s="206" t="s">
        <v>5947</v>
      </c>
      <c r="G4825" s="63"/>
      <c r="H4825" s="63"/>
      <c r="I4825" s="163"/>
      <c r="J4825" s="63"/>
      <c r="K4825" s="63"/>
      <c r="L4825" s="61"/>
      <c r="M4825" s="207"/>
      <c r="N4825" s="42"/>
      <c r="O4825" s="42"/>
      <c r="P4825" s="42"/>
      <c r="Q4825" s="42"/>
      <c r="R4825" s="42"/>
      <c r="S4825" s="42"/>
      <c r="T4825" s="78"/>
      <c r="AT4825" s="24" t="s">
        <v>135</v>
      </c>
      <c r="AU4825" s="24" t="s">
        <v>134</v>
      </c>
    </row>
    <row r="4826" spans="2:65" s="1" customFormat="1" ht="22.5" customHeight="1">
      <c r="B4826" s="41"/>
      <c r="C4826" s="193" t="s">
        <v>3586</v>
      </c>
      <c r="D4826" s="193" t="s">
        <v>129</v>
      </c>
      <c r="E4826" s="194" t="s">
        <v>5949</v>
      </c>
      <c r="F4826" s="195" t="s">
        <v>5950</v>
      </c>
      <c r="G4826" s="196" t="s">
        <v>489</v>
      </c>
      <c r="H4826" s="197">
        <v>1</v>
      </c>
      <c r="I4826" s="198"/>
      <c r="J4826" s="199">
        <f>ROUND(I4826*H4826,2)</f>
        <v>0</v>
      </c>
      <c r="K4826" s="195" t="s">
        <v>21</v>
      </c>
      <c r="L4826" s="61"/>
      <c r="M4826" s="200" t="s">
        <v>21</v>
      </c>
      <c r="N4826" s="201" t="s">
        <v>42</v>
      </c>
      <c r="O4826" s="42"/>
      <c r="P4826" s="202">
        <f>O4826*H4826</f>
        <v>0</v>
      </c>
      <c r="Q4826" s="202">
        <v>0</v>
      </c>
      <c r="R4826" s="202">
        <f>Q4826*H4826</f>
        <v>0</v>
      </c>
      <c r="S4826" s="202">
        <v>0</v>
      </c>
      <c r="T4826" s="203">
        <f>S4826*H4826</f>
        <v>0</v>
      </c>
      <c r="AR4826" s="24" t="s">
        <v>133</v>
      </c>
      <c r="AT4826" s="24" t="s">
        <v>129</v>
      </c>
      <c r="AU4826" s="24" t="s">
        <v>134</v>
      </c>
      <c r="AY4826" s="24" t="s">
        <v>126</v>
      </c>
      <c r="BE4826" s="204">
        <f>IF(N4826="základní",J4826,0)</f>
        <v>0</v>
      </c>
      <c r="BF4826" s="204">
        <f>IF(N4826="snížená",J4826,0)</f>
        <v>0</v>
      </c>
      <c r="BG4826" s="204">
        <f>IF(N4826="zákl. přenesená",J4826,0)</f>
        <v>0</v>
      </c>
      <c r="BH4826" s="204">
        <f>IF(N4826="sníž. přenesená",J4826,0)</f>
        <v>0</v>
      </c>
      <c r="BI4826" s="204">
        <f>IF(N4826="nulová",J4826,0)</f>
        <v>0</v>
      </c>
      <c r="BJ4826" s="24" t="s">
        <v>134</v>
      </c>
      <c r="BK4826" s="204">
        <f>ROUND(I4826*H4826,2)</f>
        <v>0</v>
      </c>
      <c r="BL4826" s="24" t="s">
        <v>133</v>
      </c>
      <c r="BM4826" s="24" t="s">
        <v>5951</v>
      </c>
    </row>
    <row r="4827" spans="2:65" s="1" customFormat="1" ht="13.5">
      <c r="B4827" s="41"/>
      <c r="C4827" s="63"/>
      <c r="D4827" s="205" t="s">
        <v>135</v>
      </c>
      <c r="E4827" s="63"/>
      <c r="F4827" s="206" t="s">
        <v>5950</v>
      </c>
      <c r="G4827" s="63"/>
      <c r="H4827" s="63"/>
      <c r="I4827" s="163"/>
      <c r="J4827" s="63"/>
      <c r="K4827" s="63"/>
      <c r="L4827" s="61"/>
      <c r="M4827" s="207"/>
      <c r="N4827" s="42"/>
      <c r="O4827" s="42"/>
      <c r="P4827" s="42"/>
      <c r="Q4827" s="42"/>
      <c r="R4827" s="42"/>
      <c r="S4827" s="42"/>
      <c r="T4827" s="78"/>
      <c r="AT4827" s="24" t="s">
        <v>135</v>
      </c>
      <c r="AU4827" s="24" t="s">
        <v>134</v>
      </c>
    </row>
    <row r="4828" spans="2:65" s="1" customFormat="1" ht="31.5" customHeight="1">
      <c r="B4828" s="41"/>
      <c r="C4828" s="193" t="s">
        <v>5952</v>
      </c>
      <c r="D4828" s="193" t="s">
        <v>129</v>
      </c>
      <c r="E4828" s="194" t="s">
        <v>5953</v>
      </c>
      <c r="F4828" s="195" t="s">
        <v>5954</v>
      </c>
      <c r="G4828" s="196" t="s">
        <v>489</v>
      </c>
      <c r="H4828" s="197">
        <v>1</v>
      </c>
      <c r="I4828" s="198"/>
      <c r="J4828" s="199">
        <f>ROUND(I4828*H4828,2)</f>
        <v>0</v>
      </c>
      <c r="K4828" s="195" t="s">
        <v>21</v>
      </c>
      <c r="L4828" s="61"/>
      <c r="M4828" s="200" t="s">
        <v>21</v>
      </c>
      <c r="N4828" s="201" t="s">
        <v>42</v>
      </c>
      <c r="O4828" s="42"/>
      <c r="P4828" s="202">
        <f>O4828*H4828</f>
        <v>0</v>
      </c>
      <c r="Q4828" s="202">
        <v>0</v>
      </c>
      <c r="R4828" s="202">
        <f>Q4828*H4828</f>
        <v>0</v>
      </c>
      <c r="S4828" s="202">
        <v>0</v>
      </c>
      <c r="T4828" s="203">
        <f>S4828*H4828</f>
        <v>0</v>
      </c>
      <c r="AR4828" s="24" t="s">
        <v>133</v>
      </c>
      <c r="AT4828" s="24" t="s">
        <v>129</v>
      </c>
      <c r="AU4828" s="24" t="s">
        <v>134</v>
      </c>
      <c r="AY4828" s="24" t="s">
        <v>126</v>
      </c>
      <c r="BE4828" s="204">
        <f>IF(N4828="základní",J4828,0)</f>
        <v>0</v>
      </c>
      <c r="BF4828" s="204">
        <f>IF(N4828="snížená",J4828,0)</f>
        <v>0</v>
      </c>
      <c r="BG4828" s="204">
        <f>IF(N4828="zákl. přenesená",J4828,0)</f>
        <v>0</v>
      </c>
      <c r="BH4828" s="204">
        <f>IF(N4828="sníž. přenesená",J4828,0)</f>
        <v>0</v>
      </c>
      <c r="BI4828" s="204">
        <f>IF(N4828="nulová",J4828,0)</f>
        <v>0</v>
      </c>
      <c r="BJ4828" s="24" t="s">
        <v>134</v>
      </c>
      <c r="BK4828" s="204">
        <f>ROUND(I4828*H4828,2)</f>
        <v>0</v>
      </c>
      <c r="BL4828" s="24" t="s">
        <v>133</v>
      </c>
      <c r="BM4828" s="24" t="s">
        <v>5955</v>
      </c>
    </row>
    <row r="4829" spans="2:65" s="1" customFormat="1" ht="27">
      <c r="B4829" s="41"/>
      <c r="C4829" s="63"/>
      <c r="D4829" s="205" t="s">
        <v>135</v>
      </c>
      <c r="E4829" s="63"/>
      <c r="F4829" s="206" t="s">
        <v>5954</v>
      </c>
      <c r="G4829" s="63"/>
      <c r="H4829" s="63"/>
      <c r="I4829" s="163"/>
      <c r="J4829" s="63"/>
      <c r="K4829" s="63"/>
      <c r="L4829" s="61"/>
      <c r="M4829" s="207"/>
      <c r="N4829" s="42"/>
      <c r="O4829" s="42"/>
      <c r="P4829" s="42"/>
      <c r="Q4829" s="42"/>
      <c r="R4829" s="42"/>
      <c r="S4829" s="42"/>
      <c r="T4829" s="78"/>
      <c r="AT4829" s="24" t="s">
        <v>135</v>
      </c>
      <c r="AU4829" s="24" t="s">
        <v>134</v>
      </c>
    </row>
    <row r="4830" spans="2:65" s="1" customFormat="1" ht="22.5" customHeight="1">
      <c r="B4830" s="41"/>
      <c r="C4830" s="193" t="s">
        <v>3623</v>
      </c>
      <c r="D4830" s="193" t="s">
        <v>129</v>
      </c>
      <c r="E4830" s="194" t="s">
        <v>5956</v>
      </c>
      <c r="F4830" s="195" t="s">
        <v>5957</v>
      </c>
      <c r="G4830" s="196" t="s">
        <v>489</v>
      </c>
      <c r="H4830" s="197">
        <v>1</v>
      </c>
      <c r="I4830" s="198"/>
      <c r="J4830" s="199">
        <f>ROUND(I4830*H4830,2)</f>
        <v>0</v>
      </c>
      <c r="K4830" s="195" t="s">
        <v>21</v>
      </c>
      <c r="L4830" s="61"/>
      <c r="M4830" s="200" t="s">
        <v>21</v>
      </c>
      <c r="N4830" s="201" t="s">
        <v>42</v>
      </c>
      <c r="O4830" s="42"/>
      <c r="P4830" s="202">
        <f>O4830*H4830</f>
        <v>0</v>
      </c>
      <c r="Q4830" s="202">
        <v>0</v>
      </c>
      <c r="R4830" s="202">
        <f>Q4830*H4830</f>
        <v>0</v>
      </c>
      <c r="S4830" s="202">
        <v>0</v>
      </c>
      <c r="T4830" s="203">
        <f>S4830*H4830</f>
        <v>0</v>
      </c>
      <c r="AR4830" s="24" t="s">
        <v>133</v>
      </c>
      <c r="AT4830" s="24" t="s">
        <v>129</v>
      </c>
      <c r="AU4830" s="24" t="s">
        <v>134</v>
      </c>
      <c r="AY4830" s="24" t="s">
        <v>126</v>
      </c>
      <c r="BE4830" s="204">
        <f>IF(N4830="základní",J4830,0)</f>
        <v>0</v>
      </c>
      <c r="BF4830" s="204">
        <f>IF(N4830="snížená",J4830,0)</f>
        <v>0</v>
      </c>
      <c r="BG4830" s="204">
        <f>IF(N4830="zákl. přenesená",J4830,0)</f>
        <v>0</v>
      </c>
      <c r="BH4830" s="204">
        <f>IF(N4830="sníž. přenesená",J4830,0)</f>
        <v>0</v>
      </c>
      <c r="BI4830" s="204">
        <f>IF(N4830="nulová",J4830,0)</f>
        <v>0</v>
      </c>
      <c r="BJ4830" s="24" t="s">
        <v>134</v>
      </c>
      <c r="BK4830" s="204">
        <f>ROUND(I4830*H4830,2)</f>
        <v>0</v>
      </c>
      <c r="BL4830" s="24" t="s">
        <v>133</v>
      </c>
      <c r="BM4830" s="24" t="s">
        <v>5958</v>
      </c>
    </row>
    <row r="4831" spans="2:65" s="1" customFormat="1" ht="13.5">
      <c r="B4831" s="41"/>
      <c r="C4831" s="63"/>
      <c r="D4831" s="205" t="s">
        <v>135</v>
      </c>
      <c r="E4831" s="63"/>
      <c r="F4831" s="206" t="s">
        <v>5957</v>
      </c>
      <c r="G4831" s="63"/>
      <c r="H4831" s="63"/>
      <c r="I4831" s="163"/>
      <c r="J4831" s="63"/>
      <c r="K4831" s="63"/>
      <c r="L4831" s="61"/>
      <c r="M4831" s="207"/>
      <c r="N4831" s="42"/>
      <c r="O4831" s="42"/>
      <c r="P4831" s="42"/>
      <c r="Q4831" s="42"/>
      <c r="R4831" s="42"/>
      <c r="S4831" s="42"/>
      <c r="T4831" s="78"/>
      <c r="AT4831" s="24" t="s">
        <v>135</v>
      </c>
      <c r="AU4831" s="24" t="s">
        <v>134</v>
      </c>
    </row>
    <row r="4832" spans="2:65" s="1" customFormat="1" ht="22.5" customHeight="1">
      <c r="B4832" s="41"/>
      <c r="C4832" s="193" t="s">
        <v>5959</v>
      </c>
      <c r="D4832" s="193" t="s">
        <v>129</v>
      </c>
      <c r="E4832" s="194" t="s">
        <v>5960</v>
      </c>
      <c r="F4832" s="195" t="s">
        <v>5961</v>
      </c>
      <c r="G4832" s="196" t="s">
        <v>489</v>
      </c>
      <c r="H4832" s="197">
        <v>1</v>
      </c>
      <c r="I4832" s="198"/>
      <c r="J4832" s="199">
        <f>ROUND(I4832*H4832,2)</f>
        <v>0</v>
      </c>
      <c r="K4832" s="195" t="s">
        <v>21</v>
      </c>
      <c r="L4832" s="61"/>
      <c r="M4832" s="200" t="s">
        <v>21</v>
      </c>
      <c r="N4832" s="201" t="s">
        <v>42</v>
      </c>
      <c r="O4832" s="42"/>
      <c r="P4832" s="202">
        <f>O4832*H4832</f>
        <v>0</v>
      </c>
      <c r="Q4832" s="202">
        <v>0</v>
      </c>
      <c r="R4832" s="202">
        <f>Q4832*H4832</f>
        <v>0</v>
      </c>
      <c r="S4832" s="202">
        <v>0</v>
      </c>
      <c r="T4832" s="203">
        <f>S4832*H4832</f>
        <v>0</v>
      </c>
      <c r="AR4832" s="24" t="s">
        <v>133</v>
      </c>
      <c r="AT4832" s="24" t="s">
        <v>129</v>
      </c>
      <c r="AU4832" s="24" t="s">
        <v>134</v>
      </c>
      <c r="AY4832" s="24" t="s">
        <v>126</v>
      </c>
      <c r="BE4832" s="204">
        <f>IF(N4832="základní",J4832,0)</f>
        <v>0</v>
      </c>
      <c r="BF4832" s="204">
        <f>IF(N4832="snížená",J4832,0)</f>
        <v>0</v>
      </c>
      <c r="BG4832" s="204">
        <f>IF(N4832="zákl. přenesená",J4832,0)</f>
        <v>0</v>
      </c>
      <c r="BH4832" s="204">
        <f>IF(N4832="sníž. přenesená",J4832,0)</f>
        <v>0</v>
      </c>
      <c r="BI4832" s="204">
        <f>IF(N4832="nulová",J4832,0)</f>
        <v>0</v>
      </c>
      <c r="BJ4832" s="24" t="s">
        <v>134</v>
      </c>
      <c r="BK4832" s="204">
        <f>ROUND(I4832*H4832,2)</f>
        <v>0</v>
      </c>
      <c r="BL4832" s="24" t="s">
        <v>133</v>
      </c>
      <c r="BM4832" s="24" t="s">
        <v>5962</v>
      </c>
    </row>
    <row r="4833" spans="2:65" s="1" customFormat="1" ht="13.5">
      <c r="B4833" s="41"/>
      <c r="C4833" s="63"/>
      <c r="D4833" s="205" t="s">
        <v>135</v>
      </c>
      <c r="E4833" s="63"/>
      <c r="F4833" s="206" t="s">
        <v>5961</v>
      </c>
      <c r="G4833" s="63"/>
      <c r="H4833" s="63"/>
      <c r="I4833" s="163"/>
      <c r="J4833" s="63"/>
      <c r="K4833" s="63"/>
      <c r="L4833" s="61"/>
      <c r="M4833" s="207"/>
      <c r="N4833" s="42"/>
      <c r="O4833" s="42"/>
      <c r="P4833" s="42"/>
      <c r="Q4833" s="42"/>
      <c r="R4833" s="42"/>
      <c r="S4833" s="42"/>
      <c r="T4833" s="78"/>
      <c r="AT4833" s="24" t="s">
        <v>135</v>
      </c>
      <c r="AU4833" s="24" t="s">
        <v>134</v>
      </c>
    </row>
    <row r="4834" spans="2:65" s="1" customFormat="1" ht="22.5" customHeight="1">
      <c r="B4834" s="41"/>
      <c r="C4834" s="193" t="s">
        <v>3629</v>
      </c>
      <c r="D4834" s="193" t="s">
        <v>129</v>
      </c>
      <c r="E4834" s="194" t="s">
        <v>5963</v>
      </c>
      <c r="F4834" s="195" t="s">
        <v>5964</v>
      </c>
      <c r="G4834" s="196" t="s">
        <v>489</v>
      </c>
      <c r="H4834" s="197">
        <v>1</v>
      </c>
      <c r="I4834" s="198"/>
      <c r="J4834" s="199">
        <f>ROUND(I4834*H4834,2)</f>
        <v>0</v>
      </c>
      <c r="K4834" s="195" t="s">
        <v>21</v>
      </c>
      <c r="L4834" s="61"/>
      <c r="M4834" s="200" t="s">
        <v>21</v>
      </c>
      <c r="N4834" s="201" t="s">
        <v>42</v>
      </c>
      <c r="O4834" s="42"/>
      <c r="P4834" s="202">
        <f>O4834*H4834</f>
        <v>0</v>
      </c>
      <c r="Q4834" s="202">
        <v>0</v>
      </c>
      <c r="R4834" s="202">
        <f>Q4834*H4834</f>
        <v>0</v>
      </c>
      <c r="S4834" s="202">
        <v>0</v>
      </c>
      <c r="T4834" s="203">
        <f>S4834*H4834</f>
        <v>0</v>
      </c>
      <c r="AR4834" s="24" t="s">
        <v>133</v>
      </c>
      <c r="AT4834" s="24" t="s">
        <v>129</v>
      </c>
      <c r="AU4834" s="24" t="s">
        <v>134</v>
      </c>
      <c r="AY4834" s="24" t="s">
        <v>126</v>
      </c>
      <c r="BE4834" s="204">
        <f>IF(N4834="základní",J4834,0)</f>
        <v>0</v>
      </c>
      <c r="BF4834" s="204">
        <f>IF(N4834="snížená",J4834,0)</f>
        <v>0</v>
      </c>
      <c r="BG4834" s="204">
        <f>IF(N4834="zákl. přenesená",J4834,0)</f>
        <v>0</v>
      </c>
      <c r="BH4834" s="204">
        <f>IF(N4834="sníž. přenesená",J4834,0)</f>
        <v>0</v>
      </c>
      <c r="BI4834" s="204">
        <f>IF(N4834="nulová",J4834,0)</f>
        <v>0</v>
      </c>
      <c r="BJ4834" s="24" t="s">
        <v>134</v>
      </c>
      <c r="BK4834" s="204">
        <f>ROUND(I4834*H4834,2)</f>
        <v>0</v>
      </c>
      <c r="BL4834" s="24" t="s">
        <v>133</v>
      </c>
      <c r="BM4834" s="24" t="s">
        <v>5965</v>
      </c>
    </row>
    <row r="4835" spans="2:65" s="1" customFormat="1" ht="13.5">
      <c r="B4835" s="41"/>
      <c r="C4835" s="63"/>
      <c r="D4835" s="205" t="s">
        <v>135</v>
      </c>
      <c r="E4835" s="63"/>
      <c r="F4835" s="206" t="s">
        <v>5964</v>
      </c>
      <c r="G4835" s="63"/>
      <c r="H4835" s="63"/>
      <c r="I4835" s="163"/>
      <c r="J4835" s="63"/>
      <c r="K4835" s="63"/>
      <c r="L4835" s="61"/>
      <c r="M4835" s="207"/>
      <c r="N4835" s="42"/>
      <c r="O4835" s="42"/>
      <c r="P4835" s="42"/>
      <c r="Q4835" s="42"/>
      <c r="R4835" s="42"/>
      <c r="S4835" s="42"/>
      <c r="T4835" s="78"/>
      <c r="AT4835" s="24" t="s">
        <v>135</v>
      </c>
      <c r="AU4835" s="24" t="s">
        <v>134</v>
      </c>
    </row>
    <row r="4836" spans="2:65" s="1" customFormat="1" ht="31.5" customHeight="1">
      <c r="B4836" s="41"/>
      <c r="C4836" s="193" t="s">
        <v>5966</v>
      </c>
      <c r="D4836" s="193" t="s">
        <v>129</v>
      </c>
      <c r="E4836" s="194" t="s">
        <v>5967</v>
      </c>
      <c r="F4836" s="195" t="s">
        <v>5968</v>
      </c>
      <c r="G4836" s="196" t="s">
        <v>489</v>
      </c>
      <c r="H4836" s="197">
        <v>1</v>
      </c>
      <c r="I4836" s="198"/>
      <c r="J4836" s="199">
        <f>ROUND(I4836*H4836,2)</f>
        <v>0</v>
      </c>
      <c r="K4836" s="195" t="s">
        <v>21</v>
      </c>
      <c r="L4836" s="61"/>
      <c r="M4836" s="200" t="s">
        <v>21</v>
      </c>
      <c r="N4836" s="201" t="s">
        <v>42</v>
      </c>
      <c r="O4836" s="42"/>
      <c r="P4836" s="202">
        <f>O4836*H4836</f>
        <v>0</v>
      </c>
      <c r="Q4836" s="202">
        <v>0</v>
      </c>
      <c r="R4836" s="202">
        <f>Q4836*H4836</f>
        <v>0</v>
      </c>
      <c r="S4836" s="202">
        <v>0</v>
      </c>
      <c r="T4836" s="203">
        <f>S4836*H4836</f>
        <v>0</v>
      </c>
      <c r="AR4836" s="24" t="s">
        <v>133</v>
      </c>
      <c r="AT4836" s="24" t="s">
        <v>129</v>
      </c>
      <c r="AU4836" s="24" t="s">
        <v>134</v>
      </c>
      <c r="AY4836" s="24" t="s">
        <v>126</v>
      </c>
      <c r="BE4836" s="204">
        <f>IF(N4836="základní",J4836,0)</f>
        <v>0</v>
      </c>
      <c r="BF4836" s="204">
        <f>IF(N4836="snížená",J4836,0)</f>
        <v>0</v>
      </c>
      <c r="BG4836" s="204">
        <f>IF(N4836="zákl. přenesená",J4836,0)</f>
        <v>0</v>
      </c>
      <c r="BH4836" s="204">
        <f>IF(N4836="sníž. přenesená",J4836,0)</f>
        <v>0</v>
      </c>
      <c r="BI4836" s="204">
        <f>IF(N4836="nulová",J4836,0)</f>
        <v>0</v>
      </c>
      <c r="BJ4836" s="24" t="s">
        <v>134</v>
      </c>
      <c r="BK4836" s="204">
        <f>ROUND(I4836*H4836,2)</f>
        <v>0</v>
      </c>
      <c r="BL4836" s="24" t="s">
        <v>133</v>
      </c>
      <c r="BM4836" s="24" t="s">
        <v>5969</v>
      </c>
    </row>
    <row r="4837" spans="2:65" s="1" customFormat="1" ht="13.5">
      <c r="B4837" s="41"/>
      <c r="C4837" s="63"/>
      <c r="D4837" s="205" t="s">
        <v>135</v>
      </c>
      <c r="E4837" s="63"/>
      <c r="F4837" s="206" t="s">
        <v>5970</v>
      </c>
      <c r="G4837" s="63"/>
      <c r="H4837" s="63"/>
      <c r="I4837" s="163"/>
      <c r="J4837" s="63"/>
      <c r="K4837" s="63"/>
      <c r="L4837" s="61"/>
      <c r="M4837" s="207"/>
      <c r="N4837" s="42"/>
      <c r="O4837" s="42"/>
      <c r="P4837" s="42"/>
      <c r="Q4837" s="42"/>
      <c r="R4837" s="42"/>
      <c r="S4837" s="42"/>
      <c r="T4837" s="78"/>
      <c r="AT4837" s="24" t="s">
        <v>135</v>
      </c>
      <c r="AU4837" s="24" t="s">
        <v>134</v>
      </c>
    </row>
    <row r="4838" spans="2:65" s="1" customFormat="1" ht="22.5" customHeight="1">
      <c r="B4838" s="41"/>
      <c r="C4838" s="193" t="s">
        <v>3633</v>
      </c>
      <c r="D4838" s="193" t="s">
        <v>129</v>
      </c>
      <c r="E4838" s="194" t="s">
        <v>5971</v>
      </c>
      <c r="F4838" s="195" t="s">
        <v>5972</v>
      </c>
      <c r="G4838" s="196" t="s">
        <v>489</v>
      </c>
      <c r="H4838" s="197">
        <v>1</v>
      </c>
      <c r="I4838" s="198"/>
      <c r="J4838" s="199">
        <f>ROUND(I4838*H4838,2)</f>
        <v>0</v>
      </c>
      <c r="K4838" s="195" t="s">
        <v>21</v>
      </c>
      <c r="L4838" s="61"/>
      <c r="M4838" s="200" t="s">
        <v>21</v>
      </c>
      <c r="N4838" s="201" t="s">
        <v>42</v>
      </c>
      <c r="O4838" s="42"/>
      <c r="P4838" s="202">
        <f>O4838*H4838</f>
        <v>0</v>
      </c>
      <c r="Q4838" s="202">
        <v>0</v>
      </c>
      <c r="R4838" s="202">
        <f>Q4838*H4838</f>
        <v>0</v>
      </c>
      <c r="S4838" s="202">
        <v>0</v>
      </c>
      <c r="T4838" s="203">
        <f>S4838*H4838</f>
        <v>0</v>
      </c>
      <c r="AR4838" s="24" t="s">
        <v>133</v>
      </c>
      <c r="AT4838" s="24" t="s">
        <v>129</v>
      </c>
      <c r="AU4838" s="24" t="s">
        <v>134</v>
      </c>
      <c r="AY4838" s="24" t="s">
        <v>126</v>
      </c>
      <c r="BE4838" s="204">
        <f>IF(N4838="základní",J4838,0)</f>
        <v>0</v>
      </c>
      <c r="BF4838" s="204">
        <f>IF(N4838="snížená",J4838,0)</f>
        <v>0</v>
      </c>
      <c r="BG4838" s="204">
        <f>IF(N4838="zákl. přenesená",J4838,0)</f>
        <v>0</v>
      </c>
      <c r="BH4838" s="204">
        <f>IF(N4838="sníž. přenesená",J4838,0)</f>
        <v>0</v>
      </c>
      <c r="BI4838" s="204">
        <f>IF(N4838="nulová",J4838,0)</f>
        <v>0</v>
      </c>
      <c r="BJ4838" s="24" t="s">
        <v>134</v>
      </c>
      <c r="BK4838" s="204">
        <f>ROUND(I4838*H4838,2)</f>
        <v>0</v>
      </c>
      <c r="BL4838" s="24" t="s">
        <v>133</v>
      </c>
      <c r="BM4838" s="24" t="s">
        <v>5973</v>
      </c>
    </row>
    <row r="4839" spans="2:65" s="1" customFormat="1" ht="13.5">
      <c r="B4839" s="41"/>
      <c r="C4839" s="63"/>
      <c r="D4839" s="205" t="s">
        <v>135</v>
      </c>
      <c r="E4839" s="63"/>
      <c r="F4839" s="206" t="s">
        <v>5972</v>
      </c>
      <c r="G4839" s="63"/>
      <c r="H4839" s="63"/>
      <c r="I4839" s="163"/>
      <c r="J4839" s="63"/>
      <c r="K4839" s="63"/>
      <c r="L4839" s="61"/>
      <c r="M4839" s="207"/>
      <c r="N4839" s="42"/>
      <c r="O4839" s="42"/>
      <c r="P4839" s="42"/>
      <c r="Q4839" s="42"/>
      <c r="R4839" s="42"/>
      <c r="S4839" s="42"/>
      <c r="T4839" s="78"/>
      <c r="AT4839" s="24" t="s">
        <v>135</v>
      </c>
      <c r="AU4839" s="24" t="s">
        <v>134</v>
      </c>
    </row>
    <row r="4840" spans="2:65" s="1" customFormat="1" ht="22.5" customHeight="1">
      <c r="B4840" s="41"/>
      <c r="C4840" s="193" t="s">
        <v>5974</v>
      </c>
      <c r="D4840" s="193" t="s">
        <v>129</v>
      </c>
      <c r="E4840" s="194" t="s">
        <v>5975</v>
      </c>
      <c r="F4840" s="195" t="s">
        <v>5976</v>
      </c>
      <c r="G4840" s="196" t="s">
        <v>489</v>
      </c>
      <c r="H4840" s="197">
        <v>1</v>
      </c>
      <c r="I4840" s="198"/>
      <c r="J4840" s="199">
        <f>ROUND(I4840*H4840,2)</f>
        <v>0</v>
      </c>
      <c r="K4840" s="195" t="s">
        <v>21</v>
      </c>
      <c r="L4840" s="61"/>
      <c r="M4840" s="200" t="s">
        <v>21</v>
      </c>
      <c r="N4840" s="201" t="s">
        <v>42</v>
      </c>
      <c r="O4840" s="42"/>
      <c r="P4840" s="202">
        <f>O4840*H4840</f>
        <v>0</v>
      </c>
      <c r="Q4840" s="202">
        <v>0</v>
      </c>
      <c r="R4840" s="202">
        <f>Q4840*H4840</f>
        <v>0</v>
      </c>
      <c r="S4840" s="202">
        <v>0</v>
      </c>
      <c r="T4840" s="203">
        <f>S4840*H4840</f>
        <v>0</v>
      </c>
      <c r="AR4840" s="24" t="s">
        <v>133</v>
      </c>
      <c r="AT4840" s="24" t="s">
        <v>129</v>
      </c>
      <c r="AU4840" s="24" t="s">
        <v>134</v>
      </c>
      <c r="AY4840" s="24" t="s">
        <v>126</v>
      </c>
      <c r="BE4840" s="204">
        <f>IF(N4840="základní",J4840,0)</f>
        <v>0</v>
      </c>
      <c r="BF4840" s="204">
        <f>IF(N4840="snížená",J4840,0)</f>
        <v>0</v>
      </c>
      <c r="BG4840" s="204">
        <f>IF(N4840="zákl. přenesená",J4840,0)</f>
        <v>0</v>
      </c>
      <c r="BH4840" s="204">
        <f>IF(N4840="sníž. přenesená",J4840,0)</f>
        <v>0</v>
      </c>
      <c r="BI4840" s="204">
        <f>IF(N4840="nulová",J4840,0)</f>
        <v>0</v>
      </c>
      <c r="BJ4840" s="24" t="s">
        <v>134</v>
      </c>
      <c r="BK4840" s="204">
        <f>ROUND(I4840*H4840,2)</f>
        <v>0</v>
      </c>
      <c r="BL4840" s="24" t="s">
        <v>133</v>
      </c>
      <c r="BM4840" s="24" t="s">
        <v>5977</v>
      </c>
    </row>
    <row r="4841" spans="2:65" s="1" customFormat="1" ht="13.5">
      <c r="B4841" s="41"/>
      <c r="C4841" s="63"/>
      <c r="D4841" s="205" t="s">
        <v>135</v>
      </c>
      <c r="E4841" s="63"/>
      <c r="F4841" s="206" t="s">
        <v>5976</v>
      </c>
      <c r="G4841" s="63"/>
      <c r="H4841" s="63"/>
      <c r="I4841" s="163"/>
      <c r="J4841" s="63"/>
      <c r="K4841" s="63"/>
      <c r="L4841" s="61"/>
      <c r="M4841" s="207"/>
      <c r="N4841" s="42"/>
      <c r="O4841" s="42"/>
      <c r="P4841" s="42"/>
      <c r="Q4841" s="42"/>
      <c r="R4841" s="42"/>
      <c r="S4841" s="42"/>
      <c r="T4841" s="78"/>
      <c r="AT4841" s="24" t="s">
        <v>135</v>
      </c>
      <c r="AU4841" s="24" t="s">
        <v>134</v>
      </c>
    </row>
    <row r="4842" spans="2:65" s="1" customFormat="1" ht="22.5" customHeight="1">
      <c r="B4842" s="41"/>
      <c r="C4842" s="193" t="s">
        <v>3638</v>
      </c>
      <c r="D4842" s="193" t="s">
        <v>129</v>
      </c>
      <c r="E4842" s="194" t="s">
        <v>5978</v>
      </c>
      <c r="F4842" s="195" t="s">
        <v>5979</v>
      </c>
      <c r="G4842" s="196" t="s">
        <v>489</v>
      </c>
      <c r="H4842" s="197">
        <v>1</v>
      </c>
      <c r="I4842" s="198"/>
      <c r="J4842" s="199">
        <f>ROUND(I4842*H4842,2)</f>
        <v>0</v>
      </c>
      <c r="K4842" s="195" t="s">
        <v>21</v>
      </c>
      <c r="L4842" s="61"/>
      <c r="M4842" s="200" t="s">
        <v>21</v>
      </c>
      <c r="N4842" s="201" t="s">
        <v>42</v>
      </c>
      <c r="O4842" s="42"/>
      <c r="P4842" s="202">
        <f>O4842*H4842</f>
        <v>0</v>
      </c>
      <c r="Q4842" s="202">
        <v>0</v>
      </c>
      <c r="R4842" s="202">
        <f>Q4842*H4842</f>
        <v>0</v>
      </c>
      <c r="S4842" s="202">
        <v>0</v>
      </c>
      <c r="T4842" s="203">
        <f>S4842*H4842</f>
        <v>0</v>
      </c>
      <c r="AR4842" s="24" t="s">
        <v>133</v>
      </c>
      <c r="AT4842" s="24" t="s">
        <v>129</v>
      </c>
      <c r="AU4842" s="24" t="s">
        <v>134</v>
      </c>
      <c r="AY4842" s="24" t="s">
        <v>126</v>
      </c>
      <c r="BE4842" s="204">
        <f>IF(N4842="základní",J4842,0)</f>
        <v>0</v>
      </c>
      <c r="BF4842" s="204">
        <f>IF(N4842="snížená",J4842,0)</f>
        <v>0</v>
      </c>
      <c r="BG4842" s="204">
        <f>IF(N4842="zákl. přenesená",J4842,0)</f>
        <v>0</v>
      </c>
      <c r="BH4842" s="204">
        <f>IF(N4842="sníž. přenesená",J4842,0)</f>
        <v>0</v>
      </c>
      <c r="BI4842" s="204">
        <f>IF(N4842="nulová",J4842,0)</f>
        <v>0</v>
      </c>
      <c r="BJ4842" s="24" t="s">
        <v>134</v>
      </c>
      <c r="BK4842" s="204">
        <f>ROUND(I4842*H4842,2)</f>
        <v>0</v>
      </c>
      <c r="BL4842" s="24" t="s">
        <v>133</v>
      </c>
      <c r="BM4842" s="24" t="s">
        <v>5980</v>
      </c>
    </row>
    <row r="4843" spans="2:65" s="1" customFormat="1" ht="13.5">
      <c r="B4843" s="41"/>
      <c r="C4843" s="63"/>
      <c r="D4843" s="205" t="s">
        <v>135</v>
      </c>
      <c r="E4843" s="63"/>
      <c r="F4843" s="206" t="s">
        <v>5979</v>
      </c>
      <c r="G4843" s="63"/>
      <c r="H4843" s="63"/>
      <c r="I4843" s="163"/>
      <c r="J4843" s="63"/>
      <c r="K4843" s="63"/>
      <c r="L4843" s="61"/>
      <c r="M4843" s="207"/>
      <c r="N4843" s="42"/>
      <c r="O4843" s="42"/>
      <c r="P4843" s="42"/>
      <c r="Q4843" s="42"/>
      <c r="R4843" s="42"/>
      <c r="S4843" s="42"/>
      <c r="T4843" s="78"/>
      <c r="AT4843" s="24" t="s">
        <v>135</v>
      </c>
      <c r="AU4843" s="24" t="s">
        <v>134</v>
      </c>
    </row>
    <row r="4844" spans="2:65" s="1" customFormat="1" ht="22.5" customHeight="1">
      <c r="B4844" s="41"/>
      <c r="C4844" s="193" t="s">
        <v>5981</v>
      </c>
      <c r="D4844" s="193" t="s">
        <v>129</v>
      </c>
      <c r="E4844" s="194" t="s">
        <v>5982</v>
      </c>
      <c r="F4844" s="195" t="s">
        <v>5983</v>
      </c>
      <c r="G4844" s="196" t="s">
        <v>489</v>
      </c>
      <c r="H4844" s="197">
        <v>1</v>
      </c>
      <c r="I4844" s="198"/>
      <c r="J4844" s="199">
        <f>ROUND(I4844*H4844,2)</f>
        <v>0</v>
      </c>
      <c r="K4844" s="195" t="s">
        <v>21</v>
      </c>
      <c r="L4844" s="61"/>
      <c r="M4844" s="200" t="s">
        <v>21</v>
      </c>
      <c r="N4844" s="201" t="s">
        <v>42</v>
      </c>
      <c r="O4844" s="42"/>
      <c r="P4844" s="202">
        <f>O4844*H4844</f>
        <v>0</v>
      </c>
      <c r="Q4844" s="202">
        <v>0</v>
      </c>
      <c r="R4844" s="202">
        <f>Q4844*H4844</f>
        <v>0</v>
      </c>
      <c r="S4844" s="202">
        <v>0</v>
      </c>
      <c r="T4844" s="203">
        <f>S4844*H4844</f>
        <v>0</v>
      </c>
      <c r="AR4844" s="24" t="s">
        <v>133</v>
      </c>
      <c r="AT4844" s="24" t="s">
        <v>129</v>
      </c>
      <c r="AU4844" s="24" t="s">
        <v>134</v>
      </c>
      <c r="AY4844" s="24" t="s">
        <v>126</v>
      </c>
      <c r="BE4844" s="204">
        <f>IF(N4844="základní",J4844,0)</f>
        <v>0</v>
      </c>
      <c r="BF4844" s="204">
        <f>IF(N4844="snížená",J4844,0)</f>
        <v>0</v>
      </c>
      <c r="BG4844" s="204">
        <f>IF(N4844="zákl. přenesená",J4844,0)</f>
        <v>0</v>
      </c>
      <c r="BH4844" s="204">
        <f>IF(N4844="sníž. přenesená",J4844,0)</f>
        <v>0</v>
      </c>
      <c r="BI4844" s="204">
        <f>IF(N4844="nulová",J4844,0)</f>
        <v>0</v>
      </c>
      <c r="BJ4844" s="24" t="s">
        <v>134</v>
      </c>
      <c r="BK4844" s="204">
        <f>ROUND(I4844*H4844,2)</f>
        <v>0</v>
      </c>
      <c r="BL4844" s="24" t="s">
        <v>133</v>
      </c>
      <c r="BM4844" s="24" t="s">
        <v>5984</v>
      </c>
    </row>
    <row r="4845" spans="2:65" s="1" customFormat="1" ht="13.5">
      <c r="B4845" s="41"/>
      <c r="C4845" s="63"/>
      <c r="D4845" s="205" t="s">
        <v>135</v>
      </c>
      <c r="E4845" s="63"/>
      <c r="F4845" s="206" t="s">
        <v>5983</v>
      </c>
      <c r="G4845" s="63"/>
      <c r="H4845" s="63"/>
      <c r="I4845" s="163"/>
      <c r="J4845" s="63"/>
      <c r="K4845" s="63"/>
      <c r="L4845" s="61"/>
      <c r="M4845" s="207"/>
      <c r="N4845" s="42"/>
      <c r="O4845" s="42"/>
      <c r="P4845" s="42"/>
      <c r="Q4845" s="42"/>
      <c r="R4845" s="42"/>
      <c r="S4845" s="42"/>
      <c r="T4845" s="78"/>
      <c r="AT4845" s="24" t="s">
        <v>135</v>
      </c>
      <c r="AU4845" s="24" t="s">
        <v>134</v>
      </c>
    </row>
    <row r="4846" spans="2:65" s="1" customFormat="1" ht="22.5" customHeight="1">
      <c r="B4846" s="41"/>
      <c r="C4846" s="193" t="s">
        <v>3641</v>
      </c>
      <c r="D4846" s="193" t="s">
        <v>129</v>
      </c>
      <c r="E4846" s="194" t="s">
        <v>5985</v>
      </c>
      <c r="F4846" s="195" t="s">
        <v>5986</v>
      </c>
      <c r="G4846" s="196" t="s">
        <v>169</v>
      </c>
      <c r="H4846" s="197">
        <v>2</v>
      </c>
      <c r="I4846" s="198"/>
      <c r="J4846" s="199">
        <f>ROUND(I4846*H4846,2)</f>
        <v>0</v>
      </c>
      <c r="K4846" s="195" t="s">
        <v>21</v>
      </c>
      <c r="L4846" s="61"/>
      <c r="M4846" s="200" t="s">
        <v>21</v>
      </c>
      <c r="N4846" s="201" t="s">
        <v>42</v>
      </c>
      <c r="O4846" s="42"/>
      <c r="P4846" s="202">
        <f>O4846*H4846</f>
        <v>0</v>
      </c>
      <c r="Q4846" s="202">
        <v>0</v>
      </c>
      <c r="R4846" s="202">
        <f>Q4846*H4846</f>
        <v>0</v>
      </c>
      <c r="S4846" s="202">
        <v>0</v>
      </c>
      <c r="T4846" s="203">
        <f>S4846*H4846</f>
        <v>0</v>
      </c>
      <c r="AR4846" s="24" t="s">
        <v>133</v>
      </c>
      <c r="AT4846" s="24" t="s">
        <v>129</v>
      </c>
      <c r="AU4846" s="24" t="s">
        <v>134</v>
      </c>
      <c r="AY4846" s="24" t="s">
        <v>126</v>
      </c>
      <c r="BE4846" s="204">
        <f>IF(N4846="základní",J4846,0)</f>
        <v>0</v>
      </c>
      <c r="BF4846" s="204">
        <f>IF(N4846="snížená",J4846,0)</f>
        <v>0</v>
      </c>
      <c r="BG4846" s="204">
        <f>IF(N4846="zákl. přenesená",J4846,0)</f>
        <v>0</v>
      </c>
      <c r="BH4846" s="204">
        <f>IF(N4846="sníž. přenesená",J4846,0)</f>
        <v>0</v>
      </c>
      <c r="BI4846" s="204">
        <f>IF(N4846="nulová",J4846,0)</f>
        <v>0</v>
      </c>
      <c r="BJ4846" s="24" t="s">
        <v>134</v>
      </c>
      <c r="BK4846" s="204">
        <f>ROUND(I4846*H4846,2)</f>
        <v>0</v>
      </c>
      <c r="BL4846" s="24" t="s">
        <v>133</v>
      </c>
      <c r="BM4846" s="24" t="s">
        <v>5987</v>
      </c>
    </row>
    <row r="4847" spans="2:65" s="1" customFormat="1" ht="13.5">
      <c r="B4847" s="41"/>
      <c r="C4847" s="63"/>
      <c r="D4847" s="205" t="s">
        <v>135</v>
      </c>
      <c r="E4847" s="63"/>
      <c r="F4847" s="206" t="s">
        <v>5986</v>
      </c>
      <c r="G4847" s="63"/>
      <c r="H4847" s="63"/>
      <c r="I4847" s="163"/>
      <c r="J4847" s="63"/>
      <c r="K4847" s="63"/>
      <c r="L4847" s="61"/>
      <c r="M4847" s="207"/>
      <c r="N4847" s="42"/>
      <c r="O4847" s="42"/>
      <c r="P4847" s="42"/>
      <c r="Q4847" s="42"/>
      <c r="R4847" s="42"/>
      <c r="S4847" s="42"/>
      <c r="T4847" s="78"/>
      <c r="AT4847" s="24" t="s">
        <v>135</v>
      </c>
      <c r="AU4847" s="24" t="s">
        <v>134</v>
      </c>
    </row>
    <row r="4848" spans="2:65" s="1" customFormat="1" ht="31.5" customHeight="1">
      <c r="B4848" s="41"/>
      <c r="C4848" s="193" t="s">
        <v>5988</v>
      </c>
      <c r="D4848" s="193" t="s">
        <v>129</v>
      </c>
      <c r="E4848" s="194" t="s">
        <v>5989</v>
      </c>
      <c r="F4848" s="195" t="s">
        <v>5990</v>
      </c>
      <c r="G4848" s="196" t="s">
        <v>489</v>
      </c>
      <c r="H4848" s="197">
        <v>1</v>
      </c>
      <c r="I4848" s="198"/>
      <c r="J4848" s="199">
        <f>ROUND(I4848*H4848,2)</f>
        <v>0</v>
      </c>
      <c r="K4848" s="195" t="s">
        <v>21</v>
      </c>
      <c r="L4848" s="61"/>
      <c r="M4848" s="200" t="s">
        <v>21</v>
      </c>
      <c r="N4848" s="201" t="s">
        <v>42</v>
      </c>
      <c r="O4848" s="42"/>
      <c r="P4848" s="202">
        <f>O4848*H4848</f>
        <v>0</v>
      </c>
      <c r="Q4848" s="202">
        <v>0</v>
      </c>
      <c r="R4848" s="202">
        <f>Q4848*H4848</f>
        <v>0</v>
      </c>
      <c r="S4848" s="202">
        <v>0</v>
      </c>
      <c r="T4848" s="203">
        <f>S4848*H4848</f>
        <v>0</v>
      </c>
      <c r="AR4848" s="24" t="s">
        <v>133</v>
      </c>
      <c r="AT4848" s="24" t="s">
        <v>129</v>
      </c>
      <c r="AU4848" s="24" t="s">
        <v>134</v>
      </c>
      <c r="AY4848" s="24" t="s">
        <v>126</v>
      </c>
      <c r="BE4848" s="204">
        <f>IF(N4848="základní",J4848,0)</f>
        <v>0</v>
      </c>
      <c r="BF4848" s="204">
        <f>IF(N4848="snížená",J4848,0)</f>
        <v>0</v>
      </c>
      <c r="BG4848" s="204">
        <f>IF(N4848="zákl. přenesená",J4848,0)</f>
        <v>0</v>
      </c>
      <c r="BH4848" s="204">
        <f>IF(N4848="sníž. přenesená",J4848,0)</f>
        <v>0</v>
      </c>
      <c r="BI4848" s="204">
        <f>IF(N4848="nulová",J4848,0)</f>
        <v>0</v>
      </c>
      <c r="BJ4848" s="24" t="s">
        <v>134</v>
      </c>
      <c r="BK4848" s="204">
        <f>ROUND(I4848*H4848,2)</f>
        <v>0</v>
      </c>
      <c r="BL4848" s="24" t="s">
        <v>133</v>
      </c>
      <c r="BM4848" s="24" t="s">
        <v>5991</v>
      </c>
    </row>
    <row r="4849" spans="2:65" s="1" customFormat="1" ht="13.5">
      <c r="B4849" s="41"/>
      <c r="C4849" s="63"/>
      <c r="D4849" s="205" t="s">
        <v>135</v>
      </c>
      <c r="E4849" s="63"/>
      <c r="F4849" s="206" t="s">
        <v>5992</v>
      </c>
      <c r="G4849" s="63"/>
      <c r="H4849" s="63"/>
      <c r="I4849" s="163"/>
      <c r="J4849" s="63"/>
      <c r="K4849" s="63"/>
      <c r="L4849" s="61"/>
      <c r="M4849" s="207"/>
      <c r="N4849" s="42"/>
      <c r="O4849" s="42"/>
      <c r="P4849" s="42"/>
      <c r="Q4849" s="42"/>
      <c r="R4849" s="42"/>
      <c r="S4849" s="42"/>
      <c r="T4849" s="78"/>
      <c r="AT4849" s="24" t="s">
        <v>135</v>
      </c>
      <c r="AU4849" s="24" t="s">
        <v>134</v>
      </c>
    </row>
    <row r="4850" spans="2:65" s="1" customFormat="1" ht="22.5" customHeight="1">
      <c r="B4850" s="41"/>
      <c r="C4850" s="193" t="s">
        <v>3645</v>
      </c>
      <c r="D4850" s="193" t="s">
        <v>129</v>
      </c>
      <c r="E4850" s="194" t="s">
        <v>5993</v>
      </c>
      <c r="F4850" s="195" t="s">
        <v>5994</v>
      </c>
      <c r="G4850" s="196" t="s">
        <v>489</v>
      </c>
      <c r="H4850" s="197">
        <v>1</v>
      </c>
      <c r="I4850" s="198"/>
      <c r="J4850" s="199">
        <f>ROUND(I4850*H4850,2)</f>
        <v>0</v>
      </c>
      <c r="K4850" s="195" t="s">
        <v>21</v>
      </c>
      <c r="L4850" s="61"/>
      <c r="M4850" s="200" t="s">
        <v>21</v>
      </c>
      <c r="N4850" s="201" t="s">
        <v>42</v>
      </c>
      <c r="O4850" s="42"/>
      <c r="P4850" s="202">
        <f>O4850*H4850</f>
        <v>0</v>
      </c>
      <c r="Q4850" s="202">
        <v>0</v>
      </c>
      <c r="R4850" s="202">
        <f>Q4850*H4850</f>
        <v>0</v>
      </c>
      <c r="S4850" s="202">
        <v>0</v>
      </c>
      <c r="T4850" s="203">
        <f>S4850*H4850</f>
        <v>0</v>
      </c>
      <c r="AR4850" s="24" t="s">
        <v>133</v>
      </c>
      <c r="AT4850" s="24" t="s">
        <v>129</v>
      </c>
      <c r="AU4850" s="24" t="s">
        <v>134</v>
      </c>
      <c r="AY4850" s="24" t="s">
        <v>126</v>
      </c>
      <c r="BE4850" s="204">
        <f>IF(N4850="základní",J4850,0)</f>
        <v>0</v>
      </c>
      <c r="BF4850" s="204">
        <f>IF(N4850="snížená",J4850,0)</f>
        <v>0</v>
      </c>
      <c r="BG4850" s="204">
        <f>IF(N4850="zákl. přenesená",J4850,0)</f>
        <v>0</v>
      </c>
      <c r="BH4850" s="204">
        <f>IF(N4850="sníž. přenesená",J4850,0)</f>
        <v>0</v>
      </c>
      <c r="BI4850" s="204">
        <f>IF(N4850="nulová",J4850,0)</f>
        <v>0</v>
      </c>
      <c r="BJ4850" s="24" t="s">
        <v>134</v>
      </c>
      <c r="BK4850" s="204">
        <f>ROUND(I4850*H4850,2)</f>
        <v>0</v>
      </c>
      <c r="BL4850" s="24" t="s">
        <v>133</v>
      </c>
      <c r="BM4850" s="24" t="s">
        <v>5995</v>
      </c>
    </row>
    <row r="4851" spans="2:65" s="1" customFormat="1" ht="13.5">
      <c r="B4851" s="41"/>
      <c r="C4851" s="63"/>
      <c r="D4851" s="205" t="s">
        <v>135</v>
      </c>
      <c r="E4851" s="63"/>
      <c r="F4851" s="206" t="s">
        <v>5994</v>
      </c>
      <c r="G4851" s="63"/>
      <c r="H4851" s="63"/>
      <c r="I4851" s="163"/>
      <c r="J4851" s="63"/>
      <c r="K4851" s="63"/>
      <c r="L4851" s="61"/>
      <c r="M4851" s="207"/>
      <c r="N4851" s="42"/>
      <c r="O4851" s="42"/>
      <c r="P4851" s="42"/>
      <c r="Q4851" s="42"/>
      <c r="R4851" s="42"/>
      <c r="S4851" s="42"/>
      <c r="T4851" s="78"/>
      <c r="AT4851" s="24" t="s">
        <v>135</v>
      </c>
      <c r="AU4851" s="24" t="s">
        <v>134</v>
      </c>
    </row>
    <row r="4852" spans="2:65" s="1" customFormat="1" ht="22.5" customHeight="1">
      <c r="B4852" s="41"/>
      <c r="C4852" s="193" t="s">
        <v>5996</v>
      </c>
      <c r="D4852" s="193" t="s">
        <v>129</v>
      </c>
      <c r="E4852" s="194" t="s">
        <v>5997</v>
      </c>
      <c r="F4852" s="195" t="s">
        <v>5998</v>
      </c>
      <c r="G4852" s="196" t="s">
        <v>489</v>
      </c>
      <c r="H4852" s="197">
        <v>1</v>
      </c>
      <c r="I4852" s="198"/>
      <c r="J4852" s="199">
        <f>ROUND(I4852*H4852,2)</f>
        <v>0</v>
      </c>
      <c r="K4852" s="195" t="s">
        <v>21</v>
      </c>
      <c r="L4852" s="61"/>
      <c r="M4852" s="200" t="s">
        <v>21</v>
      </c>
      <c r="N4852" s="201" t="s">
        <v>42</v>
      </c>
      <c r="O4852" s="42"/>
      <c r="P4852" s="202">
        <f>O4852*H4852</f>
        <v>0</v>
      </c>
      <c r="Q4852" s="202">
        <v>0</v>
      </c>
      <c r="R4852" s="202">
        <f>Q4852*H4852</f>
        <v>0</v>
      </c>
      <c r="S4852" s="202">
        <v>0</v>
      </c>
      <c r="T4852" s="203">
        <f>S4852*H4852</f>
        <v>0</v>
      </c>
      <c r="AR4852" s="24" t="s">
        <v>133</v>
      </c>
      <c r="AT4852" s="24" t="s">
        <v>129</v>
      </c>
      <c r="AU4852" s="24" t="s">
        <v>134</v>
      </c>
      <c r="AY4852" s="24" t="s">
        <v>126</v>
      </c>
      <c r="BE4852" s="204">
        <f>IF(N4852="základní",J4852,0)</f>
        <v>0</v>
      </c>
      <c r="BF4852" s="204">
        <f>IF(N4852="snížená",J4852,0)</f>
        <v>0</v>
      </c>
      <c r="BG4852" s="204">
        <f>IF(N4852="zákl. přenesená",J4852,0)</f>
        <v>0</v>
      </c>
      <c r="BH4852" s="204">
        <f>IF(N4852="sníž. přenesená",J4852,0)</f>
        <v>0</v>
      </c>
      <c r="BI4852" s="204">
        <f>IF(N4852="nulová",J4852,0)</f>
        <v>0</v>
      </c>
      <c r="BJ4852" s="24" t="s">
        <v>134</v>
      </c>
      <c r="BK4852" s="204">
        <f>ROUND(I4852*H4852,2)</f>
        <v>0</v>
      </c>
      <c r="BL4852" s="24" t="s">
        <v>133</v>
      </c>
      <c r="BM4852" s="24" t="s">
        <v>5999</v>
      </c>
    </row>
    <row r="4853" spans="2:65" s="1" customFormat="1" ht="13.5">
      <c r="B4853" s="41"/>
      <c r="C4853" s="63"/>
      <c r="D4853" s="205" t="s">
        <v>135</v>
      </c>
      <c r="E4853" s="63"/>
      <c r="F4853" s="206" t="s">
        <v>5998</v>
      </c>
      <c r="G4853" s="63"/>
      <c r="H4853" s="63"/>
      <c r="I4853" s="163"/>
      <c r="J4853" s="63"/>
      <c r="K4853" s="63"/>
      <c r="L4853" s="61"/>
      <c r="M4853" s="207"/>
      <c r="N4853" s="42"/>
      <c r="O4853" s="42"/>
      <c r="P4853" s="42"/>
      <c r="Q4853" s="42"/>
      <c r="R4853" s="42"/>
      <c r="S4853" s="42"/>
      <c r="T4853" s="78"/>
      <c r="AT4853" s="24" t="s">
        <v>135</v>
      </c>
      <c r="AU4853" s="24" t="s">
        <v>134</v>
      </c>
    </row>
    <row r="4854" spans="2:65" s="1" customFormat="1" ht="22.5" customHeight="1">
      <c r="B4854" s="41"/>
      <c r="C4854" s="193" t="s">
        <v>3648</v>
      </c>
      <c r="D4854" s="193" t="s">
        <v>129</v>
      </c>
      <c r="E4854" s="194" t="s">
        <v>6000</v>
      </c>
      <c r="F4854" s="195" t="s">
        <v>6001</v>
      </c>
      <c r="G4854" s="196" t="s">
        <v>489</v>
      </c>
      <c r="H4854" s="197">
        <v>1</v>
      </c>
      <c r="I4854" s="198"/>
      <c r="J4854" s="199">
        <f>ROUND(I4854*H4854,2)</f>
        <v>0</v>
      </c>
      <c r="K4854" s="195" t="s">
        <v>21</v>
      </c>
      <c r="L4854" s="61"/>
      <c r="M4854" s="200" t="s">
        <v>21</v>
      </c>
      <c r="N4854" s="201" t="s">
        <v>42</v>
      </c>
      <c r="O4854" s="42"/>
      <c r="P4854" s="202">
        <f>O4854*H4854</f>
        <v>0</v>
      </c>
      <c r="Q4854" s="202">
        <v>0</v>
      </c>
      <c r="R4854" s="202">
        <f>Q4854*H4854</f>
        <v>0</v>
      </c>
      <c r="S4854" s="202">
        <v>0</v>
      </c>
      <c r="T4854" s="203">
        <f>S4854*H4854</f>
        <v>0</v>
      </c>
      <c r="AR4854" s="24" t="s">
        <v>133</v>
      </c>
      <c r="AT4854" s="24" t="s">
        <v>129</v>
      </c>
      <c r="AU4854" s="24" t="s">
        <v>134</v>
      </c>
      <c r="AY4854" s="24" t="s">
        <v>126</v>
      </c>
      <c r="BE4854" s="204">
        <f>IF(N4854="základní",J4854,0)</f>
        <v>0</v>
      </c>
      <c r="BF4854" s="204">
        <f>IF(N4854="snížená",J4854,0)</f>
        <v>0</v>
      </c>
      <c r="BG4854" s="204">
        <f>IF(N4854="zákl. přenesená",J4854,0)</f>
        <v>0</v>
      </c>
      <c r="BH4854" s="204">
        <f>IF(N4854="sníž. přenesená",J4854,0)</f>
        <v>0</v>
      </c>
      <c r="BI4854" s="204">
        <f>IF(N4854="nulová",J4854,0)</f>
        <v>0</v>
      </c>
      <c r="BJ4854" s="24" t="s">
        <v>134</v>
      </c>
      <c r="BK4854" s="204">
        <f>ROUND(I4854*H4854,2)</f>
        <v>0</v>
      </c>
      <c r="BL4854" s="24" t="s">
        <v>133</v>
      </c>
      <c r="BM4854" s="24" t="s">
        <v>6002</v>
      </c>
    </row>
    <row r="4855" spans="2:65" s="1" customFormat="1" ht="13.5">
      <c r="B4855" s="41"/>
      <c r="C4855" s="63"/>
      <c r="D4855" s="205" t="s">
        <v>135</v>
      </c>
      <c r="E4855" s="63"/>
      <c r="F4855" s="206" t="s">
        <v>6001</v>
      </c>
      <c r="G4855" s="63"/>
      <c r="H4855" s="63"/>
      <c r="I4855" s="163"/>
      <c r="J4855" s="63"/>
      <c r="K4855" s="63"/>
      <c r="L4855" s="61"/>
      <c r="M4855" s="207"/>
      <c r="N4855" s="42"/>
      <c r="O4855" s="42"/>
      <c r="P4855" s="42"/>
      <c r="Q4855" s="42"/>
      <c r="R4855" s="42"/>
      <c r="S4855" s="42"/>
      <c r="T4855" s="78"/>
      <c r="AT4855" s="24" t="s">
        <v>135</v>
      </c>
      <c r="AU4855" s="24" t="s">
        <v>134</v>
      </c>
    </row>
    <row r="4856" spans="2:65" s="1" customFormat="1" ht="22.5" customHeight="1">
      <c r="B4856" s="41"/>
      <c r="C4856" s="193" t="s">
        <v>6003</v>
      </c>
      <c r="D4856" s="193" t="s">
        <v>129</v>
      </c>
      <c r="E4856" s="194" t="s">
        <v>6004</v>
      </c>
      <c r="F4856" s="195" t="s">
        <v>6005</v>
      </c>
      <c r="G4856" s="196" t="s">
        <v>169</v>
      </c>
      <c r="H4856" s="197">
        <v>1</v>
      </c>
      <c r="I4856" s="198"/>
      <c r="J4856" s="199">
        <f>ROUND(I4856*H4856,2)</f>
        <v>0</v>
      </c>
      <c r="K4856" s="195" t="s">
        <v>21</v>
      </c>
      <c r="L4856" s="61"/>
      <c r="M4856" s="200" t="s">
        <v>21</v>
      </c>
      <c r="N4856" s="201" t="s">
        <v>42</v>
      </c>
      <c r="O4856" s="42"/>
      <c r="P4856" s="202">
        <f>O4856*H4856</f>
        <v>0</v>
      </c>
      <c r="Q4856" s="202">
        <v>0</v>
      </c>
      <c r="R4856" s="202">
        <f>Q4856*H4856</f>
        <v>0</v>
      </c>
      <c r="S4856" s="202">
        <v>0</v>
      </c>
      <c r="T4856" s="203">
        <f>S4856*H4856</f>
        <v>0</v>
      </c>
      <c r="AR4856" s="24" t="s">
        <v>133</v>
      </c>
      <c r="AT4856" s="24" t="s">
        <v>129</v>
      </c>
      <c r="AU4856" s="24" t="s">
        <v>134</v>
      </c>
      <c r="AY4856" s="24" t="s">
        <v>126</v>
      </c>
      <c r="BE4856" s="204">
        <f>IF(N4856="základní",J4856,0)</f>
        <v>0</v>
      </c>
      <c r="BF4856" s="204">
        <f>IF(N4856="snížená",J4856,0)</f>
        <v>0</v>
      </c>
      <c r="BG4856" s="204">
        <f>IF(N4856="zákl. přenesená",J4856,0)</f>
        <v>0</v>
      </c>
      <c r="BH4856" s="204">
        <f>IF(N4856="sníž. přenesená",J4856,0)</f>
        <v>0</v>
      </c>
      <c r="BI4856" s="204">
        <f>IF(N4856="nulová",J4856,0)</f>
        <v>0</v>
      </c>
      <c r="BJ4856" s="24" t="s">
        <v>134</v>
      </c>
      <c r="BK4856" s="204">
        <f>ROUND(I4856*H4856,2)</f>
        <v>0</v>
      </c>
      <c r="BL4856" s="24" t="s">
        <v>133</v>
      </c>
      <c r="BM4856" s="24" t="s">
        <v>6006</v>
      </c>
    </row>
    <row r="4857" spans="2:65" s="1" customFormat="1" ht="13.5">
      <c r="B4857" s="41"/>
      <c r="C4857" s="63"/>
      <c r="D4857" s="205" t="s">
        <v>135</v>
      </c>
      <c r="E4857" s="63"/>
      <c r="F4857" s="206" t="s">
        <v>6005</v>
      </c>
      <c r="G4857" s="63"/>
      <c r="H4857" s="63"/>
      <c r="I4857" s="163"/>
      <c r="J4857" s="63"/>
      <c r="K4857" s="63"/>
      <c r="L4857" s="61"/>
      <c r="M4857" s="207"/>
      <c r="N4857" s="42"/>
      <c r="O4857" s="42"/>
      <c r="P4857" s="42"/>
      <c r="Q4857" s="42"/>
      <c r="R4857" s="42"/>
      <c r="S4857" s="42"/>
      <c r="T4857" s="78"/>
      <c r="AT4857" s="24" t="s">
        <v>135</v>
      </c>
      <c r="AU4857" s="24" t="s">
        <v>134</v>
      </c>
    </row>
    <row r="4858" spans="2:65" s="1" customFormat="1" ht="22.5" customHeight="1">
      <c r="B4858" s="41"/>
      <c r="C4858" s="193" t="s">
        <v>3656</v>
      </c>
      <c r="D4858" s="193" t="s">
        <v>129</v>
      </c>
      <c r="E4858" s="194" t="s">
        <v>6007</v>
      </c>
      <c r="F4858" s="195" t="s">
        <v>6008</v>
      </c>
      <c r="G4858" s="196" t="s">
        <v>489</v>
      </c>
      <c r="H4858" s="197">
        <v>1</v>
      </c>
      <c r="I4858" s="198"/>
      <c r="J4858" s="199">
        <f>ROUND(I4858*H4858,2)</f>
        <v>0</v>
      </c>
      <c r="K4858" s="195" t="s">
        <v>21</v>
      </c>
      <c r="L4858" s="61"/>
      <c r="M4858" s="200" t="s">
        <v>21</v>
      </c>
      <c r="N4858" s="201" t="s">
        <v>42</v>
      </c>
      <c r="O4858" s="42"/>
      <c r="P4858" s="202">
        <f>O4858*H4858</f>
        <v>0</v>
      </c>
      <c r="Q4858" s="202">
        <v>0</v>
      </c>
      <c r="R4858" s="202">
        <f>Q4858*H4858</f>
        <v>0</v>
      </c>
      <c r="S4858" s="202">
        <v>0</v>
      </c>
      <c r="T4858" s="203">
        <f>S4858*H4858</f>
        <v>0</v>
      </c>
      <c r="AR4858" s="24" t="s">
        <v>133</v>
      </c>
      <c r="AT4858" s="24" t="s">
        <v>129</v>
      </c>
      <c r="AU4858" s="24" t="s">
        <v>134</v>
      </c>
      <c r="AY4858" s="24" t="s">
        <v>126</v>
      </c>
      <c r="BE4858" s="204">
        <f>IF(N4858="základní",J4858,0)</f>
        <v>0</v>
      </c>
      <c r="BF4858" s="204">
        <f>IF(N4858="snížená",J4858,0)</f>
        <v>0</v>
      </c>
      <c r="BG4858" s="204">
        <f>IF(N4858="zákl. přenesená",J4858,0)</f>
        <v>0</v>
      </c>
      <c r="BH4858" s="204">
        <f>IF(N4858="sníž. přenesená",J4858,0)</f>
        <v>0</v>
      </c>
      <c r="BI4858" s="204">
        <f>IF(N4858="nulová",J4858,0)</f>
        <v>0</v>
      </c>
      <c r="BJ4858" s="24" t="s">
        <v>134</v>
      </c>
      <c r="BK4858" s="204">
        <f>ROUND(I4858*H4858,2)</f>
        <v>0</v>
      </c>
      <c r="BL4858" s="24" t="s">
        <v>133</v>
      </c>
      <c r="BM4858" s="24" t="s">
        <v>6009</v>
      </c>
    </row>
    <row r="4859" spans="2:65" s="1" customFormat="1" ht="13.5">
      <c r="B4859" s="41"/>
      <c r="C4859" s="63"/>
      <c r="D4859" s="205" t="s">
        <v>135</v>
      </c>
      <c r="E4859" s="63"/>
      <c r="F4859" s="206" t="s">
        <v>6008</v>
      </c>
      <c r="G4859" s="63"/>
      <c r="H4859" s="63"/>
      <c r="I4859" s="163"/>
      <c r="J4859" s="63"/>
      <c r="K4859" s="63"/>
      <c r="L4859" s="61"/>
      <c r="M4859" s="207"/>
      <c r="N4859" s="42"/>
      <c r="O4859" s="42"/>
      <c r="P4859" s="42"/>
      <c r="Q4859" s="42"/>
      <c r="R4859" s="42"/>
      <c r="S4859" s="42"/>
      <c r="T4859" s="78"/>
      <c r="AT4859" s="24" t="s">
        <v>135</v>
      </c>
      <c r="AU4859" s="24" t="s">
        <v>134</v>
      </c>
    </row>
    <row r="4860" spans="2:65" s="1" customFormat="1" ht="31.5" customHeight="1">
      <c r="B4860" s="41"/>
      <c r="C4860" s="193" t="s">
        <v>6010</v>
      </c>
      <c r="D4860" s="193" t="s">
        <v>129</v>
      </c>
      <c r="E4860" s="194" t="s">
        <v>6011</v>
      </c>
      <c r="F4860" s="195" t="s">
        <v>5968</v>
      </c>
      <c r="G4860" s="196" t="s">
        <v>489</v>
      </c>
      <c r="H4860" s="197">
        <v>1</v>
      </c>
      <c r="I4860" s="198"/>
      <c r="J4860" s="199">
        <f>ROUND(I4860*H4860,2)</f>
        <v>0</v>
      </c>
      <c r="K4860" s="195" t="s">
        <v>21</v>
      </c>
      <c r="L4860" s="61"/>
      <c r="M4860" s="200" t="s">
        <v>21</v>
      </c>
      <c r="N4860" s="201" t="s">
        <v>42</v>
      </c>
      <c r="O4860" s="42"/>
      <c r="P4860" s="202">
        <f>O4860*H4860</f>
        <v>0</v>
      </c>
      <c r="Q4860" s="202">
        <v>0</v>
      </c>
      <c r="R4860" s="202">
        <f>Q4860*H4860</f>
        <v>0</v>
      </c>
      <c r="S4860" s="202">
        <v>0</v>
      </c>
      <c r="T4860" s="203">
        <f>S4860*H4860</f>
        <v>0</v>
      </c>
      <c r="AR4860" s="24" t="s">
        <v>133</v>
      </c>
      <c r="AT4860" s="24" t="s">
        <v>129</v>
      </c>
      <c r="AU4860" s="24" t="s">
        <v>134</v>
      </c>
      <c r="AY4860" s="24" t="s">
        <v>126</v>
      </c>
      <c r="BE4860" s="204">
        <f>IF(N4860="základní",J4860,0)</f>
        <v>0</v>
      </c>
      <c r="BF4860" s="204">
        <f>IF(N4860="snížená",J4860,0)</f>
        <v>0</v>
      </c>
      <c r="BG4860" s="204">
        <f>IF(N4860="zákl. přenesená",J4860,0)</f>
        <v>0</v>
      </c>
      <c r="BH4860" s="204">
        <f>IF(N4860="sníž. přenesená",J4860,0)</f>
        <v>0</v>
      </c>
      <c r="BI4860" s="204">
        <f>IF(N4860="nulová",J4860,0)</f>
        <v>0</v>
      </c>
      <c r="BJ4860" s="24" t="s">
        <v>134</v>
      </c>
      <c r="BK4860" s="204">
        <f>ROUND(I4860*H4860,2)</f>
        <v>0</v>
      </c>
      <c r="BL4860" s="24" t="s">
        <v>133</v>
      </c>
      <c r="BM4860" s="24" t="s">
        <v>6012</v>
      </c>
    </row>
    <row r="4861" spans="2:65" s="1" customFormat="1" ht="13.5">
      <c r="B4861" s="41"/>
      <c r="C4861" s="63"/>
      <c r="D4861" s="205" t="s">
        <v>135</v>
      </c>
      <c r="E4861" s="63"/>
      <c r="F4861" s="206" t="s">
        <v>5970</v>
      </c>
      <c r="G4861" s="63"/>
      <c r="H4861" s="63"/>
      <c r="I4861" s="163"/>
      <c r="J4861" s="63"/>
      <c r="K4861" s="63"/>
      <c r="L4861" s="61"/>
      <c r="M4861" s="207"/>
      <c r="N4861" s="42"/>
      <c r="O4861" s="42"/>
      <c r="P4861" s="42"/>
      <c r="Q4861" s="42"/>
      <c r="R4861" s="42"/>
      <c r="S4861" s="42"/>
      <c r="T4861" s="78"/>
      <c r="AT4861" s="24" t="s">
        <v>135</v>
      </c>
      <c r="AU4861" s="24" t="s">
        <v>134</v>
      </c>
    </row>
    <row r="4862" spans="2:65" s="1" customFormat="1" ht="22.5" customHeight="1">
      <c r="B4862" s="41"/>
      <c r="C4862" s="193" t="s">
        <v>3660</v>
      </c>
      <c r="D4862" s="193" t="s">
        <v>129</v>
      </c>
      <c r="E4862" s="194" t="s">
        <v>6013</v>
      </c>
      <c r="F4862" s="195" t="s">
        <v>6014</v>
      </c>
      <c r="G4862" s="196" t="s">
        <v>489</v>
      </c>
      <c r="H4862" s="197">
        <v>1</v>
      </c>
      <c r="I4862" s="198"/>
      <c r="J4862" s="199">
        <f>ROUND(I4862*H4862,2)</f>
        <v>0</v>
      </c>
      <c r="K4862" s="195" t="s">
        <v>21</v>
      </c>
      <c r="L4862" s="61"/>
      <c r="M4862" s="200" t="s">
        <v>21</v>
      </c>
      <c r="N4862" s="201" t="s">
        <v>42</v>
      </c>
      <c r="O4862" s="42"/>
      <c r="P4862" s="202">
        <f>O4862*H4862</f>
        <v>0</v>
      </c>
      <c r="Q4862" s="202">
        <v>0</v>
      </c>
      <c r="R4862" s="202">
        <f>Q4862*H4862</f>
        <v>0</v>
      </c>
      <c r="S4862" s="202">
        <v>0</v>
      </c>
      <c r="T4862" s="203">
        <f>S4862*H4862</f>
        <v>0</v>
      </c>
      <c r="AR4862" s="24" t="s">
        <v>133</v>
      </c>
      <c r="AT4862" s="24" t="s">
        <v>129</v>
      </c>
      <c r="AU4862" s="24" t="s">
        <v>134</v>
      </c>
      <c r="AY4862" s="24" t="s">
        <v>126</v>
      </c>
      <c r="BE4862" s="204">
        <f>IF(N4862="základní",J4862,0)</f>
        <v>0</v>
      </c>
      <c r="BF4862" s="204">
        <f>IF(N4862="snížená",J4862,0)</f>
        <v>0</v>
      </c>
      <c r="BG4862" s="204">
        <f>IF(N4862="zákl. přenesená",J4862,0)</f>
        <v>0</v>
      </c>
      <c r="BH4862" s="204">
        <f>IF(N4862="sníž. přenesená",J4862,0)</f>
        <v>0</v>
      </c>
      <c r="BI4862" s="204">
        <f>IF(N4862="nulová",J4862,0)</f>
        <v>0</v>
      </c>
      <c r="BJ4862" s="24" t="s">
        <v>134</v>
      </c>
      <c r="BK4862" s="204">
        <f>ROUND(I4862*H4862,2)</f>
        <v>0</v>
      </c>
      <c r="BL4862" s="24" t="s">
        <v>133</v>
      </c>
      <c r="BM4862" s="24" t="s">
        <v>6015</v>
      </c>
    </row>
    <row r="4863" spans="2:65" s="1" customFormat="1" ht="13.5">
      <c r="B4863" s="41"/>
      <c r="C4863" s="63"/>
      <c r="D4863" s="205" t="s">
        <v>135</v>
      </c>
      <c r="E4863" s="63"/>
      <c r="F4863" s="206" t="s">
        <v>6014</v>
      </c>
      <c r="G4863" s="63"/>
      <c r="H4863" s="63"/>
      <c r="I4863" s="163"/>
      <c r="J4863" s="63"/>
      <c r="K4863" s="63"/>
      <c r="L4863" s="61"/>
      <c r="M4863" s="207"/>
      <c r="N4863" s="42"/>
      <c r="O4863" s="42"/>
      <c r="P4863" s="42"/>
      <c r="Q4863" s="42"/>
      <c r="R4863" s="42"/>
      <c r="S4863" s="42"/>
      <c r="T4863" s="78"/>
      <c r="AT4863" s="24" t="s">
        <v>135</v>
      </c>
      <c r="AU4863" s="24" t="s">
        <v>134</v>
      </c>
    </row>
    <row r="4864" spans="2:65" s="1" customFormat="1" ht="22.5" customHeight="1">
      <c r="B4864" s="41"/>
      <c r="C4864" s="193" t="s">
        <v>6016</v>
      </c>
      <c r="D4864" s="193" t="s">
        <v>129</v>
      </c>
      <c r="E4864" s="194" t="s">
        <v>6017</v>
      </c>
      <c r="F4864" s="195" t="s">
        <v>6018</v>
      </c>
      <c r="G4864" s="196" t="s">
        <v>169</v>
      </c>
      <c r="H4864" s="197">
        <v>1</v>
      </c>
      <c r="I4864" s="198"/>
      <c r="J4864" s="199">
        <f>ROUND(I4864*H4864,2)</f>
        <v>0</v>
      </c>
      <c r="K4864" s="195" t="s">
        <v>21</v>
      </c>
      <c r="L4864" s="61"/>
      <c r="M4864" s="200" t="s">
        <v>21</v>
      </c>
      <c r="N4864" s="201" t="s">
        <v>42</v>
      </c>
      <c r="O4864" s="42"/>
      <c r="P4864" s="202">
        <f>O4864*H4864</f>
        <v>0</v>
      </c>
      <c r="Q4864" s="202">
        <v>0</v>
      </c>
      <c r="R4864" s="202">
        <f>Q4864*H4864</f>
        <v>0</v>
      </c>
      <c r="S4864" s="202">
        <v>0</v>
      </c>
      <c r="T4864" s="203">
        <f>S4864*H4864</f>
        <v>0</v>
      </c>
      <c r="AR4864" s="24" t="s">
        <v>133</v>
      </c>
      <c r="AT4864" s="24" t="s">
        <v>129</v>
      </c>
      <c r="AU4864" s="24" t="s">
        <v>134</v>
      </c>
      <c r="AY4864" s="24" t="s">
        <v>126</v>
      </c>
      <c r="BE4864" s="204">
        <f>IF(N4864="základní",J4864,0)</f>
        <v>0</v>
      </c>
      <c r="BF4864" s="204">
        <f>IF(N4864="snížená",J4864,0)</f>
        <v>0</v>
      </c>
      <c r="BG4864" s="204">
        <f>IF(N4864="zákl. přenesená",J4864,0)</f>
        <v>0</v>
      </c>
      <c r="BH4864" s="204">
        <f>IF(N4864="sníž. přenesená",J4864,0)</f>
        <v>0</v>
      </c>
      <c r="BI4864" s="204">
        <f>IF(N4864="nulová",J4864,0)</f>
        <v>0</v>
      </c>
      <c r="BJ4864" s="24" t="s">
        <v>134</v>
      </c>
      <c r="BK4864" s="204">
        <f>ROUND(I4864*H4864,2)</f>
        <v>0</v>
      </c>
      <c r="BL4864" s="24" t="s">
        <v>133</v>
      </c>
      <c r="BM4864" s="24" t="s">
        <v>6019</v>
      </c>
    </row>
    <row r="4865" spans="2:65" s="1" customFormat="1" ht="13.5">
      <c r="B4865" s="41"/>
      <c r="C4865" s="63"/>
      <c r="D4865" s="205" t="s">
        <v>135</v>
      </c>
      <c r="E4865" s="63"/>
      <c r="F4865" s="206" t="s">
        <v>6018</v>
      </c>
      <c r="G4865" s="63"/>
      <c r="H4865" s="63"/>
      <c r="I4865" s="163"/>
      <c r="J4865" s="63"/>
      <c r="K4865" s="63"/>
      <c r="L4865" s="61"/>
      <c r="M4865" s="207"/>
      <c r="N4865" s="42"/>
      <c r="O4865" s="42"/>
      <c r="P4865" s="42"/>
      <c r="Q4865" s="42"/>
      <c r="R4865" s="42"/>
      <c r="S4865" s="42"/>
      <c r="T4865" s="78"/>
      <c r="AT4865" s="24" t="s">
        <v>135</v>
      </c>
      <c r="AU4865" s="24" t="s">
        <v>134</v>
      </c>
    </row>
    <row r="4866" spans="2:65" s="1" customFormat="1" ht="22.5" customHeight="1">
      <c r="B4866" s="41"/>
      <c r="C4866" s="193" t="s">
        <v>3666</v>
      </c>
      <c r="D4866" s="193" t="s">
        <v>129</v>
      </c>
      <c r="E4866" s="194" t="s">
        <v>6020</v>
      </c>
      <c r="F4866" s="195" t="s">
        <v>5983</v>
      </c>
      <c r="G4866" s="196" t="s">
        <v>489</v>
      </c>
      <c r="H4866" s="197">
        <v>1</v>
      </c>
      <c r="I4866" s="198"/>
      <c r="J4866" s="199">
        <f>ROUND(I4866*H4866,2)</f>
        <v>0</v>
      </c>
      <c r="K4866" s="195" t="s">
        <v>21</v>
      </c>
      <c r="L4866" s="61"/>
      <c r="M4866" s="200" t="s">
        <v>21</v>
      </c>
      <c r="N4866" s="201" t="s">
        <v>42</v>
      </c>
      <c r="O4866" s="42"/>
      <c r="P4866" s="202">
        <f>O4866*H4866</f>
        <v>0</v>
      </c>
      <c r="Q4866" s="202">
        <v>0</v>
      </c>
      <c r="R4866" s="202">
        <f>Q4866*H4866</f>
        <v>0</v>
      </c>
      <c r="S4866" s="202">
        <v>0</v>
      </c>
      <c r="T4866" s="203">
        <f>S4866*H4866</f>
        <v>0</v>
      </c>
      <c r="AR4866" s="24" t="s">
        <v>133</v>
      </c>
      <c r="AT4866" s="24" t="s">
        <v>129</v>
      </c>
      <c r="AU4866" s="24" t="s">
        <v>134</v>
      </c>
      <c r="AY4866" s="24" t="s">
        <v>126</v>
      </c>
      <c r="BE4866" s="204">
        <f>IF(N4866="základní",J4866,0)</f>
        <v>0</v>
      </c>
      <c r="BF4866" s="204">
        <f>IF(N4866="snížená",J4866,0)</f>
        <v>0</v>
      </c>
      <c r="BG4866" s="204">
        <f>IF(N4866="zákl. přenesená",J4866,0)</f>
        <v>0</v>
      </c>
      <c r="BH4866" s="204">
        <f>IF(N4866="sníž. přenesená",J4866,0)</f>
        <v>0</v>
      </c>
      <c r="BI4866" s="204">
        <f>IF(N4866="nulová",J4866,0)</f>
        <v>0</v>
      </c>
      <c r="BJ4866" s="24" t="s">
        <v>134</v>
      </c>
      <c r="BK4866" s="204">
        <f>ROUND(I4866*H4866,2)</f>
        <v>0</v>
      </c>
      <c r="BL4866" s="24" t="s">
        <v>133</v>
      </c>
      <c r="BM4866" s="24" t="s">
        <v>6021</v>
      </c>
    </row>
    <row r="4867" spans="2:65" s="1" customFormat="1" ht="13.5">
      <c r="B4867" s="41"/>
      <c r="C4867" s="63"/>
      <c r="D4867" s="205" t="s">
        <v>135</v>
      </c>
      <c r="E4867" s="63"/>
      <c r="F4867" s="206" t="s">
        <v>5983</v>
      </c>
      <c r="G4867" s="63"/>
      <c r="H4867" s="63"/>
      <c r="I4867" s="163"/>
      <c r="J4867" s="63"/>
      <c r="K4867" s="63"/>
      <c r="L4867" s="61"/>
      <c r="M4867" s="207"/>
      <c r="N4867" s="42"/>
      <c r="O4867" s="42"/>
      <c r="P4867" s="42"/>
      <c r="Q4867" s="42"/>
      <c r="R4867" s="42"/>
      <c r="S4867" s="42"/>
      <c r="T4867" s="78"/>
      <c r="AT4867" s="24" t="s">
        <v>135</v>
      </c>
      <c r="AU4867" s="24" t="s">
        <v>134</v>
      </c>
    </row>
    <row r="4868" spans="2:65" s="1" customFormat="1" ht="22.5" customHeight="1">
      <c r="B4868" s="41"/>
      <c r="C4868" s="193" t="s">
        <v>6022</v>
      </c>
      <c r="D4868" s="193" t="s">
        <v>129</v>
      </c>
      <c r="E4868" s="194" t="s">
        <v>6023</v>
      </c>
      <c r="F4868" s="195" t="s">
        <v>5986</v>
      </c>
      <c r="G4868" s="196" t="s">
        <v>169</v>
      </c>
      <c r="H4868" s="197">
        <v>3</v>
      </c>
      <c r="I4868" s="198"/>
      <c r="J4868" s="199">
        <f>ROUND(I4868*H4868,2)</f>
        <v>0</v>
      </c>
      <c r="K4868" s="195" t="s">
        <v>21</v>
      </c>
      <c r="L4868" s="61"/>
      <c r="M4868" s="200" t="s">
        <v>21</v>
      </c>
      <c r="N4868" s="201" t="s">
        <v>42</v>
      </c>
      <c r="O4868" s="42"/>
      <c r="P4868" s="202">
        <f>O4868*H4868</f>
        <v>0</v>
      </c>
      <c r="Q4868" s="202">
        <v>0</v>
      </c>
      <c r="R4868" s="202">
        <f>Q4868*H4868</f>
        <v>0</v>
      </c>
      <c r="S4868" s="202">
        <v>0</v>
      </c>
      <c r="T4868" s="203">
        <f>S4868*H4868</f>
        <v>0</v>
      </c>
      <c r="AR4868" s="24" t="s">
        <v>133</v>
      </c>
      <c r="AT4868" s="24" t="s">
        <v>129</v>
      </c>
      <c r="AU4868" s="24" t="s">
        <v>134</v>
      </c>
      <c r="AY4868" s="24" t="s">
        <v>126</v>
      </c>
      <c r="BE4868" s="204">
        <f>IF(N4868="základní",J4868,0)</f>
        <v>0</v>
      </c>
      <c r="BF4868" s="204">
        <f>IF(N4868="snížená",J4868,0)</f>
        <v>0</v>
      </c>
      <c r="BG4868" s="204">
        <f>IF(N4868="zákl. přenesená",J4868,0)</f>
        <v>0</v>
      </c>
      <c r="BH4868" s="204">
        <f>IF(N4868="sníž. přenesená",J4868,0)</f>
        <v>0</v>
      </c>
      <c r="BI4868" s="204">
        <f>IF(N4868="nulová",J4868,0)</f>
        <v>0</v>
      </c>
      <c r="BJ4868" s="24" t="s">
        <v>134</v>
      </c>
      <c r="BK4868" s="204">
        <f>ROUND(I4868*H4868,2)</f>
        <v>0</v>
      </c>
      <c r="BL4868" s="24" t="s">
        <v>133</v>
      </c>
      <c r="BM4868" s="24" t="s">
        <v>6024</v>
      </c>
    </row>
    <row r="4869" spans="2:65" s="1" customFormat="1" ht="13.5">
      <c r="B4869" s="41"/>
      <c r="C4869" s="63"/>
      <c r="D4869" s="205" t="s">
        <v>135</v>
      </c>
      <c r="E4869" s="63"/>
      <c r="F4869" s="206" t="s">
        <v>5986</v>
      </c>
      <c r="G4869" s="63"/>
      <c r="H4869" s="63"/>
      <c r="I4869" s="163"/>
      <c r="J4869" s="63"/>
      <c r="K4869" s="63"/>
      <c r="L4869" s="61"/>
      <c r="M4869" s="207"/>
      <c r="N4869" s="42"/>
      <c r="O4869" s="42"/>
      <c r="P4869" s="42"/>
      <c r="Q4869" s="42"/>
      <c r="R4869" s="42"/>
      <c r="S4869" s="42"/>
      <c r="T4869" s="78"/>
      <c r="AT4869" s="24" t="s">
        <v>135</v>
      </c>
      <c r="AU4869" s="24" t="s">
        <v>134</v>
      </c>
    </row>
    <row r="4870" spans="2:65" s="1" customFormat="1" ht="22.5" customHeight="1">
      <c r="B4870" s="41"/>
      <c r="C4870" s="193" t="s">
        <v>3671</v>
      </c>
      <c r="D4870" s="193" t="s">
        <v>129</v>
      </c>
      <c r="E4870" s="194" t="s">
        <v>6025</v>
      </c>
      <c r="F4870" s="195" t="s">
        <v>6026</v>
      </c>
      <c r="G4870" s="196" t="s">
        <v>489</v>
      </c>
      <c r="H4870" s="197">
        <v>1</v>
      </c>
      <c r="I4870" s="198"/>
      <c r="J4870" s="199">
        <f>ROUND(I4870*H4870,2)</f>
        <v>0</v>
      </c>
      <c r="K4870" s="195" t="s">
        <v>21</v>
      </c>
      <c r="L4870" s="61"/>
      <c r="M4870" s="200" t="s">
        <v>21</v>
      </c>
      <c r="N4870" s="201" t="s">
        <v>42</v>
      </c>
      <c r="O4870" s="42"/>
      <c r="P4870" s="202">
        <f>O4870*H4870</f>
        <v>0</v>
      </c>
      <c r="Q4870" s="202">
        <v>0</v>
      </c>
      <c r="R4870" s="202">
        <f>Q4870*H4870</f>
        <v>0</v>
      </c>
      <c r="S4870" s="202">
        <v>0</v>
      </c>
      <c r="T4870" s="203">
        <f>S4870*H4870</f>
        <v>0</v>
      </c>
      <c r="AR4870" s="24" t="s">
        <v>133</v>
      </c>
      <c r="AT4870" s="24" t="s">
        <v>129</v>
      </c>
      <c r="AU4870" s="24" t="s">
        <v>134</v>
      </c>
      <c r="AY4870" s="24" t="s">
        <v>126</v>
      </c>
      <c r="BE4870" s="204">
        <f>IF(N4870="základní",J4870,0)</f>
        <v>0</v>
      </c>
      <c r="BF4870" s="204">
        <f>IF(N4870="snížená",J4870,0)</f>
        <v>0</v>
      </c>
      <c r="BG4870" s="204">
        <f>IF(N4870="zákl. přenesená",J4870,0)</f>
        <v>0</v>
      </c>
      <c r="BH4870" s="204">
        <f>IF(N4870="sníž. přenesená",J4870,0)</f>
        <v>0</v>
      </c>
      <c r="BI4870" s="204">
        <f>IF(N4870="nulová",J4870,0)</f>
        <v>0</v>
      </c>
      <c r="BJ4870" s="24" t="s">
        <v>134</v>
      </c>
      <c r="BK4870" s="204">
        <f>ROUND(I4870*H4870,2)</f>
        <v>0</v>
      </c>
      <c r="BL4870" s="24" t="s">
        <v>133</v>
      </c>
      <c r="BM4870" s="24" t="s">
        <v>6027</v>
      </c>
    </row>
    <row r="4871" spans="2:65" s="1" customFormat="1" ht="13.5">
      <c r="B4871" s="41"/>
      <c r="C4871" s="63"/>
      <c r="D4871" s="205" t="s">
        <v>135</v>
      </c>
      <c r="E4871" s="63"/>
      <c r="F4871" s="206" t="s">
        <v>6026</v>
      </c>
      <c r="G4871" s="63"/>
      <c r="H4871" s="63"/>
      <c r="I4871" s="163"/>
      <c r="J4871" s="63"/>
      <c r="K4871" s="63"/>
      <c r="L4871" s="61"/>
      <c r="M4871" s="207"/>
      <c r="N4871" s="42"/>
      <c r="O4871" s="42"/>
      <c r="P4871" s="42"/>
      <c r="Q4871" s="42"/>
      <c r="R4871" s="42"/>
      <c r="S4871" s="42"/>
      <c r="T4871" s="78"/>
      <c r="AT4871" s="24" t="s">
        <v>135</v>
      </c>
      <c r="AU4871" s="24" t="s">
        <v>134</v>
      </c>
    </row>
    <row r="4872" spans="2:65" s="1" customFormat="1" ht="22.5" customHeight="1">
      <c r="B4872" s="41"/>
      <c r="C4872" s="193" t="s">
        <v>6028</v>
      </c>
      <c r="D4872" s="193" t="s">
        <v>129</v>
      </c>
      <c r="E4872" s="194" t="s">
        <v>6029</v>
      </c>
      <c r="F4872" s="195" t="s">
        <v>6030</v>
      </c>
      <c r="G4872" s="196" t="s">
        <v>489</v>
      </c>
      <c r="H4872" s="197">
        <v>2</v>
      </c>
      <c r="I4872" s="198"/>
      <c r="J4872" s="199">
        <f>ROUND(I4872*H4872,2)</f>
        <v>0</v>
      </c>
      <c r="K4872" s="195" t="s">
        <v>21</v>
      </c>
      <c r="L4872" s="61"/>
      <c r="M4872" s="200" t="s">
        <v>21</v>
      </c>
      <c r="N4872" s="201" t="s">
        <v>42</v>
      </c>
      <c r="O4872" s="42"/>
      <c r="P4872" s="202">
        <f>O4872*H4872</f>
        <v>0</v>
      </c>
      <c r="Q4872" s="202">
        <v>0</v>
      </c>
      <c r="R4872" s="202">
        <f>Q4872*H4872</f>
        <v>0</v>
      </c>
      <c r="S4872" s="202">
        <v>0</v>
      </c>
      <c r="T4872" s="203">
        <f>S4872*H4872</f>
        <v>0</v>
      </c>
      <c r="AR4872" s="24" t="s">
        <v>133</v>
      </c>
      <c r="AT4872" s="24" t="s">
        <v>129</v>
      </c>
      <c r="AU4872" s="24" t="s">
        <v>134</v>
      </c>
      <c r="AY4872" s="24" t="s">
        <v>126</v>
      </c>
      <c r="BE4872" s="204">
        <f>IF(N4872="základní",J4872,0)</f>
        <v>0</v>
      </c>
      <c r="BF4872" s="204">
        <f>IF(N4872="snížená",J4872,0)</f>
        <v>0</v>
      </c>
      <c r="BG4872" s="204">
        <f>IF(N4872="zákl. přenesená",J4872,0)</f>
        <v>0</v>
      </c>
      <c r="BH4872" s="204">
        <f>IF(N4872="sníž. přenesená",J4872,0)</f>
        <v>0</v>
      </c>
      <c r="BI4872" s="204">
        <f>IF(N4872="nulová",J4872,0)</f>
        <v>0</v>
      </c>
      <c r="BJ4872" s="24" t="s">
        <v>134</v>
      </c>
      <c r="BK4872" s="204">
        <f>ROUND(I4872*H4872,2)</f>
        <v>0</v>
      </c>
      <c r="BL4872" s="24" t="s">
        <v>133</v>
      </c>
      <c r="BM4872" s="24" t="s">
        <v>6031</v>
      </c>
    </row>
    <row r="4873" spans="2:65" s="1" customFormat="1" ht="13.5">
      <c r="B4873" s="41"/>
      <c r="C4873" s="63"/>
      <c r="D4873" s="205" t="s">
        <v>135</v>
      </c>
      <c r="E4873" s="63"/>
      <c r="F4873" s="206" t="s">
        <v>6030</v>
      </c>
      <c r="G4873" s="63"/>
      <c r="H4873" s="63"/>
      <c r="I4873" s="163"/>
      <c r="J4873" s="63"/>
      <c r="K4873" s="63"/>
      <c r="L4873" s="61"/>
      <c r="M4873" s="207"/>
      <c r="N4873" s="42"/>
      <c r="O4873" s="42"/>
      <c r="P4873" s="42"/>
      <c r="Q4873" s="42"/>
      <c r="R4873" s="42"/>
      <c r="S4873" s="42"/>
      <c r="T4873" s="78"/>
      <c r="AT4873" s="24" t="s">
        <v>135</v>
      </c>
      <c r="AU4873" s="24" t="s">
        <v>134</v>
      </c>
    </row>
    <row r="4874" spans="2:65" s="1" customFormat="1" ht="22.5" customHeight="1">
      <c r="B4874" s="41"/>
      <c r="C4874" s="193" t="s">
        <v>3676</v>
      </c>
      <c r="D4874" s="193" t="s">
        <v>129</v>
      </c>
      <c r="E4874" s="194" t="s">
        <v>6032</v>
      </c>
      <c r="F4874" s="195" t="s">
        <v>6033</v>
      </c>
      <c r="G4874" s="196" t="s">
        <v>489</v>
      </c>
      <c r="H4874" s="197">
        <v>5</v>
      </c>
      <c r="I4874" s="198"/>
      <c r="J4874" s="199">
        <f>ROUND(I4874*H4874,2)</f>
        <v>0</v>
      </c>
      <c r="K4874" s="195" t="s">
        <v>21</v>
      </c>
      <c r="L4874" s="61"/>
      <c r="M4874" s="200" t="s">
        <v>21</v>
      </c>
      <c r="N4874" s="201" t="s">
        <v>42</v>
      </c>
      <c r="O4874" s="42"/>
      <c r="P4874" s="202">
        <f>O4874*H4874</f>
        <v>0</v>
      </c>
      <c r="Q4874" s="202">
        <v>0</v>
      </c>
      <c r="R4874" s="202">
        <f>Q4874*H4874</f>
        <v>0</v>
      </c>
      <c r="S4874" s="202">
        <v>0</v>
      </c>
      <c r="T4874" s="203">
        <f>S4874*H4874</f>
        <v>0</v>
      </c>
      <c r="AR4874" s="24" t="s">
        <v>133</v>
      </c>
      <c r="AT4874" s="24" t="s">
        <v>129</v>
      </c>
      <c r="AU4874" s="24" t="s">
        <v>134</v>
      </c>
      <c r="AY4874" s="24" t="s">
        <v>126</v>
      </c>
      <c r="BE4874" s="204">
        <f>IF(N4874="základní",J4874,0)</f>
        <v>0</v>
      </c>
      <c r="BF4874" s="204">
        <f>IF(N4874="snížená",J4874,0)</f>
        <v>0</v>
      </c>
      <c r="BG4874" s="204">
        <f>IF(N4874="zákl. přenesená",J4874,0)</f>
        <v>0</v>
      </c>
      <c r="BH4874" s="204">
        <f>IF(N4874="sníž. přenesená",J4874,0)</f>
        <v>0</v>
      </c>
      <c r="BI4874" s="204">
        <f>IF(N4874="nulová",J4874,0)</f>
        <v>0</v>
      </c>
      <c r="BJ4874" s="24" t="s">
        <v>134</v>
      </c>
      <c r="BK4874" s="204">
        <f>ROUND(I4874*H4874,2)</f>
        <v>0</v>
      </c>
      <c r="BL4874" s="24" t="s">
        <v>133</v>
      </c>
      <c r="BM4874" s="24" t="s">
        <v>6034</v>
      </c>
    </row>
    <row r="4875" spans="2:65" s="1" customFormat="1" ht="13.5">
      <c r="B4875" s="41"/>
      <c r="C4875" s="63"/>
      <c r="D4875" s="205" t="s">
        <v>135</v>
      </c>
      <c r="E4875" s="63"/>
      <c r="F4875" s="206" t="s">
        <v>6033</v>
      </c>
      <c r="G4875" s="63"/>
      <c r="H4875" s="63"/>
      <c r="I4875" s="163"/>
      <c r="J4875" s="63"/>
      <c r="K4875" s="63"/>
      <c r="L4875" s="61"/>
      <c r="M4875" s="207"/>
      <c r="N4875" s="42"/>
      <c r="O4875" s="42"/>
      <c r="P4875" s="42"/>
      <c r="Q4875" s="42"/>
      <c r="R4875" s="42"/>
      <c r="S4875" s="42"/>
      <c r="T4875" s="78"/>
      <c r="AT4875" s="24" t="s">
        <v>135</v>
      </c>
      <c r="AU4875" s="24" t="s">
        <v>134</v>
      </c>
    </row>
    <row r="4876" spans="2:65" s="1" customFormat="1" ht="31.5" customHeight="1">
      <c r="B4876" s="41"/>
      <c r="C4876" s="193" t="s">
        <v>6035</v>
      </c>
      <c r="D4876" s="193" t="s">
        <v>129</v>
      </c>
      <c r="E4876" s="194" t="s">
        <v>6036</v>
      </c>
      <c r="F4876" s="195" t="s">
        <v>6037</v>
      </c>
      <c r="G4876" s="196" t="s">
        <v>489</v>
      </c>
      <c r="H4876" s="197">
        <v>9</v>
      </c>
      <c r="I4876" s="198"/>
      <c r="J4876" s="199">
        <f>ROUND(I4876*H4876,2)</f>
        <v>0</v>
      </c>
      <c r="K4876" s="195" t="s">
        <v>21</v>
      </c>
      <c r="L4876" s="61"/>
      <c r="M4876" s="200" t="s">
        <v>21</v>
      </c>
      <c r="N4876" s="201" t="s">
        <v>42</v>
      </c>
      <c r="O4876" s="42"/>
      <c r="P4876" s="202">
        <f>O4876*H4876</f>
        <v>0</v>
      </c>
      <c r="Q4876" s="202">
        <v>0</v>
      </c>
      <c r="R4876" s="202">
        <f>Q4876*H4876</f>
        <v>0</v>
      </c>
      <c r="S4876" s="202">
        <v>0</v>
      </c>
      <c r="T4876" s="203">
        <f>S4876*H4876</f>
        <v>0</v>
      </c>
      <c r="AR4876" s="24" t="s">
        <v>133</v>
      </c>
      <c r="AT4876" s="24" t="s">
        <v>129</v>
      </c>
      <c r="AU4876" s="24" t="s">
        <v>134</v>
      </c>
      <c r="AY4876" s="24" t="s">
        <v>126</v>
      </c>
      <c r="BE4876" s="204">
        <f>IF(N4876="základní",J4876,0)</f>
        <v>0</v>
      </c>
      <c r="BF4876" s="204">
        <f>IF(N4876="snížená",J4876,0)</f>
        <v>0</v>
      </c>
      <c r="BG4876" s="204">
        <f>IF(N4876="zákl. přenesená",J4876,0)</f>
        <v>0</v>
      </c>
      <c r="BH4876" s="204">
        <f>IF(N4876="sníž. přenesená",J4876,0)</f>
        <v>0</v>
      </c>
      <c r="BI4876" s="204">
        <f>IF(N4876="nulová",J4876,0)</f>
        <v>0</v>
      </c>
      <c r="BJ4876" s="24" t="s">
        <v>134</v>
      </c>
      <c r="BK4876" s="204">
        <f>ROUND(I4876*H4876,2)</f>
        <v>0</v>
      </c>
      <c r="BL4876" s="24" t="s">
        <v>133</v>
      </c>
      <c r="BM4876" s="24" t="s">
        <v>6038</v>
      </c>
    </row>
    <row r="4877" spans="2:65" s="1" customFormat="1" ht="27">
      <c r="B4877" s="41"/>
      <c r="C4877" s="63"/>
      <c r="D4877" s="205" t="s">
        <v>135</v>
      </c>
      <c r="E4877" s="63"/>
      <c r="F4877" s="206" t="s">
        <v>6037</v>
      </c>
      <c r="G4877" s="63"/>
      <c r="H4877" s="63"/>
      <c r="I4877" s="163"/>
      <c r="J4877" s="63"/>
      <c r="K4877" s="63"/>
      <c r="L4877" s="61"/>
      <c r="M4877" s="207"/>
      <c r="N4877" s="42"/>
      <c r="O4877" s="42"/>
      <c r="P4877" s="42"/>
      <c r="Q4877" s="42"/>
      <c r="R4877" s="42"/>
      <c r="S4877" s="42"/>
      <c r="T4877" s="78"/>
      <c r="AT4877" s="24" t="s">
        <v>135</v>
      </c>
      <c r="AU4877" s="24" t="s">
        <v>134</v>
      </c>
    </row>
    <row r="4878" spans="2:65" s="1" customFormat="1" ht="22.5" customHeight="1">
      <c r="B4878" s="41"/>
      <c r="C4878" s="193" t="s">
        <v>3689</v>
      </c>
      <c r="D4878" s="193" t="s">
        <v>129</v>
      </c>
      <c r="E4878" s="194" t="s">
        <v>6039</v>
      </c>
      <c r="F4878" s="195" t="s">
        <v>6040</v>
      </c>
      <c r="G4878" s="196" t="s">
        <v>489</v>
      </c>
      <c r="H4878" s="197">
        <v>1</v>
      </c>
      <c r="I4878" s="198"/>
      <c r="J4878" s="199">
        <f>ROUND(I4878*H4878,2)</f>
        <v>0</v>
      </c>
      <c r="K4878" s="195" t="s">
        <v>21</v>
      </c>
      <c r="L4878" s="61"/>
      <c r="M4878" s="200" t="s">
        <v>21</v>
      </c>
      <c r="N4878" s="201" t="s">
        <v>42</v>
      </c>
      <c r="O4878" s="42"/>
      <c r="P4878" s="202">
        <f>O4878*H4878</f>
        <v>0</v>
      </c>
      <c r="Q4878" s="202">
        <v>0</v>
      </c>
      <c r="R4878" s="202">
        <f>Q4878*H4878</f>
        <v>0</v>
      </c>
      <c r="S4878" s="202">
        <v>0</v>
      </c>
      <c r="T4878" s="203">
        <f>S4878*H4878</f>
        <v>0</v>
      </c>
      <c r="AR4878" s="24" t="s">
        <v>133</v>
      </c>
      <c r="AT4878" s="24" t="s">
        <v>129</v>
      </c>
      <c r="AU4878" s="24" t="s">
        <v>134</v>
      </c>
      <c r="AY4878" s="24" t="s">
        <v>126</v>
      </c>
      <c r="BE4878" s="204">
        <f>IF(N4878="základní",J4878,0)</f>
        <v>0</v>
      </c>
      <c r="BF4878" s="204">
        <f>IF(N4878="snížená",J4878,0)</f>
        <v>0</v>
      </c>
      <c r="BG4878" s="204">
        <f>IF(N4878="zákl. přenesená",J4878,0)</f>
        <v>0</v>
      </c>
      <c r="BH4878" s="204">
        <f>IF(N4878="sníž. přenesená",J4878,0)</f>
        <v>0</v>
      </c>
      <c r="BI4878" s="204">
        <f>IF(N4878="nulová",J4878,0)</f>
        <v>0</v>
      </c>
      <c r="BJ4878" s="24" t="s">
        <v>134</v>
      </c>
      <c r="BK4878" s="204">
        <f>ROUND(I4878*H4878,2)</f>
        <v>0</v>
      </c>
      <c r="BL4878" s="24" t="s">
        <v>133</v>
      </c>
      <c r="BM4878" s="24" t="s">
        <v>6041</v>
      </c>
    </row>
    <row r="4879" spans="2:65" s="1" customFormat="1" ht="13.5">
      <c r="B4879" s="41"/>
      <c r="C4879" s="63"/>
      <c r="D4879" s="205" t="s">
        <v>135</v>
      </c>
      <c r="E4879" s="63"/>
      <c r="F4879" s="206" t="s">
        <v>6040</v>
      </c>
      <c r="G4879" s="63"/>
      <c r="H4879" s="63"/>
      <c r="I4879" s="163"/>
      <c r="J4879" s="63"/>
      <c r="K4879" s="63"/>
      <c r="L4879" s="61"/>
      <c r="M4879" s="207"/>
      <c r="N4879" s="42"/>
      <c r="O4879" s="42"/>
      <c r="P4879" s="42"/>
      <c r="Q4879" s="42"/>
      <c r="R4879" s="42"/>
      <c r="S4879" s="42"/>
      <c r="T4879" s="78"/>
      <c r="AT4879" s="24" t="s">
        <v>135</v>
      </c>
      <c r="AU4879" s="24" t="s">
        <v>134</v>
      </c>
    </row>
    <row r="4880" spans="2:65" s="1" customFormat="1" ht="22.5" customHeight="1">
      <c r="B4880" s="41"/>
      <c r="C4880" s="193" t="s">
        <v>6042</v>
      </c>
      <c r="D4880" s="193" t="s">
        <v>129</v>
      </c>
      <c r="E4880" s="194" t="s">
        <v>6043</v>
      </c>
      <c r="F4880" s="195" t="s">
        <v>5936</v>
      </c>
      <c r="G4880" s="196" t="s">
        <v>489</v>
      </c>
      <c r="H4880" s="197">
        <v>1</v>
      </c>
      <c r="I4880" s="198"/>
      <c r="J4880" s="199">
        <f>ROUND(I4880*H4880,2)</f>
        <v>0</v>
      </c>
      <c r="K4880" s="195" t="s">
        <v>21</v>
      </c>
      <c r="L4880" s="61"/>
      <c r="M4880" s="200" t="s">
        <v>21</v>
      </c>
      <c r="N4880" s="201" t="s">
        <v>42</v>
      </c>
      <c r="O4880" s="42"/>
      <c r="P4880" s="202">
        <f>O4880*H4880</f>
        <v>0</v>
      </c>
      <c r="Q4880" s="202">
        <v>0</v>
      </c>
      <c r="R4880" s="202">
        <f>Q4880*H4880</f>
        <v>0</v>
      </c>
      <c r="S4880" s="202">
        <v>0</v>
      </c>
      <c r="T4880" s="203">
        <f>S4880*H4880</f>
        <v>0</v>
      </c>
      <c r="AR4880" s="24" t="s">
        <v>133</v>
      </c>
      <c r="AT4880" s="24" t="s">
        <v>129</v>
      </c>
      <c r="AU4880" s="24" t="s">
        <v>134</v>
      </c>
      <c r="AY4880" s="24" t="s">
        <v>126</v>
      </c>
      <c r="BE4880" s="204">
        <f>IF(N4880="základní",J4880,0)</f>
        <v>0</v>
      </c>
      <c r="BF4880" s="204">
        <f>IF(N4880="snížená",J4880,0)</f>
        <v>0</v>
      </c>
      <c r="BG4880" s="204">
        <f>IF(N4880="zákl. přenesená",J4880,0)</f>
        <v>0</v>
      </c>
      <c r="BH4880" s="204">
        <f>IF(N4880="sníž. přenesená",J4880,0)</f>
        <v>0</v>
      </c>
      <c r="BI4880" s="204">
        <f>IF(N4880="nulová",J4880,0)</f>
        <v>0</v>
      </c>
      <c r="BJ4880" s="24" t="s">
        <v>134</v>
      </c>
      <c r="BK4880" s="204">
        <f>ROUND(I4880*H4880,2)</f>
        <v>0</v>
      </c>
      <c r="BL4880" s="24" t="s">
        <v>133</v>
      </c>
      <c r="BM4880" s="24" t="s">
        <v>6044</v>
      </c>
    </row>
    <row r="4881" spans="2:65" s="1" customFormat="1" ht="13.5">
      <c r="B4881" s="41"/>
      <c r="C4881" s="63"/>
      <c r="D4881" s="205" t="s">
        <v>135</v>
      </c>
      <c r="E4881" s="63"/>
      <c r="F4881" s="206" t="s">
        <v>5936</v>
      </c>
      <c r="G4881" s="63"/>
      <c r="H4881" s="63"/>
      <c r="I4881" s="163"/>
      <c r="J4881" s="63"/>
      <c r="K4881" s="63"/>
      <c r="L4881" s="61"/>
      <c r="M4881" s="207"/>
      <c r="N4881" s="42"/>
      <c r="O4881" s="42"/>
      <c r="P4881" s="42"/>
      <c r="Q4881" s="42"/>
      <c r="R4881" s="42"/>
      <c r="S4881" s="42"/>
      <c r="T4881" s="78"/>
      <c r="AT4881" s="24" t="s">
        <v>135</v>
      </c>
      <c r="AU4881" s="24" t="s">
        <v>134</v>
      </c>
    </row>
    <row r="4882" spans="2:65" s="1" customFormat="1" ht="22.5" customHeight="1">
      <c r="B4882" s="41"/>
      <c r="C4882" s="193" t="s">
        <v>3694</v>
      </c>
      <c r="D4882" s="193" t="s">
        <v>129</v>
      </c>
      <c r="E4882" s="194" t="s">
        <v>6045</v>
      </c>
      <c r="F4882" s="195" t="s">
        <v>6046</v>
      </c>
      <c r="G4882" s="196" t="s">
        <v>489</v>
      </c>
      <c r="H4882" s="197">
        <v>1</v>
      </c>
      <c r="I4882" s="198"/>
      <c r="J4882" s="199">
        <f>ROUND(I4882*H4882,2)</f>
        <v>0</v>
      </c>
      <c r="K4882" s="195" t="s">
        <v>21</v>
      </c>
      <c r="L4882" s="61"/>
      <c r="M4882" s="200" t="s">
        <v>21</v>
      </c>
      <c r="N4882" s="201" t="s">
        <v>42</v>
      </c>
      <c r="O4882" s="42"/>
      <c r="P4882" s="202">
        <f>O4882*H4882</f>
        <v>0</v>
      </c>
      <c r="Q4882" s="202">
        <v>0</v>
      </c>
      <c r="R4882" s="202">
        <f>Q4882*H4882</f>
        <v>0</v>
      </c>
      <c r="S4882" s="202">
        <v>0</v>
      </c>
      <c r="T4882" s="203">
        <f>S4882*H4882</f>
        <v>0</v>
      </c>
      <c r="AR4882" s="24" t="s">
        <v>133</v>
      </c>
      <c r="AT4882" s="24" t="s">
        <v>129</v>
      </c>
      <c r="AU4882" s="24" t="s">
        <v>134</v>
      </c>
      <c r="AY4882" s="24" t="s">
        <v>126</v>
      </c>
      <c r="BE4882" s="204">
        <f>IF(N4882="základní",J4882,0)</f>
        <v>0</v>
      </c>
      <c r="BF4882" s="204">
        <f>IF(N4882="snížená",J4882,0)</f>
        <v>0</v>
      </c>
      <c r="BG4882" s="204">
        <f>IF(N4882="zákl. přenesená",J4882,0)</f>
        <v>0</v>
      </c>
      <c r="BH4882" s="204">
        <f>IF(N4882="sníž. přenesená",J4882,0)</f>
        <v>0</v>
      </c>
      <c r="BI4882" s="204">
        <f>IF(N4882="nulová",J4882,0)</f>
        <v>0</v>
      </c>
      <c r="BJ4882" s="24" t="s">
        <v>134</v>
      </c>
      <c r="BK4882" s="204">
        <f>ROUND(I4882*H4882,2)</f>
        <v>0</v>
      </c>
      <c r="BL4882" s="24" t="s">
        <v>133</v>
      </c>
      <c r="BM4882" s="24" t="s">
        <v>6047</v>
      </c>
    </row>
    <row r="4883" spans="2:65" s="1" customFormat="1" ht="13.5">
      <c r="B4883" s="41"/>
      <c r="C4883" s="63"/>
      <c r="D4883" s="205" t="s">
        <v>135</v>
      </c>
      <c r="E4883" s="63"/>
      <c r="F4883" s="206" t="s">
        <v>6046</v>
      </c>
      <c r="G4883" s="63"/>
      <c r="H4883" s="63"/>
      <c r="I4883" s="163"/>
      <c r="J4883" s="63"/>
      <c r="K4883" s="63"/>
      <c r="L4883" s="61"/>
      <c r="M4883" s="207"/>
      <c r="N4883" s="42"/>
      <c r="O4883" s="42"/>
      <c r="P4883" s="42"/>
      <c r="Q4883" s="42"/>
      <c r="R4883" s="42"/>
      <c r="S4883" s="42"/>
      <c r="T4883" s="78"/>
      <c r="AT4883" s="24" t="s">
        <v>135</v>
      </c>
      <c r="AU4883" s="24" t="s">
        <v>134</v>
      </c>
    </row>
    <row r="4884" spans="2:65" s="1" customFormat="1" ht="22.5" customHeight="1">
      <c r="B4884" s="41"/>
      <c r="C4884" s="193" t="s">
        <v>6048</v>
      </c>
      <c r="D4884" s="193" t="s">
        <v>129</v>
      </c>
      <c r="E4884" s="194" t="s">
        <v>6049</v>
      </c>
      <c r="F4884" s="195" t="s">
        <v>6050</v>
      </c>
      <c r="G4884" s="196" t="s">
        <v>489</v>
      </c>
      <c r="H4884" s="197">
        <v>1</v>
      </c>
      <c r="I4884" s="198"/>
      <c r="J4884" s="199">
        <f>ROUND(I4884*H4884,2)</f>
        <v>0</v>
      </c>
      <c r="K4884" s="195" t="s">
        <v>21</v>
      </c>
      <c r="L4884" s="61"/>
      <c r="M4884" s="200" t="s">
        <v>21</v>
      </c>
      <c r="N4884" s="201" t="s">
        <v>42</v>
      </c>
      <c r="O4884" s="42"/>
      <c r="P4884" s="202">
        <f>O4884*H4884</f>
        <v>0</v>
      </c>
      <c r="Q4884" s="202">
        <v>0</v>
      </c>
      <c r="R4884" s="202">
        <f>Q4884*H4884</f>
        <v>0</v>
      </c>
      <c r="S4884" s="202">
        <v>0</v>
      </c>
      <c r="T4884" s="203">
        <f>S4884*H4884</f>
        <v>0</v>
      </c>
      <c r="AR4884" s="24" t="s">
        <v>133</v>
      </c>
      <c r="AT4884" s="24" t="s">
        <v>129</v>
      </c>
      <c r="AU4884" s="24" t="s">
        <v>134</v>
      </c>
      <c r="AY4884" s="24" t="s">
        <v>126</v>
      </c>
      <c r="BE4884" s="204">
        <f>IF(N4884="základní",J4884,0)</f>
        <v>0</v>
      </c>
      <c r="BF4884" s="204">
        <f>IF(N4884="snížená",J4884,0)</f>
        <v>0</v>
      </c>
      <c r="BG4884" s="204">
        <f>IF(N4884="zákl. přenesená",J4884,0)</f>
        <v>0</v>
      </c>
      <c r="BH4884" s="204">
        <f>IF(N4884="sníž. přenesená",J4884,0)</f>
        <v>0</v>
      </c>
      <c r="BI4884" s="204">
        <f>IF(N4884="nulová",J4884,0)</f>
        <v>0</v>
      </c>
      <c r="BJ4884" s="24" t="s">
        <v>134</v>
      </c>
      <c r="BK4884" s="204">
        <f>ROUND(I4884*H4884,2)</f>
        <v>0</v>
      </c>
      <c r="BL4884" s="24" t="s">
        <v>133</v>
      </c>
      <c r="BM4884" s="24" t="s">
        <v>6051</v>
      </c>
    </row>
    <row r="4885" spans="2:65" s="1" customFormat="1" ht="13.5">
      <c r="B4885" s="41"/>
      <c r="C4885" s="63"/>
      <c r="D4885" s="205" t="s">
        <v>135</v>
      </c>
      <c r="E4885" s="63"/>
      <c r="F4885" s="206" t="s">
        <v>6050</v>
      </c>
      <c r="G4885" s="63"/>
      <c r="H4885" s="63"/>
      <c r="I4885" s="163"/>
      <c r="J4885" s="63"/>
      <c r="K4885" s="63"/>
      <c r="L4885" s="61"/>
      <c r="M4885" s="207"/>
      <c r="N4885" s="42"/>
      <c r="O4885" s="42"/>
      <c r="P4885" s="42"/>
      <c r="Q4885" s="42"/>
      <c r="R4885" s="42"/>
      <c r="S4885" s="42"/>
      <c r="T4885" s="78"/>
      <c r="AT4885" s="24" t="s">
        <v>135</v>
      </c>
      <c r="AU4885" s="24" t="s">
        <v>134</v>
      </c>
    </row>
    <row r="4886" spans="2:65" s="1" customFormat="1" ht="22.5" customHeight="1">
      <c r="B4886" s="41"/>
      <c r="C4886" s="193" t="s">
        <v>3698</v>
      </c>
      <c r="D4886" s="193" t="s">
        <v>129</v>
      </c>
      <c r="E4886" s="194" t="s">
        <v>6052</v>
      </c>
      <c r="F4886" s="195" t="s">
        <v>6053</v>
      </c>
      <c r="G4886" s="196" t="s">
        <v>489</v>
      </c>
      <c r="H4886" s="197">
        <v>1</v>
      </c>
      <c r="I4886" s="198"/>
      <c r="J4886" s="199">
        <f>ROUND(I4886*H4886,2)</f>
        <v>0</v>
      </c>
      <c r="K4886" s="195" t="s">
        <v>21</v>
      </c>
      <c r="L4886" s="61"/>
      <c r="M4886" s="200" t="s">
        <v>21</v>
      </c>
      <c r="N4886" s="201" t="s">
        <v>42</v>
      </c>
      <c r="O4886" s="42"/>
      <c r="P4886" s="202">
        <f>O4886*H4886</f>
        <v>0</v>
      </c>
      <c r="Q4886" s="202">
        <v>0</v>
      </c>
      <c r="R4886" s="202">
        <f>Q4886*H4886</f>
        <v>0</v>
      </c>
      <c r="S4886" s="202">
        <v>0</v>
      </c>
      <c r="T4886" s="203">
        <f>S4886*H4886</f>
        <v>0</v>
      </c>
      <c r="AR4886" s="24" t="s">
        <v>133</v>
      </c>
      <c r="AT4886" s="24" t="s">
        <v>129</v>
      </c>
      <c r="AU4886" s="24" t="s">
        <v>134</v>
      </c>
      <c r="AY4886" s="24" t="s">
        <v>126</v>
      </c>
      <c r="BE4886" s="204">
        <f>IF(N4886="základní",J4886,0)</f>
        <v>0</v>
      </c>
      <c r="BF4886" s="204">
        <f>IF(N4886="snížená",J4886,0)</f>
        <v>0</v>
      </c>
      <c r="BG4886" s="204">
        <f>IF(N4886="zákl. přenesená",J4886,0)</f>
        <v>0</v>
      </c>
      <c r="BH4886" s="204">
        <f>IF(N4886="sníž. přenesená",J4886,0)</f>
        <v>0</v>
      </c>
      <c r="BI4886" s="204">
        <f>IF(N4886="nulová",J4886,0)</f>
        <v>0</v>
      </c>
      <c r="BJ4886" s="24" t="s">
        <v>134</v>
      </c>
      <c r="BK4886" s="204">
        <f>ROUND(I4886*H4886,2)</f>
        <v>0</v>
      </c>
      <c r="BL4886" s="24" t="s">
        <v>133</v>
      </c>
      <c r="BM4886" s="24" t="s">
        <v>6054</v>
      </c>
    </row>
    <row r="4887" spans="2:65" s="1" customFormat="1" ht="13.5">
      <c r="B4887" s="41"/>
      <c r="C4887" s="63"/>
      <c r="D4887" s="205" t="s">
        <v>135</v>
      </c>
      <c r="E4887" s="63"/>
      <c r="F4887" s="206" t="s">
        <v>6055</v>
      </c>
      <c r="G4887" s="63"/>
      <c r="H4887" s="63"/>
      <c r="I4887" s="163"/>
      <c r="J4887" s="63"/>
      <c r="K4887" s="63"/>
      <c r="L4887" s="61"/>
      <c r="M4887" s="207"/>
      <c r="N4887" s="42"/>
      <c r="O4887" s="42"/>
      <c r="P4887" s="42"/>
      <c r="Q4887" s="42"/>
      <c r="R4887" s="42"/>
      <c r="S4887" s="42"/>
      <c r="T4887" s="78"/>
      <c r="AT4887" s="24" t="s">
        <v>135</v>
      </c>
      <c r="AU4887" s="24" t="s">
        <v>134</v>
      </c>
    </row>
    <row r="4888" spans="2:65" s="1" customFormat="1" ht="22.5" customHeight="1">
      <c r="B4888" s="41"/>
      <c r="C4888" s="193" t="s">
        <v>6056</v>
      </c>
      <c r="D4888" s="193" t="s">
        <v>129</v>
      </c>
      <c r="E4888" s="194" t="s">
        <v>6057</v>
      </c>
      <c r="F4888" s="195" t="s">
        <v>5957</v>
      </c>
      <c r="G4888" s="196" t="s">
        <v>489</v>
      </c>
      <c r="H4888" s="197">
        <v>1</v>
      </c>
      <c r="I4888" s="198"/>
      <c r="J4888" s="199">
        <f>ROUND(I4888*H4888,2)</f>
        <v>0</v>
      </c>
      <c r="K4888" s="195" t="s">
        <v>21</v>
      </c>
      <c r="L4888" s="61"/>
      <c r="M4888" s="200" t="s">
        <v>21</v>
      </c>
      <c r="N4888" s="201" t="s">
        <v>42</v>
      </c>
      <c r="O4888" s="42"/>
      <c r="P4888" s="202">
        <f>O4888*H4888</f>
        <v>0</v>
      </c>
      <c r="Q4888" s="202">
        <v>0</v>
      </c>
      <c r="R4888" s="202">
        <f>Q4888*H4888</f>
        <v>0</v>
      </c>
      <c r="S4888" s="202">
        <v>0</v>
      </c>
      <c r="T4888" s="203">
        <f>S4888*H4888</f>
        <v>0</v>
      </c>
      <c r="AR4888" s="24" t="s">
        <v>133</v>
      </c>
      <c r="AT4888" s="24" t="s">
        <v>129</v>
      </c>
      <c r="AU4888" s="24" t="s">
        <v>134</v>
      </c>
      <c r="AY4888" s="24" t="s">
        <v>126</v>
      </c>
      <c r="BE4888" s="204">
        <f>IF(N4888="základní",J4888,0)</f>
        <v>0</v>
      </c>
      <c r="BF4888" s="204">
        <f>IF(N4888="snížená",J4888,0)</f>
        <v>0</v>
      </c>
      <c r="BG4888" s="204">
        <f>IF(N4888="zákl. přenesená",J4888,0)</f>
        <v>0</v>
      </c>
      <c r="BH4888" s="204">
        <f>IF(N4888="sníž. přenesená",J4888,0)</f>
        <v>0</v>
      </c>
      <c r="BI4888" s="204">
        <f>IF(N4888="nulová",J4888,0)</f>
        <v>0</v>
      </c>
      <c r="BJ4888" s="24" t="s">
        <v>134</v>
      </c>
      <c r="BK4888" s="204">
        <f>ROUND(I4888*H4888,2)</f>
        <v>0</v>
      </c>
      <c r="BL4888" s="24" t="s">
        <v>133</v>
      </c>
      <c r="BM4888" s="24" t="s">
        <v>6058</v>
      </c>
    </row>
    <row r="4889" spans="2:65" s="1" customFormat="1" ht="13.5">
      <c r="B4889" s="41"/>
      <c r="C4889" s="63"/>
      <c r="D4889" s="205" t="s">
        <v>135</v>
      </c>
      <c r="E4889" s="63"/>
      <c r="F4889" s="206" t="s">
        <v>5957</v>
      </c>
      <c r="G4889" s="63"/>
      <c r="H4889" s="63"/>
      <c r="I4889" s="163"/>
      <c r="J4889" s="63"/>
      <c r="K4889" s="63"/>
      <c r="L4889" s="61"/>
      <c r="M4889" s="207"/>
      <c r="N4889" s="42"/>
      <c r="O4889" s="42"/>
      <c r="P4889" s="42"/>
      <c r="Q4889" s="42"/>
      <c r="R4889" s="42"/>
      <c r="S4889" s="42"/>
      <c r="T4889" s="78"/>
      <c r="AT4889" s="24" t="s">
        <v>135</v>
      </c>
      <c r="AU4889" s="24" t="s">
        <v>134</v>
      </c>
    </row>
    <row r="4890" spans="2:65" s="1" customFormat="1" ht="22.5" customHeight="1">
      <c r="B4890" s="41"/>
      <c r="C4890" s="193" t="s">
        <v>3702</v>
      </c>
      <c r="D4890" s="193" t="s">
        <v>129</v>
      </c>
      <c r="E4890" s="194" t="s">
        <v>6059</v>
      </c>
      <c r="F4890" s="195" t="s">
        <v>5943</v>
      </c>
      <c r="G4890" s="196" t="s">
        <v>169</v>
      </c>
      <c r="H4890" s="197">
        <v>4</v>
      </c>
      <c r="I4890" s="198"/>
      <c r="J4890" s="199">
        <f>ROUND(I4890*H4890,2)</f>
        <v>0</v>
      </c>
      <c r="K4890" s="195" t="s">
        <v>21</v>
      </c>
      <c r="L4890" s="61"/>
      <c r="M4890" s="200" t="s">
        <v>21</v>
      </c>
      <c r="N4890" s="201" t="s">
        <v>42</v>
      </c>
      <c r="O4890" s="42"/>
      <c r="P4890" s="202">
        <f>O4890*H4890</f>
        <v>0</v>
      </c>
      <c r="Q4890" s="202">
        <v>0</v>
      </c>
      <c r="R4890" s="202">
        <f>Q4890*H4890</f>
        <v>0</v>
      </c>
      <c r="S4890" s="202">
        <v>0</v>
      </c>
      <c r="T4890" s="203">
        <f>S4890*H4890</f>
        <v>0</v>
      </c>
      <c r="AR4890" s="24" t="s">
        <v>133</v>
      </c>
      <c r="AT4890" s="24" t="s">
        <v>129</v>
      </c>
      <c r="AU4890" s="24" t="s">
        <v>134</v>
      </c>
      <c r="AY4890" s="24" t="s">
        <v>126</v>
      </c>
      <c r="BE4890" s="204">
        <f>IF(N4890="základní",J4890,0)</f>
        <v>0</v>
      </c>
      <c r="BF4890" s="204">
        <f>IF(N4890="snížená",J4890,0)</f>
        <v>0</v>
      </c>
      <c r="BG4890" s="204">
        <f>IF(N4890="zákl. přenesená",J4890,0)</f>
        <v>0</v>
      </c>
      <c r="BH4890" s="204">
        <f>IF(N4890="sníž. přenesená",J4890,0)</f>
        <v>0</v>
      </c>
      <c r="BI4890" s="204">
        <f>IF(N4890="nulová",J4890,0)</f>
        <v>0</v>
      </c>
      <c r="BJ4890" s="24" t="s">
        <v>134</v>
      </c>
      <c r="BK4890" s="204">
        <f>ROUND(I4890*H4890,2)</f>
        <v>0</v>
      </c>
      <c r="BL4890" s="24" t="s">
        <v>133</v>
      </c>
      <c r="BM4890" s="24" t="s">
        <v>6060</v>
      </c>
    </row>
    <row r="4891" spans="2:65" s="1" customFormat="1" ht="13.5">
      <c r="B4891" s="41"/>
      <c r="C4891" s="63"/>
      <c r="D4891" s="205" t="s">
        <v>135</v>
      </c>
      <c r="E4891" s="63"/>
      <c r="F4891" s="206" t="s">
        <v>5943</v>
      </c>
      <c r="G4891" s="63"/>
      <c r="H4891" s="63"/>
      <c r="I4891" s="163"/>
      <c r="J4891" s="63"/>
      <c r="K4891" s="63"/>
      <c r="L4891" s="61"/>
      <c r="M4891" s="207"/>
      <c r="N4891" s="42"/>
      <c r="O4891" s="42"/>
      <c r="P4891" s="42"/>
      <c r="Q4891" s="42"/>
      <c r="R4891" s="42"/>
      <c r="S4891" s="42"/>
      <c r="T4891" s="78"/>
      <c r="AT4891" s="24" t="s">
        <v>135</v>
      </c>
      <c r="AU4891" s="24" t="s">
        <v>134</v>
      </c>
    </row>
    <row r="4892" spans="2:65" s="1" customFormat="1" ht="22.5" customHeight="1">
      <c r="B4892" s="41"/>
      <c r="C4892" s="193" t="s">
        <v>6061</v>
      </c>
      <c r="D4892" s="193" t="s">
        <v>129</v>
      </c>
      <c r="E4892" s="194" t="s">
        <v>6062</v>
      </c>
      <c r="F4892" s="195" t="s">
        <v>6063</v>
      </c>
      <c r="G4892" s="196" t="s">
        <v>169</v>
      </c>
      <c r="H4892" s="197">
        <v>4</v>
      </c>
      <c r="I4892" s="198"/>
      <c r="J4892" s="199">
        <f>ROUND(I4892*H4892,2)</f>
        <v>0</v>
      </c>
      <c r="K4892" s="195" t="s">
        <v>21</v>
      </c>
      <c r="L4892" s="61"/>
      <c r="M4892" s="200" t="s">
        <v>21</v>
      </c>
      <c r="N4892" s="201" t="s">
        <v>42</v>
      </c>
      <c r="O4892" s="42"/>
      <c r="P4892" s="202">
        <f>O4892*H4892</f>
        <v>0</v>
      </c>
      <c r="Q4892" s="202">
        <v>0</v>
      </c>
      <c r="R4892" s="202">
        <f>Q4892*H4892</f>
        <v>0</v>
      </c>
      <c r="S4892" s="202">
        <v>0</v>
      </c>
      <c r="T4892" s="203">
        <f>S4892*H4892</f>
        <v>0</v>
      </c>
      <c r="AR4892" s="24" t="s">
        <v>133</v>
      </c>
      <c r="AT4892" s="24" t="s">
        <v>129</v>
      </c>
      <c r="AU4892" s="24" t="s">
        <v>134</v>
      </c>
      <c r="AY4892" s="24" t="s">
        <v>126</v>
      </c>
      <c r="BE4892" s="204">
        <f>IF(N4892="základní",J4892,0)</f>
        <v>0</v>
      </c>
      <c r="BF4892" s="204">
        <f>IF(N4892="snížená",J4892,0)</f>
        <v>0</v>
      </c>
      <c r="BG4892" s="204">
        <f>IF(N4892="zákl. přenesená",J4892,0)</f>
        <v>0</v>
      </c>
      <c r="BH4892" s="204">
        <f>IF(N4892="sníž. přenesená",J4892,0)</f>
        <v>0</v>
      </c>
      <c r="BI4892" s="204">
        <f>IF(N4892="nulová",J4892,0)</f>
        <v>0</v>
      </c>
      <c r="BJ4892" s="24" t="s">
        <v>134</v>
      </c>
      <c r="BK4892" s="204">
        <f>ROUND(I4892*H4892,2)</f>
        <v>0</v>
      </c>
      <c r="BL4892" s="24" t="s">
        <v>133</v>
      </c>
      <c r="BM4892" s="24" t="s">
        <v>6064</v>
      </c>
    </row>
    <row r="4893" spans="2:65" s="1" customFormat="1" ht="13.5">
      <c r="B4893" s="41"/>
      <c r="C4893" s="63"/>
      <c r="D4893" s="205" t="s">
        <v>135</v>
      </c>
      <c r="E4893" s="63"/>
      <c r="F4893" s="206" t="s">
        <v>6063</v>
      </c>
      <c r="G4893" s="63"/>
      <c r="H4893" s="63"/>
      <c r="I4893" s="163"/>
      <c r="J4893" s="63"/>
      <c r="K4893" s="63"/>
      <c r="L4893" s="61"/>
      <c r="M4893" s="207"/>
      <c r="N4893" s="42"/>
      <c r="O4893" s="42"/>
      <c r="P4893" s="42"/>
      <c r="Q4893" s="42"/>
      <c r="R4893" s="42"/>
      <c r="S4893" s="42"/>
      <c r="T4893" s="78"/>
      <c r="AT4893" s="24" t="s">
        <v>135</v>
      </c>
      <c r="AU4893" s="24" t="s">
        <v>134</v>
      </c>
    </row>
    <row r="4894" spans="2:65" s="1" customFormat="1" ht="22.5" customHeight="1">
      <c r="B4894" s="41"/>
      <c r="C4894" s="193" t="s">
        <v>3705</v>
      </c>
      <c r="D4894" s="193" t="s">
        <v>129</v>
      </c>
      <c r="E4894" s="194" t="s">
        <v>6065</v>
      </c>
      <c r="F4894" s="195" t="s">
        <v>6066</v>
      </c>
      <c r="G4894" s="196" t="s">
        <v>489</v>
      </c>
      <c r="H4894" s="197">
        <v>4</v>
      </c>
      <c r="I4894" s="198"/>
      <c r="J4894" s="199">
        <f>ROUND(I4894*H4894,2)</f>
        <v>0</v>
      </c>
      <c r="K4894" s="195" t="s">
        <v>21</v>
      </c>
      <c r="L4894" s="61"/>
      <c r="M4894" s="200" t="s">
        <v>21</v>
      </c>
      <c r="N4894" s="201" t="s">
        <v>42</v>
      </c>
      <c r="O4894" s="42"/>
      <c r="P4894" s="202">
        <f>O4894*H4894</f>
        <v>0</v>
      </c>
      <c r="Q4894" s="202">
        <v>0</v>
      </c>
      <c r="R4894" s="202">
        <f>Q4894*H4894</f>
        <v>0</v>
      </c>
      <c r="S4894" s="202">
        <v>0</v>
      </c>
      <c r="T4894" s="203">
        <f>S4894*H4894</f>
        <v>0</v>
      </c>
      <c r="AR4894" s="24" t="s">
        <v>133</v>
      </c>
      <c r="AT4894" s="24" t="s">
        <v>129</v>
      </c>
      <c r="AU4894" s="24" t="s">
        <v>134</v>
      </c>
      <c r="AY4894" s="24" t="s">
        <v>126</v>
      </c>
      <c r="BE4894" s="204">
        <f>IF(N4894="základní",J4894,0)</f>
        <v>0</v>
      </c>
      <c r="BF4894" s="204">
        <f>IF(N4894="snížená",J4894,0)</f>
        <v>0</v>
      </c>
      <c r="BG4894" s="204">
        <f>IF(N4894="zákl. přenesená",J4894,0)</f>
        <v>0</v>
      </c>
      <c r="BH4894" s="204">
        <f>IF(N4894="sníž. přenesená",J4894,0)</f>
        <v>0</v>
      </c>
      <c r="BI4894" s="204">
        <f>IF(N4894="nulová",J4894,0)</f>
        <v>0</v>
      </c>
      <c r="BJ4894" s="24" t="s">
        <v>134</v>
      </c>
      <c r="BK4894" s="204">
        <f>ROUND(I4894*H4894,2)</f>
        <v>0</v>
      </c>
      <c r="BL4894" s="24" t="s">
        <v>133</v>
      </c>
      <c r="BM4894" s="24" t="s">
        <v>6067</v>
      </c>
    </row>
    <row r="4895" spans="2:65" s="1" customFormat="1" ht="13.5">
      <c r="B4895" s="41"/>
      <c r="C4895" s="63"/>
      <c r="D4895" s="205" t="s">
        <v>135</v>
      </c>
      <c r="E4895" s="63"/>
      <c r="F4895" s="206" t="s">
        <v>6066</v>
      </c>
      <c r="G4895" s="63"/>
      <c r="H4895" s="63"/>
      <c r="I4895" s="163"/>
      <c r="J4895" s="63"/>
      <c r="K4895" s="63"/>
      <c r="L4895" s="61"/>
      <c r="M4895" s="207"/>
      <c r="N4895" s="42"/>
      <c r="O4895" s="42"/>
      <c r="P4895" s="42"/>
      <c r="Q4895" s="42"/>
      <c r="R4895" s="42"/>
      <c r="S4895" s="42"/>
      <c r="T4895" s="78"/>
      <c r="AT4895" s="24" t="s">
        <v>135</v>
      </c>
      <c r="AU4895" s="24" t="s">
        <v>134</v>
      </c>
    </row>
    <row r="4896" spans="2:65" s="1" customFormat="1" ht="22.5" customHeight="1">
      <c r="B4896" s="41"/>
      <c r="C4896" s="193" t="s">
        <v>6068</v>
      </c>
      <c r="D4896" s="193" t="s">
        <v>129</v>
      </c>
      <c r="E4896" s="194" t="s">
        <v>6069</v>
      </c>
      <c r="F4896" s="195" t="s">
        <v>5972</v>
      </c>
      <c r="G4896" s="196" t="s">
        <v>489</v>
      </c>
      <c r="H4896" s="197">
        <v>3</v>
      </c>
      <c r="I4896" s="198"/>
      <c r="J4896" s="199">
        <f>ROUND(I4896*H4896,2)</f>
        <v>0</v>
      </c>
      <c r="K4896" s="195" t="s">
        <v>21</v>
      </c>
      <c r="L4896" s="61"/>
      <c r="M4896" s="200" t="s">
        <v>21</v>
      </c>
      <c r="N4896" s="201" t="s">
        <v>42</v>
      </c>
      <c r="O4896" s="42"/>
      <c r="P4896" s="202">
        <f>O4896*H4896</f>
        <v>0</v>
      </c>
      <c r="Q4896" s="202">
        <v>0</v>
      </c>
      <c r="R4896" s="202">
        <f>Q4896*H4896</f>
        <v>0</v>
      </c>
      <c r="S4896" s="202">
        <v>0</v>
      </c>
      <c r="T4896" s="203">
        <f>S4896*H4896</f>
        <v>0</v>
      </c>
      <c r="AR4896" s="24" t="s">
        <v>133</v>
      </c>
      <c r="AT4896" s="24" t="s">
        <v>129</v>
      </c>
      <c r="AU4896" s="24" t="s">
        <v>134</v>
      </c>
      <c r="AY4896" s="24" t="s">
        <v>126</v>
      </c>
      <c r="BE4896" s="204">
        <f>IF(N4896="základní",J4896,0)</f>
        <v>0</v>
      </c>
      <c r="BF4896" s="204">
        <f>IF(N4896="snížená",J4896,0)</f>
        <v>0</v>
      </c>
      <c r="BG4896" s="204">
        <f>IF(N4896="zákl. přenesená",J4896,0)</f>
        <v>0</v>
      </c>
      <c r="BH4896" s="204">
        <f>IF(N4896="sníž. přenesená",J4896,0)</f>
        <v>0</v>
      </c>
      <c r="BI4896" s="204">
        <f>IF(N4896="nulová",J4896,0)</f>
        <v>0</v>
      </c>
      <c r="BJ4896" s="24" t="s">
        <v>134</v>
      </c>
      <c r="BK4896" s="204">
        <f>ROUND(I4896*H4896,2)</f>
        <v>0</v>
      </c>
      <c r="BL4896" s="24" t="s">
        <v>133</v>
      </c>
      <c r="BM4896" s="24" t="s">
        <v>6070</v>
      </c>
    </row>
    <row r="4897" spans="2:65" s="1" customFormat="1" ht="13.5">
      <c r="B4897" s="41"/>
      <c r="C4897" s="63"/>
      <c r="D4897" s="205" t="s">
        <v>135</v>
      </c>
      <c r="E4897" s="63"/>
      <c r="F4897" s="206" t="s">
        <v>5972</v>
      </c>
      <c r="G4897" s="63"/>
      <c r="H4897" s="63"/>
      <c r="I4897" s="163"/>
      <c r="J4897" s="63"/>
      <c r="K4897" s="63"/>
      <c r="L4897" s="61"/>
      <c r="M4897" s="207"/>
      <c r="N4897" s="42"/>
      <c r="O4897" s="42"/>
      <c r="P4897" s="42"/>
      <c r="Q4897" s="42"/>
      <c r="R4897" s="42"/>
      <c r="S4897" s="42"/>
      <c r="T4897" s="78"/>
      <c r="AT4897" s="24" t="s">
        <v>135</v>
      </c>
      <c r="AU4897" s="24" t="s">
        <v>134</v>
      </c>
    </row>
    <row r="4898" spans="2:65" s="1" customFormat="1" ht="22.5" customHeight="1">
      <c r="B4898" s="41"/>
      <c r="C4898" s="193" t="s">
        <v>3709</v>
      </c>
      <c r="D4898" s="193" t="s">
        <v>129</v>
      </c>
      <c r="E4898" s="194" t="s">
        <v>6071</v>
      </c>
      <c r="F4898" s="195" t="s">
        <v>6072</v>
      </c>
      <c r="G4898" s="196" t="s">
        <v>169</v>
      </c>
      <c r="H4898" s="197">
        <v>6</v>
      </c>
      <c r="I4898" s="198"/>
      <c r="J4898" s="199">
        <f>ROUND(I4898*H4898,2)</f>
        <v>0</v>
      </c>
      <c r="K4898" s="195" t="s">
        <v>21</v>
      </c>
      <c r="L4898" s="61"/>
      <c r="M4898" s="200" t="s">
        <v>21</v>
      </c>
      <c r="N4898" s="201" t="s">
        <v>42</v>
      </c>
      <c r="O4898" s="42"/>
      <c r="P4898" s="202">
        <f>O4898*H4898</f>
        <v>0</v>
      </c>
      <c r="Q4898" s="202">
        <v>0</v>
      </c>
      <c r="R4898" s="202">
        <f>Q4898*H4898</f>
        <v>0</v>
      </c>
      <c r="S4898" s="202">
        <v>0</v>
      </c>
      <c r="T4898" s="203">
        <f>S4898*H4898</f>
        <v>0</v>
      </c>
      <c r="AR4898" s="24" t="s">
        <v>133</v>
      </c>
      <c r="AT4898" s="24" t="s">
        <v>129</v>
      </c>
      <c r="AU4898" s="24" t="s">
        <v>134</v>
      </c>
      <c r="AY4898" s="24" t="s">
        <v>126</v>
      </c>
      <c r="BE4898" s="204">
        <f>IF(N4898="základní",J4898,0)</f>
        <v>0</v>
      </c>
      <c r="BF4898" s="204">
        <f>IF(N4898="snížená",J4898,0)</f>
        <v>0</v>
      </c>
      <c r="BG4898" s="204">
        <f>IF(N4898="zákl. přenesená",J4898,0)</f>
        <v>0</v>
      </c>
      <c r="BH4898" s="204">
        <f>IF(N4898="sníž. přenesená",J4898,0)</f>
        <v>0</v>
      </c>
      <c r="BI4898" s="204">
        <f>IF(N4898="nulová",J4898,0)</f>
        <v>0</v>
      </c>
      <c r="BJ4898" s="24" t="s">
        <v>134</v>
      </c>
      <c r="BK4898" s="204">
        <f>ROUND(I4898*H4898,2)</f>
        <v>0</v>
      </c>
      <c r="BL4898" s="24" t="s">
        <v>133</v>
      </c>
      <c r="BM4898" s="24" t="s">
        <v>6073</v>
      </c>
    </row>
    <row r="4899" spans="2:65" s="1" customFormat="1" ht="13.5">
      <c r="B4899" s="41"/>
      <c r="C4899" s="63"/>
      <c r="D4899" s="205" t="s">
        <v>135</v>
      </c>
      <c r="E4899" s="63"/>
      <c r="F4899" s="206" t="s">
        <v>6072</v>
      </c>
      <c r="G4899" s="63"/>
      <c r="H4899" s="63"/>
      <c r="I4899" s="163"/>
      <c r="J4899" s="63"/>
      <c r="K4899" s="63"/>
      <c r="L4899" s="61"/>
      <c r="M4899" s="207"/>
      <c r="N4899" s="42"/>
      <c r="O4899" s="42"/>
      <c r="P4899" s="42"/>
      <c r="Q4899" s="42"/>
      <c r="R4899" s="42"/>
      <c r="S4899" s="42"/>
      <c r="T4899" s="78"/>
      <c r="AT4899" s="24" t="s">
        <v>135</v>
      </c>
      <c r="AU4899" s="24" t="s">
        <v>134</v>
      </c>
    </row>
    <row r="4900" spans="2:65" s="1" customFormat="1" ht="22.5" customHeight="1">
      <c r="B4900" s="41"/>
      <c r="C4900" s="193" t="s">
        <v>6074</v>
      </c>
      <c r="D4900" s="193" t="s">
        <v>129</v>
      </c>
      <c r="E4900" s="194" t="s">
        <v>6075</v>
      </c>
      <c r="F4900" s="195" t="s">
        <v>5998</v>
      </c>
      <c r="G4900" s="196" t="s">
        <v>489</v>
      </c>
      <c r="H4900" s="197">
        <v>1</v>
      </c>
      <c r="I4900" s="198"/>
      <c r="J4900" s="199">
        <f>ROUND(I4900*H4900,2)</f>
        <v>0</v>
      </c>
      <c r="K4900" s="195" t="s">
        <v>21</v>
      </c>
      <c r="L4900" s="61"/>
      <c r="M4900" s="200" t="s">
        <v>21</v>
      </c>
      <c r="N4900" s="201" t="s">
        <v>42</v>
      </c>
      <c r="O4900" s="42"/>
      <c r="P4900" s="202">
        <f>O4900*H4900</f>
        <v>0</v>
      </c>
      <c r="Q4900" s="202">
        <v>0</v>
      </c>
      <c r="R4900" s="202">
        <f>Q4900*H4900</f>
        <v>0</v>
      </c>
      <c r="S4900" s="202">
        <v>0</v>
      </c>
      <c r="T4900" s="203">
        <f>S4900*H4900</f>
        <v>0</v>
      </c>
      <c r="AR4900" s="24" t="s">
        <v>133</v>
      </c>
      <c r="AT4900" s="24" t="s">
        <v>129</v>
      </c>
      <c r="AU4900" s="24" t="s">
        <v>134</v>
      </c>
      <c r="AY4900" s="24" t="s">
        <v>126</v>
      </c>
      <c r="BE4900" s="204">
        <f>IF(N4900="základní",J4900,0)</f>
        <v>0</v>
      </c>
      <c r="BF4900" s="204">
        <f>IF(N4900="snížená",J4900,0)</f>
        <v>0</v>
      </c>
      <c r="BG4900" s="204">
        <f>IF(N4900="zákl. přenesená",J4900,0)</f>
        <v>0</v>
      </c>
      <c r="BH4900" s="204">
        <f>IF(N4900="sníž. přenesená",J4900,0)</f>
        <v>0</v>
      </c>
      <c r="BI4900" s="204">
        <f>IF(N4900="nulová",J4900,0)</f>
        <v>0</v>
      </c>
      <c r="BJ4900" s="24" t="s">
        <v>134</v>
      </c>
      <c r="BK4900" s="204">
        <f>ROUND(I4900*H4900,2)</f>
        <v>0</v>
      </c>
      <c r="BL4900" s="24" t="s">
        <v>133</v>
      </c>
      <c r="BM4900" s="24" t="s">
        <v>6076</v>
      </c>
    </row>
    <row r="4901" spans="2:65" s="1" customFormat="1" ht="13.5">
      <c r="B4901" s="41"/>
      <c r="C4901" s="63"/>
      <c r="D4901" s="205" t="s">
        <v>135</v>
      </c>
      <c r="E4901" s="63"/>
      <c r="F4901" s="206" t="s">
        <v>5998</v>
      </c>
      <c r="G4901" s="63"/>
      <c r="H4901" s="63"/>
      <c r="I4901" s="163"/>
      <c r="J4901" s="63"/>
      <c r="K4901" s="63"/>
      <c r="L4901" s="61"/>
      <c r="M4901" s="207"/>
      <c r="N4901" s="42"/>
      <c r="O4901" s="42"/>
      <c r="P4901" s="42"/>
      <c r="Q4901" s="42"/>
      <c r="R4901" s="42"/>
      <c r="S4901" s="42"/>
      <c r="T4901" s="78"/>
      <c r="AT4901" s="24" t="s">
        <v>135</v>
      </c>
      <c r="AU4901" s="24" t="s">
        <v>134</v>
      </c>
    </row>
    <row r="4902" spans="2:65" s="1" customFormat="1" ht="22.5" customHeight="1">
      <c r="B4902" s="41"/>
      <c r="C4902" s="193" t="s">
        <v>3715</v>
      </c>
      <c r="D4902" s="193" t="s">
        <v>129</v>
      </c>
      <c r="E4902" s="194" t="s">
        <v>6077</v>
      </c>
      <c r="F4902" s="195" t="s">
        <v>6078</v>
      </c>
      <c r="G4902" s="196" t="s">
        <v>169</v>
      </c>
      <c r="H4902" s="197">
        <v>1</v>
      </c>
      <c r="I4902" s="198"/>
      <c r="J4902" s="199">
        <f>ROUND(I4902*H4902,2)</f>
        <v>0</v>
      </c>
      <c r="K4902" s="195" t="s">
        <v>21</v>
      </c>
      <c r="L4902" s="61"/>
      <c r="M4902" s="200" t="s">
        <v>21</v>
      </c>
      <c r="N4902" s="201" t="s">
        <v>42</v>
      </c>
      <c r="O4902" s="42"/>
      <c r="P4902" s="202">
        <f>O4902*H4902</f>
        <v>0</v>
      </c>
      <c r="Q4902" s="202">
        <v>0</v>
      </c>
      <c r="R4902" s="202">
        <f>Q4902*H4902</f>
        <v>0</v>
      </c>
      <c r="S4902" s="202">
        <v>0</v>
      </c>
      <c r="T4902" s="203">
        <f>S4902*H4902</f>
        <v>0</v>
      </c>
      <c r="AR4902" s="24" t="s">
        <v>133</v>
      </c>
      <c r="AT4902" s="24" t="s">
        <v>129</v>
      </c>
      <c r="AU4902" s="24" t="s">
        <v>134</v>
      </c>
      <c r="AY4902" s="24" t="s">
        <v>126</v>
      </c>
      <c r="BE4902" s="204">
        <f>IF(N4902="základní",J4902,0)</f>
        <v>0</v>
      </c>
      <c r="BF4902" s="204">
        <f>IF(N4902="snížená",J4902,0)</f>
        <v>0</v>
      </c>
      <c r="BG4902" s="204">
        <f>IF(N4902="zákl. přenesená",J4902,0)</f>
        <v>0</v>
      </c>
      <c r="BH4902" s="204">
        <f>IF(N4902="sníž. přenesená",J4902,0)</f>
        <v>0</v>
      </c>
      <c r="BI4902" s="204">
        <f>IF(N4902="nulová",J4902,0)</f>
        <v>0</v>
      </c>
      <c r="BJ4902" s="24" t="s">
        <v>134</v>
      </c>
      <c r="BK4902" s="204">
        <f>ROUND(I4902*H4902,2)</f>
        <v>0</v>
      </c>
      <c r="BL4902" s="24" t="s">
        <v>133</v>
      </c>
      <c r="BM4902" s="24" t="s">
        <v>6079</v>
      </c>
    </row>
    <row r="4903" spans="2:65" s="1" customFormat="1" ht="13.5">
      <c r="B4903" s="41"/>
      <c r="C4903" s="63"/>
      <c r="D4903" s="205" t="s">
        <v>135</v>
      </c>
      <c r="E4903" s="63"/>
      <c r="F4903" s="206" t="s">
        <v>6078</v>
      </c>
      <c r="G4903" s="63"/>
      <c r="H4903" s="63"/>
      <c r="I4903" s="163"/>
      <c r="J4903" s="63"/>
      <c r="K4903" s="63"/>
      <c r="L4903" s="61"/>
      <c r="M4903" s="207"/>
      <c r="N4903" s="42"/>
      <c r="O4903" s="42"/>
      <c r="P4903" s="42"/>
      <c r="Q4903" s="42"/>
      <c r="R4903" s="42"/>
      <c r="S4903" s="42"/>
      <c r="T4903" s="78"/>
      <c r="AT4903" s="24" t="s">
        <v>135</v>
      </c>
      <c r="AU4903" s="24" t="s">
        <v>134</v>
      </c>
    </row>
    <row r="4904" spans="2:65" s="1" customFormat="1" ht="31.5" customHeight="1">
      <c r="B4904" s="41"/>
      <c r="C4904" s="193" t="s">
        <v>6080</v>
      </c>
      <c r="D4904" s="193" t="s">
        <v>129</v>
      </c>
      <c r="E4904" s="194" t="s">
        <v>6081</v>
      </c>
      <c r="F4904" s="195" t="s">
        <v>6082</v>
      </c>
      <c r="G4904" s="196" t="s">
        <v>400</v>
      </c>
      <c r="H4904" s="197">
        <v>53</v>
      </c>
      <c r="I4904" s="198"/>
      <c r="J4904" s="199">
        <f>ROUND(I4904*H4904,2)</f>
        <v>0</v>
      </c>
      <c r="K4904" s="195" t="s">
        <v>21</v>
      </c>
      <c r="L4904" s="61"/>
      <c r="M4904" s="200" t="s">
        <v>21</v>
      </c>
      <c r="N4904" s="201" t="s">
        <v>42</v>
      </c>
      <c r="O4904" s="42"/>
      <c r="P4904" s="202">
        <f>O4904*H4904</f>
        <v>0</v>
      </c>
      <c r="Q4904" s="202">
        <v>0</v>
      </c>
      <c r="R4904" s="202">
        <f>Q4904*H4904</f>
        <v>0</v>
      </c>
      <c r="S4904" s="202">
        <v>0</v>
      </c>
      <c r="T4904" s="203">
        <f>S4904*H4904</f>
        <v>0</v>
      </c>
      <c r="AR4904" s="24" t="s">
        <v>133</v>
      </c>
      <c r="AT4904" s="24" t="s">
        <v>129</v>
      </c>
      <c r="AU4904" s="24" t="s">
        <v>134</v>
      </c>
      <c r="AY4904" s="24" t="s">
        <v>126</v>
      </c>
      <c r="BE4904" s="204">
        <f>IF(N4904="základní",J4904,0)</f>
        <v>0</v>
      </c>
      <c r="BF4904" s="204">
        <f>IF(N4904="snížená",J4904,0)</f>
        <v>0</v>
      </c>
      <c r="BG4904" s="204">
        <f>IF(N4904="zákl. přenesená",J4904,0)</f>
        <v>0</v>
      </c>
      <c r="BH4904" s="204">
        <f>IF(N4904="sníž. přenesená",J4904,0)</f>
        <v>0</v>
      </c>
      <c r="BI4904" s="204">
        <f>IF(N4904="nulová",J4904,0)</f>
        <v>0</v>
      </c>
      <c r="BJ4904" s="24" t="s">
        <v>134</v>
      </c>
      <c r="BK4904" s="204">
        <f>ROUND(I4904*H4904,2)</f>
        <v>0</v>
      </c>
      <c r="BL4904" s="24" t="s">
        <v>133</v>
      </c>
      <c r="BM4904" s="24" t="s">
        <v>6083</v>
      </c>
    </row>
    <row r="4905" spans="2:65" s="1" customFormat="1" ht="27">
      <c r="B4905" s="41"/>
      <c r="C4905" s="63"/>
      <c r="D4905" s="205" t="s">
        <v>135</v>
      </c>
      <c r="E4905" s="63"/>
      <c r="F4905" s="206" t="s">
        <v>6084</v>
      </c>
      <c r="G4905" s="63"/>
      <c r="H4905" s="63"/>
      <c r="I4905" s="163"/>
      <c r="J4905" s="63"/>
      <c r="K4905" s="63"/>
      <c r="L4905" s="61"/>
      <c r="M4905" s="207"/>
      <c r="N4905" s="42"/>
      <c r="O4905" s="42"/>
      <c r="P4905" s="42"/>
      <c r="Q4905" s="42"/>
      <c r="R4905" s="42"/>
      <c r="S4905" s="42"/>
      <c r="T4905" s="78"/>
      <c r="AT4905" s="24" t="s">
        <v>135</v>
      </c>
      <c r="AU4905" s="24" t="s">
        <v>134</v>
      </c>
    </row>
    <row r="4906" spans="2:65" s="1" customFormat="1" ht="22.5" customHeight="1">
      <c r="B4906" s="41"/>
      <c r="C4906" s="193" t="s">
        <v>3725</v>
      </c>
      <c r="D4906" s="193" t="s">
        <v>129</v>
      </c>
      <c r="E4906" s="194" t="s">
        <v>6085</v>
      </c>
      <c r="F4906" s="195" t="s">
        <v>6086</v>
      </c>
      <c r="G4906" s="196" t="s">
        <v>489</v>
      </c>
      <c r="H4906" s="197">
        <v>1</v>
      </c>
      <c r="I4906" s="198"/>
      <c r="J4906" s="199">
        <f>ROUND(I4906*H4906,2)</f>
        <v>0</v>
      </c>
      <c r="K4906" s="195" t="s">
        <v>21</v>
      </c>
      <c r="L4906" s="61"/>
      <c r="M4906" s="200" t="s">
        <v>21</v>
      </c>
      <c r="N4906" s="201" t="s">
        <v>42</v>
      </c>
      <c r="O4906" s="42"/>
      <c r="P4906" s="202">
        <f>O4906*H4906</f>
        <v>0</v>
      </c>
      <c r="Q4906" s="202">
        <v>0</v>
      </c>
      <c r="R4906" s="202">
        <f>Q4906*H4906</f>
        <v>0</v>
      </c>
      <c r="S4906" s="202">
        <v>0</v>
      </c>
      <c r="T4906" s="203">
        <f>S4906*H4906</f>
        <v>0</v>
      </c>
      <c r="AR4906" s="24" t="s">
        <v>133</v>
      </c>
      <c r="AT4906" s="24" t="s">
        <v>129</v>
      </c>
      <c r="AU4906" s="24" t="s">
        <v>134</v>
      </c>
      <c r="AY4906" s="24" t="s">
        <v>126</v>
      </c>
      <c r="BE4906" s="204">
        <f>IF(N4906="základní",J4906,0)</f>
        <v>0</v>
      </c>
      <c r="BF4906" s="204">
        <f>IF(N4906="snížená",J4906,0)</f>
        <v>0</v>
      </c>
      <c r="BG4906" s="204">
        <f>IF(N4906="zákl. přenesená",J4906,0)</f>
        <v>0</v>
      </c>
      <c r="BH4906" s="204">
        <f>IF(N4906="sníž. přenesená",J4906,0)</f>
        <v>0</v>
      </c>
      <c r="BI4906" s="204">
        <f>IF(N4906="nulová",J4906,0)</f>
        <v>0</v>
      </c>
      <c r="BJ4906" s="24" t="s">
        <v>134</v>
      </c>
      <c r="BK4906" s="204">
        <f>ROUND(I4906*H4906,2)</f>
        <v>0</v>
      </c>
      <c r="BL4906" s="24" t="s">
        <v>133</v>
      </c>
      <c r="BM4906" s="24" t="s">
        <v>6087</v>
      </c>
    </row>
    <row r="4907" spans="2:65" s="1" customFormat="1" ht="13.5">
      <c r="B4907" s="41"/>
      <c r="C4907" s="63"/>
      <c r="D4907" s="205" t="s">
        <v>135</v>
      </c>
      <c r="E4907" s="63"/>
      <c r="F4907" s="206" t="s">
        <v>6086</v>
      </c>
      <c r="G4907" s="63"/>
      <c r="H4907" s="63"/>
      <c r="I4907" s="163"/>
      <c r="J4907" s="63"/>
      <c r="K4907" s="63"/>
      <c r="L4907" s="61"/>
      <c r="M4907" s="207"/>
      <c r="N4907" s="42"/>
      <c r="O4907" s="42"/>
      <c r="P4907" s="42"/>
      <c r="Q4907" s="42"/>
      <c r="R4907" s="42"/>
      <c r="S4907" s="42"/>
      <c r="T4907" s="78"/>
      <c r="AT4907" s="24" t="s">
        <v>135</v>
      </c>
      <c r="AU4907" s="24" t="s">
        <v>134</v>
      </c>
    </row>
    <row r="4908" spans="2:65" s="1" customFormat="1" ht="22.5" customHeight="1">
      <c r="B4908" s="41"/>
      <c r="C4908" s="193" t="s">
        <v>6088</v>
      </c>
      <c r="D4908" s="193" t="s">
        <v>129</v>
      </c>
      <c r="E4908" s="194" t="s">
        <v>6089</v>
      </c>
      <c r="F4908" s="195" t="s">
        <v>6090</v>
      </c>
      <c r="G4908" s="196" t="s">
        <v>489</v>
      </c>
      <c r="H4908" s="197">
        <v>1</v>
      </c>
      <c r="I4908" s="198"/>
      <c r="J4908" s="199">
        <f>ROUND(I4908*H4908,2)</f>
        <v>0</v>
      </c>
      <c r="K4908" s="195" t="s">
        <v>21</v>
      </c>
      <c r="L4908" s="61"/>
      <c r="M4908" s="200" t="s">
        <v>21</v>
      </c>
      <c r="N4908" s="201" t="s">
        <v>42</v>
      </c>
      <c r="O4908" s="42"/>
      <c r="P4908" s="202">
        <f>O4908*H4908</f>
        <v>0</v>
      </c>
      <c r="Q4908" s="202">
        <v>0</v>
      </c>
      <c r="R4908" s="202">
        <f>Q4908*H4908</f>
        <v>0</v>
      </c>
      <c r="S4908" s="202">
        <v>0</v>
      </c>
      <c r="T4908" s="203">
        <f>S4908*H4908</f>
        <v>0</v>
      </c>
      <c r="AR4908" s="24" t="s">
        <v>133</v>
      </c>
      <c r="AT4908" s="24" t="s">
        <v>129</v>
      </c>
      <c r="AU4908" s="24" t="s">
        <v>134</v>
      </c>
      <c r="AY4908" s="24" t="s">
        <v>126</v>
      </c>
      <c r="BE4908" s="204">
        <f>IF(N4908="základní",J4908,0)</f>
        <v>0</v>
      </c>
      <c r="BF4908" s="204">
        <f>IF(N4908="snížená",J4908,0)</f>
        <v>0</v>
      </c>
      <c r="BG4908" s="204">
        <f>IF(N4908="zákl. přenesená",J4908,0)</f>
        <v>0</v>
      </c>
      <c r="BH4908" s="204">
        <f>IF(N4908="sníž. přenesená",J4908,0)</f>
        <v>0</v>
      </c>
      <c r="BI4908" s="204">
        <f>IF(N4908="nulová",J4908,0)</f>
        <v>0</v>
      </c>
      <c r="BJ4908" s="24" t="s">
        <v>134</v>
      </c>
      <c r="BK4908" s="204">
        <f>ROUND(I4908*H4908,2)</f>
        <v>0</v>
      </c>
      <c r="BL4908" s="24" t="s">
        <v>133</v>
      </c>
      <c r="BM4908" s="24" t="s">
        <v>6091</v>
      </c>
    </row>
    <row r="4909" spans="2:65" s="1" customFormat="1" ht="13.5">
      <c r="B4909" s="41"/>
      <c r="C4909" s="63"/>
      <c r="D4909" s="205" t="s">
        <v>135</v>
      </c>
      <c r="E4909" s="63"/>
      <c r="F4909" s="206" t="s">
        <v>6090</v>
      </c>
      <c r="G4909" s="63"/>
      <c r="H4909" s="63"/>
      <c r="I4909" s="163"/>
      <c r="J4909" s="63"/>
      <c r="K4909" s="63"/>
      <c r="L4909" s="61"/>
      <c r="M4909" s="207"/>
      <c r="N4909" s="42"/>
      <c r="O4909" s="42"/>
      <c r="P4909" s="42"/>
      <c r="Q4909" s="42"/>
      <c r="R4909" s="42"/>
      <c r="S4909" s="42"/>
      <c r="T4909" s="78"/>
      <c r="AT4909" s="24" t="s">
        <v>135</v>
      </c>
      <c r="AU4909" s="24" t="s">
        <v>134</v>
      </c>
    </row>
    <row r="4910" spans="2:65" s="1" customFormat="1" ht="22.5" customHeight="1">
      <c r="B4910" s="41"/>
      <c r="C4910" s="193" t="s">
        <v>3729</v>
      </c>
      <c r="D4910" s="193" t="s">
        <v>129</v>
      </c>
      <c r="E4910" s="194" t="s">
        <v>6092</v>
      </c>
      <c r="F4910" s="195" t="s">
        <v>6093</v>
      </c>
      <c r="G4910" s="196" t="s">
        <v>489</v>
      </c>
      <c r="H4910" s="197">
        <v>1</v>
      </c>
      <c r="I4910" s="198"/>
      <c r="J4910" s="199">
        <f>ROUND(I4910*H4910,2)</f>
        <v>0</v>
      </c>
      <c r="K4910" s="195" t="s">
        <v>21</v>
      </c>
      <c r="L4910" s="61"/>
      <c r="M4910" s="200" t="s">
        <v>21</v>
      </c>
      <c r="N4910" s="201" t="s">
        <v>42</v>
      </c>
      <c r="O4910" s="42"/>
      <c r="P4910" s="202">
        <f>O4910*H4910</f>
        <v>0</v>
      </c>
      <c r="Q4910" s="202">
        <v>0</v>
      </c>
      <c r="R4910" s="202">
        <f>Q4910*H4910</f>
        <v>0</v>
      </c>
      <c r="S4910" s="202">
        <v>0</v>
      </c>
      <c r="T4910" s="203">
        <f>S4910*H4910</f>
        <v>0</v>
      </c>
      <c r="AR4910" s="24" t="s">
        <v>133</v>
      </c>
      <c r="AT4910" s="24" t="s">
        <v>129</v>
      </c>
      <c r="AU4910" s="24" t="s">
        <v>134</v>
      </c>
      <c r="AY4910" s="24" t="s">
        <v>126</v>
      </c>
      <c r="BE4910" s="204">
        <f>IF(N4910="základní",J4910,0)</f>
        <v>0</v>
      </c>
      <c r="BF4910" s="204">
        <f>IF(N4910="snížená",J4910,0)</f>
        <v>0</v>
      </c>
      <c r="BG4910" s="204">
        <f>IF(N4910="zákl. přenesená",J4910,0)</f>
        <v>0</v>
      </c>
      <c r="BH4910" s="204">
        <f>IF(N4910="sníž. přenesená",J4910,0)</f>
        <v>0</v>
      </c>
      <c r="BI4910" s="204">
        <f>IF(N4910="nulová",J4910,0)</f>
        <v>0</v>
      </c>
      <c r="BJ4910" s="24" t="s">
        <v>134</v>
      </c>
      <c r="BK4910" s="204">
        <f>ROUND(I4910*H4910,2)</f>
        <v>0</v>
      </c>
      <c r="BL4910" s="24" t="s">
        <v>133</v>
      </c>
      <c r="BM4910" s="24" t="s">
        <v>6094</v>
      </c>
    </row>
    <row r="4911" spans="2:65" s="1" customFormat="1" ht="13.5">
      <c r="B4911" s="41"/>
      <c r="C4911" s="63"/>
      <c r="D4911" s="205" t="s">
        <v>135</v>
      </c>
      <c r="E4911" s="63"/>
      <c r="F4911" s="206" t="s">
        <v>6093</v>
      </c>
      <c r="G4911" s="63"/>
      <c r="H4911" s="63"/>
      <c r="I4911" s="163"/>
      <c r="J4911" s="63"/>
      <c r="K4911" s="63"/>
      <c r="L4911" s="61"/>
      <c r="M4911" s="207"/>
      <c r="N4911" s="42"/>
      <c r="O4911" s="42"/>
      <c r="P4911" s="42"/>
      <c r="Q4911" s="42"/>
      <c r="R4911" s="42"/>
      <c r="S4911" s="42"/>
      <c r="T4911" s="78"/>
      <c r="AT4911" s="24" t="s">
        <v>135</v>
      </c>
      <c r="AU4911" s="24" t="s">
        <v>134</v>
      </c>
    </row>
    <row r="4912" spans="2:65" s="1" customFormat="1" ht="22.5" customHeight="1">
      <c r="B4912" s="41"/>
      <c r="C4912" s="193" t="s">
        <v>6095</v>
      </c>
      <c r="D4912" s="193" t="s">
        <v>129</v>
      </c>
      <c r="E4912" s="194" t="s">
        <v>6096</v>
      </c>
      <c r="F4912" s="195" t="s">
        <v>6097</v>
      </c>
      <c r="G4912" s="196" t="s">
        <v>489</v>
      </c>
      <c r="H4912" s="197">
        <v>1</v>
      </c>
      <c r="I4912" s="198"/>
      <c r="J4912" s="199">
        <f>ROUND(I4912*H4912,2)</f>
        <v>0</v>
      </c>
      <c r="K4912" s="195" t="s">
        <v>21</v>
      </c>
      <c r="L4912" s="61"/>
      <c r="M4912" s="200" t="s">
        <v>21</v>
      </c>
      <c r="N4912" s="201" t="s">
        <v>42</v>
      </c>
      <c r="O4912" s="42"/>
      <c r="P4912" s="202">
        <f>O4912*H4912</f>
        <v>0</v>
      </c>
      <c r="Q4912" s="202">
        <v>0</v>
      </c>
      <c r="R4912" s="202">
        <f>Q4912*H4912</f>
        <v>0</v>
      </c>
      <c r="S4912" s="202">
        <v>0</v>
      </c>
      <c r="T4912" s="203">
        <f>S4912*H4912</f>
        <v>0</v>
      </c>
      <c r="AR4912" s="24" t="s">
        <v>133</v>
      </c>
      <c r="AT4912" s="24" t="s">
        <v>129</v>
      </c>
      <c r="AU4912" s="24" t="s">
        <v>134</v>
      </c>
      <c r="AY4912" s="24" t="s">
        <v>126</v>
      </c>
      <c r="BE4912" s="204">
        <f>IF(N4912="základní",J4912,0)</f>
        <v>0</v>
      </c>
      <c r="BF4912" s="204">
        <f>IF(N4912="snížená",J4912,0)</f>
        <v>0</v>
      </c>
      <c r="BG4912" s="204">
        <f>IF(N4912="zákl. přenesená",J4912,0)</f>
        <v>0</v>
      </c>
      <c r="BH4912" s="204">
        <f>IF(N4912="sníž. přenesená",J4912,0)</f>
        <v>0</v>
      </c>
      <c r="BI4912" s="204">
        <f>IF(N4912="nulová",J4912,0)</f>
        <v>0</v>
      </c>
      <c r="BJ4912" s="24" t="s">
        <v>134</v>
      </c>
      <c r="BK4912" s="204">
        <f>ROUND(I4912*H4912,2)</f>
        <v>0</v>
      </c>
      <c r="BL4912" s="24" t="s">
        <v>133</v>
      </c>
      <c r="BM4912" s="24" t="s">
        <v>6098</v>
      </c>
    </row>
    <row r="4913" spans="2:65" s="1" customFormat="1" ht="13.5">
      <c r="B4913" s="41"/>
      <c r="C4913" s="63"/>
      <c r="D4913" s="205" t="s">
        <v>135</v>
      </c>
      <c r="E4913" s="63"/>
      <c r="F4913" s="206" t="s">
        <v>6099</v>
      </c>
      <c r="G4913" s="63"/>
      <c r="H4913" s="63"/>
      <c r="I4913" s="163"/>
      <c r="J4913" s="63"/>
      <c r="K4913" s="63"/>
      <c r="L4913" s="61"/>
      <c r="M4913" s="207"/>
      <c r="N4913" s="42"/>
      <c r="O4913" s="42"/>
      <c r="P4913" s="42"/>
      <c r="Q4913" s="42"/>
      <c r="R4913" s="42"/>
      <c r="S4913" s="42"/>
      <c r="T4913" s="78"/>
      <c r="AT4913" s="24" t="s">
        <v>135</v>
      </c>
      <c r="AU4913" s="24" t="s">
        <v>134</v>
      </c>
    </row>
    <row r="4914" spans="2:65" s="1" customFormat="1" ht="22.5" customHeight="1">
      <c r="B4914" s="41"/>
      <c r="C4914" s="193" t="s">
        <v>3734</v>
      </c>
      <c r="D4914" s="193" t="s">
        <v>129</v>
      </c>
      <c r="E4914" s="194" t="s">
        <v>6100</v>
      </c>
      <c r="F4914" s="195" t="s">
        <v>6101</v>
      </c>
      <c r="G4914" s="196" t="s">
        <v>489</v>
      </c>
      <c r="H4914" s="197">
        <v>2</v>
      </c>
      <c r="I4914" s="198"/>
      <c r="J4914" s="199">
        <f>ROUND(I4914*H4914,2)</f>
        <v>0</v>
      </c>
      <c r="K4914" s="195" t="s">
        <v>21</v>
      </c>
      <c r="L4914" s="61"/>
      <c r="M4914" s="200" t="s">
        <v>21</v>
      </c>
      <c r="N4914" s="201" t="s">
        <v>42</v>
      </c>
      <c r="O4914" s="42"/>
      <c r="P4914" s="202">
        <f>O4914*H4914</f>
        <v>0</v>
      </c>
      <c r="Q4914" s="202">
        <v>0</v>
      </c>
      <c r="R4914" s="202">
        <f>Q4914*H4914</f>
        <v>0</v>
      </c>
      <c r="S4914" s="202">
        <v>0</v>
      </c>
      <c r="T4914" s="203">
        <f>S4914*H4914</f>
        <v>0</v>
      </c>
      <c r="AR4914" s="24" t="s">
        <v>133</v>
      </c>
      <c r="AT4914" s="24" t="s">
        <v>129</v>
      </c>
      <c r="AU4914" s="24" t="s">
        <v>134</v>
      </c>
      <c r="AY4914" s="24" t="s">
        <v>126</v>
      </c>
      <c r="BE4914" s="204">
        <f>IF(N4914="základní",J4914,0)</f>
        <v>0</v>
      </c>
      <c r="BF4914" s="204">
        <f>IF(N4914="snížená",J4914,0)</f>
        <v>0</v>
      </c>
      <c r="BG4914" s="204">
        <f>IF(N4914="zákl. přenesená",J4914,0)</f>
        <v>0</v>
      </c>
      <c r="BH4914" s="204">
        <f>IF(N4914="sníž. přenesená",J4914,0)</f>
        <v>0</v>
      </c>
      <c r="BI4914" s="204">
        <f>IF(N4914="nulová",J4914,0)</f>
        <v>0</v>
      </c>
      <c r="BJ4914" s="24" t="s">
        <v>134</v>
      </c>
      <c r="BK4914" s="204">
        <f>ROUND(I4914*H4914,2)</f>
        <v>0</v>
      </c>
      <c r="BL4914" s="24" t="s">
        <v>133</v>
      </c>
      <c r="BM4914" s="24" t="s">
        <v>6102</v>
      </c>
    </row>
    <row r="4915" spans="2:65" s="1" customFormat="1" ht="13.5">
      <c r="B4915" s="41"/>
      <c r="C4915" s="63"/>
      <c r="D4915" s="205" t="s">
        <v>135</v>
      </c>
      <c r="E4915" s="63"/>
      <c r="F4915" s="206" t="s">
        <v>6101</v>
      </c>
      <c r="G4915" s="63"/>
      <c r="H4915" s="63"/>
      <c r="I4915" s="163"/>
      <c r="J4915" s="63"/>
      <c r="K4915" s="63"/>
      <c r="L4915" s="61"/>
      <c r="M4915" s="207"/>
      <c r="N4915" s="42"/>
      <c r="O4915" s="42"/>
      <c r="P4915" s="42"/>
      <c r="Q4915" s="42"/>
      <c r="R4915" s="42"/>
      <c r="S4915" s="42"/>
      <c r="T4915" s="78"/>
      <c r="AT4915" s="24" t="s">
        <v>135</v>
      </c>
      <c r="AU4915" s="24" t="s">
        <v>134</v>
      </c>
    </row>
    <row r="4916" spans="2:65" s="1" customFormat="1" ht="22.5" customHeight="1">
      <c r="B4916" s="41"/>
      <c r="C4916" s="193" t="s">
        <v>6103</v>
      </c>
      <c r="D4916" s="193" t="s">
        <v>129</v>
      </c>
      <c r="E4916" s="194" t="s">
        <v>6104</v>
      </c>
      <c r="F4916" s="195" t="s">
        <v>6105</v>
      </c>
      <c r="G4916" s="196" t="s">
        <v>489</v>
      </c>
      <c r="H4916" s="197">
        <v>1</v>
      </c>
      <c r="I4916" s="198"/>
      <c r="J4916" s="199">
        <f>ROUND(I4916*H4916,2)</f>
        <v>0</v>
      </c>
      <c r="K4916" s="195" t="s">
        <v>21</v>
      </c>
      <c r="L4916" s="61"/>
      <c r="M4916" s="200" t="s">
        <v>21</v>
      </c>
      <c r="N4916" s="201" t="s">
        <v>42</v>
      </c>
      <c r="O4916" s="42"/>
      <c r="P4916" s="202">
        <f>O4916*H4916</f>
        <v>0</v>
      </c>
      <c r="Q4916" s="202">
        <v>0</v>
      </c>
      <c r="R4916" s="202">
        <f>Q4916*H4916</f>
        <v>0</v>
      </c>
      <c r="S4916" s="202">
        <v>0</v>
      </c>
      <c r="T4916" s="203">
        <f>S4916*H4916</f>
        <v>0</v>
      </c>
      <c r="AR4916" s="24" t="s">
        <v>133</v>
      </c>
      <c r="AT4916" s="24" t="s">
        <v>129</v>
      </c>
      <c r="AU4916" s="24" t="s">
        <v>134</v>
      </c>
      <c r="AY4916" s="24" t="s">
        <v>126</v>
      </c>
      <c r="BE4916" s="204">
        <f>IF(N4916="základní",J4916,0)</f>
        <v>0</v>
      </c>
      <c r="BF4916" s="204">
        <f>IF(N4916="snížená",J4916,0)</f>
        <v>0</v>
      </c>
      <c r="BG4916" s="204">
        <f>IF(N4916="zákl. přenesená",J4916,0)</f>
        <v>0</v>
      </c>
      <c r="BH4916" s="204">
        <f>IF(N4916="sníž. přenesená",J4916,0)</f>
        <v>0</v>
      </c>
      <c r="BI4916" s="204">
        <f>IF(N4916="nulová",J4916,0)</f>
        <v>0</v>
      </c>
      <c r="BJ4916" s="24" t="s">
        <v>134</v>
      </c>
      <c r="BK4916" s="204">
        <f>ROUND(I4916*H4916,2)</f>
        <v>0</v>
      </c>
      <c r="BL4916" s="24" t="s">
        <v>133</v>
      </c>
      <c r="BM4916" s="24" t="s">
        <v>6106</v>
      </c>
    </row>
    <row r="4917" spans="2:65" s="1" customFormat="1" ht="13.5">
      <c r="B4917" s="41"/>
      <c r="C4917" s="63"/>
      <c r="D4917" s="205" t="s">
        <v>135</v>
      </c>
      <c r="E4917" s="63"/>
      <c r="F4917" s="206" t="s">
        <v>6105</v>
      </c>
      <c r="G4917" s="63"/>
      <c r="H4917" s="63"/>
      <c r="I4917" s="163"/>
      <c r="J4917" s="63"/>
      <c r="K4917" s="63"/>
      <c r="L4917" s="61"/>
      <c r="M4917" s="207"/>
      <c r="N4917" s="42"/>
      <c r="O4917" s="42"/>
      <c r="P4917" s="42"/>
      <c r="Q4917" s="42"/>
      <c r="R4917" s="42"/>
      <c r="S4917" s="42"/>
      <c r="T4917" s="78"/>
      <c r="AT4917" s="24" t="s">
        <v>135</v>
      </c>
      <c r="AU4917" s="24" t="s">
        <v>134</v>
      </c>
    </row>
    <row r="4918" spans="2:65" s="1" customFormat="1" ht="22.5" customHeight="1">
      <c r="B4918" s="41"/>
      <c r="C4918" s="193" t="s">
        <v>3737</v>
      </c>
      <c r="D4918" s="193" t="s">
        <v>129</v>
      </c>
      <c r="E4918" s="194" t="s">
        <v>6107</v>
      </c>
      <c r="F4918" s="195" t="s">
        <v>6108</v>
      </c>
      <c r="G4918" s="196" t="s">
        <v>489</v>
      </c>
      <c r="H4918" s="197">
        <v>1</v>
      </c>
      <c r="I4918" s="198"/>
      <c r="J4918" s="199">
        <f>ROUND(I4918*H4918,2)</f>
        <v>0</v>
      </c>
      <c r="K4918" s="195" t="s">
        <v>21</v>
      </c>
      <c r="L4918" s="61"/>
      <c r="M4918" s="200" t="s">
        <v>21</v>
      </c>
      <c r="N4918" s="201" t="s">
        <v>42</v>
      </c>
      <c r="O4918" s="42"/>
      <c r="P4918" s="202">
        <f>O4918*H4918</f>
        <v>0</v>
      </c>
      <c r="Q4918" s="202">
        <v>0</v>
      </c>
      <c r="R4918" s="202">
        <f>Q4918*H4918</f>
        <v>0</v>
      </c>
      <c r="S4918" s="202">
        <v>0</v>
      </c>
      <c r="T4918" s="203">
        <f>S4918*H4918</f>
        <v>0</v>
      </c>
      <c r="AR4918" s="24" t="s">
        <v>133</v>
      </c>
      <c r="AT4918" s="24" t="s">
        <v>129</v>
      </c>
      <c r="AU4918" s="24" t="s">
        <v>134</v>
      </c>
      <c r="AY4918" s="24" t="s">
        <v>126</v>
      </c>
      <c r="BE4918" s="204">
        <f>IF(N4918="základní",J4918,0)</f>
        <v>0</v>
      </c>
      <c r="BF4918" s="204">
        <f>IF(N4918="snížená",J4918,0)</f>
        <v>0</v>
      </c>
      <c r="BG4918" s="204">
        <f>IF(N4918="zákl. přenesená",J4918,0)</f>
        <v>0</v>
      </c>
      <c r="BH4918" s="204">
        <f>IF(N4918="sníž. přenesená",J4918,0)</f>
        <v>0</v>
      </c>
      <c r="BI4918" s="204">
        <f>IF(N4918="nulová",J4918,0)</f>
        <v>0</v>
      </c>
      <c r="BJ4918" s="24" t="s">
        <v>134</v>
      </c>
      <c r="BK4918" s="204">
        <f>ROUND(I4918*H4918,2)</f>
        <v>0</v>
      </c>
      <c r="BL4918" s="24" t="s">
        <v>133</v>
      </c>
      <c r="BM4918" s="24" t="s">
        <v>6109</v>
      </c>
    </row>
    <row r="4919" spans="2:65" s="1" customFormat="1" ht="13.5">
      <c r="B4919" s="41"/>
      <c r="C4919" s="63"/>
      <c r="D4919" s="205" t="s">
        <v>135</v>
      </c>
      <c r="E4919" s="63"/>
      <c r="F4919" s="206" t="s">
        <v>6108</v>
      </c>
      <c r="G4919" s="63"/>
      <c r="H4919" s="63"/>
      <c r="I4919" s="163"/>
      <c r="J4919" s="63"/>
      <c r="K4919" s="63"/>
      <c r="L4919" s="61"/>
      <c r="M4919" s="207"/>
      <c r="N4919" s="42"/>
      <c r="O4919" s="42"/>
      <c r="P4919" s="42"/>
      <c r="Q4919" s="42"/>
      <c r="R4919" s="42"/>
      <c r="S4919" s="42"/>
      <c r="T4919" s="78"/>
      <c r="AT4919" s="24" t="s">
        <v>135</v>
      </c>
      <c r="AU4919" s="24" t="s">
        <v>134</v>
      </c>
    </row>
    <row r="4920" spans="2:65" s="1" customFormat="1" ht="22.5" customHeight="1">
      <c r="B4920" s="41"/>
      <c r="C4920" s="193" t="s">
        <v>6110</v>
      </c>
      <c r="D4920" s="193" t="s">
        <v>129</v>
      </c>
      <c r="E4920" s="194" t="s">
        <v>6111</v>
      </c>
      <c r="F4920" s="195" t="s">
        <v>6112</v>
      </c>
      <c r="G4920" s="196" t="s">
        <v>169</v>
      </c>
      <c r="H4920" s="197">
        <v>8</v>
      </c>
      <c r="I4920" s="198"/>
      <c r="J4920" s="199">
        <f>ROUND(I4920*H4920,2)</f>
        <v>0</v>
      </c>
      <c r="K4920" s="195" t="s">
        <v>21</v>
      </c>
      <c r="L4920" s="61"/>
      <c r="M4920" s="200" t="s">
        <v>21</v>
      </c>
      <c r="N4920" s="201" t="s">
        <v>42</v>
      </c>
      <c r="O4920" s="42"/>
      <c r="P4920" s="202">
        <f>O4920*H4920</f>
        <v>0</v>
      </c>
      <c r="Q4920" s="202">
        <v>0</v>
      </c>
      <c r="R4920" s="202">
        <f>Q4920*H4920</f>
        <v>0</v>
      </c>
      <c r="S4920" s="202">
        <v>0</v>
      </c>
      <c r="T4920" s="203">
        <f>S4920*H4920</f>
        <v>0</v>
      </c>
      <c r="AR4920" s="24" t="s">
        <v>133</v>
      </c>
      <c r="AT4920" s="24" t="s">
        <v>129</v>
      </c>
      <c r="AU4920" s="24" t="s">
        <v>134</v>
      </c>
      <c r="AY4920" s="24" t="s">
        <v>126</v>
      </c>
      <c r="BE4920" s="204">
        <f>IF(N4920="základní",J4920,0)</f>
        <v>0</v>
      </c>
      <c r="BF4920" s="204">
        <f>IF(N4920="snížená",J4920,0)</f>
        <v>0</v>
      </c>
      <c r="BG4920" s="204">
        <f>IF(N4920="zákl. přenesená",J4920,0)</f>
        <v>0</v>
      </c>
      <c r="BH4920" s="204">
        <f>IF(N4920="sníž. přenesená",J4920,0)</f>
        <v>0</v>
      </c>
      <c r="BI4920" s="204">
        <f>IF(N4920="nulová",J4920,0)</f>
        <v>0</v>
      </c>
      <c r="BJ4920" s="24" t="s">
        <v>134</v>
      </c>
      <c r="BK4920" s="204">
        <f>ROUND(I4920*H4920,2)</f>
        <v>0</v>
      </c>
      <c r="BL4920" s="24" t="s">
        <v>133</v>
      </c>
      <c r="BM4920" s="24" t="s">
        <v>6113</v>
      </c>
    </row>
    <row r="4921" spans="2:65" s="1" customFormat="1" ht="13.5">
      <c r="B4921" s="41"/>
      <c r="C4921" s="63"/>
      <c r="D4921" s="205" t="s">
        <v>135</v>
      </c>
      <c r="E4921" s="63"/>
      <c r="F4921" s="206" t="s">
        <v>6112</v>
      </c>
      <c r="G4921" s="63"/>
      <c r="H4921" s="63"/>
      <c r="I4921" s="163"/>
      <c r="J4921" s="63"/>
      <c r="K4921" s="63"/>
      <c r="L4921" s="61"/>
      <c r="M4921" s="207"/>
      <c r="N4921" s="42"/>
      <c r="O4921" s="42"/>
      <c r="P4921" s="42"/>
      <c r="Q4921" s="42"/>
      <c r="R4921" s="42"/>
      <c r="S4921" s="42"/>
      <c r="T4921" s="78"/>
      <c r="AT4921" s="24" t="s">
        <v>135</v>
      </c>
      <c r="AU4921" s="24" t="s">
        <v>134</v>
      </c>
    </row>
    <row r="4922" spans="2:65" s="1" customFormat="1" ht="31.5" customHeight="1">
      <c r="B4922" s="41"/>
      <c r="C4922" s="193" t="s">
        <v>3740</v>
      </c>
      <c r="D4922" s="193" t="s">
        <v>129</v>
      </c>
      <c r="E4922" s="194" t="s">
        <v>6114</v>
      </c>
      <c r="F4922" s="195" t="s">
        <v>6115</v>
      </c>
      <c r="G4922" s="196" t="s">
        <v>400</v>
      </c>
      <c r="H4922" s="197">
        <v>79</v>
      </c>
      <c r="I4922" s="198"/>
      <c r="J4922" s="199">
        <f>ROUND(I4922*H4922,2)</f>
        <v>0</v>
      </c>
      <c r="K4922" s="195" t="s">
        <v>21</v>
      </c>
      <c r="L4922" s="61"/>
      <c r="M4922" s="200" t="s">
        <v>21</v>
      </c>
      <c r="N4922" s="201" t="s">
        <v>42</v>
      </c>
      <c r="O4922" s="42"/>
      <c r="P4922" s="202">
        <f>O4922*H4922</f>
        <v>0</v>
      </c>
      <c r="Q4922" s="202">
        <v>0</v>
      </c>
      <c r="R4922" s="202">
        <f>Q4922*H4922</f>
        <v>0</v>
      </c>
      <c r="S4922" s="202">
        <v>0</v>
      </c>
      <c r="T4922" s="203">
        <f>S4922*H4922</f>
        <v>0</v>
      </c>
      <c r="AR4922" s="24" t="s">
        <v>133</v>
      </c>
      <c r="AT4922" s="24" t="s">
        <v>129</v>
      </c>
      <c r="AU4922" s="24" t="s">
        <v>134</v>
      </c>
      <c r="AY4922" s="24" t="s">
        <v>126</v>
      </c>
      <c r="BE4922" s="204">
        <f>IF(N4922="základní",J4922,0)</f>
        <v>0</v>
      </c>
      <c r="BF4922" s="204">
        <f>IF(N4922="snížená",J4922,0)</f>
        <v>0</v>
      </c>
      <c r="BG4922" s="204">
        <f>IF(N4922="zákl. přenesená",J4922,0)</f>
        <v>0</v>
      </c>
      <c r="BH4922" s="204">
        <f>IF(N4922="sníž. přenesená",J4922,0)</f>
        <v>0</v>
      </c>
      <c r="BI4922" s="204">
        <f>IF(N4922="nulová",J4922,0)</f>
        <v>0</v>
      </c>
      <c r="BJ4922" s="24" t="s">
        <v>134</v>
      </c>
      <c r="BK4922" s="204">
        <f>ROUND(I4922*H4922,2)</f>
        <v>0</v>
      </c>
      <c r="BL4922" s="24" t="s">
        <v>133</v>
      </c>
      <c r="BM4922" s="24" t="s">
        <v>6116</v>
      </c>
    </row>
    <row r="4923" spans="2:65" s="1" customFormat="1" ht="27">
      <c r="B4923" s="41"/>
      <c r="C4923" s="63"/>
      <c r="D4923" s="205" t="s">
        <v>135</v>
      </c>
      <c r="E4923" s="63"/>
      <c r="F4923" s="206" t="s">
        <v>6115</v>
      </c>
      <c r="G4923" s="63"/>
      <c r="H4923" s="63"/>
      <c r="I4923" s="163"/>
      <c r="J4923" s="63"/>
      <c r="K4923" s="63"/>
      <c r="L4923" s="61"/>
      <c r="M4923" s="207"/>
      <c r="N4923" s="42"/>
      <c r="O4923" s="42"/>
      <c r="P4923" s="42"/>
      <c r="Q4923" s="42"/>
      <c r="R4923" s="42"/>
      <c r="S4923" s="42"/>
      <c r="T4923" s="78"/>
      <c r="AT4923" s="24" t="s">
        <v>135</v>
      </c>
      <c r="AU4923" s="24" t="s">
        <v>134</v>
      </c>
    </row>
    <row r="4924" spans="2:65" s="1" customFormat="1" ht="31.5" customHeight="1">
      <c r="B4924" s="41"/>
      <c r="C4924" s="193" t="s">
        <v>6117</v>
      </c>
      <c r="D4924" s="193" t="s">
        <v>129</v>
      </c>
      <c r="E4924" s="194" t="s">
        <v>6118</v>
      </c>
      <c r="F4924" s="195" t="s">
        <v>6119</v>
      </c>
      <c r="G4924" s="196" t="s">
        <v>169</v>
      </c>
      <c r="H4924" s="197">
        <v>6</v>
      </c>
      <c r="I4924" s="198"/>
      <c r="J4924" s="199">
        <f>ROUND(I4924*H4924,2)</f>
        <v>0</v>
      </c>
      <c r="K4924" s="195" t="s">
        <v>21</v>
      </c>
      <c r="L4924" s="61"/>
      <c r="M4924" s="200" t="s">
        <v>21</v>
      </c>
      <c r="N4924" s="201" t="s">
        <v>42</v>
      </c>
      <c r="O4924" s="42"/>
      <c r="P4924" s="202">
        <f>O4924*H4924</f>
        <v>0</v>
      </c>
      <c r="Q4924" s="202">
        <v>0</v>
      </c>
      <c r="R4924" s="202">
        <f>Q4924*H4924</f>
        <v>0</v>
      </c>
      <c r="S4924" s="202">
        <v>0</v>
      </c>
      <c r="T4924" s="203">
        <f>S4924*H4924</f>
        <v>0</v>
      </c>
      <c r="AR4924" s="24" t="s">
        <v>133</v>
      </c>
      <c r="AT4924" s="24" t="s">
        <v>129</v>
      </c>
      <c r="AU4924" s="24" t="s">
        <v>134</v>
      </c>
      <c r="AY4924" s="24" t="s">
        <v>126</v>
      </c>
      <c r="BE4924" s="204">
        <f>IF(N4924="základní",J4924,0)</f>
        <v>0</v>
      </c>
      <c r="BF4924" s="204">
        <f>IF(N4924="snížená",J4924,0)</f>
        <v>0</v>
      </c>
      <c r="BG4924" s="204">
        <f>IF(N4924="zákl. přenesená",J4924,0)</f>
        <v>0</v>
      </c>
      <c r="BH4924" s="204">
        <f>IF(N4924="sníž. přenesená",J4924,0)</f>
        <v>0</v>
      </c>
      <c r="BI4924" s="204">
        <f>IF(N4924="nulová",J4924,0)</f>
        <v>0</v>
      </c>
      <c r="BJ4924" s="24" t="s">
        <v>134</v>
      </c>
      <c r="BK4924" s="204">
        <f>ROUND(I4924*H4924,2)</f>
        <v>0</v>
      </c>
      <c r="BL4924" s="24" t="s">
        <v>133</v>
      </c>
      <c r="BM4924" s="24" t="s">
        <v>6120</v>
      </c>
    </row>
    <row r="4925" spans="2:65" s="1" customFormat="1" ht="13.5">
      <c r="B4925" s="41"/>
      <c r="C4925" s="63"/>
      <c r="D4925" s="205" t="s">
        <v>135</v>
      </c>
      <c r="E4925" s="63"/>
      <c r="F4925" s="206" t="s">
        <v>6119</v>
      </c>
      <c r="G4925" s="63"/>
      <c r="H4925" s="63"/>
      <c r="I4925" s="163"/>
      <c r="J4925" s="63"/>
      <c r="K4925" s="63"/>
      <c r="L4925" s="61"/>
      <c r="M4925" s="207"/>
      <c r="N4925" s="42"/>
      <c r="O4925" s="42"/>
      <c r="P4925" s="42"/>
      <c r="Q4925" s="42"/>
      <c r="R4925" s="42"/>
      <c r="S4925" s="42"/>
      <c r="T4925" s="78"/>
      <c r="AT4925" s="24" t="s">
        <v>135</v>
      </c>
      <c r="AU4925" s="24" t="s">
        <v>134</v>
      </c>
    </row>
    <row r="4926" spans="2:65" s="1" customFormat="1" ht="31.5" customHeight="1">
      <c r="B4926" s="41"/>
      <c r="C4926" s="193" t="s">
        <v>3743</v>
      </c>
      <c r="D4926" s="193" t="s">
        <v>129</v>
      </c>
      <c r="E4926" s="194" t="s">
        <v>6121</v>
      </c>
      <c r="F4926" s="195" t="s">
        <v>6122</v>
      </c>
      <c r="G4926" s="196" t="s">
        <v>169</v>
      </c>
      <c r="H4926" s="197">
        <v>3</v>
      </c>
      <c r="I4926" s="198"/>
      <c r="J4926" s="199">
        <f>ROUND(I4926*H4926,2)</f>
        <v>0</v>
      </c>
      <c r="K4926" s="195" t="s">
        <v>21</v>
      </c>
      <c r="L4926" s="61"/>
      <c r="M4926" s="200" t="s">
        <v>21</v>
      </c>
      <c r="N4926" s="201" t="s">
        <v>42</v>
      </c>
      <c r="O4926" s="42"/>
      <c r="P4926" s="202">
        <f>O4926*H4926</f>
        <v>0</v>
      </c>
      <c r="Q4926" s="202">
        <v>0</v>
      </c>
      <c r="R4926" s="202">
        <f>Q4926*H4926</f>
        <v>0</v>
      </c>
      <c r="S4926" s="202">
        <v>0</v>
      </c>
      <c r="T4926" s="203">
        <f>S4926*H4926</f>
        <v>0</v>
      </c>
      <c r="AR4926" s="24" t="s">
        <v>133</v>
      </c>
      <c r="AT4926" s="24" t="s">
        <v>129</v>
      </c>
      <c r="AU4926" s="24" t="s">
        <v>134</v>
      </c>
      <c r="AY4926" s="24" t="s">
        <v>126</v>
      </c>
      <c r="BE4926" s="204">
        <f>IF(N4926="základní",J4926,0)</f>
        <v>0</v>
      </c>
      <c r="BF4926" s="204">
        <f>IF(N4926="snížená",J4926,0)</f>
        <v>0</v>
      </c>
      <c r="BG4926" s="204">
        <f>IF(N4926="zákl. přenesená",J4926,0)</f>
        <v>0</v>
      </c>
      <c r="BH4926" s="204">
        <f>IF(N4926="sníž. přenesená",J4926,0)</f>
        <v>0</v>
      </c>
      <c r="BI4926" s="204">
        <f>IF(N4926="nulová",J4926,0)</f>
        <v>0</v>
      </c>
      <c r="BJ4926" s="24" t="s">
        <v>134</v>
      </c>
      <c r="BK4926" s="204">
        <f>ROUND(I4926*H4926,2)</f>
        <v>0</v>
      </c>
      <c r="BL4926" s="24" t="s">
        <v>133</v>
      </c>
      <c r="BM4926" s="24" t="s">
        <v>6123</v>
      </c>
    </row>
    <row r="4927" spans="2:65" s="1" customFormat="1" ht="13.5">
      <c r="B4927" s="41"/>
      <c r="C4927" s="63"/>
      <c r="D4927" s="205" t="s">
        <v>135</v>
      </c>
      <c r="E4927" s="63"/>
      <c r="F4927" s="206" t="s">
        <v>6122</v>
      </c>
      <c r="G4927" s="63"/>
      <c r="H4927" s="63"/>
      <c r="I4927" s="163"/>
      <c r="J4927" s="63"/>
      <c r="K4927" s="63"/>
      <c r="L4927" s="61"/>
      <c r="M4927" s="207"/>
      <c r="N4927" s="42"/>
      <c r="O4927" s="42"/>
      <c r="P4927" s="42"/>
      <c r="Q4927" s="42"/>
      <c r="R4927" s="42"/>
      <c r="S4927" s="42"/>
      <c r="T4927" s="78"/>
      <c r="AT4927" s="24" t="s">
        <v>135</v>
      </c>
      <c r="AU4927" s="24" t="s">
        <v>134</v>
      </c>
    </row>
    <row r="4928" spans="2:65" s="1" customFormat="1" ht="31.5" customHeight="1">
      <c r="B4928" s="41"/>
      <c r="C4928" s="193" t="s">
        <v>6124</v>
      </c>
      <c r="D4928" s="193" t="s">
        <v>129</v>
      </c>
      <c r="E4928" s="194" t="s">
        <v>6125</v>
      </c>
      <c r="F4928" s="195" t="s">
        <v>6126</v>
      </c>
      <c r="G4928" s="196" t="s">
        <v>169</v>
      </c>
      <c r="H4928" s="197">
        <v>49</v>
      </c>
      <c r="I4928" s="198"/>
      <c r="J4928" s="199">
        <f>ROUND(I4928*H4928,2)</f>
        <v>0</v>
      </c>
      <c r="K4928" s="195" t="s">
        <v>21</v>
      </c>
      <c r="L4928" s="61"/>
      <c r="M4928" s="200" t="s">
        <v>21</v>
      </c>
      <c r="N4928" s="201" t="s">
        <v>42</v>
      </c>
      <c r="O4928" s="42"/>
      <c r="P4928" s="202">
        <f>O4928*H4928</f>
        <v>0</v>
      </c>
      <c r="Q4928" s="202">
        <v>0</v>
      </c>
      <c r="R4928" s="202">
        <f>Q4928*H4928</f>
        <v>0</v>
      </c>
      <c r="S4928" s="202">
        <v>0</v>
      </c>
      <c r="T4928" s="203">
        <f>S4928*H4928</f>
        <v>0</v>
      </c>
      <c r="AR4928" s="24" t="s">
        <v>133</v>
      </c>
      <c r="AT4928" s="24" t="s">
        <v>129</v>
      </c>
      <c r="AU4928" s="24" t="s">
        <v>134</v>
      </c>
      <c r="AY4928" s="24" t="s">
        <v>126</v>
      </c>
      <c r="BE4928" s="204">
        <f>IF(N4928="základní",J4928,0)</f>
        <v>0</v>
      </c>
      <c r="BF4928" s="204">
        <f>IF(N4928="snížená",J4928,0)</f>
        <v>0</v>
      </c>
      <c r="BG4928" s="204">
        <f>IF(N4928="zákl. přenesená",J4928,0)</f>
        <v>0</v>
      </c>
      <c r="BH4928" s="204">
        <f>IF(N4928="sníž. přenesená",J4928,0)</f>
        <v>0</v>
      </c>
      <c r="BI4928" s="204">
        <f>IF(N4928="nulová",J4928,0)</f>
        <v>0</v>
      </c>
      <c r="BJ4928" s="24" t="s">
        <v>134</v>
      </c>
      <c r="BK4928" s="204">
        <f>ROUND(I4928*H4928,2)</f>
        <v>0</v>
      </c>
      <c r="BL4928" s="24" t="s">
        <v>133</v>
      </c>
      <c r="BM4928" s="24" t="s">
        <v>6127</v>
      </c>
    </row>
    <row r="4929" spans="2:65" s="1" customFormat="1" ht="13.5">
      <c r="B4929" s="41"/>
      <c r="C4929" s="63"/>
      <c r="D4929" s="205" t="s">
        <v>135</v>
      </c>
      <c r="E4929" s="63"/>
      <c r="F4929" s="206" t="s">
        <v>6126</v>
      </c>
      <c r="G4929" s="63"/>
      <c r="H4929" s="63"/>
      <c r="I4929" s="163"/>
      <c r="J4929" s="63"/>
      <c r="K4929" s="63"/>
      <c r="L4929" s="61"/>
      <c r="M4929" s="207"/>
      <c r="N4929" s="42"/>
      <c r="O4929" s="42"/>
      <c r="P4929" s="42"/>
      <c r="Q4929" s="42"/>
      <c r="R4929" s="42"/>
      <c r="S4929" s="42"/>
      <c r="T4929" s="78"/>
      <c r="AT4929" s="24" t="s">
        <v>135</v>
      </c>
      <c r="AU4929" s="24" t="s">
        <v>134</v>
      </c>
    </row>
    <row r="4930" spans="2:65" s="1" customFormat="1" ht="31.5" customHeight="1">
      <c r="B4930" s="41"/>
      <c r="C4930" s="193" t="s">
        <v>3747</v>
      </c>
      <c r="D4930" s="193" t="s">
        <v>129</v>
      </c>
      <c r="E4930" s="194" t="s">
        <v>6128</v>
      </c>
      <c r="F4930" s="195" t="s">
        <v>6129</v>
      </c>
      <c r="G4930" s="196" t="s">
        <v>169</v>
      </c>
      <c r="H4930" s="197">
        <v>3</v>
      </c>
      <c r="I4930" s="198"/>
      <c r="J4930" s="199">
        <f>ROUND(I4930*H4930,2)</f>
        <v>0</v>
      </c>
      <c r="K4930" s="195" t="s">
        <v>21</v>
      </c>
      <c r="L4930" s="61"/>
      <c r="M4930" s="200" t="s">
        <v>21</v>
      </c>
      <c r="N4930" s="201" t="s">
        <v>42</v>
      </c>
      <c r="O4930" s="42"/>
      <c r="P4930" s="202">
        <f>O4930*H4930</f>
        <v>0</v>
      </c>
      <c r="Q4930" s="202">
        <v>0</v>
      </c>
      <c r="R4930" s="202">
        <f>Q4930*H4930</f>
        <v>0</v>
      </c>
      <c r="S4930" s="202">
        <v>0</v>
      </c>
      <c r="T4930" s="203">
        <f>S4930*H4930</f>
        <v>0</v>
      </c>
      <c r="AR4930" s="24" t="s">
        <v>133</v>
      </c>
      <c r="AT4930" s="24" t="s">
        <v>129</v>
      </c>
      <c r="AU4930" s="24" t="s">
        <v>134</v>
      </c>
      <c r="AY4930" s="24" t="s">
        <v>126</v>
      </c>
      <c r="BE4930" s="204">
        <f>IF(N4930="základní",J4930,0)</f>
        <v>0</v>
      </c>
      <c r="BF4930" s="204">
        <f>IF(N4930="snížená",J4930,0)</f>
        <v>0</v>
      </c>
      <c r="BG4930" s="204">
        <f>IF(N4930="zákl. přenesená",J4930,0)</f>
        <v>0</v>
      </c>
      <c r="BH4930" s="204">
        <f>IF(N4930="sníž. přenesená",J4930,0)</f>
        <v>0</v>
      </c>
      <c r="BI4930" s="204">
        <f>IF(N4930="nulová",J4930,0)</f>
        <v>0</v>
      </c>
      <c r="BJ4930" s="24" t="s">
        <v>134</v>
      </c>
      <c r="BK4930" s="204">
        <f>ROUND(I4930*H4930,2)</f>
        <v>0</v>
      </c>
      <c r="BL4930" s="24" t="s">
        <v>133</v>
      </c>
      <c r="BM4930" s="24" t="s">
        <v>6130</v>
      </c>
    </row>
    <row r="4931" spans="2:65" s="1" customFormat="1" ht="13.5">
      <c r="B4931" s="41"/>
      <c r="C4931" s="63"/>
      <c r="D4931" s="205" t="s">
        <v>135</v>
      </c>
      <c r="E4931" s="63"/>
      <c r="F4931" s="206" t="s">
        <v>6129</v>
      </c>
      <c r="G4931" s="63"/>
      <c r="H4931" s="63"/>
      <c r="I4931" s="163"/>
      <c r="J4931" s="63"/>
      <c r="K4931" s="63"/>
      <c r="L4931" s="61"/>
      <c r="M4931" s="207"/>
      <c r="N4931" s="42"/>
      <c r="O4931" s="42"/>
      <c r="P4931" s="42"/>
      <c r="Q4931" s="42"/>
      <c r="R4931" s="42"/>
      <c r="S4931" s="42"/>
      <c r="T4931" s="78"/>
      <c r="AT4931" s="24" t="s">
        <v>135</v>
      </c>
      <c r="AU4931" s="24" t="s">
        <v>134</v>
      </c>
    </row>
    <row r="4932" spans="2:65" s="1" customFormat="1" ht="31.5" customHeight="1">
      <c r="B4932" s="41"/>
      <c r="C4932" s="193" t="s">
        <v>6131</v>
      </c>
      <c r="D4932" s="193" t="s">
        <v>129</v>
      </c>
      <c r="E4932" s="194" t="s">
        <v>6132</v>
      </c>
      <c r="F4932" s="195" t="s">
        <v>6133</v>
      </c>
      <c r="G4932" s="196" t="s">
        <v>169</v>
      </c>
      <c r="H4932" s="197">
        <v>3</v>
      </c>
      <c r="I4932" s="198"/>
      <c r="J4932" s="199">
        <f>ROUND(I4932*H4932,2)</f>
        <v>0</v>
      </c>
      <c r="K4932" s="195" t="s">
        <v>21</v>
      </c>
      <c r="L4932" s="61"/>
      <c r="M4932" s="200" t="s">
        <v>21</v>
      </c>
      <c r="N4932" s="201" t="s">
        <v>42</v>
      </c>
      <c r="O4932" s="42"/>
      <c r="P4932" s="202">
        <f>O4932*H4932</f>
        <v>0</v>
      </c>
      <c r="Q4932" s="202">
        <v>0</v>
      </c>
      <c r="R4932" s="202">
        <f>Q4932*H4932</f>
        <v>0</v>
      </c>
      <c r="S4932" s="202">
        <v>0</v>
      </c>
      <c r="T4932" s="203">
        <f>S4932*H4932</f>
        <v>0</v>
      </c>
      <c r="AR4932" s="24" t="s">
        <v>133</v>
      </c>
      <c r="AT4932" s="24" t="s">
        <v>129</v>
      </c>
      <c r="AU4932" s="24" t="s">
        <v>134</v>
      </c>
      <c r="AY4932" s="24" t="s">
        <v>126</v>
      </c>
      <c r="BE4932" s="204">
        <f>IF(N4932="základní",J4932,0)</f>
        <v>0</v>
      </c>
      <c r="BF4932" s="204">
        <f>IF(N4932="snížená",J4932,0)</f>
        <v>0</v>
      </c>
      <c r="BG4932" s="204">
        <f>IF(N4932="zákl. přenesená",J4932,0)</f>
        <v>0</v>
      </c>
      <c r="BH4932" s="204">
        <f>IF(N4932="sníž. přenesená",J4932,0)</f>
        <v>0</v>
      </c>
      <c r="BI4932" s="204">
        <f>IF(N4932="nulová",J4932,0)</f>
        <v>0</v>
      </c>
      <c r="BJ4932" s="24" t="s">
        <v>134</v>
      </c>
      <c r="BK4932" s="204">
        <f>ROUND(I4932*H4932,2)</f>
        <v>0</v>
      </c>
      <c r="BL4932" s="24" t="s">
        <v>133</v>
      </c>
      <c r="BM4932" s="24" t="s">
        <v>6134</v>
      </c>
    </row>
    <row r="4933" spans="2:65" s="1" customFormat="1" ht="13.5">
      <c r="B4933" s="41"/>
      <c r="C4933" s="63"/>
      <c r="D4933" s="205" t="s">
        <v>135</v>
      </c>
      <c r="E4933" s="63"/>
      <c r="F4933" s="206" t="s">
        <v>6133</v>
      </c>
      <c r="G4933" s="63"/>
      <c r="H4933" s="63"/>
      <c r="I4933" s="163"/>
      <c r="J4933" s="63"/>
      <c r="K4933" s="63"/>
      <c r="L4933" s="61"/>
      <c r="M4933" s="207"/>
      <c r="N4933" s="42"/>
      <c r="O4933" s="42"/>
      <c r="P4933" s="42"/>
      <c r="Q4933" s="42"/>
      <c r="R4933" s="42"/>
      <c r="S4933" s="42"/>
      <c r="T4933" s="78"/>
      <c r="AT4933" s="24" t="s">
        <v>135</v>
      </c>
      <c r="AU4933" s="24" t="s">
        <v>134</v>
      </c>
    </row>
    <row r="4934" spans="2:65" s="1" customFormat="1" ht="31.5" customHeight="1">
      <c r="B4934" s="41"/>
      <c r="C4934" s="193" t="s">
        <v>3750</v>
      </c>
      <c r="D4934" s="193" t="s">
        <v>129</v>
      </c>
      <c r="E4934" s="194" t="s">
        <v>6135</v>
      </c>
      <c r="F4934" s="195" t="s">
        <v>6136</v>
      </c>
      <c r="G4934" s="196" t="s">
        <v>169</v>
      </c>
      <c r="H4934" s="197">
        <v>3</v>
      </c>
      <c r="I4934" s="198"/>
      <c r="J4934" s="199">
        <f>ROUND(I4934*H4934,2)</f>
        <v>0</v>
      </c>
      <c r="K4934" s="195" t="s">
        <v>21</v>
      </c>
      <c r="L4934" s="61"/>
      <c r="M4934" s="200" t="s">
        <v>21</v>
      </c>
      <c r="N4934" s="201" t="s">
        <v>42</v>
      </c>
      <c r="O4934" s="42"/>
      <c r="P4934" s="202">
        <f>O4934*H4934</f>
        <v>0</v>
      </c>
      <c r="Q4934" s="202">
        <v>0</v>
      </c>
      <c r="R4934" s="202">
        <f>Q4934*H4934</f>
        <v>0</v>
      </c>
      <c r="S4934" s="202">
        <v>0</v>
      </c>
      <c r="T4934" s="203">
        <f>S4934*H4934</f>
        <v>0</v>
      </c>
      <c r="AR4934" s="24" t="s">
        <v>133</v>
      </c>
      <c r="AT4934" s="24" t="s">
        <v>129</v>
      </c>
      <c r="AU4934" s="24" t="s">
        <v>134</v>
      </c>
      <c r="AY4934" s="24" t="s">
        <v>126</v>
      </c>
      <c r="BE4934" s="204">
        <f>IF(N4934="základní",J4934,0)</f>
        <v>0</v>
      </c>
      <c r="BF4934" s="204">
        <f>IF(N4934="snížená",J4934,0)</f>
        <v>0</v>
      </c>
      <c r="BG4934" s="204">
        <f>IF(N4934="zákl. přenesená",J4934,0)</f>
        <v>0</v>
      </c>
      <c r="BH4934" s="204">
        <f>IF(N4934="sníž. přenesená",J4934,0)</f>
        <v>0</v>
      </c>
      <c r="BI4934" s="204">
        <f>IF(N4934="nulová",J4934,0)</f>
        <v>0</v>
      </c>
      <c r="BJ4934" s="24" t="s">
        <v>134</v>
      </c>
      <c r="BK4934" s="204">
        <f>ROUND(I4934*H4934,2)</f>
        <v>0</v>
      </c>
      <c r="BL4934" s="24" t="s">
        <v>133</v>
      </c>
      <c r="BM4934" s="24" t="s">
        <v>6137</v>
      </c>
    </row>
    <row r="4935" spans="2:65" s="1" customFormat="1" ht="13.5">
      <c r="B4935" s="41"/>
      <c r="C4935" s="63"/>
      <c r="D4935" s="205" t="s">
        <v>135</v>
      </c>
      <c r="E4935" s="63"/>
      <c r="F4935" s="206" t="s">
        <v>6136</v>
      </c>
      <c r="G4935" s="63"/>
      <c r="H4935" s="63"/>
      <c r="I4935" s="163"/>
      <c r="J4935" s="63"/>
      <c r="K4935" s="63"/>
      <c r="L4935" s="61"/>
      <c r="M4935" s="207"/>
      <c r="N4935" s="42"/>
      <c r="O4935" s="42"/>
      <c r="P4935" s="42"/>
      <c r="Q4935" s="42"/>
      <c r="R4935" s="42"/>
      <c r="S4935" s="42"/>
      <c r="T4935" s="78"/>
      <c r="AT4935" s="24" t="s">
        <v>135</v>
      </c>
      <c r="AU4935" s="24" t="s">
        <v>134</v>
      </c>
    </row>
    <row r="4936" spans="2:65" s="1" customFormat="1" ht="31.5" customHeight="1">
      <c r="B4936" s="41"/>
      <c r="C4936" s="193" t="s">
        <v>6138</v>
      </c>
      <c r="D4936" s="193" t="s">
        <v>129</v>
      </c>
      <c r="E4936" s="194" t="s">
        <v>6139</v>
      </c>
      <c r="F4936" s="195" t="s">
        <v>6140</v>
      </c>
      <c r="G4936" s="196" t="s">
        <v>169</v>
      </c>
      <c r="H4936" s="197">
        <v>17</v>
      </c>
      <c r="I4936" s="198"/>
      <c r="J4936" s="199">
        <f>ROUND(I4936*H4936,2)</f>
        <v>0</v>
      </c>
      <c r="K4936" s="195" t="s">
        <v>21</v>
      </c>
      <c r="L4936" s="61"/>
      <c r="M4936" s="200" t="s">
        <v>21</v>
      </c>
      <c r="N4936" s="201" t="s">
        <v>42</v>
      </c>
      <c r="O4936" s="42"/>
      <c r="P4936" s="202">
        <f>O4936*H4936</f>
        <v>0</v>
      </c>
      <c r="Q4936" s="202">
        <v>0</v>
      </c>
      <c r="R4936" s="202">
        <f>Q4936*H4936</f>
        <v>0</v>
      </c>
      <c r="S4936" s="202">
        <v>0</v>
      </c>
      <c r="T4936" s="203">
        <f>S4936*H4936</f>
        <v>0</v>
      </c>
      <c r="AR4936" s="24" t="s">
        <v>133</v>
      </c>
      <c r="AT4936" s="24" t="s">
        <v>129</v>
      </c>
      <c r="AU4936" s="24" t="s">
        <v>134</v>
      </c>
      <c r="AY4936" s="24" t="s">
        <v>126</v>
      </c>
      <c r="BE4936" s="204">
        <f>IF(N4936="základní",J4936,0)</f>
        <v>0</v>
      </c>
      <c r="BF4936" s="204">
        <f>IF(N4936="snížená",J4936,0)</f>
        <v>0</v>
      </c>
      <c r="BG4936" s="204">
        <f>IF(N4936="zákl. přenesená",J4936,0)</f>
        <v>0</v>
      </c>
      <c r="BH4936" s="204">
        <f>IF(N4936="sníž. přenesená",J4936,0)</f>
        <v>0</v>
      </c>
      <c r="BI4936" s="204">
        <f>IF(N4936="nulová",J4936,0)</f>
        <v>0</v>
      </c>
      <c r="BJ4936" s="24" t="s">
        <v>134</v>
      </c>
      <c r="BK4936" s="204">
        <f>ROUND(I4936*H4936,2)</f>
        <v>0</v>
      </c>
      <c r="BL4936" s="24" t="s">
        <v>133</v>
      </c>
      <c r="BM4936" s="24" t="s">
        <v>6141</v>
      </c>
    </row>
    <row r="4937" spans="2:65" s="1" customFormat="1" ht="13.5">
      <c r="B4937" s="41"/>
      <c r="C4937" s="63"/>
      <c r="D4937" s="205" t="s">
        <v>135</v>
      </c>
      <c r="E4937" s="63"/>
      <c r="F4937" s="206" t="s">
        <v>6140</v>
      </c>
      <c r="G4937" s="63"/>
      <c r="H4937" s="63"/>
      <c r="I4937" s="163"/>
      <c r="J4937" s="63"/>
      <c r="K4937" s="63"/>
      <c r="L4937" s="61"/>
      <c r="M4937" s="207"/>
      <c r="N4937" s="42"/>
      <c r="O4937" s="42"/>
      <c r="P4937" s="42"/>
      <c r="Q4937" s="42"/>
      <c r="R4937" s="42"/>
      <c r="S4937" s="42"/>
      <c r="T4937" s="78"/>
      <c r="AT4937" s="24" t="s">
        <v>135</v>
      </c>
      <c r="AU4937" s="24" t="s">
        <v>134</v>
      </c>
    </row>
    <row r="4938" spans="2:65" s="1" customFormat="1" ht="31.5" customHeight="1">
      <c r="B4938" s="41"/>
      <c r="C4938" s="193" t="s">
        <v>3754</v>
      </c>
      <c r="D4938" s="193" t="s">
        <v>129</v>
      </c>
      <c r="E4938" s="194" t="s">
        <v>6142</v>
      </c>
      <c r="F4938" s="195" t="s">
        <v>6143</v>
      </c>
      <c r="G4938" s="196" t="s">
        <v>169</v>
      </c>
      <c r="H4938" s="197">
        <v>3</v>
      </c>
      <c r="I4938" s="198"/>
      <c r="J4938" s="199">
        <f>ROUND(I4938*H4938,2)</f>
        <v>0</v>
      </c>
      <c r="K4938" s="195" t="s">
        <v>21</v>
      </c>
      <c r="L4938" s="61"/>
      <c r="M4938" s="200" t="s">
        <v>21</v>
      </c>
      <c r="N4938" s="201" t="s">
        <v>42</v>
      </c>
      <c r="O4938" s="42"/>
      <c r="P4938" s="202">
        <f>O4938*H4938</f>
        <v>0</v>
      </c>
      <c r="Q4938" s="202">
        <v>0</v>
      </c>
      <c r="R4938" s="202">
        <f>Q4938*H4938</f>
        <v>0</v>
      </c>
      <c r="S4938" s="202">
        <v>0</v>
      </c>
      <c r="T4938" s="203">
        <f>S4938*H4938</f>
        <v>0</v>
      </c>
      <c r="AR4938" s="24" t="s">
        <v>133</v>
      </c>
      <c r="AT4938" s="24" t="s">
        <v>129</v>
      </c>
      <c r="AU4938" s="24" t="s">
        <v>134</v>
      </c>
      <c r="AY4938" s="24" t="s">
        <v>126</v>
      </c>
      <c r="BE4938" s="204">
        <f>IF(N4938="základní",J4938,0)</f>
        <v>0</v>
      </c>
      <c r="BF4938" s="204">
        <f>IF(N4938="snížená",J4938,0)</f>
        <v>0</v>
      </c>
      <c r="BG4938" s="204">
        <f>IF(N4938="zákl. přenesená",J4938,0)</f>
        <v>0</v>
      </c>
      <c r="BH4938" s="204">
        <f>IF(N4938="sníž. přenesená",J4938,0)</f>
        <v>0</v>
      </c>
      <c r="BI4938" s="204">
        <f>IF(N4938="nulová",J4938,0)</f>
        <v>0</v>
      </c>
      <c r="BJ4938" s="24" t="s">
        <v>134</v>
      </c>
      <c r="BK4938" s="204">
        <f>ROUND(I4938*H4938,2)</f>
        <v>0</v>
      </c>
      <c r="BL4938" s="24" t="s">
        <v>133</v>
      </c>
      <c r="BM4938" s="24" t="s">
        <v>6144</v>
      </c>
    </row>
    <row r="4939" spans="2:65" s="1" customFormat="1" ht="13.5">
      <c r="B4939" s="41"/>
      <c r="C4939" s="63"/>
      <c r="D4939" s="205" t="s">
        <v>135</v>
      </c>
      <c r="E4939" s="63"/>
      <c r="F4939" s="206" t="s">
        <v>6143</v>
      </c>
      <c r="G4939" s="63"/>
      <c r="H4939" s="63"/>
      <c r="I4939" s="163"/>
      <c r="J4939" s="63"/>
      <c r="K4939" s="63"/>
      <c r="L4939" s="61"/>
      <c r="M4939" s="207"/>
      <c r="N4939" s="42"/>
      <c r="O4939" s="42"/>
      <c r="P4939" s="42"/>
      <c r="Q4939" s="42"/>
      <c r="R4939" s="42"/>
      <c r="S4939" s="42"/>
      <c r="T4939" s="78"/>
      <c r="AT4939" s="24" t="s">
        <v>135</v>
      </c>
      <c r="AU4939" s="24" t="s">
        <v>134</v>
      </c>
    </row>
    <row r="4940" spans="2:65" s="1" customFormat="1" ht="22.5" customHeight="1">
      <c r="B4940" s="41"/>
      <c r="C4940" s="193" t="s">
        <v>6145</v>
      </c>
      <c r="D4940" s="193" t="s">
        <v>129</v>
      </c>
      <c r="E4940" s="194" t="s">
        <v>6146</v>
      </c>
      <c r="F4940" s="195" t="s">
        <v>6147</v>
      </c>
      <c r="G4940" s="196" t="s">
        <v>169</v>
      </c>
      <c r="H4940" s="197">
        <v>183</v>
      </c>
      <c r="I4940" s="198"/>
      <c r="J4940" s="199">
        <f>ROUND(I4940*H4940,2)</f>
        <v>0</v>
      </c>
      <c r="K4940" s="195" t="s">
        <v>21</v>
      </c>
      <c r="L4940" s="61"/>
      <c r="M4940" s="200" t="s">
        <v>21</v>
      </c>
      <c r="N4940" s="201" t="s">
        <v>42</v>
      </c>
      <c r="O4940" s="42"/>
      <c r="P4940" s="202">
        <f>O4940*H4940</f>
        <v>0</v>
      </c>
      <c r="Q4940" s="202">
        <v>0</v>
      </c>
      <c r="R4940" s="202">
        <f>Q4940*H4940</f>
        <v>0</v>
      </c>
      <c r="S4940" s="202">
        <v>0</v>
      </c>
      <c r="T4940" s="203">
        <f>S4940*H4940</f>
        <v>0</v>
      </c>
      <c r="AR4940" s="24" t="s">
        <v>133</v>
      </c>
      <c r="AT4940" s="24" t="s">
        <v>129</v>
      </c>
      <c r="AU4940" s="24" t="s">
        <v>134</v>
      </c>
      <c r="AY4940" s="24" t="s">
        <v>126</v>
      </c>
      <c r="BE4940" s="204">
        <f>IF(N4940="základní",J4940,0)</f>
        <v>0</v>
      </c>
      <c r="BF4940" s="204">
        <f>IF(N4940="snížená",J4940,0)</f>
        <v>0</v>
      </c>
      <c r="BG4940" s="204">
        <f>IF(N4940="zákl. přenesená",J4940,0)</f>
        <v>0</v>
      </c>
      <c r="BH4940" s="204">
        <f>IF(N4940="sníž. přenesená",J4940,0)</f>
        <v>0</v>
      </c>
      <c r="BI4940" s="204">
        <f>IF(N4940="nulová",J4940,0)</f>
        <v>0</v>
      </c>
      <c r="BJ4940" s="24" t="s">
        <v>134</v>
      </c>
      <c r="BK4940" s="204">
        <f>ROUND(I4940*H4940,2)</f>
        <v>0</v>
      </c>
      <c r="BL4940" s="24" t="s">
        <v>133</v>
      </c>
      <c r="BM4940" s="24" t="s">
        <v>6148</v>
      </c>
    </row>
    <row r="4941" spans="2:65" s="1" customFormat="1" ht="13.5">
      <c r="B4941" s="41"/>
      <c r="C4941" s="63"/>
      <c r="D4941" s="205" t="s">
        <v>135</v>
      </c>
      <c r="E4941" s="63"/>
      <c r="F4941" s="206" t="s">
        <v>6147</v>
      </c>
      <c r="G4941" s="63"/>
      <c r="H4941" s="63"/>
      <c r="I4941" s="163"/>
      <c r="J4941" s="63"/>
      <c r="K4941" s="63"/>
      <c r="L4941" s="61"/>
      <c r="M4941" s="207"/>
      <c r="N4941" s="42"/>
      <c r="O4941" s="42"/>
      <c r="P4941" s="42"/>
      <c r="Q4941" s="42"/>
      <c r="R4941" s="42"/>
      <c r="S4941" s="42"/>
      <c r="T4941" s="78"/>
      <c r="AT4941" s="24" t="s">
        <v>135</v>
      </c>
      <c r="AU4941" s="24" t="s">
        <v>134</v>
      </c>
    </row>
    <row r="4942" spans="2:65" s="1" customFormat="1" ht="22.5" customHeight="1">
      <c r="B4942" s="41"/>
      <c r="C4942" s="193" t="s">
        <v>3757</v>
      </c>
      <c r="D4942" s="193" t="s">
        <v>129</v>
      </c>
      <c r="E4942" s="194" t="s">
        <v>6149</v>
      </c>
      <c r="F4942" s="195" t="s">
        <v>6150</v>
      </c>
      <c r="G4942" s="196" t="s">
        <v>169</v>
      </c>
      <c r="H4942" s="197">
        <v>143</v>
      </c>
      <c r="I4942" s="198"/>
      <c r="J4942" s="199">
        <f>ROUND(I4942*H4942,2)</f>
        <v>0</v>
      </c>
      <c r="K4942" s="195" t="s">
        <v>21</v>
      </c>
      <c r="L4942" s="61"/>
      <c r="M4942" s="200" t="s">
        <v>21</v>
      </c>
      <c r="N4942" s="201" t="s">
        <v>42</v>
      </c>
      <c r="O4942" s="42"/>
      <c r="P4942" s="202">
        <f>O4942*H4942</f>
        <v>0</v>
      </c>
      <c r="Q4942" s="202">
        <v>0</v>
      </c>
      <c r="R4942" s="202">
        <f>Q4942*H4942</f>
        <v>0</v>
      </c>
      <c r="S4942" s="202">
        <v>0</v>
      </c>
      <c r="T4942" s="203">
        <f>S4942*H4942</f>
        <v>0</v>
      </c>
      <c r="AR4942" s="24" t="s">
        <v>133</v>
      </c>
      <c r="AT4942" s="24" t="s">
        <v>129</v>
      </c>
      <c r="AU4942" s="24" t="s">
        <v>134</v>
      </c>
      <c r="AY4942" s="24" t="s">
        <v>126</v>
      </c>
      <c r="BE4942" s="204">
        <f>IF(N4942="základní",J4942,0)</f>
        <v>0</v>
      </c>
      <c r="BF4942" s="204">
        <f>IF(N4942="snížená",J4942,0)</f>
        <v>0</v>
      </c>
      <c r="BG4942" s="204">
        <f>IF(N4942="zákl. přenesená",J4942,0)</f>
        <v>0</v>
      </c>
      <c r="BH4942" s="204">
        <f>IF(N4942="sníž. přenesená",J4942,0)</f>
        <v>0</v>
      </c>
      <c r="BI4942" s="204">
        <f>IF(N4942="nulová",J4942,0)</f>
        <v>0</v>
      </c>
      <c r="BJ4942" s="24" t="s">
        <v>134</v>
      </c>
      <c r="BK4942" s="204">
        <f>ROUND(I4942*H4942,2)</f>
        <v>0</v>
      </c>
      <c r="BL4942" s="24" t="s">
        <v>133</v>
      </c>
      <c r="BM4942" s="24" t="s">
        <v>6151</v>
      </c>
    </row>
    <row r="4943" spans="2:65" s="1" customFormat="1" ht="13.5">
      <c r="B4943" s="41"/>
      <c r="C4943" s="63"/>
      <c r="D4943" s="205" t="s">
        <v>135</v>
      </c>
      <c r="E4943" s="63"/>
      <c r="F4943" s="206" t="s">
        <v>6150</v>
      </c>
      <c r="G4943" s="63"/>
      <c r="H4943" s="63"/>
      <c r="I4943" s="163"/>
      <c r="J4943" s="63"/>
      <c r="K4943" s="63"/>
      <c r="L4943" s="61"/>
      <c r="M4943" s="207"/>
      <c r="N4943" s="42"/>
      <c r="O4943" s="42"/>
      <c r="P4943" s="42"/>
      <c r="Q4943" s="42"/>
      <c r="R4943" s="42"/>
      <c r="S4943" s="42"/>
      <c r="T4943" s="78"/>
      <c r="AT4943" s="24" t="s">
        <v>135</v>
      </c>
      <c r="AU4943" s="24" t="s">
        <v>134</v>
      </c>
    </row>
    <row r="4944" spans="2:65" s="1" customFormat="1" ht="22.5" customHeight="1">
      <c r="B4944" s="41"/>
      <c r="C4944" s="193" t="s">
        <v>6152</v>
      </c>
      <c r="D4944" s="193" t="s">
        <v>129</v>
      </c>
      <c r="E4944" s="194" t="s">
        <v>6153</v>
      </c>
      <c r="F4944" s="195" t="s">
        <v>6154</v>
      </c>
      <c r="G4944" s="196" t="s">
        <v>169</v>
      </c>
      <c r="H4944" s="197">
        <v>138</v>
      </c>
      <c r="I4944" s="198"/>
      <c r="J4944" s="199">
        <f>ROUND(I4944*H4944,2)</f>
        <v>0</v>
      </c>
      <c r="K4944" s="195" t="s">
        <v>21</v>
      </c>
      <c r="L4944" s="61"/>
      <c r="M4944" s="200" t="s">
        <v>21</v>
      </c>
      <c r="N4944" s="201" t="s">
        <v>42</v>
      </c>
      <c r="O4944" s="42"/>
      <c r="P4944" s="202">
        <f>O4944*H4944</f>
        <v>0</v>
      </c>
      <c r="Q4944" s="202">
        <v>0</v>
      </c>
      <c r="R4944" s="202">
        <f>Q4944*H4944</f>
        <v>0</v>
      </c>
      <c r="S4944" s="202">
        <v>0</v>
      </c>
      <c r="T4944" s="203">
        <f>S4944*H4944</f>
        <v>0</v>
      </c>
      <c r="AR4944" s="24" t="s">
        <v>133</v>
      </c>
      <c r="AT4944" s="24" t="s">
        <v>129</v>
      </c>
      <c r="AU4944" s="24" t="s">
        <v>134</v>
      </c>
      <c r="AY4944" s="24" t="s">
        <v>126</v>
      </c>
      <c r="BE4944" s="204">
        <f>IF(N4944="základní",J4944,0)</f>
        <v>0</v>
      </c>
      <c r="BF4944" s="204">
        <f>IF(N4944="snížená",J4944,0)</f>
        <v>0</v>
      </c>
      <c r="BG4944" s="204">
        <f>IF(N4944="zákl. přenesená",J4944,0)</f>
        <v>0</v>
      </c>
      <c r="BH4944" s="204">
        <f>IF(N4944="sníž. přenesená",J4944,0)</f>
        <v>0</v>
      </c>
      <c r="BI4944" s="204">
        <f>IF(N4944="nulová",J4944,0)</f>
        <v>0</v>
      </c>
      <c r="BJ4944" s="24" t="s">
        <v>134</v>
      </c>
      <c r="BK4944" s="204">
        <f>ROUND(I4944*H4944,2)</f>
        <v>0</v>
      </c>
      <c r="BL4944" s="24" t="s">
        <v>133</v>
      </c>
      <c r="BM4944" s="24" t="s">
        <v>6155</v>
      </c>
    </row>
    <row r="4945" spans="2:65" s="1" customFormat="1" ht="13.5">
      <c r="B4945" s="41"/>
      <c r="C4945" s="63"/>
      <c r="D4945" s="205" t="s">
        <v>135</v>
      </c>
      <c r="E4945" s="63"/>
      <c r="F4945" s="206" t="s">
        <v>6154</v>
      </c>
      <c r="G4945" s="63"/>
      <c r="H4945" s="63"/>
      <c r="I4945" s="163"/>
      <c r="J4945" s="63"/>
      <c r="K4945" s="63"/>
      <c r="L4945" s="61"/>
      <c r="M4945" s="207"/>
      <c r="N4945" s="42"/>
      <c r="O4945" s="42"/>
      <c r="P4945" s="42"/>
      <c r="Q4945" s="42"/>
      <c r="R4945" s="42"/>
      <c r="S4945" s="42"/>
      <c r="T4945" s="78"/>
      <c r="AT4945" s="24" t="s">
        <v>135</v>
      </c>
      <c r="AU4945" s="24" t="s">
        <v>134</v>
      </c>
    </row>
    <row r="4946" spans="2:65" s="1" customFormat="1" ht="22.5" customHeight="1">
      <c r="B4946" s="41"/>
      <c r="C4946" s="193" t="s">
        <v>3761</v>
      </c>
      <c r="D4946" s="193" t="s">
        <v>129</v>
      </c>
      <c r="E4946" s="194" t="s">
        <v>6156</v>
      </c>
      <c r="F4946" s="195" t="s">
        <v>6157</v>
      </c>
      <c r="G4946" s="196" t="s">
        <v>169</v>
      </c>
      <c r="H4946" s="197">
        <v>16</v>
      </c>
      <c r="I4946" s="198"/>
      <c r="J4946" s="199">
        <f>ROUND(I4946*H4946,2)</f>
        <v>0</v>
      </c>
      <c r="K4946" s="195" t="s">
        <v>21</v>
      </c>
      <c r="L4946" s="61"/>
      <c r="M4946" s="200" t="s">
        <v>21</v>
      </c>
      <c r="N4946" s="201" t="s">
        <v>42</v>
      </c>
      <c r="O4946" s="42"/>
      <c r="P4946" s="202">
        <f>O4946*H4946</f>
        <v>0</v>
      </c>
      <c r="Q4946" s="202">
        <v>0</v>
      </c>
      <c r="R4946" s="202">
        <f>Q4946*H4946</f>
        <v>0</v>
      </c>
      <c r="S4946" s="202">
        <v>0</v>
      </c>
      <c r="T4946" s="203">
        <f>S4946*H4946</f>
        <v>0</v>
      </c>
      <c r="AR4946" s="24" t="s">
        <v>133</v>
      </c>
      <c r="AT4946" s="24" t="s">
        <v>129</v>
      </c>
      <c r="AU4946" s="24" t="s">
        <v>134</v>
      </c>
      <c r="AY4946" s="24" t="s">
        <v>126</v>
      </c>
      <c r="BE4946" s="204">
        <f>IF(N4946="základní",J4946,0)</f>
        <v>0</v>
      </c>
      <c r="BF4946" s="204">
        <f>IF(N4946="snížená",J4946,0)</f>
        <v>0</v>
      </c>
      <c r="BG4946" s="204">
        <f>IF(N4946="zákl. přenesená",J4946,0)</f>
        <v>0</v>
      </c>
      <c r="BH4946" s="204">
        <f>IF(N4946="sníž. přenesená",J4946,0)</f>
        <v>0</v>
      </c>
      <c r="BI4946" s="204">
        <f>IF(N4946="nulová",J4946,0)</f>
        <v>0</v>
      </c>
      <c r="BJ4946" s="24" t="s">
        <v>134</v>
      </c>
      <c r="BK4946" s="204">
        <f>ROUND(I4946*H4946,2)</f>
        <v>0</v>
      </c>
      <c r="BL4946" s="24" t="s">
        <v>133</v>
      </c>
      <c r="BM4946" s="24" t="s">
        <v>6158</v>
      </c>
    </row>
    <row r="4947" spans="2:65" s="1" customFormat="1" ht="13.5">
      <c r="B4947" s="41"/>
      <c r="C4947" s="63"/>
      <c r="D4947" s="205" t="s">
        <v>135</v>
      </c>
      <c r="E4947" s="63"/>
      <c r="F4947" s="206" t="s">
        <v>6157</v>
      </c>
      <c r="G4947" s="63"/>
      <c r="H4947" s="63"/>
      <c r="I4947" s="163"/>
      <c r="J4947" s="63"/>
      <c r="K4947" s="63"/>
      <c r="L4947" s="61"/>
      <c r="M4947" s="207"/>
      <c r="N4947" s="42"/>
      <c r="O4947" s="42"/>
      <c r="P4947" s="42"/>
      <c r="Q4947" s="42"/>
      <c r="R4947" s="42"/>
      <c r="S4947" s="42"/>
      <c r="T4947" s="78"/>
      <c r="AT4947" s="24" t="s">
        <v>135</v>
      </c>
      <c r="AU4947" s="24" t="s">
        <v>134</v>
      </c>
    </row>
    <row r="4948" spans="2:65" s="1" customFormat="1" ht="22.5" customHeight="1">
      <c r="B4948" s="41"/>
      <c r="C4948" s="193" t="s">
        <v>6159</v>
      </c>
      <c r="D4948" s="193" t="s">
        <v>129</v>
      </c>
      <c r="E4948" s="194" t="s">
        <v>6160</v>
      </c>
      <c r="F4948" s="195" t="s">
        <v>6161</v>
      </c>
      <c r="G4948" s="196" t="s">
        <v>169</v>
      </c>
      <c r="H4948" s="197">
        <v>72</v>
      </c>
      <c r="I4948" s="198"/>
      <c r="J4948" s="199">
        <f>ROUND(I4948*H4948,2)</f>
        <v>0</v>
      </c>
      <c r="K4948" s="195" t="s">
        <v>21</v>
      </c>
      <c r="L4948" s="61"/>
      <c r="M4948" s="200" t="s">
        <v>21</v>
      </c>
      <c r="N4948" s="201" t="s">
        <v>42</v>
      </c>
      <c r="O4948" s="42"/>
      <c r="P4948" s="202">
        <f>O4948*H4948</f>
        <v>0</v>
      </c>
      <c r="Q4948" s="202">
        <v>0</v>
      </c>
      <c r="R4948" s="202">
        <f>Q4948*H4948</f>
        <v>0</v>
      </c>
      <c r="S4948" s="202">
        <v>0</v>
      </c>
      <c r="T4948" s="203">
        <f>S4948*H4948</f>
        <v>0</v>
      </c>
      <c r="AR4948" s="24" t="s">
        <v>133</v>
      </c>
      <c r="AT4948" s="24" t="s">
        <v>129</v>
      </c>
      <c r="AU4948" s="24" t="s">
        <v>134</v>
      </c>
      <c r="AY4948" s="24" t="s">
        <v>126</v>
      </c>
      <c r="BE4948" s="204">
        <f>IF(N4948="základní",J4948,0)</f>
        <v>0</v>
      </c>
      <c r="BF4948" s="204">
        <f>IF(N4948="snížená",J4948,0)</f>
        <v>0</v>
      </c>
      <c r="BG4948" s="204">
        <f>IF(N4948="zákl. přenesená",J4948,0)</f>
        <v>0</v>
      </c>
      <c r="BH4948" s="204">
        <f>IF(N4948="sníž. přenesená",J4948,0)</f>
        <v>0</v>
      </c>
      <c r="BI4948" s="204">
        <f>IF(N4948="nulová",J4948,0)</f>
        <v>0</v>
      </c>
      <c r="BJ4948" s="24" t="s">
        <v>134</v>
      </c>
      <c r="BK4948" s="204">
        <f>ROUND(I4948*H4948,2)</f>
        <v>0</v>
      </c>
      <c r="BL4948" s="24" t="s">
        <v>133</v>
      </c>
      <c r="BM4948" s="24" t="s">
        <v>6162</v>
      </c>
    </row>
    <row r="4949" spans="2:65" s="1" customFormat="1" ht="13.5">
      <c r="B4949" s="41"/>
      <c r="C4949" s="63"/>
      <c r="D4949" s="205" t="s">
        <v>135</v>
      </c>
      <c r="E4949" s="63"/>
      <c r="F4949" s="206" t="s">
        <v>6161</v>
      </c>
      <c r="G4949" s="63"/>
      <c r="H4949" s="63"/>
      <c r="I4949" s="163"/>
      <c r="J4949" s="63"/>
      <c r="K4949" s="63"/>
      <c r="L4949" s="61"/>
      <c r="M4949" s="207"/>
      <c r="N4949" s="42"/>
      <c r="O4949" s="42"/>
      <c r="P4949" s="42"/>
      <c r="Q4949" s="42"/>
      <c r="R4949" s="42"/>
      <c r="S4949" s="42"/>
      <c r="T4949" s="78"/>
      <c r="AT4949" s="24" t="s">
        <v>135</v>
      </c>
      <c r="AU4949" s="24" t="s">
        <v>134</v>
      </c>
    </row>
    <row r="4950" spans="2:65" s="1" customFormat="1" ht="22.5" customHeight="1">
      <c r="B4950" s="41"/>
      <c r="C4950" s="193" t="s">
        <v>3764</v>
      </c>
      <c r="D4950" s="193" t="s">
        <v>129</v>
      </c>
      <c r="E4950" s="194" t="s">
        <v>6163</v>
      </c>
      <c r="F4950" s="195" t="s">
        <v>6164</v>
      </c>
      <c r="G4950" s="196" t="s">
        <v>489</v>
      </c>
      <c r="H4950" s="197">
        <v>7</v>
      </c>
      <c r="I4950" s="198"/>
      <c r="J4950" s="199">
        <f>ROUND(I4950*H4950,2)</f>
        <v>0</v>
      </c>
      <c r="K4950" s="195" t="s">
        <v>21</v>
      </c>
      <c r="L4950" s="61"/>
      <c r="M4950" s="200" t="s">
        <v>21</v>
      </c>
      <c r="N4950" s="201" t="s">
        <v>42</v>
      </c>
      <c r="O4950" s="42"/>
      <c r="P4950" s="202">
        <f>O4950*H4950</f>
        <v>0</v>
      </c>
      <c r="Q4950" s="202">
        <v>0</v>
      </c>
      <c r="R4950" s="202">
        <f>Q4950*H4950</f>
        <v>0</v>
      </c>
      <c r="S4950" s="202">
        <v>0</v>
      </c>
      <c r="T4950" s="203">
        <f>S4950*H4950</f>
        <v>0</v>
      </c>
      <c r="AR4950" s="24" t="s">
        <v>133</v>
      </c>
      <c r="AT4950" s="24" t="s">
        <v>129</v>
      </c>
      <c r="AU4950" s="24" t="s">
        <v>134</v>
      </c>
      <c r="AY4950" s="24" t="s">
        <v>126</v>
      </c>
      <c r="BE4950" s="204">
        <f>IF(N4950="základní",J4950,0)</f>
        <v>0</v>
      </c>
      <c r="BF4950" s="204">
        <f>IF(N4950="snížená",J4950,0)</f>
        <v>0</v>
      </c>
      <c r="BG4950" s="204">
        <f>IF(N4950="zákl. přenesená",J4950,0)</f>
        <v>0</v>
      </c>
      <c r="BH4950" s="204">
        <f>IF(N4950="sníž. přenesená",J4950,0)</f>
        <v>0</v>
      </c>
      <c r="BI4950" s="204">
        <f>IF(N4950="nulová",J4950,0)</f>
        <v>0</v>
      </c>
      <c r="BJ4950" s="24" t="s">
        <v>134</v>
      </c>
      <c r="BK4950" s="204">
        <f>ROUND(I4950*H4950,2)</f>
        <v>0</v>
      </c>
      <c r="BL4950" s="24" t="s">
        <v>133</v>
      </c>
      <c r="BM4950" s="24" t="s">
        <v>6165</v>
      </c>
    </row>
    <row r="4951" spans="2:65" s="1" customFormat="1" ht="13.5">
      <c r="B4951" s="41"/>
      <c r="C4951" s="63"/>
      <c r="D4951" s="205" t="s">
        <v>135</v>
      </c>
      <c r="E4951" s="63"/>
      <c r="F4951" s="206" t="s">
        <v>6164</v>
      </c>
      <c r="G4951" s="63"/>
      <c r="H4951" s="63"/>
      <c r="I4951" s="163"/>
      <c r="J4951" s="63"/>
      <c r="K4951" s="63"/>
      <c r="L4951" s="61"/>
      <c r="M4951" s="207"/>
      <c r="N4951" s="42"/>
      <c r="O4951" s="42"/>
      <c r="P4951" s="42"/>
      <c r="Q4951" s="42"/>
      <c r="R4951" s="42"/>
      <c r="S4951" s="42"/>
      <c r="T4951" s="78"/>
      <c r="AT4951" s="24" t="s">
        <v>135</v>
      </c>
      <c r="AU4951" s="24" t="s">
        <v>134</v>
      </c>
    </row>
    <row r="4952" spans="2:65" s="1" customFormat="1" ht="22.5" customHeight="1">
      <c r="B4952" s="41"/>
      <c r="C4952" s="193" t="s">
        <v>6166</v>
      </c>
      <c r="D4952" s="193" t="s">
        <v>129</v>
      </c>
      <c r="E4952" s="194" t="s">
        <v>6167</v>
      </c>
      <c r="F4952" s="195" t="s">
        <v>6168</v>
      </c>
      <c r="G4952" s="196" t="s">
        <v>489</v>
      </c>
      <c r="H4952" s="197">
        <v>3</v>
      </c>
      <c r="I4952" s="198"/>
      <c r="J4952" s="199">
        <f>ROUND(I4952*H4952,2)</f>
        <v>0</v>
      </c>
      <c r="K4952" s="195" t="s">
        <v>21</v>
      </c>
      <c r="L4952" s="61"/>
      <c r="M4952" s="200" t="s">
        <v>21</v>
      </c>
      <c r="N4952" s="201" t="s">
        <v>42</v>
      </c>
      <c r="O4952" s="42"/>
      <c r="P4952" s="202">
        <f>O4952*H4952</f>
        <v>0</v>
      </c>
      <c r="Q4952" s="202">
        <v>0</v>
      </c>
      <c r="R4952" s="202">
        <f>Q4952*H4952</f>
        <v>0</v>
      </c>
      <c r="S4952" s="202">
        <v>0</v>
      </c>
      <c r="T4952" s="203">
        <f>S4952*H4952</f>
        <v>0</v>
      </c>
      <c r="AR4952" s="24" t="s">
        <v>133</v>
      </c>
      <c r="AT4952" s="24" t="s">
        <v>129</v>
      </c>
      <c r="AU4952" s="24" t="s">
        <v>134</v>
      </c>
      <c r="AY4952" s="24" t="s">
        <v>126</v>
      </c>
      <c r="BE4952" s="204">
        <f>IF(N4952="základní",J4952,0)</f>
        <v>0</v>
      </c>
      <c r="BF4952" s="204">
        <f>IF(N4952="snížená",J4952,0)</f>
        <v>0</v>
      </c>
      <c r="BG4952" s="204">
        <f>IF(N4952="zákl. přenesená",J4952,0)</f>
        <v>0</v>
      </c>
      <c r="BH4952" s="204">
        <f>IF(N4952="sníž. přenesená",J4952,0)</f>
        <v>0</v>
      </c>
      <c r="BI4952" s="204">
        <f>IF(N4952="nulová",J4952,0)</f>
        <v>0</v>
      </c>
      <c r="BJ4952" s="24" t="s">
        <v>134</v>
      </c>
      <c r="BK4952" s="204">
        <f>ROUND(I4952*H4952,2)</f>
        <v>0</v>
      </c>
      <c r="BL4952" s="24" t="s">
        <v>133</v>
      </c>
      <c r="BM4952" s="24" t="s">
        <v>6169</v>
      </c>
    </row>
    <row r="4953" spans="2:65" s="1" customFormat="1" ht="13.5">
      <c r="B4953" s="41"/>
      <c r="C4953" s="63"/>
      <c r="D4953" s="205" t="s">
        <v>135</v>
      </c>
      <c r="E4953" s="63"/>
      <c r="F4953" s="206" t="s">
        <v>6168</v>
      </c>
      <c r="G4953" s="63"/>
      <c r="H4953" s="63"/>
      <c r="I4953" s="163"/>
      <c r="J4953" s="63"/>
      <c r="K4953" s="63"/>
      <c r="L4953" s="61"/>
      <c r="M4953" s="207"/>
      <c r="N4953" s="42"/>
      <c r="O4953" s="42"/>
      <c r="P4953" s="42"/>
      <c r="Q4953" s="42"/>
      <c r="R4953" s="42"/>
      <c r="S4953" s="42"/>
      <c r="T4953" s="78"/>
      <c r="AT4953" s="24" t="s">
        <v>135</v>
      </c>
      <c r="AU4953" s="24" t="s">
        <v>134</v>
      </c>
    </row>
    <row r="4954" spans="2:65" s="1" customFormat="1" ht="22.5" customHeight="1">
      <c r="B4954" s="41"/>
      <c r="C4954" s="193" t="s">
        <v>3767</v>
      </c>
      <c r="D4954" s="193" t="s">
        <v>129</v>
      </c>
      <c r="E4954" s="194" t="s">
        <v>6170</v>
      </c>
      <c r="F4954" s="195" t="s">
        <v>6171</v>
      </c>
      <c r="G4954" s="196" t="s">
        <v>489</v>
      </c>
      <c r="H4954" s="197">
        <v>1</v>
      </c>
      <c r="I4954" s="198"/>
      <c r="J4954" s="199">
        <f>ROUND(I4954*H4954,2)</f>
        <v>0</v>
      </c>
      <c r="K4954" s="195" t="s">
        <v>21</v>
      </c>
      <c r="L4954" s="61"/>
      <c r="M4954" s="200" t="s">
        <v>21</v>
      </c>
      <c r="N4954" s="201" t="s">
        <v>42</v>
      </c>
      <c r="O4954" s="42"/>
      <c r="P4954" s="202">
        <f>O4954*H4954</f>
        <v>0</v>
      </c>
      <c r="Q4954" s="202">
        <v>0</v>
      </c>
      <c r="R4954" s="202">
        <f>Q4954*H4954</f>
        <v>0</v>
      </c>
      <c r="S4954" s="202">
        <v>0</v>
      </c>
      <c r="T4954" s="203">
        <f>S4954*H4954</f>
        <v>0</v>
      </c>
      <c r="AR4954" s="24" t="s">
        <v>133</v>
      </c>
      <c r="AT4954" s="24" t="s">
        <v>129</v>
      </c>
      <c r="AU4954" s="24" t="s">
        <v>134</v>
      </c>
      <c r="AY4954" s="24" t="s">
        <v>126</v>
      </c>
      <c r="BE4954" s="204">
        <f>IF(N4954="základní",J4954,0)</f>
        <v>0</v>
      </c>
      <c r="BF4954" s="204">
        <f>IF(N4954="snížená",J4954,0)</f>
        <v>0</v>
      </c>
      <c r="BG4954" s="204">
        <f>IF(N4954="zákl. přenesená",J4954,0)</f>
        <v>0</v>
      </c>
      <c r="BH4954" s="204">
        <f>IF(N4954="sníž. přenesená",J4954,0)</f>
        <v>0</v>
      </c>
      <c r="BI4954" s="204">
        <f>IF(N4954="nulová",J4954,0)</f>
        <v>0</v>
      </c>
      <c r="BJ4954" s="24" t="s">
        <v>134</v>
      </c>
      <c r="BK4954" s="204">
        <f>ROUND(I4954*H4954,2)</f>
        <v>0</v>
      </c>
      <c r="BL4954" s="24" t="s">
        <v>133</v>
      </c>
      <c r="BM4954" s="24" t="s">
        <v>6172</v>
      </c>
    </row>
    <row r="4955" spans="2:65" s="1" customFormat="1" ht="13.5">
      <c r="B4955" s="41"/>
      <c r="C4955" s="63"/>
      <c r="D4955" s="205" t="s">
        <v>135</v>
      </c>
      <c r="E4955" s="63"/>
      <c r="F4955" s="206" t="s">
        <v>6171</v>
      </c>
      <c r="G4955" s="63"/>
      <c r="H4955" s="63"/>
      <c r="I4955" s="163"/>
      <c r="J4955" s="63"/>
      <c r="K4955" s="63"/>
      <c r="L4955" s="61"/>
      <c r="M4955" s="207"/>
      <c r="N4955" s="42"/>
      <c r="O4955" s="42"/>
      <c r="P4955" s="42"/>
      <c r="Q4955" s="42"/>
      <c r="R4955" s="42"/>
      <c r="S4955" s="42"/>
      <c r="T4955" s="78"/>
      <c r="AT4955" s="24" t="s">
        <v>135</v>
      </c>
      <c r="AU4955" s="24" t="s">
        <v>134</v>
      </c>
    </row>
    <row r="4956" spans="2:65" s="1" customFormat="1" ht="22.5" customHeight="1">
      <c r="B4956" s="41"/>
      <c r="C4956" s="193" t="s">
        <v>6173</v>
      </c>
      <c r="D4956" s="193" t="s">
        <v>129</v>
      </c>
      <c r="E4956" s="194" t="s">
        <v>6174</v>
      </c>
      <c r="F4956" s="195" t="s">
        <v>6175</v>
      </c>
      <c r="G4956" s="196" t="s">
        <v>169</v>
      </c>
      <c r="H4956" s="197">
        <v>43</v>
      </c>
      <c r="I4956" s="198"/>
      <c r="J4956" s="199">
        <f>ROUND(I4956*H4956,2)</f>
        <v>0</v>
      </c>
      <c r="K4956" s="195" t="s">
        <v>21</v>
      </c>
      <c r="L4956" s="61"/>
      <c r="M4956" s="200" t="s">
        <v>21</v>
      </c>
      <c r="N4956" s="201" t="s">
        <v>42</v>
      </c>
      <c r="O4956" s="42"/>
      <c r="P4956" s="202">
        <f>O4956*H4956</f>
        <v>0</v>
      </c>
      <c r="Q4956" s="202">
        <v>0</v>
      </c>
      <c r="R4956" s="202">
        <f>Q4956*H4956</f>
        <v>0</v>
      </c>
      <c r="S4956" s="202">
        <v>0</v>
      </c>
      <c r="T4956" s="203">
        <f>S4956*H4956</f>
        <v>0</v>
      </c>
      <c r="AR4956" s="24" t="s">
        <v>133</v>
      </c>
      <c r="AT4956" s="24" t="s">
        <v>129</v>
      </c>
      <c r="AU4956" s="24" t="s">
        <v>134</v>
      </c>
      <c r="AY4956" s="24" t="s">
        <v>126</v>
      </c>
      <c r="BE4956" s="204">
        <f>IF(N4956="základní",J4956,0)</f>
        <v>0</v>
      </c>
      <c r="BF4956" s="204">
        <f>IF(N4956="snížená",J4956,0)</f>
        <v>0</v>
      </c>
      <c r="BG4956" s="204">
        <f>IF(N4956="zákl. přenesená",J4956,0)</f>
        <v>0</v>
      </c>
      <c r="BH4956" s="204">
        <f>IF(N4956="sníž. přenesená",J4956,0)</f>
        <v>0</v>
      </c>
      <c r="BI4956" s="204">
        <f>IF(N4956="nulová",J4956,0)</f>
        <v>0</v>
      </c>
      <c r="BJ4956" s="24" t="s">
        <v>134</v>
      </c>
      <c r="BK4956" s="204">
        <f>ROUND(I4956*H4956,2)</f>
        <v>0</v>
      </c>
      <c r="BL4956" s="24" t="s">
        <v>133</v>
      </c>
      <c r="BM4956" s="24" t="s">
        <v>6176</v>
      </c>
    </row>
    <row r="4957" spans="2:65" s="1" customFormat="1" ht="13.5">
      <c r="B4957" s="41"/>
      <c r="C4957" s="63"/>
      <c r="D4957" s="205" t="s">
        <v>135</v>
      </c>
      <c r="E4957" s="63"/>
      <c r="F4957" s="206" t="s">
        <v>6175</v>
      </c>
      <c r="G4957" s="63"/>
      <c r="H4957" s="63"/>
      <c r="I4957" s="163"/>
      <c r="J4957" s="63"/>
      <c r="K4957" s="63"/>
      <c r="L4957" s="61"/>
      <c r="M4957" s="207"/>
      <c r="N4957" s="42"/>
      <c r="O4957" s="42"/>
      <c r="P4957" s="42"/>
      <c r="Q4957" s="42"/>
      <c r="R4957" s="42"/>
      <c r="S4957" s="42"/>
      <c r="T4957" s="78"/>
      <c r="AT4957" s="24" t="s">
        <v>135</v>
      </c>
      <c r="AU4957" s="24" t="s">
        <v>134</v>
      </c>
    </row>
    <row r="4958" spans="2:65" s="1" customFormat="1" ht="22.5" customHeight="1">
      <c r="B4958" s="41"/>
      <c r="C4958" s="193" t="s">
        <v>3770</v>
      </c>
      <c r="D4958" s="193" t="s">
        <v>129</v>
      </c>
      <c r="E4958" s="194" t="s">
        <v>6177</v>
      </c>
      <c r="F4958" s="195" t="s">
        <v>6178</v>
      </c>
      <c r="G4958" s="196" t="s">
        <v>169</v>
      </c>
      <c r="H4958" s="197">
        <v>46</v>
      </c>
      <c r="I4958" s="198"/>
      <c r="J4958" s="199">
        <f>ROUND(I4958*H4958,2)</f>
        <v>0</v>
      </c>
      <c r="K4958" s="195" t="s">
        <v>21</v>
      </c>
      <c r="L4958" s="61"/>
      <c r="M4958" s="200" t="s">
        <v>21</v>
      </c>
      <c r="N4958" s="201" t="s">
        <v>42</v>
      </c>
      <c r="O4958" s="42"/>
      <c r="P4958" s="202">
        <f>O4958*H4958</f>
        <v>0</v>
      </c>
      <c r="Q4958" s="202">
        <v>0</v>
      </c>
      <c r="R4958" s="202">
        <f>Q4958*H4958</f>
        <v>0</v>
      </c>
      <c r="S4958" s="202">
        <v>0</v>
      </c>
      <c r="T4958" s="203">
        <f>S4958*H4958</f>
        <v>0</v>
      </c>
      <c r="AR4958" s="24" t="s">
        <v>133</v>
      </c>
      <c r="AT4958" s="24" t="s">
        <v>129</v>
      </c>
      <c r="AU4958" s="24" t="s">
        <v>134</v>
      </c>
      <c r="AY4958" s="24" t="s">
        <v>126</v>
      </c>
      <c r="BE4958" s="204">
        <f>IF(N4958="základní",J4958,0)</f>
        <v>0</v>
      </c>
      <c r="BF4958" s="204">
        <f>IF(N4958="snížená",J4958,0)</f>
        <v>0</v>
      </c>
      <c r="BG4958" s="204">
        <f>IF(N4958="zákl. přenesená",J4958,0)</f>
        <v>0</v>
      </c>
      <c r="BH4958" s="204">
        <f>IF(N4958="sníž. přenesená",J4958,0)</f>
        <v>0</v>
      </c>
      <c r="BI4958" s="204">
        <f>IF(N4958="nulová",J4958,0)</f>
        <v>0</v>
      </c>
      <c r="BJ4958" s="24" t="s">
        <v>134</v>
      </c>
      <c r="BK4958" s="204">
        <f>ROUND(I4958*H4958,2)</f>
        <v>0</v>
      </c>
      <c r="BL4958" s="24" t="s">
        <v>133</v>
      </c>
      <c r="BM4958" s="24" t="s">
        <v>6179</v>
      </c>
    </row>
    <row r="4959" spans="2:65" s="1" customFormat="1" ht="13.5">
      <c r="B4959" s="41"/>
      <c r="C4959" s="63"/>
      <c r="D4959" s="205" t="s">
        <v>135</v>
      </c>
      <c r="E4959" s="63"/>
      <c r="F4959" s="206" t="s">
        <v>6178</v>
      </c>
      <c r="G4959" s="63"/>
      <c r="H4959" s="63"/>
      <c r="I4959" s="163"/>
      <c r="J4959" s="63"/>
      <c r="K4959" s="63"/>
      <c r="L4959" s="61"/>
      <c r="M4959" s="207"/>
      <c r="N4959" s="42"/>
      <c r="O4959" s="42"/>
      <c r="P4959" s="42"/>
      <c r="Q4959" s="42"/>
      <c r="R4959" s="42"/>
      <c r="S4959" s="42"/>
      <c r="T4959" s="78"/>
      <c r="AT4959" s="24" t="s">
        <v>135</v>
      </c>
      <c r="AU4959" s="24" t="s">
        <v>134</v>
      </c>
    </row>
    <row r="4960" spans="2:65" s="1" customFormat="1" ht="22.5" customHeight="1">
      <c r="B4960" s="41"/>
      <c r="C4960" s="193" t="s">
        <v>6180</v>
      </c>
      <c r="D4960" s="193" t="s">
        <v>129</v>
      </c>
      <c r="E4960" s="194" t="s">
        <v>6181</v>
      </c>
      <c r="F4960" s="195" t="s">
        <v>6182</v>
      </c>
      <c r="G4960" s="196" t="s">
        <v>489</v>
      </c>
      <c r="H4960" s="197">
        <v>1</v>
      </c>
      <c r="I4960" s="198"/>
      <c r="J4960" s="199">
        <f>ROUND(I4960*H4960,2)</f>
        <v>0</v>
      </c>
      <c r="K4960" s="195" t="s">
        <v>21</v>
      </c>
      <c r="L4960" s="61"/>
      <c r="M4960" s="200" t="s">
        <v>21</v>
      </c>
      <c r="N4960" s="201" t="s">
        <v>42</v>
      </c>
      <c r="O4960" s="42"/>
      <c r="P4960" s="202">
        <f>O4960*H4960</f>
        <v>0</v>
      </c>
      <c r="Q4960" s="202">
        <v>0</v>
      </c>
      <c r="R4960" s="202">
        <f>Q4960*H4960</f>
        <v>0</v>
      </c>
      <c r="S4960" s="202">
        <v>0</v>
      </c>
      <c r="T4960" s="203">
        <f>S4960*H4960</f>
        <v>0</v>
      </c>
      <c r="AR4960" s="24" t="s">
        <v>133</v>
      </c>
      <c r="AT4960" s="24" t="s">
        <v>129</v>
      </c>
      <c r="AU4960" s="24" t="s">
        <v>134</v>
      </c>
      <c r="AY4960" s="24" t="s">
        <v>126</v>
      </c>
      <c r="BE4960" s="204">
        <f>IF(N4960="základní",J4960,0)</f>
        <v>0</v>
      </c>
      <c r="BF4960" s="204">
        <f>IF(N4960="snížená",J4960,0)</f>
        <v>0</v>
      </c>
      <c r="BG4960" s="204">
        <f>IF(N4960="zákl. přenesená",J4960,0)</f>
        <v>0</v>
      </c>
      <c r="BH4960" s="204">
        <f>IF(N4960="sníž. přenesená",J4960,0)</f>
        <v>0</v>
      </c>
      <c r="BI4960" s="204">
        <f>IF(N4960="nulová",J4960,0)</f>
        <v>0</v>
      </c>
      <c r="BJ4960" s="24" t="s">
        <v>134</v>
      </c>
      <c r="BK4960" s="204">
        <f>ROUND(I4960*H4960,2)</f>
        <v>0</v>
      </c>
      <c r="BL4960" s="24" t="s">
        <v>133</v>
      </c>
      <c r="BM4960" s="24" t="s">
        <v>6183</v>
      </c>
    </row>
    <row r="4961" spans="2:65" s="1" customFormat="1" ht="13.5">
      <c r="B4961" s="41"/>
      <c r="C4961" s="63"/>
      <c r="D4961" s="205" t="s">
        <v>135</v>
      </c>
      <c r="E4961" s="63"/>
      <c r="F4961" s="206" t="s">
        <v>6182</v>
      </c>
      <c r="G4961" s="63"/>
      <c r="H4961" s="63"/>
      <c r="I4961" s="163"/>
      <c r="J4961" s="63"/>
      <c r="K4961" s="63"/>
      <c r="L4961" s="61"/>
      <c r="M4961" s="207"/>
      <c r="N4961" s="42"/>
      <c r="O4961" s="42"/>
      <c r="P4961" s="42"/>
      <c r="Q4961" s="42"/>
      <c r="R4961" s="42"/>
      <c r="S4961" s="42"/>
      <c r="T4961" s="78"/>
      <c r="AT4961" s="24" t="s">
        <v>135</v>
      </c>
      <c r="AU4961" s="24" t="s">
        <v>134</v>
      </c>
    </row>
    <row r="4962" spans="2:65" s="1" customFormat="1" ht="31.5" customHeight="1">
      <c r="B4962" s="41"/>
      <c r="C4962" s="193" t="s">
        <v>3774</v>
      </c>
      <c r="D4962" s="193" t="s">
        <v>129</v>
      </c>
      <c r="E4962" s="194" t="s">
        <v>6184</v>
      </c>
      <c r="F4962" s="195" t="s">
        <v>6185</v>
      </c>
      <c r="G4962" s="196" t="s">
        <v>693</v>
      </c>
      <c r="H4962" s="197">
        <v>1420</v>
      </c>
      <c r="I4962" s="198"/>
      <c r="J4962" s="199">
        <f>ROUND(I4962*H4962,2)</f>
        <v>0</v>
      </c>
      <c r="K4962" s="195" t="s">
        <v>21</v>
      </c>
      <c r="L4962" s="61"/>
      <c r="M4962" s="200" t="s">
        <v>21</v>
      </c>
      <c r="N4962" s="201" t="s">
        <v>42</v>
      </c>
      <c r="O4962" s="42"/>
      <c r="P4962" s="202">
        <f>O4962*H4962</f>
        <v>0</v>
      </c>
      <c r="Q4962" s="202">
        <v>0</v>
      </c>
      <c r="R4962" s="202">
        <f>Q4962*H4962</f>
        <v>0</v>
      </c>
      <c r="S4962" s="202">
        <v>0</v>
      </c>
      <c r="T4962" s="203">
        <f>S4962*H4962</f>
        <v>0</v>
      </c>
      <c r="AR4962" s="24" t="s">
        <v>133</v>
      </c>
      <c r="AT4962" s="24" t="s">
        <v>129</v>
      </c>
      <c r="AU4962" s="24" t="s">
        <v>134</v>
      </c>
      <c r="AY4962" s="24" t="s">
        <v>126</v>
      </c>
      <c r="BE4962" s="204">
        <f>IF(N4962="základní",J4962,0)</f>
        <v>0</v>
      </c>
      <c r="BF4962" s="204">
        <f>IF(N4962="snížená",J4962,0)</f>
        <v>0</v>
      </c>
      <c r="BG4962" s="204">
        <f>IF(N4962="zákl. přenesená",J4962,0)</f>
        <v>0</v>
      </c>
      <c r="BH4962" s="204">
        <f>IF(N4962="sníž. přenesená",J4962,0)</f>
        <v>0</v>
      </c>
      <c r="BI4962" s="204">
        <f>IF(N4962="nulová",J4962,0)</f>
        <v>0</v>
      </c>
      <c r="BJ4962" s="24" t="s">
        <v>134</v>
      </c>
      <c r="BK4962" s="204">
        <f>ROUND(I4962*H4962,2)</f>
        <v>0</v>
      </c>
      <c r="BL4962" s="24" t="s">
        <v>133</v>
      </c>
      <c r="BM4962" s="24" t="s">
        <v>6186</v>
      </c>
    </row>
    <row r="4963" spans="2:65" s="1" customFormat="1" ht="27">
      <c r="B4963" s="41"/>
      <c r="C4963" s="63"/>
      <c r="D4963" s="205" t="s">
        <v>135</v>
      </c>
      <c r="E4963" s="63"/>
      <c r="F4963" s="206" t="s">
        <v>6185</v>
      </c>
      <c r="G4963" s="63"/>
      <c r="H4963" s="63"/>
      <c r="I4963" s="163"/>
      <c r="J4963" s="63"/>
      <c r="K4963" s="63"/>
      <c r="L4963" s="61"/>
      <c r="M4963" s="207"/>
      <c r="N4963" s="42"/>
      <c r="O4963" s="42"/>
      <c r="P4963" s="42"/>
      <c r="Q4963" s="42"/>
      <c r="R4963" s="42"/>
      <c r="S4963" s="42"/>
      <c r="T4963" s="78"/>
      <c r="AT4963" s="24" t="s">
        <v>135</v>
      </c>
      <c r="AU4963" s="24" t="s">
        <v>134</v>
      </c>
    </row>
    <row r="4964" spans="2:65" s="1" customFormat="1" ht="31.5" customHeight="1">
      <c r="B4964" s="41"/>
      <c r="C4964" s="193" t="s">
        <v>6187</v>
      </c>
      <c r="D4964" s="193" t="s">
        <v>129</v>
      </c>
      <c r="E4964" s="194" t="s">
        <v>6188</v>
      </c>
      <c r="F4964" s="195" t="s">
        <v>6189</v>
      </c>
      <c r="G4964" s="196" t="s">
        <v>132</v>
      </c>
      <c r="H4964" s="197">
        <v>1</v>
      </c>
      <c r="I4964" s="198"/>
      <c r="J4964" s="199">
        <f>ROUND(I4964*H4964,2)</f>
        <v>0</v>
      </c>
      <c r="K4964" s="195" t="s">
        <v>21</v>
      </c>
      <c r="L4964" s="61"/>
      <c r="M4964" s="200" t="s">
        <v>21</v>
      </c>
      <c r="N4964" s="201" t="s">
        <v>42</v>
      </c>
      <c r="O4964" s="42"/>
      <c r="P4964" s="202">
        <f>O4964*H4964</f>
        <v>0</v>
      </c>
      <c r="Q4964" s="202">
        <v>0</v>
      </c>
      <c r="R4964" s="202">
        <f>Q4964*H4964</f>
        <v>0</v>
      </c>
      <c r="S4964" s="202">
        <v>0</v>
      </c>
      <c r="T4964" s="203">
        <f>S4964*H4964</f>
        <v>0</v>
      </c>
      <c r="AR4964" s="24" t="s">
        <v>133</v>
      </c>
      <c r="AT4964" s="24" t="s">
        <v>129</v>
      </c>
      <c r="AU4964" s="24" t="s">
        <v>134</v>
      </c>
      <c r="AY4964" s="24" t="s">
        <v>126</v>
      </c>
      <c r="BE4964" s="204">
        <f>IF(N4964="základní",J4964,0)</f>
        <v>0</v>
      </c>
      <c r="BF4964" s="204">
        <f>IF(N4964="snížená",J4964,0)</f>
        <v>0</v>
      </c>
      <c r="BG4964" s="204">
        <f>IF(N4964="zákl. přenesená",J4964,0)</f>
        <v>0</v>
      </c>
      <c r="BH4964" s="204">
        <f>IF(N4964="sníž. přenesená",J4964,0)</f>
        <v>0</v>
      </c>
      <c r="BI4964" s="204">
        <f>IF(N4964="nulová",J4964,0)</f>
        <v>0</v>
      </c>
      <c r="BJ4964" s="24" t="s">
        <v>134</v>
      </c>
      <c r="BK4964" s="204">
        <f>ROUND(I4964*H4964,2)</f>
        <v>0</v>
      </c>
      <c r="BL4964" s="24" t="s">
        <v>133</v>
      </c>
      <c r="BM4964" s="24" t="s">
        <v>6190</v>
      </c>
    </row>
    <row r="4965" spans="2:65" s="1" customFormat="1" ht="13.5">
      <c r="B4965" s="41"/>
      <c r="C4965" s="63"/>
      <c r="D4965" s="208" t="s">
        <v>135</v>
      </c>
      <c r="E4965" s="63"/>
      <c r="F4965" s="209" t="s">
        <v>6189</v>
      </c>
      <c r="G4965" s="63"/>
      <c r="H4965" s="63"/>
      <c r="I4965" s="163"/>
      <c r="J4965" s="63"/>
      <c r="K4965" s="63"/>
      <c r="L4965" s="61"/>
      <c r="M4965" s="207"/>
      <c r="N4965" s="42"/>
      <c r="O4965" s="42"/>
      <c r="P4965" s="42"/>
      <c r="Q4965" s="42"/>
      <c r="R4965" s="42"/>
      <c r="S4965" s="42"/>
      <c r="T4965" s="78"/>
      <c r="AT4965" s="24" t="s">
        <v>135</v>
      </c>
      <c r="AU4965" s="24" t="s">
        <v>134</v>
      </c>
    </row>
    <row r="4966" spans="2:65" s="10" customFormat="1" ht="29.85" customHeight="1">
      <c r="B4966" s="176"/>
      <c r="C4966" s="177"/>
      <c r="D4966" s="190" t="s">
        <v>69</v>
      </c>
      <c r="E4966" s="191" t="s">
        <v>2834</v>
      </c>
      <c r="F4966" s="191" t="s">
        <v>2835</v>
      </c>
      <c r="G4966" s="177"/>
      <c r="H4966" s="177"/>
      <c r="I4966" s="180"/>
      <c r="J4966" s="192">
        <f>BK4966</f>
        <v>0</v>
      </c>
      <c r="K4966" s="177"/>
      <c r="L4966" s="182"/>
      <c r="M4966" s="183"/>
      <c r="N4966" s="184"/>
      <c r="O4966" s="184"/>
      <c r="P4966" s="185">
        <f>SUM(P4967:P4972)</f>
        <v>0</v>
      </c>
      <c r="Q4966" s="184"/>
      <c r="R4966" s="185">
        <f>SUM(R4967:R4972)</f>
        <v>0</v>
      </c>
      <c r="S4966" s="184"/>
      <c r="T4966" s="186">
        <f>SUM(T4967:T4972)</f>
        <v>0</v>
      </c>
      <c r="AR4966" s="187" t="s">
        <v>78</v>
      </c>
      <c r="AT4966" s="188" t="s">
        <v>69</v>
      </c>
      <c r="AU4966" s="188" t="s">
        <v>78</v>
      </c>
      <c r="AY4966" s="187" t="s">
        <v>126</v>
      </c>
      <c r="BK4966" s="189">
        <f>SUM(BK4967:BK4972)</f>
        <v>0</v>
      </c>
    </row>
    <row r="4967" spans="2:65" s="1" customFormat="1" ht="22.5" customHeight="1">
      <c r="B4967" s="41"/>
      <c r="C4967" s="193" t="s">
        <v>3776</v>
      </c>
      <c r="D4967" s="193" t="s">
        <v>129</v>
      </c>
      <c r="E4967" s="194" t="s">
        <v>6191</v>
      </c>
      <c r="F4967" s="195" t="s">
        <v>6192</v>
      </c>
      <c r="G4967" s="196" t="s">
        <v>297</v>
      </c>
      <c r="H4967" s="197">
        <v>16</v>
      </c>
      <c r="I4967" s="198"/>
      <c r="J4967" s="199">
        <f>ROUND(I4967*H4967,2)</f>
        <v>0</v>
      </c>
      <c r="K4967" s="195" t="s">
        <v>21</v>
      </c>
      <c r="L4967" s="61"/>
      <c r="M4967" s="200" t="s">
        <v>21</v>
      </c>
      <c r="N4967" s="201" t="s">
        <v>42</v>
      </c>
      <c r="O4967" s="42"/>
      <c r="P4967" s="202">
        <f>O4967*H4967</f>
        <v>0</v>
      </c>
      <c r="Q4967" s="202">
        <v>0</v>
      </c>
      <c r="R4967" s="202">
        <f>Q4967*H4967</f>
        <v>0</v>
      </c>
      <c r="S4967" s="202">
        <v>0</v>
      </c>
      <c r="T4967" s="203">
        <f>S4967*H4967</f>
        <v>0</v>
      </c>
      <c r="AR4967" s="24" t="s">
        <v>133</v>
      </c>
      <c r="AT4967" s="24" t="s">
        <v>129</v>
      </c>
      <c r="AU4967" s="24" t="s">
        <v>134</v>
      </c>
      <c r="AY4967" s="24" t="s">
        <v>126</v>
      </c>
      <c r="BE4967" s="204">
        <f>IF(N4967="základní",J4967,0)</f>
        <v>0</v>
      </c>
      <c r="BF4967" s="204">
        <f>IF(N4967="snížená",J4967,0)</f>
        <v>0</v>
      </c>
      <c r="BG4967" s="204">
        <f>IF(N4967="zákl. přenesená",J4967,0)</f>
        <v>0</v>
      </c>
      <c r="BH4967" s="204">
        <f>IF(N4967="sníž. přenesená",J4967,0)</f>
        <v>0</v>
      </c>
      <c r="BI4967" s="204">
        <f>IF(N4967="nulová",J4967,0)</f>
        <v>0</v>
      </c>
      <c r="BJ4967" s="24" t="s">
        <v>134</v>
      </c>
      <c r="BK4967" s="204">
        <f>ROUND(I4967*H4967,2)</f>
        <v>0</v>
      </c>
      <c r="BL4967" s="24" t="s">
        <v>133</v>
      </c>
      <c r="BM4967" s="24" t="s">
        <v>6193</v>
      </c>
    </row>
    <row r="4968" spans="2:65" s="1" customFormat="1" ht="13.5">
      <c r="B4968" s="41"/>
      <c r="C4968" s="63"/>
      <c r="D4968" s="205" t="s">
        <v>135</v>
      </c>
      <c r="E4968" s="63"/>
      <c r="F4968" s="206" t="s">
        <v>6192</v>
      </c>
      <c r="G4968" s="63"/>
      <c r="H4968" s="63"/>
      <c r="I4968" s="163"/>
      <c r="J4968" s="63"/>
      <c r="K4968" s="63"/>
      <c r="L4968" s="61"/>
      <c r="M4968" s="207"/>
      <c r="N4968" s="42"/>
      <c r="O4968" s="42"/>
      <c r="P4968" s="42"/>
      <c r="Q4968" s="42"/>
      <c r="R4968" s="42"/>
      <c r="S4968" s="42"/>
      <c r="T4968" s="78"/>
      <c r="AT4968" s="24" t="s">
        <v>135</v>
      </c>
      <c r="AU4968" s="24" t="s">
        <v>134</v>
      </c>
    </row>
    <row r="4969" spans="2:65" s="1" customFormat="1" ht="22.5" customHeight="1">
      <c r="B4969" s="41"/>
      <c r="C4969" s="193" t="s">
        <v>6194</v>
      </c>
      <c r="D4969" s="193" t="s">
        <v>129</v>
      </c>
      <c r="E4969" s="194" t="s">
        <v>6195</v>
      </c>
      <c r="F4969" s="195" t="s">
        <v>6196</v>
      </c>
      <c r="G4969" s="196" t="s">
        <v>297</v>
      </c>
      <c r="H4969" s="197">
        <v>4</v>
      </c>
      <c r="I4969" s="198"/>
      <c r="J4969" s="199">
        <f>ROUND(I4969*H4969,2)</f>
        <v>0</v>
      </c>
      <c r="K4969" s="195" t="s">
        <v>21</v>
      </c>
      <c r="L4969" s="61"/>
      <c r="M4969" s="200" t="s">
        <v>21</v>
      </c>
      <c r="N4969" s="201" t="s">
        <v>42</v>
      </c>
      <c r="O4969" s="42"/>
      <c r="P4969" s="202">
        <f>O4969*H4969</f>
        <v>0</v>
      </c>
      <c r="Q4969" s="202">
        <v>0</v>
      </c>
      <c r="R4969" s="202">
        <f>Q4969*H4969</f>
        <v>0</v>
      </c>
      <c r="S4969" s="202">
        <v>0</v>
      </c>
      <c r="T4969" s="203">
        <f>S4969*H4969</f>
        <v>0</v>
      </c>
      <c r="AR4969" s="24" t="s">
        <v>133</v>
      </c>
      <c r="AT4969" s="24" t="s">
        <v>129</v>
      </c>
      <c r="AU4969" s="24" t="s">
        <v>134</v>
      </c>
      <c r="AY4969" s="24" t="s">
        <v>126</v>
      </c>
      <c r="BE4969" s="204">
        <f>IF(N4969="základní",J4969,0)</f>
        <v>0</v>
      </c>
      <c r="BF4969" s="204">
        <f>IF(N4969="snížená",J4969,0)</f>
        <v>0</v>
      </c>
      <c r="BG4969" s="204">
        <f>IF(N4969="zákl. přenesená",J4969,0)</f>
        <v>0</v>
      </c>
      <c r="BH4969" s="204">
        <f>IF(N4969="sníž. přenesená",J4969,0)</f>
        <v>0</v>
      </c>
      <c r="BI4969" s="204">
        <f>IF(N4969="nulová",J4969,0)</f>
        <v>0</v>
      </c>
      <c r="BJ4969" s="24" t="s">
        <v>134</v>
      </c>
      <c r="BK4969" s="204">
        <f>ROUND(I4969*H4969,2)</f>
        <v>0</v>
      </c>
      <c r="BL4969" s="24" t="s">
        <v>133</v>
      </c>
      <c r="BM4969" s="24" t="s">
        <v>6197</v>
      </c>
    </row>
    <row r="4970" spans="2:65" s="1" customFormat="1" ht="13.5">
      <c r="B4970" s="41"/>
      <c r="C4970" s="63"/>
      <c r="D4970" s="205" t="s">
        <v>135</v>
      </c>
      <c r="E4970" s="63"/>
      <c r="F4970" s="206" t="s">
        <v>6196</v>
      </c>
      <c r="G4970" s="63"/>
      <c r="H4970" s="63"/>
      <c r="I4970" s="163"/>
      <c r="J4970" s="63"/>
      <c r="K4970" s="63"/>
      <c r="L4970" s="61"/>
      <c r="M4970" s="207"/>
      <c r="N4970" s="42"/>
      <c r="O4970" s="42"/>
      <c r="P4970" s="42"/>
      <c r="Q4970" s="42"/>
      <c r="R4970" s="42"/>
      <c r="S4970" s="42"/>
      <c r="T4970" s="78"/>
      <c r="AT4970" s="24" t="s">
        <v>135</v>
      </c>
      <c r="AU4970" s="24" t="s">
        <v>134</v>
      </c>
    </row>
    <row r="4971" spans="2:65" s="1" customFormat="1" ht="22.5" customHeight="1">
      <c r="B4971" s="41"/>
      <c r="C4971" s="193" t="s">
        <v>3780</v>
      </c>
      <c r="D4971" s="193" t="s">
        <v>129</v>
      </c>
      <c r="E4971" s="194" t="s">
        <v>6198</v>
      </c>
      <c r="F4971" s="195" t="s">
        <v>6199</v>
      </c>
      <c r="G4971" s="196" t="s">
        <v>297</v>
      </c>
      <c r="H4971" s="197">
        <v>24</v>
      </c>
      <c r="I4971" s="198"/>
      <c r="J4971" s="199">
        <f>ROUND(I4971*H4971,2)</f>
        <v>0</v>
      </c>
      <c r="K4971" s="195" t="s">
        <v>21</v>
      </c>
      <c r="L4971" s="61"/>
      <c r="M4971" s="200" t="s">
        <v>21</v>
      </c>
      <c r="N4971" s="201" t="s">
        <v>42</v>
      </c>
      <c r="O4971" s="42"/>
      <c r="P4971" s="202">
        <f>O4971*H4971</f>
        <v>0</v>
      </c>
      <c r="Q4971" s="202">
        <v>0</v>
      </c>
      <c r="R4971" s="202">
        <f>Q4971*H4971</f>
        <v>0</v>
      </c>
      <c r="S4971" s="202">
        <v>0</v>
      </c>
      <c r="T4971" s="203">
        <f>S4971*H4971</f>
        <v>0</v>
      </c>
      <c r="AR4971" s="24" t="s">
        <v>133</v>
      </c>
      <c r="AT4971" s="24" t="s">
        <v>129</v>
      </c>
      <c r="AU4971" s="24" t="s">
        <v>134</v>
      </c>
      <c r="AY4971" s="24" t="s">
        <v>126</v>
      </c>
      <c r="BE4971" s="204">
        <f>IF(N4971="základní",J4971,0)</f>
        <v>0</v>
      </c>
      <c r="BF4971" s="204">
        <f>IF(N4971="snížená",J4971,0)</f>
        <v>0</v>
      </c>
      <c r="BG4971" s="204">
        <f>IF(N4971="zákl. přenesená",J4971,0)</f>
        <v>0</v>
      </c>
      <c r="BH4971" s="204">
        <f>IF(N4971="sníž. přenesená",J4971,0)</f>
        <v>0</v>
      </c>
      <c r="BI4971" s="204">
        <f>IF(N4971="nulová",J4971,0)</f>
        <v>0</v>
      </c>
      <c r="BJ4971" s="24" t="s">
        <v>134</v>
      </c>
      <c r="BK4971" s="204">
        <f>ROUND(I4971*H4971,2)</f>
        <v>0</v>
      </c>
      <c r="BL4971" s="24" t="s">
        <v>133</v>
      </c>
      <c r="BM4971" s="24" t="s">
        <v>6200</v>
      </c>
    </row>
    <row r="4972" spans="2:65" s="1" customFormat="1" ht="13.5">
      <c r="B4972" s="41"/>
      <c r="C4972" s="63"/>
      <c r="D4972" s="208" t="s">
        <v>135</v>
      </c>
      <c r="E4972" s="63"/>
      <c r="F4972" s="209" t="s">
        <v>6199</v>
      </c>
      <c r="G4972" s="63"/>
      <c r="H4972" s="63"/>
      <c r="I4972" s="163"/>
      <c r="J4972" s="63"/>
      <c r="K4972" s="63"/>
      <c r="L4972" s="61"/>
      <c r="M4972" s="207"/>
      <c r="N4972" s="42"/>
      <c r="O4972" s="42"/>
      <c r="P4972" s="42"/>
      <c r="Q4972" s="42"/>
      <c r="R4972" s="42"/>
      <c r="S4972" s="42"/>
      <c r="T4972" s="78"/>
      <c r="AT4972" s="24" t="s">
        <v>135</v>
      </c>
      <c r="AU4972" s="24" t="s">
        <v>134</v>
      </c>
    </row>
    <row r="4973" spans="2:65" s="10" customFormat="1" ht="29.85" customHeight="1">
      <c r="B4973" s="176"/>
      <c r="C4973" s="177"/>
      <c r="D4973" s="190" t="s">
        <v>69</v>
      </c>
      <c r="E4973" s="191" t="s">
        <v>6201</v>
      </c>
      <c r="F4973" s="191" t="s">
        <v>6202</v>
      </c>
      <c r="G4973" s="177"/>
      <c r="H4973" s="177"/>
      <c r="I4973" s="180"/>
      <c r="J4973" s="192">
        <f>BK4973</f>
        <v>0</v>
      </c>
      <c r="K4973" s="177"/>
      <c r="L4973" s="182"/>
      <c r="M4973" s="183"/>
      <c r="N4973" s="184"/>
      <c r="O4973" s="184"/>
      <c r="P4973" s="185">
        <f>SUM(P4974:P4975)</f>
        <v>0</v>
      </c>
      <c r="Q4973" s="184"/>
      <c r="R4973" s="185">
        <f>SUM(R4974:R4975)</f>
        <v>0</v>
      </c>
      <c r="S4973" s="184"/>
      <c r="T4973" s="186">
        <f>SUM(T4974:T4975)</f>
        <v>0</v>
      </c>
      <c r="AR4973" s="187" t="s">
        <v>78</v>
      </c>
      <c r="AT4973" s="188" t="s">
        <v>69</v>
      </c>
      <c r="AU4973" s="188" t="s">
        <v>78</v>
      </c>
      <c r="AY4973" s="187" t="s">
        <v>126</v>
      </c>
      <c r="BK4973" s="189">
        <f>SUM(BK4974:BK4975)</f>
        <v>0</v>
      </c>
    </row>
    <row r="4974" spans="2:65" s="1" customFormat="1" ht="31.5" customHeight="1">
      <c r="B4974" s="41"/>
      <c r="C4974" s="193" t="s">
        <v>6203</v>
      </c>
      <c r="D4974" s="193" t="s">
        <v>129</v>
      </c>
      <c r="E4974" s="194" t="s">
        <v>6204</v>
      </c>
      <c r="F4974" s="195" t="s">
        <v>6205</v>
      </c>
      <c r="G4974" s="196" t="s">
        <v>400</v>
      </c>
      <c r="H4974" s="197">
        <v>28</v>
      </c>
      <c r="I4974" s="198"/>
      <c r="J4974" s="199">
        <f>ROUND(I4974*H4974,2)</f>
        <v>0</v>
      </c>
      <c r="K4974" s="195" t="s">
        <v>21</v>
      </c>
      <c r="L4974" s="61"/>
      <c r="M4974" s="200" t="s">
        <v>21</v>
      </c>
      <c r="N4974" s="201" t="s">
        <v>42</v>
      </c>
      <c r="O4974" s="42"/>
      <c r="P4974" s="202">
        <f>O4974*H4974</f>
        <v>0</v>
      </c>
      <c r="Q4974" s="202">
        <v>0</v>
      </c>
      <c r="R4974" s="202">
        <f>Q4974*H4974</f>
        <v>0</v>
      </c>
      <c r="S4974" s="202">
        <v>0</v>
      </c>
      <c r="T4974" s="203">
        <f>S4974*H4974</f>
        <v>0</v>
      </c>
      <c r="AR4974" s="24" t="s">
        <v>133</v>
      </c>
      <c r="AT4974" s="24" t="s">
        <v>129</v>
      </c>
      <c r="AU4974" s="24" t="s">
        <v>134</v>
      </c>
      <c r="AY4974" s="24" t="s">
        <v>126</v>
      </c>
      <c r="BE4974" s="204">
        <f>IF(N4974="základní",J4974,0)</f>
        <v>0</v>
      </c>
      <c r="BF4974" s="204">
        <f>IF(N4974="snížená",J4974,0)</f>
        <v>0</v>
      </c>
      <c r="BG4974" s="204">
        <f>IF(N4974="zákl. přenesená",J4974,0)</f>
        <v>0</v>
      </c>
      <c r="BH4974" s="204">
        <f>IF(N4974="sníž. přenesená",J4974,0)</f>
        <v>0</v>
      </c>
      <c r="BI4974" s="204">
        <f>IF(N4974="nulová",J4974,0)</f>
        <v>0</v>
      </c>
      <c r="BJ4974" s="24" t="s">
        <v>134</v>
      </c>
      <c r="BK4974" s="204">
        <f>ROUND(I4974*H4974,2)</f>
        <v>0</v>
      </c>
      <c r="BL4974" s="24" t="s">
        <v>133</v>
      </c>
      <c r="BM4974" s="24" t="s">
        <v>6206</v>
      </c>
    </row>
    <row r="4975" spans="2:65" s="1" customFormat="1" ht="27">
      <c r="B4975" s="41"/>
      <c r="C4975" s="63"/>
      <c r="D4975" s="208" t="s">
        <v>135</v>
      </c>
      <c r="E4975" s="63"/>
      <c r="F4975" s="209" t="s">
        <v>6205</v>
      </c>
      <c r="G4975" s="63"/>
      <c r="H4975" s="63"/>
      <c r="I4975" s="163"/>
      <c r="J4975" s="63"/>
      <c r="K4975" s="63"/>
      <c r="L4975" s="61"/>
      <c r="M4975" s="207"/>
      <c r="N4975" s="42"/>
      <c r="O4975" s="42"/>
      <c r="P4975" s="42"/>
      <c r="Q4975" s="42"/>
      <c r="R4975" s="42"/>
      <c r="S4975" s="42"/>
      <c r="T4975" s="78"/>
      <c r="AT4975" s="24" t="s">
        <v>135</v>
      </c>
      <c r="AU4975" s="24" t="s">
        <v>134</v>
      </c>
    </row>
    <row r="4976" spans="2:65" s="10" customFormat="1" ht="29.85" customHeight="1">
      <c r="B4976" s="176"/>
      <c r="C4976" s="177"/>
      <c r="D4976" s="190" t="s">
        <v>69</v>
      </c>
      <c r="E4976" s="191" t="s">
        <v>6207</v>
      </c>
      <c r="F4976" s="191" t="s">
        <v>6208</v>
      </c>
      <c r="G4976" s="177"/>
      <c r="H4976" s="177"/>
      <c r="I4976" s="180"/>
      <c r="J4976" s="192">
        <f>BK4976</f>
        <v>0</v>
      </c>
      <c r="K4976" s="177"/>
      <c r="L4976" s="182"/>
      <c r="M4976" s="183"/>
      <c r="N4976" s="184"/>
      <c r="O4976" s="184"/>
      <c r="P4976" s="185">
        <f>SUM(P4977:P4978)</f>
        <v>0</v>
      </c>
      <c r="Q4976" s="184"/>
      <c r="R4976" s="185">
        <f>SUM(R4977:R4978)</f>
        <v>0</v>
      </c>
      <c r="S4976" s="184"/>
      <c r="T4976" s="186">
        <f>SUM(T4977:T4978)</f>
        <v>0</v>
      </c>
      <c r="AR4976" s="187" t="s">
        <v>78</v>
      </c>
      <c r="AT4976" s="188" t="s">
        <v>69</v>
      </c>
      <c r="AU4976" s="188" t="s">
        <v>78</v>
      </c>
      <c r="AY4976" s="187" t="s">
        <v>126</v>
      </c>
      <c r="BK4976" s="189">
        <f>SUM(BK4977:BK4978)</f>
        <v>0</v>
      </c>
    </row>
    <row r="4977" spans="2:65" s="1" customFormat="1" ht="22.5" customHeight="1">
      <c r="B4977" s="41"/>
      <c r="C4977" s="193" t="s">
        <v>3783</v>
      </c>
      <c r="D4977" s="193" t="s">
        <v>129</v>
      </c>
      <c r="E4977" s="194" t="s">
        <v>6209</v>
      </c>
      <c r="F4977" s="195" t="s">
        <v>6210</v>
      </c>
      <c r="G4977" s="196" t="s">
        <v>400</v>
      </c>
      <c r="H4977" s="197">
        <v>40</v>
      </c>
      <c r="I4977" s="198"/>
      <c r="J4977" s="199">
        <f>ROUND(I4977*H4977,2)</f>
        <v>0</v>
      </c>
      <c r="K4977" s="195" t="s">
        <v>21</v>
      </c>
      <c r="L4977" s="61"/>
      <c r="M4977" s="200" t="s">
        <v>21</v>
      </c>
      <c r="N4977" s="201" t="s">
        <v>42</v>
      </c>
      <c r="O4977" s="42"/>
      <c r="P4977" s="202">
        <f>O4977*H4977</f>
        <v>0</v>
      </c>
      <c r="Q4977" s="202">
        <v>0</v>
      </c>
      <c r="R4977" s="202">
        <f>Q4977*H4977</f>
        <v>0</v>
      </c>
      <c r="S4977" s="202">
        <v>0</v>
      </c>
      <c r="T4977" s="203">
        <f>S4977*H4977</f>
        <v>0</v>
      </c>
      <c r="AR4977" s="24" t="s">
        <v>133</v>
      </c>
      <c r="AT4977" s="24" t="s">
        <v>129</v>
      </c>
      <c r="AU4977" s="24" t="s">
        <v>134</v>
      </c>
      <c r="AY4977" s="24" t="s">
        <v>126</v>
      </c>
      <c r="BE4977" s="204">
        <f>IF(N4977="základní",J4977,0)</f>
        <v>0</v>
      </c>
      <c r="BF4977" s="204">
        <f>IF(N4977="snížená",J4977,0)</f>
        <v>0</v>
      </c>
      <c r="BG4977" s="204">
        <f>IF(N4977="zákl. přenesená",J4977,0)</f>
        <v>0</v>
      </c>
      <c r="BH4977" s="204">
        <f>IF(N4977="sníž. přenesená",J4977,0)</f>
        <v>0</v>
      </c>
      <c r="BI4977" s="204">
        <f>IF(N4977="nulová",J4977,0)</f>
        <v>0</v>
      </c>
      <c r="BJ4977" s="24" t="s">
        <v>134</v>
      </c>
      <c r="BK4977" s="204">
        <f>ROUND(I4977*H4977,2)</f>
        <v>0</v>
      </c>
      <c r="BL4977" s="24" t="s">
        <v>133</v>
      </c>
      <c r="BM4977" s="24" t="s">
        <v>6211</v>
      </c>
    </row>
    <row r="4978" spans="2:65" s="1" customFormat="1" ht="13.5">
      <c r="B4978" s="41"/>
      <c r="C4978" s="63"/>
      <c r="D4978" s="208" t="s">
        <v>135</v>
      </c>
      <c r="E4978" s="63"/>
      <c r="F4978" s="209" t="s">
        <v>6210</v>
      </c>
      <c r="G4978" s="63"/>
      <c r="H4978" s="63"/>
      <c r="I4978" s="163"/>
      <c r="J4978" s="63"/>
      <c r="K4978" s="63"/>
      <c r="L4978" s="61"/>
      <c r="M4978" s="207"/>
      <c r="N4978" s="42"/>
      <c r="O4978" s="42"/>
      <c r="P4978" s="42"/>
      <c r="Q4978" s="42"/>
      <c r="R4978" s="42"/>
      <c r="S4978" s="42"/>
      <c r="T4978" s="78"/>
      <c r="AT4978" s="24" t="s">
        <v>135</v>
      </c>
      <c r="AU4978" s="24" t="s">
        <v>134</v>
      </c>
    </row>
    <row r="4979" spans="2:65" s="10" customFormat="1" ht="29.85" customHeight="1">
      <c r="B4979" s="176"/>
      <c r="C4979" s="177"/>
      <c r="D4979" s="190" t="s">
        <v>69</v>
      </c>
      <c r="E4979" s="191" t="s">
        <v>5400</v>
      </c>
      <c r="F4979" s="191" t="s">
        <v>5401</v>
      </c>
      <c r="G4979" s="177"/>
      <c r="H4979" s="177"/>
      <c r="I4979" s="180"/>
      <c r="J4979" s="192">
        <f>BK4979</f>
        <v>0</v>
      </c>
      <c r="K4979" s="177"/>
      <c r="L4979" s="182"/>
      <c r="M4979" s="183"/>
      <c r="N4979" s="184"/>
      <c r="O4979" s="184"/>
      <c r="P4979" s="185">
        <f>SUM(P4980:P4987)</f>
        <v>0</v>
      </c>
      <c r="Q4979" s="184"/>
      <c r="R4979" s="185">
        <f>SUM(R4980:R4987)</f>
        <v>0</v>
      </c>
      <c r="S4979" s="184"/>
      <c r="T4979" s="186">
        <f>SUM(T4980:T4987)</f>
        <v>0</v>
      </c>
      <c r="AR4979" s="187" t="s">
        <v>78</v>
      </c>
      <c r="AT4979" s="188" t="s">
        <v>69</v>
      </c>
      <c r="AU4979" s="188" t="s">
        <v>78</v>
      </c>
      <c r="AY4979" s="187" t="s">
        <v>126</v>
      </c>
      <c r="BK4979" s="189">
        <f>SUM(BK4980:BK4987)</f>
        <v>0</v>
      </c>
    </row>
    <row r="4980" spans="2:65" s="1" customFormat="1" ht="22.5" customHeight="1">
      <c r="B4980" s="41"/>
      <c r="C4980" s="193" t="s">
        <v>6212</v>
      </c>
      <c r="D4980" s="193" t="s">
        <v>129</v>
      </c>
      <c r="E4980" s="194" t="s">
        <v>6213</v>
      </c>
      <c r="F4980" s="195" t="s">
        <v>6214</v>
      </c>
      <c r="G4980" s="196" t="s">
        <v>132</v>
      </c>
      <c r="H4980" s="197">
        <v>1</v>
      </c>
      <c r="I4980" s="198"/>
      <c r="J4980" s="199">
        <f>ROUND(I4980*H4980,2)</f>
        <v>0</v>
      </c>
      <c r="K4980" s="195" t="s">
        <v>21</v>
      </c>
      <c r="L4980" s="61"/>
      <c r="M4980" s="200" t="s">
        <v>21</v>
      </c>
      <c r="N4980" s="201" t="s">
        <v>42</v>
      </c>
      <c r="O4980" s="42"/>
      <c r="P4980" s="202">
        <f>O4980*H4980</f>
        <v>0</v>
      </c>
      <c r="Q4980" s="202">
        <v>0</v>
      </c>
      <c r="R4980" s="202">
        <f>Q4980*H4980</f>
        <v>0</v>
      </c>
      <c r="S4980" s="202">
        <v>0</v>
      </c>
      <c r="T4980" s="203">
        <f>S4980*H4980</f>
        <v>0</v>
      </c>
      <c r="AR4980" s="24" t="s">
        <v>133</v>
      </c>
      <c r="AT4980" s="24" t="s">
        <v>129</v>
      </c>
      <c r="AU4980" s="24" t="s">
        <v>134</v>
      </c>
      <c r="AY4980" s="24" t="s">
        <v>126</v>
      </c>
      <c r="BE4980" s="204">
        <f>IF(N4980="základní",J4980,0)</f>
        <v>0</v>
      </c>
      <c r="BF4980" s="204">
        <f>IF(N4980="snížená",J4980,0)</f>
        <v>0</v>
      </c>
      <c r="BG4980" s="204">
        <f>IF(N4980="zákl. přenesená",J4980,0)</f>
        <v>0</v>
      </c>
      <c r="BH4980" s="204">
        <f>IF(N4980="sníž. přenesená",J4980,0)</f>
        <v>0</v>
      </c>
      <c r="BI4980" s="204">
        <f>IF(N4980="nulová",J4980,0)</f>
        <v>0</v>
      </c>
      <c r="BJ4980" s="24" t="s">
        <v>134</v>
      </c>
      <c r="BK4980" s="204">
        <f>ROUND(I4980*H4980,2)</f>
        <v>0</v>
      </c>
      <c r="BL4980" s="24" t="s">
        <v>133</v>
      </c>
      <c r="BM4980" s="24" t="s">
        <v>6215</v>
      </c>
    </row>
    <row r="4981" spans="2:65" s="1" customFormat="1" ht="13.5">
      <c r="B4981" s="41"/>
      <c r="C4981" s="63"/>
      <c r="D4981" s="205" t="s">
        <v>135</v>
      </c>
      <c r="E4981" s="63"/>
      <c r="F4981" s="206" t="s">
        <v>6214</v>
      </c>
      <c r="G4981" s="63"/>
      <c r="H4981" s="63"/>
      <c r="I4981" s="163"/>
      <c r="J4981" s="63"/>
      <c r="K4981" s="63"/>
      <c r="L4981" s="61"/>
      <c r="M4981" s="207"/>
      <c r="N4981" s="42"/>
      <c r="O4981" s="42"/>
      <c r="P4981" s="42"/>
      <c r="Q4981" s="42"/>
      <c r="R4981" s="42"/>
      <c r="S4981" s="42"/>
      <c r="T4981" s="78"/>
      <c r="AT4981" s="24" t="s">
        <v>135</v>
      </c>
      <c r="AU4981" s="24" t="s">
        <v>134</v>
      </c>
    </row>
    <row r="4982" spans="2:65" s="1" customFormat="1" ht="22.5" customHeight="1">
      <c r="B4982" s="41"/>
      <c r="C4982" s="193" t="s">
        <v>3787</v>
      </c>
      <c r="D4982" s="193" t="s">
        <v>129</v>
      </c>
      <c r="E4982" s="194" t="s">
        <v>6216</v>
      </c>
      <c r="F4982" s="195" t="s">
        <v>6217</v>
      </c>
      <c r="G4982" s="196" t="s">
        <v>132</v>
      </c>
      <c r="H4982" s="197">
        <v>1</v>
      </c>
      <c r="I4982" s="198"/>
      <c r="J4982" s="199">
        <f>ROUND(I4982*H4982,2)</f>
        <v>0</v>
      </c>
      <c r="K4982" s="195" t="s">
        <v>21</v>
      </c>
      <c r="L4982" s="61"/>
      <c r="M4982" s="200" t="s">
        <v>21</v>
      </c>
      <c r="N4982" s="201" t="s">
        <v>42</v>
      </c>
      <c r="O4982" s="42"/>
      <c r="P4982" s="202">
        <f>O4982*H4982</f>
        <v>0</v>
      </c>
      <c r="Q4982" s="202">
        <v>0</v>
      </c>
      <c r="R4982" s="202">
        <f>Q4982*H4982</f>
        <v>0</v>
      </c>
      <c r="S4982" s="202">
        <v>0</v>
      </c>
      <c r="T4982" s="203">
        <f>S4982*H4982</f>
        <v>0</v>
      </c>
      <c r="AR4982" s="24" t="s">
        <v>133</v>
      </c>
      <c r="AT4982" s="24" t="s">
        <v>129</v>
      </c>
      <c r="AU4982" s="24" t="s">
        <v>134</v>
      </c>
      <c r="AY4982" s="24" t="s">
        <v>126</v>
      </c>
      <c r="BE4982" s="204">
        <f>IF(N4982="základní",J4982,0)</f>
        <v>0</v>
      </c>
      <c r="BF4982" s="204">
        <f>IF(N4982="snížená",J4982,0)</f>
        <v>0</v>
      </c>
      <c r="BG4982" s="204">
        <f>IF(N4982="zákl. přenesená",J4982,0)</f>
        <v>0</v>
      </c>
      <c r="BH4982" s="204">
        <f>IF(N4982="sníž. přenesená",J4982,0)</f>
        <v>0</v>
      </c>
      <c r="BI4982" s="204">
        <f>IF(N4982="nulová",J4982,0)</f>
        <v>0</v>
      </c>
      <c r="BJ4982" s="24" t="s">
        <v>134</v>
      </c>
      <c r="BK4982" s="204">
        <f>ROUND(I4982*H4982,2)</f>
        <v>0</v>
      </c>
      <c r="BL4982" s="24" t="s">
        <v>133</v>
      </c>
      <c r="BM4982" s="24" t="s">
        <v>6218</v>
      </c>
    </row>
    <row r="4983" spans="2:65" s="1" customFormat="1" ht="13.5">
      <c r="B4983" s="41"/>
      <c r="C4983" s="63"/>
      <c r="D4983" s="205" t="s">
        <v>135</v>
      </c>
      <c r="E4983" s="63"/>
      <c r="F4983" s="206" t="s">
        <v>6217</v>
      </c>
      <c r="G4983" s="63"/>
      <c r="H4983" s="63"/>
      <c r="I4983" s="163"/>
      <c r="J4983" s="63"/>
      <c r="K4983" s="63"/>
      <c r="L4983" s="61"/>
      <c r="M4983" s="207"/>
      <c r="N4983" s="42"/>
      <c r="O4983" s="42"/>
      <c r="P4983" s="42"/>
      <c r="Q4983" s="42"/>
      <c r="R4983" s="42"/>
      <c r="S4983" s="42"/>
      <c r="T4983" s="78"/>
      <c r="AT4983" s="24" t="s">
        <v>135</v>
      </c>
      <c r="AU4983" s="24" t="s">
        <v>134</v>
      </c>
    </row>
    <row r="4984" spans="2:65" s="1" customFormat="1" ht="22.5" customHeight="1">
      <c r="B4984" s="41"/>
      <c r="C4984" s="193" t="s">
        <v>6219</v>
      </c>
      <c r="D4984" s="193" t="s">
        <v>129</v>
      </c>
      <c r="E4984" s="194" t="s">
        <v>6220</v>
      </c>
      <c r="F4984" s="195" t="s">
        <v>6221</v>
      </c>
      <c r="G4984" s="196" t="s">
        <v>132</v>
      </c>
      <c r="H4984" s="197">
        <v>1</v>
      </c>
      <c r="I4984" s="198"/>
      <c r="J4984" s="199">
        <f>ROUND(I4984*H4984,2)</f>
        <v>0</v>
      </c>
      <c r="K4984" s="195" t="s">
        <v>21</v>
      </c>
      <c r="L4984" s="61"/>
      <c r="M4984" s="200" t="s">
        <v>21</v>
      </c>
      <c r="N4984" s="201" t="s">
        <v>42</v>
      </c>
      <c r="O4984" s="42"/>
      <c r="P4984" s="202">
        <f>O4984*H4984</f>
        <v>0</v>
      </c>
      <c r="Q4984" s="202">
        <v>0</v>
      </c>
      <c r="R4984" s="202">
        <f>Q4984*H4984</f>
        <v>0</v>
      </c>
      <c r="S4984" s="202">
        <v>0</v>
      </c>
      <c r="T4984" s="203">
        <f>S4984*H4984</f>
        <v>0</v>
      </c>
      <c r="AR4984" s="24" t="s">
        <v>133</v>
      </c>
      <c r="AT4984" s="24" t="s">
        <v>129</v>
      </c>
      <c r="AU4984" s="24" t="s">
        <v>134</v>
      </c>
      <c r="AY4984" s="24" t="s">
        <v>126</v>
      </c>
      <c r="BE4984" s="204">
        <f>IF(N4984="základní",J4984,0)</f>
        <v>0</v>
      </c>
      <c r="BF4984" s="204">
        <f>IF(N4984="snížená",J4984,0)</f>
        <v>0</v>
      </c>
      <c r="BG4984" s="204">
        <f>IF(N4984="zákl. přenesená",J4984,0)</f>
        <v>0</v>
      </c>
      <c r="BH4984" s="204">
        <f>IF(N4984="sníž. přenesená",J4984,0)</f>
        <v>0</v>
      </c>
      <c r="BI4984" s="204">
        <f>IF(N4984="nulová",J4984,0)</f>
        <v>0</v>
      </c>
      <c r="BJ4984" s="24" t="s">
        <v>134</v>
      </c>
      <c r="BK4984" s="204">
        <f>ROUND(I4984*H4984,2)</f>
        <v>0</v>
      </c>
      <c r="BL4984" s="24" t="s">
        <v>133</v>
      </c>
      <c r="BM4984" s="24" t="s">
        <v>6222</v>
      </c>
    </row>
    <row r="4985" spans="2:65" s="1" customFormat="1" ht="13.5">
      <c r="B4985" s="41"/>
      <c r="C4985" s="63"/>
      <c r="D4985" s="205" t="s">
        <v>135</v>
      </c>
      <c r="E4985" s="63"/>
      <c r="F4985" s="206" t="s">
        <v>6221</v>
      </c>
      <c r="G4985" s="63"/>
      <c r="H4985" s="63"/>
      <c r="I4985" s="163"/>
      <c r="J4985" s="63"/>
      <c r="K4985" s="63"/>
      <c r="L4985" s="61"/>
      <c r="M4985" s="207"/>
      <c r="N4985" s="42"/>
      <c r="O4985" s="42"/>
      <c r="P4985" s="42"/>
      <c r="Q4985" s="42"/>
      <c r="R4985" s="42"/>
      <c r="S4985" s="42"/>
      <c r="T4985" s="78"/>
      <c r="AT4985" s="24" t="s">
        <v>135</v>
      </c>
      <c r="AU4985" s="24" t="s">
        <v>134</v>
      </c>
    </row>
    <row r="4986" spans="2:65" s="1" customFormat="1" ht="22.5" customHeight="1">
      <c r="B4986" s="41"/>
      <c r="C4986" s="193" t="s">
        <v>3790</v>
      </c>
      <c r="D4986" s="193" t="s">
        <v>129</v>
      </c>
      <c r="E4986" s="194" t="s">
        <v>6223</v>
      </c>
      <c r="F4986" s="195" t="s">
        <v>6224</v>
      </c>
      <c r="G4986" s="196" t="s">
        <v>132</v>
      </c>
      <c r="H4986" s="197">
        <v>1</v>
      </c>
      <c r="I4986" s="198"/>
      <c r="J4986" s="199">
        <f>ROUND(I4986*H4986,2)</f>
        <v>0</v>
      </c>
      <c r="K4986" s="195" t="s">
        <v>21</v>
      </c>
      <c r="L4986" s="61"/>
      <c r="M4986" s="200" t="s">
        <v>21</v>
      </c>
      <c r="N4986" s="201" t="s">
        <v>42</v>
      </c>
      <c r="O4986" s="42"/>
      <c r="P4986" s="202">
        <f>O4986*H4986</f>
        <v>0</v>
      </c>
      <c r="Q4986" s="202">
        <v>0</v>
      </c>
      <c r="R4986" s="202">
        <f>Q4986*H4986</f>
        <v>0</v>
      </c>
      <c r="S4986" s="202">
        <v>0</v>
      </c>
      <c r="T4986" s="203">
        <f>S4986*H4986</f>
        <v>0</v>
      </c>
      <c r="AR4986" s="24" t="s">
        <v>133</v>
      </c>
      <c r="AT4986" s="24" t="s">
        <v>129</v>
      </c>
      <c r="AU4986" s="24" t="s">
        <v>134</v>
      </c>
      <c r="AY4986" s="24" t="s">
        <v>126</v>
      </c>
      <c r="BE4986" s="204">
        <f>IF(N4986="základní",J4986,0)</f>
        <v>0</v>
      </c>
      <c r="BF4986" s="204">
        <f>IF(N4986="snížená",J4986,0)</f>
        <v>0</v>
      </c>
      <c r="BG4986" s="204">
        <f>IF(N4986="zákl. přenesená",J4986,0)</f>
        <v>0</v>
      </c>
      <c r="BH4986" s="204">
        <f>IF(N4986="sníž. přenesená",J4986,0)</f>
        <v>0</v>
      </c>
      <c r="BI4986" s="204">
        <f>IF(N4986="nulová",J4986,0)</f>
        <v>0</v>
      </c>
      <c r="BJ4986" s="24" t="s">
        <v>134</v>
      </c>
      <c r="BK4986" s="204">
        <f>ROUND(I4986*H4986,2)</f>
        <v>0</v>
      </c>
      <c r="BL4986" s="24" t="s">
        <v>133</v>
      </c>
      <c r="BM4986" s="24" t="s">
        <v>6225</v>
      </c>
    </row>
    <row r="4987" spans="2:65" s="1" customFormat="1" ht="13.5">
      <c r="B4987" s="41"/>
      <c r="C4987" s="63"/>
      <c r="D4987" s="208" t="s">
        <v>135</v>
      </c>
      <c r="E4987" s="63"/>
      <c r="F4987" s="209" t="s">
        <v>6224</v>
      </c>
      <c r="G4987" s="63"/>
      <c r="H4987" s="63"/>
      <c r="I4987" s="163"/>
      <c r="J4987" s="63"/>
      <c r="K4987" s="63"/>
      <c r="L4987" s="61"/>
      <c r="M4987" s="207"/>
      <c r="N4987" s="42"/>
      <c r="O4987" s="42"/>
      <c r="P4987" s="42"/>
      <c r="Q4987" s="42"/>
      <c r="R4987" s="42"/>
      <c r="S4987" s="42"/>
      <c r="T4987" s="78"/>
      <c r="AT4987" s="24" t="s">
        <v>135</v>
      </c>
      <c r="AU4987" s="24" t="s">
        <v>134</v>
      </c>
    </row>
    <row r="4988" spans="2:65" s="10" customFormat="1" ht="29.85" customHeight="1">
      <c r="B4988" s="176"/>
      <c r="C4988" s="177"/>
      <c r="D4988" s="190" t="s">
        <v>69</v>
      </c>
      <c r="E4988" s="191" t="s">
        <v>6226</v>
      </c>
      <c r="F4988" s="191" t="s">
        <v>6227</v>
      </c>
      <c r="G4988" s="177"/>
      <c r="H4988" s="177"/>
      <c r="I4988" s="180"/>
      <c r="J4988" s="192">
        <f>BK4988</f>
        <v>0</v>
      </c>
      <c r="K4988" s="177"/>
      <c r="L4988" s="182"/>
      <c r="M4988" s="183"/>
      <c r="N4988" s="184"/>
      <c r="O4988" s="184"/>
      <c r="P4988" s="185">
        <f>SUM(P4989:P4992)</f>
        <v>0</v>
      </c>
      <c r="Q4988" s="184"/>
      <c r="R4988" s="185">
        <f>SUM(R4989:R4992)</f>
        <v>0</v>
      </c>
      <c r="S4988" s="184"/>
      <c r="T4988" s="186">
        <f>SUM(T4989:T4992)</f>
        <v>0</v>
      </c>
      <c r="AR4988" s="187" t="s">
        <v>138</v>
      </c>
      <c r="AT4988" s="188" t="s">
        <v>69</v>
      </c>
      <c r="AU4988" s="188" t="s">
        <v>78</v>
      </c>
      <c r="AY4988" s="187" t="s">
        <v>126</v>
      </c>
      <c r="BK4988" s="189">
        <f>SUM(BK4989:BK4992)</f>
        <v>0</v>
      </c>
    </row>
    <row r="4989" spans="2:65" s="1" customFormat="1" ht="22.5" customHeight="1">
      <c r="B4989" s="41"/>
      <c r="C4989" s="193" t="s">
        <v>6228</v>
      </c>
      <c r="D4989" s="193" t="s">
        <v>129</v>
      </c>
      <c r="E4989" s="194" t="s">
        <v>6229</v>
      </c>
      <c r="F4989" s="195" t="s">
        <v>6230</v>
      </c>
      <c r="G4989" s="196" t="s">
        <v>132</v>
      </c>
      <c r="H4989" s="197">
        <v>1</v>
      </c>
      <c r="I4989" s="198"/>
      <c r="J4989" s="199">
        <f>ROUND(I4989*H4989,2)</f>
        <v>0</v>
      </c>
      <c r="K4989" s="195" t="s">
        <v>21</v>
      </c>
      <c r="L4989" s="61"/>
      <c r="M4989" s="200" t="s">
        <v>21</v>
      </c>
      <c r="N4989" s="201" t="s">
        <v>42</v>
      </c>
      <c r="O4989" s="42"/>
      <c r="P4989" s="202">
        <f>O4989*H4989</f>
        <v>0</v>
      </c>
      <c r="Q4989" s="202">
        <v>0</v>
      </c>
      <c r="R4989" s="202">
        <f>Q4989*H4989</f>
        <v>0</v>
      </c>
      <c r="S4989" s="202">
        <v>0</v>
      </c>
      <c r="T4989" s="203">
        <f>S4989*H4989</f>
        <v>0</v>
      </c>
      <c r="AR4989" s="24" t="s">
        <v>496</v>
      </c>
      <c r="AT4989" s="24" t="s">
        <v>129</v>
      </c>
      <c r="AU4989" s="24" t="s">
        <v>134</v>
      </c>
      <c r="AY4989" s="24" t="s">
        <v>126</v>
      </c>
      <c r="BE4989" s="204">
        <f>IF(N4989="základní",J4989,0)</f>
        <v>0</v>
      </c>
      <c r="BF4989" s="204">
        <f>IF(N4989="snížená",J4989,0)</f>
        <v>0</v>
      </c>
      <c r="BG4989" s="204">
        <f>IF(N4989="zákl. přenesená",J4989,0)</f>
        <v>0</v>
      </c>
      <c r="BH4989" s="204">
        <f>IF(N4989="sníž. přenesená",J4989,0)</f>
        <v>0</v>
      </c>
      <c r="BI4989" s="204">
        <f>IF(N4989="nulová",J4989,0)</f>
        <v>0</v>
      </c>
      <c r="BJ4989" s="24" t="s">
        <v>134</v>
      </c>
      <c r="BK4989" s="204">
        <f>ROUND(I4989*H4989,2)</f>
        <v>0</v>
      </c>
      <c r="BL4989" s="24" t="s">
        <v>496</v>
      </c>
      <c r="BM4989" s="24" t="s">
        <v>6231</v>
      </c>
    </row>
    <row r="4990" spans="2:65" s="1" customFormat="1" ht="13.5">
      <c r="B4990" s="41"/>
      <c r="C4990" s="63"/>
      <c r="D4990" s="205" t="s">
        <v>135</v>
      </c>
      <c r="E4990" s="63"/>
      <c r="F4990" s="206" t="s">
        <v>6230</v>
      </c>
      <c r="G4990" s="63"/>
      <c r="H4990" s="63"/>
      <c r="I4990" s="163"/>
      <c r="J4990" s="63"/>
      <c r="K4990" s="63"/>
      <c r="L4990" s="61"/>
      <c r="M4990" s="207"/>
      <c r="N4990" s="42"/>
      <c r="O4990" s="42"/>
      <c r="P4990" s="42"/>
      <c r="Q4990" s="42"/>
      <c r="R4990" s="42"/>
      <c r="S4990" s="42"/>
      <c r="T4990" s="78"/>
      <c r="AT4990" s="24" t="s">
        <v>135</v>
      </c>
      <c r="AU4990" s="24" t="s">
        <v>134</v>
      </c>
    </row>
    <row r="4991" spans="2:65" s="1" customFormat="1" ht="44.25" customHeight="1">
      <c r="B4991" s="41"/>
      <c r="C4991" s="193" t="s">
        <v>3809</v>
      </c>
      <c r="D4991" s="193" t="s">
        <v>129</v>
      </c>
      <c r="E4991" s="194" t="s">
        <v>6232</v>
      </c>
      <c r="F4991" s="195" t="s">
        <v>6233</v>
      </c>
      <c r="G4991" s="196" t="s">
        <v>489</v>
      </c>
      <c r="H4991" s="197">
        <v>1</v>
      </c>
      <c r="I4991" s="198"/>
      <c r="J4991" s="199">
        <f>ROUND(I4991*H4991,2)</f>
        <v>0</v>
      </c>
      <c r="K4991" s="195" t="s">
        <v>21</v>
      </c>
      <c r="L4991" s="61"/>
      <c r="M4991" s="200" t="s">
        <v>21</v>
      </c>
      <c r="N4991" s="201" t="s">
        <v>42</v>
      </c>
      <c r="O4991" s="42"/>
      <c r="P4991" s="202">
        <f>O4991*H4991</f>
        <v>0</v>
      </c>
      <c r="Q4991" s="202">
        <v>0</v>
      </c>
      <c r="R4991" s="202">
        <f>Q4991*H4991</f>
        <v>0</v>
      </c>
      <c r="S4991" s="202">
        <v>0</v>
      </c>
      <c r="T4991" s="203">
        <f>S4991*H4991</f>
        <v>0</v>
      </c>
      <c r="AR4991" s="24" t="s">
        <v>496</v>
      </c>
      <c r="AT4991" s="24" t="s">
        <v>129</v>
      </c>
      <c r="AU4991" s="24" t="s">
        <v>134</v>
      </c>
      <c r="AY4991" s="24" t="s">
        <v>126</v>
      </c>
      <c r="BE4991" s="204">
        <f>IF(N4991="základní",J4991,0)</f>
        <v>0</v>
      </c>
      <c r="BF4991" s="204">
        <f>IF(N4991="snížená",J4991,0)</f>
        <v>0</v>
      </c>
      <c r="BG4991" s="204">
        <f>IF(N4991="zákl. přenesená",J4991,0)</f>
        <v>0</v>
      </c>
      <c r="BH4991" s="204">
        <f>IF(N4991="sníž. přenesená",J4991,0)</f>
        <v>0</v>
      </c>
      <c r="BI4991" s="204">
        <f>IF(N4991="nulová",J4991,0)</f>
        <v>0</v>
      </c>
      <c r="BJ4991" s="24" t="s">
        <v>134</v>
      </c>
      <c r="BK4991" s="204">
        <f>ROUND(I4991*H4991,2)</f>
        <v>0</v>
      </c>
      <c r="BL4991" s="24" t="s">
        <v>496</v>
      </c>
      <c r="BM4991" s="24" t="s">
        <v>6234</v>
      </c>
    </row>
    <row r="4992" spans="2:65" s="1" customFormat="1" ht="40.5">
      <c r="B4992" s="41"/>
      <c r="C4992" s="63"/>
      <c r="D4992" s="208" t="s">
        <v>135</v>
      </c>
      <c r="E4992" s="63"/>
      <c r="F4992" s="209" t="s">
        <v>6233</v>
      </c>
      <c r="G4992" s="63"/>
      <c r="H4992" s="63"/>
      <c r="I4992" s="163"/>
      <c r="J4992" s="63"/>
      <c r="K4992" s="63"/>
      <c r="L4992" s="61"/>
      <c r="M4992" s="207"/>
      <c r="N4992" s="42"/>
      <c r="O4992" s="42"/>
      <c r="P4992" s="42"/>
      <c r="Q4992" s="42"/>
      <c r="R4992" s="42"/>
      <c r="S4992" s="42"/>
      <c r="T4992" s="78"/>
      <c r="AT4992" s="24" t="s">
        <v>135</v>
      </c>
      <c r="AU4992" s="24" t="s">
        <v>134</v>
      </c>
    </row>
    <row r="4993" spans="2:65" s="10" customFormat="1" ht="29.85" customHeight="1">
      <c r="B4993" s="176"/>
      <c r="C4993" s="177"/>
      <c r="D4993" s="190" t="s">
        <v>69</v>
      </c>
      <c r="E4993" s="191" t="s">
        <v>6235</v>
      </c>
      <c r="F4993" s="191" t="s">
        <v>6236</v>
      </c>
      <c r="G4993" s="177"/>
      <c r="H4993" s="177"/>
      <c r="I4993" s="180"/>
      <c r="J4993" s="192">
        <f>BK4993</f>
        <v>0</v>
      </c>
      <c r="K4993" s="177"/>
      <c r="L4993" s="182"/>
      <c r="M4993" s="183"/>
      <c r="N4993" s="184"/>
      <c r="O4993" s="184"/>
      <c r="P4993" s="185">
        <f>SUM(P4994:P4999)</f>
        <v>0</v>
      </c>
      <c r="Q4993" s="184"/>
      <c r="R4993" s="185">
        <f>SUM(R4994:R4999)</f>
        <v>0</v>
      </c>
      <c r="S4993" s="184"/>
      <c r="T4993" s="186">
        <f>SUM(T4994:T4999)</f>
        <v>0</v>
      </c>
      <c r="AR4993" s="187" t="s">
        <v>138</v>
      </c>
      <c r="AT4993" s="188" t="s">
        <v>69</v>
      </c>
      <c r="AU4993" s="188" t="s">
        <v>78</v>
      </c>
      <c r="AY4993" s="187" t="s">
        <v>126</v>
      </c>
      <c r="BK4993" s="189">
        <f>SUM(BK4994:BK4999)</f>
        <v>0</v>
      </c>
    </row>
    <row r="4994" spans="2:65" s="1" customFormat="1" ht="22.5" customHeight="1">
      <c r="B4994" s="41"/>
      <c r="C4994" s="193" t="s">
        <v>6237</v>
      </c>
      <c r="D4994" s="193" t="s">
        <v>129</v>
      </c>
      <c r="E4994" s="194" t="s">
        <v>6238</v>
      </c>
      <c r="F4994" s="195" t="s">
        <v>6239</v>
      </c>
      <c r="G4994" s="196" t="s">
        <v>400</v>
      </c>
      <c r="H4994" s="197">
        <v>3.6859999999999999</v>
      </c>
      <c r="I4994" s="198"/>
      <c r="J4994" s="199">
        <f>ROUND(I4994*H4994,2)</f>
        <v>0</v>
      </c>
      <c r="K4994" s="195" t="s">
        <v>21</v>
      </c>
      <c r="L4994" s="61"/>
      <c r="M4994" s="200" t="s">
        <v>21</v>
      </c>
      <c r="N4994" s="201" t="s">
        <v>42</v>
      </c>
      <c r="O4994" s="42"/>
      <c r="P4994" s="202">
        <f>O4994*H4994</f>
        <v>0</v>
      </c>
      <c r="Q4994" s="202">
        <v>0</v>
      </c>
      <c r="R4994" s="202">
        <f>Q4994*H4994</f>
        <v>0</v>
      </c>
      <c r="S4994" s="202">
        <v>0</v>
      </c>
      <c r="T4994" s="203">
        <f>S4994*H4994</f>
        <v>0</v>
      </c>
      <c r="AR4994" s="24" t="s">
        <v>496</v>
      </c>
      <c r="AT4994" s="24" t="s">
        <v>129</v>
      </c>
      <c r="AU4994" s="24" t="s">
        <v>134</v>
      </c>
      <c r="AY4994" s="24" t="s">
        <v>126</v>
      </c>
      <c r="BE4994" s="204">
        <f>IF(N4994="základní",J4994,0)</f>
        <v>0</v>
      </c>
      <c r="BF4994" s="204">
        <f>IF(N4994="snížená",J4994,0)</f>
        <v>0</v>
      </c>
      <c r="BG4994" s="204">
        <f>IF(N4994="zákl. přenesená",J4994,0)</f>
        <v>0</v>
      </c>
      <c r="BH4994" s="204">
        <f>IF(N4994="sníž. přenesená",J4994,0)</f>
        <v>0</v>
      </c>
      <c r="BI4994" s="204">
        <f>IF(N4994="nulová",J4994,0)</f>
        <v>0</v>
      </c>
      <c r="BJ4994" s="24" t="s">
        <v>134</v>
      </c>
      <c r="BK4994" s="204">
        <f>ROUND(I4994*H4994,2)</f>
        <v>0</v>
      </c>
      <c r="BL4994" s="24" t="s">
        <v>496</v>
      </c>
      <c r="BM4994" s="24" t="s">
        <v>6240</v>
      </c>
    </row>
    <row r="4995" spans="2:65" s="1" customFormat="1" ht="13.5">
      <c r="B4995" s="41"/>
      <c r="C4995" s="63"/>
      <c r="D4995" s="208" t="s">
        <v>135</v>
      </c>
      <c r="E4995" s="63"/>
      <c r="F4995" s="209" t="s">
        <v>6239</v>
      </c>
      <c r="G4995" s="63"/>
      <c r="H4995" s="63"/>
      <c r="I4995" s="163"/>
      <c r="J4995" s="63"/>
      <c r="K4995" s="63"/>
      <c r="L4995" s="61"/>
      <c r="M4995" s="207"/>
      <c r="N4995" s="42"/>
      <c r="O4995" s="42"/>
      <c r="P4995" s="42"/>
      <c r="Q4995" s="42"/>
      <c r="R4995" s="42"/>
      <c r="S4995" s="42"/>
      <c r="T4995" s="78"/>
      <c r="AT4995" s="24" t="s">
        <v>135</v>
      </c>
      <c r="AU4995" s="24" t="s">
        <v>134</v>
      </c>
    </row>
    <row r="4996" spans="2:65" s="11" customFormat="1" ht="13.5">
      <c r="B4996" s="210"/>
      <c r="C4996" s="211"/>
      <c r="D4996" s="208" t="s">
        <v>171</v>
      </c>
      <c r="E4996" s="212" t="s">
        <v>21</v>
      </c>
      <c r="F4996" s="213" t="s">
        <v>6241</v>
      </c>
      <c r="G4996" s="211"/>
      <c r="H4996" s="214">
        <v>3.6859999999999999</v>
      </c>
      <c r="I4996" s="215"/>
      <c r="J4996" s="211"/>
      <c r="K4996" s="211"/>
      <c r="L4996" s="216"/>
      <c r="M4996" s="217"/>
      <c r="N4996" s="218"/>
      <c r="O4996" s="218"/>
      <c r="P4996" s="218"/>
      <c r="Q4996" s="218"/>
      <c r="R4996" s="218"/>
      <c r="S4996" s="218"/>
      <c r="T4996" s="219"/>
      <c r="AT4996" s="220" t="s">
        <v>171</v>
      </c>
      <c r="AU4996" s="220" t="s">
        <v>134</v>
      </c>
      <c r="AV4996" s="11" t="s">
        <v>134</v>
      </c>
      <c r="AW4996" s="11" t="s">
        <v>33</v>
      </c>
      <c r="AX4996" s="11" t="s">
        <v>70</v>
      </c>
      <c r="AY4996" s="220" t="s">
        <v>126</v>
      </c>
    </row>
    <row r="4997" spans="2:65" s="12" customFormat="1" ht="13.5">
      <c r="B4997" s="221"/>
      <c r="C4997" s="222"/>
      <c r="D4997" s="205" t="s">
        <v>171</v>
      </c>
      <c r="E4997" s="248" t="s">
        <v>21</v>
      </c>
      <c r="F4997" s="249" t="s">
        <v>174</v>
      </c>
      <c r="G4997" s="222"/>
      <c r="H4997" s="250">
        <v>3.6859999999999999</v>
      </c>
      <c r="I4997" s="226"/>
      <c r="J4997" s="222"/>
      <c r="K4997" s="222"/>
      <c r="L4997" s="227"/>
      <c r="M4997" s="228"/>
      <c r="N4997" s="229"/>
      <c r="O4997" s="229"/>
      <c r="P4997" s="229"/>
      <c r="Q4997" s="229"/>
      <c r="R4997" s="229"/>
      <c r="S4997" s="229"/>
      <c r="T4997" s="230"/>
      <c r="AT4997" s="231" t="s">
        <v>171</v>
      </c>
      <c r="AU4997" s="231" t="s">
        <v>134</v>
      </c>
      <c r="AV4997" s="12" t="s">
        <v>133</v>
      </c>
      <c r="AW4997" s="12" t="s">
        <v>33</v>
      </c>
      <c r="AX4997" s="12" t="s">
        <v>78</v>
      </c>
      <c r="AY4997" s="231" t="s">
        <v>126</v>
      </c>
    </row>
    <row r="4998" spans="2:65" s="1" customFormat="1" ht="22.5" customHeight="1">
      <c r="B4998" s="41"/>
      <c r="C4998" s="251" t="s">
        <v>3813</v>
      </c>
      <c r="D4998" s="251" t="s">
        <v>391</v>
      </c>
      <c r="E4998" s="252" t="s">
        <v>6242</v>
      </c>
      <c r="F4998" s="253" t="s">
        <v>6243</v>
      </c>
      <c r="G4998" s="254" t="s">
        <v>400</v>
      </c>
      <c r="H4998" s="255">
        <v>3.6859999999999999</v>
      </c>
      <c r="I4998" s="256"/>
      <c r="J4998" s="257">
        <f>ROUND(I4998*H4998,2)</f>
        <v>0</v>
      </c>
      <c r="K4998" s="253" t="s">
        <v>21</v>
      </c>
      <c r="L4998" s="258"/>
      <c r="M4998" s="259" t="s">
        <v>21</v>
      </c>
      <c r="N4998" s="260" t="s">
        <v>42</v>
      </c>
      <c r="O4998" s="42"/>
      <c r="P4998" s="202">
        <f>O4998*H4998</f>
        <v>0</v>
      </c>
      <c r="Q4998" s="202">
        <v>0</v>
      </c>
      <c r="R4998" s="202">
        <f>Q4998*H4998</f>
        <v>0</v>
      </c>
      <c r="S4998" s="202">
        <v>0</v>
      </c>
      <c r="T4998" s="203">
        <f>S4998*H4998</f>
        <v>0</v>
      </c>
      <c r="AR4998" s="24" t="s">
        <v>1169</v>
      </c>
      <c r="AT4998" s="24" t="s">
        <v>391</v>
      </c>
      <c r="AU4998" s="24" t="s">
        <v>134</v>
      </c>
      <c r="AY4998" s="24" t="s">
        <v>126</v>
      </c>
      <c r="BE4998" s="204">
        <f>IF(N4998="základní",J4998,0)</f>
        <v>0</v>
      </c>
      <c r="BF4998" s="204">
        <f>IF(N4998="snížená",J4998,0)</f>
        <v>0</v>
      </c>
      <c r="BG4998" s="204">
        <f>IF(N4998="zákl. přenesená",J4998,0)</f>
        <v>0</v>
      </c>
      <c r="BH4998" s="204">
        <f>IF(N4998="sníž. přenesená",J4998,0)</f>
        <v>0</v>
      </c>
      <c r="BI4998" s="204">
        <f>IF(N4998="nulová",J4998,0)</f>
        <v>0</v>
      </c>
      <c r="BJ4998" s="24" t="s">
        <v>134</v>
      </c>
      <c r="BK4998" s="204">
        <f>ROUND(I4998*H4998,2)</f>
        <v>0</v>
      </c>
      <c r="BL4998" s="24" t="s">
        <v>496</v>
      </c>
      <c r="BM4998" s="24" t="s">
        <v>6244</v>
      </c>
    </row>
    <row r="4999" spans="2:65" s="1" customFormat="1" ht="13.5">
      <c r="B4999" s="41"/>
      <c r="C4999" s="63"/>
      <c r="D4999" s="208" t="s">
        <v>135</v>
      </c>
      <c r="E4999" s="63"/>
      <c r="F4999" s="209" t="s">
        <v>6243</v>
      </c>
      <c r="G4999" s="63"/>
      <c r="H4999" s="63"/>
      <c r="I4999" s="163"/>
      <c r="J4999" s="63"/>
      <c r="K4999" s="63"/>
      <c r="L4999" s="61"/>
      <c r="M4999" s="232"/>
      <c r="N4999" s="233"/>
      <c r="O4999" s="233"/>
      <c r="P4999" s="233"/>
      <c r="Q4999" s="233"/>
      <c r="R4999" s="233"/>
      <c r="S4999" s="233"/>
      <c r="T4999" s="234"/>
      <c r="AT4999" s="24" t="s">
        <v>135</v>
      </c>
      <c r="AU4999" s="24" t="s">
        <v>134</v>
      </c>
    </row>
    <row r="5000" spans="2:65" s="1" customFormat="1" ht="6.95" customHeight="1">
      <c r="B5000" s="56"/>
      <c r="C5000" s="57"/>
      <c r="D5000" s="57"/>
      <c r="E5000" s="57"/>
      <c r="F5000" s="57"/>
      <c r="G5000" s="57"/>
      <c r="H5000" s="57"/>
      <c r="I5000" s="139"/>
      <c r="J5000" s="57"/>
      <c r="K5000" s="57"/>
      <c r="L5000" s="61"/>
    </row>
  </sheetData>
  <sheetProtection password="CC35" sheet="1" objects="1" scenarios="1" formatCells="0" formatColumns="0" formatRows="0" sort="0" autoFilter="0"/>
  <autoFilter ref="C170:K4999"/>
  <mergeCells count="9">
    <mergeCell ref="E161:H161"/>
    <mergeCell ref="E163:H163"/>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170" display="3) Soupis prací"/>
    <hyperlink ref="L1:V1" location="'Rekapitulace stavby'!C2" display="Rekapitulace stavby"/>
  </hyperlinks>
  <pageMargins left="0.58333330000000005" right="0.58333330000000005" top="0.58333330000000005" bottom="0.58333330000000005" header="0" footer="0"/>
  <pageSetup paperSize="9" scale="60" fitToHeight="100" orientation="landscape" blackAndWhite="1" r:id="rId1"/>
  <headerFooter>
    <oddFooter>&amp;CStrana &amp;P z &amp;N</oddFooter>
  </headerFooter>
  <drawing r:id="rId2"/>
</worksheet>
</file>

<file path=xl/worksheets/sheet4.xml><?xml version="1.0" encoding="utf-8"?>
<worksheet xmlns="http://schemas.openxmlformats.org/spreadsheetml/2006/main" xmlns:r="http://schemas.openxmlformats.org/officeDocument/2006/relationships">
  <sheetPr>
    <pageSetUpPr fitToPage="1"/>
  </sheetPr>
  <dimension ref="A1:BR3299"/>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1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1"/>
      <c r="B1" s="112"/>
      <c r="C1" s="112"/>
      <c r="D1" s="113" t="s">
        <v>1</v>
      </c>
      <c r="E1" s="112"/>
      <c r="F1" s="114" t="s">
        <v>92</v>
      </c>
      <c r="G1" s="398" t="s">
        <v>93</v>
      </c>
      <c r="H1" s="398"/>
      <c r="I1" s="115"/>
      <c r="J1" s="114" t="s">
        <v>94</v>
      </c>
      <c r="K1" s="113" t="s">
        <v>95</v>
      </c>
      <c r="L1" s="114" t="s">
        <v>96</v>
      </c>
      <c r="M1" s="114"/>
      <c r="N1" s="114"/>
      <c r="O1" s="114"/>
      <c r="P1" s="114"/>
      <c r="Q1" s="114"/>
      <c r="R1" s="114"/>
      <c r="S1" s="114"/>
      <c r="T1" s="114"/>
      <c r="U1" s="20"/>
      <c r="V1" s="20"/>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row>
    <row r="2" spans="1:70" ht="36.950000000000003" customHeight="1">
      <c r="L2" s="390"/>
      <c r="M2" s="390"/>
      <c r="N2" s="390"/>
      <c r="O2" s="390"/>
      <c r="P2" s="390"/>
      <c r="Q2" s="390"/>
      <c r="R2" s="390"/>
      <c r="S2" s="390"/>
      <c r="T2" s="390"/>
      <c r="U2" s="390"/>
      <c r="V2" s="390"/>
      <c r="AT2" s="24" t="s">
        <v>85</v>
      </c>
    </row>
    <row r="3" spans="1:70" ht="6.95" customHeight="1">
      <c r="B3" s="25"/>
      <c r="C3" s="26"/>
      <c r="D3" s="26"/>
      <c r="E3" s="26"/>
      <c r="F3" s="26"/>
      <c r="G3" s="26"/>
      <c r="H3" s="26"/>
      <c r="I3" s="116"/>
      <c r="J3" s="26"/>
      <c r="K3" s="27"/>
      <c r="AT3" s="24" t="s">
        <v>78</v>
      </c>
    </row>
    <row r="4" spans="1:70" ht="36.950000000000003" customHeight="1">
      <c r="B4" s="28"/>
      <c r="C4" s="29"/>
      <c r="D4" s="30" t="s">
        <v>97</v>
      </c>
      <c r="E4" s="29"/>
      <c r="F4" s="29"/>
      <c r="G4" s="29"/>
      <c r="H4" s="29"/>
      <c r="I4" s="117"/>
      <c r="J4" s="29"/>
      <c r="K4" s="31"/>
      <c r="M4" s="32" t="s">
        <v>12</v>
      </c>
      <c r="AT4" s="24" t="s">
        <v>6</v>
      </c>
    </row>
    <row r="5" spans="1:70" ht="6.95" customHeight="1">
      <c r="B5" s="28"/>
      <c r="C5" s="29"/>
      <c r="D5" s="29"/>
      <c r="E5" s="29"/>
      <c r="F5" s="29"/>
      <c r="G5" s="29"/>
      <c r="H5" s="29"/>
      <c r="I5" s="117"/>
      <c r="J5" s="29"/>
      <c r="K5" s="31"/>
    </row>
    <row r="6" spans="1:70">
      <c r="B6" s="28"/>
      <c r="C6" s="29"/>
      <c r="D6" s="37" t="s">
        <v>18</v>
      </c>
      <c r="E6" s="29"/>
      <c r="F6" s="29"/>
      <c r="G6" s="29"/>
      <c r="H6" s="29"/>
      <c r="I6" s="117"/>
      <c r="J6" s="29"/>
      <c r="K6" s="31"/>
    </row>
    <row r="7" spans="1:70" ht="22.5" customHeight="1">
      <c r="B7" s="28"/>
      <c r="C7" s="29"/>
      <c r="D7" s="29"/>
      <c r="E7" s="391" t="str">
        <f>'Rekapitulace stavby'!K6</f>
        <v>Rekonstrukce a přístavba domova důchodců</v>
      </c>
      <c r="F7" s="392"/>
      <c r="G7" s="392"/>
      <c r="H7" s="392"/>
      <c r="I7" s="117"/>
      <c r="J7" s="29"/>
      <c r="K7" s="31"/>
    </row>
    <row r="8" spans="1:70" s="1" customFormat="1">
      <c r="B8" s="41"/>
      <c r="C8" s="42"/>
      <c r="D8" s="37" t="s">
        <v>98</v>
      </c>
      <c r="E8" s="42"/>
      <c r="F8" s="42"/>
      <c r="G8" s="42"/>
      <c r="H8" s="42"/>
      <c r="I8" s="118"/>
      <c r="J8" s="42"/>
      <c r="K8" s="45"/>
    </row>
    <row r="9" spans="1:70" s="1" customFormat="1" ht="36.950000000000003" customHeight="1">
      <c r="B9" s="41"/>
      <c r="C9" s="42"/>
      <c r="D9" s="42"/>
      <c r="E9" s="393" t="s">
        <v>6245</v>
      </c>
      <c r="F9" s="394"/>
      <c r="G9" s="394"/>
      <c r="H9" s="394"/>
      <c r="I9" s="118"/>
      <c r="J9" s="42"/>
      <c r="K9" s="45"/>
    </row>
    <row r="10" spans="1:70" s="1" customFormat="1" ht="13.5">
      <c r="B10" s="41"/>
      <c r="C10" s="42"/>
      <c r="D10" s="42"/>
      <c r="E10" s="42"/>
      <c r="F10" s="42"/>
      <c r="G10" s="42"/>
      <c r="H10" s="42"/>
      <c r="I10" s="118"/>
      <c r="J10" s="42"/>
      <c r="K10" s="45"/>
    </row>
    <row r="11" spans="1:70" s="1" customFormat="1" ht="14.45" customHeight="1">
      <c r="B11" s="41"/>
      <c r="C11" s="42"/>
      <c r="D11" s="37" t="s">
        <v>20</v>
      </c>
      <c r="E11" s="42"/>
      <c r="F11" s="35" t="s">
        <v>21</v>
      </c>
      <c r="G11" s="42"/>
      <c r="H11" s="42"/>
      <c r="I11" s="119" t="s">
        <v>22</v>
      </c>
      <c r="J11" s="35" t="s">
        <v>21</v>
      </c>
      <c r="K11" s="45"/>
    </row>
    <row r="12" spans="1:70" s="1" customFormat="1" ht="14.45" customHeight="1">
      <c r="B12" s="41"/>
      <c r="C12" s="42"/>
      <c r="D12" s="37" t="s">
        <v>23</v>
      </c>
      <c r="E12" s="42"/>
      <c r="F12" s="35" t="s">
        <v>24</v>
      </c>
      <c r="G12" s="42"/>
      <c r="H12" s="42"/>
      <c r="I12" s="119" t="s">
        <v>25</v>
      </c>
      <c r="J12" s="120" t="str">
        <f>'Rekapitulace stavby'!AN8</f>
        <v>24. 4. 2017</v>
      </c>
      <c r="K12" s="45"/>
    </row>
    <row r="13" spans="1:70" s="1" customFormat="1" ht="10.9" customHeight="1">
      <c r="B13" s="41"/>
      <c r="C13" s="42"/>
      <c r="D13" s="42"/>
      <c r="E13" s="42"/>
      <c r="F13" s="42"/>
      <c r="G13" s="42"/>
      <c r="H13" s="42"/>
      <c r="I13" s="118"/>
      <c r="J13" s="42"/>
      <c r="K13" s="45"/>
    </row>
    <row r="14" spans="1:70" s="1" customFormat="1" ht="14.45" customHeight="1">
      <c r="B14" s="41"/>
      <c r="C14" s="42"/>
      <c r="D14" s="37" t="s">
        <v>27</v>
      </c>
      <c r="E14" s="42"/>
      <c r="F14" s="42"/>
      <c r="G14" s="42"/>
      <c r="H14" s="42"/>
      <c r="I14" s="119" t="s">
        <v>28</v>
      </c>
      <c r="J14" s="35" t="str">
        <f>IF('Rekapitulace stavby'!AN10="","",'Rekapitulace stavby'!AN10)</f>
        <v/>
      </c>
      <c r="K14" s="45"/>
    </row>
    <row r="15" spans="1:70" s="1" customFormat="1" ht="18" customHeight="1">
      <c r="B15" s="41"/>
      <c r="C15" s="42"/>
      <c r="D15" s="42"/>
      <c r="E15" s="35" t="str">
        <f>IF('Rekapitulace stavby'!E11="","",'Rekapitulace stavby'!E11)</f>
        <v xml:space="preserve"> </v>
      </c>
      <c r="F15" s="42"/>
      <c r="G15" s="42"/>
      <c r="H15" s="42"/>
      <c r="I15" s="119" t="s">
        <v>29</v>
      </c>
      <c r="J15" s="35" t="str">
        <f>IF('Rekapitulace stavby'!AN11="","",'Rekapitulace stavby'!AN11)</f>
        <v/>
      </c>
      <c r="K15" s="45"/>
    </row>
    <row r="16" spans="1:70" s="1" customFormat="1" ht="6.95" customHeight="1">
      <c r="B16" s="41"/>
      <c r="C16" s="42"/>
      <c r="D16" s="42"/>
      <c r="E16" s="42"/>
      <c r="F16" s="42"/>
      <c r="G16" s="42"/>
      <c r="H16" s="42"/>
      <c r="I16" s="118"/>
      <c r="J16" s="42"/>
      <c r="K16" s="45"/>
    </row>
    <row r="17" spans="2:11" s="1" customFormat="1" ht="14.45" customHeight="1">
      <c r="B17" s="41"/>
      <c r="C17" s="42"/>
      <c r="D17" s="37" t="s">
        <v>30</v>
      </c>
      <c r="E17" s="42"/>
      <c r="F17" s="42"/>
      <c r="G17" s="42"/>
      <c r="H17" s="42"/>
      <c r="I17" s="119" t="s">
        <v>28</v>
      </c>
      <c r="J17" s="35" t="str">
        <f>IF('Rekapitulace stavby'!AN13="Vyplň údaj","",IF('Rekapitulace stavby'!AN13="","",'Rekapitulace stavby'!AN13))</f>
        <v/>
      </c>
      <c r="K17" s="45"/>
    </row>
    <row r="18" spans="2:11" s="1" customFormat="1" ht="18" customHeight="1">
      <c r="B18" s="41"/>
      <c r="C18" s="42"/>
      <c r="D18" s="42"/>
      <c r="E18" s="35" t="str">
        <f>IF('Rekapitulace stavby'!E14="Vyplň údaj","",IF('Rekapitulace stavby'!E14="","",'Rekapitulace stavby'!E14))</f>
        <v/>
      </c>
      <c r="F18" s="42"/>
      <c r="G18" s="42"/>
      <c r="H18" s="42"/>
      <c r="I18" s="119" t="s">
        <v>29</v>
      </c>
      <c r="J18" s="35" t="str">
        <f>IF('Rekapitulace stavby'!AN14="Vyplň údaj","",IF('Rekapitulace stavby'!AN14="","",'Rekapitulace stavby'!AN14))</f>
        <v/>
      </c>
      <c r="K18" s="45"/>
    </row>
    <row r="19" spans="2:11" s="1" customFormat="1" ht="6.95" customHeight="1">
      <c r="B19" s="41"/>
      <c r="C19" s="42"/>
      <c r="D19" s="42"/>
      <c r="E19" s="42"/>
      <c r="F19" s="42"/>
      <c r="G19" s="42"/>
      <c r="H19" s="42"/>
      <c r="I19" s="118"/>
      <c r="J19" s="42"/>
      <c r="K19" s="45"/>
    </row>
    <row r="20" spans="2:11" s="1" customFormat="1" ht="14.45" customHeight="1">
      <c r="B20" s="41"/>
      <c r="C20" s="42"/>
      <c r="D20" s="37" t="s">
        <v>32</v>
      </c>
      <c r="E20" s="42"/>
      <c r="F20" s="42"/>
      <c r="G20" s="42"/>
      <c r="H20" s="42"/>
      <c r="I20" s="119" t="s">
        <v>28</v>
      </c>
      <c r="J20" s="35" t="str">
        <f>IF('Rekapitulace stavby'!AN16="","",'Rekapitulace stavby'!AN16)</f>
        <v/>
      </c>
      <c r="K20" s="45"/>
    </row>
    <row r="21" spans="2:11" s="1" customFormat="1" ht="18" customHeight="1">
      <c r="B21" s="41"/>
      <c r="C21" s="42"/>
      <c r="D21" s="42"/>
      <c r="E21" s="35" t="str">
        <f>IF('Rekapitulace stavby'!E17="","",'Rekapitulace stavby'!E17)</f>
        <v xml:space="preserve"> </v>
      </c>
      <c r="F21" s="42"/>
      <c r="G21" s="42"/>
      <c r="H21" s="42"/>
      <c r="I21" s="119" t="s">
        <v>29</v>
      </c>
      <c r="J21" s="35" t="str">
        <f>IF('Rekapitulace stavby'!AN17="","",'Rekapitulace stavby'!AN17)</f>
        <v/>
      </c>
      <c r="K21" s="45"/>
    </row>
    <row r="22" spans="2:11" s="1" customFormat="1" ht="6.95" customHeight="1">
      <c r="B22" s="41"/>
      <c r="C22" s="42"/>
      <c r="D22" s="42"/>
      <c r="E22" s="42"/>
      <c r="F22" s="42"/>
      <c r="G22" s="42"/>
      <c r="H22" s="42"/>
      <c r="I22" s="118"/>
      <c r="J22" s="42"/>
      <c r="K22" s="45"/>
    </row>
    <row r="23" spans="2:11" s="1" customFormat="1" ht="14.45" customHeight="1">
      <c r="B23" s="41"/>
      <c r="C23" s="42"/>
      <c r="D23" s="37" t="s">
        <v>34</v>
      </c>
      <c r="E23" s="42"/>
      <c r="F23" s="42"/>
      <c r="G23" s="42"/>
      <c r="H23" s="42"/>
      <c r="I23" s="118"/>
      <c r="J23" s="42"/>
      <c r="K23" s="45"/>
    </row>
    <row r="24" spans="2:11" s="6" customFormat="1" ht="22.5" customHeight="1">
      <c r="B24" s="121"/>
      <c r="C24" s="122"/>
      <c r="D24" s="122"/>
      <c r="E24" s="360" t="s">
        <v>21</v>
      </c>
      <c r="F24" s="360"/>
      <c r="G24" s="360"/>
      <c r="H24" s="360"/>
      <c r="I24" s="123"/>
      <c r="J24" s="122"/>
      <c r="K24" s="124"/>
    </row>
    <row r="25" spans="2:11" s="1" customFormat="1" ht="6.95" customHeight="1">
      <c r="B25" s="41"/>
      <c r="C25" s="42"/>
      <c r="D25" s="42"/>
      <c r="E25" s="42"/>
      <c r="F25" s="42"/>
      <c r="G25" s="42"/>
      <c r="H25" s="42"/>
      <c r="I25" s="118"/>
      <c r="J25" s="42"/>
      <c r="K25" s="45"/>
    </row>
    <row r="26" spans="2:11" s="1" customFormat="1" ht="6.95" customHeight="1">
      <c r="B26" s="41"/>
      <c r="C26" s="42"/>
      <c r="D26" s="85"/>
      <c r="E26" s="85"/>
      <c r="F26" s="85"/>
      <c r="G26" s="85"/>
      <c r="H26" s="85"/>
      <c r="I26" s="125"/>
      <c r="J26" s="85"/>
      <c r="K26" s="126"/>
    </row>
    <row r="27" spans="2:11" s="1" customFormat="1" ht="25.35" customHeight="1">
      <c r="B27" s="41"/>
      <c r="C27" s="42"/>
      <c r="D27" s="127" t="s">
        <v>36</v>
      </c>
      <c r="E27" s="42"/>
      <c r="F27" s="42"/>
      <c r="G27" s="42"/>
      <c r="H27" s="42"/>
      <c r="I27" s="118"/>
      <c r="J27" s="128">
        <f>ROUND(J149,2)</f>
        <v>0</v>
      </c>
      <c r="K27" s="45"/>
    </row>
    <row r="28" spans="2:11" s="1" customFormat="1" ht="6.95" customHeight="1">
      <c r="B28" s="41"/>
      <c r="C28" s="42"/>
      <c r="D28" s="85"/>
      <c r="E28" s="85"/>
      <c r="F28" s="85"/>
      <c r="G28" s="85"/>
      <c r="H28" s="85"/>
      <c r="I28" s="125"/>
      <c r="J28" s="85"/>
      <c r="K28" s="126"/>
    </row>
    <row r="29" spans="2:11" s="1" customFormat="1" ht="14.45" customHeight="1">
      <c r="B29" s="41"/>
      <c r="C29" s="42"/>
      <c r="D29" s="42"/>
      <c r="E29" s="42"/>
      <c r="F29" s="46" t="s">
        <v>38</v>
      </c>
      <c r="G29" s="42"/>
      <c r="H29" s="42"/>
      <c r="I29" s="129" t="s">
        <v>37</v>
      </c>
      <c r="J29" s="46" t="s">
        <v>39</v>
      </c>
      <c r="K29" s="45"/>
    </row>
    <row r="30" spans="2:11" s="1" customFormat="1" ht="14.45" customHeight="1">
      <c r="B30" s="41"/>
      <c r="C30" s="42"/>
      <c r="D30" s="49" t="s">
        <v>40</v>
      </c>
      <c r="E30" s="49" t="s">
        <v>41</v>
      </c>
      <c r="F30" s="130">
        <f>ROUND(SUM(BE149:BE3298), 2)</f>
        <v>0</v>
      </c>
      <c r="G30" s="42"/>
      <c r="H30" s="42"/>
      <c r="I30" s="131">
        <v>0.21</v>
      </c>
      <c r="J30" s="130">
        <f>ROUND(ROUND((SUM(BE149:BE3298)), 2)*I30, 2)</f>
        <v>0</v>
      </c>
      <c r="K30" s="45"/>
    </row>
    <row r="31" spans="2:11" s="1" customFormat="1" ht="14.45" customHeight="1">
      <c r="B31" s="41"/>
      <c r="C31" s="42"/>
      <c r="D31" s="42"/>
      <c r="E31" s="49" t="s">
        <v>42</v>
      </c>
      <c r="F31" s="130">
        <f>ROUND(SUM(BF149:BF3298), 2)</f>
        <v>0</v>
      </c>
      <c r="G31" s="42"/>
      <c r="H31" s="42"/>
      <c r="I31" s="131">
        <v>0.15</v>
      </c>
      <c r="J31" s="130">
        <f>ROUND(ROUND((SUM(BF149:BF3298)), 2)*I31, 2)</f>
        <v>0</v>
      </c>
      <c r="K31" s="45"/>
    </row>
    <row r="32" spans="2:11" s="1" customFormat="1" ht="14.45" hidden="1" customHeight="1">
      <c r="B32" s="41"/>
      <c r="C32" s="42"/>
      <c r="D32" s="42"/>
      <c r="E32" s="49" t="s">
        <v>43</v>
      </c>
      <c r="F32" s="130">
        <f>ROUND(SUM(BG149:BG3298), 2)</f>
        <v>0</v>
      </c>
      <c r="G32" s="42"/>
      <c r="H32" s="42"/>
      <c r="I32" s="131">
        <v>0.21</v>
      </c>
      <c r="J32" s="130">
        <v>0</v>
      </c>
      <c r="K32" s="45"/>
    </row>
    <row r="33" spans="2:11" s="1" customFormat="1" ht="14.45" hidden="1" customHeight="1">
      <c r="B33" s="41"/>
      <c r="C33" s="42"/>
      <c r="D33" s="42"/>
      <c r="E33" s="49" t="s">
        <v>44</v>
      </c>
      <c r="F33" s="130">
        <f>ROUND(SUM(BH149:BH3298), 2)</f>
        <v>0</v>
      </c>
      <c r="G33" s="42"/>
      <c r="H33" s="42"/>
      <c r="I33" s="131">
        <v>0.15</v>
      </c>
      <c r="J33" s="130">
        <v>0</v>
      </c>
      <c r="K33" s="45"/>
    </row>
    <row r="34" spans="2:11" s="1" customFormat="1" ht="14.45" hidden="1" customHeight="1">
      <c r="B34" s="41"/>
      <c r="C34" s="42"/>
      <c r="D34" s="42"/>
      <c r="E34" s="49" t="s">
        <v>45</v>
      </c>
      <c r="F34" s="130">
        <f>ROUND(SUM(BI149:BI3298), 2)</f>
        <v>0</v>
      </c>
      <c r="G34" s="42"/>
      <c r="H34" s="42"/>
      <c r="I34" s="131">
        <v>0</v>
      </c>
      <c r="J34" s="130">
        <v>0</v>
      </c>
      <c r="K34" s="45"/>
    </row>
    <row r="35" spans="2:11" s="1" customFormat="1" ht="6.95" customHeight="1">
      <c r="B35" s="41"/>
      <c r="C35" s="42"/>
      <c r="D35" s="42"/>
      <c r="E35" s="42"/>
      <c r="F35" s="42"/>
      <c r="G35" s="42"/>
      <c r="H35" s="42"/>
      <c r="I35" s="118"/>
      <c r="J35" s="42"/>
      <c r="K35" s="45"/>
    </row>
    <row r="36" spans="2:11" s="1" customFormat="1" ht="25.35" customHeight="1">
      <c r="B36" s="41"/>
      <c r="C36" s="132"/>
      <c r="D36" s="133" t="s">
        <v>46</v>
      </c>
      <c r="E36" s="79"/>
      <c r="F36" s="79"/>
      <c r="G36" s="134" t="s">
        <v>47</v>
      </c>
      <c r="H36" s="135" t="s">
        <v>48</v>
      </c>
      <c r="I36" s="136"/>
      <c r="J36" s="137">
        <f>SUM(J27:J34)</f>
        <v>0</v>
      </c>
      <c r="K36" s="138"/>
    </row>
    <row r="37" spans="2:11" s="1" customFormat="1" ht="14.45" customHeight="1">
      <c r="B37" s="56"/>
      <c r="C37" s="57"/>
      <c r="D37" s="57"/>
      <c r="E37" s="57"/>
      <c r="F37" s="57"/>
      <c r="G37" s="57"/>
      <c r="H37" s="57"/>
      <c r="I37" s="139"/>
      <c r="J37" s="57"/>
      <c r="K37" s="58"/>
    </row>
    <row r="41" spans="2:11" s="1" customFormat="1" ht="6.95" customHeight="1">
      <c r="B41" s="140"/>
      <c r="C41" s="141"/>
      <c r="D41" s="141"/>
      <c r="E41" s="141"/>
      <c r="F41" s="141"/>
      <c r="G41" s="141"/>
      <c r="H41" s="141"/>
      <c r="I41" s="142"/>
      <c r="J41" s="141"/>
      <c r="K41" s="143"/>
    </row>
    <row r="42" spans="2:11" s="1" customFormat="1" ht="36.950000000000003" customHeight="1">
      <c r="B42" s="41"/>
      <c r="C42" s="30" t="s">
        <v>100</v>
      </c>
      <c r="D42" s="42"/>
      <c r="E42" s="42"/>
      <c r="F42" s="42"/>
      <c r="G42" s="42"/>
      <c r="H42" s="42"/>
      <c r="I42" s="118"/>
      <c r="J42" s="42"/>
      <c r="K42" s="45"/>
    </row>
    <row r="43" spans="2:11" s="1" customFormat="1" ht="6.95" customHeight="1">
      <c r="B43" s="41"/>
      <c r="C43" s="42"/>
      <c r="D43" s="42"/>
      <c r="E43" s="42"/>
      <c r="F43" s="42"/>
      <c r="G43" s="42"/>
      <c r="H43" s="42"/>
      <c r="I43" s="118"/>
      <c r="J43" s="42"/>
      <c r="K43" s="45"/>
    </row>
    <row r="44" spans="2:11" s="1" customFormat="1" ht="14.45" customHeight="1">
      <c r="B44" s="41"/>
      <c r="C44" s="37" t="s">
        <v>18</v>
      </c>
      <c r="D44" s="42"/>
      <c r="E44" s="42"/>
      <c r="F44" s="42"/>
      <c r="G44" s="42"/>
      <c r="H44" s="42"/>
      <c r="I44" s="118"/>
      <c r="J44" s="42"/>
      <c r="K44" s="45"/>
    </row>
    <row r="45" spans="2:11" s="1" customFormat="1" ht="22.5" customHeight="1">
      <c r="B45" s="41"/>
      <c r="C45" s="42"/>
      <c r="D45" s="42"/>
      <c r="E45" s="391" t="str">
        <f>E7</f>
        <v>Rekonstrukce a přístavba domova důchodců</v>
      </c>
      <c r="F45" s="392"/>
      <c r="G45" s="392"/>
      <c r="H45" s="392"/>
      <c r="I45" s="118"/>
      <c r="J45" s="42"/>
      <c r="K45" s="45"/>
    </row>
    <row r="46" spans="2:11" s="1" customFormat="1" ht="14.45" customHeight="1">
      <c r="B46" s="41"/>
      <c r="C46" s="37" t="s">
        <v>98</v>
      </c>
      <c r="D46" s="42"/>
      <c r="E46" s="42"/>
      <c r="F46" s="42"/>
      <c r="G46" s="42"/>
      <c r="H46" s="42"/>
      <c r="I46" s="118"/>
      <c r="J46" s="42"/>
      <c r="K46" s="45"/>
    </row>
    <row r="47" spans="2:11" s="1" customFormat="1" ht="23.25" customHeight="1">
      <c r="B47" s="41"/>
      <c r="C47" s="42"/>
      <c r="D47" s="42"/>
      <c r="E47" s="393" t="str">
        <f>E9</f>
        <v>SO02 - Přístavba a s - SO02 - Přístavba a staveb...</v>
      </c>
      <c r="F47" s="394"/>
      <c r="G47" s="394"/>
      <c r="H47" s="394"/>
      <c r="I47" s="118"/>
      <c r="J47" s="42"/>
      <c r="K47" s="45"/>
    </row>
    <row r="48" spans="2:11" s="1" customFormat="1" ht="6.95" customHeight="1">
      <c r="B48" s="41"/>
      <c r="C48" s="42"/>
      <c r="D48" s="42"/>
      <c r="E48" s="42"/>
      <c r="F48" s="42"/>
      <c r="G48" s="42"/>
      <c r="H48" s="42"/>
      <c r="I48" s="118"/>
      <c r="J48" s="42"/>
      <c r="K48" s="45"/>
    </row>
    <row r="49" spans="2:47" s="1" customFormat="1" ht="18" customHeight="1">
      <c r="B49" s="41"/>
      <c r="C49" s="37" t="s">
        <v>23</v>
      </c>
      <c r="D49" s="42"/>
      <c r="E49" s="42"/>
      <c r="F49" s="35" t="str">
        <f>F12</f>
        <v xml:space="preserve"> </v>
      </c>
      <c r="G49" s="42"/>
      <c r="H49" s="42"/>
      <c r="I49" s="119" t="s">
        <v>25</v>
      </c>
      <c r="J49" s="120" t="str">
        <f>IF(J12="","",J12)</f>
        <v>24. 4. 2017</v>
      </c>
      <c r="K49" s="45"/>
    </row>
    <row r="50" spans="2:47" s="1" customFormat="1" ht="6.95" customHeight="1">
      <c r="B50" s="41"/>
      <c r="C50" s="42"/>
      <c r="D50" s="42"/>
      <c r="E50" s="42"/>
      <c r="F50" s="42"/>
      <c r="G50" s="42"/>
      <c r="H50" s="42"/>
      <c r="I50" s="118"/>
      <c r="J50" s="42"/>
      <c r="K50" s="45"/>
    </row>
    <row r="51" spans="2:47" s="1" customFormat="1">
      <c r="B51" s="41"/>
      <c r="C51" s="37" t="s">
        <v>27</v>
      </c>
      <c r="D51" s="42"/>
      <c r="E51" s="42"/>
      <c r="F51" s="35" t="str">
        <f>E15</f>
        <v xml:space="preserve"> </v>
      </c>
      <c r="G51" s="42"/>
      <c r="H51" s="42"/>
      <c r="I51" s="119" t="s">
        <v>32</v>
      </c>
      <c r="J51" s="35" t="str">
        <f>E21</f>
        <v xml:space="preserve"> </v>
      </c>
      <c r="K51" s="45"/>
    </row>
    <row r="52" spans="2:47" s="1" customFormat="1" ht="14.45" customHeight="1">
      <c r="B52" s="41"/>
      <c r="C52" s="37" t="s">
        <v>30</v>
      </c>
      <c r="D52" s="42"/>
      <c r="E52" s="42"/>
      <c r="F52" s="35" t="str">
        <f>IF(E18="","",E18)</f>
        <v/>
      </c>
      <c r="G52" s="42"/>
      <c r="H52" s="42"/>
      <c r="I52" s="118"/>
      <c r="J52" s="42"/>
      <c r="K52" s="45"/>
    </row>
    <row r="53" spans="2:47" s="1" customFormat="1" ht="10.35" customHeight="1">
      <c r="B53" s="41"/>
      <c r="C53" s="42"/>
      <c r="D53" s="42"/>
      <c r="E53" s="42"/>
      <c r="F53" s="42"/>
      <c r="G53" s="42"/>
      <c r="H53" s="42"/>
      <c r="I53" s="118"/>
      <c r="J53" s="42"/>
      <c r="K53" s="45"/>
    </row>
    <row r="54" spans="2:47" s="1" customFormat="1" ht="29.25" customHeight="1">
      <c r="B54" s="41"/>
      <c r="C54" s="144" t="s">
        <v>101</v>
      </c>
      <c r="D54" s="132"/>
      <c r="E54" s="132"/>
      <c r="F54" s="132"/>
      <c r="G54" s="132"/>
      <c r="H54" s="132"/>
      <c r="I54" s="145"/>
      <c r="J54" s="146" t="s">
        <v>102</v>
      </c>
      <c r="K54" s="147"/>
    </row>
    <row r="55" spans="2:47" s="1" customFormat="1" ht="10.35" customHeight="1">
      <c r="B55" s="41"/>
      <c r="C55" s="42"/>
      <c r="D55" s="42"/>
      <c r="E55" s="42"/>
      <c r="F55" s="42"/>
      <c r="G55" s="42"/>
      <c r="H55" s="42"/>
      <c r="I55" s="118"/>
      <c r="J55" s="42"/>
      <c r="K55" s="45"/>
    </row>
    <row r="56" spans="2:47" s="1" customFormat="1" ht="29.25" customHeight="1">
      <c r="B56" s="41"/>
      <c r="C56" s="148" t="s">
        <v>103</v>
      </c>
      <c r="D56" s="42"/>
      <c r="E56" s="42"/>
      <c r="F56" s="42"/>
      <c r="G56" s="42"/>
      <c r="H56" s="42"/>
      <c r="I56" s="118"/>
      <c r="J56" s="128">
        <f>J149</f>
        <v>0</v>
      </c>
      <c r="K56" s="45"/>
      <c r="AU56" s="24" t="s">
        <v>104</v>
      </c>
    </row>
    <row r="57" spans="2:47" s="7" customFormat="1" ht="24.95" customHeight="1">
      <c r="B57" s="149"/>
      <c r="C57" s="150"/>
      <c r="D57" s="151" t="s">
        <v>194</v>
      </c>
      <c r="E57" s="152"/>
      <c r="F57" s="152"/>
      <c r="G57" s="152"/>
      <c r="H57" s="152"/>
      <c r="I57" s="153"/>
      <c r="J57" s="154">
        <f>J150</f>
        <v>0</v>
      </c>
      <c r="K57" s="155"/>
    </row>
    <row r="58" spans="2:47" s="8" customFormat="1" ht="19.899999999999999" customHeight="1">
      <c r="B58" s="156"/>
      <c r="C58" s="157"/>
      <c r="D58" s="158" t="s">
        <v>195</v>
      </c>
      <c r="E58" s="159"/>
      <c r="F58" s="159"/>
      <c r="G58" s="159"/>
      <c r="H58" s="159"/>
      <c r="I58" s="160"/>
      <c r="J58" s="161">
        <f>J151</f>
        <v>0</v>
      </c>
      <c r="K58" s="162"/>
    </row>
    <row r="59" spans="2:47" s="8" customFormat="1" ht="19.899999999999999" customHeight="1">
      <c r="B59" s="156"/>
      <c r="C59" s="157"/>
      <c r="D59" s="158" t="s">
        <v>196</v>
      </c>
      <c r="E59" s="159"/>
      <c r="F59" s="159"/>
      <c r="G59" s="159"/>
      <c r="H59" s="159"/>
      <c r="I59" s="160"/>
      <c r="J59" s="161">
        <f>J212</f>
        <v>0</v>
      </c>
      <c r="K59" s="162"/>
    </row>
    <row r="60" spans="2:47" s="8" customFormat="1" ht="19.899999999999999" customHeight="1">
      <c r="B60" s="156"/>
      <c r="C60" s="157"/>
      <c r="D60" s="158" t="s">
        <v>197</v>
      </c>
      <c r="E60" s="159"/>
      <c r="F60" s="159"/>
      <c r="G60" s="159"/>
      <c r="H60" s="159"/>
      <c r="I60" s="160"/>
      <c r="J60" s="161">
        <f>J294</f>
        <v>0</v>
      </c>
      <c r="K60" s="162"/>
    </row>
    <row r="61" spans="2:47" s="8" customFormat="1" ht="19.899999999999999" customHeight="1">
      <c r="B61" s="156"/>
      <c r="C61" s="157"/>
      <c r="D61" s="158" t="s">
        <v>198</v>
      </c>
      <c r="E61" s="159"/>
      <c r="F61" s="159"/>
      <c r="G61" s="159"/>
      <c r="H61" s="159"/>
      <c r="I61" s="160"/>
      <c r="J61" s="161">
        <f>J470</f>
        <v>0</v>
      </c>
      <c r="K61" s="162"/>
    </row>
    <row r="62" spans="2:47" s="8" customFormat="1" ht="19.899999999999999" customHeight="1">
      <c r="B62" s="156"/>
      <c r="C62" s="157"/>
      <c r="D62" s="158" t="s">
        <v>199</v>
      </c>
      <c r="E62" s="159"/>
      <c r="F62" s="159"/>
      <c r="G62" s="159"/>
      <c r="H62" s="159"/>
      <c r="I62" s="160"/>
      <c r="J62" s="161">
        <f>J520</f>
        <v>0</v>
      </c>
      <c r="K62" s="162"/>
    </row>
    <row r="63" spans="2:47" s="8" customFormat="1" ht="19.899999999999999" customHeight="1">
      <c r="B63" s="156"/>
      <c r="C63" s="157"/>
      <c r="D63" s="158" t="s">
        <v>200</v>
      </c>
      <c r="E63" s="159"/>
      <c r="F63" s="159"/>
      <c r="G63" s="159"/>
      <c r="H63" s="159"/>
      <c r="I63" s="160"/>
      <c r="J63" s="161">
        <f>J531</f>
        <v>0</v>
      </c>
      <c r="K63" s="162"/>
    </row>
    <row r="64" spans="2:47" s="8" customFormat="1" ht="19.899999999999999" customHeight="1">
      <c r="B64" s="156"/>
      <c r="C64" s="157"/>
      <c r="D64" s="158" t="s">
        <v>201</v>
      </c>
      <c r="E64" s="159"/>
      <c r="F64" s="159"/>
      <c r="G64" s="159"/>
      <c r="H64" s="159"/>
      <c r="I64" s="160"/>
      <c r="J64" s="161">
        <f>J838</f>
        <v>0</v>
      </c>
      <c r="K64" s="162"/>
    </row>
    <row r="65" spans="2:11" s="8" customFormat="1" ht="19.899999999999999" customHeight="1">
      <c r="B65" s="156"/>
      <c r="C65" s="157"/>
      <c r="D65" s="158" t="s">
        <v>195</v>
      </c>
      <c r="E65" s="159"/>
      <c r="F65" s="159"/>
      <c r="G65" s="159"/>
      <c r="H65" s="159"/>
      <c r="I65" s="160"/>
      <c r="J65" s="161">
        <f>J844</f>
        <v>0</v>
      </c>
      <c r="K65" s="162"/>
    </row>
    <row r="66" spans="2:11" s="8" customFormat="1" ht="19.899999999999999" customHeight="1">
      <c r="B66" s="156"/>
      <c r="C66" s="157"/>
      <c r="D66" s="158" t="s">
        <v>197</v>
      </c>
      <c r="E66" s="159"/>
      <c r="F66" s="159"/>
      <c r="G66" s="159"/>
      <c r="H66" s="159"/>
      <c r="I66" s="160"/>
      <c r="J66" s="161">
        <f>J849</f>
        <v>0</v>
      </c>
      <c r="K66" s="162"/>
    </row>
    <row r="67" spans="2:11" s="8" customFormat="1" ht="19.899999999999999" customHeight="1">
      <c r="B67" s="156"/>
      <c r="C67" s="157"/>
      <c r="D67" s="158" t="s">
        <v>202</v>
      </c>
      <c r="E67" s="159"/>
      <c r="F67" s="159"/>
      <c r="G67" s="159"/>
      <c r="H67" s="159"/>
      <c r="I67" s="160"/>
      <c r="J67" s="161">
        <f>J854</f>
        <v>0</v>
      </c>
      <c r="K67" s="162"/>
    </row>
    <row r="68" spans="2:11" s="8" customFormat="1" ht="19.899999999999999" customHeight="1">
      <c r="B68" s="156"/>
      <c r="C68" s="157"/>
      <c r="D68" s="158" t="s">
        <v>203</v>
      </c>
      <c r="E68" s="159"/>
      <c r="F68" s="159"/>
      <c r="G68" s="159"/>
      <c r="H68" s="159"/>
      <c r="I68" s="160"/>
      <c r="J68" s="161">
        <f>J863</f>
        <v>0</v>
      </c>
      <c r="K68" s="162"/>
    </row>
    <row r="69" spans="2:11" s="8" customFormat="1" ht="19.899999999999999" customHeight="1">
      <c r="B69" s="156"/>
      <c r="C69" s="157"/>
      <c r="D69" s="158" t="s">
        <v>204</v>
      </c>
      <c r="E69" s="159"/>
      <c r="F69" s="159"/>
      <c r="G69" s="159"/>
      <c r="H69" s="159"/>
      <c r="I69" s="160"/>
      <c r="J69" s="161">
        <f>J892</f>
        <v>0</v>
      </c>
      <c r="K69" s="162"/>
    </row>
    <row r="70" spans="2:11" s="8" customFormat="1" ht="19.899999999999999" customHeight="1">
      <c r="B70" s="156"/>
      <c r="C70" s="157"/>
      <c r="D70" s="158" t="s">
        <v>205</v>
      </c>
      <c r="E70" s="159"/>
      <c r="F70" s="159"/>
      <c r="G70" s="159"/>
      <c r="H70" s="159"/>
      <c r="I70" s="160"/>
      <c r="J70" s="161">
        <f>J1176</f>
        <v>0</v>
      </c>
      <c r="K70" s="162"/>
    </row>
    <row r="71" spans="2:11" s="8" customFormat="1" ht="19.899999999999999" customHeight="1">
      <c r="B71" s="156"/>
      <c r="C71" s="157"/>
      <c r="D71" s="158" t="s">
        <v>206</v>
      </c>
      <c r="E71" s="159"/>
      <c r="F71" s="159"/>
      <c r="G71" s="159"/>
      <c r="H71" s="159"/>
      <c r="I71" s="160"/>
      <c r="J71" s="161">
        <f>J1195</f>
        <v>0</v>
      </c>
      <c r="K71" s="162"/>
    </row>
    <row r="72" spans="2:11" s="7" customFormat="1" ht="24.95" customHeight="1">
      <c r="B72" s="149"/>
      <c r="C72" s="150"/>
      <c r="D72" s="151" t="s">
        <v>207</v>
      </c>
      <c r="E72" s="152"/>
      <c r="F72" s="152"/>
      <c r="G72" s="152"/>
      <c r="H72" s="152"/>
      <c r="I72" s="153"/>
      <c r="J72" s="154">
        <f>J1199</f>
        <v>0</v>
      </c>
      <c r="K72" s="155"/>
    </row>
    <row r="73" spans="2:11" s="8" customFormat="1" ht="19.899999999999999" customHeight="1">
      <c r="B73" s="156"/>
      <c r="C73" s="157"/>
      <c r="D73" s="158" t="s">
        <v>6246</v>
      </c>
      <c r="E73" s="159"/>
      <c r="F73" s="159"/>
      <c r="G73" s="159"/>
      <c r="H73" s="159"/>
      <c r="I73" s="160"/>
      <c r="J73" s="161">
        <f>J1200</f>
        <v>0</v>
      </c>
      <c r="K73" s="162"/>
    </row>
    <row r="74" spans="2:11" s="8" customFormat="1" ht="19.899999999999999" customHeight="1">
      <c r="B74" s="156"/>
      <c r="C74" s="157"/>
      <c r="D74" s="158" t="s">
        <v>208</v>
      </c>
      <c r="E74" s="159"/>
      <c r="F74" s="159"/>
      <c r="G74" s="159"/>
      <c r="H74" s="159"/>
      <c r="I74" s="160"/>
      <c r="J74" s="161">
        <f>J1702</f>
        <v>0</v>
      </c>
      <c r="K74" s="162"/>
    </row>
    <row r="75" spans="2:11" s="8" customFormat="1" ht="19.899999999999999" customHeight="1">
      <c r="B75" s="156"/>
      <c r="C75" s="157"/>
      <c r="D75" s="158" t="s">
        <v>209</v>
      </c>
      <c r="E75" s="159"/>
      <c r="F75" s="159"/>
      <c r="G75" s="159"/>
      <c r="H75" s="159"/>
      <c r="I75" s="160"/>
      <c r="J75" s="161">
        <f>J1736</f>
        <v>0</v>
      </c>
      <c r="K75" s="162"/>
    </row>
    <row r="76" spans="2:11" s="8" customFormat="1" ht="19.899999999999999" customHeight="1">
      <c r="B76" s="156"/>
      <c r="C76" s="157"/>
      <c r="D76" s="158" t="s">
        <v>210</v>
      </c>
      <c r="E76" s="159"/>
      <c r="F76" s="159"/>
      <c r="G76" s="159"/>
      <c r="H76" s="159"/>
      <c r="I76" s="160"/>
      <c r="J76" s="161">
        <f>J1745</f>
        <v>0</v>
      </c>
      <c r="K76" s="162"/>
    </row>
    <row r="77" spans="2:11" s="8" customFormat="1" ht="19.899999999999999" customHeight="1">
      <c r="B77" s="156"/>
      <c r="C77" s="157"/>
      <c r="D77" s="158" t="s">
        <v>212</v>
      </c>
      <c r="E77" s="159"/>
      <c r="F77" s="159"/>
      <c r="G77" s="159"/>
      <c r="H77" s="159"/>
      <c r="I77" s="160"/>
      <c r="J77" s="161">
        <f>J1789</f>
        <v>0</v>
      </c>
      <c r="K77" s="162"/>
    </row>
    <row r="78" spans="2:11" s="8" customFormat="1" ht="19.899999999999999" customHeight="1">
      <c r="B78" s="156"/>
      <c r="C78" s="157"/>
      <c r="D78" s="158" t="s">
        <v>213</v>
      </c>
      <c r="E78" s="159"/>
      <c r="F78" s="159"/>
      <c r="G78" s="159"/>
      <c r="H78" s="159"/>
      <c r="I78" s="160"/>
      <c r="J78" s="161">
        <f>J1854</f>
        <v>0</v>
      </c>
      <c r="K78" s="162"/>
    </row>
    <row r="79" spans="2:11" s="8" customFormat="1" ht="19.899999999999999" customHeight="1">
      <c r="B79" s="156"/>
      <c r="C79" s="157"/>
      <c r="D79" s="158" t="s">
        <v>6247</v>
      </c>
      <c r="E79" s="159"/>
      <c r="F79" s="159"/>
      <c r="G79" s="159"/>
      <c r="H79" s="159"/>
      <c r="I79" s="160"/>
      <c r="J79" s="161">
        <f>J1886</f>
        <v>0</v>
      </c>
      <c r="K79" s="162"/>
    </row>
    <row r="80" spans="2:11" s="8" customFormat="1" ht="19.899999999999999" customHeight="1">
      <c r="B80" s="156"/>
      <c r="C80" s="157"/>
      <c r="D80" s="158" t="s">
        <v>6248</v>
      </c>
      <c r="E80" s="159"/>
      <c r="F80" s="159"/>
      <c r="G80" s="159"/>
      <c r="H80" s="159"/>
      <c r="I80" s="160"/>
      <c r="J80" s="161">
        <f>J1887</f>
        <v>0</v>
      </c>
      <c r="K80" s="162"/>
    </row>
    <row r="81" spans="2:11" s="8" customFormat="1" ht="19.899999999999999" customHeight="1">
      <c r="B81" s="156"/>
      <c r="C81" s="157"/>
      <c r="D81" s="158" t="s">
        <v>6249</v>
      </c>
      <c r="E81" s="159"/>
      <c r="F81" s="159"/>
      <c r="G81" s="159"/>
      <c r="H81" s="159"/>
      <c r="I81" s="160"/>
      <c r="J81" s="161">
        <f>J1902</f>
        <v>0</v>
      </c>
      <c r="K81" s="162"/>
    </row>
    <row r="82" spans="2:11" s="8" customFormat="1" ht="14.85" customHeight="1">
      <c r="B82" s="156"/>
      <c r="C82" s="157"/>
      <c r="D82" s="158" t="s">
        <v>6250</v>
      </c>
      <c r="E82" s="159"/>
      <c r="F82" s="159"/>
      <c r="G82" s="159"/>
      <c r="H82" s="159"/>
      <c r="I82" s="160"/>
      <c r="J82" s="161">
        <f>J1903</f>
        <v>0</v>
      </c>
      <c r="K82" s="162"/>
    </row>
    <row r="83" spans="2:11" s="8" customFormat="1" ht="14.85" customHeight="1">
      <c r="B83" s="156"/>
      <c r="C83" s="157"/>
      <c r="D83" s="158" t="s">
        <v>6251</v>
      </c>
      <c r="E83" s="159"/>
      <c r="F83" s="159"/>
      <c r="G83" s="159"/>
      <c r="H83" s="159"/>
      <c r="I83" s="160"/>
      <c r="J83" s="161">
        <f>J1910</f>
        <v>0</v>
      </c>
      <c r="K83" s="162"/>
    </row>
    <row r="84" spans="2:11" s="8" customFormat="1" ht="19.899999999999999" customHeight="1">
      <c r="B84" s="156"/>
      <c r="C84" s="157"/>
      <c r="D84" s="158" t="s">
        <v>6252</v>
      </c>
      <c r="E84" s="159"/>
      <c r="F84" s="159"/>
      <c r="G84" s="159"/>
      <c r="H84" s="159"/>
      <c r="I84" s="160"/>
      <c r="J84" s="161">
        <f>J1923</f>
        <v>0</v>
      </c>
      <c r="K84" s="162"/>
    </row>
    <row r="85" spans="2:11" s="8" customFormat="1" ht="14.85" customHeight="1">
      <c r="B85" s="156"/>
      <c r="C85" s="157"/>
      <c r="D85" s="158" t="s">
        <v>6253</v>
      </c>
      <c r="E85" s="159"/>
      <c r="F85" s="159"/>
      <c r="G85" s="159"/>
      <c r="H85" s="159"/>
      <c r="I85" s="160"/>
      <c r="J85" s="161">
        <f>J1924</f>
        <v>0</v>
      </c>
      <c r="K85" s="162"/>
    </row>
    <row r="86" spans="2:11" s="8" customFormat="1" ht="19.899999999999999" customHeight="1">
      <c r="B86" s="156"/>
      <c r="C86" s="157"/>
      <c r="D86" s="158" t="s">
        <v>210</v>
      </c>
      <c r="E86" s="159"/>
      <c r="F86" s="159"/>
      <c r="G86" s="159"/>
      <c r="H86" s="159"/>
      <c r="I86" s="160"/>
      <c r="J86" s="161">
        <f>J1959</f>
        <v>0</v>
      </c>
      <c r="K86" s="162"/>
    </row>
    <row r="87" spans="2:11" s="8" customFormat="1" ht="14.85" customHeight="1">
      <c r="B87" s="156"/>
      <c r="C87" s="157"/>
      <c r="D87" s="158" t="s">
        <v>6254</v>
      </c>
      <c r="E87" s="159"/>
      <c r="F87" s="159"/>
      <c r="G87" s="159"/>
      <c r="H87" s="159"/>
      <c r="I87" s="160"/>
      <c r="J87" s="161">
        <f>J1960</f>
        <v>0</v>
      </c>
      <c r="K87" s="162"/>
    </row>
    <row r="88" spans="2:11" s="8" customFormat="1" ht="14.85" customHeight="1">
      <c r="B88" s="156"/>
      <c r="C88" s="157"/>
      <c r="D88" s="158" t="s">
        <v>6255</v>
      </c>
      <c r="E88" s="159"/>
      <c r="F88" s="159"/>
      <c r="G88" s="159"/>
      <c r="H88" s="159"/>
      <c r="I88" s="160"/>
      <c r="J88" s="161">
        <f>J1963</f>
        <v>0</v>
      </c>
      <c r="K88" s="162"/>
    </row>
    <row r="89" spans="2:11" s="8" customFormat="1" ht="14.85" customHeight="1">
      <c r="B89" s="156"/>
      <c r="C89" s="157"/>
      <c r="D89" s="158" t="s">
        <v>6256</v>
      </c>
      <c r="E89" s="159"/>
      <c r="F89" s="159"/>
      <c r="G89" s="159"/>
      <c r="H89" s="159"/>
      <c r="I89" s="160"/>
      <c r="J89" s="161">
        <f>J1968</f>
        <v>0</v>
      </c>
      <c r="K89" s="162"/>
    </row>
    <row r="90" spans="2:11" s="8" customFormat="1" ht="19.899999999999999" customHeight="1">
      <c r="B90" s="156"/>
      <c r="C90" s="157"/>
      <c r="D90" s="158" t="s">
        <v>229</v>
      </c>
      <c r="E90" s="159"/>
      <c r="F90" s="159"/>
      <c r="G90" s="159"/>
      <c r="H90" s="159"/>
      <c r="I90" s="160"/>
      <c r="J90" s="161">
        <f>J1975</f>
        <v>0</v>
      </c>
      <c r="K90" s="162"/>
    </row>
    <row r="91" spans="2:11" s="8" customFormat="1" ht="14.85" customHeight="1">
      <c r="B91" s="156"/>
      <c r="C91" s="157"/>
      <c r="D91" s="158" t="s">
        <v>6257</v>
      </c>
      <c r="E91" s="159"/>
      <c r="F91" s="159"/>
      <c r="G91" s="159"/>
      <c r="H91" s="159"/>
      <c r="I91" s="160"/>
      <c r="J91" s="161">
        <f>J1976</f>
        <v>0</v>
      </c>
      <c r="K91" s="162"/>
    </row>
    <row r="92" spans="2:11" s="8" customFormat="1" ht="19.899999999999999" customHeight="1">
      <c r="B92" s="156"/>
      <c r="C92" s="157"/>
      <c r="D92" s="158" t="s">
        <v>231</v>
      </c>
      <c r="E92" s="159"/>
      <c r="F92" s="159"/>
      <c r="G92" s="159"/>
      <c r="H92" s="159"/>
      <c r="I92" s="160"/>
      <c r="J92" s="161">
        <f>J1985</f>
        <v>0</v>
      </c>
      <c r="K92" s="162"/>
    </row>
    <row r="93" spans="2:11" s="8" customFormat="1" ht="14.85" customHeight="1">
      <c r="B93" s="156"/>
      <c r="C93" s="157"/>
      <c r="D93" s="158" t="s">
        <v>6258</v>
      </c>
      <c r="E93" s="159"/>
      <c r="F93" s="159"/>
      <c r="G93" s="159"/>
      <c r="H93" s="159"/>
      <c r="I93" s="160"/>
      <c r="J93" s="161">
        <f>J1986</f>
        <v>0</v>
      </c>
      <c r="K93" s="162"/>
    </row>
    <row r="94" spans="2:11" s="8" customFormat="1" ht="19.899999999999999" customHeight="1">
      <c r="B94" s="156"/>
      <c r="C94" s="157"/>
      <c r="D94" s="158" t="s">
        <v>237</v>
      </c>
      <c r="E94" s="159"/>
      <c r="F94" s="159"/>
      <c r="G94" s="159"/>
      <c r="H94" s="159"/>
      <c r="I94" s="160"/>
      <c r="J94" s="161">
        <f>J2009</f>
        <v>0</v>
      </c>
      <c r="K94" s="162"/>
    </row>
    <row r="95" spans="2:11" s="8" customFormat="1" ht="19.899999999999999" customHeight="1">
      <c r="B95" s="156"/>
      <c r="C95" s="157"/>
      <c r="D95" s="158" t="s">
        <v>238</v>
      </c>
      <c r="E95" s="159"/>
      <c r="F95" s="159"/>
      <c r="G95" s="159"/>
      <c r="H95" s="159"/>
      <c r="I95" s="160"/>
      <c r="J95" s="161">
        <f>J2012</f>
        <v>0</v>
      </c>
      <c r="K95" s="162"/>
    </row>
    <row r="96" spans="2:11" s="8" customFormat="1" ht="19.899999999999999" customHeight="1">
      <c r="B96" s="156"/>
      <c r="C96" s="157"/>
      <c r="D96" s="158" t="s">
        <v>239</v>
      </c>
      <c r="E96" s="159"/>
      <c r="F96" s="159"/>
      <c r="G96" s="159"/>
      <c r="H96" s="159"/>
      <c r="I96" s="160"/>
      <c r="J96" s="161">
        <f>J2023</f>
        <v>0</v>
      </c>
      <c r="K96" s="162"/>
    </row>
    <row r="97" spans="2:11" s="8" customFormat="1" ht="19.899999999999999" customHeight="1">
      <c r="B97" s="156"/>
      <c r="C97" s="157"/>
      <c r="D97" s="158" t="s">
        <v>240</v>
      </c>
      <c r="E97" s="159"/>
      <c r="F97" s="159"/>
      <c r="G97" s="159"/>
      <c r="H97" s="159"/>
      <c r="I97" s="160"/>
      <c r="J97" s="161">
        <f>J2098</f>
        <v>0</v>
      </c>
      <c r="K97" s="162"/>
    </row>
    <row r="98" spans="2:11" s="8" customFormat="1" ht="19.899999999999999" customHeight="1">
      <c r="B98" s="156"/>
      <c r="C98" s="157"/>
      <c r="D98" s="158" t="s">
        <v>241</v>
      </c>
      <c r="E98" s="159"/>
      <c r="F98" s="159"/>
      <c r="G98" s="159"/>
      <c r="H98" s="159"/>
      <c r="I98" s="160"/>
      <c r="J98" s="161">
        <f>J2236</f>
        <v>0</v>
      </c>
      <c r="K98" s="162"/>
    </row>
    <row r="99" spans="2:11" s="8" customFormat="1" ht="19.899999999999999" customHeight="1">
      <c r="B99" s="156"/>
      <c r="C99" s="157"/>
      <c r="D99" s="158" t="s">
        <v>242</v>
      </c>
      <c r="E99" s="159"/>
      <c r="F99" s="159"/>
      <c r="G99" s="159"/>
      <c r="H99" s="159"/>
      <c r="I99" s="160"/>
      <c r="J99" s="161">
        <f>J2392</f>
        <v>0</v>
      </c>
      <c r="K99" s="162"/>
    </row>
    <row r="100" spans="2:11" s="8" customFormat="1" ht="19.899999999999999" customHeight="1">
      <c r="B100" s="156"/>
      <c r="C100" s="157"/>
      <c r="D100" s="158" t="s">
        <v>243</v>
      </c>
      <c r="E100" s="159"/>
      <c r="F100" s="159"/>
      <c r="G100" s="159"/>
      <c r="H100" s="159"/>
      <c r="I100" s="160"/>
      <c r="J100" s="161">
        <f>J2398</f>
        <v>0</v>
      </c>
      <c r="K100" s="162"/>
    </row>
    <row r="101" spans="2:11" s="8" customFormat="1" ht="19.899999999999999" customHeight="1">
      <c r="B101" s="156"/>
      <c r="C101" s="157"/>
      <c r="D101" s="158" t="s">
        <v>244</v>
      </c>
      <c r="E101" s="159"/>
      <c r="F101" s="159"/>
      <c r="G101" s="159"/>
      <c r="H101" s="159"/>
      <c r="I101" s="160"/>
      <c r="J101" s="161">
        <f>J2516</f>
        <v>0</v>
      </c>
      <c r="K101" s="162"/>
    </row>
    <row r="102" spans="2:11" s="8" customFormat="1" ht="19.899999999999999" customHeight="1">
      <c r="B102" s="156"/>
      <c r="C102" s="157"/>
      <c r="D102" s="158" t="s">
        <v>245</v>
      </c>
      <c r="E102" s="159"/>
      <c r="F102" s="159"/>
      <c r="G102" s="159"/>
      <c r="H102" s="159"/>
      <c r="I102" s="160"/>
      <c r="J102" s="161">
        <f>J2560</f>
        <v>0</v>
      </c>
      <c r="K102" s="162"/>
    </row>
    <row r="103" spans="2:11" s="8" customFormat="1" ht="19.899999999999999" customHeight="1">
      <c r="B103" s="156"/>
      <c r="C103" s="157"/>
      <c r="D103" s="158" t="s">
        <v>246</v>
      </c>
      <c r="E103" s="159"/>
      <c r="F103" s="159"/>
      <c r="G103" s="159"/>
      <c r="H103" s="159"/>
      <c r="I103" s="160"/>
      <c r="J103" s="161">
        <f>J2587</f>
        <v>0</v>
      </c>
      <c r="K103" s="162"/>
    </row>
    <row r="104" spans="2:11" s="8" customFormat="1" ht="19.899999999999999" customHeight="1">
      <c r="B104" s="156"/>
      <c r="C104" s="157"/>
      <c r="D104" s="158" t="s">
        <v>247</v>
      </c>
      <c r="E104" s="159"/>
      <c r="F104" s="159"/>
      <c r="G104" s="159"/>
      <c r="H104" s="159"/>
      <c r="I104" s="160"/>
      <c r="J104" s="161">
        <f>J2622</f>
        <v>0</v>
      </c>
      <c r="K104" s="162"/>
    </row>
    <row r="105" spans="2:11" s="8" customFormat="1" ht="19.899999999999999" customHeight="1">
      <c r="B105" s="156"/>
      <c r="C105" s="157"/>
      <c r="D105" s="158" t="s">
        <v>248</v>
      </c>
      <c r="E105" s="159"/>
      <c r="F105" s="159"/>
      <c r="G105" s="159"/>
      <c r="H105" s="159"/>
      <c r="I105" s="160"/>
      <c r="J105" s="161">
        <f>J2656</f>
        <v>0</v>
      </c>
      <c r="K105" s="162"/>
    </row>
    <row r="106" spans="2:11" s="8" customFormat="1" ht="19.899999999999999" customHeight="1">
      <c r="B106" s="156"/>
      <c r="C106" s="157"/>
      <c r="D106" s="158" t="s">
        <v>249</v>
      </c>
      <c r="E106" s="159"/>
      <c r="F106" s="159"/>
      <c r="G106" s="159"/>
      <c r="H106" s="159"/>
      <c r="I106" s="160"/>
      <c r="J106" s="161">
        <f>J2674</f>
        <v>0</v>
      </c>
      <c r="K106" s="162"/>
    </row>
    <row r="107" spans="2:11" s="8" customFormat="1" ht="19.899999999999999" customHeight="1">
      <c r="B107" s="156"/>
      <c r="C107" s="157"/>
      <c r="D107" s="158" t="s">
        <v>250</v>
      </c>
      <c r="E107" s="159"/>
      <c r="F107" s="159"/>
      <c r="G107" s="159"/>
      <c r="H107" s="159"/>
      <c r="I107" s="160"/>
      <c r="J107" s="161">
        <f>J2758</f>
        <v>0</v>
      </c>
      <c r="K107" s="162"/>
    </row>
    <row r="108" spans="2:11" s="8" customFormat="1" ht="19.899999999999999" customHeight="1">
      <c r="B108" s="156"/>
      <c r="C108" s="157"/>
      <c r="D108" s="158" t="s">
        <v>251</v>
      </c>
      <c r="E108" s="159"/>
      <c r="F108" s="159"/>
      <c r="G108" s="159"/>
      <c r="H108" s="159"/>
      <c r="I108" s="160"/>
      <c r="J108" s="161">
        <f>J2771</f>
        <v>0</v>
      </c>
      <c r="K108" s="162"/>
    </row>
    <row r="109" spans="2:11" s="8" customFormat="1" ht="19.899999999999999" customHeight="1">
      <c r="B109" s="156"/>
      <c r="C109" s="157"/>
      <c r="D109" s="158" t="s">
        <v>252</v>
      </c>
      <c r="E109" s="159"/>
      <c r="F109" s="159"/>
      <c r="G109" s="159"/>
      <c r="H109" s="159"/>
      <c r="I109" s="160"/>
      <c r="J109" s="161">
        <f>J2821</f>
        <v>0</v>
      </c>
      <c r="K109" s="162"/>
    </row>
    <row r="110" spans="2:11" s="8" customFormat="1" ht="19.899999999999999" customHeight="1">
      <c r="B110" s="156"/>
      <c r="C110" s="157"/>
      <c r="D110" s="158" t="s">
        <v>253</v>
      </c>
      <c r="E110" s="159"/>
      <c r="F110" s="159"/>
      <c r="G110" s="159"/>
      <c r="H110" s="159"/>
      <c r="I110" s="160"/>
      <c r="J110" s="161">
        <f>J2832</f>
        <v>0</v>
      </c>
      <c r="K110" s="162"/>
    </row>
    <row r="111" spans="2:11" s="8" customFormat="1" ht="19.899999999999999" customHeight="1">
      <c r="B111" s="156"/>
      <c r="C111" s="157"/>
      <c r="D111" s="158" t="s">
        <v>6259</v>
      </c>
      <c r="E111" s="159"/>
      <c r="F111" s="159"/>
      <c r="G111" s="159"/>
      <c r="H111" s="159"/>
      <c r="I111" s="160"/>
      <c r="J111" s="161">
        <f>J2846</f>
        <v>0</v>
      </c>
      <c r="K111" s="162"/>
    </row>
    <row r="112" spans="2:11" s="7" customFormat="1" ht="24.95" customHeight="1">
      <c r="B112" s="149"/>
      <c r="C112" s="150"/>
      <c r="D112" s="151" t="s">
        <v>255</v>
      </c>
      <c r="E112" s="152"/>
      <c r="F112" s="152"/>
      <c r="G112" s="152"/>
      <c r="H112" s="152"/>
      <c r="I112" s="153"/>
      <c r="J112" s="154">
        <f>J2897</f>
        <v>0</v>
      </c>
      <c r="K112" s="155"/>
    </row>
    <row r="113" spans="2:11" s="8" customFormat="1" ht="19.899999999999999" customHeight="1">
      <c r="B113" s="156"/>
      <c r="C113" s="157"/>
      <c r="D113" s="158" t="s">
        <v>256</v>
      </c>
      <c r="E113" s="159"/>
      <c r="F113" s="159"/>
      <c r="G113" s="159"/>
      <c r="H113" s="159"/>
      <c r="I113" s="160"/>
      <c r="J113" s="161">
        <f>J2898</f>
        <v>0</v>
      </c>
      <c r="K113" s="162"/>
    </row>
    <row r="114" spans="2:11" s="8" customFormat="1" ht="19.899999999999999" customHeight="1">
      <c r="B114" s="156"/>
      <c r="C114" s="157"/>
      <c r="D114" s="158" t="s">
        <v>257</v>
      </c>
      <c r="E114" s="159"/>
      <c r="F114" s="159"/>
      <c r="G114" s="159"/>
      <c r="H114" s="159"/>
      <c r="I114" s="160"/>
      <c r="J114" s="161">
        <f>J2899</f>
        <v>0</v>
      </c>
      <c r="K114" s="162"/>
    </row>
    <row r="115" spans="2:11" s="8" customFormat="1" ht="14.85" customHeight="1">
      <c r="B115" s="156"/>
      <c r="C115" s="157"/>
      <c r="D115" s="158" t="s">
        <v>6253</v>
      </c>
      <c r="E115" s="159"/>
      <c r="F115" s="159"/>
      <c r="G115" s="159"/>
      <c r="H115" s="159"/>
      <c r="I115" s="160"/>
      <c r="J115" s="161">
        <f>J2900</f>
        <v>0</v>
      </c>
      <c r="K115" s="162"/>
    </row>
    <row r="116" spans="2:11" s="8" customFormat="1" ht="14.85" customHeight="1">
      <c r="B116" s="156"/>
      <c r="C116" s="157"/>
      <c r="D116" s="158" t="s">
        <v>6260</v>
      </c>
      <c r="E116" s="159"/>
      <c r="F116" s="159"/>
      <c r="G116" s="159"/>
      <c r="H116" s="159"/>
      <c r="I116" s="160"/>
      <c r="J116" s="161">
        <f>J3017</f>
        <v>0</v>
      </c>
      <c r="K116" s="162"/>
    </row>
    <row r="117" spans="2:11" s="8" customFormat="1" ht="14.85" customHeight="1">
      <c r="B117" s="156"/>
      <c r="C117" s="157"/>
      <c r="D117" s="158" t="s">
        <v>6261</v>
      </c>
      <c r="E117" s="159"/>
      <c r="F117" s="159"/>
      <c r="G117" s="159"/>
      <c r="H117" s="159"/>
      <c r="I117" s="160"/>
      <c r="J117" s="161">
        <f>J3070</f>
        <v>0</v>
      </c>
      <c r="K117" s="162"/>
    </row>
    <row r="118" spans="2:11" s="8" customFormat="1" ht="14.85" customHeight="1">
      <c r="B118" s="156"/>
      <c r="C118" s="157"/>
      <c r="D118" s="158" t="s">
        <v>6262</v>
      </c>
      <c r="E118" s="159"/>
      <c r="F118" s="159"/>
      <c r="G118" s="159"/>
      <c r="H118" s="159"/>
      <c r="I118" s="160"/>
      <c r="J118" s="161">
        <f>J3083</f>
        <v>0</v>
      </c>
      <c r="K118" s="162"/>
    </row>
    <row r="119" spans="2:11" s="8" customFormat="1" ht="14.85" customHeight="1">
      <c r="B119" s="156"/>
      <c r="C119" s="157"/>
      <c r="D119" s="158" t="s">
        <v>6263</v>
      </c>
      <c r="E119" s="159"/>
      <c r="F119" s="159"/>
      <c r="G119" s="159"/>
      <c r="H119" s="159"/>
      <c r="I119" s="160"/>
      <c r="J119" s="161">
        <f>J3110</f>
        <v>0</v>
      </c>
      <c r="K119" s="162"/>
    </row>
    <row r="120" spans="2:11" s="8" customFormat="1" ht="19.899999999999999" customHeight="1">
      <c r="B120" s="156"/>
      <c r="C120" s="157"/>
      <c r="D120" s="158" t="s">
        <v>6264</v>
      </c>
      <c r="E120" s="159"/>
      <c r="F120" s="159"/>
      <c r="G120" s="159"/>
      <c r="H120" s="159"/>
      <c r="I120" s="160"/>
      <c r="J120" s="161">
        <f>J3125</f>
        <v>0</v>
      </c>
      <c r="K120" s="162"/>
    </row>
    <row r="121" spans="2:11" s="8" customFormat="1" ht="19.899999999999999" customHeight="1">
      <c r="B121" s="156"/>
      <c r="C121" s="157"/>
      <c r="D121" s="158" t="s">
        <v>278</v>
      </c>
      <c r="E121" s="159"/>
      <c r="F121" s="159"/>
      <c r="G121" s="159"/>
      <c r="H121" s="159"/>
      <c r="I121" s="160"/>
      <c r="J121" s="161">
        <f>J3128</f>
        <v>0</v>
      </c>
      <c r="K121" s="162"/>
    </row>
    <row r="122" spans="2:11" s="8" customFormat="1" ht="19.899999999999999" customHeight="1">
      <c r="B122" s="156"/>
      <c r="C122" s="157"/>
      <c r="D122" s="158" t="s">
        <v>6265</v>
      </c>
      <c r="E122" s="159"/>
      <c r="F122" s="159"/>
      <c r="G122" s="159"/>
      <c r="H122" s="159"/>
      <c r="I122" s="160"/>
      <c r="J122" s="161">
        <f>J3129</f>
        <v>0</v>
      </c>
      <c r="K122" s="162"/>
    </row>
    <row r="123" spans="2:11" s="8" customFormat="1" ht="19.899999999999999" customHeight="1">
      <c r="B123" s="156"/>
      <c r="C123" s="157"/>
      <c r="D123" s="158" t="s">
        <v>238</v>
      </c>
      <c r="E123" s="159"/>
      <c r="F123" s="159"/>
      <c r="G123" s="159"/>
      <c r="H123" s="159"/>
      <c r="I123" s="160"/>
      <c r="J123" s="161">
        <f>J3256</f>
        <v>0</v>
      </c>
      <c r="K123" s="162"/>
    </row>
    <row r="124" spans="2:11" s="8" customFormat="1" ht="19.899999999999999" customHeight="1">
      <c r="B124" s="156"/>
      <c r="C124" s="157"/>
      <c r="D124" s="158" t="s">
        <v>280</v>
      </c>
      <c r="E124" s="159"/>
      <c r="F124" s="159"/>
      <c r="G124" s="159"/>
      <c r="H124" s="159"/>
      <c r="I124" s="160"/>
      <c r="J124" s="161">
        <f>J3263</f>
        <v>0</v>
      </c>
      <c r="K124" s="162"/>
    </row>
    <row r="125" spans="2:11" s="8" customFormat="1" ht="19.899999999999999" customHeight="1">
      <c r="B125" s="156"/>
      <c r="C125" s="157"/>
      <c r="D125" s="158" t="s">
        <v>281</v>
      </c>
      <c r="E125" s="159"/>
      <c r="F125" s="159"/>
      <c r="G125" s="159"/>
      <c r="H125" s="159"/>
      <c r="I125" s="160"/>
      <c r="J125" s="161">
        <f>J3266</f>
        <v>0</v>
      </c>
      <c r="K125" s="162"/>
    </row>
    <row r="126" spans="2:11" s="8" customFormat="1" ht="19.899999999999999" customHeight="1">
      <c r="B126" s="156"/>
      <c r="C126" s="157"/>
      <c r="D126" s="158" t="s">
        <v>6266</v>
      </c>
      <c r="E126" s="159"/>
      <c r="F126" s="159"/>
      <c r="G126" s="159"/>
      <c r="H126" s="159"/>
      <c r="I126" s="160"/>
      <c r="J126" s="161">
        <f>J3269</f>
        <v>0</v>
      </c>
      <c r="K126" s="162"/>
    </row>
    <row r="127" spans="2:11" s="8" customFormat="1" ht="19.899999999999999" customHeight="1">
      <c r="B127" s="156"/>
      <c r="C127" s="157"/>
      <c r="D127" s="158" t="s">
        <v>6267</v>
      </c>
      <c r="E127" s="159"/>
      <c r="F127" s="159"/>
      <c r="G127" s="159"/>
      <c r="H127" s="159"/>
      <c r="I127" s="160"/>
      <c r="J127" s="161">
        <f>J3280</f>
        <v>0</v>
      </c>
      <c r="K127" s="162"/>
    </row>
    <row r="128" spans="2:11" s="8" customFormat="1" ht="19.899999999999999" customHeight="1">
      <c r="B128" s="156"/>
      <c r="C128" s="157"/>
      <c r="D128" s="158" t="s">
        <v>6268</v>
      </c>
      <c r="E128" s="159"/>
      <c r="F128" s="159"/>
      <c r="G128" s="159"/>
      <c r="H128" s="159"/>
      <c r="I128" s="160"/>
      <c r="J128" s="161">
        <f>J3287</f>
        <v>0</v>
      </c>
      <c r="K128" s="162"/>
    </row>
    <row r="129" spans="2:12" s="8" customFormat="1" ht="19.899999999999999" customHeight="1">
      <c r="B129" s="156"/>
      <c r="C129" s="157"/>
      <c r="D129" s="158" t="s">
        <v>283</v>
      </c>
      <c r="E129" s="159"/>
      <c r="F129" s="159"/>
      <c r="G129" s="159"/>
      <c r="H129" s="159"/>
      <c r="I129" s="160"/>
      <c r="J129" s="161">
        <f>J3294</f>
        <v>0</v>
      </c>
      <c r="K129" s="162"/>
    </row>
    <row r="130" spans="2:12" s="1" customFormat="1" ht="21.75" customHeight="1">
      <c r="B130" s="41"/>
      <c r="C130" s="42"/>
      <c r="D130" s="42"/>
      <c r="E130" s="42"/>
      <c r="F130" s="42"/>
      <c r="G130" s="42"/>
      <c r="H130" s="42"/>
      <c r="I130" s="118"/>
      <c r="J130" s="42"/>
      <c r="K130" s="45"/>
    </row>
    <row r="131" spans="2:12" s="1" customFormat="1" ht="6.95" customHeight="1">
      <c r="B131" s="56"/>
      <c r="C131" s="57"/>
      <c r="D131" s="57"/>
      <c r="E131" s="57"/>
      <c r="F131" s="57"/>
      <c r="G131" s="57"/>
      <c r="H131" s="57"/>
      <c r="I131" s="139"/>
      <c r="J131" s="57"/>
      <c r="K131" s="58"/>
    </row>
    <row r="135" spans="2:12" s="1" customFormat="1" ht="6.95" customHeight="1">
      <c r="B135" s="59"/>
      <c r="C135" s="60"/>
      <c r="D135" s="60"/>
      <c r="E135" s="60"/>
      <c r="F135" s="60"/>
      <c r="G135" s="60"/>
      <c r="H135" s="60"/>
      <c r="I135" s="142"/>
      <c r="J135" s="60"/>
      <c r="K135" s="60"/>
      <c r="L135" s="61"/>
    </row>
    <row r="136" spans="2:12" s="1" customFormat="1" ht="36.950000000000003" customHeight="1">
      <c r="B136" s="41"/>
      <c r="C136" s="62" t="s">
        <v>110</v>
      </c>
      <c r="D136" s="63"/>
      <c r="E136" s="63"/>
      <c r="F136" s="63"/>
      <c r="G136" s="63"/>
      <c r="H136" s="63"/>
      <c r="I136" s="163"/>
      <c r="J136" s="63"/>
      <c r="K136" s="63"/>
      <c r="L136" s="61"/>
    </row>
    <row r="137" spans="2:12" s="1" customFormat="1" ht="6.95" customHeight="1">
      <c r="B137" s="41"/>
      <c r="C137" s="63"/>
      <c r="D137" s="63"/>
      <c r="E137" s="63"/>
      <c r="F137" s="63"/>
      <c r="G137" s="63"/>
      <c r="H137" s="63"/>
      <c r="I137" s="163"/>
      <c r="J137" s="63"/>
      <c r="K137" s="63"/>
      <c r="L137" s="61"/>
    </row>
    <row r="138" spans="2:12" s="1" customFormat="1" ht="14.45" customHeight="1">
      <c r="B138" s="41"/>
      <c r="C138" s="65" t="s">
        <v>18</v>
      </c>
      <c r="D138" s="63"/>
      <c r="E138" s="63"/>
      <c r="F138" s="63"/>
      <c r="G138" s="63"/>
      <c r="H138" s="63"/>
      <c r="I138" s="163"/>
      <c r="J138" s="63"/>
      <c r="K138" s="63"/>
      <c r="L138" s="61"/>
    </row>
    <row r="139" spans="2:12" s="1" customFormat="1" ht="22.5" customHeight="1">
      <c r="B139" s="41"/>
      <c r="C139" s="63"/>
      <c r="D139" s="63"/>
      <c r="E139" s="395" t="str">
        <f>E7</f>
        <v>Rekonstrukce a přístavba domova důchodců</v>
      </c>
      <c r="F139" s="396"/>
      <c r="G139" s="396"/>
      <c r="H139" s="396"/>
      <c r="I139" s="163"/>
      <c r="J139" s="63"/>
      <c r="K139" s="63"/>
      <c r="L139" s="61"/>
    </row>
    <row r="140" spans="2:12" s="1" customFormat="1" ht="14.45" customHeight="1">
      <c r="B140" s="41"/>
      <c r="C140" s="65" t="s">
        <v>98</v>
      </c>
      <c r="D140" s="63"/>
      <c r="E140" s="63"/>
      <c r="F140" s="63"/>
      <c r="G140" s="63"/>
      <c r="H140" s="63"/>
      <c r="I140" s="163"/>
      <c r="J140" s="63"/>
      <c r="K140" s="63"/>
      <c r="L140" s="61"/>
    </row>
    <row r="141" spans="2:12" s="1" customFormat="1" ht="23.25" customHeight="1">
      <c r="B141" s="41"/>
      <c r="C141" s="63"/>
      <c r="D141" s="63"/>
      <c r="E141" s="371" t="str">
        <f>E9</f>
        <v>SO02 - Přístavba a s - SO02 - Přístavba a staveb...</v>
      </c>
      <c r="F141" s="397"/>
      <c r="G141" s="397"/>
      <c r="H141" s="397"/>
      <c r="I141" s="163"/>
      <c r="J141" s="63"/>
      <c r="K141" s="63"/>
      <c r="L141" s="61"/>
    </row>
    <row r="142" spans="2:12" s="1" customFormat="1" ht="6.95" customHeight="1">
      <c r="B142" s="41"/>
      <c r="C142" s="63"/>
      <c r="D142" s="63"/>
      <c r="E142" s="63"/>
      <c r="F142" s="63"/>
      <c r="G142" s="63"/>
      <c r="H142" s="63"/>
      <c r="I142" s="163"/>
      <c r="J142" s="63"/>
      <c r="K142" s="63"/>
      <c r="L142" s="61"/>
    </row>
    <row r="143" spans="2:12" s="1" customFormat="1" ht="18" customHeight="1">
      <c r="B143" s="41"/>
      <c r="C143" s="65" t="s">
        <v>23</v>
      </c>
      <c r="D143" s="63"/>
      <c r="E143" s="63"/>
      <c r="F143" s="164" t="str">
        <f>F12</f>
        <v xml:space="preserve"> </v>
      </c>
      <c r="G143" s="63"/>
      <c r="H143" s="63"/>
      <c r="I143" s="165" t="s">
        <v>25</v>
      </c>
      <c r="J143" s="73" t="str">
        <f>IF(J12="","",J12)</f>
        <v>24. 4. 2017</v>
      </c>
      <c r="K143" s="63"/>
      <c r="L143" s="61"/>
    </row>
    <row r="144" spans="2:12" s="1" customFormat="1" ht="6.95" customHeight="1">
      <c r="B144" s="41"/>
      <c r="C144" s="63"/>
      <c r="D144" s="63"/>
      <c r="E144" s="63"/>
      <c r="F144" s="63"/>
      <c r="G144" s="63"/>
      <c r="H144" s="63"/>
      <c r="I144" s="163"/>
      <c r="J144" s="63"/>
      <c r="K144" s="63"/>
      <c r="L144" s="61"/>
    </row>
    <row r="145" spans="2:65" s="1" customFormat="1">
      <c r="B145" s="41"/>
      <c r="C145" s="65" t="s">
        <v>27</v>
      </c>
      <c r="D145" s="63"/>
      <c r="E145" s="63"/>
      <c r="F145" s="164" t="str">
        <f>E15</f>
        <v xml:space="preserve"> </v>
      </c>
      <c r="G145" s="63"/>
      <c r="H145" s="63"/>
      <c r="I145" s="165" t="s">
        <v>32</v>
      </c>
      <c r="J145" s="164" t="str">
        <f>E21</f>
        <v xml:space="preserve"> </v>
      </c>
      <c r="K145" s="63"/>
      <c r="L145" s="61"/>
    </row>
    <row r="146" spans="2:65" s="1" customFormat="1" ht="14.45" customHeight="1">
      <c r="B146" s="41"/>
      <c r="C146" s="65" t="s">
        <v>30</v>
      </c>
      <c r="D146" s="63"/>
      <c r="E146" s="63"/>
      <c r="F146" s="164" t="str">
        <f>IF(E18="","",E18)</f>
        <v/>
      </c>
      <c r="G146" s="63"/>
      <c r="H146" s="63"/>
      <c r="I146" s="163"/>
      <c r="J146" s="63"/>
      <c r="K146" s="63"/>
      <c r="L146" s="61"/>
    </row>
    <row r="147" spans="2:65" s="1" customFormat="1" ht="10.35" customHeight="1">
      <c r="B147" s="41"/>
      <c r="C147" s="63"/>
      <c r="D147" s="63"/>
      <c r="E147" s="63"/>
      <c r="F147" s="63"/>
      <c r="G147" s="63"/>
      <c r="H147" s="63"/>
      <c r="I147" s="163"/>
      <c r="J147" s="63"/>
      <c r="K147" s="63"/>
      <c r="L147" s="61"/>
    </row>
    <row r="148" spans="2:65" s="9" customFormat="1" ht="29.25" customHeight="1">
      <c r="B148" s="166"/>
      <c r="C148" s="167" t="s">
        <v>111</v>
      </c>
      <c r="D148" s="168" t="s">
        <v>55</v>
      </c>
      <c r="E148" s="168" t="s">
        <v>51</v>
      </c>
      <c r="F148" s="168" t="s">
        <v>112</v>
      </c>
      <c r="G148" s="168" t="s">
        <v>113</v>
      </c>
      <c r="H148" s="168" t="s">
        <v>114</v>
      </c>
      <c r="I148" s="169" t="s">
        <v>115</v>
      </c>
      <c r="J148" s="168" t="s">
        <v>102</v>
      </c>
      <c r="K148" s="170" t="s">
        <v>116</v>
      </c>
      <c r="L148" s="171"/>
      <c r="M148" s="81" t="s">
        <v>117</v>
      </c>
      <c r="N148" s="82" t="s">
        <v>40</v>
      </c>
      <c r="O148" s="82" t="s">
        <v>118</v>
      </c>
      <c r="P148" s="82" t="s">
        <v>119</v>
      </c>
      <c r="Q148" s="82" t="s">
        <v>120</v>
      </c>
      <c r="R148" s="82" t="s">
        <v>121</v>
      </c>
      <c r="S148" s="82" t="s">
        <v>122</v>
      </c>
      <c r="T148" s="83" t="s">
        <v>123</v>
      </c>
    </row>
    <row r="149" spans="2:65" s="1" customFormat="1" ht="29.25" customHeight="1">
      <c r="B149" s="41"/>
      <c r="C149" s="87" t="s">
        <v>103</v>
      </c>
      <c r="D149" s="63"/>
      <c r="E149" s="63"/>
      <c r="F149" s="63"/>
      <c r="G149" s="63"/>
      <c r="H149" s="63"/>
      <c r="I149" s="163"/>
      <c r="J149" s="172">
        <f>BK149</f>
        <v>0</v>
      </c>
      <c r="K149" s="63"/>
      <c r="L149" s="61"/>
      <c r="M149" s="84"/>
      <c r="N149" s="85"/>
      <c r="O149" s="85"/>
      <c r="P149" s="173">
        <f>P150+P1199+P2897</f>
        <v>0</v>
      </c>
      <c r="Q149" s="85"/>
      <c r="R149" s="173">
        <f>R150+R1199+R2897</f>
        <v>0</v>
      </c>
      <c r="S149" s="85"/>
      <c r="T149" s="174">
        <f>T150+T1199+T2897</f>
        <v>0</v>
      </c>
      <c r="AT149" s="24" t="s">
        <v>69</v>
      </c>
      <c r="AU149" s="24" t="s">
        <v>104</v>
      </c>
      <c r="BK149" s="175">
        <f>BK150+BK1199+BK2897</f>
        <v>0</v>
      </c>
    </row>
    <row r="150" spans="2:65" s="10" customFormat="1" ht="37.35" customHeight="1">
      <c r="B150" s="176"/>
      <c r="C150" s="177"/>
      <c r="D150" s="178" t="s">
        <v>69</v>
      </c>
      <c r="E150" s="179" t="s">
        <v>285</v>
      </c>
      <c r="F150" s="179" t="s">
        <v>286</v>
      </c>
      <c r="G150" s="177"/>
      <c r="H150" s="177"/>
      <c r="I150" s="180"/>
      <c r="J150" s="181">
        <f>BK150</f>
        <v>0</v>
      </c>
      <c r="K150" s="177"/>
      <c r="L150" s="182"/>
      <c r="M150" s="183"/>
      <c r="N150" s="184"/>
      <c r="O150" s="184"/>
      <c r="P150" s="185">
        <f>P151+P212+P294+P470+P520+P531+P838+P844+P849+P854+P863+P892+P1176+P1195</f>
        <v>0</v>
      </c>
      <c r="Q150" s="184"/>
      <c r="R150" s="185">
        <f>R151+R212+R294+R470+R520+R531+R838+R844+R849+R854+R863+R892+R1176+R1195</f>
        <v>0</v>
      </c>
      <c r="S150" s="184"/>
      <c r="T150" s="186">
        <f>T151+T212+T294+T470+T520+T531+T838+T844+T849+T854+T863+T892+T1176+T1195</f>
        <v>0</v>
      </c>
      <c r="AR150" s="187" t="s">
        <v>78</v>
      </c>
      <c r="AT150" s="188" t="s">
        <v>69</v>
      </c>
      <c r="AU150" s="188" t="s">
        <v>70</v>
      </c>
      <c r="AY150" s="187" t="s">
        <v>126</v>
      </c>
      <c r="BK150" s="189">
        <f>BK151+BK212+BK294+BK470+BK520+BK531+BK838+BK844+BK849+BK854+BK863+BK892+BK1176+BK1195</f>
        <v>0</v>
      </c>
    </row>
    <row r="151" spans="2:65" s="10" customFormat="1" ht="19.899999999999999" customHeight="1">
      <c r="B151" s="176"/>
      <c r="C151" s="177"/>
      <c r="D151" s="190" t="s">
        <v>69</v>
      </c>
      <c r="E151" s="191" t="s">
        <v>78</v>
      </c>
      <c r="F151" s="191" t="s">
        <v>287</v>
      </c>
      <c r="G151" s="177"/>
      <c r="H151" s="177"/>
      <c r="I151" s="180"/>
      <c r="J151" s="192">
        <f>BK151</f>
        <v>0</v>
      </c>
      <c r="K151" s="177"/>
      <c r="L151" s="182"/>
      <c r="M151" s="183"/>
      <c r="N151" s="184"/>
      <c r="O151" s="184"/>
      <c r="P151" s="185">
        <f>SUM(P152:P211)</f>
        <v>0</v>
      </c>
      <c r="Q151" s="184"/>
      <c r="R151" s="185">
        <f>SUM(R152:R211)</f>
        <v>0</v>
      </c>
      <c r="S151" s="184"/>
      <c r="T151" s="186">
        <f>SUM(T152:T211)</f>
        <v>0</v>
      </c>
      <c r="AR151" s="187" t="s">
        <v>78</v>
      </c>
      <c r="AT151" s="188" t="s">
        <v>69</v>
      </c>
      <c r="AU151" s="188" t="s">
        <v>78</v>
      </c>
      <c r="AY151" s="187" t="s">
        <v>126</v>
      </c>
      <c r="BK151" s="189">
        <f>SUM(BK152:BK211)</f>
        <v>0</v>
      </c>
    </row>
    <row r="152" spans="2:65" s="1" customFormat="1" ht="22.5" customHeight="1">
      <c r="B152" s="41"/>
      <c r="C152" s="193" t="s">
        <v>78</v>
      </c>
      <c r="D152" s="193" t="s">
        <v>129</v>
      </c>
      <c r="E152" s="194" t="s">
        <v>306</v>
      </c>
      <c r="F152" s="195" t="s">
        <v>307</v>
      </c>
      <c r="G152" s="196" t="s">
        <v>308</v>
      </c>
      <c r="H152" s="197">
        <v>244.398</v>
      </c>
      <c r="I152" s="198"/>
      <c r="J152" s="199">
        <f>ROUND(I152*H152,2)</f>
        <v>0</v>
      </c>
      <c r="K152" s="195" t="s">
        <v>160</v>
      </c>
      <c r="L152" s="61"/>
      <c r="M152" s="200" t="s">
        <v>21</v>
      </c>
      <c r="N152" s="201" t="s">
        <v>42</v>
      </c>
      <c r="O152" s="42"/>
      <c r="P152" s="202">
        <f>O152*H152</f>
        <v>0</v>
      </c>
      <c r="Q152" s="202">
        <v>0</v>
      </c>
      <c r="R152" s="202">
        <f>Q152*H152</f>
        <v>0</v>
      </c>
      <c r="S152" s="202">
        <v>0</v>
      </c>
      <c r="T152" s="203">
        <f>S152*H152</f>
        <v>0</v>
      </c>
      <c r="AR152" s="24" t="s">
        <v>133</v>
      </c>
      <c r="AT152" s="24" t="s">
        <v>129</v>
      </c>
      <c r="AU152" s="24" t="s">
        <v>134</v>
      </c>
      <c r="AY152" s="24" t="s">
        <v>126</v>
      </c>
      <c r="BE152" s="204">
        <f>IF(N152="základní",J152,0)</f>
        <v>0</v>
      </c>
      <c r="BF152" s="204">
        <f>IF(N152="snížená",J152,0)</f>
        <v>0</v>
      </c>
      <c r="BG152" s="204">
        <f>IF(N152="zákl. přenesená",J152,0)</f>
        <v>0</v>
      </c>
      <c r="BH152" s="204">
        <f>IF(N152="sníž. přenesená",J152,0)</f>
        <v>0</v>
      </c>
      <c r="BI152" s="204">
        <f>IF(N152="nulová",J152,0)</f>
        <v>0</v>
      </c>
      <c r="BJ152" s="24" t="s">
        <v>134</v>
      </c>
      <c r="BK152" s="204">
        <f>ROUND(I152*H152,2)</f>
        <v>0</v>
      </c>
      <c r="BL152" s="24" t="s">
        <v>133</v>
      </c>
      <c r="BM152" s="24" t="s">
        <v>134</v>
      </c>
    </row>
    <row r="153" spans="2:65" s="1" customFormat="1" ht="27">
      <c r="B153" s="41"/>
      <c r="C153" s="63"/>
      <c r="D153" s="208" t="s">
        <v>135</v>
      </c>
      <c r="E153" s="63"/>
      <c r="F153" s="209" t="s">
        <v>309</v>
      </c>
      <c r="G153" s="63"/>
      <c r="H153" s="63"/>
      <c r="I153" s="163"/>
      <c r="J153" s="63"/>
      <c r="K153" s="63"/>
      <c r="L153" s="61"/>
      <c r="M153" s="207"/>
      <c r="N153" s="42"/>
      <c r="O153" s="42"/>
      <c r="P153" s="42"/>
      <c r="Q153" s="42"/>
      <c r="R153" s="42"/>
      <c r="S153" s="42"/>
      <c r="T153" s="78"/>
      <c r="AT153" s="24" t="s">
        <v>135</v>
      </c>
      <c r="AU153" s="24" t="s">
        <v>134</v>
      </c>
    </row>
    <row r="154" spans="2:65" s="1" customFormat="1" ht="175.5">
      <c r="B154" s="41"/>
      <c r="C154" s="63"/>
      <c r="D154" s="208" t="s">
        <v>299</v>
      </c>
      <c r="E154" s="63"/>
      <c r="F154" s="236" t="s">
        <v>310</v>
      </c>
      <c r="G154" s="63"/>
      <c r="H154" s="63"/>
      <c r="I154" s="163"/>
      <c r="J154" s="63"/>
      <c r="K154" s="63"/>
      <c r="L154" s="61"/>
      <c r="M154" s="207"/>
      <c r="N154" s="42"/>
      <c r="O154" s="42"/>
      <c r="P154" s="42"/>
      <c r="Q154" s="42"/>
      <c r="R154" s="42"/>
      <c r="S154" s="42"/>
      <c r="T154" s="78"/>
      <c r="AT154" s="24" t="s">
        <v>299</v>
      </c>
      <c r="AU154" s="24" t="s">
        <v>134</v>
      </c>
    </row>
    <row r="155" spans="2:65" s="11" customFormat="1" ht="13.5">
      <c r="B155" s="210"/>
      <c r="C155" s="211"/>
      <c r="D155" s="208" t="s">
        <v>171</v>
      </c>
      <c r="E155" s="212" t="s">
        <v>21</v>
      </c>
      <c r="F155" s="213" t="s">
        <v>6269</v>
      </c>
      <c r="G155" s="211"/>
      <c r="H155" s="214">
        <v>244.398</v>
      </c>
      <c r="I155" s="215"/>
      <c r="J155" s="211"/>
      <c r="K155" s="211"/>
      <c r="L155" s="216"/>
      <c r="M155" s="217"/>
      <c r="N155" s="218"/>
      <c r="O155" s="218"/>
      <c r="P155" s="218"/>
      <c r="Q155" s="218"/>
      <c r="R155" s="218"/>
      <c r="S155" s="218"/>
      <c r="T155" s="219"/>
      <c r="AT155" s="220" t="s">
        <v>171</v>
      </c>
      <c r="AU155" s="220" t="s">
        <v>134</v>
      </c>
      <c r="AV155" s="11" t="s">
        <v>134</v>
      </c>
      <c r="AW155" s="11" t="s">
        <v>33</v>
      </c>
      <c r="AX155" s="11" t="s">
        <v>70</v>
      </c>
      <c r="AY155" s="220" t="s">
        <v>126</v>
      </c>
    </row>
    <row r="156" spans="2:65" s="12" customFormat="1" ht="13.5">
      <c r="B156" s="221"/>
      <c r="C156" s="222"/>
      <c r="D156" s="205" t="s">
        <v>171</v>
      </c>
      <c r="E156" s="248" t="s">
        <v>21</v>
      </c>
      <c r="F156" s="249" t="s">
        <v>174</v>
      </c>
      <c r="G156" s="222"/>
      <c r="H156" s="250">
        <v>244.398</v>
      </c>
      <c r="I156" s="226"/>
      <c r="J156" s="222"/>
      <c r="K156" s="222"/>
      <c r="L156" s="227"/>
      <c r="M156" s="228"/>
      <c r="N156" s="229"/>
      <c r="O156" s="229"/>
      <c r="P156" s="229"/>
      <c r="Q156" s="229"/>
      <c r="R156" s="229"/>
      <c r="S156" s="229"/>
      <c r="T156" s="230"/>
      <c r="AT156" s="231" t="s">
        <v>171</v>
      </c>
      <c r="AU156" s="231" t="s">
        <v>134</v>
      </c>
      <c r="AV156" s="12" t="s">
        <v>133</v>
      </c>
      <c r="AW156" s="12" t="s">
        <v>33</v>
      </c>
      <c r="AX156" s="12" t="s">
        <v>78</v>
      </c>
      <c r="AY156" s="231" t="s">
        <v>126</v>
      </c>
    </row>
    <row r="157" spans="2:65" s="1" customFormat="1" ht="22.5" customHeight="1">
      <c r="B157" s="41"/>
      <c r="C157" s="193" t="s">
        <v>134</v>
      </c>
      <c r="D157" s="193" t="s">
        <v>129</v>
      </c>
      <c r="E157" s="194" t="s">
        <v>317</v>
      </c>
      <c r="F157" s="195" t="s">
        <v>318</v>
      </c>
      <c r="G157" s="196" t="s">
        <v>308</v>
      </c>
      <c r="H157" s="197">
        <v>244.398</v>
      </c>
      <c r="I157" s="198"/>
      <c r="J157" s="199">
        <f>ROUND(I157*H157,2)</f>
        <v>0</v>
      </c>
      <c r="K157" s="195" t="s">
        <v>160</v>
      </c>
      <c r="L157" s="61"/>
      <c r="M157" s="200" t="s">
        <v>21</v>
      </c>
      <c r="N157" s="201" t="s">
        <v>42</v>
      </c>
      <c r="O157" s="42"/>
      <c r="P157" s="202">
        <f>O157*H157</f>
        <v>0</v>
      </c>
      <c r="Q157" s="202">
        <v>0</v>
      </c>
      <c r="R157" s="202">
        <f>Q157*H157</f>
        <v>0</v>
      </c>
      <c r="S157" s="202">
        <v>0</v>
      </c>
      <c r="T157" s="203">
        <f>S157*H157</f>
        <v>0</v>
      </c>
      <c r="AR157" s="24" t="s">
        <v>133</v>
      </c>
      <c r="AT157" s="24" t="s">
        <v>129</v>
      </c>
      <c r="AU157" s="24" t="s">
        <v>134</v>
      </c>
      <c r="AY157" s="24" t="s">
        <v>126</v>
      </c>
      <c r="BE157" s="204">
        <f>IF(N157="základní",J157,0)</f>
        <v>0</v>
      </c>
      <c r="BF157" s="204">
        <f>IF(N157="snížená",J157,0)</f>
        <v>0</v>
      </c>
      <c r="BG157" s="204">
        <f>IF(N157="zákl. přenesená",J157,0)</f>
        <v>0</v>
      </c>
      <c r="BH157" s="204">
        <f>IF(N157="sníž. přenesená",J157,0)</f>
        <v>0</v>
      </c>
      <c r="BI157" s="204">
        <f>IF(N157="nulová",J157,0)</f>
        <v>0</v>
      </c>
      <c r="BJ157" s="24" t="s">
        <v>134</v>
      </c>
      <c r="BK157" s="204">
        <f>ROUND(I157*H157,2)</f>
        <v>0</v>
      </c>
      <c r="BL157" s="24" t="s">
        <v>133</v>
      </c>
      <c r="BM157" s="24" t="s">
        <v>133</v>
      </c>
    </row>
    <row r="158" spans="2:65" s="1" customFormat="1" ht="27">
      <c r="B158" s="41"/>
      <c r="C158" s="63"/>
      <c r="D158" s="208" t="s">
        <v>135</v>
      </c>
      <c r="E158" s="63"/>
      <c r="F158" s="209" t="s">
        <v>319</v>
      </c>
      <c r="G158" s="63"/>
      <c r="H158" s="63"/>
      <c r="I158" s="163"/>
      <c r="J158" s="63"/>
      <c r="K158" s="63"/>
      <c r="L158" s="61"/>
      <c r="M158" s="207"/>
      <c r="N158" s="42"/>
      <c r="O158" s="42"/>
      <c r="P158" s="42"/>
      <c r="Q158" s="42"/>
      <c r="R158" s="42"/>
      <c r="S158" s="42"/>
      <c r="T158" s="78"/>
      <c r="AT158" s="24" t="s">
        <v>135</v>
      </c>
      <c r="AU158" s="24" t="s">
        <v>134</v>
      </c>
    </row>
    <row r="159" spans="2:65" s="1" customFormat="1" ht="175.5">
      <c r="B159" s="41"/>
      <c r="C159" s="63"/>
      <c r="D159" s="205" t="s">
        <v>299</v>
      </c>
      <c r="E159" s="63"/>
      <c r="F159" s="235" t="s">
        <v>310</v>
      </c>
      <c r="G159" s="63"/>
      <c r="H159" s="63"/>
      <c r="I159" s="163"/>
      <c r="J159" s="63"/>
      <c r="K159" s="63"/>
      <c r="L159" s="61"/>
      <c r="M159" s="207"/>
      <c r="N159" s="42"/>
      <c r="O159" s="42"/>
      <c r="P159" s="42"/>
      <c r="Q159" s="42"/>
      <c r="R159" s="42"/>
      <c r="S159" s="42"/>
      <c r="T159" s="78"/>
      <c r="AT159" s="24" t="s">
        <v>299</v>
      </c>
      <c r="AU159" s="24" t="s">
        <v>134</v>
      </c>
    </row>
    <row r="160" spans="2:65" s="1" customFormat="1" ht="22.5" customHeight="1">
      <c r="B160" s="41"/>
      <c r="C160" s="193" t="s">
        <v>138</v>
      </c>
      <c r="D160" s="193" t="s">
        <v>129</v>
      </c>
      <c r="E160" s="194" t="s">
        <v>320</v>
      </c>
      <c r="F160" s="195" t="s">
        <v>321</v>
      </c>
      <c r="G160" s="196" t="s">
        <v>308</v>
      </c>
      <c r="H160" s="197">
        <v>51.171999999999997</v>
      </c>
      <c r="I160" s="198"/>
      <c r="J160" s="199">
        <f>ROUND(I160*H160,2)</f>
        <v>0</v>
      </c>
      <c r="K160" s="195" t="s">
        <v>160</v>
      </c>
      <c r="L160" s="61"/>
      <c r="M160" s="200" t="s">
        <v>21</v>
      </c>
      <c r="N160" s="201" t="s">
        <v>42</v>
      </c>
      <c r="O160" s="42"/>
      <c r="P160" s="202">
        <f>O160*H160</f>
        <v>0</v>
      </c>
      <c r="Q160" s="202">
        <v>0</v>
      </c>
      <c r="R160" s="202">
        <f>Q160*H160</f>
        <v>0</v>
      </c>
      <c r="S160" s="202">
        <v>0</v>
      </c>
      <c r="T160" s="203">
        <f>S160*H160</f>
        <v>0</v>
      </c>
      <c r="AR160" s="24" t="s">
        <v>133</v>
      </c>
      <c r="AT160" s="24" t="s">
        <v>129</v>
      </c>
      <c r="AU160" s="24" t="s">
        <v>134</v>
      </c>
      <c r="AY160" s="24" t="s">
        <v>126</v>
      </c>
      <c r="BE160" s="204">
        <f>IF(N160="základní",J160,0)</f>
        <v>0</v>
      </c>
      <c r="BF160" s="204">
        <f>IF(N160="snížená",J160,0)</f>
        <v>0</v>
      </c>
      <c r="BG160" s="204">
        <f>IF(N160="zákl. přenesená",J160,0)</f>
        <v>0</v>
      </c>
      <c r="BH160" s="204">
        <f>IF(N160="sníž. přenesená",J160,0)</f>
        <v>0</v>
      </c>
      <c r="BI160" s="204">
        <f>IF(N160="nulová",J160,0)</f>
        <v>0</v>
      </c>
      <c r="BJ160" s="24" t="s">
        <v>134</v>
      </c>
      <c r="BK160" s="204">
        <f>ROUND(I160*H160,2)</f>
        <v>0</v>
      </c>
      <c r="BL160" s="24" t="s">
        <v>133</v>
      </c>
      <c r="BM160" s="24" t="s">
        <v>141</v>
      </c>
    </row>
    <row r="161" spans="2:65" s="1" customFormat="1" ht="27">
      <c r="B161" s="41"/>
      <c r="C161" s="63"/>
      <c r="D161" s="208" t="s">
        <v>135</v>
      </c>
      <c r="E161" s="63"/>
      <c r="F161" s="209" t="s">
        <v>322</v>
      </c>
      <c r="G161" s="63"/>
      <c r="H161" s="63"/>
      <c r="I161" s="163"/>
      <c r="J161" s="63"/>
      <c r="K161" s="63"/>
      <c r="L161" s="61"/>
      <c r="M161" s="207"/>
      <c r="N161" s="42"/>
      <c r="O161" s="42"/>
      <c r="P161" s="42"/>
      <c r="Q161" s="42"/>
      <c r="R161" s="42"/>
      <c r="S161" s="42"/>
      <c r="T161" s="78"/>
      <c r="AT161" s="24" t="s">
        <v>135</v>
      </c>
      <c r="AU161" s="24" t="s">
        <v>134</v>
      </c>
    </row>
    <row r="162" spans="2:65" s="1" customFormat="1" ht="94.5">
      <c r="B162" s="41"/>
      <c r="C162" s="63"/>
      <c r="D162" s="205" t="s">
        <v>299</v>
      </c>
      <c r="E162" s="63"/>
      <c r="F162" s="235" t="s">
        <v>323</v>
      </c>
      <c r="G162" s="63"/>
      <c r="H162" s="63"/>
      <c r="I162" s="163"/>
      <c r="J162" s="63"/>
      <c r="K162" s="63"/>
      <c r="L162" s="61"/>
      <c r="M162" s="207"/>
      <c r="N162" s="42"/>
      <c r="O162" s="42"/>
      <c r="P162" s="42"/>
      <c r="Q162" s="42"/>
      <c r="R162" s="42"/>
      <c r="S162" s="42"/>
      <c r="T162" s="78"/>
      <c r="AT162" s="24" t="s">
        <v>299</v>
      </c>
      <c r="AU162" s="24" t="s">
        <v>134</v>
      </c>
    </row>
    <row r="163" spans="2:65" s="1" customFormat="1" ht="22.5" customHeight="1">
      <c r="B163" s="41"/>
      <c r="C163" s="193" t="s">
        <v>133</v>
      </c>
      <c r="D163" s="193" t="s">
        <v>129</v>
      </c>
      <c r="E163" s="194" t="s">
        <v>330</v>
      </c>
      <c r="F163" s="195" t="s">
        <v>331</v>
      </c>
      <c r="G163" s="196" t="s">
        <v>308</v>
      </c>
      <c r="H163" s="197">
        <v>51.171999999999997</v>
      </c>
      <c r="I163" s="198"/>
      <c r="J163" s="199">
        <f>ROUND(I163*H163,2)</f>
        <v>0</v>
      </c>
      <c r="K163" s="195" t="s">
        <v>160</v>
      </c>
      <c r="L163" s="61"/>
      <c r="M163" s="200" t="s">
        <v>21</v>
      </c>
      <c r="N163" s="201" t="s">
        <v>42</v>
      </c>
      <c r="O163" s="42"/>
      <c r="P163" s="202">
        <f>O163*H163</f>
        <v>0</v>
      </c>
      <c r="Q163" s="202">
        <v>0</v>
      </c>
      <c r="R163" s="202">
        <f>Q163*H163</f>
        <v>0</v>
      </c>
      <c r="S163" s="202">
        <v>0</v>
      </c>
      <c r="T163" s="203">
        <f>S163*H163</f>
        <v>0</v>
      </c>
      <c r="AR163" s="24" t="s">
        <v>133</v>
      </c>
      <c r="AT163" s="24" t="s">
        <v>129</v>
      </c>
      <c r="AU163" s="24" t="s">
        <v>134</v>
      </c>
      <c r="AY163" s="24" t="s">
        <v>126</v>
      </c>
      <c r="BE163" s="204">
        <f>IF(N163="základní",J163,0)</f>
        <v>0</v>
      </c>
      <c r="BF163" s="204">
        <f>IF(N163="snížená",J163,0)</f>
        <v>0</v>
      </c>
      <c r="BG163" s="204">
        <f>IF(N163="zákl. přenesená",J163,0)</f>
        <v>0</v>
      </c>
      <c r="BH163" s="204">
        <f>IF(N163="sníž. přenesená",J163,0)</f>
        <v>0</v>
      </c>
      <c r="BI163" s="204">
        <f>IF(N163="nulová",J163,0)</f>
        <v>0</v>
      </c>
      <c r="BJ163" s="24" t="s">
        <v>134</v>
      </c>
      <c r="BK163" s="204">
        <f>ROUND(I163*H163,2)</f>
        <v>0</v>
      </c>
      <c r="BL163" s="24" t="s">
        <v>133</v>
      </c>
      <c r="BM163" s="24" t="s">
        <v>144</v>
      </c>
    </row>
    <row r="164" spans="2:65" s="1" customFormat="1" ht="27">
      <c r="B164" s="41"/>
      <c r="C164" s="63"/>
      <c r="D164" s="208" t="s">
        <v>135</v>
      </c>
      <c r="E164" s="63"/>
      <c r="F164" s="209" t="s">
        <v>332</v>
      </c>
      <c r="G164" s="63"/>
      <c r="H164" s="63"/>
      <c r="I164" s="163"/>
      <c r="J164" s="63"/>
      <c r="K164" s="63"/>
      <c r="L164" s="61"/>
      <c r="M164" s="207"/>
      <c r="N164" s="42"/>
      <c r="O164" s="42"/>
      <c r="P164" s="42"/>
      <c r="Q164" s="42"/>
      <c r="R164" s="42"/>
      <c r="S164" s="42"/>
      <c r="T164" s="78"/>
      <c r="AT164" s="24" t="s">
        <v>135</v>
      </c>
      <c r="AU164" s="24" t="s">
        <v>134</v>
      </c>
    </row>
    <row r="165" spans="2:65" s="1" customFormat="1" ht="94.5">
      <c r="B165" s="41"/>
      <c r="C165" s="63"/>
      <c r="D165" s="205" t="s">
        <v>299</v>
      </c>
      <c r="E165" s="63"/>
      <c r="F165" s="235" t="s">
        <v>323</v>
      </c>
      <c r="G165" s="63"/>
      <c r="H165" s="63"/>
      <c r="I165" s="163"/>
      <c r="J165" s="63"/>
      <c r="K165" s="63"/>
      <c r="L165" s="61"/>
      <c r="M165" s="207"/>
      <c r="N165" s="42"/>
      <c r="O165" s="42"/>
      <c r="P165" s="42"/>
      <c r="Q165" s="42"/>
      <c r="R165" s="42"/>
      <c r="S165" s="42"/>
      <c r="T165" s="78"/>
      <c r="AT165" s="24" t="s">
        <v>299</v>
      </c>
      <c r="AU165" s="24" t="s">
        <v>134</v>
      </c>
    </row>
    <row r="166" spans="2:65" s="1" customFormat="1" ht="22.5" customHeight="1">
      <c r="B166" s="41"/>
      <c r="C166" s="193" t="s">
        <v>145</v>
      </c>
      <c r="D166" s="193" t="s">
        <v>129</v>
      </c>
      <c r="E166" s="194" t="s">
        <v>342</v>
      </c>
      <c r="F166" s="195" t="s">
        <v>343</v>
      </c>
      <c r="G166" s="196" t="s">
        <v>308</v>
      </c>
      <c r="H166" s="197">
        <v>295.57</v>
      </c>
      <c r="I166" s="198"/>
      <c r="J166" s="199">
        <f>ROUND(I166*H166,2)</f>
        <v>0</v>
      </c>
      <c r="K166" s="195" t="s">
        <v>160</v>
      </c>
      <c r="L166" s="61"/>
      <c r="M166" s="200" t="s">
        <v>21</v>
      </c>
      <c r="N166" s="201" t="s">
        <v>42</v>
      </c>
      <c r="O166" s="42"/>
      <c r="P166" s="202">
        <f>O166*H166</f>
        <v>0</v>
      </c>
      <c r="Q166" s="202">
        <v>0</v>
      </c>
      <c r="R166" s="202">
        <f>Q166*H166</f>
        <v>0</v>
      </c>
      <c r="S166" s="202">
        <v>0</v>
      </c>
      <c r="T166" s="203">
        <f>S166*H166</f>
        <v>0</v>
      </c>
      <c r="AR166" s="24" t="s">
        <v>133</v>
      </c>
      <c r="AT166" s="24" t="s">
        <v>129</v>
      </c>
      <c r="AU166" s="24" t="s">
        <v>134</v>
      </c>
      <c r="AY166" s="24" t="s">
        <v>126</v>
      </c>
      <c r="BE166" s="204">
        <f>IF(N166="základní",J166,0)</f>
        <v>0</v>
      </c>
      <c r="BF166" s="204">
        <f>IF(N166="snížená",J166,0)</f>
        <v>0</v>
      </c>
      <c r="BG166" s="204">
        <f>IF(N166="zákl. přenesená",J166,0)</f>
        <v>0</v>
      </c>
      <c r="BH166" s="204">
        <f>IF(N166="sníž. přenesená",J166,0)</f>
        <v>0</v>
      </c>
      <c r="BI166" s="204">
        <f>IF(N166="nulová",J166,0)</f>
        <v>0</v>
      </c>
      <c r="BJ166" s="24" t="s">
        <v>134</v>
      </c>
      <c r="BK166" s="204">
        <f>ROUND(I166*H166,2)</f>
        <v>0</v>
      </c>
      <c r="BL166" s="24" t="s">
        <v>133</v>
      </c>
      <c r="BM166" s="24" t="s">
        <v>148</v>
      </c>
    </row>
    <row r="167" spans="2:65" s="1" customFormat="1" ht="40.5">
      <c r="B167" s="41"/>
      <c r="C167" s="63"/>
      <c r="D167" s="208" t="s">
        <v>135</v>
      </c>
      <c r="E167" s="63"/>
      <c r="F167" s="209" t="s">
        <v>344</v>
      </c>
      <c r="G167" s="63"/>
      <c r="H167" s="63"/>
      <c r="I167" s="163"/>
      <c r="J167" s="63"/>
      <c r="K167" s="63"/>
      <c r="L167" s="61"/>
      <c r="M167" s="207"/>
      <c r="N167" s="42"/>
      <c r="O167" s="42"/>
      <c r="P167" s="42"/>
      <c r="Q167" s="42"/>
      <c r="R167" s="42"/>
      <c r="S167" s="42"/>
      <c r="T167" s="78"/>
      <c r="AT167" s="24" t="s">
        <v>135</v>
      </c>
      <c r="AU167" s="24" t="s">
        <v>134</v>
      </c>
    </row>
    <row r="168" spans="2:65" s="1" customFormat="1" ht="94.5">
      <c r="B168" s="41"/>
      <c r="C168" s="63"/>
      <c r="D168" s="208" t="s">
        <v>299</v>
      </c>
      <c r="E168" s="63"/>
      <c r="F168" s="236" t="s">
        <v>345</v>
      </c>
      <c r="G168" s="63"/>
      <c r="H168" s="63"/>
      <c r="I168" s="163"/>
      <c r="J168" s="63"/>
      <c r="K168" s="63"/>
      <c r="L168" s="61"/>
      <c r="M168" s="207"/>
      <c r="N168" s="42"/>
      <c r="O168" s="42"/>
      <c r="P168" s="42"/>
      <c r="Q168" s="42"/>
      <c r="R168" s="42"/>
      <c r="S168" s="42"/>
      <c r="T168" s="78"/>
      <c r="AT168" s="24" t="s">
        <v>299</v>
      </c>
      <c r="AU168" s="24" t="s">
        <v>134</v>
      </c>
    </row>
    <row r="169" spans="2:65" s="11" customFormat="1" ht="13.5">
      <c r="B169" s="210"/>
      <c r="C169" s="211"/>
      <c r="D169" s="208" t="s">
        <v>171</v>
      </c>
      <c r="E169" s="212" t="s">
        <v>21</v>
      </c>
      <c r="F169" s="213" t="s">
        <v>6270</v>
      </c>
      <c r="G169" s="211"/>
      <c r="H169" s="214">
        <v>295.57</v>
      </c>
      <c r="I169" s="215"/>
      <c r="J169" s="211"/>
      <c r="K169" s="211"/>
      <c r="L169" s="216"/>
      <c r="M169" s="217"/>
      <c r="N169" s="218"/>
      <c r="O169" s="218"/>
      <c r="P169" s="218"/>
      <c r="Q169" s="218"/>
      <c r="R169" s="218"/>
      <c r="S169" s="218"/>
      <c r="T169" s="219"/>
      <c r="AT169" s="220" t="s">
        <v>171</v>
      </c>
      <c r="AU169" s="220" t="s">
        <v>134</v>
      </c>
      <c r="AV169" s="11" t="s">
        <v>134</v>
      </c>
      <c r="AW169" s="11" t="s">
        <v>33</v>
      </c>
      <c r="AX169" s="11" t="s">
        <v>70</v>
      </c>
      <c r="AY169" s="220" t="s">
        <v>126</v>
      </c>
    </row>
    <row r="170" spans="2:65" s="12" customFormat="1" ht="13.5">
      <c r="B170" s="221"/>
      <c r="C170" s="222"/>
      <c r="D170" s="205" t="s">
        <v>171</v>
      </c>
      <c r="E170" s="248" t="s">
        <v>21</v>
      </c>
      <c r="F170" s="249" t="s">
        <v>174</v>
      </c>
      <c r="G170" s="222"/>
      <c r="H170" s="250">
        <v>295.57</v>
      </c>
      <c r="I170" s="226"/>
      <c r="J170" s="222"/>
      <c r="K170" s="222"/>
      <c r="L170" s="227"/>
      <c r="M170" s="228"/>
      <c r="N170" s="229"/>
      <c r="O170" s="229"/>
      <c r="P170" s="229"/>
      <c r="Q170" s="229"/>
      <c r="R170" s="229"/>
      <c r="S170" s="229"/>
      <c r="T170" s="230"/>
      <c r="AT170" s="231" t="s">
        <v>171</v>
      </c>
      <c r="AU170" s="231" t="s">
        <v>134</v>
      </c>
      <c r="AV170" s="12" t="s">
        <v>133</v>
      </c>
      <c r="AW170" s="12" t="s">
        <v>33</v>
      </c>
      <c r="AX170" s="12" t="s">
        <v>78</v>
      </c>
      <c r="AY170" s="231" t="s">
        <v>126</v>
      </c>
    </row>
    <row r="171" spans="2:65" s="1" customFormat="1" ht="22.5" customHeight="1">
      <c r="B171" s="41"/>
      <c r="C171" s="193" t="s">
        <v>141</v>
      </c>
      <c r="D171" s="193" t="s">
        <v>129</v>
      </c>
      <c r="E171" s="194" t="s">
        <v>347</v>
      </c>
      <c r="F171" s="195" t="s">
        <v>348</v>
      </c>
      <c r="G171" s="196" t="s">
        <v>308</v>
      </c>
      <c r="H171" s="197">
        <v>295.125</v>
      </c>
      <c r="I171" s="198"/>
      <c r="J171" s="199">
        <f>ROUND(I171*H171,2)</f>
        <v>0</v>
      </c>
      <c r="K171" s="195" t="s">
        <v>160</v>
      </c>
      <c r="L171" s="61"/>
      <c r="M171" s="200" t="s">
        <v>21</v>
      </c>
      <c r="N171" s="201" t="s">
        <v>42</v>
      </c>
      <c r="O171" s="42"/>
      <c r="P171" s="202">
        <f>O171*H171</f>
        <v>0</v>
      </c>
      <c r="Q171" s="202">
        <v>0</v>
      </c>
      <c r="R171" s="202">
        <f>Q171*H171</f>
        <v>0</v>
      </c>
      <c r="S171" s="202">
        <v>0</v>
      </c>
      <c r="T171" s="203">
        <f>S171*H171</f>
        <v>0</v>
      </c>
      <c r="AR171" s="24" t="s">
        <v>133</v>
      </c>
      <c r="AT171" s="24" t="s">
        <v>129</v>
      </c>
      <c r="AU171" s="24" t="s">
        <v>134</v>
      </c>
      <c r="AY171" s="24" t="s">
        <v>126</v>
      </c>
      <c r="BE171" s="204">
        <f>IF(N171="základní",J171,0)</f>
        <v>0</v>
      </c>
      <c r="BF171" s="204">
        <f>IF(N171="snížená",J171,0)</f>
        <v>0</v>
      </c>
      <c r="BG171" s="204">
        <f>IF(N171="zákl. přenesená",J171,0)</f>
        <v>0</v>
      </c>
      <c r="BH171" s="204">
        <f>IF(N171="sníž. přenesená",J171,0)</f>
        <v>0</v>
      </c>
      <c r="BI171" s="204">
        <f>IF(N171="nulová",J171,0)</f>
        <v>0</v>
      </c>
      <c r="BJ171" s="24" t="s">
        <v>134</v>
      </c>
      <c r="BK171" s="204">
        <f>ROUND(I171*H171,2)</f>
        <v>0</v>
      </c>
      <c r="BL171" s="24" t="s">
        <v>133</v>
      </c>
      <c r="BM171" s="24" t="s">
        <v>151</v>
      </c>
    </row>
    <row r="172" spans="2:65" s="1" customFormat="1" ht="40.5">
      <c r="B172" s="41"/>
      <c r="C172" s="63"/>
      <c r="D172" s="208" t="s">
        <v>135</v>
      </c>
      <c r="E172" s="63"/>
      <c r="F172" s="209" t="s">
        <v>349</v>
      </c>
      <c r="G172" s="63"/>
      <c r="H172" s="63"/>
      <c r="I172" s="163"/>
      <c r="J172" s="63"/>
      <c r="K172" s="63"/>
      <c r="L172" s="61"/>
      <c r="M172" s="207"/>
      <c r="N172" s="42"/>
      <c r="O172" s="42"/>
      <c r="P172" s="42"/>
      <c r="Q172" s="42"/>
      <c r="R172" s="42"/>
      <c r="S172" s="42"/>
      <c r="T172" s="78"/>
      <c r="AT172" s="24" t="s">
        <v>135</v>
      </c>
      <c r="AU172" s="24" t="s">
        <v>134</v>
      </c>
    </row>
    <row r="173" spans="2:65" s="1" customFormat="1" ht="175.5">
      <c r="B173" s="41"/>
      <c r="C173" s="63"/>
      <c r="D173" s="205" t="s">
        <v>299</v>
      </c>
      <c r="E173" s="63"/>
      <c r="F173" s="235" t="s">
        <v>350</v>
      </c>
      <c r="G173" s="63"/>
      <c r="H173" s="63"/>
      <c r="I173" s="163"/>
      <c r="J173" s="63"/>
      <c r="K173" s="63"/>
      <c r="L173" s="61"/>
      <c r="M173" s="207"/>
      <c r="N173" s="42"/>
      <c r="O173" s="42"/>
      <c r="P173" s="42"/>
      <c r="Q173" s="42"/>
      <c r="R173" s="42"/>
      <c r="S173" s="42"/>
      <c r="T173" s="78"/>
      <c r="AT173" s="24" t="s">
        <v>299</v>
      </c>
      <c r="AU173" s="24" t="s">
        <v>134</v>
      </c>
    </row>
    <row r="174" spans="2:65" s="1" customFormat="1" ht="22.5" customHeight="1">
      <c r="B174" s="41"/>
      <c r="C174" s="193" t="s">
        <v>152</v>
      </c>
      <c r="D174" s="193" t="s">
        <v>129</v>
      </c>
      <c r="E174" s="194" t="s">
        <v>351</v>
      </c>
      <c r="F174" s="195" t="s">
        <v>352</v>
      </c>
      <c r="G174" s="196" t="s">
        <v>308</v>
      </c>
      <c r="H174" s="197">
        <v>295.125</v>
      </c>
      <c r="I174" s="198"/>
      <c r="J174" s="199">
        <f>ROUND(I174*H174,2)</f>
        <v>0</v>
      </c>
      <c r="K174" s="195" t="s">
        <v>160</v>
      </c>
      <c r="L174" s="61"/>
      <c r="M174" s="200" t="s">
        <v>21</v>
      </c>
      <c r="N174" s="201" t="s">
        <v>42</v>
      </c>
      <c r="O174" s="42"/>
      <c r="P174" s="202">
        <f>O174*H174</f>
        <v>0</v>
      </c>
      <c r="Q174" s="202">
        <v>0</v>
      </c>
      <c r="R174" s="202">
        <f>Q174*H174</f>
        <v>0</v>
      </c>
      <c r="S174" s="202">
        <v>0</v>
      </c>
      <c r="T174" s="203">
        <f>S174*H174</f>
        <v>0</v>
      </c>
      <c r="AR174" s="24" t="s">
        <v>133</v>
      </c>
      <c r="AT174" s="24" t="s">
        <v>129</v>
      </c>
      <c r="AU174" s="24" t="s">
        <v>134</v>
      </c>
      <c r="AY174" s="24" t="s">
        <v>126</v>
      </c>
      <c r="BE174" s="204">
        <f>IF(N174="základní",J174,0)</f>
        <v>0</v>
      </c>
      <c r="BF174" s="204">
        <f>IF(N174="snížená",J174,0)</f>
        <v>0</v>
      </c>
      <c r="BG174" s="204">
        <f>IF(N174="zákl. přenesená",J174,0)</f>
        <v>0</v>
      </c>
      <c r="BH174" s="204">
        <f>IF(N174="sníž. přenesená",J174,0)</f>
        <v>0</v>
      </c>
      <c r="BI174" s="204">
        <f>IF(N174="nulová",J174,0)</f>
        <v>0</v>
      </c>
      <c r="BJ174" s="24" t="s">
        <v>134</v>
      </c>
      <c r="BK174" s="204">
        <f>ROUND(I174*H174,2)</f>
        <v>0</v>
      </c>
      <c r="BL174" s="24" t="s">
        <v>133</v>
      </c>
      <c r="BM174" s="24" t="s">
        <v>155</v>
      </c>
    </row>
    <row r="175" spans="2:65" s="1" customFormat="1" ht="40.5">
      <c r="B175" s="41"/>
      <c r="C175" s="63"/>
      <c r="D175" s="208" t="s">
        <v>135</v>
      </c>
      <c r="E175" s="63"/>
      <c r="F175" s="209" t="s">
        <v>353</v>
      </c>
      <c r="G175" s="63"/>
      <c r="H175" s="63"/>
      <c r="I175" s="163"/>
      <c r="J175" s="63"/>
      <c r="K175" s="63"/>
      <c r="L175" s="61"/>
      <c r="M175" s="207"/>
      <c r="N175" s="42"/>
      <c r="O175" s="42"/>
      <c r="P175" s="42"/>
      <c r="Q175" s="42"/>
      <c r="R175" s="42"/>
      <c r="S175" s="42"/>
      <c r="T175" s="78"/>
      <c r="AT175" s="24" t="s">
        <v>135</v>
      </c>
      <c r="AU175" s="24" t="s">
        <v>134</v>
      </c>
    </row>
    <row r="176" spans="2:65" s="1" customFormat="1" ht="175.5">
      <c r="B176" s="41"/>
      <c r="C176" s="63"/>
      <c r="D176" s="205" t="s">
        <v>299</v>
      </c>
      <c r="E176" s="63"/>
      <c r="F176" s="235" t="s">
        <v>350</v>
      </c>
      <c r="G176" s="63"/>
      <c r="H176" s="63"/>
      <c r="I176" s="163"/>
      <c r="J176" s="63"/>
      <c r="K176" s="63"/>
      <c r="L176" s="61"/>
      <c r="M176" s="207"/>
      <c r="N176" s="42"/>
      <c r="O176" s="42"/>
      <c r="P176" s="42"/>
      <c r="Q176" s="42"/>
      <c r="R176" s="42"/>
      <c r="S176" s="42"/>
      <c r="T176" s="78"/>
      <c r="AT176" s="24" t="s">
        <v>299</v>
      </c>
      <c r="AU176" s="24" t="s">
        <v>134</v>
      </c>
    </row>
    <row r="177" spans="2:65" s="1" customFormat="1" ht="31.5" customHeight="1">
      <c r="B177" s="41"/>
      <c r="C177" s="193" t="s">
        <v>144</v>
      </c>
      <c r="D177" s="193" t="s">
        <v>129</v>
      </c>
      <c r="E177" s="194" t="s">
        <v>354</v>
      </c>
      <c r="F177" s="195" t="s">
        <v>355</v>
      </c>
      <c r="G177" s="196" t="s">
        <v>308</v>
      </c>
      <c r="H177" s="197">
        <v>7083.0020000000004</v>
      </c>
      <c r="I177" s="198"/>
      <c r="J177" s="199">
        <f>ROUND(I177*H177,2)</f>
        <v>0</v>
      </c>
      <c r="K177" s="195" t="s">
        <v>160</v>
      </c>
      <c r="L177" s="61"/>
      <c r="M177" s="200" t="s">
        <v>21</v>
      </c>
      <c r="N177" s="201" t="s">
        <v>42</v>
      </c>
      <c r="O177" s="42"/>
      <c r="P177" s="202">
        <f>O177*H177</f>
        <v>0</v>
      </c>
      <c r="Q177" s="202">
        <v>0</v>
      </c>
      <c r="R177" s="202">
        <f>Q177*H177</f>
        <v>0</v>
      </c>
      <c r="S177" s="202">
        <v>0</v>
      </c>
      <c r="T177" s="203">
        <f>S177*H177</f>
        <v>0</v>
      </c>
      <c r="AR177" s="24" t="s">
        <v>133</v>
      </c>
      <c r="AT177" s="24" t="s">
        <v>129</v>
      </c>
      <c r="AU177" s="24" t="s">
        <v>134</v>
      </c>
      <c r="AY177" s="24" t="s">
        <v>126</v>
      </c>
      <c r="BE177" s="204">
        <f>IF(N177="základní",J177,0)</f>
        <v>0</v>
      </c>
      <c r="BF177" s="204">
        <f>IF(N177="snížená",J177,0)</f>
        <v>0</v>
      </c>
      <c r="BG177" s="204">
        <f>IF(N177="zákl. přenesená",J177,0)</f>
        <v>0</v>
      </c>
      <c r="BH177" s="204">
        <f>IF(N177="sníž. přenesená",J177,0)</f>
        <v>0</v>
      </c>
      <c r="BI177" s="204">
        <f>IF(N177="nulová",J177,0)</f>
        <v>0</v>
      </c>
      <c r="BJ177" s="24" t="s">
        <v>134</v>
      </c>
      <c r="BK177" s="204">
        <f>ROUND(I177*H177,2)</f>
        <v>0</v>
      </c>
      <c r="BL177" s="24" t="s">
        <v>133</v>
      </c>
      <c r="BM177" s="24" t="s">
        <v>161</v>
      </c>
    </row>
    <row r="178" spans="2:65" s="1" customFormat="1" ht="40.5">
      <c r="B178" s="41"/>
      <c r="C178" s="63"/>
      <c r="D178" s="208" t="s">
        <v>135</v>
      </c>
      <c r="E178" s="63"/>
      <c r="F178" s="209" t="s">
        <v>357</v>
      </c>
      <c r="G178" s="63"/>
      <c r="H178" s="63"/>
      <c r="I178" s="163"/>
      <c r="J178" s="63"/>
      <c r="K178" s="63"/>
      <c r="L178" s="61"/>
      <c r="M178" s="207"/>
      <c r="N178" s="42"/>
      <c r="O178" s="42"/>
      <c r="P178" s="42"/>
      <c r="Q178" s="42"/>
      <c r="R178" s="42"/>
      <c r="S178" s="42"/>
      <c r="T178" s="78"/>
      <c r="AT178" s="24" t="s">
        <v>135</v>
      </c>
      <c r="AU178" s="24" t="s">
        <v>134</v>
      </c>
    </row>
    <row r="179" spans="2:65" s="1" customFormat="1" ht="175.5">
      <c r="B179" s="41"/>
      <c r="C179" s="63"/>
      <c r="D179" s="208" t="s">
        <v>299</v>
      </c>
      <c r="E179" s="63"/>
      <c r="F179" s="236" t="s">
        <v>350</v>
      </c>
      <c r="G179" s="63"/>
      <c r="H179" s="63"/>
      <c r="I179" s="163"/>
      <c r="J179" s="63"/>
      <c r="K179" s="63"/>
      <c r="L179" s="61"/>
      <c r="M179" s="207"/>
      <c r="N179" s="42"/>
      <c r="O179" s="42"/>
      <c r="P179" s="42"/>
      <c r="Q179" s="42"/>
      <c r="R179" s="42"/>
      <c r="S179" s="42"/>
      <c r="T179" s="78"/>
      <c r="AT179" s="24" t="s">
        <v>299</v>
      </c>
      <c r="AU179" s="24" t="s">
        <v>134</v>
      </c>
    </row>
    <row r="180" spans="2:65" s="11" customFormat="1" ht="13.5">
      <c r="B180" s="210"/>
      <c r="C180" s="211"/>
      <c r="D180" s="208" t="s">
        <v>171</v>
      </c>
      <c r="E180" s="212" t="s">
        <v>21</v>
      </c>
      <c r="F180" s="213" t="s">
        <v>6271</v>
      </c>
      <c r="G180" s="211"/>
      <c r="H180" s="214">
        <v>7083.0020000000004</v>
      </c>
      <c r="I180" s="215"/>
      <c r="J180" s="211"/>
      <c r="K180" s="211"/>
      <c r="L180" s="216"/>
      <c r="M180" s="217"/>
      <c r="N180" s="218"/>
      <c r="O180" s="218"/>
      <c r="P180" s="218"/>
      <c r="Q180" s="218"/>
      <c r="R180" s="218"/>
      <c r="S180" s="218"/>
      <c r="T180" s="219"/>
      <c r="AT180" s="220" t="s">
        <v>171</v>
      </c>
      <c r="AU180" s="220" t="s">
        <v>134</v>
      </c>
      <c r="AV180" s="11" t="s">
        <v>134</v>
      </c>
      <c r="AW180" s="11" t="s">
        <v>33</v>
      </c>
      <c r="AX180" s="11" t="s">
        <v>70</v>
      </c>
      <c r="AY180" s="220" t="s">
        <v>126</v>
      </c>
    </row>
    <row r="181" spans="2:65" s="12" customFormat="1" ht="13.5">
      <c r="B181" s="221"/>
      <c r="C181" s="222"/>
      <c r="D181" s="205" t="s">
        <v>171</v>
      </c>
      <c r="E181" s="248" t="s">
        <v>21</v>
      </c>
      <c r="F181" s="249" t="s">
        <v>174</v>
      </c>
      <c r="G181" s="222"/>
      <c r="H181" s="250">
        <v>7083.0020000000004</v>
      </c>
      <c r="I181" s="226"/>
      <c r="J181" s="222"/>
      <c r="K181" s="222"/>
      <c r="L181" s="227"/>
      <c r="M181" s="228"/>
      <c r="N181" s="229"/>
      <c r="O181" s="229"/>
      <c r="P181" s="229"/>
      <c r="Q181" s="229"/>
      <c r="R181" s="229"/>
      <c r="S181" s="229"/>
      <c r="T181" s="230"/>
      <c r="AT181" s="231" t="s">
        <v>171</v>
      </c>
      <c r="AU181" s="231" t="s">
        <v>134</v>
      </c>
      <c r="AV181" s="12" t="s">
        <v>133</v>
      </c>
      <c r="AW181" s="12" t="s">
        <v>33</v>
      </c>
      <c r="AX181" s="12" t="s">
        <v>78</v>
      </c>
      <c r="AY181" s="231" t="s">
        <v>126</v>
      </c>
    </row>
    <row r="182" spans="2:65" s="1" customFormat="1" ht="31.5" customHeight="1">
      <c r="B182" s="41"/>
      <c r="C182" s="193" t="s">
        <v>163</v>
      </c>
      <c r="D182" s="193" t="s">
        <v>129</v>
      </c>
      <c r="E182" s="194" t="s">
        <v>359</v>
      </c>
      <c r="F182" s="195" t="s">
        <v>360</v>
      </c>
      <c r="G182" s="196" t="s">
        <v>308</v>
      </c>
      <c r="H182" s="197">
        <v>9.3640000000000008</v>
      </c>
      <c r="I182" s="198"/>
      <c r="J182" s="199">
        <f>ROUND(I182*H182,2)</f>
        <v>0</v>
      </c>
      <c r="K182" s="195" t="s">
        <v>21</v>
      </c>
      <c r="L182" s="61"/>
      <c r="M182" s="200" t="s">
        <v>21</v>
      </c>
      <c r="N182" s="201" t="s">
        <v>42</v>
      </c>
      <c r="O182" s="42"/>
      <c r="P182" s="202">
        <f>O182*H182</f>
        <v>0</v>
      </c>
      <c r="Q182" s="202">
        <v>0</v>
      </c>
      <c r="R182" s="202">
        <f>Q182*H182</f>
        <v>0</v>
      </c>
      <c r="S182" s="202">
        <v>0</v>
      </c>
      <c r="T182" s="203">
        <f>S182*H182</f>
        <v>0</v>
      </c>
      <c r="AR182" s="24" t="s">
        <v>133</v>
      </c>
      <c r="AT182" s="24" t="s">
        <v>129</v>
      </c>
      <c r="AU182" s="24" t="s">
        <v>134</v>
      </c>
      <c r="AY182" s="24" t="s">
        <v>126</v>
      </c>
      <c r="BE182" s="204">
        <f>IF(N182="základní",J182,0)</f>
        <v>0</v>
      </c>
      <c r="BF182" s="204">
        <f>IF(N182="snížená",J182,0)</f>
        <v>0</v>
      </c>
      <c r="BG182" s="204">
        <f>IF(N182="zákl. přenesená",J182,0)</f>
        <v>0</v>
      </c>
      <c r="BH182" s="204">
        <f>IF(N182="sníž. přenesená",J182,0)</f>
        <v>0</v>
      </c>
      <c r="BI182" s="204">
        <f>IF(N182="nulová",J182,0)</f>
        <v>0</v>
      </c>
      <c r="BJ182" s="24" t="s">
        <v>134</v>
      </c>
      <c r="BK182" s="204">
        <f>ROUND(I182*H182,2)</f>
        <v>0</v>
      </c>
      <c r="BL182" s="24" t="s">
        <v>133</v>
      </c>
      <c r="BM182" s="24" t="s">
        <v>166</v>
      </c>
    </row>
    <row r="183" spans="2:65" s="1" customFormat="1" ht="13.5">
      <c r="B183" s="41"/>
      <c r="C183" s="63"/>
      <c r="D183" s="205" t="s">
        <v>135</v>
      </c>
      <c r="E183" s="63"/>
      <c r="F183" s="206" t="s">
        <v>360</v>
      </c>
      <c r="G183" s="63"/>
      <c r="H183" s="63"/>
      <c r="I183" s="163"/>
      <c r="J183" s="63"/>
      <c r="K183" s="63"/>
      <c r="L183" s="61"/>
      <c r="M183" s="207"/>
      <c r="N183" s="42"/>
      <c r="O183" s="42"/>
      <c r="P183" s="42"/>
      <c r="Q183" s="42"/>
      <c r="R183" s="42"/>
      <c r="S183" s="42"/>
      <c r="T183" s="78"/>
      <c r="AT183" s="24" t="s">
        <v>135</v>
      </c>
      <c r="AU183" s="24" t="s">
        <v>134</v>
      </c>
    </row>
    <row r="184" spans="2:65" s="1" customFormat="1" ht="22.5" customHeight="1">
      <c r="B184" s="41"/>
      <c r="C184" s="193" t="s">
        <v>148</v>
      </c>
      <c r="D184" s="193" t="s">
        <v>129</v>
      </c>
      <c r="E184" s="194" t="s">
        <v>364</v>
      </c>
      <c r="F184" s="195" t="s">
        <v>365</v>
      </c>
      <c r="G184" s="196" t="s">
        <v>308</v>
      </c>
      <c r="H184" s="197">
        <v>224.73599999999999</v>
      </c>
      <c r="I184" s="198"/>
      <c r="J184" s="199">
        <f>ROUND(I184*H184,2)</f>
        <v>0</v>
      </c>
      <c r="K184" s="195" t="s">
        <v>21</v>
      </c>
      <c r="L184" s="61"/>
      <c r="M184" s="200" t="s">
        <v>21</v>
      </c>
      <c r="N184" s="201" t="s">
        <v>42</v>
      </c>
      <c r="O184" s="42"/>
      <c r="P184" s="202">
        <f>O184*H184</f>
        <v>0</v>
      </c>
      <c r="Q184" s="202">
        <v>0</v>
      </c>
      <c r="R184" s="202">
        <f>Q184*H184</f>
        <v>0</v>
      </c>
      <c r="S184" s="202">
        <v>0</v>
      </c>
      <c r="T184" s="203">
        <f>S184*H184</f>
        <v>0</v>
      </c>
      <c r="AR184" s="24" t="s">
        <v>133</v>
      </c>
      <c r="AT184" s="24" t="s">
        <v>129</v>
      </c>
      <c r="AU184" s="24" t="s">
        <v>134</v>
      </c>
      <c r="AY184" s="24" t="s">
        <v>126</v>
      </c>
      <c r="BE184" s="204">
        <f>IF(N184="základní",J184,0)</f>
        <v>0</v>
      </c>
      <c r="BF184" s="204">
        <f>IF(N184="snížená",J184,0)</f>
        <v>0</v>
      </c>
      <c r="BG184" s="204">
        <f>IF(N184="zákl. přenesená",J184,0)</f>
        <v>0</v>
      </c>
      <c r="BH184" s="204">
        <f>IF(N184="sníž. přenesená",J184,0)</f>
        <v>0</v>
      </c>
      <c r="BI184" s="204">
        <f>IF(N184="nulová",J184,0)</f>
        <v>0</v>
      </c>
      <c r="BJ184" s="24" t="s">
        <v>134</v>
      </c>
      <c r="BK184" s="204">
        <f>ROUND(I184*H184,2)</f>
        <v>0</v>
      </c>
      <c r="BL184" s="24" t="s">
        <v>133</v>
      </c>
      <c r="BM184" s="24" t="s">
        <v>170</v>
      </c>
    </row>
    <row r="185" spans="2:65" s="1" customFormat="1" ht="13.5">
      <c r="B185" s="41"/>
      <c r="C185" s="63"/>
      <c r="D185" s="205" t="s">
        <v>135</v>
      </c>
      <c r="E185" s="63"/>
      <c r="F185" s="206" t="s">
        <v>365</v>
      </c>
      <c r="G185" s="63"/>
      <c r="H185" s="63"/>
      <c r="I185" s="163"/>
      <c r="J185" s="63"/>
      <c r="K185" s="63"/>
      <c r="L185" s="61"/>
      <c r="M185" s="207"/>
      <c r="N185" s="42"/>
      <c r="O185" s="42"/>
      <c r="P185" s="42"/>
      <c r="Q185" s="42"/>
      <c r="R185" s="42"/>
      <c r="S185" s="42"/>
      <c r="T185" s="78"/>
      <c r="AT185" s="24" t="s">
        <v>135</v>
      </c>
      <c r="AU185" s="24" t="s">
        <v>134</v>
      </c>
    </row>
    <row r="186" spans="2:65" s="1" customFormat="1" ht="22.5" customHeight="1">
      <c r="B186" s="41"/>
      <c r="C186" s="193" t="s">
        <v>177</v>
      </c>
      <c r="D186" s="193" t="s">
        <v>129</v>
      </c>
      <c r="E186" s="194" t="s">
        <v>368</v>
      </c>
      <c r="F186" s="195" t="s">
        <v>369</v>
      </c>
      <c r="G186" s="196" t="s">
        <v>308</v>
      </c>
      <c r="H186" s="197">
        <v>295.125</v>
      </c>
      <c r="I186" s="198"/>
      <c r="J186" s="199">
        <f>ROUND(I186*H186,2)</f>
        <v>0</v>
      </c>
      <c r="K186" s="195" t="s">
        <v>160</v>
      </c>
      <c r="L186" s="61"/>
      <c r="M186" s="200" t="s">
        <v>21</v>
      </c>
      <c r="N186" s="201" t="s">
        <v>42</v>
      </c>
      <c r="O186" s="42"/>
      <c r="P186" s="202">
        <f>O186*H186</f>
        <v>0</v>
      </c>
      <c r="Q186" s="202">
        <v>0</v>
      </c>
      <c r="R186" s="202">
        <f>Q186*H186</f>
        <v>0</v>
      </c>
      <c r="S186" s="202">
        <v>0</v>
      </c>
      <c r="T186" s="203">
        <f>S186*H186</f>
        <v>0</v>
      </c>
      <c r="AR186" s="24" t="s">
        <v>133</v>
      </c>
      <c r="AT186" s="24" t="s">
        <v>129</v>
      </c>
      <c r="AU186" s="24" t="s">
        <v>134</v>
      </c>
      <c r="AY186" s="24" t="s">
        <v>126</v>
      </c>
      <c r="BE186" s="204">
        <f>IF(N186="základní",J186,0)</f>
        <v>0</v>
      </c>
      <c r="BF186" s="204">
        <f>IF(N186="snížená",J186,0)</f>
        <v>0</v>
      </c>
      <c r="BG186" s="204">
        <f>IF(N186="zákl. přenesená",J186,0)</f>
        <v>0</v>
      </c>
      <c r="BH186" s="204">
        <f>IF(N186="sníž. přenesená",J186,0)</f>
        <v>0</v>
      </c>
      <c r="BI186" s="204">
        <f>IF(N186="nulová",J186,0)</f>
        <v>0</v>
      </c>
      <c r="BJ186" s="24" t="s">
        <v>134</v>
      </c>
      <c r="BK186" s="204">
        <f>ROUND(I186*H186,2)</f>
        <v>0</v>
      </c>
      <c r="BL186" s="24" t="s">
        <v>133</v>
      </c>
      <c r="BM186" s="24" t="s">
        <v>179</v>
      </c>
    </row>
    <row r="187" spans="2:65" s="1" customFormat="1" ht="27">
      <c r="B187" s="41"/>
      <c r="C187" s="63"/>
      <c r="D187" s="208" t="s">
        <v>135</v>
      </c>
      <c r="E187" s="63"/>
      <c r="F187" s="209" t="s">
        <v>371</v>
      </c>
      <c r="G187" s="63"/>
      <c r="H187" s="63"/>
      <c r="I187" s="163"/>
      <c r="J187" s="63"/>
      <c r="K187" s="63"/>
      <c r="L187" s="61"/>
      <c r="M187" s="207"/>
      <c r="N187" s="42"/>
      <c r="O187" s="42"/>
      <c r="P187" s="42"/>
      <c r="Q187" s="42"/>
      <c r="R187" s="42"/>
      <c r="S187" s="42"/>
      <c r="T187" s="78"/>
      <c r="AT187" s="24" t="s">
        <v>135</v>
      </c>
      <c r="AU187" s="24" t="s">
        <v>134</v>
      </c>
    </row>
    <row r="188" spans="2:65" s="1" customFormat="1" ht="148.5">
      <c r="B188" s="41"/>
      <c r="C188" s="63"/>
      <c r="D188" s="205" t="s">
        <v>299</v>
      </c>
      <c r="E188" s="63"/>
      <c r="F188" s="235" t="s">
        <v>372</v>
      </c>
      <c r="G188" s="63"/>
      <c r="H188" s="63"/>
      <c r="I188" s="163"/>
      <c r="J188" s="63"/>
      <c r="K188" s="63"/>
      <c r="L188" s="61"/>
      <c r="M188" s="207"/>
      <c r="N188" s="42"/>
      <c r="O188" s="42"/>
      <c r="P188" s="42"/>
      <c r="Q188" s="42"/>
      <c r="R188" s="42"/>
      <c r="S188" s="42"/>
      <c r="T188" s="78"/>
      <c r="AT188" s="24" t="s">
        <v>299</v>
      </c>
      <c r="AU188" s="24" t="s">
        <v>134</v>
      </c>
    </row>
    <row r="189" spans="2:65" s="1" customFormat="1" ht="22.5" customHeight="1">
      <c r="B189" s="41"/>
      <c r="C189" s="193" t="s">
        <v>151</v>
      </c>
      <c r="D189" s="193" t="s">
        <v>129</v>
      </c>
      <c r="E189" s="194" t="s">
        <v>374</v>
      </c>
      <c r="F189" s="195" t="s">
        <v>375</v>
      </c>
      <c r="G189" s="196" t="s">
        <v>308</v>
      </c>
      <c r="H189" s="197">
        <v>295.125</v>
      </c>
      <c r="I189" s="198"/>
      <c r="J189" s="199">
        <f>ROUND(I189*H189,2)</f>
        <v>0</v>
      </c>
      <c r="K189" s="195" t="s">
        <v>160</v>
      </c>
      <c r="L189" s="61"/>
      <c r="M189" s="200" t="s">
        <v>21</v>
      </c>
      <c r="N189" s="201" t="s">
        <v>42</v>
      </c>
      <c r="O189" s="42"/>
      <c r="P189" s="202">
        <f>O189*H189</f>
        <v>0</v>
      </c>
      <c r="Q189" s="202">
        <v>0</v>
      </c>
      <c r="R189" s="202">
        <f>Q189*H189</f>
        <v>0</v>
      </c>
      <c r="S189" s="202">
        <v>0</v>
      </c>
      <c r="T189" s="203">
        <f>S189*H189</f>
        <v>0</v>
      </c>
      <c r="AR189" s="24" t="s">
        <v>133</v>
      </c>
      <c r="AT189" s="24" t="s">
        <v>129</v>
      </c>
      <c r="AU189" s="24" t="s">
        <v>134</v>
      </c>
      <c r="AY189" s="24" t="s">
        <v>126</v>
      </c>
      <c r="BE189" s="204">
        <f>IF(N189="základní",J189,0)</f>
        <v>0</v>
      </c>
      <c r="BF189" s="204">
        <f>IF(N189="snížená",J189,0)</f>
        <v>0</v>
      </c>
      <c r="BG189" s="204">
        <f>IF(N189="zákl. přenesená",J189,0)</f>
        <v>0</v>
      </c>
      <c r="BH189" s="204">
        <f>IF(N189="sníž. přenesená",J189,0)</f>
        <v>0</v>
      </c>
      <c r="BI189" s="204">
        <f>IF(N189="nulová",J189,0)</f>
        <v>0</v>
      </c>
      <c r="BJ189" s="24" t="s">
        <v>134</v>
      </c>
      <c r="BK189" s="204">
        <f>ROUND(I189*H189,2)</f>
        <v>0</v>
      </c>
      <c r="BL189" s="24" t="s">
        <v>133</v>
      </c>
      <c r="BM189" s="24" t="s">
        <v>183</v>
      </c>
    </row>
    <row r="190" spans="2:65" s="1" customFormat="1" ht="13.5">
      <c r="B190" s="41"/>
      <c r="C190" s="63"/>
      <c r="D190" s="208" t="s">
        <v>135</v>
      </c>
      <c r="E190" s="63"/>
      <c r="F190" s="209" t="s">
        <v>375</v>
      </c>
      <c r="G190" s="63"/>
      <c r="H190" s="63"/>
      <c r="I190" s="163"/>
      <c r="J190" s="63"/>
      <c r="K190" s="63"/>
      <c r="L190" s="61"/>
      <c r="M190" s="207"/>
      <c r="N190" s="42"/>
      <c r="O190" s="42"/>
      <c r="P190" s="42"/>
      <c r="Q190" s="42"/>
      <c r="R190" s="42"/>
      <c r="S190" s="42"/>
      <c r="T190" s="78"/>
      <c r="AT190" s="24" t="s">
        <v>135</v>
      </c>
      <c r="AU190" s="24" t="s">
        <v>134</v>
      </c>
    </row>
    <row r="191" spans="2:65" s="1" customFormat="1" ht="175.5">
      <c r="B191" s="41"/>
      <c r="C191" s="63"/>
      <c r="D191" s="205" t="s">
        <v>299</v>
      </c>
      <c r="E191" s="63"/>
      <c r="F191" s="235" t="s">
        <v>377</v>
      </c>
      <c r="G191" s="63"/>
      <c r="H191" s="63"/>
      <c r="I191" s="163"/>
      <c r="J191" s="63"/>
      <c r="K191" s="63"/>
      <c r="L191" s="61"/>
      <c r="M191" s="207"/>
      <c r="N191" s="42"/>
      <c r="O191" s="42"/>
      <c r="P191" s="42"/>
      <c r="Q191" s="42"/>
      <c r="R191" s="42"/>
      <c r="S191" s="42"/>
      <c r="T191" s="78"/>
      <c r="AT191" s="24" t="s">
        <v>299</v>
      </c>
      <c r="AU191" s="24" t="s">
        <v>134</v>
      </c>
    </row>
    <row r="192" spans="2:65" s="1" customFormat="1" ht="22.5" customHeight="1">
      <c r="B192" s="41"/>
      <c r="C192" s="193" t="s">
        <v>186</v>
      </c>
      <c r="D192" s="193" t="s">
        <v>129</v>
      </c>
      <c r="E192" s="194" t="s">
        <v>378</v>
      </c>
      <c r="F192" s="195" t="s">
        <v>379</v>
      </c>
      <c r="G192" s="196" t="s">
        <v>380</v>
      </c>
      <c r="H192" s="197">
        <v>551.88400000000001</v>
      </c>
      <c r="I192" s="198"/>
      <c r="J192" s="199">
        <f>ROUND(I192*H192,2)</f>
        <v>0</v>
      </c>
      <c r="K192" s="195" t="s">
        <v>160</v>
      </c>
      <c r="L192" s="61"/>
      <c r="M192" s="200" t="s">
        <v>21</v>
      </c>
      <c r="N192" s="201" t="s">
        <v>42</v>
      </c>
      <c r="O192" s="42"/>
      <c r="P192" s="202">
        <f>O192*H192</f>
        <v>0</v>
      </c>
      <c r="Q192" s="202">
        <v>0</v>
      </c>
      <c r="R192" s="202">
        <f>Q192*H192</f>
        <v>0</v>
      </c>
      <c r="S192" s="202">
        <v>0</v>
      </c>
      <c r="T192" s="203">
        <f>S192*H192</f>
        <v>0</v>
      </c>
      <c r="AR192" s="24" t="s">
        <v>133</v>
      </c>
      <c r="AT192" s="24" t="s">
        <v>129</v>
      </c>
      <c r="AU192" s="24" t="s">
        <v>134</v>
      </c>
      <c r="AY192" s="24" t="s">
        <v>126</v>
      </c>
      <c r="BE192" s="204">
        <f>IF(N192="základní",J192,0)</f>
        <v>0</v>
      </c>
      <c r="BF192" s="204">
        <f>IF(N192="snížená",J192,0)</f>
        <v>0</v>
      </c>
      <c r="BG192" s="204">
        <f>IF(N192="zákl. přenesená",J192,0)</f>
        <v>0</v>
      </c>
      <c r="BH192" s="204">
        <f>IF(N192="sníž. přenesená",J192,0)</f>
        <v>0</v>
      </c>
      <c r="BI192" s="204">
        <f>IF(N192="nulová",J192,0)</f>
        <v>0</v>
      </c>
      <c r="BJ192" s="24" t="s">
        <v>134</v>
      </c>
      <c r="BK192" s="204">
        <f>ROUND(I192*H192,2)</f>
        <v>0</v>
      </c>
      <c r="BL192" s="24" t="s">
        <v>133</v>
      </c>
      <c r="BM192" s="24" t="s">
        <v>189</v>
      </c>
    </row>
    <row r="193" spans="2:65" s="1" customFormat="1" ht="13.5">
      <c r="B193" s="41"/>
      <c r="C193" s="63"/>
      <c r="D193" s="208" t="s">
        <v>135</v>
      </c>
      <c r="E193" s="63"/>
      <c r="F193" s="209" t="s">
        <v>382</v>
      </c>
      <c r="G193" s="63"/>
      <c r="H193" s="63"/>
      <c r="I193" s="163"/>
      <c r="J193" s="63"/>
      <c r="K193" s="63"/>
      <c r="L193" s="61"/>
      <c r="M193" s="207"/>
      <c r="N193" s="42"/>
      <c r="O193" s="42"/>
      <c r="P193" s="42"/>
      <c r="Q193" s="42"/>
      <c r="R193" s="42"/>
      <c r="S193" s="42"/>
      <c r="T193" s="78"/>
      <c r="AT193" s="24" t="s">
        <v>135</v>
      </c>
      <c r="AU193" s="24" t="s">
        <v>134</v>
      </c>
    </row>
    <row r="194" spans="2:65" s="1" customFormat="1" ht="175.5">
      <c r="B194" s="41"/>
      <c r="C194" s="63"/>
      <c r="D194" s="208" t="s">
        <v>299</v>
      </c>
      <c r="E194" s="63"/>
      <c r="F194" s="236" t="s">
        <v>377</v>
      </c>
      <c r="G194" s="63"/>
      <c r="H194" s="63"/>
      <c r="I194" s="163"/>
      <c r="J194" s="63"/>
      <c r="K194" s="63"/>
      <c r="L194" s="61"/>
      <c r="M194" s="207"/>
      <c r="N194" s="42"/>
      <c r="O194" s="42"/>
      <c r="P194" s="42"/>
      <c r="Q194" s="42"/>
      <c r="R194" s="42"/>
      <c r="S194" s="42"/>
      <c r="T194" s="78"/>
      <c r="AT194" s="24" t="s">
        <v>299</v>
      </c>
      <c r="AU194" s="24" t="s">
        <v>134</v>
      </c>
    </row>
    <row r="195" spans="2:65" s="11" customFormat="1" ht="13.5">
      <c r="B195" s="210"/>
      <c r="C195" s="211"/>
      <c r="D195" s="208" t="s">
        <v>171</v>
      </c>
      <c r="E195" s="212" t="s">
        <v>21</v>
      </c>
      <c r="F195" s="213" t="s">
        <v>6272</v>
      </c>
      <c r="G195" s="211"/>
      <c r="H195" s="214">
        <v>551.88400000000001</v>
      </c>
      <c r="I195" s="215"/>
      <c r="J195" s="211"/>
      <c r="K195" s="211"/>
      <c r="L195" s="216"/>
      <c r="M195" s="217"/>
      <c r="N195" s="218"/>
      <c r="O195" s="218"/>
      <c r="P195" s="218"/>
      <c r="Q195" s="218"/>
      <c r="R195" s="218"/>
      <c r="S195" s="218"/>
      <c r="T195" s="219"/>
      <c r="AT195" s="220" t="s">
        <v>171</v>
      </c>
      <c r="AU195" s="220" t="s">
        <v>134</v>
      </c>
      <c r="AV195" s="11" t="s">
        <v>134</v>
      </c>
      <c r="AW195" s="11" t="s">
        <v>33</v>
      </c>
      <c r="AX195" s="11" t="s">
        <v>70</v>
      </c>
      <c r="AY195" s="220" t="s">
        <v>126</v>
      </c>
    </row>
    <row r="196" spans="2:65" s="12" customFormat="1" ht="13.5">
      <c r="B196" s="221"/>
      <c r="C196" s="222"/>
      <c r="D196" s="205" t="s">
        <v>171</v>
      </c>
      <c r="E196" s="248" t="s">
        <v>21</v>
      </c>
      <c r="F196" s="249" t="s">
        <v>174</v>
      </c>
      <c r="G196" s="222"/>
      <c r="H196" s="250">
        <v>551.88400000000001</v>
      </c>
      <c r="I196" s="226"/>
      <c r="J196" s="222"/>
      <c r="K196" s="222"/>
      <c r="L196" s="227"/>
      <c r="M196" s="228"/>
      <c r="N196" s="229"/>
      <c r="O196" s="229"/>
      <c r="P196" s="229"/>
      <c r="Q196" s="229"/>
      <c r="R196" s="229"/>
      <c r="S196" s="229"/>
      <c r="T196" s="230"/>
      <c r="AT196" s="231" t="s">
        <v>171</v>
      </c>
      <c r="AU196" s="231" t="s">
        <v>134</v>
      </c>
      <c r="AV196" s="12" t="s">
        <v>133</v>
      </c>
      <c r="AW196" s="12" t="s">
        <v>33</v>
      </c>
      <c r="AX196" s="12" t="s">
        <v>78</v>
      </c>
      <c r="AY196" s="231" t="s">
        <v>126</v>
      </c>
    </row>
    <row r="197" spans="2:65" s="1" customFormat="1" ht="22.5" customHeight="1">
      <c r="B197" s="41"/>
      <c r="C197" s="193" t="s">
        <v>155</v>
      </c>
      <c r="D197" s="193" t="s">
        <v>129</v>
      </c>
      <c r="E197" s="194" t="s">
        <v>383</v>
      </c>
      <c r="F197" s="195" t="s">
        <v>384</v>
      </c>
      <c r="G197" s="196" t="s">
        <v>308</v>
      </c>
      <c r="H197" s="197">
        <v>25.148</v>
      </c>
      <c r="I197" s="198"/>
      <c r="J197" s="199">
        <f>ROUND(I197*H197,2)</f>
        <v>0</v>
      </c>
      <c r="K197" s="195" t="s">
        <v>160</v>
      </c>
      <c r="L197" s="61"/>
      <c r="M197" s="200" t="s">
        <v>21</v>
      </c>
      <c r="N197" s="201" t="s">
        <v>42</v>
      </c>
      <c r="O197" s="42"/>
      <c r="P197" s="202">
        <f>O197*H197</f>
        <v>0</v>
      </c>
      <c r="Q197" s="202">
        <v>0</v>
      </c>
      <c r="R197" s="202">
        <f>Q197*H197</f>
        <v>0</v>
      </c>
      <c r="S197" s="202">
        <v>0</v>
      </c>
      <c r="T197" s="203">
        <f>S197*H197</f>
        <v>0</v>
      </c>
      <c r="AR197" s="24" t="s">
        <v>133</v>
      </c>
      <c r="AT197" s="24" t="s">
        <v>129</v>
      </c>
      <c r="AU197" s="24" t="s">
        <v>134</v>
      </c>
      <c r="AY197" s="24" t="s">
        <v>126</v>
      </c>
      <c r="BE197" s="204">
        <f>IF(N197="základní",J197,0)</f>
        <v>0</v>
      </c>
      <c r="BF197" s="204">
        <f>IF(N197="snížená",J197,0)</f>
        <v>0</v>
      </c>
      <c r="BG197" s="204">
        <f>IF(N197="zákl. přenesená",J197,0)</f>
        <v>0</v>
      </c>
      <c r="BH197" s="204">
        <f>IF(N197="sníž. přenesená",J197,0)</f>
        <v>0</v>
      </c>
      <c r="BI197" s="204">
        <f>IF(N197="nulová",J197,0)</f>
        <v>0</v>
      </c>
      <c r="BJ197" s="24" t="s">
        <v>134</v>
      </c>
      <c r="BK197" s="204">
        <f>ROUND(I197*H197,2)</f>
        <v>0</v>
      </c>
      <c r="BL197" s="24" t="s">
        <v>133</v>
      </c>
      <c r="BM197" s="24" t="s">
        <v>192</v>
      </c>
    </row>
    <row r="198" spans="2:65" s="1" customFormat="1" ht="27">
      <c r="B198" s="41"/>
      <c r="C198" s="63"/>
      <c r="D198" s="208" t="s">
        <v>135</v>
      </c>
      <c r="E198" s="63"/>
      <c r="F198" s="209" t="s">
        <v>386</v>
      </c>
      <c r="G198" s="63"/>
      <c r="H198" s="63"/>
      <c r="I198" s="163"/>
      <c r="J198" s="63"/>
      <c r="K198" s="63"/>
      <c r="L198" s="61"/>
      <c r="M198" s="207"/>
      <c r="N198" s="42"/>
      <c r="O198" s="42"/>
      <c r="P198" s="42"/>
      <c r="Q198" s="42"/>
      <c r="R198" s="42"/>
      <c r="S198" s="42"/>
      <c r="T198" s="78"/>
      <c r="AT198" s="24" t="s">
        <v>135</v>
      </c>
      <c r="AU198" s="24" t="s">
        <v>134</v>
      </c>
    </row>
    <row r="199" spans="2:65" s="1" customFormat="1" ht="175.5">
      <c r="B199" s="41"/>
      <c r="C199" s="63"/>
      <c r="D199" s="205" t="s">
        <v>299</v>
      </c>
      <c r="E199" s="63"/>
      <c r="F199" s="235" t="s">
        <v>387</v>
      </c>
      <c r="G199" s="63"/>
      <c r="H199" s="63"/>
      <c r="I199" s="163"/>
      <c r="J199" s="63"/>
      <c r="K199" s="63"/>
      <c r="L199" s="61"/>
      <c r="M199" s="207"/>
      <c r="N199" s="42"/>
      <c r="O199" s="42"/>
      <c r="P199" s="42"/>
      <c r="Q199" s="42"/>
      <c r="R199" s="42"/>
      <c r="S199" s="42"/>
      <c r="T199" s="78"/>
      <c r="AT199" s="24" t="s">
        <v>299</v>
      </c>
      <c r="AU199" s="24" t="s">
        <v>134</v>
      </c>
    </row>
    <row r="200" spans="2:65" s="1" customFormat="1" ht="22.5" customHeight="1">
      <c r="B200" s="41"/>
      <c r="C200" s="251" t="s">
        <v>10</v>
      </c>
      <c r="D200" s="251" t="s">
        <v>391</v>
      </c>
      <c r="E200" s="252" t="s">
        <v>6273</v>
      </c>
      <c r="F200" s="253" t="s">
        <v>6274</v>
      </c>
      <c r="G200" s="254" t="s">
        <v>380</v>
      </c>
      <c r="H200" s="255">
        <v>28.619</v>
      </c>
      <c r="I200" s="256"/>
      <c r="J200" s="257">
        <f>ROUND(I200*H200,2)</f>
        <v>0</v>
      </c>
      <c r="K200" s="253" t="s">
        <v>160</v>
      </c>
      <c r="L200" s="258"/>
      <c r="M200" s="259" t="s">
        <v>21</v>
      </c>
      <c r="N200" s="260" t="s">
        <v>42</v>
      </c>
      <c r="O200" s="42"/>
      <c r="P200" s="202">
        <f>O200*H200</f>
        <v>0</v>
      </c>
      <c r="Q200" s="202">
        <v>0</v>
      </c>
      <c r="R200" s="202">
        <f>Q200*H200</f>
        <v>0</v>
      </c>
      <c r="S200" s="202">
        <v>0</v>
      </c>
      <c r="T200" s="203">
        <f>S200*H200</f>
        <v>0</v>
      </c>
      <c r="AR200" s="24" t="s">
        <v>144</v>
      </c>
      <c r="AT200" s="24" t="s">
        <v>391</v>
      </c>
      <c r="AU200" s="24" t="s">
        <v>134</v>
      </c>
      <c r="AY200" s="24" t="s">
        <v>126</v>
      </c>
      <c r="BE200" s="204">
        <f>IF(N200="základní",J200,0)</f>
        <v>0</v>
      </c>
      <c r="BF200" s="204">
        <f>IF(N200="snížená",J200,0)</f>
        <v>0</v>
      </c>
      <c r="BG200" s="204">
        <f>IF(N200="zákl. přenesená",J200,0)</f>
        <v>0</v>
      </c>
      <c r="BH200" s="204">
        <f>IF(N200="sníž. přenesená",J200,0)</f>
        <v>0</v>
      </c>
      <c r="BI200" s="204">
        <f>IF(N200="nulová",J200,0)</f>
        <v>0</v>
      </c>
      <c r="BJ200" s="24" t="s">
        <v>134</v>
      </c>
      <c r="BK200" s="204">
        <f>ROUND(I200*H200,2)</f>
        <v>0</v>
      </c>
      <c r="BL200" s="24" t="s">
        <v>133</v>
      </c>
      <c r="BM200" s="24" t="s">
        <v>356</v>
      </c>
    </row>
    <row r="201" spans="2:65" s="1" customFormat="1" ht="27">
      <c r="B201" s="41"/>
      <c r="C201" s="63"/>
      <c r="D201" s="205" t="s">
        <v>135</v>
      </c>
      <c r="E201" s="63"/>
      <c r="F201" s="206" t="s">
        <v>6275</v>
      </c>
      <c r="G201" s="63"/>
      <c r="H201" s="63"/>
      <c r="I201" s="163"/>
      <c r="J201" s="63"/>
      <c r="K201" s="63"/>
      <c r="L201" s="61"/>
      <c r="M201" s="207"/>
      <c r="N201" s="42"/>
      <c r="O201" s="42"/>
      <c r="P201" s="42"/>
      <c r="Q201" s="42"/>
      <c r="R201" s="42"/>
      <c r="S201" s="42"/>
      <c r="T201" s="78"/>
      <c r="AT201" s="24" t="s">
        <v>135</v>
      </c>
      <c r="AU201" s="24" t="s">
        <v>134</v>
      </c>
    </row>
    <row r="202" spans="2:65" s="1" customFormat="1" ht="22.5" customHeight="1">
      <c r="B202" s="41"/>
      <c r="C202" s="251" t="s">
        <v>161</v>
      </c>
      <c r="D202" s="251" t="s">
        <v>391</v>
      </c>
      <c r="E202" s="252" t="s">
        <v>6276</v>
      </c>
      <c r="F202" s="253" t="s">
        <v>393</v>
      </c>
      <c r="G202" s="254" t="s">
        <v>380</v>
      </c>
      <c r="H202" s="255">
        <v>18.408000000000001</v>
      </c>
      <c r="I202" s="256"/>
      <c r="J202" s="257">
        <f>ROUND(I202*H202,2)</f>
        <v>0</v>
      </c>
      <c r="K202" s="253" t="s">
        <v>160</v>
      </c>
      <c r="L202" s="258"/>
      <c r="M202" s="259" t="s">
        <v>21</v>
      </c>
      <c r="N202" s="260" t="s">
        <v>42</v>
      </c>
      <c r="O202" s="42"/>
      <c r="P202" s="202">
        <f>O202*H202</f>
        <v>0</v>
      </c>
      <c r="Q202" s="202">
        <v>0</v>
      </c>
      <c r="R202" s="202">
        <f>Q202*H202</f>
        <v>0</v>
      </c>
      <c r="S202" s="202">
        <v>0</v>
      </c>
      <c r="T202" s="203">
        <f>S202*H202</f>
        <v>0</v>
      </c>
      <c r="AR202" s="24" t="s">
        <v>144</v>
      </c>
      <c r="AT202" s="24" t="s">
        <v>391</v>
      </c>
      <c r="AU202" s="24" t="s">
        <v>134</v>
      </c>
      <c r="AY202" s="24" t="s">
        <v>126</v>
      </c>
      <c r="BE202" s="204">
        <f>IF(N202="základní",J202,0)</f>
        <v>0</v>
      </c>
      <c r="BF202" s="204">
        <f>IF(N202="snížená",J202,0)</f>
        <v>0</v>
      </c>
      <c r="BG202" s="204">
        <f>IF(N202="zákl. přenesená",J202,0)</f>
        <v>0</v>
      </c>
      <c r="BH202" s="204">
        <f>IF(N202="sníž. přenesená",J202,0)</f>
        <v>0</v>
      </c>
      <c r="BI202" s="204">
        <f>IF(N202="nulová",J202,0)</f>
        <v>0</v>
      </c>
      <c r="BJ202" s="24" t="s">
        <v>134</v>
      </c>
      <c r="BK202" s="204">
        <f>ROUND(I202*H202,2)</f>
        <v>0</v>
      </c>
      <c r="BL202" s="24" t="s">
        <v>133</v>
      </c>
      <c r="BM202" s="24" t="s">
        <v>361</v>
      </c>
    </row>
    <row r="203" spans="2:65" s="1" customFormat="1" ht="27">
      <c r="B203" s="41"/>
      <c r="C203" s="63"/>
      <c r="D203" s="208" t="s">
        <v>135</v>
      </c>
      <c r="E203" s="63"/>
      <c r="F203" s="209" t="s">
        <v>395</v>
      </c>
      <c r="G203" s="63"/>
      <c r="H203" s="63"/>
      <c r="I203" s="163"/>
      <c r="J203" s="63"/>
      <c r="K203" s="63"/>
      <c r="L203" s="61"/>
      <c r="M203" s="207"/>
      <c r="N203" s="42"/>
      <c r="O203" s="42"/>
      <c r="P203" s="42"/>
      <c r="Q203" s="42"/>
      <c r="R203" s="42"/>
      <c r="S203" s="42"/>
      <c r="T203" s="78"/>
      <c r="AT203" s="24" t="s">
        <v>135</v>
      </c>
      <c r="AU203" s="24" t="s">
        <v>134</v>
      </c>
    </row>
    <row r="204" spans="2:65" s="11" customFormat="1" ht="13.5">
      <c r="B204" s="210"/>
      <c r="C204" s="211"/>
      <c r="D204" s="208" t="s">
        <v>171</v>
      </c>
      <c r="E204" s="212" t="s">
        <v>21</v>
      </c>
      <c r="F204" s="213" t="s">
        <v>6277</v>
      </c>
      <c r="G204" s="211"/>
      <c r="H204" s="214">
        <v>5.6630000000000003</v>
      </c>
      <c r="I204" s="215"/>
      <c r="J204" s="211"/>
      <c r="K204" s="211"/>
      <c r="L204" s="216"/>
      <c r="M204" s="217"/>
      <c r="N204" s="218"/>
      <c r="O204" s="218"/>
      <c r="P204" s="218"/>
      <c r="Q204" s="218"/>
      <c r="R204" s="218"/>
      <c r="S204" s="218"/>
      <c r="T204" s="219"/>
      <c r="AT204" s="220" t="s">
        <v>171</v>
      </c>
      <c r="AU204" s="220" t="s">
        <v>134</v>
      </c>
      <c r="AV204" s="11" t="s">
        <v>134</v>
      </c>
      <c r="AW204" s="11" t="s">
        <v>33</v>
      </c>
      <c r="AX204" s="11" t="s">
        <v>70</v>
      </c>
      <c r="AY204" s="220" t="s">
        <v>126</v>
      </c>
    </row>
    <row r="205" spans="2:65" s="11" customFormat="1" ht="13.5">
      <c r="B205" s="210"/>
      <c r="C205" s="211"/>
      <c r="D205" s="208" t="s">
        <v>171</v>
      </c>
      <c r="E205" s="212" t="s">
        <v>21</v>
      </c>
      <c r="F205" s="213" t="s">
        <v>6278</v>
      </c>
      <c r="G205" s="211"/>
      <c r="H205" s="214">
        <v>4.181</v>
      </c>
      <c r="I205" s="215"/>
      <c r="J205" s="211"/>
      <c r="K205" s="211"/>
      <c r="L205" s="216"/>
      <c r="M205" s="217"/>
      <c r="N205" s="218"/>
      <c r="O205" s="218"/>
      <c r="P205" s="218"/>
      <c r="Q205" s="218"/>
      <c r="R205" s="218"/>
      <c r="S205" s="218"/>
      <c r="T205" s="219"/>
      <c r="AT205" s="220" t="s">
        <v>171</v>
      </c>
      <c r="AU205" s="220" t="s">
        <v>134</v>
      </c>
      <c r="AV205" s="11" t="s">
        <v>134</v>
      </c>
      <c r="AW205" s="11" t="s">
        <v>33</v>
      </c>
      <c r="AX205" s="11" t="s">
        <v>70</v>
      </c>
      <c r="AY205" s="220" t="s">
        <v>126</v>
      </c>
    </row>
    <row r="206" spans="2:65" s="12" customFormat="1" ht="13.5">
      <c r="B206" s="221"/>
      <c r="C206" s="222"/>
      <c r="D206" s="208" t="s">
        <v>171</v>
      </c>
      <c r="E206" s="223" t="s">
        <v>21</v>
      </c>
      <c r="F206" s="224" t="s">
        <v>174</v>
      </c>
      <c r="G206" s="222"/>
      <c r="H206" s="225">
        <v>9.8439999999999994</v>
      </c>
      <c r="I206" s="226"/>
      <c r="J206" s="222"/>
      <c r="K206" s="222"/>
      <c r="L206" s="227"/>
      <c r="M206" s="228"/>
      <c r="N206" s="229"/>
      <c r="O206" s="229"/>
      <c r="P206" s="229"/>
      <c r="Q206" s="229"/>
      <c r="R206" s="229"/>
      <c r="S206" s="229"/>
      <c r="T206" s="230"/>
      <c r="AT206" s="231" t="s">
        <v>171</v>
      </c>
      <c r="AU206" s="231" t="s">
        <v>134</v>
      </c>
      <c r="AV206" s="12" t="s">
        <v>133</v>
      </c>
      <c r="AW206" s="12" t="s">
        <v>33</v>
      </c>
      <c r="AX206" s="12" t="s">
        <v>70</v>
      </c>
      <c r="AY206" s="231" t="s">
        <v>126</v>
      </c>
    </row>
    <row r="207" spans="2:65" s="11" customFormat="1" ht="13.5">
      <c r="B207" s="210"/>
      <c r="C207" s="211"/>
      <c r="D207" s="208" t="s">
        <v>171</v>
      </c>
      <c r="E207" s="212" t="s">
        <v>21</v>
      </c>
      <c r="F207" s="213" t="s">
        <v>6279</v>
      </c>
      <c r="G207" s="211"/>
      <c r="H207" s="214">
        <v>18.408000000000001</v>
      </c>
      <c r="I207" s="215"/>
      <c r="J207" s="211"/>
      <c r="K207" s="211"/>
      <c r="L207" s="216"/>
      <c r="M207" s="217"/>
      <c r="N207" s="218"/>
      <c r="O207" s="218"/>
      <c r="P207" s="218"/>
      <c r="Q207" s="218"/>
      <c r="R207" s="218"/>
      <c r="S207" s="218"/>
      <c r="T207" s="219"/>
      <c r="AT207" s="220" t="s">
        <v>171</v>
      </c>
      <c r="AU207" s="220" t="s">
        <v>134</v>
      </c>
      <c r="AV207" s="11" t="s">
        <v>134</v>
      </c>
      <c r="AW207" s="11" t="s">
        <v>33</v>
      </c>
      <c r="AX207" s="11" t="s">
        <v>70</v>
      </c>
      <c r="AY207" s="220" t="s">
        <v>126</v>
      </c>
    </row>
    <row r="208" spans="2:65" s="12" customFormat="1" ht="13.5">
      <c r="B208" s="221"/>
      <c r="C208" s="222"/>
      <c r="D208" s="205" t="s">
        <v>171</v>
      </c>
      <c r="E208" s="248" t="s">
        <v>21</v>
      </c>
      <c r="F208" s="249" t="s">
        <v>174</v>
      </c>
      <c r="G208" s="222"/>
      <c r="H208" s="250">
        <v>18.408000000000001</v>
      </c>
      <c r="I208" s="226"/>
      <c r="J208" s="222"/>
      <c r="K208" s="222"/>
      <c r="L208" s="227"/>
      <c r="M208" s="228"/>
      <c r="N208" s="229"/>
      <c r="O208" s="229"/>
      <c r="P208" s="229"/>
      <c r="Q208" s="229"/>
      <c r="R208" s="229"/>
      <c r="S208" s="229"/>
      <c r="T208" s="230"/>
      <c r="AT208" s="231" t="s">
        <v>171</v>
      </c>
      <c r="AU208" s="231" t="s">
        <v>134</v>
      </c>
      <c r="AV208" s="12" t="s">
        <v>133</v>
      </c>
      <c r="AW208" s="12" t="s">
        <v>33</v>
      </c>
      <c r="AX208" s="12" t="s">
        <v>78</v>
      </c>
      <c r="AY208" s="231" t="s">
        <v>126</v>
      </c>
    </row>
    <row r="209" spans="2:65" s="1" customFormat="1" ht="22.5" customHeight="1">
      <c r="B209" s="41"/>
      <c r="C209" s="193" t="s">
        <v>363</v>
      </c>
      <c r="D209" s="193" t="s">
        <v>129</v>
      </c>
      <c r="E209" s="194" t="s">
        <v>398</v>
      </c>
      <c r="F209" s="195" t="s">
        <v>399</v>
      </c>
      <c r="G209" s="196" t="s">
        <v>400</v>
      </c>
      <c r="H209" s="197">
        <v>147.179</v>
      </c>
      <c r="I209" s="198"/>
      <c r="J209" s="199">
        <f>ROUND(I209*H209,2)</f>
        <v>0</v>
      </c>
      <c r="K209" s="195" t="s">
        <v>160</v>
      </c>
      <c r="L209" s="61"/>
      <c r="M209" s="200" t="s">
        <v>21</v>
      </c>
      <c r="N209" s="201" t="s">
        <v>42</v>
      </c>
      <c r="O209" s="42"/>
      <c r="P209" s="202">
        <f>O209*H209</f>
        <v>0</v>
      </c>
      <c r="Q209" s="202">
        <v>0</v>
      </c>
      <c r="R209" s="202">
        <f>Q209*H209</f>
        <v>0</v>
      </c>
      <c r="S209" s="202">
        <v>0</v>
      </c>
      <c r="T209" s="203">
        <f>S209*H209</f>
        <v>0</v>
      </c>
      <c r="AR209" s="24" t="s">
        <v>133</v>
      </c>
      <c r="AT209" s="24" t="s">
        <v>129</v>
      </c>
      <c r="AU209" s="24" t="s">
        <v>134</v>
      </c>
      <c r="AY209" s="24" t="s">
        <v>126</v>
      </c>
      <c r="BE209" s="204">
        <f>IF(N209="základní",J209,0)</f>
        <v>0</v>
      </c>
      <c r="BF209" s="204">
        <f>IF(N209="snížená",J209,0)</f>
        <v>0</v>
      </c>
      <c r="BG209" s="204">
        <f>IF(N209="zákl. přenesená",J209,0)</f>
        <v>0</v>
      </c>
      <c r="BH209" s="204">
        <f>IF(N209="sníž. přenesená",J209,0)</f>
        <v>0</v>
      </c>
      <c r="BI209" s="204">
        <f>IF(N209="nulová",J209,0)</f>
        <v>0</v>
      </c>
      <c r="BJ209" s="24" t="s">
        <v>134</v>
      </c>
      <c r="BK209" s="204">
        <f>ROUND(I209*H209,2)</f>
        <v>0</v>
      </c>
      <c r="BL209" s="24" t="s">
        <v>133</v>
      </c>
      <c r="BM209" s="24" t="s">
        <v>366</v>
      </c>
    </row>
    <row r="210" spans="2:65" s="1" customFormat="1" ht="13.5">
      <c r="B210" s="41"/>
      <c r="C210" s="63"/>
      <c r="D210" s="208" t="s">
        <v>135</v>
      </c>
      <c r="E210" s="63"/>
      <c r="F210" s="209" t="s">
        <v>402</v>
      </c>
      <c r="G210" s="63"/>
      <c r="H210" s="63"/>
      <c r="I210" s="163"/>
      <c r="J210" s="63"/>
      <c r="K210" s="63"/>
      <c r="L210" s="61"/>
      <c r="M210" s="207"/>
      <c r="N210" s="42"/>
      <c r="O210" s="42"/>
      <c r="P210" s="42"/>
      <c r="Q210" s="42"/>
      <c r="R210" s="42"/>
      <c r="S210" s="42"/>
      <c r="T210" s="78"/>
      <c r="AT210" s="24" t="s">
        <v>135</v>
      </c>
      <c r="AU210" s="24" t="s">
        <v>134</v>
      </c>
    </row>
    <row r="211" spans="2:65" s="1" customFormat="1" ht="175.5">
      <c r="B211" s="41"/>
      <c r="C211" s="63"/>
      <c r="D211" s="208" t="s">
        <v>299</v>
      </c>
      <c r="E211" s="63"/>
      <c r="F211" s="236" t="s">
        <v>403</v>
      </c>
      <c r="G211" s="63"/>
      <c r="H211" s="63"/>
      <c r="I211" s="163"/>
      <c r="J211" s="63"/>
      <c r="K211" s="63"/>
      <c r="L211" s="61"/>
      <c r="M211" s="207"/>
      <c r="N211" s="42"/>
      <c r="O211" s="42"/>
      <c r="P211" s="42"/>
      <c r="Q211" s="42"/>
      <c r="R211" s="42"/>
      <c r="S211" s="42"/>
      <c r="T211" s="78"/>
      <c r="AT211" s="24" t="s">
        <v>299</v>
      </c>
      <c r="AU211" s="24" t="s">
        <v>134</v>
      </c>
    </row>
    <row r="212" spans="2:65" s="10" customFormat="1" ht="29.85" customHeight="1">
      <c r="B212" s="176"/>
      <c r="C212" s="177"/>
      <c r="D212" s="190" t="s">
        <v>69</v>
      </c>
      <c r="E212" s="191" t="s">
        <v>134</v>
      </c>
      <c r="F212" s="191" t="s">
        <v>404</v>
      </c>
      <c r="G212" s="177"/>
      <c r="H212" s="177"/>
      <c r="I212" s="180"/>
      <c r="J212" s="192">
        <f>BK212</f>
        <v>0</v>
      </c>
      <c r="K212" s="177"/>
      <c r="L212" s="182"/>
      <c r="M212" s="183"/>
      <c r="N212" s="184"/>
      <c r="O212" s="184"/>
      <c r="P212" s="185">
        <f>SUM(P213:P293)</f>
        <v>0</v>
      </c>
      <c r="Q212" s="184"/>
      <c r="R212" s="185">
        <f>SUM(R213:R293)</f>
        <v>0</v>
      </c>
      <c r="S212" s="184"/>
      <c r="T212" s="186">
        <f>SUM(T213:T293)</f>
        <v>0</v>
      </c>
      <c r="AR212" s="187" t="s">
        <v>78</v>
      </c>
      <c r="AT212" s="188" t="s">
        <v>69</v>
      </c>
      <c r="AU212" s="188" t="s">
        <v>78</v>
      </c>
      <c r="AY212" s="187" t="s">
        <v>126</v>
      </c>
      <c r="BK212" s="189">
        <f>SUM(BK213:BK293)</f>
        <v>0</v>
      </c>
    </row>
    <row r="213" spans="2:65" s="1" customFormat="1" ht="22.5" customHeight="1">
      <c r="B213" s="41"/>
      <c r="C213" s="193" t="s">
        <v>166</v>
      </c>
      <c r="D213" s="193" t="s">
        <v>129</v>
      </c>
      <c r="E213" s="194" t="s">
        <v>509</v>
      </c>
      <c r="F213" s="195" t="s">
        <v>510</v>
      </c>
      <c r="G213" s="196" t="s">
        <v>308</v>
      </c>
      <c r="H213" s="197">
        <v>2.5539999999999998</v>
      </c>
      <c r="I213" s="198"/>
      <c r="J213" s="199">
        <f>ROUND(I213*H213,2)</f>
        <v>0</v>
      </c>
      <c r="K213" s="195" t="s">
        <v>21</v>
      </c>
      <c r="L213" s="61"/>
      <c r="M213" s="200" t="s">
        <v>21</v>
      </c>
      <c r="N213" s="201" t="s">
        <v>42</v>
      </c>
      <c r="O213" s="42"/>
      <c r="P213" s="202">
        <f>O213*H213</f>
        <v>0</v>
      </c>
      <c r="Q213" s="202">
        <v>0</v>
      </c>
      <c r="R213" s="202">
        <f>Q213*H213</f>
        <v>0</v>
      </c>
      <c r="S213" s="202">
        <v>0</v>
      </c>
      <c r="T213" s="203">
        <f>S213*H213</f>
        <v>0</v>
      </c>
      <c r="AR213" s="24" t="s">
        <v>133</v>
      </c>
      <c r="AT213" s="24" t="s">
        <v>129</v>
      </c>
      <c r="AU213" s="24" t="s">
        <v>134</v>
      </c>
      <c r="AY213" s="24" t="s">
        <v>126</v>
      </c>
      <c r="BE213" s="204">
        <f>IF(N213="základní",J213,0)</f>
        <v>0</v>
      </c>
      <c r="BF213" s="204">
        <f>IF(N213="snížená",J213,0)</f>
        <v>0</v>
      </c>
      <c r="BG213" s="204">
        <f>IF(N213="zákl. přenesená",J213,0)</f>
        <v>0</v>
      </c>
      <c r="BH213" s="204">
        <f>IF(N213="sníž. přenesená",J213,0)</f>
        <v>0</v>
      </c>
      <c r="BI213" s="204">
        <f>IF(N213="nulová",J213,0)</f>
        <v>0</v>
      </c>
      <c r="BJ213" s="24" t="s">
        <v>134</v>
      </c>
      <c r="BK213" s="204">
        <f>ROUND(I213*H213,2)</f>
        <v>0</v>
      </c>
      <c r="BL213" s="24" t="s">
        <v>133</v>
      </c>
      <c r="BM213" s="24" t="s">
        <v>370</v>
      </c>
    </row>
    <row r="214" spans="2:65" s="1" customFormat="1" ht="13.5">
      <c r="B214" s="41"/>
      <c r="C214" s="63"/>
      <c r="D214" s="208" t="s">
        <v>135</v>
      </c>
      <c r="E214" s="63"/>
      <c r="F214" s="209" t="s">
        <v>510</v>
      </c>
      <c r="G214" s="63"/>
      <c r="H214" s="63"/>
      <c r="I214" s="163"/>
      <c r="J214" s="63"/>
      <c r="K214" s="63"/>
      <c r="L214" s="61"/>
      <c r="M214" s="207"/>
      <c r="N214" s="42"/>
      <c r="O214" s="42"/>
      <c r="P214" s="42"/>
      <c r="Q214" s="42"/>
      <c r="R214" s="42"/>
      <c r="S214" s="42"/>
      <c r="T214" s="78"/>
      <c r="AT214" s="24" t="s">
        <v>135</v>
      </c>
      <c r="AU214" s="24" t="s">
        <v>134</v>
      </c>
    </row>
    <row r="215" spans="2:65" s="13" customFormat="1" ht="13.5">
      <c r="B215" s="237"/>
      <c r="C215" s="238"/>
      <c r="D215" s="208" t="s">
        <v>171</v>
      </c>
      <c r="E215" s="239" t="s">
        <v>21</v>
      </c>
      <c r="F215" s="240" t="s">
        <v>6280</v>
      </c>
      <c r="G215" s="238"/>
      <c r="H215" s="241" t="s">
        <v>21</v>
      </c>
      <c r="I215" s="242"/>
      <c r="J215" s="238"/>
      <c r="K215" s="238"/>
      <c r="L215" s="243"/>
      <c r="M215" s="244"/>
      <c r="N215" s="245"/>
      <c r="O215" s="245"/>
      <c r="P215" s="245"/>
      <c r="Q215" s="245"/>
      <c r="R215" s="245"/>
      <c r="S215" s="245"/>
      <c r="T215" s="246"/>
      <c r="AT215" s="247" t="s">
        <v>171</v>
      </c>
      <c r="AU215" s="247" t="s">
        <v>134</v>
      </c>
      <c r="AV215" s="13" t="s">
        <v>78</v>
      </c>
      <c r="AW215" s="13" t="s">
        <v>33</v>
      </c>
      <c r="AX215" s="13" t="s">
        <v>70</v>
      </c>
      <c r="AY215" s="247" t="s">
        <v>126</v>
      </c>
    </row>
    <row r="216" spans="2:65" s="11" customFormat="1" ht="13.5">
      <c r="B216" s="210"/>
      <c r="C216" s="211"/>
      <c r="D216" s="208" t="s">
        <v>171</v>
      </c>
      <c r="E216" s="212" t="s">
        <v>21</v>
      </c>
      <c r="F216" s="213" t="s">
        <v>6281</v>
      </c>
      <c r="G216" s="211"/>
      <c r="H216" s="214">
        <v>1.522</v>
      </c>
      <c r="I216" s="215"/>
      <c r="J216" s="211"/>
      <c r="K216" s="211"/>
      <c r="L216" s="216"/>
      <c r="M216" s="217"/>
      <c r="N216" s="218"/>
      <c r="O216" s="218"/>
      <c r="P216" s="218"/>
      <c r="Q216" s="218"/>
      <c r="R216" s="218"/>
      <c r="S216" s="218"/>
      <c r="T216" s="219"/>
      <c r="AT216" s="220" t="s">
        <v>171</v>
      </c>
      <c r="AU216" s="220" t="s">
        <v>134</v>
      </c>
      <c r="AV216" s="11" t="s">
        <v>134</v>
      </c>
      <c r="AW216" s="11" t="s">
        <v>33</v>
      </c>
      <c r="AX216" s="11" t="s">
        <v>70</v>
      </c>
      <c r="AY216" s="220" t="s">
        <v>126</v>
      </c>
    </row>
    <row r="217" spans="2:65" s="11" customFormat="1" ht="13.5">
      <c r="B217" s="210"/>
      <c r="C217" s="211"/>
      <c r="D217" s="208" t="s">
        <v>171</v>
      </c>
      <c r="E217" s="212" t="s">
        <v>21</v>
      </c>
      <c r="F217" s="213" t="s">
        <v>6282</v>
      </c>
      <c r="G217" s="211"/>
      <c r="H217" s="214">
        <v>1.032</v>
      </c>
      <c r="I217" s="215"/>
      <c r="J217" s="211"/>
      <c r="K217" s="211"/>
      <c r="L217" s="216"/>
      <c r="M217" s="217"/>
      <c r="N217" s="218"/>
      <c r="O217" s="218"/>
      <c r="P217" s="218"/>
      <c r="Q217" s="218"/>
      <c r="R217" s="218"/>
      <c r="S217" s="218"/>
      <c r="T217" s="219"/>
      <c r="AT217" s="220" t="s">
        <v>171</v>
      </c>
      <c r="AU217" s="220" t="s">
        <v>134</v>
      </c>
      <c r="AV217" s="11" t="s">
        <v>134</v>
      </c>
      <c r="AW217" s="11" t="s">
        <v>33</v>
      </c>
      <c r="AX217" s="11" t="s">
        <v>70</v>
      </c>
      <c r="AY217" s="220" t="s">
        <v>126</v>
      </c>
    </row>
    <row r="218" spans="2:65" s="12" customFormat="1" ht="13.5">
      <c r="B218" s="221"/>
      <c r="C218" s="222"/>
      <c r="D218" s="205" t="s">
        <v>171</v>
      </c>
      <c r="E218" s="248" t="s">
        <v>21</v>
      </c>
      <c r="F218" s="249" t="s">
        <v>174</v>
      </c>
      <c r="G218" s="222"/>
      <c r="H218" s="250">
        <v>2.5539999999999998</v>
      </c>
      <c r="I218" s="226"/>
      <c r="J218" s="222"/>
      <c r="K218" s="222"/>
      <c r="L218" s="227"/>
      <c r="M218" s="228"/>
      <c r="N218" s="229"/>
      <c r="O218" s="229"/>
      <c r="P218" s="229"/>
      <c r="Q218" s="229"/>
      <c r="R218" s="229"/>
      <c r="S218" s="229"/>
      <c r="T218" s="230"/>
      <c r="AT218" s="231" t="s">
        <v>171</v>
      </c>
      <c r="AU218" s="231" t="s">
        <v>134</v>
      </c>
      <c r="AV218" s="12" t="s">
        <v>133</v>
      </c>
      <c r="AW218" s="12" t="s">
        <v>33</v>
      </c>
      <c r="AX218" s="12" t="s">
        <v>78</v>
      </c>
      <c r="AY218" s="231" t="s">
        <v>126</v>
      </c>
    </row>
    <row r="219" spans="2:65" s="1" customFormat="1" ht="22.5" customHeight="1">
      <c r="B219" s="41"/>
      <c r="C219" s="193" t="s">
        <v>373</v>
      </c>
      <c r="D219" s="193" t="s">
        <v>129</v>
      </c>
      <c r="E219" s="194" t="s">
        <v>6283</v>
      </c>
      <c r="F219" s="195" t="s">
        <v>6284</v>
      </c>
      <c r="G219" s="196" t="s">
        <v>308</v>
      </c>
      <c r="H219" s="197">
        <v>97.144999999999996</v>
      </c>
      <c r="I219" s="198"/>
      <c r="J219" s="199">
        <f>ROUND(I219*H219,2)</f>
        <v>0</v>
      </c>
      <c r="K219" s="195" t="s">
        <v>160</v>
      </c>
      <c r="L219" s="61"/>
      <c r="M219" s="200" t="s">
        <v>21</v>
      </c>
      <c r="N219" s="201" t="s">
        <v>42</v>
      </c>
      <c r="O219" s="42"/>
      <c r="P219" s="202">
        <f>O219*H219</f>
        <v>0</v>
      </c>
      <c r="Q219" s="202">
        <v>0</v>
      </c>
      <c r="R219" s="202">
        <f>Q219*H219</f>
        <v>0</v>
      </c>
      <c r="S219" s="202">
        <v>0</v>
      </c>
      <c r="T219" s="203">
        <f>S219*H219</f>
        <v>0</v>
      </c>
      <c r="AR219" s="24" t="s">
        <v>133</v>
      </c>
      <c r="AT219" s="24" t="s">
        <v>129</v>
      </c>
      <c r="AU219" s="24" t="s">
        <v>134</v>
      </c>
      <c r="AY219" s="24" t="s">
        <v>126</v>
      </c>
      <c r="BE219" s="204">
        <f>IF(N219="základní",J219,0)</f>
        <v>0</v>
      </c>
      <c r="BF219" s="204">
        <f>IF(N219="snížená",J219,0)</f>
        <v>0</v>
      </c>
      <c r="BG219" s="204">
        <f>IF(N219="zákl. přenesená",J219,0)</f>
        <v>0</v>
      </c>
      <c r="BH219" s="204">
        <f>IF(N219="sníž. přenesená",J219,0)</f>
        <v>0</v>
      </c>
      <c r="BI219" s="204">
        <f>IF(N219="nulová",J219,0)</f>
        <v>0</v>
      </c>
      <c r="BJ219" s="24" t="s">
        <v>134</v>
      </c>
      <c r="BK219" s="204">
        <f>ROUND(I219*H219,2)</f>
        <v>0</v>
      </c>
      <c r="BL219" s="24" t="s">
        <v>133</v>
      </c>
      <c r="BM219" s="24" t="s">
        <v>376</v>
      </c>
    </row>
    <row r="220" spans="2:65" s="1" customFormat="1" ht="13.5">
      <c r="B220" s="41"/>
      <c r="C220" s="63"/>
      <c r="D220" s="208" t="s">
        <v>135</v>
      </c>
      <c r="E220" s="63"/>
      <c r="F220" s="209" t="s">
        <v>6285</v>
      </c>
      <c r="G220" s="63"/>
      <c r="H220" s="63"/>
      <c r="I220" s="163"/>
      <c r="J220" s="63"/>
      <c r="K220" s="63"/>
      <c r="L220" s="61"/>
      <c r="M220" s="207"/>
      <c r="N220" s="42"/>
      <c r="O220" s="42"/>
      <c r="P220" s="42"/>
      <c r="Q220" s="42"/>
      <c r="R220" s="42"/>
      <c r="S220" s="42"/>
      <c r="T220" s="78"/>
      <c r="AT220" s="24" t="s">
        <v>135</v>
      </c>
      <c r="AU220" s="24" t="s">
        <v>134</v>
      </c>
    </row>
    <row r="221" spans="2:65" s="1" customFormat="1" ht="54">
      <c r="B221" s="41"/>
      <c r="C221" s="63"/>
      <c r="D221" s="208" t="s">
        <v>299</v>
      </c>
      <c r="E221" s="63"/>
      <c r="F221" s="236" t="s">
        <v>516</v>
      </c>
      <c r="G221" s="63"/>
      <c r="H221" s="63"/>
      <c r="I221" s="163"/>
      <c r="J221" s="63"/>
      <c r="K221" s="63"/>
      <c r="L221" s="61"/>
      <c r="M221" s="207"/>
      <c r="N221" s="42"/>
      <c r="O221" s="42"/>
      <c r="P221" s="42"/>
      <c r="Q221" s="42"/>
      <c r="R221" s="42"/>
      <c r="S221" s="42"/>
      <c r="T221" s="78"/>
      <c r="AT221" s="24" t="s">
        <v>299</v>
      </c>
      <c r="AU221" s="24" t="s">
        <v>134</v>
      </c>
    </row>
    <row r="222" spans="2:65" s="13" customFormat="1" ht="13.5">
      <c r="B222" s="237"/>
      <c r="C222" s="238"/>
      <c r="D222" s="208" t="s">
        <v>171</v>
      </c>
      <c r="E222" s="239" t="s">
        <v>21</v>
      </c>
      <c r="F222" s="240" t="s">
        <v>6286</v>
      </c>
      <c r="G222" s="238"/>
      <c r="H222" s="241" t="s">
        <v>21</v>
      </c>
      <c r="I222" s="242"/>
      <c r="J222" s="238"/>
      <c r="K222" s="238"/>
      <c r="L222" s="243"/>
      <c r="M222" s="244"/>
      <c r="N222" s="245"/>
      <c r="O222" s="245"/>
      <c r="P222" s="245"/>
      <c r="Q222" s="245"/>
      <c r="R222" s="245"/>
      <c r="S222" s="245"/>
      <c r="T222" s="246"/>
      <c r="AT222" s="247" t="s">
        <v>171</v>
      </c>
      <c r="AU222" s="247" t="s">
        <v>134</v>
      </c>
      <c r="AV222" s="13" t="s">
        <v>78</v>
      </c>
      <c r="AW222" s="13" t="s">
        <v>33</v>
      </c>
      <c r="AX222" s="13" t="s">
        <v>70</v>
      </c>
      <c r="AY222" s="247" t="s">
        <v>126</v>
      </c>
    </row>
    <row r="223" spans="2:65" s="11" customFormat="1" ht="13.5">
      <c r="B223" s="210"/>
      <c r="C223" s="211"/>
      <c r="D223" s="208" t="s">
        <v>171</v>
      </c>
      <c r="E223" s="212" t="s">
        <v>21</v>
      </c>
      <c r="F223" s="213" t="s">
        <v>6287</v>
      </c>
      <c r="G223" s="211"/>
      <c r="H223" s="214">
        <v>41.262999999999998</v>
      </c>
      <c r="I223" s="215"/>
      <c r="J223" s="211"/>
      <c r="K223" s="211"/>
      <c r="L223" s="216"/>
      <c r="M223" s="217"/>
      <c r="N223" s="218"/>
      <c r="O223" s="218"/>
      <c r="P223" s="218"/>
      <c r="Q223" s="218"/>
      <c r="R223" s="218"/>
      <c r="S223" s="218"/>
      <c r="T223" s="219"/>
      <c r="AT223" s="220" t="s">
        <v>171</v>
      </c>
      <c r="AU223" s="220" t="s">
        <v>134</v>
      </c>
      <c r="AV223" s="11" t="s">
        <v>134</v>
      </c>
      <c r="AW223" s="11" t="s">
        <v>33</v>
      </c>
      <c r="AX223" s="11" t="s">
        <v>70</v>
      </c>
      <c r="AY223" s="220" t="s">
        <v>126</v>
      </c>
    </row>
    <row r="224" spans="2:65" s="11" customFormat="1" ht="13.5">
      <c r="B224" s="210"/>
      <c r="C224" s="211"/>
      <c r="D224" s="208" t="s">
        <v>171</v>
      </c>
      <c r="E224" s="212" t="s">
        <v>21</v>
      </c>
      <c r="F224" s="213" t="s">
        <v>6288</v>
      </c>
      <c r="G224" s="211"/>
      <c r="H224" s="214">
        <v>39.973999999999997</v>
      </c>
      <c r="I224" s="215"/>
      <c r="J224" s="211"/>
      <c r="K224" s="211"/>
      <c r="L224" s="216"/>
      <c r="M224" s="217"/>
      <c r="N224" s="218"/>
      <c r="O224" s="218"/>
      <c r="P224" s="218"/>
      <c r="Q224" s="218"/>
      <c r="R224" s="218"/>
      <c r="S224" s="218"/>
      <c r="T224" s="219"/>
      <c r="AT224" s="220" t="s">
        <v>171</v>
      </c>
      <c r="AU224" s="220" t="s">
        <v>134</v>
      </c>
      <c r="AV224" s="11" t="s">
        <v>134</v>
      </c>
      <c r="AW224" s="11" t="s">
        <v>33</v>
      </c>
      <c r="AX224" s="11" t="s">
        <v>70</v>
      </c>
      <c r="AY224" s="220" t="s">
        <v>126</v>
      </c>
    </row>
    <row r="225" spans="2:65" s="11" customFormat="1" ht="13.5">
      <c r="B225" s="210"/>
      <c r="C225" s="211"/>
      <c r="D225" s="208" t="s">
        <v>171</v>
      </c>
      <c r="E225" s="212" t="s">
        <v>21</v>
      </c>
      <c r="F225" s="213" t="s">
        <v>6289</v>
      </c>
      <c r="G225" s="211"/>
      <c r="H225" s="214">
        <v>15.907999999999999</v>
      </c>
      <c r="I225" s="215"/>
      <c r="J225" s="211"/>
      <c r="K225" s="211"/>
      <c r="L225" s="216"/>
      <c r="M225" s="217"/>
      <c r="N225" s="218"/>
      <c r="O225" s="218"/>
      <c r="P225" s="218"/>
      <c r="Q225" s="218"/>
      <c r="R225" s="218"/>
      <c r="S225" s="218"/>
      <c r="T225" s="219"/>
      <c r="AT225" s="220" t="s">
        <v>171</v>
      </c>
      <c r="AU225" s="220" t="s">
        <v>134</v>
      </c>
      <c r="AV225" s="11" t="s">
        <v>134</v>
      </c>
      <c r="AW225" s="11" t="s">
        <v>33</v>
      </c>
      <c r="AX225" s="11" t="s">
        <v>70</v>
      </c>
      <c r="AY225" s="220" t="s">
        <v>126</v>
      </c>
    </row>
    <row r="226" spans="2:65" s="12" customFormat="1" ht="13.5">
      <c r="B226" s="221"/>
      <c r="C226" s="222"/>
      <c r="D226" s="205" t="s">
        <v>171</v>
      </c>
      <c r="E226" s="248" t="s">
        <v>21</v>
      </c>
      <c r="F226" s="249" t="s">
        <v>174</v>
      </c>
      <c r="G226" s="222"/>
      <c r="H226" s="250">
        <v>97.144999999999996</v>
      </c>
      <c r="I226" s="226"/>
      <c r="J226" s="222"/>
      <c r="K226" s="222"/>
      <c r="L226" s="227"/>
      <c r="M226" s="228"/>
      <c r="N226" s="229"/>
      <c r="O226" s="229"/>
      <c r="P226" s="229"/>
      <c r="Q226" s="229"/>
      <c r="R226" s="229"/>
      <c r="S226" s="229"/>
      <c r="T226" s="230"/>
      <c r="AT226" s="231" t="s">
        <v>171</v>
      </c>
      <c r="AU226" s="231" t="s">
        <v>134</v>
      </c>
      <c r="AV226" s="12" t="s">
        <v>133</v>
      </c>
      <c r="AW226" s="12" t="s">
        <v>33</v>
      </c>
      <c r="AX226" s="12" t="s">
        <v>78</v>
      </c>
      <c r="AY226" s="231" t="s">
        <v>126</v>
      </c>
    </row>
    <row r="227" spans="2:65" s="1" customFormat="1" ht="22.5" customHeight="1">
      <c r="B227" s="41"/>
      <c r="C227" s="193" t="s">
        <v>170</v>
      </c>
      <c r="D227" s="193" t="s">
        <v>129</v>
      </c>
      <c r="E227" s="194" t="s">
        <v>523</v>
      </c>
      <c r="F227" s="195" t="s">
        <v>524</v>
      </c>
      <c r="G227" s="196" t="s">
        <v>308</v>
      </c>
      <c r="H227" s="197">
        <v>15.385999999999999</v>
      </c>
      <c r="I227" s="198"/>
      <c r="J227" s="199">
        <f>ROUND(I227*H227,2)</f>
        <v>0</v>
      </c>
      <c r="K227" s="195" t="s">
        <v>160</v>
      </c>
      <c r="L227" s="61"/>
      <c r="M227" s="200" t="s">
        <v>21</v>
      </c>
      <c r="N227" s="201" t="s">
        <v>42</v>
      </c>
      <c r="O227" s="42"/>
      <c r="P227" s="202">
        <f>O227*H227</f>
        <v>0</v>
      </c>
      <c r="Q227" s="202">
        <v>0</v>
      </c>
      <c r="R227" s="202">
        <f>Q227*H227</f>
        <v>0</v>
      </c>
      <c r="S227" s="202">
        <v>0</v>
      </c>
      <c r="T227" s="203">
        <f>S227*H227</f>
        <v>0</v>
      </c>
      <c r="AR227" s="24" t="s">
        <v>133</v>
      </c>
      <c r="AT227" s="24" t="s">
        <v>129</v>
      </c>
      <c r="AU227" s="24" t="s">
        <v>134</v>
      </c>
      <c r="AY227" s="24" t="s">
        <v>126</v>
      </c>
      <c r="BE227" s="204">
        <f>IF(N227="základní",J227,0)</f>
        <v>0</v>
      </c>
      <c r="BF227" s="204">
        <f>IF(N227="snížená",J227,0)</f>
        <v>0</v>
      </c>
      <c r="BG227" s="204">
        <f>IF(N227="zákl. přenesená",J227,0)</f>
        <v>0</v>
      </c>
      <c r="BH227" s="204">
        <f>IF(N227="sníž. přenesená",J227,0)</f>
        <v>0</v>
      </c>
      <c r="BI227" s="204">
        <f>IF(N227="nulová",J227,0)</f>
        <v>0</v>
      </c>
      <c r="BJ227" s="24" t="s">
        <v>134</v>
      </c>
      <c r="BK227" s="204">
        <f>ROUND(I227*H227,2)</f>
        <v>0</v>
      </c>
      <c r="BL227" s="24" t="s">
        <v>133</v>
      </c>
      <c r="BM227" s="24" t="s">
        <v>381</v>
      </c>
    </row>
    <row r="228" spans="2:65" s="1" customFormat="1" ht="27">
      <c r="B228" s="41"/>
      <c r="C228" s="63"/>
      <c r="D228" s="208" t="s">
        <v>135</v>
      </c>
      <c r="E228" s="63"/>
      <c r="F228" s="209" t="s">
        <v>526</v>
      </c>
      <c r="G228" s="63"/>
      <c r="H228" s="63"/>
      <c r="I228" s="163"/>
      <c r="J228" s="63"/>
      <c r="K228" s="63"/>
      <c r="L228" s="61"/>
      <c r="M228" s="207"/>
      <c r="N228" s="42"/>
      <c r="O228" s="42"/>
      <c r="P228" s="42"/>
      <c r="Q228" s="42"/>
      <c r="R228" s="42"/>
      <c r="S228" s="42"/>
      <c r="T228" s="78"/>
      <c r="AT228" s="24" t="s">
        <v>135</v>
      </c>
      <c r="AU228" s="24" t="s">
        <v>134</v>
      </c>
    </row>
    <row r="229" spans="2:65" s="1" customFormat="1" ht="108">
      <c r="B229" s="41"/>
      <c r="C229" s="63"/>
      <c r="D229" s="208" t="s">
        <v>299</v>
      </c>
      <c r="E229" s="63"/>
      <c r="F229" s="236" t="s">
        <v>522</v>
      </c>
      <c r="G229" s="63"/>
      <c r="H229" s="63"/>
      <c r="I229" s="163"/>
      <c r="J229" s="63"/>
      <c r="K229" s="63"/>
      <c r="L229" s="61"/>
      <c r="M229" s="207"/>
      <c r="N229" s="42"/>
      <c r="O229" s="42"/>
      <c r="P229" s="42"/>
      <c r="Q229" s="42"/>
      <c r="R229" s="42"/>
      <c r="S229" s="42"/>
      <c r="T229" s="78"/>
      <c r="AT229" s="24" t="s">
        <v>299</v>
      </c>
      <c r="AU229" s="24" t="s">
        <v>134</v>
      </c>
    </row>
    <row r="230" spans="2:65" s="11" customFormat="1" ht="13.5">
      <c r="B230" s="210"/>
      <c r="C230" s="211"/>
      <c r="D230" s="208" t="s">
        <v>171</v>
      </c>
      <c r="E230" s="212" t="s">
        <v>21</v>
      </c>
      <c r="F230" s="213" t="s">
        <v>6290</v>
      </c>
      <c r="G230" s="211"/>
      <c r="H230" s="214">
        <v>6.8769999999999998</v>
      </c>
      <c r="I230" s="215"/>
      <c r="J230" s="211"/>
      <c r="K230" s="211"/>
      <c r="L230" s="216"/>
      <c r="M230" s="217"/>
      <c r="N230" s="218"/>
      <c r="O230" s="218"/>
      <c r="P230" s="218"/>
      <c r="Q230" s="218"/>
      <c r="R230" s="218"/>
      <c r="S230" s="218"/>
      <c r="T230" s="219"/>
      <c r="AT230" s="220" t="s">
        <v>171</v>
      </c>
      <c r="AU230" s="220" t="s">
        <v>134</v>
      </c>
      <c r="AV230" s="11" t="s">
        <v>134</v>
      </c>
      <c r="AW230" s="11" t="s">
        <v>33</v>
      </c>
      <c r="AX230" s="11" t="s">
        <v>70</v>
      </c>
      <c r="AY230" s="220" t="s">
        <v>126</v>
      </c>
    </row>
    <row r="231" spans="2:65" s="11" customFormat="1" ht="13.5">
      <c r="B231" s="210"/>
      <c r="C231" s="211"/>
      <c r="D231" s="208" t="s">
        <v>171</v>
      </c>
      <c r="E231" s="212" t="s">
        <v>21</v>
      </c>
      <c r="F231" s="213" t="s">
        <v>6291</v>
      </c>
      <c r="G231" s="211"/>
      <c r="H231" s="214">
        <v>5.9279999999999999</v>
      </c>
      <c r="I231" s="215"/>
      <c r="J231" s="211"/>
      <c r="K231" s="211"/>
      <c r="L231" s="216"/>
      <c r="M231" s="217"/>
      <c r="N231" s="218"/>
      <c r="O231" s="218"/>
      <c r="P231" s="218"/>
      <c r="Q231" s="218"/>
      <c r="R231" s="218"/>
      <c r="S231" s="218"/>
      <c r="T231" s="219"/>
      <c r="AT231" s="220" t="s">
        <v>171</v>
      </c>
      <c r="AU231" s="220" t="s">
        <v>134</v>
      </c>
      <c r="AV231" s="11" t="s">
        <v>134</v>
      </c>
      <c r="AW231" s="11" t="s">
        <v>33</v>
      </c>
      <c r="AX231" s="11" t="s">
        <v>70</v>
      </c>
      <c r="AY231" s="220" t="s">
        <v>126</v>
      </c>
    </row>
    <row r="232" spans="2:65" s="11" customFormat="1" ht="13.5">
      <c r="B232" s="210"/>
      <c r="C232" s="211"/>
      <c r="D232" s="208" t="s">
        <v>171</v>
      </c>
      <c r="E232" s="212" t="s">
        <v>21</v>
      </c>
      <c r="F232" s="213" t="s">
        <v>6292</v>
      </c>
      <c r="G232" s="211"/>
      <c r="H232" s="214">
        <v>2.581</v>
      </c>
      <c r="I232" s="215"/>
      <c r="J232" s="211"/>
      <c r="K232" s="211"/>
      <c r="L232" s="216"/>
      <c r="M232" s="217"/>
      <c r="N232" s="218"/>
      <c r="O232" s="218"/>
      <c r="P232" s="218"/>
      <c r="Q232" s="218"/>
      <c r="R232" s="218"/>
      <c r="S232" s="218"/>
      <c r="T232" s="219"/>
      <c r="AT232" s="220" t="s">
        <v>171</v>
      </c>
      <c r="AU232" s="220" t="s">
        <v>134</v>
      </c>
      <c r="AV232" s="11" t="s">
        <v>134</v>
      </c>
      <c r="AW232" s="11" t="s">
        <v>33</v>
      </c>
      <c r="AX232" s="11" t="s">
        <v>70</v>
      </c>
      <c r="AY232" s="220" t="s">
        <v>126</v>
      </c>
    </row>
    <row r="233" spans="2:65" s="12" customFormat="1" ht="13.5">
      <c r="B233" s="221"/>
      <c r="C233" s="222"/>
      <c r="D233" s="205" t="s">
        <v>171</v>
      </c>
      <c r="E233" s="248" t="s">
        <v>21</v>
      </c>
      <c r="F233" s="249" t="s">
        <v>174</v>
      </c>
      <c r="G233" s="222"/>
      <c r="H233" s="250">
        <v>15.385999999999999</v>
      </c>
      <c r="I233" s="226"/>
      <c r="J233" s="222"/>
      <c r="K233" s="222"/>
      <c r="L233" s="227"/>
      <c r="M233" s="228"/>
      <c r="N233" s="229"/>
      <c r="O233" s="229"/>
      <c r="P233" s="229"/>
      <c r="Q233" s="229"/>
      <c r="R233" s="229"/>
      <c r="S233" s="229"/>
      <c r="T233" s="230"/>
      <c r="AT233" s="231" t="s">
        <v>171</v>
      </c>
      <c r="AU233" s="231" t="s">
        <v>134</v>
      </c>
      <c r="AV233" s="12" t="s">
        <v>133</v>
      </c>
      <c r="AW233" s="12" t="s">
        <v>33</v>
      </c>
      <c r="AX233" s="12" t="s">
        <v>78</v>
      </c>
      <c r="AY233" s="231" t="s">
        <v>126</v>
      </c>
    </row>
    <row r="234" spans="2:65" s="1" customFormat="1" ht="22.5" customHeight="1">
      <c r="B234" s="41"/>
      <c r="C234" s="193" t="s">
        <v>9</v>
      </c>
      <c r="D234" s="193" t="s">
        <v>129</v>
      </c>
      <c r="E234" s="194" t="s">
        <v>556</v>
      </c>
      <c r="F234" s="195" t="s">
        <v>557</v>
      </c>
      <c r="G234" s="196" t="s">
        <v>380</v>
      </c>
      <c r="H234" s="197">
        <v>0.55400000000000005</v>
      </c>
      <c r="I234" s="198"/>
      <c r="J234" s="199">
        <f>ROUND(I234*H234,2)</f>
        <v>0</v>
      </c>
      <c r="K234" s="195" t="s">
        <v>21</v>
      </c>
      <c r="L234" s="61"/>
      <c r="M234" s="200" t="s">
        <v>21</v>
      </c>
      <c r="N234" s="201" t="s">
        <v>42</v>
      </c>
      <c r="O234" s="42"/>
      <c r="P234" s="202">
        <f>O234*H234</f>
        <v>0</v>
      </c>
      <c r="Q234" s="202">
        <v>0</v>
      </c>
      <c r="R234" s="202">
        <f>Q234*H234</f>
        <v>0</v>
      </c>
      <c r="S234" s="202">
        <v>0</v>
      </c>
      <c r="T234" s="203">
        <f>S234*H234</f>
        <v>0</v>
      </c>
      <c r="AR234" s="24" t="s">
        <v>133</v>
      </c>
      <c r="AT234" s="24" t="s">
        <v>129</v>
      </c>
      <c r="AU234" s="24" t="s">
        <v>134</v>
      </c>
      <c r="AY234" s="24" t="s">
        <v>126</v>
      </c>
      <c r="BE234" s="204">
        <f>IF(N234="základní",J234,0)</f>
        <v>0</v>
      </c>
      <c r="BF234" s="204">
        <f>IF(N234="snížená",J234,0)</f>
        <v>0</v>
      </c>
      <c r="BG234" s="204">
        <f>IF(N234="zákl. přenesená",J234,0)</f>
        <v>0</v>
      </c>
      <c r="BH234" s="204">
        <f>IF(N234="sníž. přenesená",J234,0)</f>
        <v>0</v>
      </c>
      <c r="BI234" s="204">
        <f>IF(N234="nulová",J234,0)</f>
        <v>0</v>
      </c>
      <c r="BJ234" s="24" t="s">
        <v>134</v>
      </c>
      <c r="BK234" s="204">
        <f>ROUND(I234*H234,2)</f>
        <v>0</v>
      </c>
      <c r="BL234" s="24" t="s">
        <v>133</v>
      </c>
      <c r="BM234" s="24" t="s">
        <v>385</v>
      </c>
    </row>
    <row r="235" spans="2:65" s="1" customFormat="1" ht="13.5">
      <c r="B235" s="41"/>
      <c r="C235" s="63"/>
      <c r="D235" s="208" t="s">
        <v>135</v>
      </c>
      <c r="E235" s="63"/>
      <c r="F235" s="209" t="s">
        <v>557</v>
      </c>
      <c r="G235" s="63"/>
      <c r="H235" s="63"/>
      <c r="I235" s="163"/>
      <c r="J235" s="63"/>
      <c r="K235" s="63"/>
      <c r="L235" s="61"/>
      <c r="M235" s="207"/>
      <c r="N235" s="42"/>
      <c r="O235" s="42"/>
      <c r="P235" s="42"/>
      <c r="Q235" s="42"/>
      <c r="R235" s="42"/>
      <c r="S235" s="42"/>
      <c r="T235" s="78"/>
      <c r="AT235" s="24" t="s">
        <v>135</v>
      </c>
      <c r="AU235" s="24" t="s">
        <v>134</v>
      </c>
    </row>
    <row r="236" spans="2:65" s="13" customFormat="1" ht="13.5">
      <c r="B236" s="237"/>
      <c r="C236" s="238"/>
      <c r="D236" s="208" t="s">
        <v>171</v>
      </c>
      <c r="E236" s="239" t="s">
        <v>21</v>
      </c>
      <c r="F236" s="240" t="s">
        <v>6293</v>
      </c>
      <c r="G236" s="238"/>
      <c r="H236" s="241" t="s">
        <v>21</v>
      </c>
      <c r="I236" s="242"/>
      <c r="J236" s="238"/>
      <c r="K236" s="238"/>
      <c r="L236" s="243"/>
      <c r="M236" s="244"/>
      <c r="N236" s="245"/>
      <c r="O236" s="245"/>
      <c r="P236" s="245"/>
      <c r="Q236" s="245"/>
      <c r="R236" s="245"/>
      <c r="S236" s="245"/>
      <c r="T236" s="246"/>
      <c r="AT236" s="247" t="s">
        <v>171</v>
      </c>
      <c r="AU236" s="247" t="s">
        <v>134</v>
      </c>
      <c r="AV236" s="13" t="s">
        <v>78</v>
      </c>
      <c r="AW236" s="13" t="s">
        <v>33</v>
      </c>
      <c r="AX236" s="13" t="s">
        <v>70</v>
      </c>
      <c r="AY236" s="247" t="s">
        <v>126</v>
      </c>
    </row>
    <row r="237" spans="2:65" s="11" customFormat="1" ht="13.5">
      <c r="B237" s="210"/>
      <c r="C237" s="211"/>
      <c r="D237" s="208" t="s">
        <v>171</v>
      </c>
      <c r="E237" s="212" t="s">
        <v>21</v>
      </c>
      <c r="F237" s="213" t="s">
        <v>6294</v>
      </c>
      <c r="G237" s="211"/>
      <c r="H237" s="214">
        <v>0.248</v>
      </c>
      <c r="I237" s="215"/>
      <c r="J237" s="211"/>
      <c r="K237" s="211"/>
      <c r="L237" s="216"/>
      <c r="M237" s="217"/>
      <c r="N237" s="218"/>
      <c r="O237" s="218"/>
      <c r="P237" s="218"/>
      <c r="Q237" s="218"/>
      <c r="R237" s="218"/>
      <c r="S237" s="218"/>
      <c r="T237" s="219"/>
      <c r="AT237" s="220" t="s">
        <v>171</v>
      </c>
      <c r="AU237" s="220" t="s">
        <v>134</v>
      </c>
      <c r="AV237" s="11" t="s">
        <v>134</v>
      </c>
      <c r="AW237" s="11" t="s">
        <v>33</v>
      </c>
      <c r="AX237" s="11" t="s">
        <v>70</v>
      </c>
      <c r="AY237" s="220" t="s">
        <v>126</v>
      </c>
    </row>
    <row r="238" spans="2:65" s="11" customFormat="1" ht="13.5">
      <c r="B238" s="210"/>
      <c r="C238" s="211"/>
      <c r="D238" s="208" t="s">
        <v>171</v>
      </c>
      <c r="E238" s="212" t="s">
        <v>21</v>
      </c>
      <c r="F238" s="213" t="s">
        <v>6295</v>
      </c>
      <c r="G238" s="211"/>
      <c r="H238" s="214">
        <v>0.21299999999999999</v>
      </c>
      <c r="I238" s="215"/>
      <c r="J238" s="211"/>
      <c r="K238" s="211"/>
      <c r="L238" s="216"/>
      <c r="M238" s="217"/>
      <c r="N238" s="218"/>
      <c r="O238" s="218"/>
      <c r="P238" s="218"/>
      <c r="Q238" s="218"/>
      <c r="R238" s="218"/>
      <c r="S238" s="218"/>
      <c r="T238" s="219"/>
      <c r="AT238" s="220" t="s">
        <v>171</v>
      </c>
      <c r="AU238" s="220" t="s">
        <v>134</v>
      </c>
      <c r="AV238" s="11" t="s">
        <v>134</v>
      </c>
      <c r="AW238" s="11" t="s">
        <v>33</v>
      </c>
      <c r="AX238" s="11" t="s">
        <v>70</v>
      </c>
      <c r="AY238" s="220" t="s">
        <v>126</v>
      </c>
    </row>
    <row r="239" spans="2:65" s="11" customFormat="1" ht="13.5">
      <c r="B239" s="210"/>
      <c r="C239" s="211"/>
      <c r="D239" s="208" t="s">
        <v>171</v>
      </c>
      <c r="E239" s="212" t="s">
        <v>21</v>
      </c>
      <c r="F239" s="213" t="s">
        <v>6296</v>
      </c>
      <c r="G239" s="211"/>
      <c r="H239" s="214">
        <v>9.2999999999999999E-2</v>
      </c>
      <c r="I239" s="215"/>
      <c r="J239" s="211"/>
      <c r="K239" s="211"/>
      <c r="L239" s="216"/>
      <c r="M239" s="217"/>
      <c r="N239" s="218"/>
      <c r="O239" s="218"/>
      <c r="P239" s="218"/>
      <c r="Q239" s="218"/>
      <c r="R239" s="218"/>
      <c r="S239" s="218"/>
      <c r="T239" s="219"/>
      <c r="AT239" s="220" t="s">
        <v>171</v>
      </c>
      <c r="AU239" s="220" t="s">
        <v>134</v>
      </c>
      <c r="AV239" s="11" t="s">
        <v>134</v>
      </c>
      <c r="AW239" s="11" t="s">
        <v>33</v>
      </c>
      <c r="AX239" s="11" t="s">
        <v>70</v>
      </c>
      <c r="AY239" s="220" t="s">
        <v>126</v>
      </c>
    </row>
    <row r="240" spans="2:65" s="12" customFormat="1" ht="13.5">
      <c r="B240" s="221"/>
      <c r="C240" s="222"/>
      <c r="D240" s="205" t="s">
        <v>171</v>
      </c>
      <c r="E240" s="248" t="s">
        <v>21</v>
      </c>
      <c r="F240" s="249" t="s">
        <v>174</v>
      </c>
      <c r="G240" s="222"/>
      <c r="H240" s="250">
        <v>0.55400000000000005</v>
      </c>
      <c r="I240" s="226"/>
      <c r="J240" s="222"/>
      <c r="K240" s="222"/>
      <c r="L240" s="227"/>
      <c r="M240" s="228"/>
      <c r="N240" s="229"/>
      <c r="O240" s="229"/>
      <c r="P240" s="229"/>
      <c r="Q240" s="229"/>
      <c r="R240" s="229"/>
      <c r="S240" s="229"/>
      <c r="T240" s="230"/>
      <c r="AT240" s="231" t="s">
        <v>171</v>
      </c>
      <c r="AU240" s="231" t="s">
        <v>134</v>
      </c>
      <c r="AV240" s="12" t="s">
        <v>133</v>
      </c>
      <c r="AW240" s="12" t="s">
        <v>33</v>
      </c>
      <c r="AX240" s="12" t="s">
        <v>78</v>
      </c>
      <c r="AY240" s="231" t="s">
        <v>126</v>
      </c>
    </row>
    <row r="241" spans="2:65" s="1" customFormat="1" ht="22.5" customHeight="1">
      <c r="B241" s="41"/>
      <c r="C241" s="193" t="s">
        <v>179</v>
      </c>
      <c r="D241" s="193" t="s">
        <v>129</v>
      </c>
      <c r="E241" s="194" t="s">
        <v>610</v>
      </c>
      <c r="F241" s="195" t="s">
        <v>611</v>
      </c>
      <c r="G241" s="196" t="s">
        <v>489</v>
      </c>
      <c r="H241" s="197">
        <v>8</v>
      </c>
      <c r="I241" s="198"/>
      <c r="J241" s="199">
        <f>ROUND(I241*H241,2)</f>
        <v>0</v>
      </c>
      <c r="K241" s="195" t="s">
        <v>160</v>
      </c>
      <c r="L241" s="61"/>
      <c r="M241" s="200" t="s">
        <v>21</v>
      </c>
      <c r="N241" s="201" t="s">
        <v>42</v>
      </c>
      <c r="O241" s="42"/>
      <c r="P241" s="202">
        <f>O241*H241</f>
        <v>0</v>
      </c>
      <c r="Q241" s="202">
        <v>0</v>
      </c>
      <c r="R241" s="202">
        <f>Q241*H241</f>
        <v>0</v>
      </c>
      <c r="S241" s="202">
        <v>0</v>
      </c>
      <c r="T241" s="203">
        <f>S241*H241</f>
        <v>0</v>
      </c>
      <c r="AR241" s="24" t="s">
        <v>133</v>
      </c>
      <c r="AT241" s="24" t="s">
        <v>129</v>
      </c>
      <c r="AU241" s="24" t="s">
        <v>134</v>
      </c>
      <c r="AY241" s="24" t="s">
        <v>126</v>
      </c>
      <c r="BE241" s="204">
        <f>IF(N241="základní",J241,0)</f>
        <v>0</v>
      </c>
      <c r="BF241" s="204">
        <f>IF(N241="snížená",J241,0)</f>
        <v>0</v>
      </c>
      <c r="BG241" s="204">
        <f>IF(N241="zákl. přenesená",J241,0)</f>
        <v>0</v>
      </c>
      <c r="BH241" s="204">
        <f>IF(N241="sníž. přenesená",J241,0)</f>
        <v>0</v>
      </c>
      <c r="BI241" s="204">
        <f>IF(N241="nulová",J241,0)</f>
        <v>0</v>
      </c>
      <c r="BJ241" s="24" t="s">
        <v>134</v>
      </c>
      <c r="BK241" s="204">
        <f>ROUND(I241*H241,2)</f>
        <v>0</v>
      </c>
      <c r="BL241" s="24" t="s">
        <v>133</v>
      </c>
      <c r="BM241" s="24" t="s">
        <v>394</v>
      </c>
    </row>
    <row r="242" spans="2:65" s="1" customFormat="1" ht="27">
      <c r="B242" s="41"/>
      <c r="C242" s="63"/>
      <c r="D242" s="208" t="s">
        <v>135</v>
      </c>
      <c r="E242" s="63"/>
      <c r="F242" s="209" t="s">
        <v>613</v>
      </c>
      <c r="G242" s="63"/>
      <c r="H242" s="63"/>
      <c r="I242" s="163"/>
      <c r="J242" s="63"/>
      <c r="K242" s="63"/>
      <c r="L242" s="61"/>
      <c r="M242" s="207"/>
      <c r="N242" s="42"/>
      <c r="O242" s="42"/>
      <c r="P242" s="42"/>
      <c r="Q242" s="42"/>
      <c r="R242" s="42"/>
      <c r="S242" s="42"/>
      <c r="T242" s="78"/>
      <c r="AT242" s="24" t="s">
        <v>135</v>
      </c>
      <c r="AU242" s="24" t="s">
        <v>134</v>
      </c>
    </row>
    <row r="243" spans="2:65" s="1" customFormat="1" ht="40.5">
      <c r="B243" s="41"/>
      <c r="C243" s="63"/>
      <c r="D243" s="208" t="s">
        <v>299</v>
      </c>
      <c r="E243" s="63"/>
      <c r="F243" s="236" t="s">
        <v>614</v>
      </c>
      <c r="G243" s="63"/>
      <c r="H243" s="63"/>
      <c r="I243" s="163"/>
      <c r="J243" s="63"/>
      <c r="K243" s="63"/>
      <c r="L243" s="61"/>
      <c r="M243" s="207"/>
      <c r="N243" s="42"/>
      <c r="O243" s="42"/>
      <c r="P243" s="42"/>
      <c r="Q243" s="42"/>
      <c r="R243" s="42"/>
      <c r="S243" s="42"/>
      <c r="T243" s="78"/>
      <c r="AT243" s="24" t="s">
        <v>299</v>
      </c>
      <c r="AU243" s="24" t="s">
        <v>134</v>
      </c>
    </row>
    <row r="244" spans="2:65" s="13" customFormat="1" ht="13.5">
      <c r="B244" s="237"/>
      <c r="C244" s="238"/>
      <c r="D244" s="208" t="s">
        <v>171</v>
      </c>
      <c r="E244" s="239" t="s">
        <v>21</v>
      </c>
      <c r="F244" s="240" t="s">
        <v>6297</v>
      </c>
      <c r="G244" s="238"/>
      <c r="H244" s="241" t="s">
        <v>21</v>
      </c>
      <c r="I244" s="242"/>
      <c r="J244" s="238"/>
      <c r="K244" s="238"/>
      <c r="L244" s="243"/>
      <c r="M244" s="244"/>
      <c r="N244" s="245"/>
      <c r="O244" s="245"/>
      <c r="P244" s="245"/>
      <c r="Q244" s="245"/>
      <c r="R244" s="245"/>
      <c r="S244" s="245"/>
      <c r="T244" s="246"/>
      <c r="AT244" s="247" t="s">
        <v>171</v>
      </c>
      <c r="AU244" s="247" t="s">
        <v>134</v>
      </c>
      <c r="AV244" s="13" t="s">
        <v>78</v>
      </c>
      <c r="AW244" s="13" t="s">
        <v>33</v>
      </c>
      <c r="AX244" s="13" t="s">
        <v>70</v>
      </c>
      <c r="AY244" s="247" t="s">
        <v>126</v>
      </c>
    </row>
    <row r="245" spans="2:65" s="11" customFormat="1" ht="13.5">
      <c r="B245" s="210"/>
      <c r="C245" s="211"/>
      <c r="D245" s="208" t="s">
        <v>171</v>
      </c>
      <c r="E245" s="212" t="s">
        <v>21</v>
      </c>
      <c r="F245" s="213" t="s">
        <v>6298</v>
      </c>
      <c r="G245" s="211"/>
      <c r="H245" s="214">
        <v>5</v>
      </c>
      <c r="I245" s="215"/>
      <c r="J245" s="211"/>
      <c r="K245" s="211"/>
      <c r="L245" s="216"/>
      <c r="M245" s="217"/>
      <c r="N245" s="218"/>
      <c r="O245" s="218"/>
      <c r="P245" s="218"/>
      <c r="Q245" s="218"/>
      <c r="R245" s="218"/>
      <c r="S245" s="218"/>
      <c r="T245" s="219"/>
      <c r="AT245" s="220" t="s">
        <v>171</v>
      </c>
      <c r="AU245" s="220" t="s">
        <v>134</v>
      </c>
      <c r="AV245" s="11" t="s">
        <v>134</v>
      </c>
      <c r="AW245" s="11" t="s">
        <v>33</v>
      </c>
      <c r="AX245" s="11" t="s">
        <v>70</v>
      </c>
      <c r="AY245" s="220" t="s">
        <v>126</v>
      </c>
    </row>
    <row r="246" spans="2:65" s="11" customFormat="1" ht="13.5">
      <c r="B246" s="210"/>
      <c r="C246" s="211"/>
      <c r="D246" s="208" t="s">
        <v>171</v>
      </c>
      <c r="E246" s="212" t="s">
        <v>21</v>
      </c>
      <c r="F246" s="213" t="s">
        <v>6299</v>
      </c>
      <c r="G246" s="211"/>
      <c r="H246" s="214">
        <v>3</v>
      </c>
      <c r="I246" s="215"/>
      <c r="J246" s="211"/>
      <c r="K246" s="211"/>
      <c r="L246" s="216"/>
      <c r="M246" s="217"/>
      <c r="N246" s="218"/>
      <c r="O246" s="218"/>
      <c r="P246" s="218"/>
      <c r="Q246" s="218"/>
      <c r="R246" s="218"/>
      <c r="S246" s="218"/>
      <c r="T246" s="219"/>
      <c r="AT246" s="220" t="s">
        <v>171</v>
      </c>
      <c r="AU246" s="220" t="s">
        <v>134</v>
      </c>
      <c r="AV246" s="11" t="s">
        <v>134</v>
      </c>
      <c r="AW246" s="11" t="s">
        <v>33</v>
      </c>
      <c r="AX246" s="11" t="s">
        <v>70</v>
      </c>
      <c r="AY246" s="220" t="s">
        <v>126</v>
      </c>
    </row>
    <row r="247" spans="2:65" s="12" customFormat="1" ht="13.5">
      <c r="B247" s="221"/>
      <c r="C247" s="222"/>
      <c r="D247" s="205" t="s">
        <v>171</v>
      </c>
      <c r="E247" s="248" t="s">
        <v>21</v>
      </c>
      <c r="F247" s="249" t="s">
        <v>174</v>
      </c>
      <c r="G247" s="222"/>
      <c r="H247" s="250">
        <v>8</v>
      </c>
      <c r="I247" s="226"/>
      <c r="J247" s="222"/>
      <c r="K247" s="222"/>
      <c r="L247" s="227"/>
      <c r="M247" s="228"/>
      <c r="N247" s="229"/>
      <c r="O247" s="229"/>
      <c r="P247" s="229"/>
      <c r="Q247" s="229"/>
      <c r="R247" s="229"/>
      <c r="S247" s="229"/>
      <c r="T247" s="230"/>
      <c r="AT247" s="231" t="s">
        <v>171</v>
      </c>
      <c r="AU247" s="231" t="s">
        <v>134</v>
      </c>
      <c r="AV247" s="12" t="s">
        <v>133</v>
      </c>
      <c r="AW247" s="12" t="s">
        <v>33</v>
      </c>
      <c r="AX247" s="12" t="s">
        <v>78</v>
      </c>
      <c r="AY247" s="231" t="s">
        <v>126</v>
      </c>
    </row>
    <row r="248" spans="2:65" s="1" customFormat="1" ht="22.5" customHeight="1">
      <c r="B248" s="41"/>
      <c r="C248" s="251" t="s">
        <v>397</v>
      </c>
      <c r="D248" s="251" t="s">
        <v>391</v>
      </c>
      <c r="E248" s="252" t="s">
        <v>6300</v>
      </c>
      <c r="F248" s="253" t="s">
        <v>6301</v>
      </c>
      <c r="G248" s="254" t="s">
        <v>489</v>
      </c>
      <c r="H248" s="255">
        <v>5</v>
      </c>
      <c r="I248" s="256"/>
      <c r="J248" s="257">
        <f>ROUND(I248*H248,2)</f>
        <v>0</v>
      </c>
      <c r="K248" s="253" t="s">
        <v>160</v>
      </c>
      <c r="L248" s="258"/>
      <c r="M248" s="259" t="s">
        <v>21</v>
      </c>
      <c r="N248" s="260" t="s">
        <v>42</v>
      </c>
      <c r="O248" s="42"/>
      <c r="P248" s="202">
        <f>O248*H248</f>
        <v>0</v>
      </c>
      <c r="Q248" s="202">
        <v>0</v>
      </c>
      <c r="R248" s="202">
        <f>Q248*H248</f>
        <v>0</v>
      </c>
      <c r="S248" s="202">
        <v>0</v>
      </c>
      <c r="T248" s="203">
        <f>S248*H248</f>
        <v>0</v>
      </c>
      <c r="AR248" s="24" t="s">
        <v>144</v>
      </c>
      <c r="AT248" s="24" t="s">
        <v>391</v>
      </c>
      <c r="AU248" s="24" t="s">
        <v>134</v>
      </c>
      <c r="AY248" s="24" t="s">
        <v>126</v>
      </c>
      <c r="BE248" s="204">
        <f>IF(N248="základní",J248,0)</f>
        <v>0</v>
      </c>
      <c r="BF248" s="204">
        <f>IF(N248="snížená",J248,0)</f>
        <v>0</v>
      </c>
      <c r="BG248" s="204">
        <f>IF(N248="zákl. přenesená",J248,0)</f>
        <v>0</v>
      </c>
      <c r="BH248" s="204">
        <f>IF(N248="sníž. přenesená",J248,0)</f>
        <v>0</v>
      </c>
      <c r="BI248" s="204">
        <f>IF(N248="nulová",J248,0)</f>
        <v>0</v>
      </c>
      <c r="BJ248" s="24" t="s">
        <v>134</v>
      </c>
      <c r="BK248" s="204">
        <f>ROUND(I248*H248,2)</f>
        <v>0</v>
      </c>
      <c r="BL248" s="24" t="s">
        <v>133</v>
      </c>
      <c r="BM248" s="24" t="s">
        <v>401</v>
      </c>
    </row>
    <row r="249" spans="2:65" s="1" customFormat="1" ht="27">
      <c r="B249" s="41"/>
      <c r="C249" s="63"/>
      <c r="D249" s="205" t="s">
        <v>135</v>
      </c>
      <c r="E249" s="63"/>
      <c r="F249" s="206" t="s">
        <v>6302</v>
      </c>
      <c r="G249" s="63"/>
      <c r="H249" s="63"/>
      <c r="I249" s="163"/>
      <c r="J249" s="63"/>
      <c r="K249" s="63"/>
      <c r="L249" s="61"/>
      <c r="M249" s="207"/>
      <c r="N249" s="42"/>
      <c r="O249" s="42"/>
      <c r="P249" s="42"/>
      <c r="Q249" s="42"/>
      <c r="R249" s="42"/>
      <c r="S249" s="42"/>
      <c r="T249" s="78"/>
      <c r="AT249" s="24" t="s">
        <v>135</v>
      </c>
      <c r="AU249" s="24" t="s">
        <v>134</v>
      </c>
    </row>
    <row r="250" spans="2:65" s="1" customFormat="1" ht="22.5" customHeight="1">
      <c r="B250" s="41"/>
      <c r="C250" s="251" t="s">
        <v>183</v>
      </c>
      <c r="D250" s="251" t="s">
        <v>391</v>
      </c>
      <c r="E250" s="252" t="s">
        <v>6303</v>
      </c>
      <c r="F250" s="253" t="s">
        <v>6304</v>
      </c>
      <c r="G250" s="254" t="s">
        <v>489</v>
      </c>
      <c r="H250" s="255">
        <v>3</v>
      </c>
      <c r="I250" s="256"/>
      <c r="J250" s="257">
        <f>ROUND(I250*H250,2)</f>
        <v>0</v>
      </c>
      <c r="K250" s="253" t="s">
        <v>21</v>
      </c>
      <c r="L250" s="258"/>
      <c r="M250" s="259" t="s">
        <v>21</v>
      </c>
      <c r="N250" s="260" t="s">
        <v>42</v>
      </c>
      <c r="O250" s="42"/>
      <c r="P250" s="202">
        <f>O250*H250</f>
        <v>0</v>
      </c>
      <c r="Q250" s="202">
        <v>0</v>
      </c>
      <c r="R250" s="202">
        <f>Q250*H250</f>
        <v>0</v>
      </c>
      <c r="S250" s="202">
        <v>0</v>
      </c>
      <c r="T250" s="203">
        <f>S250*H250</f>
        <v>0</v>
      </c>
      <c r="AR250" s="24" t="s">
        <v>144</v>
      </c>
      <c r="AT250" s="24" t="s">
        <v>391</v>
      </c>
      <c r="AU250" s="24" t="s">
        <v>134</v>
      </c>
      <c r="AY250" s="24" t="s">
        <v>126</v>
      </c>
      <c r="BE250" s="204">
        <f>IF(N250="základní",J250,0)</f>
        <v>0</v>
      </c>
      <c r="BF250" s="204">
        <f>IF(N250="snížená",J250,0)</f>
        <v>0</v>
      </c>
      <c r="BG250" s="204">
        <f>IF(N250="zákl. přenesená",J250,0)</f>
        <v>0</v>
      </c>
      <c r="BH250" s="204">
        <f>IF(N250="sníž. přenesená",J250,0)</f>
        <v>0</v>
      </c>
      <c r="BI250" s="204">
        <f>IF(N250="nulová",J250,0)</f>
        <v>0</v>
      </c>
      <c r="BJ250" s="24" t="s">
        <v>134</v>
      </c>
      <c r="BK250" s="204">
        <f>ROUND(I250*H250,2)</f>
        <v>0</v>
      </c>
      <c r="BL250" s="24" t="s">
        <v>133</v>
      </c>
      <c r="BM250" s="24" t="s">
        <v>407</v>
      </c>
    </row>
    <row r="251" spans="2:65" s="1" customFormat="1" ht="13.5">
      <c r="B251" s="41"/>
      <c r="C251" s="63"/>
      <c r="D251" s="205" t="s">
        <v>135</v>
      </c>
      <c r="E251" s="63"/>
      <c r="F251" s="206" t="s">
        <v>6304</v>
      </c>
      <c r="G251" s="63"/>
      <c r="H251" s="63"/>
      <c r="I251" s="163"/>
      <c r="J251" s="63"/>
      <c r="K251" s="63"/>
      <c r="L251" s="61"/>
      <c r="M251" s="207"/>
      <c r="N251" s="42"/>
      <c r="O251" s="42"/>
      <c r="P251" s="42"/>
      <c r="Q251" s="42"/>
      <c r="R251" s="42"/>
      <c r="S251" s="42"/>
      <c r="T251" s="78"/>
      <c r="AT251" s="24" t="s">
        <v>135</v>
      </c>
      <c r="AU251" s="24" t="s">
        <v>134</v>
      </c>
    </row>
    <row r="252" spans="2:65" s="1" customFormat="1" ht="31.5" customHeight="1">
      <c r="B252" s="41"/>
      <c r="C252" s="193" t="s">
        <v>414</v>
      </c>
      <c r="D252" s="193" t="s">
        <v>129</v>
      </c>
      <c r="E252" s="194" t="s">
        <v>626</v>
      </c>
      <c r="F252" s="195" t="s">
        <v>627</v>
      </c>
      <c r="G252" s="196" t="s">
        <v>400</v>
      </c>
      <c r="H252" s="197">
        <v>16.506</v>
      </c>
      <c r="I252" s="198"/>
      <c r="J252" s="199">
        <f>ROUND(I252*H252,2)</f>
        <v>0</v>
      </c>
      <c r="K252" s="195" t="s">
        <v>160</v>
      </c>
      <c r="L252" s="61"/>
      <c r="M252" s="200" t="s">
        <v>21</v>
      </c>
      <c r="N252" s="201" t="s">
        <v>42</v>
      </c>
      <c r="O252" s="42"/>
      <c r="P252" s="202">
        <f>O252*H252</f>
        <v>0</v>
      </c>
      <c r="Q252" s="202">
        <v>0</v>
      </c>
      <c r="R252" s="202">
        <f>Q252*H252</f>
        <v>0</v>
      </c>
      <c r="S252" s="202">
        <v>0</v>
      </c>
      <c r="T252" s="203">
        <f>S252*H252</f>
        <v>0</v>
      </c>
      <c r="AR252" s="24" t="s">
        <v>133</v>
      </c>
      <c r="AT252" s="24" t="s">
        <v>129</v>
      </c>
      <c r="AU252" s="24" t="s">
        <v>134</v>
      </c>
      <c r="AY252" s="24" t="s">
        <v>126</v>
      </c>
      <c r="BE252" s="204">
        <f>IF(N252="základní",J252,0)</f>
        <v>0</v>
      </c>
      <c r="BF252" s="204">
        <f>IF(N252="snížená",J252,0)</f>
        <v>0</v>
      </c>
      <c r="BG252" s="204">
        <f>IF(N252="zákl. přenesená",J252,0)</f>
        <v>0</v>
      </c>
      <c r="BH252" s="204">
        <f>IF(N252="sníž. přenesená",J252,0)</f>
        <v>0</v>
      </c>
      <c r="BI252" s="204">
        <f>IF(N252="nulová",J252,0)</f>
        <v>0</v>
      </c>
      <c r="BJ252" s="24" t="s">
        <v>134</v>
      </c>
      <c r="BK252" s="204">
        <f>ROUND(I252*H252,2)</f>
        <v>0</v>
      </c>
      <c r="BL252" s="24" t="s">
        <v>133</v>
      </c>
      <c r="BM252" s="24" t="s">
        <v>417</v>
      </c>
    </row>
    <row r="253" spans="2:65" s="1" customFormat="1" ht="27">
      <c r="B253" s="41"/>
      <c r="C253" s="63"/>
      <c r="D253" s="208" t="s">
        <v>135</v>
      </c>
      <c r="E253" s="63"/>
      <c r="F253" s="209" t="s">
        <v>629</v>
      </c>
      <c r="G253" s="63"/>
      <c r="H253" s="63"/>
      <c r="I253" s="163"/>
      <c r="J253" s="63"/>
      <c r="K253" s="63"/>
      <c r="L253" s="61"/>
      <c r="M253" s="207"/>
      <c r="N253" s="42"/>
      <c r="O253" s="42"/>
      <c r="P253" s="42"/>
      <c r="Q253" s="42"/>
      <c r="R253" s="42"/>
      <c r="S253" s="42"/>
      <c r="T253" s="78"/>
      <c r="AT253" s="24" t="s">
        <v>135</v>
      </c>
      <c r="AU253" s="24" t="s">
        <v>134</v>
      </c>
    </row>
    <row r="254" spans="2:65" s="1" customFormat="1" ht="67.5">
      <c r="B254" s="41"/>
      <c r="C254" s="63"/>
      <c r="D254" s="208" t="s">
        <v>299</v>
      </c>
      <c r="E254" s="63"/>
      <c r="F254" s="236" t="s">
        <v>630</v>
      </c>
      <c r="G254" s="63"/>
      <c r="H254" s="63"/>
      <c r="I254" s="163"/>
      <c r="J254" s="63"/>
      <c r="K254" s="63"/>
      <c r="L254" s="61"/>
      <c r="M254" s="207"/>
      <c r="N254" s="42"/>
      <c r="O254" s="42"/>
      <c r="P254" s="42"/>
      <c r="Q254" s="42"/>
      <c r="R254" s="42"/>
      <c r="S254" s="42"/>
      <c r="T254" s="78"/>
      <c r="AT254" s="24" t="s">
        <v>299</v>
      </c>
      <c r="AU254" s="24" t="s">
        <v>134</v>
      </c>
    </row>
    <row r="255" spans="2:65" s="13" customFormat="1" ht="13.5">
      <c r="B255" s="237"/>
      <c r="C255" s="238"/>
      <c r="D255" s="208" t="s">
        <v>171</v>
      </c>
      <c r="E255" s="239" t="s">
        <v>21</v>
      </c>
      <c r="F255" s="240" t="s">
        <v>6305</v>
      </c>
      <c r="G255" s="238"/>
      <c r="H255" s="241" t="s">
        <v>21</v>
      </c>
      <c r="I255" s="242"/>
      <c r="J255" s="238"/>
      <c r="K255" s="238"/>
      <c r="L255" s="243"/>
      <c r="M255" s="244"/>
      <c r="N255" s="245"/>
      <c r="O255" s="245"/>
      <c r="P255" s="245"/>
      <c r="Q255" s="245"/>
      <c r="R255" s="245"/>
      <c r="S255" s="245"/>
      <c r="T255" s="246"/>
      <c r="AT255" s="247" t="s">
        <v>171</v>
      </c>
      <c r="AU255" s="247" t="s">
        <v>134</v>
      </c>
      <c r="AV255" s="13" t="s">
        <v>78</v>
      </c>
      <c r="AW255" s="13" t="s">
        <v>33</v>
      </c>
      <c r="AX255" s="13" t="s">
        <v>70</v>
      </c>
      <c r="AY255" s="247" t="s">
        <v>126</v>
      </c>
    </row>
    <row r="256" spans="2:65" s="11" customFormat="1" ht="13.5">
      <c r="B256" s="210"/>
      <c r="C256" s="211"/>
      <c r="D256" s="208" t="s">
        <v>171</v>
      </c>
      <c r="E256" s="212" t="s">
        <v>21</v>
      </c>
      <c r="F256" s="213" t="s">
        <v>6306</v>
      </c>
      <c r="G256" s="211"/>
      <c r="H256" s="214">
        <v>3.8039999999999998</v>
      </c>
      <c r="I256" s="215"/>
      <c r="J256" s="211"/>
      <c r="K256" s="211"/>
      <c r="L256" s="216"/>
      <c r="M256" s="217"/>
      <c r="N256" s="218"/>
      <c r="O256" s="218"/>
      <c r="P256" s="218"/>
      <c r="Q256" s="218"/>
      <c r="R256" s="218"/>
      <c r="S256" s="218"/>
      <c r="T256" s="219"/>
      <c r="AT256" s="220" t="s">
        <v>171</v>
      </c>
      <c r="AU256" s="220" t="s">
        <v>134</v>
      </c>
      <c r="AV256" s="11" t="s">
        <v>134</v>
      </c>
      <c r="AW256" s="11" t="s">
        <v>33</v>
      </c>
      <c r="AX256" s="11" t="s">
        <v>70</v>
      </c>
      <c r="AY256" s="220" t="s">
        <v>126</v>
      </c>
    </row>
    <row r="257" spans="2:65" s="11" customFormat="1" ht="13.5">
      <c r="B257" s="210"/>
      <c r="C257" s="211"/>
      <c r="D257" s="208" t="s">
        <v>171</v>
      </c>
      <c r="E257" s="212" t="s">
        <v>21</v>
      </c>
      <c r="F257" s="213" t="s">
        <v>6307</v>
      </c>
      <c r="G257" s="211"/>
      <c r="H257" s="214">
        <v>2.581</v>
      </c>
      <c r="I257" s="215"/>
      <c r="J257" s="211"/>
      <c r="K257" s="211"/>
      <c r="L257" s="216"/>
      <c r="M257" s="217"/>
      <c r="N257" s="218"/>
      <c r="O257" s="218"/>
      <c r="P257" s="218"/>
      <c r="Q257" s="218"/>
      <c r="R257" s="218"/>
      <c r="S257" s="218"/>
      <c r="T257" s="219"/>
      <c r="AT257" s="220" t="s">
        <v>171</v>
      </c>
      <c r="AU257" s="220" t="s">
        <v>134</v>
      </c>
      <c r="AV257" s="11" t="s">
        <v>134</v>
      </c>
      <c r="AW257" s="11" t="s">
        <v>33</v>
      </c>
      <c r="AX257" s="11" t="s">
        <v>70</v>
      </c>
      <c r="AY257" s="220" t="s">
        <v>126</v>
      </c>
    </row>
    <row r="258" spans="2:65" s="13" customFormat="1" ht="13.5">
      <c r="B258" s="237"/>
      <c r="C258" s="238"/>
      <c r="D258" s="208" t="s">
        <v>171</v>
      </c>
      <c r="E258" s="239" t="s">
        <v>21</v>
      </c>
      <c r="F258" s="240" t="s">
        <v>6297</v>
      </c>
      <c r="G258" s="238"/>
      <c r="H258" s="241" t="s">
        <v>21</v>
      </c>
      <c r="I258" s="242"/>
      <c r="J258" s="238"/>
      <c r="K258" s="238"/>
      <c r="L258" s="243"/>
      <c r="M258" s="244"/>
      <c r="N258" s="245"/>
      <c r="O258" s="245"/>
      <c r="P258" s="245"/>
      <c r="Q258" s="245"/>
      <c r="R258" s="245"/>
      <c r="S258" s="245"/>
      <c r="T258" s="246"/>
      <c r="AT258" s="247" t="s">
        <v>171</v>
      </c>
      <c r="AU258" s="247" t="s">
        <v>134</v>
      </c>
      <c r="AV258" s="13" t="s">
        <v>78</v>
      </c>
      <c r="AW258" s="13" t="s">
        <v>33</v>
      </c>
      <c r="AX258" s="13" t="s">
        <v>70</v>
      </c>
      <c r="AY258" s="247" t="s">
        <v>126</v>
      </c>
    </row>
    <row r="259" spans="2:65" s="11" customFormat="1" ht="13.5">
      <c r="B259" s="210"/>
      <c r="C259" s="211"/>
      <c r="D259" s="208" t="s">
        <v>171</v>
      </c>
      <c r="E259" s="212" t="s">
        <v>21</v>
      </c>
      <c r="F259" s="213" t="s">
        <v>6308</v>
      </c>
      <c r="G259" s="211"/>
      <c r="H259" s="214">
        <v>10.121</v>
      </c>
      <c r="I259" s="215"/>
      <c r="J259" s="211"/>
      <c r="K259" s="211"/>
      <c r="L259" s="216"/>
      <c r="M259" s="217"/>
      <c r="N259" s="218"/>
      <c r="O259" s="218"/>
      <c r="P259" s="218"/>
      <c r="Q259" s="218"/>
      <c r="R259" s="218"/>
      <c r="S259" s="218"/>
      <c r="T259" s="219"/>
      <c r="AT259" s="220" t="s">
        <v>171</v>
      </c>
      <c r="AU259" s="220" t="s">
        <v>134</v>
      </c>
      <c r="AV259" s="11" t="s">
        <v>134</v>
      </c>
      <c r="AW259" s="11" t="s">
        <v>33</v>
      </c>
      <c r="AX259" s="11" t="s">
        <v>70</v>
      </c>
      <c r="AY259" s="220" t="s">
        <v>126</v>
      </c>
    </row>
    <row r="260" spans="2:65" s="12" customFormat="1" ht="13.5">
      <c r="B260" s="221"/>
      <c r="C260" s="222"/>
      <c r="D260" s="205" t="s">
        <v>171</v>
      </c>
      <c r="E260" s="248" t="s">
        <v>21</v>
      </c>
      <c r="F260" s="249" t="s">
        <v>174</v>
      </c>
      <c r="G260" s="222"/>
      <c r="H260" s="250">
        <v>16.506</v>
      </c>
      <c r="I260" s="226"/>
      <c r="J260" s="222"/>
      <c r="K260" s="222"/>
      <c r="L260" s="227"/>
      <c r="M260" s="228"/>
      <c r="N260" s="229"/>
      <c r="O260" s="229"/>
      <c r="P260" s="229"/>
      <c r="Q260" s="229"/>
      <c r="R260" s="229"/>
      <c r="S260" s="229"/>
      <c r="T260" s="230"/>
      <c r="AT260" s="231" t="s">
        <v>171</v>
      </c>
      <c r="AU260" s="231" t="s">
        <v>134</v>
      </c>
      <c r="AV260" s="12" t="s">
        <v>133</v>
      </c>
      <c r="AW260" s="12" t="s">
        <v>33</v>
      </c>
      <c r="AX260" s="12" t="s">
        <v>78</v>
      </c>
      <c r="AY260" s="231" t="s">
        <v>126</v>
      </c>
    </row>
    <row r="261" spans="2:65" s="1" customFormat="1" ht="31.5" customHeight="1">
      <c r="B261" s="41"/>
      <c r="C261" s="193" t="s">
        <v>189</v>
      </c>
      <c r="D261" s="193" t="s">
        <v>129</v>
      </c>
      <c r="E261" s="194" t="s">
        <v>6309</v>
      </c>
      <c r="F261" s="195" t="s">
        <v>6310</v>
      </c>
      <c r="G261" s="196" t="s">
        <v>400</v>
      </c>
      <c r="H261" s="197">
        <v>7.36</v>
      </c>
      <c r="I261" s="198"/>
      <c r="J261" s="199">
        <f>ROUND(I261*H261,2)</f>
        <v>0</v>
      </c>
      <c r="K261" s="195" t="s">
        <v>160</v>
      </c>
      <c r="L261" s="61"/>
      <c r="M261" s="200" t="s">
        <v>21</v>
      </c>
      <c r="N261" s="201" t="s">
        <v>42</v>
      </c>
      <c r="O261" s="42"/>
      <c r="P261" s="202">
        <f>O261*H261</f>
        <v>0</v>
      </c>
      <c r="Q261" s="202">
        <v>0</v>
      </c>
      <c r="R261" s="202">
        <f>Q261*H261</f>
        <v>0</v>
      </c>
      <c r="S261" s="202">
        <v>0</v>
      </c>
      <c r="T261" s="203">
        <f>S261*H261</f>
        <v>0</v>
      </c>
      <c r="AR261" s="24" t="s">
        <v>133</v>
      </c>
      <c r="AT261" s="24" t="s">
        <v>129</v>
      </c>
      <c r="AU261" s="24" t="s">
        <v>134</v>
      </c>
      <c r="AY261" s="24" t="s">
        <v>126</v>
      </c>
      <c r="BE261" s="204">
        <f>IF(N261="základní",J261,0)</f>
        <v>0</v>
      </c>
      <c r="BF261" s="204">
        <f>IF(N261="snížená",J261,0)</f>
        <v>0</v>
      </c>
      <c r="BG261" s="204">
        <f>IF(N261="zákl. přenesená",J261,0)</f>
        <v>0</v>
      </c>
      <c r="BH261" s="204">
        <f>IF(N261="sníž. přenesená",J261,0)</f>
        <v>0</v>
      </c>
      <c r="BI261" s="204">
        <f>IF(N261="nulová",J261,0)</f>
        <v>0</v>
      </c>
      <c r="BJ261" s="24" t="s">
        <v>134</v>
      </c>
      <c r="BK261" s="204">
        <f>ROUND(I261*H261,2)</f>
        <v>0</v>
      </c>
      <c r="BL261" s="24" t="s">
        <v>133</v>
      </c>
      <c r="BM261" s="24" t="s">
        <v>430</v>
      </c>
    </row>
    <row r="262" spans="2:65" s="1" customFormat="1" ht="27">
      <c r="B262" s="41"/>
      <c r="C262" s="63"/>
      <c r="D262" s="208" t="s">
        <v>135</v>
      </c>
      <c r="E262" s="63"/>
      <c r="F262" s="209" t="s">
        <v>6311</v>
      </c>
      <c r="G262" s="63"/>
      <c r="H262" s="63"/>
      <c r="I262" s="163"/>
      <c r="J262" s="63"/>
      <c r="K262" s="63"/>
      <c r="L262" s="61"/>
      <c r="M262" s="207"/>
      <c r="N262" s="42"/>
      <c r="O262" s="42"/>
      <c r="P262" s="42"/>
      <c r="Q262" s="42"/>
      <c r="R262" s="42"/>
      <c r="S262" s="42"/>
      <c r="T262" s="78"/>
      <c r="AT262" s="24" t="s">
        <v>135</v>
      </c>
      <c r="AU262" s="24" t="s">
        <v>134</v>
      </c>
    </row>
    <row r="263" spans="2:65" s="1" customFormat="1" ht="67.5">
      <c r="B263" s="41"/>
      <c r="C263" s="63"/>
      <c r="D263" s="208" t="s">
        <v>299</v>
      </c>
      <c r="E263" s="63"/>
      <c r="F263" s="236" t="s">
        <v>630</v>
      </c>
      <c r="G263" s="63"/>
      <c r="H263" s="63"/>
      <c r="I263" s="163"/>
      <c r="J263" s="63"/>
      <c r="K263" s="63"/>
      <c r="L263" s="61"/>
      <c r="M263" s="207"/>
      <c r="N263" s="42"/>
      <c r="O263" s="42"/>
      <c r="P263" s="42"/>
      <c r="Q263" s="42"/>
      <c r="R263" s="42"/>
      <c r="S263" s="42"/>
      <c r="T263" s="78"/>
      <c r="AT263" s="24" t="s">
        <v>299</v>
      </c>
      <c r="AU263" s="24" t="s">
        <v>134</v>
      </c>
    </row>
    <row r="264" spans="2:65" s="13" customFormat="1" ht="13.5">
      <c r="B264" s="237"/>
      <c r="C264" s="238"/>
      <c r="D264" s="208" t="s">
        <v>171</v>
      </c>
      <c r="E264" s="239" t="s">
        <v>21</v>
      </c>
      <c r="F264" s="240" t="s">
        <v>6297</v>
      </c>
      <c r="G264" s="238"/>
      <c r="H264" s="241" t="s">
        <v>21</v>
      </c>
      <c r="I264" s="242"/>
      <c r="J264" s="238"/>
      <c r="K264" s="238"/>
      <c r="L264" s="243"/>
      <c r="M264" s="244"/>
      <c r="N264" s="245"/>
      <c r="O264" s="245"/>
      <c r="P264" s="245"/>
      <c r="Q264" s="245"/>
      <c r="R264" s="245"/>
      <c r="S264" s="245"/>
      <c r="T264" s="246"/>
      <c r="AT264" s="247" t="s">
        <v>171</v>
      </c>
      <c r="AU264" s="247" t="s">
        <v>134</v>
      </c>
      <c r="AV264" s="13" t="s">
        <v>78</v>
      </c>
      <c r="AW264" s="13" t="s">
        <v>33</v>
      </c>
      <c r="AX264" s="13" t="s">
        <v>70</v>
      </c>
      <c r="AY264" s="247" t="s">
        <v>126</v>
      </c>
    </row>
    <row r="265" spans="2:65" s="11" customFormat="1" ht="13.5">
      <c r="B265" s="210"/>
      <c r="C265" s="211"/>
      <c r="D265" s="208" t="s">
        <v>171</v>
      </c>
      <c r="E265" s="212" t="s">
        <v>21</v>
      </c>
      <c r="F265" s="213" t="s">
        <v>6312</v>
      </c>
      <c r="G265" s="211"/>
      <c r="H265" s="214">
        <v>7.36</v>
      </c>
      <c r="I265" s="215"/>
      <c r="J265" s="211"/>
      <c r="K265" s="211"/>
      <c r="L265" s="216"/>
      <c r="M265" s="217"/>
      <c r="N265" s="218"/>
      <c r="O265" s="218"/>
      <c r="P265" s="218"/>
      <c r="Q265" s="218"/>
      <c r="R265" s="218"/>
      <c r="S265" s="218"/>
      <c r="T265" s="219"/>
      <c r="AT265" s="220" t="s">
        <v>171</v>
      </c>
      <c r="AU265" s="220" t="s">
        <v>134</v>
      </c>
      <c r="AV265" s="11" t="s">
        <v>134</v>
      </c>
      <c r="AW265" s="11" t="s">
        <v>33</v>
      </c>
      <c r="AX265" s="11" t="s">
        <v>70</v>
      </c>
      <c r="AY265" s="220" t="s">
        <v>126</v>
      </c>
    </row>
    <row r="266" spans="2:65" s="12" customFormat="1" ht="13.5">
      <c r="B266" s="221"/>
      <c r="C266" s="222"/>
      <c r="D266" s="205" t="s">
        <v>171</v>
      </c>
      <c r="E266" s="248" t="s">
        <v>21</v>
      </c>
      <c r="F266" s="249" t="s">
        <v>174</v>
      </c>
      <c r="G266" s="222"/>
      <c r="H266" s="250">
        <v>7.36</v>
      </c>
      <c r="I266" s="226"/>
      <c r="J266" s="222"/>
      <c r="K266" s="222"/>
      <c r="L266" s="227"/>
      <c r="M266" s="228"/>
      <c r="N266" s="229"/>
      <c r="O266" s="229"/>
      <c r="P266" s="229"/>
      <c r="Q266" s="229"/>
      <c r="R266" s="229"/>
      <c r="S266" s="229"/>
      <c r="T266" s="230"/>
      <c r="AT266" s="231" t="s">
        <v>171</v>
      </c>
      <c r="AU266" s="231" t="s">
        <v>134</v>
      </c>
      <c r="AV266" s="12" t="s">
        <v>133</v>
      </c>
      <c r="AW266" s="12" t="s">
        <v>33</v>
      </c>
      <c r="AX266" s="12" t="s">
        <v>78</v>
      </c>
      <c r="AY266" s="231" t="s">
        <v>126</v>
      </c>
    </row>
    <row r="267" spans="2:65" s="1" customFormat="1" ht="31.5" customHeight="1">
      <c r="B267" s="41"/>
      <c r="C267" s="193" t="s">
        <v>464</v>
      </c>
      <c r="D267" s="193" t="s">
        <v>129</v>
      </c>
      <c r="E267" s="194" t="s">
        <v>6313</v>
      </c>
      <c r="F267" s="195" t="s">
        <v>6314</v>
      </c>
      <c r="G267" s="196" t="s">
        <v>400</v>
      </c>
      <c r="H267" s="197">
        <v>73.671000000000006</v>
      </c>
      <c r="I267" s="198"/>
      <c r="J267" s="199">
        <f>ROUND(I267*H267,2)</f>
        <v>0</v>
      </c>
      <c r="K267" s="195" t="s">
        <v>160</v>
      </c>
      <c r="L267" s="61"/>
      <c r="M267" s="200" t="s">
        <v>21</v>
      </c>
      <c r="N267" s="201" t="s">
        <v>42</v>
      </c>
      <c r="O267" s="42"/>
      <c r="P267" s="202">
        <f>O267*H267</f>
        <v>0</v>
      </c>
      <c r="Q267" s="202">
        <v>0</v>
      </c>
      <c r="R267" s="202">
        <f>Q267*H267</f>
        <v>0</v>
      </c>
      <c r="S267" s="202">
        <v>0</v>
      </c>
      <c r="T267" s="203">
        <f>S267*H267</f>
        <v>0</v>
      </c>
      <c r="AR267" s="24" t="s">
        <v>133</v>
      </c>
      <c r="AT267" s="24" t="s">
        <v>129</v>
      </c>
      <c r="AU267" s="24" t="s">
        <v>134</v>
      </c>
      <c r="AY267" s="24" t="s">
        <v>126</v>
      </c>
      <c r="BE267" s="204">
        <f>IF(N267="základní",J267,0)</f>
        <v>0</v>
      </c>
      <c r="BF267" s="204">
        <f>IF(N267="snížená",J267,0)</f>
        <v>0</v>
      </c>
      <c r="BG267" s="204">
        <f>IF(N267="zákl. přenesená",J267,0)</f>
        <v>0</v>
      </c>
      <c r="BH267" s="204">
        <f>IF(N267="sníž. přenesená",J267,0)</f>
        <v>0</v>
      </c>
      <c r="BI267" s="204">
        <f>IF(N267="nulová",J267,0)</f>
        <v>0</v>
      </c>
      <c r="BJ267" s="24" t="s">
        <v>134</v>
      </c>
      <c r="BK267" s="204">
        <f>ROUND(I267*H267,2)</f>
        <v>0</v>
      </c>
      <c r="BL267" s="24" t="s">
        <v>133</v>
      </c>
      <c r="BM267" s="24" t="s">
        <v>467</v>
      </c>
    </row>
    <row r="268" spans="2:65" s="1" customFormat="1" ht="27">
      <c r="B268" s="41"/>
      <c r="C268" s="63"/>
      <c r="D268" s="208" t="s">
        <v>135</v>
      </c>
      <c r="E268" s="63"/>
      <c r="F268" s="209" t="s">
        <v>6315</v>
      </c>
      <c r="G268" s="63"/>
      <c r="H268" s="63"/>
      <c r="I268" s="163"/>
      <c r="J268" s="63"/>
      <c r="K268" s="63"/>
      <c r="L268" s="61"/>
      <c r="M268" s="207"/>
      <c r="N268" s="42"/>
      <c r="O268" s="42"/>
      <c r="P268" s="42"/>
      <c r="Q268" s="42"/>
      <c r="R268" s="42"/>
      <c r="S268" s="42"/>
      <c r="T268" s="78"/>
      <c r="AT268" s="24" t="s">
        <v>135</v>
      </c>
      <c r="AU268" s="24" t="s">
        <v>134</v>
      </c>
    </row>
    <row r="269" spans="2:65" s="1" customFormat="1" ht="67.5">
      <c r="B269" s="41"/>
      <c r="C269" s="63"/>
      <c r="D269" s="208" t="s">
        <v>299</v>
      </c>
      <c r="E269" s="63"/>
      <c r="F269" s="236" t="s">
        <v>630</v>
      </c>
      <c r="G269" s="63"/>
      <c r="H269" s="63"/>
      <c r="I269" s="163"/>
      <c r="J269" s="63"/>
      <c r="K269" s="63"/>
      <c r="L269" s="61"/>
      <c r="M269" s="207"/>
      <c r="N269" s="42"/>
      <c r="O269" s="42"/>
      <c r="P269" s="42"/>
      <c r="Q269" s="42"/>
      <c r="R269" s="42"/>
      <c r="S269" s="42"/>
      <c r="T269" s="78"/>
      <c r="AT269" s="24" t="s">
        <v>299</v>
      </c>
      <c r="AU269" s="24" t="s">
        <v>134</v>
      </c>
    </row>
    <row r="270" spans="2:65" s="13" customFormat="1" ht="13.5">
      <c r="B270" s="237"/>
      <c r="C270" s="238"/>
      <c r="D270" s="208" t="s">
        <v>171</v>
      </c>
      <c r="E270" s="239" t="s">
        <v>21</v>
      </c>
      <c r="F270" s="240" t="s">
        <v>6305</v>
      </c>
      <c r="G270" s="238"/>
      <c r="H270" s="241" t="s">
        <v>21</v>
      </c>
      <c r="I270" s="242"/>
      <c r="J270" s="238"/>
      <c r="K270" s="238"/>
      <c r="L270" s="243"/>
      <c r="M270" s="244"/>
      <c r="N270" s="245"/>
      <c r="O270" s="245"/>
      <c r="P270" s="245"/>
      <c r="Q270" s="245"/>
      <c r="R270" s="245"/>
      <c r="S270" s="245"/>
      <c r="T270" s="246"/>
      <c r="AT270" s="247" t="s">
        <v>171</v>
      </c>
      <c r="AU270" s="247" t="s">
        <v>134</v>
      </c>
      <c r="AV270" s="13" t="s">
        <v>78</v>
      </c>
      <c r="AW270" s="13" t="s">
        <v>33</v>
      </c>
      <c r="AX270" s="13" t="s">
        <v>70</v>
      </c>
      <c r="AY270" s="247" t="s">
        <v>126</v>
      </c>
    </row>
    <row r="271" spans="2:65" s="11" customFormat="1" ht="13.5">
      <c r="B271" s="210"/>
      <c r="C271" s="211"/>
      <c r="D271" s="208" t="s">
        <v>171</v>
      </c>
      <c r="E271" s="212" t="s">
        <v>21</v>
      </c>
      <c r="F271" s="213" t="s">
        <v>6316</v>
      </c>
      <c r="G271" s="211"/>
      <c r="H271" s="214">
        <v>41.844000000000001</v>
      </c>
      <c r="I271" s="215"/>
      <c r="J271" s="211"/>
      <c r="K271" s="211"/>
      <c r="L271" s="216"/>
      <c r="M271" s="217"/>
      <c r="N271" s="218"/>
      <c r="O271" s="218"/>
      <c r="P271" s="218"/>
      <c r="Q271" s="218"/>
      <c r="R271" s="218"/>
      <c r="S271" s="218"/>
      <c r="T271" s="219"/>
      <c r="AT271" s="220" t="s">
        <v>171</v>
      </c>
      <c r="AU271" s="220" t="s">
        <v>134</v>
      </c>
      <c r="AV271" s="11" t="s">
        <v>134</v>
      </c>
      <c r="AW271" s="11" t="s">
        <v>33</v>
      </c>
      <c r="AX271" s="11" t="s">
        <v>70</v>
      </c>
      <c r="AY271" s="220" t="s">
        <v>126</v>
      </c>
    </row>
    <row r="272" spans="2:65" s="11" customFormat="1" ht="13.5">
      <c r="B272" s="210"/>
      <c r="C272" s="211"/>
      <c r="D272" s="208" t="s">
        <v>171</v>
      </c>
      <c r="E272" s="212" t="s">
        <v>21</v>
      </c>
      <c r="F272" s="213" t="s">
        <v>6317</v>
      </c>
      <c r="G272" s="211"/>
      <c r="H272" s="214">
        <v>31.827000000000002</v>
      </c>
      <c r="I272" s="215"/>
      <c r="J272" s="211"/>
      <c r="K272" s="211"/>
      <c r="L272" s="216"/>
      <c r="M272" s="217"/>
      <c r="N272" s="218"/>
      <c r="O272" s="218"/>
      <c r="P272" s="218"/>
      <c r="Q272" s="218"/>
      <c r="R272" s="218"/>
      <c r="S272" s="218"/>
      <c r="T272" s="219"/>
      <c r="AT272" s="220" t="s">
        <v>171</v>
      </c>
      <c r="AU272" s="220" t="s">
        <v>134</v>
      </c>
      <c r="AV272" s="11" t="s">
        <v>134</v>
      </c>
      <c r="AW272" s="11" t="s">
        <v>33</v>
      </c>
      <c r="AX272" s="11" t="s">
        <v>70</v>
      </c>
      <c r="AY272" s="220" t="s">
        <v>126</v>
      </c>
    </row>
    <row r="273" spans="2:65" s="12" customFormat="1" ht="13.5">
      <c r="B273" s="221"/>
      <c r="C273" s="222"/>
      <c r="D273" s="205" t="s">
        <v>171</v>
      </c>
      <c r="E273" s="248" t="s">
        <v>21</v>
      </c>
      <c r="F273" s="249" t="s">
        <v>174</v>
      </c>
      <c r="G273" s="222"/>
      <c r="H273" s="250">
        <v>73.671000000000006</v>
      </c>
      <c r="I273" s="226"/>
      <c r="J273" s="222"/>
      <c r="K273" s="222"/>
      <c r="L273" s="227"/>
      <c r="M273" s="228"/>
      <c r="N273" s="229"/>
      <c r="O273" s="229"/>
      <c r="P273" s="229"/>
      <c r="Q273" s="229"/>
      <c r="R273" s="229"/>
      <c r="S273" s="229"/>
      <c r="T273" s="230"/>
      <c r="AT273" s="231" t="s">
        <v>171</v>
      </c>
      <c r="AU273" s="231" t="s">
        <v>134</v>
      </c>
      <c r="AV273" s="12" t="s">
        <v>133</v>
      </c>
      <c r="AW273" s="12" t="s">
        <v>33</v>
      </c>
      <c r="AX273" s="12" t="s">
        <v>78</v>
      </c>
      <c r="AY273" s="231" t="s">
        <v>126</v>
      </c>
    </row>
    <row r="274" spans="2:65" s="1" customFormat="1" ht="22.5" customHeight="1">
      <c r="B274" s="41"/>
      <c r="C274" s="193" t="s">
        <v>192</v>
      </c>
      <c r="D274" s="193" t="s">
        <v>129</v>
      </c>
      <c r="E274" s="194" t="s">
        <v>6318</v>
      </c>
      <c r="F274" s="195" t="s">
        <v>6319</v>
      </c>
      <c r="G274" s="196" t="s">
        <v>308</v>
      </c>
      <c r="H274" s="197">
        <v>2.0720000000000001</v>
      </c>
      <c r="I274" s="198"/>
      <c r="J274" s="199">
        <f>ROUND(I274*H274,2)</f>
        <v>0</v>
      </c>
      <c r="K274" s="195" t="s">
        <v>160</v>
      </c>
      <c r="L274" s="61"/>
      <c r="M274" s="200" t="s">
        <v>21</v>
      </c>
      <c r="N274" s="201" t="s">
        <v>42</v>
      </c>
      <c r="O274" s="42"/>
      <c r="P274" s="202">
        <f>O274*H274</f>
        <v>0</v>
      </c>
      <c r="Q274" s="202">
        <v>0</v>
      </c>
      <c r="R274" s="202">
        <f>Q274*H274</f>
        <v>0</v>
      </c>
      <c r="S274" s="202">
        <v>0</v>
      </c>
      <c r="T274" s="203">
        <f>S274*H274</f>
        <v>0</v>
      </c>
      <c r="AR274" s="24" t="s">
        <v>133</v>
      </c>
      <c r="AT274" s="24" t="s">
        <v>129</v>
      </c>
      <c r="AU274" s="24" t="s">
        <v>134</v>
      </c>
      <c r="AY274" s="24" t="s">
        <v>126</v>
      </c>
      <c r="BE274" s="204">
        <f>IF(N274="základní",J274,0)</f>
        <v>0</v>
      </c>
      <c r="BF274" s="204">
        <f>IF(N274="snížená",J274,0)</f>
        <v>0</v>
      </c>
      <c r="BG274" s="204">
        <f>IF(N274="zákl. přenesená",J274,0)</f>
        <v>0</v>
      </c>
      <c r="BH274" s="204">
        <f>IF(N274="sníž. přenesená",J274,0)</f>
        <v>0</v>
      </c>
      <c r="BI274" s="204">
        <f>IF(N274="nulová",J274,0)</f>
        <v>0</v>
      </c>
      <c r="BJ274" s="24" t="s">
        <v>134</v>
      </c>
      <c r="BK274" s="204">
        <f>ROUND(I274*H274,2)</f>
        <v>0</v>
      </c>
      <c r="BL274" s="24" t="s">
        <v>133</v>
      </c>
      <c r="BM274" s="24" t="s">
        <v>471</v>
      </c>
    </row>
    <row r="275" spans="2:65" s="1" customFormat="1" ht="27">
      <c r="B275" s="41"/>
      <c r="C275" s="63"/>
      <c r="D275" s="208" t="s">
        <v>135</v>
      </c>
      <c r="E275" s="63"/>
      <c r="F275" s="209" t="s">
        <v>6320</v>
      </c>
      <c r="G275" s="63"/>
      <c r="H275" s="63"/>
      <c r="I275" s="163"/>
      <c r="J275" s="63"/>
      <c r="K275" s="63"/>
      <c r="L275" s="61"/>
      <c r="M275" s="207"/>
      <c r="N275" s="42"/>
      <c r="O275" s="42"/>
      <c r="P275" s="42"/>
      <c r="Q275" s="42"/>
      <c r="R275" s="42"/>
      <c r="S275" s="42"/>
      <c r="T275" s="78"/>
      <c r="AT275" s="24" t="s">
        <v>135</v>
      </c>
      <c r="AU275" s="24" t="s">
        <v>134</v>
      </c>
    </row>
    <row r="276" spans="2:65" s="13" customFormat="1" ht="13.5">
      <c r="B276" s="237"/>
      <c r="C276" s="238"/>
      <c r="D276" s="208" t="s">
        <v>171</v>
      </c>
      <c r="E276" s="239" t="s">
        <v>21</v>
      </c>
      <c r="F276" s="240" t="s">
        <v>6321</v>
      </c>
      <c r="G276" s="238"/>
      <c r="H276" s="241" t="s">
        <v>21</v>
      </c>
      <c r="I276" s="242"/>
      <c r="J276" s="238"/>
      <c r="K276" s="238"/>
      <c r="L276" s="243"/>
      <c r="M276" s="244"/>
      <c r="N276" s="245"/>
      <c r="O276" s="245"/>
      <c r="P276" s="245"/>
      <c r="Q276" s="245"/>
      <c r="R276" s="245"/>
      <c r="S276" s="245"/>
      <c r="T276" s="246"/>
      <c r="AT276" s="247" t="s">
        <v>171</v>
      </c>
      <c r="AU276" s="247" t="s">
        <v>134</v>
      </c>
      <c r="AV276" s="13" t="s">
        <v>78</v>
      </c>
      <c r="AW276" s="13" t="s">
        <v>33</v>
      </c>
      <c r="AX276" s="13" t="s">
        <v>70</v>
      </c>
      <c r="AY276" s="247" t="s">
        <v>126</v>
      </c>
    </row>
    <row r="277" spans="2:65" s="11" customFormat="1" ht="13.5">
      <c r="B277" s="210"/>
      <c r="C277" s="211"/>
      <c r="D277" s="208" t="s">
        <v>171</v>
      </c>
      <c r="E277" s="212" t="s">
        <v>21</v>
      </c>
      <c r="F277" s="213" t="s">
        <v>6322</v>
      </c>
      <c r="G277" s="211"/>
      <c r="H277" s="214">
        <v>2.0720000000000001</v>
      </c>
      <c r="I277" s="215"/>
      <c r="J277" s="211"/>
      <c r="K277" s="211"/>
      <c r="L277" s="216"/>
      <c r="M277" s="217"/>
      <c r="N277" s="218"/>
      <c r="O277" s="218"/>
      <c r="P277" s="218"/>
      <c r="Q277" s="218"/>
      <c r="R277" s="218"/>
      <c r="S277" s="218"/>
      <c r="T277" s="219"/>
      <c r="AT277" s="220" t="s">
        <v>171</v>
      </c>
      <c r="AU277" s="220" t="s">
        <v>134</v>
      </c>
      <c r="AV277" s="11" t="s">
        <v>134</v>
      </c>
      <c r="AW277" s="11" t="s">
        <v>33</v>
      </c>
      <c r="AX277" s="11" t="s">
        <v>70</v>
      </c>
      <c r="AY277" s="220" t="s">
        <v>126</v>
      </c>
    </row>
    <row r="278" spans="2:65" s="12" customFormat="1" ht="13.5">
      <c r="B278" s="221"/>
      <c r="C278" s="222"/>
      <c r="D278" s="205" t="s">
        <v>171</v>
      </c>
      <c r="E278" s="248" t="s">
        <v>21</v>
      </c>
      <c r="F278" s="249" t="s">
        <v>174</v>
      </c>
      <c r="G278" s="222"/>
      <c r="H278" s="250">
        <v>2.0720000000000001</v>
      </c>
      <c r="I278" s="226"/>
      <c r="J278" s="222"/>
      <c r="K278" s="222"/>
      <c r="L278" s="227"/>
      <c r="M278" s="228"/>
      <c r="N278" s="229"/>
      <c r="O278" s="229"/>
      <c r="P278" s="229"/>
      <c r="Q278" s="229"/>
      <c r="R278" s="229"/>
      <c r="S278" s="229"/>
      <c r="T278" s="230"/>
      <c r="AT278" s="231" t="s">
        <v>171</v>
      </c>
      <c r="AU278" s="231" t="s">
        <v>134</v>
      </c>
      <c r="AV278" s="12" t="s">
        <v>133</v>
      </c>
      <c r="AW278" s="12" t="s">
        <v>33</v>
      </c>
      <c r="AX278" s="12" t="s">
        <v>78</v>
      </c>
      <c r="AY278" s="231" t="s">
        <v>126</v>
      </c>
    </row>
    <row r="279" spans="2:65" s="1" customFormat="1" ht="22.5" customHeight="1">
      <c r="B279" s="41"/>
      <c r="C279" s="193" t="s">
        <v>473</v>
      </c>
      <c r="D279" s="193" t="s">
        <v>129</v>
      </c>
      <c r="E279" s="194" t="s">
        <v>679</v>
      </c>
      <c r="F279" s="195" t="s">
        <v>680</v>
      </c>
      <c r="G279" s="196" t="s">
        <v>380</v>
      </c>
      <c r="H279" s="197">
        <v>1.02</v>
      </c>
      <c r="I279" s="198"/>
      <c r="J279" s="199">
        <f>ROUND(I279*H279,2)</f>
        <v>0</v>
      </c>
      <c r="K279" s="195" t="s">
        <v>160</v>
      </c>
      <c r="L279" s="61"/>
      <c r="M279" s="200" t="s">
        <v>21</v>
      </c>
      <c r="N279" s="201" t="s">
        <v>42</v>
      </c>
      <c r="O279" s="42"/>
      <c r="P279" s="202">
        <f>O279*H279</f>
        <v>0</v>
      </c>
      <c r="Q279" s="202">
        <v>0</v>
      </c>
      <c r="R279" s="202">
        <f>Q279*H279</f>
        <v>0</v>
      </c>
      <c r="S279" s="202">
        <v>0</v>
      </c>
      <c r="T279" s="203">
        <f>S279*H279</f>
        <v>0</v>
      </c>
      <c r="AR279" s="24" t="s">
        <v>133</v>
      </c>
      <c r="AT279" s="24" t="s">
        <v>129</v>
      </c>
      <c r="AU279" s="24" t="s">
        <v>134</v>
      </c>
      <c r="AY279" s="24" t="s">
        <v>126</v>
      </c>
      <c r="BE279" s="204">
        <f>IF(N279="základní",J279,0)</f>
        <v>0</v>
      </c>
      <c r="BF279" s="204">
        <f>IF(N279="snížená",J279,0)</f>
        <v>0</v>
      </c>
      <c r="BG279" s="204">
        <f>IF(N279="zákl. přenesená",J279,0)</f>
        <v>0</v>
      </c>
      <c r="BH279" s="204">
        <f>IF(N279="sníž. přenesená",J279,0)</f>
        <v>0</v>
      </c>
      <c r="BI279" s="204">
        <f>IF(N279="nulová",J279,0)</f>
        <v>0</v>
      </c>
      <c r="BJ279" s="24" t="s">
        <v>134</v>
      </c>
      <c r="BK279" s="204">
        <f>ROUND(I279*H279,2)</f>
        <v>0</v>
      </c>
      <c r="BL279" s="24" t="s">
        <v>133</v>
      </c>
      <c r="BM279" s="24" t="s">
        <v>476</v>
      </c>
    </row>
    <row r="280" spans="2:65" s="1" customFormat="1" ht="27">
      <c r="B280" s="41"/>
      <c r="C280" s="63"/>
      <c r="D280" s="208" t="s">
        <v>135</v>
      </c>
      <c r="E280" s="63"/>
      <c r="F280" s="209" t="s">
        <v>682</v>
      </c>
      <c r="G280" s="63"/>
      <c r="H280" s="63"/>
      <c r="I280" s="163"/>
      <c r="J280" s="63"/>
      <c r="K280" s="63"/>
      <c r="L280" s="61"/>
      <c r="M280" s="207"/>
      <c r="N280" s="42"/>
      <c r="O280" s="42"/>
      <c r="P280" s="42"/>
      <c r="Q280" s="42"/>
      <c r="R280" s="42"/>
      <c r="S280" s="42"/>
      <c r="T280" s="78"/>
      <c r="AT280" s="24" t="s">
        <v>135</v>
      </c>
      <c r="AU280" s="24" t="s">
        <v>134</v>
      </c>
    </row>
    <row r="281" spans="2:65" s="13" customFormat="1" ht="13.5">
      <c r="B281" s="237"/>
      <c r="C281" s="238"/>
      <c r="D281" s="208" t="s">
        <v>171</v>
      </c>
      <c r="E281" s="239" t="s">
        <v>21</v>
      </c>
      <c r="F281" s="240" t="s">
        <v>6323</v>
      </c>
      <c r="G281" s="238"/>
      <c r="H281" s="241" t="s">
        <v>21</v>
      </c>
      <c r="I281" s="242"/>
      <c r="J281" s="238"/>
      <c r="K281" s="238"/>
      <c r="L281" s="243"/>
      <c r="M281" s="244"/>
      <c r="N281" s="245"/>
      <c r="O281" s="245"/>
      <c r="P281" s="245"/>
      <c r="Q281" s="245"/>
      <c r="R281" s="245"/>
      <c r="S281" s="245"/>
      <c r="T281" s="246"/>
      <c r="AT281" s="247" t="s">
        <v>171</v>
      </c>
      <c r="AU281" s="247" t="s">
        <v>134</v>
      </c>
      <c r="AV281" s="13" t="s">
        <v>78</v>
      </c>
      <c r="AW281" s="13" t="s">
        <v>33</v>
      </c>
      <c r="AX281" s="13" t="s">
        <v>70</v>
      </c>
      <c r="AY281" s="247" t="s">
        <v>126</v>
      </c>
    </row>
    <row r="282" spans="2:65" s="13" customFormat="1" ht="13.5">
      <c r="B282" s="237"/>
      <c r="C282" s="238"/>
      <c r="D282" s="208" t="s">
        <v>171</v>
      </c>
      <c r="E282" s="239" t="s">
        <v>21</v>
      </c>
      <c r="F282" s="240" t="s">
        <v>6324</v>
      </c>
      <c r="G282" s="238"/>
      <c r="H282" s="241" t="s">
        <v>21</v>
      </c>
      <c r="I282" s="242"/>
      <c r="J282" s="238"/>
      <c r="K282" s="238"/>
      <c r="L282" s="243"/>
      <c r="M282" s="244"/>
      <c r="N282" s="245"/>
      <c r="O282" s="245"/>
      <c r="P282" s="245"/>
      <c r="Q282" s="245"/>
      <c r="R282" s="245"/>
      <c r="S282" s="245"/>
      <c r="T282" s="246"/>
      <c r="AT282" s="247" t="s">
        <v>171</v>
      </c>
      <c r="AU282" s="247" t="s">
        <v>134</v>
      </c>
      <c r="AV282" s="13" t="s">
        <v>78</v>
      </c>
      <c r="AW282" s="13" t="s">
        <v>33</v>
      </c>
      <c r="AX282" s="13" t="s">
        <v>70</v>
      </c>
      <c r="AY282" s="247" t="s">
        <v>126</v>
      </c>
    </row>
    <row r="283" spans="2:65" s="11" customFormat="1" ht="13.5">
      <c r="B283" s="210"/>
      <c r="C283" s="211"/>
      <c r="D283" s="208" t="s">
        <v>171</v>
      </c>
      <c r="E283" s="212" t="s">
        <v>21</v>
      </c>
      <c r="F283" s="213" t="s">
        <v>6325</v>
      </c>
      <c r="G283" s="211"/>
      <c r="H283" s="214">
        <v>0.36899999999999999</v>
      </c>
      <c r="I283" s="215"/>
      <c r="J283" s="211"/>
      <c r="K283" s="211"/>
      <c r="L283" s="216"/>
      <c r="M283" s="217"/>
      <c r="N283" s="218"/>
      <c r="O283" s="218"/>
      <c r="P283" s="218"/>
      <c r="Q283" s="218"/>
      <c r="R283" s="218"/>
      <c r="S283" s="218"/>
      <c r="T283" s="219"/>
      <c r="AT283" s="220" t="s">
        <v>171</v>
      </c>
      <c r="AU283" s="220" t="s">
        <v>134</v>
      </c>
      <c r="AV283" s="11" t="s">
        <v>134</v>
      </c>
      <c r="AW283" s="11" t="s">
        <v>33</v>
      </c>
      <c r="AX283" s="11" t="s">
        <v>70</v>
      </c>
      <c r="AY283" s="220" t="s">
        <v>126</v>
      </c>
    </row>
    <row r="284" spans="2:65" s="11" customFormat="1" ht="13.5">
      <c r="B284" s="210"/>
      <c r="C284" s="211"/>
      <c r="D284" s="208" t="s">
        <v>171</v>
      </c>
      <c r="E284" s="212" t="s">
        <v>21</v>
      </c>
      <c r="F284" s="213" t="s">
        <v>6326</v>
      </c>
      <c r="G284" s="211"/>
      <c r="H284" s="214">
        <v>0.27500000000000002</v>
      </c>
      <c r="I284" s="215"/>
      <c r="J284" s="211"/>
      <c r="K284" s="211"/>
      <c r="L284" s="216"/>
      <c r="M284" s="217"/>
      <c r="N284" s="218"/>
      <c r="O284" s="218"/>
      <c r="P284" s="218"/>
      <c r="Q284" s="218"/>
      <c r="R284" s="218"/>
      <c r="S284" s="218"/>
      <c r="T284" s="219"/>
      <c r="AT284" s="220" t="s">
        <v>171</v>
      </c>
      <c r="AU284" s="220" t="s">
        <v>134</v>
      </c>
      <c r="AV284" s="11" t="s">
        <v>134</v>
      </c>
      <c r="AW284" s="11" t="s">
        <v>33</v>
      </c>
      <c r="AX284" s="11" t="s">
        <v>70</v>
      </c>
      <c r="AY284" s="220" t="s">
        <v>126</v>
      </c>
    </row>
    <row r="285" spans="2:65" s="13" customFormat="1" ht="13.5">
      <c r="B285" s="237"/>
      <c r="C285" s="238"/>
      <c r="D285" s="208" t="s">
        <v>171</v>
      </c>
      <c r="E285" s="239" t="s">
        <v>21</v>
      </c>
      <c r="F285" s="240" t="s">
        <v>6327</v>
      </c>
      <c r="G285" s="238"/>
      <c r="H285" s="241" t="s">
        <v>21</v>
      </c>
      <c r="I285" s="242"/>
      <c r="J285" s="238"/>
      <c r="K285" s="238"/>
      <c r="L285" s="243"/>
      <c r="M285" s="244"/>
      <c r="N285" s="245"/>
      <c r="O285" s="245"/>
      <c r="P285" s="245"/>
      <c r="Q285" s="245"/>
      <c r="R285" s="245"/>
      <c r="S285" s="245"/>
      <c r="T285" s="246"/>
      <c r="AT285" s="247" t="s">
        <v>171</v>
      </c>
      <c r="AU285" s="247" t="s">
        <v>134</v>
      </c>
      <c r="AV285" s="13" t="s">
        <v>78</v>
      </c>
      <c r="AW285" s="13" t="s">
        <v>33</v>
      </c>
      <c r="AX285" s="13" t="s">
        <v>70</v>
      </c>
      <c r="AY285" s="247" t="s">
        <v>126</v>
      </c>
    </row>
    <row r="286" spans="2:65" s="11" customFormat="1" ht="13.5">
      <c r="B286" s="210"/>
      <c r="C286" s="211"/>
      <c r="D286" s="208" t="s">
        <v>171</v>
      </c>
      <c r="E286" s="212" t="s">
        <v>21</v>
      </c>
      <c r="F286" s="213" t="s">
        <v>6328</v>
      </c>
      <c r="G286" s="211"/>
      <c r="H286" s="214">
        <v>0.16200000000000001</v>
      </c>
      <c r="I286" s="215"/>
      <c r="J286" s="211"/>
      <c r="K286" s="211"/>
      <c r="L286" s="216"/>
      <c r="M286" s="217"/>
      <c r="N286" s="218"/>
      <c r="O286" s="218"/>
      <c r="P286" s="218"/>
      <c r="Q286" s="218"/>
      <c r="R286" s="218"/>
      <c r="S286" s="218"/>
      <c r="T286" s="219"/>
      <c r="AT286" s="220" t="s">
        <v>171</v>
      </c>
      <c r="AU286" s="220" t="s">
        <v>134</v>
      </c>
      <c r="AV286" s="11" t="s">
        <v>134</v>
      </c>
      <c r="AW286" s="11" t="s">
        <v>33</v>
      </c>
      <c r="AX286" s="11" t="s">
        <v>70</v>
      </c>
      <c r="AY286" s="220" t="s">
        <v>126</v>
      </c>
    </row>
    <row r="287" spans="2:65" s="11" customFormat="1" ht="13.5">
      <c r="B287" s="210"/>
      <c r="C287" s="211"/>
      <c r="D287" s="208" t="s">
        <v>171</v>
      </c>
      <c r="E287" s="212" t="s">
        <v>21</v>
      </c>
      <c r="F287" s="213" t="s">
        <v>6329</v>
      </c>
      <c r="G287" s="211"/>
      <c r="H287" s="214">
        <v>0.122</v>
      </c>
      <c r="I287" s="215"/>
      <c r="J287" s="211"/>
      <c r="K287" s="211"/>
      <c r="L287" s="216"/>
      <c r="M287" s="217"/>
      <c r="N287" s="218"/>
      <c r="O287" s="218"/>
      <c r="P287" s="218"/>
      <c r="Q287" s="218"/>
      <c r="R287" s="218"/>
      <c r="S287" s="218"/>
      <c r="T287" s="219"/>
      <c r="AT287" s="220" t="s">
        <v>171</v>
      </c>
      <c r="AU287" s="220" t="s">
        <v>134</v>
      </c>
      <c r="AV287" s="11" t="s">
        <v>134</v>
      </c>
      <c r="AW287" s="11" t="s">
        <v>33</v>
      </c>
      <c r="AX287" s="11" t="s">
        <v>70</v>
      </c>
      <c r="AY287" s="220" t="s">
        <v>126</v>
      </c>
    </row>
    <row r="288" spans="2:65" s="13" customFormat="1" ht="13.5">
      <c r="B288" s="237"/>
      <c r="C288" s="238"/>
      <c r="D288" s="208" t="s">
        <v>171</v>
      </c>
      <c r="E288" s="239" t="s">
        <v>21</v>
      </c>
      <c r="F288" s="240" t="s">
        <v>6330</v>
      </c>
      <c r="G288" s="238"/>
      <c r="H288" s="241" t="s">
        <v>21</v>
      </c>
      <c r="I288" s="242"/>
      <c r="J288" s="238"/>
      <c r="K288" s="238"/>
      <c r="L288" s="243"/>
      <c r="M288" s="244"/>
      <c r="N288" s="245"/>
      <c r="O288" s="245"/>
      <c r="P288" s="245"/>
      <c r="Q288" s="245"/>
      <c r="R288" s="245"/>
      <c r="S288" s="245"/>
      <c r="T288" s="246"/>
      <c r="AT288" s="247" t="s">
        <v>171</v>
      </c>
      <c r="AU288" s="247" t="s">
        <v>134</v>
      </c>
      <c r="AV288" s="13" t="s">
        <v>78</v>
      </c>
      <c r="AW288" s="13" t="s">
        <v>33</v>
      </c>
      <c r="AX288" s="13" t="s">
        <v>70</v>
      </c>
      <c r="AY288" s="247" t="s">
        <v>126</v>
      </c>
    </row>
    <row r="289" spans="2:65" s="13" customFormat="1" ht="13.5">
      <c r="B289" s="237"/>
      <c r="C289" s="238"/>
      <c r="D289" s="208" t="s">
        <v>171</v>
      </c>
      <c r="E289" s="239" t="s">
        <v>21</v>
      </c>
      <c r="F289" s="240" t="s">
        <v>6331</v>
      </c>
      <c r="G289" s="238"/>
      <c r="H289" s="241" t="s">
        <v>21</v>
      </c>
      <c r="I289" s="242"/>
      <c r="J289" s="238"/>
      <c r="K289" s="238"/>
      <c r="L289" s="243"/>
      <c r="M289" s="244"/>
      <c r="N289" s="245"/>
      <c r="O289" s="245"/>
      <c r="P289" s="245"/>
      <c r="Q289" s="245"/>
      <c r="R289" s="245"/>
      <c r="S289" s="245"/>
      <c r="T289" s="246"/>
      <c r="AT289" s="247" t="s">
        <v>171</v>
      </c>
      <c r="AU289" s="247" t="s">
        <v>134</v>
      </c>
      <c r="AV289" s="13" t="s">
        <v>78</v>
      </c>
      <c r="AW289" s="13" t="s">
        <v>33</v>
      </c>
      <c r="AX289" s="13" t="s">
        <v>70</v>
      </c>
      <c r="AY289" s="247" t="s">
        <v>126</v>
      </c>
    </row>
    <row r="290" spans="2:65" s="11" customFormat="1" ht="13.5">
      <c r="B290" s="210"/>
      <c r="C290" s="211"/>
      <c r="D290" s="208" t="s">
        <v>171</v>
      </c>
      <c r="E290" s="212" t="s">
        <v>21</v>
      </c>
      <c r="F290" s="213" t="s">
        <v>6332</v>
      </c>
      <c r="G290" s="211"/>
      <c r="H290" s="214">
        <v>4.5999999999999999E-2</v>
      </c>
      <c r="I290" s="215"/>
      <c r="J290" s="211"/>
      <c r="K290" s="211"/>
      <c r="L290" s="216"/>
      <c r="M290" s="217"/>
      <c r="N290" s="218"/>
      <c r="O290" s="218"/>
      <c r="P290" s="218"/>
      <c r="Q290" s="218"/>
      <c r="R290" s="218"/>
      <c r="S290" s="218"/>
      <c r="T290" s="219"/>
      <c r="AT290" s="220" t="s">
        <v>171</v>
      </c>
      <c r="AU290" s="220" t="s">
        <v>134</v>
      </c>
      <c r="AV290" s="11" t="s">
        <v>134</v>
      </c>
      <c r="AW290" s="11" t="s">
        <v>33</v>
      </c>
      <c r="AX290" s="11" t="s">
        <v>70</v>
      </c>
      <c r="AY290" s="220" t="s">
        <v>126</v>
      </c>
    </row>
    <row r="291" spans="2:65" s="13" customFormat="1" ht="13.5">
      <c r="B291" s="237"/>
      <c r="C291" s="238"/>
      <c r="D291" s="208" t="s">
        <v>171</v>
      </c>
      <c r="E291" s="239" t="s">
        <v>21</v>
      </c>
      <c r="F291" s="240" t="s">
        <v>6333</v>
      </c>
      <c r="G291" s="238"/>
      <c r="H291" s="241" t="s">
        <v>21</v>
      </c>
      <c r="I291" s="242"/>
      <c r="J291" s="238"/>
      <c r="K291" s="238"/>
      <c r="L291" s="243"/>
      <c r="M291" s="244"/>
      <c r="N291" s="245"/>
      <c r="O291" s="245"/>
      <c r="P291" s="245"/>
      <c r="Q291" s="245"/>
      <c r="R291" s="245"/>
      <c r="S291" s="245"/>
      <c r="T291" s="246"/>
      <c r="AT291" s="247" t="s">
        <v>171</v>
      </c>
      <c r="AU291" s="247" t="s">
        <v>134</v>
      </c>
      <c r="AV291" s="13" t="s">
        <v>78</v>
      </c>
      <c r="AW291" s="13" t="s">
        <v>33</v>
      </c>
      <c r="AX291" s="13" t="s">
        <v>70</v>
      </c>
      <c r="AY291" s="247" t="s">
        <v>126</v>
      </c>
    </row>
    <row r="292" spans="2:65" s="11" customFormat="1" ht="13.5">
      <c r="B292" s="210"/>
      <c r="C292" s="211"/>
      <c r="D292" s="208" t="s">
        <v>171</v>
      </c>
      <c r="E292" s="212" t="s">
        <v>21</v>
      </c>
      <c r="F292" s="213" t="s">
        <v>6334</v>
      </c>
      <c r="G292" s="211"/>
      <c r="H292" s="214">
        <v>4.5999999999999999E-2</v>
      </c>
      <c r="I292" s="215"/>
      <c r="J292" s="211"/>
      <c r="K292" s="211"/>
      <c r="L292" s="216"/>
      <c r="M292" s="217"/>
      <c r="N292" s="218"/>
      <c r="O292" s="218"/>
      <c r="P292" s="218"/>
      <c r="Q292" s="218"/>
      <c r="R292" s="218"/>
      <c r="S292" s="218"/>
      <c r="T292" s="219"/>
      <c r="AT292" s="220" t="s">
        <v>171</v>
      </c>
      <c r="AU292" s="220" t="s">
        <v>134</v>
      </c>
      <c r="AV292" s="11" t="s">
        <v>134</v>
      </c>
      <c r="AW292" s="11" t="s">
        <v>33</v>
      </c>
      <c r="AX292" s="11" t="s">
        <v>70</v>
      </c>
      <c r="AY292" s="220" t="s">
        <v>126</v>
      </c>
    </row>
    <row r="293" spans="2:65" s="12" customFormat="1" ht="13.5">
      <c r="B293" s="221"/>
      <c r="C293" s="222"/>
      <c r="D293" s="208" t="s">
        <v>171</v>
      </c>
      <c r="E293" s="223" t="s">
        <v>21</v>
      </c>
      <c r="F293" s="224" t="s">
        <v>174</v>
      </c>
      <c r="G293" s="222"/>
      <c r="H293" s="225">
        <v>1.02</v>
      </c>
      <c r="I293" s="226"/>
      <c r="J293" s="222"/>
      <c r="K293" s="222"/>
      <c r="L293" s="227"/>
      <c r="M293" s="228"/>
      <c r="N293" s="229"/>
      <c r="O293" s="229"/>
      <c r="P293" s="229"/>
      <c r="Q293" s="229"/>
      <c r="R293" s="229"/>
      <c r="S293" s="229"/>
      <c r="T293" s="230"/>
      <c r="AT293" s="231" t="s">
        <v>171</v>
      </c>
      <c r="AU293" s="231" t="s">
        <v>134</v>
      </c>
      <c r="AV293" s="12" t="s">
        <v>133</v>
      </c>
      <c r="AW293" s="12" t="s">
        <v>33</v>
      </c>
      <c r="AX293" s="12" t="s">
        <v>78</v>
      </c>
      <c r="AY293" s="231" t="s">
        <v>126</v>
      </c>
    </row>
    <row r="294" spans="2:65" s="10" customFormat="1" ht="29.85" customHeight="1">
      <c r="B294" s="176"/>
      <c r="C294" s="177"/>
      <c r="D294" s="190" t="s">
        <v>69</v>
      </c>
      <c r="E294" s="191" t="s">
        <v>138</v>
      </c>
      <c r="F294" s="191" t="s">
        <v>713</v>
      </c>
      <c r="G294" s="177"/>
      <c r="H294" s="177"/>
      <c r="I294" s="180"/>
      <c r="J294" s="192">
        <f>BK294</f>
        <v>0</v>
      </c>
      <c r="K294" s="177"/>
      <c r="L294" s="182"/>
      <c r="M294" s="183"/>
      <c r="N294" s="184"/>
      <c r="O294" s="184"/>
      <c r="P294" s="185">
        <f>SUM(P295:P469)</f>
        <v>0</v>
      </c>
      <c r="Q294" s="184"/>
      <c r="R294" s="185">
        <f>SUM(R295:R469)</f>
        <v>0</v>
      </c>
      <c r="S294" s="184"/>
      <c r="T294" s="186">
        <f>SUM(T295:T469)</f>
        <v>0</v>
      </c>
      <c r="AR294" s="187" t="s">
        <v>78</v>
      </c>
      <c r="AT294" s="188" t="s">
        <v>69</v>
      </c>
      <c r="AU294" s="188" t="s">
        <v>78</v>
      </c>
      <c r="AY294" s="187" t="s">
        <v>126</v>
      </c>
      <c r="BK294" s="189">
        <f>SUM(BK295:BK469)</f>
        <v>0</v>
      </c>
    </row>
    <row r="295" spans="2:65" s="1" customFormat="1" ht="22.5" customHeight="1">
      <c r="B295" s="41"/>
      <c r="C295" s="193" t="s">
        <v>356</v>
      </c>
      <c r="D295" s="193" t="s">
        <v>129</v>
      </c>
      <c r="E295" s="194" t="s">
        <v>6335</v>
      </c>
      <c r="F295" s="195" t="s">
        <v>6336</v>
      </c>
      <c r="G295" s="196" t="s">
        <v>400</v>
      </c>
      <c r="H295" s="197">
        <v>39.465000000000003</v>
      </c>
      <c r="I295" s="198"/>
      <c r="J295" s="199">
        <f>ROUND(I295*H295,2)</f>
        <v>0</v>
      </c>
      <c r="K295" s="195" t="s">
        <v>21</v>
      </c>
      <c r="L295" s="61"/>
      <c r="M295" s="200" t="s">
        <v>21</v>
      </c>
      <c r="N295" s="201" t="s">
        <v>42</v>
      </c>
      <c r="O295" s="42"/>
      <c r="P295" s="202">
        <f>O295*H295</f>
        <v>0</v>
      </c>
      <c r="Q295" s="202">
        <v>0</v>
      </c>
      <c r="R295" s="202">
        <f>Q295*H295</f>
        <v>0</v>
      </c>
      <c r="S295" s="202">
        <v>0</v>
      </c>
      <c r="T295" s="203">
        <f>S295*H295</f>
        <v>0</v>
      </c>
      <c r="AR295" s="24" t="s">
        <v>133</v>
      </c>
      <c r="AT295" s="24" t="s">
        <v>129</v>
      </c>
      <c r="AU295" s="24" t="s">
        <v>134</v>
      </c>
      <c r="AY295" s="24" t="s">
        <v>126</v>
      </c>
      <c r="BE295" s="204">
        <f>IF(N295="základní",J295,0)</f>
        <v>0</v>
      </c>
      <c r="BF295" s="204">
        <f>IF(N295="snížená",J295,0)</f>
        <v>0</v>
      </c>
      <c r="BG295" s="204">
        <f>IF(N295="zákl. přenesená",J295,0)</f>
        <v>0</v>
      </c>
      <c r="BH295" s="204">
        <f>IF(N295="sníž. přenesená",J295,0)</f>
        <v>0</v>
      </c>
      <c r="BI295" s="204">
        <f>IF(N295="nulová",J295,0)</f>
        <v>0</v>
      </c>
      <c r="BJ295" s="24" t="s">
        <v>134</v>
      </c>
      <c r="BK295" s="204">
        <f>ROUND(I295*H295,2)</f>
        <v>0</v>
      </c>
      <c r="BL295" s="24" t="s">
        <v>133</v>
      </c>
      <c r="BM295" s="24" t="s">
        <v>481</v>
      </c>
    </row>
    <row r="296" spans="2:65" s="1" customFormat="1" ht="13.5">
      <c r="B296" s="41"/>
      <c r="C296" s="63"/>
      <c r="D296" s="208" t="s">
        <v>135</v>
      </c>
      <c r="E296" s="63"/>
      <c r="F296" s="209" t="s">
        <v>6336</v>
      </c>
      <c r="G296" s="63"/>
      <c r="H296" s="63"/>
      <c r="I296" s="163"/>
      <c r="J296" s="63"/>
      <c r="K296" s="63"/>
      <c r="L296" s="61"/>
      <c r="M296" s="207"/>
      <c r="N296" s="42"/>
      <c r="O296" s="42"/>
      <c r="P296" s="42"/>
      <c r="Q296" s="42"/>
      <c r="R296" s="42"/>
      <c r="S296" s="42"/>
      <c r="T296" s="78"/>
      <c r="AT296" s="24" t="s">
        <v>135</v>
      </c>
      <c r="AU296" s="24" t="s">
        <v>134</v>
      </c>
    </row>
    <row r="297" spans="2:65" s="13" customFormat="1" ht="13.5">
      <c r="B297" s="237"/>
      <c r="C297" s="238"/>
      <c r="D297" s="208" t="s">
        <v>171</v>
      </c>
      <c r="E297" s="239" t="s">
        <v>21</v>
      </c>
      <c r="F297" s="240" t="s">
        <v>6337</v>
      </c>
      <c r="G297" s="238"/>
      <c r="H297" s="241" t="s">
        <v>21</v>
      </c>
      <c r="I297" s="242"/>
      <c r="J297" s="238"/>
      <c r="K297" s="238"/>
      <c r="L297" s="243"/>
      <c r="M297" s="244"/>
      <c r="N297" s="245"/>
      <c r="O297" s="245"/>
      <c r="P297" s="245"/>
      <c r="Q297" s="245"/>
      <c r="R297" s="245"/>
      <c r="S297" s="245"/>
      <c r="T297" s="246"/>
      <c r="AT297" s="247" t="s">
        <v>171</v>
      </c>
      <c r="AU297" s="247" t="s">
        <v>134</v>
      </c>
      <c r="AV297" s="13" t="s">
        <v>78</v>
      </c>
      <c r="AW297" s="13" t="s">
        <v>33</v>
      </c>
      <c r="AX297" s="13" t="s">
        <v>70</v>
      </c>
      <c r="AY297" s="247" t="s">
        <v>126</v>
      </c>
    </row>
    <row r="298" spans="2:65" s="11" customFormat="1" ht="13.5">
      <c r="B298" s="210"/>
      <c r="C298" s="211"/>
      <c r="D298" s="208" t="s">
        <v>171</v>
      </c>
      <c r="E298" s="212" t="s">
        <v>21</v>
      </c>
      <c r="F298" s="213" t="s">
        <v>6338</v>
      </c>
      <c r="G298" s="211"/>
      <c r="H298" s="214">
        <v>39.465000000000003</v>
      </c>
      <c r="I298" s="215"/>
      <c r="J298" s="211"/>
      <c r="K298" s="211"/>
      <c r="L298" s="216"/>
      <c r="M298" s="217"/>
      <c r="N298" s="218"/>
      <c r="O298" s="218"/>
      <c r="P298" s="218"/>
      <c r="Q298" s="218"/>
      <c r="R298" s="218"/>
      <c r="S298" s="218"/>
      <c r="T298" s="219"/>
      <c r="AT298" s="220" t="s">
        <v>171</v>
      </c>
      <c r="AU298" s="220" t="s">
        <v>134</v>
      </c>
      <c r="AV298" s="11" t="s">
        <v>134</v>
      </c>
      <c r="AW298" s="11" t="s">
        <v>33</v>
      </c>
      <c r="AX298" s="11" t="s">
        <v>70</v>
      </c>
      <c r="AY298" s="220" t="s">
        <v>126</v>
      </c>
    </row>
    <row r="299" spans="2:65" s="12" customFormat="1" ht="13.5">
      <c r="B299" s="221"/>
      <c r="C299" s="222"/>
      <c r="D299" s="205" t="s">
        <v>171</v>
      </c>
      <c r="E299" s="248" t="s">
        <v>21</v>
      </c>
      <c r="F299" s="249" t="s">
        <v>174</v>
      </c>
      <c r="G299" s="222"/>
      <c r="H299" s="250">
        <v>39.465000000000003</v>
      </c>
      <c r="I299" s="226"/>
      <c r="J299" s="222"/>
      <c r="K299" s="222"/>
      <c r="L299" s="227"/>
      <c r="M299" s="228"/>
      <c r="N299" s="229"/>
      <c r="O299" s="229"/>
      <c r="P299" s="229"/>
      <c r="Q299" s="229"/>
      <c r="R299" s="229"/>
      <c r="S299" s="229"/>
      <c r="T299" s="230"/>
      <c r="AT299" s="231" t="s">
        <v>171</v>
      </c>
      <c r="AU299" s="231" t="s">
        <v>134</v>
      </c>
      <c r="AV299" s="12" t="s">
        <v>133</v>
      </c>
      <c r="AW299" s="12" t="s">
        <v>33</v>
      </c>
      <c r="AX299" s="12" t="s">
        <v>78</v>
      </c>
      <c r="AY299" s="231" t="s">
        <v>126</v>
      </c>
    </row>
    <row r="300" spans="2:65" s="1" customFormat="1" ht="31.5" customHeight="1">
      <c r="B300" s="41"/>
      <c r="C300" s="193" t="s">
        <v>486</v>
      </c>
      <c r="D300" s="193" t="s">
        <v>129</v>
      </c>
      <c r="E300" s="194" t="s">
        <v>6339</v>
      </c>
      <c r="F300" s="195" t="s">
        <v>6340</v>
      </c>
      <c r="G300" s="196" t="s">
        <v>400</v>
      </c>
      <c r="H300" s="197">
        <v>132.422</v>
      </c>
      <c r="I300" s="198"/>
      <c r="J300" s="199">
        <f>ROUND(I300*H300,2)</f>
        <v>0</v>
      </c>
      <c r="K300" s="195" t="s">
        <v>21</v>
      </c>
      <c r="L300" s="61"/>
      <c r="M300" s="200" t="s">
        <v>21</v>
      </c>
      <c r="N300" s="201" t="s">
        <v>42</v>
      </c>
      <c r="O300" s="42"/>
      <c r="P300" s="202">
        <f>O300*H300</f>
        <v>0</v>
      </c>
      <c r="Q300" s="202">
        <v>0</v>
      </c>
      <c r="R300" s="202">
        <f>Q300*H300</f>
        <v>0</v>
      </c>
      <c r="S300" s="202">
        <v>0</v>
      </c>
      <c r="T300" s="203">
        <f>S300*H300</f>
        <v>0</v>
      </c>
      <c r="AR300" s="24" t="s">
        <v>133</v>
      </c>
      <c r="AT300" s="24" t="s">
        <v>129</v>
      </c>
      <c r="AU300" s="24" t="s">
        <v>134</v>
      </c>
      <c r="AY300" s="24" t="s">
        <v>126</v>
      </c>
      <c r="BE300" s="204">
        <f>IF(N300="základní",J300,0)</f>
        <v>0</v>
      </c>
      <c r="BF300" s="204">
        <f>IF(N300="snížená",J300,0)</f>
        <v>0</v>
      </c>
      <c r="BG300" s="204">
        <f>IF(N300="zákl. přenesená",J300,0)</f>
        <v>0</v>
      </c>
      <c r="BH300" s="204">
        <f>IF(N300="sníž. přenesená",J300,0)</f>
        <v>0</v>
      </c>
      <c r="BI300" s="204">
        <f>IF(N300="nulová",J300,0)</f>
        <v>0</v>
      </c>
      <c r="BJ300" s="24" t="s">
        <v>134</v>
      </c>
      <c r="BK300" s="204">
        <f>ROUND(I300*H300,2)</f>
        <v>0</v>
      </c>
      <c r="BL300" s="24" t="s">
        <v>133</v>
      </c>
      <c r="BM300" s="24" t="s">
        <v>490</v>
      </c>
    </row>
    <row r="301" spans="2:65" s="1" customFormat="1" ht="13.5">
      <c r="B301" s="41"/>
      <c r="C301" s="63"/>
      <c r="D301" s="208" t="s">
        <v>135</v>
      </c>
      <c r="E301" s="63"/>
      <c r="F301" s="209" t="s">
        <v>6340</v>
      </c>
      <c r="G301" s="63"/>
      <c r="H301" s="63"/>
      <c r="I301" s="163"/>
      <c r="J301" s="63"/>
      <c r="K301" s="63"/>
      <c r="L301" s="61"/>
      <c r="M301" s="207"/>
      <c r="N301" s="42"/>
      <c r="O301" s="42"/>
      <c r="P301" s="42"/>
      <c r="Q301" s="42"/>
      <c r="R301" s="42"/>
      <c r="S301" s="42"/>
      <c r="T301" s="78"/>
      <c r="AT301" s="24" t="s">
        <v>135</v>
      </c>
      <c r="AU301" s="24" t="s">
        <v>134</v>
      </c>
    </row>
    <row r="302" spans="2:65" s="13" customFormat="1" ht="13.5">
      <c r="B302" s="237"/>
      <c r="C302" s="238"/>
      <c r="D302" s="208" t="s">
        <v>171</v>
      </c>
      <c r="E302" s="239" t="s">
        <v>21</v>
      </c>
      <c r="F302" s="240" t="s">
        <v>6305</v>
      </c>
      <c r="G302" s="238"/>
      <c r="H302" s="241" t="s">
        <v>21</v>
      </c>
      <c r="I302" s="242"/>
      <c r="J302" s="238"/>
      <c r="K302" s="238"/>
      <c r="L302" s="243"/>
      <c r="M302" s="244"/>
      <c r="N302" s="245"/>
      <c r="O302" s="245"/>
      <c r="P302" s="245"/>
      <c r="Q302" s="245"/>
      <c r="R302" s="245"/>
      <c r="S302" s="245"/>
      <c r="T302" s="246"/>
      <c r="AT302" s="247" t="s">
        <v>171</v>
      </c>
      <c r="AU302" s="247" t="s">
        <v>134</v>
      </c>
      <c r="AV302" s="13" t="s">
        <v>78</v>
      </c>
      <c r="AW302" s="13" t="s">
        <v>33</v>
      </c>
      <c r="AX302" s="13" t="s">
        <v>70</v>
      </c>
      <c r="AY302" s="247" t="s">
        <v>126</v>
      </c>
    </row>
    <row r="303" spans="2:65" s="11" customFormat="1" ht="13.5">
      <c r="B303" s="210"/>
      <c r="C303" s="211"/>
      <c r="D303" s="208" t="s">
        <v>171</v>
      </c>
      <c r="E303" s="212" t="s">
        <v>21</v>
      </c>
      <c r="F303" s="213" t="s">
        <v>6341</v>
      </c>
      <c r="G303" s="211"/>
      <c r="H303" s="214">
        <v>150.93199999999999</v>
      </c>
      <c r="I303" s="215"/>
      <c r="J303" s="211"/>
      <c r="K303" s="211"/>
      <c r="L303" s="216"/>
      <c r="M303" s="217"/>
      <c r="N303" s="218"/>
      <c r="O303" s="218"/>
      <c r="P303" s="218"/>
      <c r="Q303" s="218"/>
      <c r="R303" s="218"/>
      <c r="S303" s="218"/>
      <c r="T303" s="219"/>
      <c r="AT303" s="220" t="s">
        <v>171</v>
      </c>
      <c r="AU303" s="220" t="s">
        <v>134</v>
      </c>
      <c r="AV303" s="11" t="s">
        <v>134</v>
      </c>
      <c r="AW303" s="11" t="s">
        <v>33</v>
      </c>
      <c r="AX303" s="11" t="s">
        <v>70</v>
      </c>
      <c r="AY303" s="220" t="s">
        <v>126</v>
      </c>
    </row>
    <row r="304" spans="2:65" s="11" customFormat="1" ht="13.5">
      <c r="B304" s="210"/>
      <c r="C304" s="211"/>
      <c r="D304" s="208" t="s">
        <v>171</v>
      </c>
      <c r="E304" s="212" t="s">
        <v>21</v>
      </c>
      <c r="F304" s="213" t="s">
        <v>6342</v>
      </c>
      <c r="G304" s="211"/>
      <c r="H304" s="214">
        <v>-18.510000000000002</v>
      </c>
      <c r="I304" s="215"/>
      <c r="J304" s="211"/>
      <c r="K304" s="211"/>
      <c r="L304" s="216"/>
      <c r="M304" s="217"/>
      <c r="N304" s="218"/>
      <c r="O304" s="218"/>
      <c r="P304" s="218"/>
      <c r="Q304" s="218"/>
      <c r="R304" s="218"/>
      <c r="S304" s="218"/>
      <c r="T304" s="219"/>
      <c r="AT304" s="220" t="s">
        <v>171</v>
      </c>
      <c r="AU304" s="220" t="s">
        <v>134</v>
      </c>
      <c r="AV304" s="11" t="s">
        <v>134</v>
      </c>
      <c r="AW304" s="11" t="s">
        <v>33</v>
      </c>
      <c r="AX304" s="11" t="s">
        <v>70</v>
      </c>
      <c r="AY304" s="220" t="s">
        <v>126</v>
      </c>
    </row>
    <row r="305" spans="2:65" s="12" customFormat="1" ht="13.5">
      <c r="B305" s="221"/>
      <c r="C305" s="222"/>
      <c r="D305" s="205" t="s">
        <v>171</v>
      </c>
      <c r="E305" s="248" t="s">
        <v>21</v>
      </c>
      <c r="F305" s="249" t="s">
        <v>174</v>
      </c>
      <c r="G305" s="222"/>
      <c r="H305" s="250">
        <v>132.422</v>
      </c>
      <c r="I305" s="226"/>
      <c r="J305" s="222"/>
      <c r="K305" s="222"/>
      <c r="L305" s="227"/>
      <c r="M305" s="228"/>
      <c r="N305" s="229"/>
      <c r="O305" s="229"/>
      <c r="P305" s="229"/>
      <c r="Q305" s="229"/>
      <c r="R305" s="229"/>
      <c r="S305" s="229"/>
      <c r="T305" s="230"/>
      <c r="AT305" s="231" t="s">
        <v>171</v>
      </c>
      <c r="AU305" s="231" t="s">
        <v>134</v>
      </c>
      <c r="AV305" s="12" t="s">
        <v>133</v>
      </c>
      <c r="AW305" s="12" t="s">
        <v>33</v>
      </c>
      <c r="AX305" s="12" t="s">
        <v>78</v>
      </c>
      <c r="AY305" s="231" t="s">
        <v>126</v>
      </c>
    </row>
    <row r="306" spans="2:65" s="1" customFormat="1" ht="22.5" customHeight="1">
      <c r="B306" s="41"/>
      <c r="C306" s="193" t="s">
        <v>361</v>
      </c>
      <c r="D306" s="193" t="s">
        <v>129</v>
      </c>
      <c r="E306" s="194" t="s">
        <v>6343</v>
      </c>
      <c r="F306" s="195" t="s">
        <v>6344</v>
      </c>
      <c r="G306" s="196" t="s">
        <v>308</v>
      </c>
      <c r="H306" s="197">
        <v>13.747</v>
      </c>
      <c r="I306" s="198"/>
      <c r="J306" s="199">
        <f>ROUND(I306*H306,2)</f>
        <v>0</v>
      </c>
      <c r="K306" s="195" t="s">
        <v>160</v>
      </c>
      <c r="L306" s="61"/>
      <c r="M306" s="200" t="s">
        <v>21</v>
      </c>
      <c r="N306" s="201" t="s">
        <v>42</v>
      </c>
      <c r="O306" s="42"/>
      <c r="P306" s="202">
        <f>O306*H306</f>
        <v>0</v>
      </c>
      <c r="Q306" s="202">
        <v>0</v>
      </c>
      <c r="R306" s="202">
        <f>Q306*H306</f>
        <v>0</v>
      </c>
      <c r="S306" s="202">
        <v>0</v>
      </c>
      <c r="T306" s="203">
        <f>S306*H306</f>
        <v>0</v>
      </c>
      <c r="AR306" s="24" t="s">
        <v>133</v>
      </c>
      <c r="AT306" s="24" t="s">
        <v>129</v>
      </c>
      <c r="AU306" s="24" t="s">
        <v>134</v>
      </c>
      <c r="AY306" s="24" t="s">
        <v>126</v>
      </c>
      <c r="BE306" s="204">
        <f>IF(N306="základní",J306,0)</f>
        <v>0</v>
      </c>
      <c r="BF306" s="204">
        <f>IF(N306="snížená",J306,0)</f>
        <v>0</v>
      </c>
      <c r="BG306" s="204">
        <f>IF(N306="zákl. přenesená",J306,0)</f>
        <v>0</v>
      </c>
      <c r="BH306" s="204">
        <f>IF(N306="sníž. přenesená",J306,0)</f>
        <v>0</v>
      </c>
      <c r="BI306" s="204">
        <f>IF(N306="nulová",J306,0)</f>
        <v>0</v>
      </c>
      <c r="BJ306" s="24" t="s">
        <v>134</v>
      </c>
      <c r="BK306" s="204">
        <f>ROUND(I306*H306,2)</f>
        <v>0</v>
      </c>
      <c r="BL306" s="24" t="s">
        <v>133</v>
      </c>
      <c r="BM306" s="24" t="s">
        <v>496</v>
      </c>
    </row>
    <row r="307" spans="2:65" s="1" customFormat="1" ht="27">
      <c r="B307" s="41"/>
      <c r="C307" s="63"/>
      <c r="D307" s="208" t="s">
        <v>135</v>
      </c>
      <c r="E307" s="63"/>
      <c r="F307" s="209" t="s">
        <v>6345</v>
      </c>
      <c r="G307" s="63"/>
      <c r="H307" s="63"/>
      <c r="I307" s="163"/>
      <c r="J307" s="63"/>
      <c r="K307" s="63"/>
      <c r="L307" s="61"/>
      <c r="M307" s="207"/>
      <c r="N307" s="42"/>
      <c r="O307" s="42"/>
      <c r="P307" s="42"/>
      <c r="Q307" s="42"/>
      <c r="R307" s="42"/>
      <c r="S307" s="42"/>
      <c r="T307" s="78"/>
      <c r="AT307" s="24" t="s">
        <v>135</v>
      </c>
      <c r="AU307" s="24" t="s">
        <v>134</v>
      </c>
    </row>
    <row r="308" spans="2:65" s="1" customFormat="1" ht="94.5">
      <c r="B308" s="41"/>
      <c r="C308" s="63"/>
      <c r="D308" s="205" t="s">
        <v>299</v>
      </c>
      <c r="E308" s="63"/>
      <c r="F308" s="235" t="s">
        <v>6346</v>
      </c>
      <c r="G308" s="63"/>
      <c r="H308" s="63"/>
      <c r="I308" s="163"/>
      <c r="J308" s="63"/>
      <c r="K308" s="63"/>
      <c r="L308" s="61"/>
      <c r="M308" s="207"/>
      <c r="N308" s="42"/>
      <c r="O308" s="42"/>
      <c r="P308" s="42"/>
      <c r="Q308" s="42"/>
      <c r="R308" s="42"/>
      <c r="S308" s="42"/>
      <c r="T308" s="78"/>
      <c r="AT308" s="24" t="s">
        <v>299</v>
      </c>
      <c r="AU308" s="24" t="s">
        <v>134</v>
      </c>
    </row>
    <row r="309" spans="2:65" s="1" customFormat="1" ht="31.5" customHeight="1">
      <c r="B309" s="41"/>
      <c r="C309" s="193" t="s">
        <v>497</v>
      </c>
      <c r="D309" s="193" t="s">
        <v>129</v>
      </c>
      <c r="E309" s="194" t="s">
        <v>6347</v>
      </c>
      <c r="F309" s="195" t="s">
        <v>6348</v>
      </c>
      <c r="G309" s="196" t="s">
        <v>489</v>
      </c>
      <c r="H309" s="197">
        <v>2</v>
      </c>
      <c r="I309" s="198"/>
      <c r="J309" s="199">
        <f>ROUND(I309*H309,2)</f>
        <v>0</v>
      </c>
      <c r="K309" s="195" t="s">
        <v>160</v>
      </c>
      <c r="L309" s="61"/>
      <c r="M309" s="200" t="s">
        <v>21</v>
      </c>
      <c r="N309" s="201" t="s">
        <v>42</v>
      </c>
      <c r="O309" s="42"/>
      <c r="P309" s="202">
        <f>O309*H309</f>
        <v>0</v>
      </c>
      <c r="Q309" s="202">
        <v>0</v>
      </c>
      <c r="R309" s="202">
        <f>Q309*H309</f>
        <v>0</v>
      </c>
      <c r="S309" s="202">
        <v>0</v>
      </c>
      <c r="T309" s="203">
        <f>S309*H309</f>
        <v>0</v>
      </c>
      <c r="AR309" s="24" t="s">
        <v>133</v>
      </c>
      <c r="AT309" s="24" t="s">
        <v>129</v>
      </c>
      <c r="AU309" s="24" t="s">
        <v>134</v>
      </c>
      <c r="AY309" s="24" t="s">
        <v>126</v>
      </c>
      <c r="BE309" s="204">
        <f>IF(N309="základní",J309,0)</f>
        <v>0</v>
      </c>
      <c r="BF309" s="204">
        <f>IF(N309="snížená",J309,0)</f>
        <v>0</v>
      </c>
      <c r="BG309" s="204">
        <f>IF(N309="zákl. přenesená",J309,0)</f>
        <v>0</v>
      </c>
      <c r="BH309" s="204">
        <f>IF(N309="sníž. přenesená",J309,0)</f>
        <v>0</v>
      </c>
      <c r="BI309" s="204">
        <f>IF(N309="nulová",J309,0)</f>
        <v>0</v>
      </c>
      <c r="BJ309" s="24" t="s">
        <v>134</v>
      </c>
      <c r="BK309" s="204">
        <f>ROUND(I309*H309,2)</f>
        <v>0</v>
      </c>
      <c r="BL309" s="24" t="s">
        <v>133</v>
      </c>
      <c r="BM309" s="24" t="s">
        <v>500</v>
      </c>
    </row>
    <row r="310" spans="2:65" s="1" customFormat="1" ht="27">
      <c r="B310" s="41"/>
      <c r="C310" s="63"/>
      <c r="D310" s="208" t="s">
        <v>135</v>
      </c>
      <c r="E310" s="63"/>
      <c r="F310" s="209" t="s">
        <v>6349</v>
      </c>
      <c r="G310" s="63"/>
      <c r="H310" s="63"/>
      <c r="I310" s="163"/>
      <c r="J310" s="63"/>
      <c r="K310" s="63"/>
      <c r="L310" s="61"/>
      <c r="M310" s="207"/>
      <c r="N310" s="42"/>
      <c r="O310" s="42"/>
      <c r="P310" s="42"/>
      <c r="Q310" s="42"/>
      <c r="R310" s="42"/>
      <c r="S310" s="42"/>
      <c r="T310" s="78"/>
      <c r="AT310" s="24" t="s">
        <v>135</v>
      </c>
      <c r="AU310" s="24" t="s">
        <v>134</v>
      </c>
    </row>
    <row r="311" spans="2:65" s="1" customFormat="1" ht="40.5">
      <c r="B311" s="41"/>
      <c r="C311" s="63"/>
      <c r="D311" s="208" t="s">
        <v>299</v>
      </c>
      <c r="E311" s="63"/>
      <c r="F311" s="236" t="s">
        <v>747</v>
      </c>
      <c r="G311" s="63"/>
      <c r="H311" s="63"/>
      <c r="I311" s="163"/>
      <c r="J311" s="63"/>
      <c r="K311" s="63"/>
      <c r="L311" s="61"/>
      <c r="M311" s="207"/>
      <c r="N311" s="42"/>
      <c r="O311" s="42"/>
      <c r="P311" s="42"/>
      <c r="Q311" s="42"/>
      <c r="R311" s="42"/>
      <c r="S311" s="42"/>
      <c r="T311" s="78"/>
      <c r="AT311" s="24" t="s">
        <v>299</v>
      </c>
      <c r="AU311" s="24" t="s">
        <v>134</v>
      </c>
    </row>
    <row r="312" spans="2:65" s="11" customFormat="1" ht="13.5">
      <c r="B312" s="210"/>
      <c r="C312" s="211"/>
      <c r="D312" s="208" t="s">
        <v>171</v>
      </c>
      <c r="E312" s="212" t="s">
        <v>21</v>
      </c>
      <c r="F312" s="213" t="s">
        <v>6350</v>
      </c>
      <c r="G312" s="211"/>
      <c r="H312" s="214">
        <v>2</v>
      </c>
      <c r="I312" s="215"/>
      <c r="J312" s="211"/>
      <c r="K312" s="211"/>
      <c r="L312" s="216"/>
      <c r="M312" s="217"/>
      <c r="N312" s="218"/>
      <c r="O312" s="218"/>
      <c r="P312" s="218"/>
      <c r="Q312" s="218"/>
      <c r="R312" s="218"/>
      <c r="S312" s="218"/>
      <c r="T312" s="219"/>
      <c r="AT312" s="220" t="s">
        <v>171</v>
      </c>
      <c r="AU312" s="220" t="s">
        <v>134</v>
      </c>
      <c r="AV312" s="11" t="s">
        <v>134</v>
      </c>
      <c r="AW312" s="11" t="s">
        <v>33</v>
      </c>
      <c r="AX312" s="11" t="s">
        <v>70</v>
      </c>
      <c r="AY312" s="220" t="s">
        <v>126</v>
      </c>
    </row>
    <row r="313" spans="2:65" s="12" customFormat="1" ht="13.5">
      <c r="B313" s="221"/>
      <c r="C313" s="222"/>
      <c r="D313" s="205" t="s">
        <v>171</v>
      </c>
      <c r="E313" s="248" t="s">
        <v>21</v>
      </c>
      <c r="F313" s="249" t="s">
        <v>174</v>
      </c>
      <c r="G313" s="222"/>
      <c r="H313" s="250">
        <v>2</v>
      </c>
      <c r="I313" s="226"/>
      <c r="J313" s="222"/>
      <c r="K313" s="222"/>
      <c r="L313" s="227"/>
      <c r="M313" s="228"/>
      <c r="N313" s="229"/>
      <c r="O313" s="229"/>
      <c r="P313" s="229"/>
      <c r="Q313" s="229"/>
      <c r="R313" s="229"/>
      <c r="S313" s="229"/>
      <c r="T313" s="230"/>
      <c r="AT313" s="231" t="s">
        <v>171</v>
      </c>
      <c r="AU313" s="231" t="s">
        <v>134</v>
      </c>
      <c r="AV313" s="12" t="s">
        <v>133</v>
      </c>
      <c r="AW313" s="12" t="s">
        <v>33</v>
      </c>
      <c r="AX313" s="12" t="s">
        <v>78</v>
      </c>
      <c r="AY313" s="231" t="s">
        <v>126</v>
      </c>
    </row>
    <row r="314" spans="2:65" s="1" customFormat="1" ht="31.5" customHeight="1">
      <c r="B314" s="41"/>
      <c r="C314" s="193" t="s">
        <v>366</v>
      </c>
      <c r="D314" s="193" t="s">
        <v>129</v>
      </c>
      <c r="E314" s="194" t="s">
        <v>743</v>
      </c>
      <c r="F314" s="195" t="s">
        <v>6351</v>
      </c>
      <c r="G314" s="196" t="s">
        <v>489</v>
      </c>
      <c r="H314" s="197">
        <v>1</v>
      </c>
      <c r="I314" s="198"/>
      <c r="J314" s="199">
        <f>ROUND(I314*H314,2)</f>
        <v>0</v>
      </c>
      <c r="K314" s="195" t="s">
        <v>160</v>
      </c>
      <c r="L314" s="61"/>
      <c r="M314" s="200" t="s">
        <v>21</v>
      </c>
      <c r="N314" s="201" t="s">
        <v>42</v>
      </c>
      <c r="O314" s="42"/>
      <c r="P314" s="202">
        <f>O314*H314</f>
        <v>0</v>
      </c>
      <c r="Q314" s="202">
        <v>0</v>
      </c>
      <c r="R314" s="202">
        <f>Q314*H314</f>
        <v>0</v>
      </c>
      <c r="S314" s="202">
        <v>0</v>
      </c>
      <c r="T314" s="203">
        <f>S314*H314</f>
        <v>0</v>
      </c>
      <c r="AR314" s="24" t="s">
        <v>133</v>
      </c>
      <c r="AT314" s="24" t="s">
        <v>129</v>
      </c>
      <c r="AU314" s="24" t="s">
        <v>134</v>
      </c>
      <c r="AY314" s="24" t="s">
        <v>126</v>
      </c>
      <c r="BE314" s="204">
        <f>IF(N314="základní",J314,0)</f>
        <v>0</v>
      </c>
      <c r="BF314" s="204">
        <f>IF(N314="snížená",J314,0)</f>
        <v>0</v>
      </c>
      <c r="BG314" s="204">
        <f>IF(N314="zákl. přenesená",J314,0)</f>
        <v>0</v>
      </c>
      <c r="BH314" s="204">
        <f>IF(N314="sníž. přenesená",J314,0)</f>
        <v>0</v>
      </c>
      <c r="BI314" s="204">
        <f>IF(N314="nulová",J314,0)</f>
        <v>0</v>
      </c>
      <c r="BJ314" s="24" t="s">
        <v>134</v>
      </c>
      <c r="BK314" s="204">
        <f>ROUND(I314*H314,2)</f>
        <v>0</v>
      </c>
      <c r="BL314" s="24" t="s">
        <v>133</v>
      </c>
      <c r="BM314" s="24" t="s">
        <v>507</v>
      </c>
    </row>
    <row r="315" spans="2:65" s="1" customFormat="1" ht="27">
      <c r="B315" s="41"/>
      <c r="C315" s="63"/>
      <c r="D315" s="208" t="s">
        <v>135</v>
      </c>
      <c r="E315" s="63"/>
      <c r="F315" s="209" t="s">
        <v>6352</v>
      </c>
      <c r="G315" s="63"/>
      <c r="H315" s="63"/>
      <c r="I315" s="163"/>
      <c r="J315" s="63"/>
      <c r="K315" s="63"/>
      <c r="L315" s="61"/>
      <c r="M315" s="207"/>
      <c r="N315" s="42"/>
      <c r="O315" s="42"/>
      <c r="P315" s="42"/>
      <c r="Q315" s="42"/>
      <c r="R315" s="42"/>
      <c r="S315" s="42"/>
      <c r="T315" s="78"/>
      <c r="AT315" s="24" t="s">
        <v>135</v>
      </c>
      <c r="AU315" s="24" t="s">
        <v>134</v>
      </c>
    </row>
    <row r="316" spans="2:65" s="1" customFormat="1" ht="40.5">
      <c r="B316" s="41"/>
      <c r="C316" s="63"/>
      <c r="D316" s="208" t="s">
        <v>299</v>
      </c>
      <c r="E316" s="63"/>
      <c r="F316" s="236" t="s">
        <v>747</v>
      </c>
      <c r="G316" s="63"/>
      <c r="H316" s="63"/>
      <c r="I316" s="163"/>
      <c r="J316" s="63"/>
      <c r="K316" s="63"/>
      <c r="L316" s="61"/>
      <c r="M316" s="207"/>
      <c r="N316" s="42"/>
      <c r="O316" s="42"/>
      <c r="P316" s="42"/>
      <c r="Q316" s="42"/>
      <c r="R316" s="42"/>
      <c r="S316" s="42"/>
      <c r="T316" s="78"/>
      <c r="AT316" s="24" t="s">
        <v>299</v>
      </c>
      <c r="AU316" s="24" t="s">
        <v>134</v>
      </c>
    </row>
    <row r="317" spans="2:65" s="11" customFormat="1" ht="13.5">
      <c r="B317" s="210"/>
      <c r="C317" s="211"/>
      <c r="D317" s="208" t="s">
        <v>171</v>
      </c>
      <c r="E317" s="212" t="s">
        <v>21</v>
      </c>
      <c r="F317" s="213" t="s">
        <v>6353</v>
      </c>
      <c r="G317" s="211"/>
      <c r="H317" s="214">
        <v>1</v>
      </c>
      <c r="I317" s="215"/>
      <c r="J317" s="211"/>
      <c r="K317" s="211"/>
      <c r="L317" s="216"/>
      <c r="M317" s="217"/>
      <c r="N317" s="218"/>
      <c r="O317" s="218"/>
      <c r="P317" s="218"/>
      <c r="Q317" s="218"/>
      <c r="R317" s="218"/>
      <c r="S317" s="218"/>
      <c r="T317" s="219"/>
      <c r="AT317" s="220" t="s">
        <v>171</v>
      </c>
      <c r="AU317" s="220" t="s">
        <v>134</v>
      </c>
      <c r="AV317" s="11" t="s">
        <v>134</v>
      </c>
      <c r="AW317" s="11" t="s">
        <v>33</v>
      </c>
      <c r="AX317" s="11" t="s">
        <v>70</v>
      </c>
      <c r="AY317" s="220" t="s">
        <v>126</v>
      </c>
    </row>
    <row r="318" spans="2:65" s="12" customFormat="1" ht="13.5">
      <c r="B318" s="221"/>
      <c r="C318" s="222"/>
      <c r="D318" s="205" t="s">
        <v>171</v>
      </c>
      <c r="E318" s="248" t="s">
        <v>21</v>
      </c>
      <c r="F318" s="249" t="s">
        <v>174</v>
      </c>
      <c r="G318" s="222"/>
      <c r="H318" s="250">
        <v>1</v>
      </c>
      <c r="I318" s="226"/>
      <c r="J318" s="222"/>
      <c r="K318" s="222"/>
      <c r="L318" s="227"/>
      <c r="M318" s="228"/>
      <c r="N318" s="229"/>
      <c r="O318" s="229"/>
      <c r="P318" s="229"/>
      <c r="Q318" s="229"/>
      <c r="R318" s="229"/>
      <c r="S318" s="229"/>
      <c r="T318" s="230"/>
      <c r="AT318" s="231" t="s">
        <v>171</v>
      </c>
      <c r="AU318" s="231" t="s">
        <v>134</v>
      </c>
      <c r="AV318" s="12" t="s">
        <v>133</v>
      </c>
      <c r="AW318" s="12" t="s">
        <v>33</v>
      </c>
      <c r="AX318" s="12" t="s">
        <v>78</v>
      </c>
      <c r="AY318" s="231" t="s">
        <v>126</v>
      </c>
    </row>
    <row r="319" spans="2:65" s="1" customFormat="1" ht="22.5" customHeight="1">
      <c r="B319" s="41"/>
      <c r="C319" s="193" t="s">
        <v>508</v>
      </c>
      <c r="D319" s="193" t="s">
        <v>129</v>
      </c>
      <c r="E319" s="194" t="s">
        <v>6354</v>
      </c>
      <c r="F319" s="195" t="s">
        <v>6355</v>
      </c>
      <c r="G319" s="196" t="s">
        <v>489</v>
      </c>
      <c r="H319" s="197">
        <v>7</v>
      </c>
      <c r="I319" s="198"/>
      <c r="J319" s="199">
        <f>ROUND(I319*H319,2)</f>
        <v>0</v>
      </c>
      <c r="K319" s="195" t="s">
        <v>160</v>
      </c>
      <c r="L319" s="61"/>
      <c r="M319" s="200" t="s">
        <v>21</v>
      </c>
      <c r="N319" s="201" t="s">
        <v>42</v>
      </c>
      <c r="O319" s="42"/>
      <c r="P319" s="202">
        <f>O319*H319</f>
        <v>0</v>
      </c>
      <c r="Q319" s="202">
        <v>0</v>
      </c>
      <c r="R319" s="202">
        <f>Q319*H319</f>
        <v>0</v>
      </c>
      <c r="S319" s="202">
        <v>0</v>
      </c>
      <c r="T319" s="203">
        <f>S319*H319</f>
        <v>0</v>
      </c>
      <c r="AR319" s="24" t="s">
        <v>133</v>
      </c>
      <c r="AT319" s="24" t="s">
        <v>129</v>
      </c>
      <c r="AU319" s="24" t="s">
        <v>134</v>
      </c>
      <c r="AY319" s="24" t="s">
        <v>126</v>
      </c>
      <c r="BE319" s="204">
        <f>IF(N319="základní",J319,0)</f>
        <v>0</v>
      </c>
      <c r="BF319" s="204">
        <f>IF(N319="snížená",J319,0)</f>
        <v>0</v>
      </c>
      <c r="BG319" s="204">
        <f>IF(N319="zákl. přenesená",J319,0)</f>
        <v>0</v>
      </c>
      <c r="BH319" s="204">
        <f>IF(N319="sníž. přenesená",J319,0)</f>
        <v>0</v>
      </c>
      <c r="BI319" s="204">
        <f>IF(N319="nulová",J319,0)</f>
        <v>0</v>
      </c>
      <c r="BJ319" s="24" t="s">
        <v>134</v>
      </c>
      <c r="BK319" s="204">
        <f>ROUND(I319*H319,2)</f>
        <v>0</v>
      </c>
      <c r="BL319" s="24" t="s">
        <v>133</v>
      </c>
      <c r="BM319" s="24" t="s">
        <v>511</v>
      </c>
    </row>
    <row r="320" spans="2:65" s="1" customFormat="1" ht="27">
      <c r="B320" s="41"/>
      <c r="C320" s="63"/>
      <c r="D320" s="208" t="s">
        <v>135</v>
      </c>
      <c r="E320" s="63"/>
      <c r="F320" s="209" t="s">
        <v>6356</v>
      </c>
      <c r="G320" s="63"/>
      <c r="H320" s="63"/>
      <c r="I320" s="163"/>
      <c r="J320" s="63"/>
      <c r="K320" s="63"/>
      <c r="L320" s="61"/>
      <c r="M320" s="207"/>
      <c r="N320" s="42"/>
      <c r="O320" s="42"/>
      <c r="P320" s="42"/>
      <c r="Q320" s="42"/>
      <c r="R320" s="42"/>
      <c r="S320" s="42"/>
      <c r="T320" s="78"/>
      <c r="AT320" s="24" t="s">
        <v>135</v>
      </c>
      <c r="AU320" s="24" t="s">
        <v>134</v>
      </c>
    </row>
    <row r="321" spans="2:65" s="1" customFormat="1" ht="175.5">
      <c r="B321" s="41"/>
      <c r="C321" s="63"/>
      <c r="D321" s="208" t="s">
        <v>299</v>
      </c>
      <c r="E321" s="63"/>
      <c r="F321" s="236" t="s">
        <v>6357</v>
      </c>
      <c r="G321" s="63"/>
      <c r="H321" s="63"/>
      <c r="I321" s="163"/>
      <c r="J321" s="63"/>
      <c r="K321" s="63"/>
      <c r="L321" s="61"/>
      <c r="M321" s="207"/>
      <c r="N321" s="42"/>
      <c r="O321" s="42"/>
      <c r="P321" s="42"/>
      <c r="Q321" s="42"/>
      <c r="R321" s="42"/>
      <c r="S321" s="42"/>
      <c r="T321" s="78"/>
      <c r="AT321" s="24" t="s">
        <v>299</v>
      </c>
      <c r="AU321" s="24" t="s">
        <v>134</v>
      </c>
    </row>
    <row r="322" spans="2:65" s="13" customFormat="1" ht="13.5">
      <c r="B322" s="237"/>
      <c r="C322" s="238"/>
      <c r="D322" s="208" t="s">
        <v>171</v>
      </c>
      <c r="E322" s="239" t="s">
        <v>21</v>
      </c>
      <c r="F322" s="240" t="s">
        <v>6305</v>
      </c>
      <c r="G322" s="238"/>
      <c r="H322" s="241" t="s">
        <v>21</v>
      </c>
      <c r="I322" s="242"/>
      <c r="J322" s="238"/>
      <c r="K322" s="238"/>
      <c r="L322" s="243"/>
      <c r="M322" s="244"/>
      <c r="N322" s="245"/>
      <c r="O322" s="245"/>
      <c r="P322" s="245"/>
      <c r="Q322" s="245"/>
      <c r="R322" s="245"/>
      <c r="S322" s="245"/>
      <c r="T322" s="246"/>
      <c r="AT322" s="247" t="s">
        <v>171</v>
      </c>
      <c r="AU322" s="247" t="s">
        <v>134</v>
      </c>
      <c r="AV322" s="13" t="s">
        <v>78</v>
      </c>
      <c r="AW322" s="13" t="s">
        <v>33</v>
      </c>
      <c r="AX322" s="13" t="s">
        <v>70</v>
      </c>
      <c r="AY322" s="247" t="s">
        <v>126</v>
      </c>
    </row>
    <row r="323" spans="2:65" s="11" customFormat="1" ht="13.5">
      <c r="B323" s="210"/>
      <c r="C323" s="211"/>
      <c r="D323" s="208" t="s">
        <v>171</v>
      </c>
      <c r="E323" s="212" t="s">
        <v>21</v>
      </c>
      <c r="F323" s="213" t="s">
        <v>6358</v>
      </c>
      <c r="G323" s="211"/>
      <c r="H323" s="214">
        <v>7</v>
      </c>
      <c r="I323" s="215"/>
      <c r="J323" s="211"/>
      <c r="K323" s="211"/>
      <c r="L323" s="216"/>
      <c r="M323" s="217"/>
      <c r="N323" s="218"/>
      <c r="O323" s="218"/>
      <c r="P323" s="218"/>
      <c r="Q323" s="218"/>
      <c r="R323" s="218"/>
      <c r="S323" s="218"/>
      <c r="T323" s="219"/>
      <c r="AT323" s="220" t="s">
        <v>171</v>
      </c>
      <c r="AU323" s="220" t="s">
        <v>134</v>
      </c>
      <c r="AV323" s="11" t="s">
        <v>134</v>
      </c>
      <c r="AW323" s="11" t="s">
        <v>33</v>
      </c>
      <c r="AX323" s="11" t="s">
        <v>70</v>
      </c>
      <c r="AY323" s="220" t="s">
        <v>126</v>
      </c>
    </row>
    <row r="324" spans="2:65" s="12" customFormat="1" ht="13.5">
      <c r="B324" s="221"/>
      <c r="C324" s="222"/>
      <c r="D324" s="205" t="s">
        <v>171</v>
      </c>
      <c r="E324" s="248" t="s">
        <v>21</v>
      </c>
      <c r="F324" s="249" t="s">
        <v>174</v>
      </c>
      <c r="G324" s="222"/>
      <c r="H324" s="250">
        <v>7</v>
      </c>
      <c r="I324" s="226"/>
      <c r="J324" s="222"/>
      <c r="K324" s="222"/>
      <c r="L324" s="227"/>
      <c r="M324" s="228"/>
      <c r="N324" s="229"/>
      <c r="O324" s="229"/>
      <c r="P324" s="229"/>
      <c r="Q324" s="229"/>
      <c r="R324" s="229"/>
      <c r="S324" s="229"/>
      <c r="T324" s="230"/>
      <c r="AT324" s="231" t="s">
        <v>171</v>
      </c>
      <c r="AU324" s="231" t="s">
        <v>134</v>
      </c>
      <c r="AV324" s="12" t="s">
        <v>133</v>
      </c>
      <c r="AW324" s="12" t="s">
        <v>33</v>
      </c>
      <c r="AX324" s="12" t="s">
        <v>78</v>
      </c>
      <c r="AY324" s="231" t="s">
        <v>126</v>
      </c>
    </row>
    <row r="325" spans="2:65" s="1" customFormat="1" ht="22.5" customHeight="1">
      <c r="B325" s="41"/>
      <c r="C325" s="193" t="s">
        <v>370</v>
      </c>
      <c r="D325" s="193" t="s">
        <v>129</v>
      </c>
      <c r="E325" s="194" t="s">
        <v>6359</v>
      </c>
      <c r="F325" s="195" t="s">
        <v>6360</v>
      </c>
      <c r="G325" s="196" t="s">
        <v>489</v>
      </c>
      <c r="H325" s="197">
        <v>1</v>
      </c>
      <c r="I325" s="198"/>
      <c r="J325" s="199">
        <f>ROUND(I325*H325,2)</f>
        <v>0</v>
      </c>
      <c r="K325" s="195" t="s">
        <v>160</v>
      </c>
      <c r="L325" s="61"/>
      <c r="M325" s="200" t="s">
        <v>21</v>
      </c>
      <c r="N325" s="201" t="s">
        <v>42</v>
      </c>
      <c r="O325" s="42"/>
      <c r="P325" s="202">
        <f>O325*H325</f>
        <v>0</v>
      </c>
      <c r="Q325" s="202">
        <v>0</v>
      </c>
      <c r="R325" s="202">
        <f>Q325*H325</f>
        <v>0</v>
      </c>
      <c r="S325" s="202">
        <v>0</v>
      </c>
      <c r="T325" s="203">
        <f>S325*H325</f>
        <v>0</v>
      </c>
      <c r="AR325" s="24" t="s">
        <v>133</v>
      </c>
      <c r="AT325" s="24" t="s">
        <v>129</v>
      </c>
      <c r="AU325" s="24" t="s">
        <v>134</v>
      </c>
      <c r="AY325" s="24" t="s">
        <v>126</v>
      </c>
      <c r="BE325" s="204">
        <f>IF(N325="základní",J325,0)</f>
        <v>0</v>
      </c>
      <c r="BF325" s="204">
        <f>IF(N325="snížená",J325,0)</f>
        <v>0</v>
      </c>
      <c r="BG325" s="204">
        <f>IF(N325="zákl. přenesená",J325,0)</f>
        <v>0</v>
      </c>
      <c r="BH325" s="204">
        <f>IF(N325="sníž. přenesená",J325,0)</f>
        <v>0</v>
      </c>
      <c r="BI325" s="204">
        <f>IF(N325="nulová",J325,0)</f>
        <v>0</v>
      </c>
      <c r="BJ325" s="24" t="s">
        <v>134</v>
      </c>
      <c r="BK325" s="204">
        <f>ROUND(I325*H325,2)</f>
        <v>0</v>
      </c>
      <c r="BL325" s="24" t="s">
        <v>133</v>
      </c>
      <c r="BM325" s="24" t="s">
        <v>514</v>
      </c>
    </row>
    <row r="326" spans="2:65" s="1" customFormat="1" ht="27">
      <c r="B326" s="41"/>
      <c r="C326" s="63"/>
      <c r="D326" s="208" t="s">
        <v>135</v>
      </c>
      <c r="E326" s="63"/>
      <c r="F326" s="209" t="s">
        <v>6361</v>
      </c>
      <c r="G326" s="63"/>
      <c r="H326" s="63"/>
      <c r="I326" s="163"/>
      <c r="J326" s="63"/>
      <c r="K326" s="63"/>
      <c r="L326" s="61"/>
      <c r="M326" s="207"/>
      <c r="N326" s="42"/>
      <c r="O326" s="42"/>
      <c r="P326" s="42"/>
      <c r="Q326" s="42"/>
      <c r="R326" s="42"/>
      <c r="S326" s="42"/>
      <c r="T326" s="78"/>
      <c r="AT326" s="24" t="s">
        <v>135</v>
      </c>
      <c r="AU326" s="24" t="s">
        <v>134</v>
      </c>
    </row>
    <row r="327" spans="2:65" s="1" customFormat="1" ht="175.5">
      <c r="B327" s="41"/>
      <c r="C327" s="63"/>
      <c r="D327" s="208" t="s">
        <v>299</v>
      </c>
      <c r="E327" s="63"/>
      <c r="F327" s="236" t="s">
        <v>6357</v>
      </c>
      <c r="G327" s="63"/>
      <c r="H327" s="63"/>
      <c r="I327" s="163"/>
      <c r="J327" s="63"/>
      <c r="K327" s="63"/>
      <c r="L327" s="61"/>
      <c r="M327" s="207"/>
      <c r="N327" s="42"/>
      <c r="O327" s="42"/>
      <c r="P327" s="42"/>
      <c r="Q327" s="42"/>
      <c r="R327" s="42"/>
      <c r="S327" s="42"/>
      <c r="T327" s="78"/>
      <c r="AT327" s="24" t="s">
        <v>299</v>
      </c>
      <c r="AU327" s="24" t="s">
        <v>134</v>
      </c>
    </row>
    <row r="328" spans="2:65" s="13" customFormat="1" ht="13.5">
      <c r="B328" s="237"/>
      <c r="C328" s="238"/>
      <c r="D328" s="208" t="s">
        <v>171</v>
      </c>
      <c r="E328" s="239" t="s">
        <v>21</v>
      </c>
      <c r="F328" s="240" t="s">
        <v>6305</v>
      </c>
      <c r="G328" s="238"/>
      <c r="H328" s="241" t="s">
        <v>21</v>
      </c>
      <c r="I328" s="242"/>
      <c r="J328" s="238"/>
      <c r="K328" s="238"/>
      <c r="L328" s="243"/>
      <c r="M328" s="244"/>
      <c r="N328" s="245"/>
      <c r="O328" s="245"/>
      <c r="P328" s="245"/>
      <c r="Q328" s="245"/>
      <c r="R328" s="245"/>
      <c r="S328" s="245"/>
      <c r="T328" s="246"/>
      <c r="AT328" s="247" t="s">
        <v>171</v>
      </c>
      <c r="AU328" s="247" t="s">
        <v>134</v>
      </c>
      <c r="AV328" s="13" t="s">
        <v>78</v>
      </c>
      <c r="AW328" s="13" t="s">
        <v>33</v>
      </c>
      <c r="AX328" s="13" t="s">
        <v>70</v>
      </c>
      <c r="AY328" s="247" t="s">
        <v>126</v>
      </c>
    </row>
    <row r="329" spans="2:65" s="11" customFormat="1" ht="13.5">
      <c r="B329" s="210"/>
      <c r="C329" s="211"/>
      <c r="D329" s="208" t="s">
        <v>171</v>
      </c>
      <c r="E329" s="212" t="s">
        <v>21</v>
      </c>
      <c r="F329" s="213" t="s">
        <v>6362</v>
      </c>
      <c r="G329" s="211"/>
      <c r="H329" s="214">
        <v>1</v>
      </c>
      <c r="I329" s="215"/>
      <c r="J329" s="211"/>
      <c r="K329" s="211"/>
      <c r="L329" s="216"/>
      <c r="M329" s="217"/>
      <c r="N329" s="218"/>
      <c r="O329" s="218"/>
      <c r="P329" s="218"/>
      <c r="Q329" s="218"/>
      <c r="R329" s="218"/>
      <c r="S329" s="218"/>
      <c r="T329" s="219"/>
      <c r="AT329" s="220" t="s">
        <v>171</v>
      </c>
      <c r="AU329" s="220" t="s">
        <v>134</v>
      </c>
      <c r="AV329" s="11" t="s">
        <v>134</v>
      </c>
      <c r="AW329" s="11" t="s">
        <v>33</v>
      </c>
      <c r="AX329" s="11" t="s">
        <v>70</v>
      </c>
      <c r="AY329" s="220" t="s">
        <v>126</v>
      </c>
    </row>
    <row r="330" spans="2:65" s="12" customFormat="1" ht="13.5">
      <c r="B330" s="221"/>
      <c r="C330" s="222"/>
      <c r="D330" s="205" t="s">
        <v>171</v>
      </c>
      <c r="E330" s="248" t="s">
        <v>21</v>
      </c>
      <c r="F330" s="249" t="s">
        <v>174</v>
      </c>
      <c r="G330" s="222"/>
      <c r="H330" s="250">
        <v>1</v>
      </c>
      <c r="I330" s="226"/>
      <c r="J330" s="222"/>
      <c r="K330" s="222"/>
      <c r="L330" s="227"/>
      <c r="M330" s="228"/>
      <c r="N330" s="229"/>
      <c r="O330" s="229"/>
      <c r="P330" s="229"/>
      <c r="Q330" s="229"/>
      <c r="R330" s="229"/>
      <c r="S330" s="229"/>
      <c r="T330" s="230"/>
      <c r="AT330" s="231" t="s">
        <v>171</v>
      </c>
      <c r="AU330" s="231" t="s">
        <v>134</v>
      </c>
      <c r="AV330" s="12" t="s">
        <v>133</v>
      </c>
      <c r="AW330" s="12" t="s">
        <v>33</v>
      </c>
      <c r="AX330" s="12" t="s">
        <v>78</v>
      </c>
      <c r="AY330" s="231" t="s">
        <v>126</v>
      </c>
    </row>
    <row r="331" spans="2:65" s="1" customFormat="1" ht="22.5" customHeight="1">
      <c r="B331" s="41"/>
      <c r="C331" s="193" t="s">
        <v>517</v>
      </c>
      <c r="D331" s="193" t="s">
        <v>129</v>
      </c>
      <c r="E331" s="194" t="s">
        <v>6363</v>
      </c>
      <c r="F331" s="195" t="s">
        <v>6364</v>
      </c>
      <c r="G331" s="196" t="s">
        <v>489</v>
      </c>
      <c r="H331" s="197">
        <v>24</v>
      </c>
      <c r="I331" s="198"/>
      <c r="J331" s="199">
        <f>ROUND(I331*H331,2)</f>
        <v>0</v>
      </c>
      <c r="K331" s="195" t="s">
        <v>160</v>
      </c>
      <c r="L331" s="61"/>
      <c r="M331" s="200" t="s">
        <v>21</v>
      </c>
      <c r="N331" s="201" t="s">
        <v>42</v>
      </c>
      <c r="O331" s="42"/>
      <c r="P331" s="202">
        <f>O331*H331</f>
        <v>0</v>
      </c>
      <c r="Q331" s="202">
        <v>0</v>
      </c>
      <c r="R331" s="202">
        <f>Q331*H331</f>
        <v>0</v>
      </c>
      <c r="S331" s="202">
        <v>0</v>
      </c>
      <c r="T331" s="203">
        <f>S331*H331</f>
        <v>0</v>
      </c>
      <c r="AR331" s="24" t="s">
        <v>133</v>
      </c>
      <c r="AT331" s="24" t="s">
        <v>129</v>
      </c>
      <c r="AU331" s="24" t="s">
        <v>134</v>
      </c>
      <c r="AY331" s="24" t="s">
        <v>126</v>
      </c>
      <c r="BE331" s="204">
        <f>IF(N331="základní",J331,0)</f>
        <v>0</v>
      </c>
      <c r="BF331" s="204">
        <f>IF(N331="snížená",J331,0)</f>
        <v>0</v>
      </c>
      <c r="BG331" s="204">
        <f>IF(N331="zákl. přenesená",J331,0)</f>
        <v>0</v>
      </c>
      <c r="BH331" s="204">
        <f>IF(N331="sníž. přenesená",J331,0)</f>
        <v>0</v>
      </c>
      <c r="BI331" s="204">
        <f>IF(N331="nulová",J331,0)</f>
        <v>0</v>
      </c>
      <c r="BJ331" s="24" t="s">
        <v>134</v>
      </c>
      <c r="BK331" s="204">
        <f>ROUND(I331*H331,2)</f>
        <v>0</v>
      </c>
      <c r="BL331" s="24" t="s">
        <v>133</v>
      </c>
      <c r="BM331" s="24" t="s">
        <v>520</v>
      </c>
    </row>
    <row r="332" spans="2:65" s="1" customFormat="1" ht="27">
      <c r="B332" s="41"/>
      <c r="C332" s="63"/>
      <c r="D332" s="208" t="s">
        <v>135</v>
      </c>
      <c r="E332" s="63"/>
      <c r="F332" s="209" t="s">
        <v>6365</v>
      </c>
      <c r="G332" s="63"/>
      <c r="H332" s="63"/>
      <c r="I332" s="163"/>
      <c r="J332" s="63"/>
      <c r="K332" s="63"/>
      <c r="L332" s="61"/>
      <c r="M332" s="207"/>
      <c r="N332" s="42"/>
      <c r="O332" s="42"/>
      <c r="P332" s="42"/>
      <c r="Q332" s="42"/>
      <c r="R332" s="42"/>
      <c r="S332" s="42"/>
      <c r="T332" s="78"/>
      <c r="AT332" s="24" t="s">
        <v>135</v>
      </c>
      <c r="AU332" s="24" t="s">
        <v>134</v>
      </c>
    </row>
    <row r="333" spans="2:65" s="1" customFormat="1" ht="175.5">
      <c r="B333" s="41"/>
      <c r="C333" s="63"/>
      <c r="D333" s="208" t="s">
        <v>299</v>
      </c>
      <c r="E333" s="63"/>
      <c r="F333" s="236" t="s">
        <v>6357</v>
      </c>
      <c r="G333" s="63"/>
      <c r="H333" s="63"/>
      <c r="I333" s="163"/>
      <c r="J333" s="63"/>
      <c r="K333" s="63"/>
      <c r="L333" s="61"/>
      <c r="M333" s="207"/>
      <c r="N333" s="42"/>
      <c r="O333" s="42"/>
      <c r="P333" s="42"/>
      <c r="Q333" s="42"/>
      <c r="R333" s="42"/>
      <c r="S333" s="42"/>
      <c r="T333" s="78"/>
      <c r="AT333" s="24" t="s">
        <v>299</v>
      </c>
      <c r="AU333" s="24" t="s">
        <v>134</v>
      </c>
    </row>
    <row r="334" spans="2:65" s="13" customFormat="1" ht="13.5">
      <c r="B334" s="237"/>
      <c r="C334" s="238"/>
      <c r="D334" s="208" t="s">
        <v>171</v>
      </c>
      <c r="E334" s="239" t="s">
        <v>21</v>
      </c>
      <c r="F334" s="240" t="s">
        <v>6305</v>
      </c>
      <c r="G334" s="238"/>
      <c r="H334" s="241" t="s">
        <v>21</v>
      </c>
      <c r="I334" s="242"/>
      <c r="J334" s="238"/>
      <c r="K334" s="238"/>
      <c r="L334" s="243"/>
      <c r="M334" s="244"/>
      <c r="N334" s="245"/>
      <c r="O334" s="245"/>
      <c r="P334" s="245"/>
      <c r="Q334" s="245"/>
      <c r="R334" s="245"/>
      <c r="S334" s="245"/>
      <c r="T334" s="246"/>
      <c r="AT334" s="247" t="s">
        <v>171</v>
      </c>
      <c r="AU334" s="247" t="s">
        <v>134</v>
      </c>
      <c r="AV334" s="13" t="s">
        <v>78</v>
      </c>
      <c r="AW334" s="13" t="s">
        <v>33</v>
      </c>
      <c r="AX334" s="13" t="s">
        <v>70</v>
      </c>
      <c r="AY334" s="247" t="s">
        <v>126</v>
      </c>
    </row>
    <row r="335" spans="2:65" s="11" customFormat="1" ht="13.5">
      <c r="B335" s="210"/>
      <c r="C335" s="211"/>
      <c r="D335" s="208" t="s">
        <v>171</v>
      </c>
      <c r="E335" s="212" t="s">
        <v>21</v>
      </c>
      <c r="F335" s="213" t="s">
        <v>6366</v>
      </c>
      <c r="G335" s="211"/>
      <c r="H335" s="214">
        <v>24</v>
      </c>
      <c r="I335" s="215"/>
      <c r="J335" s="211"/>
      <c r="K335" s="211"/>
      <c r="L335" s="216"/>
      <c r="M335" s="217"/>
      <c r="N335" s="218"/>
      <c r="O335" s="218"/>
      <c r="P335" s="218"/>
      <c r="Q335" s="218"/>
      <c r="R335" s="218"/>
      <c r="S335" s="218"/>
      <c r="T335" s="219"/>
      <c r="AT335" s="220" t="s">
        <v>171</v>
      </c>
      <c r="AU335" s="220" t="s">
        <v>134</v>
      </c>
      <c r="AV335" s="11" t="s">
        <v>134</v>
      </c>
      <c r="AW335" s="11" t="s">
        <v>33</v>
      </c>
      <c r="AX335" s="11" t="s">
        <v>70</v>
      </c>
      <c r="AY335" s="220" t="s">
        <v>126</v>
      </c>
    </row>
    <row r="336" spans="2:65" s="12" customFormat="1" ht="13.5">
      <c r="B336" s="221"/>
      <c r="C336" s="222"/>
      <c r="D336" s="205" t="s">
        <v>171</v>
      </c>
      <c r="E336" s="248" t="s">
        <v>21</v>
      </c>
      <c r="F336" s="249" t="s">
        <v>174</v>
      </c>
      <c r="G336" s="222"/>
      <c r="H336" s="250">
        <v>24</v>
      </c>
      <c r="I336" s="226"/>
      <c r="J336" s="222"/>
      <c r="K336" s="222"/>
      <c r="L336" s="227"/>
      <c r="M336" s="228"/>
      <c r="N336" s="229"/>
      <c r="O336" s="229"/>
      <c r="P336" s="229"/>
      <c r="Q336" s="229"/>
      <c r="R336" s="229"/>
      <c r="S336" s="229"/>
      <c r="T336" s="230"/>
      <c r="AT336" s="231" t="s">
        <v>171</v>
      </c>
      <c r="AU336" s="231" t="s">
        <v>134</v>
      </c>
      <c r="AV336" s="12" t="s">
        <v>133</v>
      </c>
      <c r="AW336" s="12" t="s">
        <v>33</v>
      </c>
      <c r="AX336" s="12" t="s">
        <v>78</v>
      </c>
      <c r="AY336" s="231" t="s">
        <v>126</v>
      </c>
    </row>
    <row r="337" spans="2:65" s="1" customFormat="1" ht="22.5" customHeight="1">
      <c r="B337" s="41"/>
      <c r="C337" s="193" t="s">
        <v>376</v>
      </c>
      <c r="D337" s="193" t="s">
        <v>129</v>
      </c>
      <c r="E337" s="194" t="s">
        <v>6367</v>
      </c>
      <c r="F337" s="195" t="s">
        <v>6368</v>
      </c>
      <c r="G337" s="196" t="s">
        <v>489</v>
      </c>
      <c r="H337" s="197">
        <v>4</v>
      </c>
      <c r="I337" s="198"/>
      <c r="J337" s="199">
        <f>ROUND(I337*H337,2)</f>
        <v>0</v>
      </c>
      <c r="K337" s="195" t="s">
        <v>160</v>
      </c>
      <c r="L337" s="61"/>
      <c r="M337" s="200" t="s">
        <v>21</v>
      </c>
      <c r="N337" s="201" t="s">
        <v>42</v>
      </c>
      <c r="O337" s="42"/>
      <c r="P337" s="202">
        <f>O337*H337</f>
        <v>0</v>
      </c>
      <c r="Q337" s="202">
        <v>0</v>
      </c>
      <c r="R337" s="202">
        <f>Q337*H337</f>
        <v>0</v>
      </c>
      <c r="S337" s="202">
        <v>0</v>
      </c>
      <c r="T337" s="203">
        <f>S337*H337</f>
        <v>0</v>
      </c>
      <c r="AR337" s="24" t="s">
        <v>133</v>
      </c>
      <c r="AT337" s="24" t="s">
        <v>129</v>
      </c>
      <c r="AU337" s="24" t="s">
        <v>134</v>
      </c>
      <c r="AY337" s="24" t="s">
        <v>126</v>
      </c>
      <c r="BE337" s="204">
        <f>IF(N337="základní",J337,0)</f>
        <v>0</v>
      </c>
      <c r="BF337" s="204">
        <f>IF(N337="snížená",J337,0)</f>
        <v>0</v>
      </c>
      <c r="BG337" s="204">
        <f>IF(N337="zákl. přenesená",J337,0)</f>
        <v>0</v>
      </c>
      <c r="BH337" s="204">
        <f>IF(N337="sníž. přenesená",J337,0)</f>
        <v>0</v>
      </c>
      <c r="BI337" s="204">
        <f>IF(N337="nulová",J337,0)</f>
        <v>0</v>
      </c>
      <c r="BJ337" s="24" t="s">
        <v>134</v>
      </c>
      <c r="BK337" s="204">
        <f>ROUND(I337*H337,2)</f>
        <v>0</v>
      </c>
      <c r="BL337" s="24" t="s">
        <v>133</v>
      </c>
      <c r="BM337" s="24" t="s">
        <v>525</v>
      </c>
    </row>
    <row r="338" spans="2:65" s="1" customFormat="1" ht="27">
      <c r="B338" s="41"/>
      <c r="C338" s="63"/>
      <c r="D338" s="208" t="s">
        <v>135</v>
      </c>
      <c r="E338" s="63"/>
      <c r="F338" s="209" t="s">
        <v>6369</v>
      </c>
      <c r="G338" s="63"/>
      <c r="H338" s="63"/>
      <c r="I338" s="163"/>
      <c r="J338" s="63"/>
      <c r="K338" s="63"/>
      <c r="L338" s="61"/>
      <c r="M338" s="207"/>
      <c r="N338" s="42"/>
      <c r="O338" s="42"/>
      <c r="P338" s="42"/>
      <c r="Q338" s="42"/>
      <c r="R338" s="42"/>
      <c r="S338" s="42"/>
      <c r="T338" s="78"/>
      <c r="AT338" s="24" t="s">
        <v>135</v>
      </c>
      <c r="AU338" s="24" t="s">
        <v>134</v>
      </c>
    </row>
    <row r="339" spans="2:65" s="1" customFormat="1" ht="175.5">
      <c r="B339" s="41"/>
      <c r="C339" s="63"/>
      <c r="D339" s="208" t="s">
        <v>299</v>
      </c>
      <c r="E339" s="63"/>
      <c r="F339" s="236" t="s">
        <v>6357</v>
      </c>
      <c r="G339" s="63"/>
      <c r="H339" s="63"/>
      <c r="I339" s="163"/>
      <c r="J339" s="63"/>
      <c r="K339" s="63"/>
      <c r="L339" s="61"/>
      <c r="M339" s="207"/>
      <c r="N339" s="42"/>
      <c r="O339" s="42"/>
      <c r="P339" s="42"/>
      <c r="Q339" s="42"/>
      <c r="R339" s="42"/>
      <c r="S339" s="42"/>
      <c r="T339" s="78"/>
      <c r="AT339" s="24" t="s">
        <v>299</v>
      </c>
      <c r="AU339" s="24" t="s">
        <v>134</v>
      </c>
    </row>
    <row r="340" spans="2:65" s="13" customFormat="1" ht="13.5">
      <c r="B340" s="237"/>
      <c r="C340" s="238"/>
      <c r="D340" s="208" t="s">
        <v>171</v>
      </c>
      <c r="E340" s="239" t="s">
        <v>21</v>
      </c>
      <c r="F340" s="240" t="s">
        <v>6305</v>
      </c>
      <c r="G340" s="238"/>
      <c r="H340" s="241" t="s">
        <v>21</v>
      </c>
      <c r="I340" s="242"/>
      <c r="J340" s="238"/>
      <c r="K340" s="238"/>
      <c r="L340" s="243"/>
      <c r="M340" s="244"/>
      <c r="N340" s="245"/>
      <c r="O340" s="245"/>
      <c r="P340" s="245"/>
      <c r="Q340" s="245"/>
      <c r="R340" s="245"/>
      <c r="S340" s="245"/>
      <c r="T340" s="246"/>
      <c r="AT340" s="247" t="s">
        <v>171</v>
      </c>
      <c r="AU340" s="247" t="s">
        <v>134</v>
      </c>
      <c r="AV340" s="13" t="s">
        <v>78</v>
      </c>
      <c r="AW340" s="13" t="s">
        <v>33</v>
      </c>
      <c r="AX340" s="13" t="s">
        <v>70</v>
      </c>
      <c r="AY340" s="247" t="s">
        <v>126</v>
      </c>
    </row>
    <row r="341" spans="2:65" s="11" customFormat="1" ht="13.5">
      <c r="B341" s="210"/>
      <c r="C341" s="211"/>
      <c r="D341" s="208" t="s">
        <v>171</v>
      </c>
      <c r="E341" s="212" t="s">
        <v>21</v>
      </c>
      <c r="F341" s="213" t="s">
        <v>6370</v>
      </c>
      <c r="G341" s="211"/>
      <c r="H341" s="214">
        <v>4</v>
      </c>
      <c r="I341" s="215"/>
      <c r="J341" s="211"/>
      <c r="K341" s="211"/>
      <c r="L341" s="216"/>
      <c r="M341" s="217"/>
      <c r="N341" s="218"/>
      <c r="O341" s="218"/>
      <c r="P341" s="218"/>
      <c r="Q341" s="218"/>
      <c r="R341" s="218"/>
      <c r="S341" s="218"/>
      <c r="T341" s="219"/>
      <c r="AT341" s="220" t="s">
        <v>171</v>
      </c>
      <c r="AU341" s="220" t="s">
        <v>134</v>
      </c>
      <c r="AV341" s="11" t="s">
        <v>134</v>
      </c>
      <c r="AW341" s="11" t="s">
        <v>33</v>
      </c>
      <c r="AX341" s="11" t="s">
        <v>70</v>
      </c>
      <c r="AY341" s="220" t="s">
        <v>126</v>
      </c>
    </row>
    <row r="342" spans="2:65" s="12" customFormat="1" ht="13.5">
      <c r="B342" s="221"/>
      <c r="C342" s="222"/>
      <c r="D342" s="205" t="s">
        <v>171</v>
      </c>
      <c r="E342" s="248" t="s">
        <v>21</v>
      </c>
      <c r="F342" s="249" t="s">
        <v>174</v>
      </c>
      <c r="G342" s="222"/>
      <c r="H342" s="250">
        <v>4</v>
      </c>
      <c r="I342" s="226"/>
      <c r="J342" s="222"/>
      <c r="K342" s="222"/>
      <c r="L342" s="227"/>
      <c r="M342" s="228"/>
      <c r="N342" s="229"/>
      <c r="O342" s="229"/>
      <c r="P342" s="229"/>
      <c r="Q342" s="229"/>
      <c r="R342" s="229"/>
      <c r="S342" s="229"/>
      <c r="T342" s="230"/>
      <c r="AT342" s="231" t="s">
        <v>171</v>
      </c>
      <c r="AU342" s="231" t="s">
        <v>134</v>
      </c>
      <c r="AV342" s="12" t="s">
        <v>133</v>
      </c>
      <c r="AW342" s="12" t="s">
        <v>33</v>
      </c>
      <c r="AX342" s="12" t="s">
        <v>78</v>
      </c>
      <c r="AY342" s="231" t="s">
        <v>126</v>
      </c>
    </row>
    <row r="343" spans="2:65" s="1" customFormat="1" ht="22.5" customHeight="1">
      <c r="B343" s="41"/>
      <c r="C343" s="193" t="s">
        <v>529</v>
      </c>
      <c r="D343" s="193" t="s">
        <v>129</v>
      </c>
      <c r="E343" s="194" t="s">
        <v>6371</v>
      </c>
      <c r="F343" s="195" t="s">
        <v>6372</v>
      </c>
      <c r="G343" s="196" t="s">
        <v>489</v>
      </c>
      <c r="H343" s="197">
        <v>24</v>
      </c>
      <c r="I343" s="198"/>
      <c r="J343" s="199">
        <f>ROUND(I343*H343,2)</f>
        <v>0</v>
      </c>
      <c r="K343" s="195" t="s">
        <v>160</v>
      </c>
      <c r="L343" s="61"/>
      <c r="M343" s="200" t="s">
        <v>21</v>
      </c>
      <c r="N343" s="201" t="s">
        <v>42</v>
      </c>
      <c r="O343" s="42"/>
      <c r="P343" s="202">
        <f>O343*H343</f>
        <v>0</v>
      </c>
      <c r="Q343" s="202">
        <v>0</v>
      </c>
      <c r="R343" s="202">
        <f>Q343*H343</f>
        <v>0</v>
      </c>
      <c r="S343" s="202">
        <v>0</v>
      </c>
      <c r="T343" s="203">
        <f>S343*H343</f>
        <v>0</v>
      </c>
      <c r="AR343" s="24" t="s">
        <v>133</v>
      </c>
      <c r="AT343" s="24" t="s">
        <v>129</v>
      </c>
      <c r="AU343" s="24" t="s">
        <v>134</v>
      </c>
      <c r="AY343" s="24" t="s">
        <v>126</v>
      </c>
      <c r="BE343" s="204">
        <f>IF(N343="základní",J343,0)</f>
        <v>0</v>
      </c>
      <c r="BF343" s="204">
        <f>IF(N343="snížená",J343,0)</f>
        <v>0</v>
      </c>
      <c r="BG343" s="204">
        <f>IF(N343="zákl. přenesená",J343,0)</f>
        <v>0</v>
      </c>
      <c r="BH343" s="204">
        <f>IF(N343="sníž. přenesená",J343,0)</f>
        <v>0</v>
      </c>
      <c r="BI343" s="204">
        <f>IF(N343="nulová",J343,0)</f>
        <v>0</v>
      </c>
      <c r="BJ343" s="24" t="s">
        <v>134</v>
      </c>
      <c r="BK343" s="204">
        <f>ROUND(I343*H343,2)</f>
        <v>0</v>
      </c>
      <c r="BL343" s="24" t="s">
        <v>133</v>
      </c>
      <c r="BM343" s="24" t="s">
        <v>532</v>
      </c>
    </row>
    <row r="344" spans="2:65" s="1" customFormat="1" ht="27">
      <c r="B344" s="41"/>
      <c r="C344" s="63"/>
      <c r="D344" s="208" t="s">
        <v>135</v>
      </c>
      <c r="E344" s="63"/>
      <c r="F344" s="209" t="s">
        <v>6373</v>
      </c>
      <c r="G344" s="63"/>
      <c r="H344" s="63"/>
      <c r="I344" s="163"/>
      <c r="J344" s="63"/>
      <c r="K344" s="63"/>
      <c r="L344" s="61"/>
      <c r="M344" s="207"/>
      <c r="N344" s="42"/>
      <c r="O344" s="42"/>
      <c r="P344" s="42"/>
      <c r="Q344" s="42"/>
      <c r="R344" s="42"/>
      <c r="S344" s="42"/>
      <c r="T344" s="78"/>
      <c r="AT344" s="24" t="s">
        <v>135</v>
      </c>
      <c r="AU344" s="24" t="s">
        <v>134</v>
      </c>
    </row>
    <row r="345" spans="2:65" s="1" customFormat="1" ht="175.5">
      <c r="B345" s="41"/>
      <c r="C345" s="63"/>
      <c r="D345" s="208" t="s">
        <v>299</v>
      </c>
      <c r="E345" s="63"/>
      <c r="F345" s="236" t="s">
        <v>6357</v>
      </c>
      <c r="G345" s="63"/>
      <c r="H345" s="63"/>
      <c r="I345" s="163"/>
      <c r="J345" s="63"/>
      <c r="K345" s="63"/>
      <c r="L345" s="61"/>
      <c r="M345" s="207"/>
      <c r="N345" s="42"/>
      <c r="O345" s="42"/>
      <c r="P345" s="42"/>
      <c r="Q345" s="42"/>
      <c r="R345" s="42"/>
      <c r="S345" s="42"/>
      <c r="T345" s="78"/>
      <c r="AT345" s="24" t="s">
        <v>299</v>
      </c>
      <c r="AU345" s="24" t="s">
        <v>134</v>
      </c>
    </row>
    <row r="346" spans="2:65" s="13" customFormat="1" ht="13.5">
      <c r="B346" s="237"/>
      <c r="C346" s="238"/>
      <c r="D346" s="208" t="s">
        <v>171</v>
      </c>
      <c r="E346" s="239" t="s">
        <v>21</v>
      </c>
      <c r="F346" s="240" t="s">
        <v>6305</v>
      </c>
      <c r="G346" s="238"/>
      <c r="H346" s="241" t="s">
        <v>21</v>
      </c>
      <c r="I346" s="242"/>
      <c r="J346" s="238"/>
      <c r="K346" s="238"/>
      <c r="L346" s="243"/>
      <c r="M346" s="244"/>
      <c r="N346" s="245"/>
      <c r="O346" s="245"/>
      <c r="P346" s="245"/>
      <c r="Q346" s="245"/>
      <c r="R346" s="245"/>
      <c r="S346" s="245"/>
      <c r="T346" s="246"/>
      <c r="AT346" s="247" t="s">
        <v>171</v>
      </c>
      <c r="AU346" s="247" t="s">
        <v>134</v>
      </c>
      <c r="AV346" s="13" t="s">
        <v>78</v>
      </c>
      <c r="AW346" s="13" t="s">
        <v>33</v>
      </c>
      <c r="AX346" s="13" t="s">
        <v>70</v>
      </c>
      <c r="AY346" s="247" t="s">
        <v>126</v>
      </c>
    </row>
    <row r="347" spans="2:65" s="11" customFormat="1" ht="13.5">
      <c r="B347" s="210"/>
      <c r="C347" s="211"/>
      <c r="D347" s="208" t="s">
        <v>171</v>
      </c>
      <c r="E347" s="212" t="s">
        <v>21</v>
      </c>
      <c r="F347" s="213" t="s">
        <v>6374</v>
      </c>
      <c r="G347" s="211"/>
      <c r="H347" s="214">
        <v>24</v>
      </c>
      <c r="I347" s="215"/>
      <c r="J347" s="211"/>
      <c r="K347" s="211"/>
      <c r="L347" s="216"/>
      <c r="M347" s="217"/>
      <c r="N347" s="218"/>
      <c r="O347" s="218"/>
      <c r="P347" s="218"/>
      <c r="Q347" s="218"/>
      <c r="R347" s="218"/>
      <c r="S347" s="218"/>
      <c r="T347" s="219"/>
      <c r="AT347" s="220" t="s">
        <v>171</v>
      </c>
      <c r="AU347" s="220" t="s">
        <v>134</v>
      </c>
      <c r="AV347" s="11" t="s">
        <v>134</v>
      </c>
      <c r="AW347" s="11" t="s">
        <v>33</v>
      </c>
      <c r="AX347" s="11" t="s">
        <v>70</v>
      </c>
      <c r="AY347" s="220" t="s">
        <v>126</v>
      </c>
    </row>
    <row r="348" spans="2:65" s="12" customFormat="1" ht="13.5">
      <c r="B348" s="221"/>
      <c r="C348" s="222"/>
      <c r="D348" s="205" t="s">
        <v>171</v>
      </c>
      <c r="E348" s="248" t="s">
        <v>21</v>
      </c>
      <c r="F348" s="249" t="s">
        <v>174</v>
      </c>
      <c r="G348" s="222"/>
      <c r="H348" s="250">
        <v>24</v>
      </c>
      <c r="I348" s="226"/>
      <c r="J348" s="222"/>
      <c r="K348" s="222"/>
      <c r="L348" s="227"/>
      <c r="M348" s="228"/>
      <c r="N348" s="229"/>
      <c r="O348" s="229"/>
      <c r="P348" s="229"/>
      <c r="Q348" s="229"/>
      <c r="R348" s="229"/>
      <c r="S348" s="229"/>
      <c r="T348" s="230"/>
      <c r="AT348" s="231" t="s">
        <v>171</v>
      </c>
      <c r="AU348" s="231" t="s">
        <v>134</v>
      </c>
      <c r="AV348" s="12" t="s">
        <v>133</v>
      </c>
      <c r="AW348" s="12" t="s">
        <v>33</v>
      </c>
      <c r="AX348" s="12" t="s">
        <v>78</v>
      </c>
      <c r="AY348" s="231" t="s">
        <v>126</v>
      </c>
    </row>
    <row r="349" spans="2:65" s="1" customFormat="1" ht="22.5" customHeight="1">
      <c r="B349" s="41"/>
      <c r="C349" s="193" t="s">
        <v>381</v>
      </c>
      <c r="D349" s="193" t="s">
        <v>129</v>
      </c>
      <c r="E349" s="194" t="s">
        <v>757</v>
      </c>
      <c r="F349" s="195" t="s">
        <v>758</v>
      </c>
      <c r="G349" s="196" t="s">
        <v>308</v>
      </c>
      <c r="H349" s="197">
        <v>0.88600000000000001</v>
      </c>
      <c r="I349" s="198"/>
      <c r="J349" s="199">
        <f>ROUND(I349*H349,2)</f>
        <v>0</v>
      </c>
      <c r="K349" s="195" t="s">
        <v>160</v>
      </c>
      <c r="L349" s="61"/>
      <c r="M349" s="200" t="s">
        <v>21</v>
      </c>
      <c r="N349" s="201" t="s">
        <v>42</v>
      </c>
      <c r="O349" s="42"/>
      <c r="P349" s="202">
        <f>O349*H349</f>
        <v>0</v>
      </c>
      <c r="Q349" s="202">
        <v>0</v>
      </c>
      <c r="R349" s="202">
        <f>Q349*H349</f>
        <v>0</v>
      </c>
      <c r="S349" s="202">
        <v>0</v>
      </c>
      <c r="T349" s="203">
        <f>S349*H349</f>
        <v>0</v>
      </c>
      <c r="AR349" s="24" t="s">
        <v>133</v>
      </c>
      <c r="AT349" s="24" t="s">
        <v>129</v>
      </c>
      <c r="AU349" s="24" t="s">
        <v>134</v>
      </c>
      <c r="AY349" s="24" t="s">
        <v>126</v>
      </c>
      <c r="BE349" s="204">
        <f>IF(N349="základní",J349,0)</f>
        <v>0</v>
      </c>
      <c r="BF349" s="204">
        <f>IF(N349="snížená",J349,0)</f>
        <v>0</v>
      </c>
      <c r="BG349" s="204">
        <f>IF(N349="zákl. přenesená",J349,0)</f>
        <v>0</v>
      </c>
      <c r="BH349" s="204">
        <f>IF(N349="sníž. přenesená",J349,0)</f>
        <v>0</v>
      </c>
      <c r="BI349" s="204">
        <f>IF(N349="nulová",J349,0)</f>
        <v>0</v>
      </c>
      <c r="BJ349" s="24" t="s">
        <v>134</v>
      </c>
      <c r="BK349" s="204">
        <f>ROUND(I349*H349,2)</f>
        <v>0</v>
      </c>
      <c r="BL349" s="24" t="s">
        <v>133</v>
      </c>
      <c r="BM349" s="24" t="s">
        <v>543</v>
      </c>
    </row>
    <row r="350" spans="2:65" s="1" customFormat="1" ht="13.5">
      <c r="B350" s="41"/>
      <c r="C350" s="63"/>
      <c r="D350" s="208" t="s">
        <v>135</v>
      </c>
      <c r="E350" s="63"/>
      <c r="F350" s="209" t="s">
        <v>760</v>
      </c>
      <c r="G350" s="63"/>
      <c r="H350" s="63"/>
      <c r="I350" s="163"/>
      <c r="J350" s="63"/>
      <c r="K350" s="63"/>
      <c r="L350" s="61"/>
      <c r="M350" s="207"/>
      <c r="N350" s="42"/>
      <c r="O350" s="42"/>
      <c r="P350" s="42"/>
      <c r="Q350" s="42"/>
      <c r="R350" s="42"/>
      <c r="S350" s="42"/>
      <c r="T350" s="78"/>
      <c r="AT350" s="24" t="s">
        <v>135</v>
      </c>
      <c r="AU350" s="24" t="s">
        <v>134</v>
      </c>
    </row>
    <row r="351" spans="2:65" s="1" customFormat="1" ht="94.5">
      <c r="B351" s="41"/>
      <c r="C351" s="63"/>
      <c r="D351" s="205" t="s">
        <v>299</v>
      </c>
      <c r="E351" s="63"/>
      <c r="F351" s="235" t="s">
        <v>761</v>
      </c>
      <c r="G351" s="63"/>
      <c r="H351" s="63"/>
      <c r="I351" s="163"/>
      <c r="J351" s="63"/>
      <c r="K351" s="63"/>
      <c r="L351" s="61"/>
      <c r="M351" s="207"/>
      <c r="N351" s="42"/>
      <c r="O351" s="42"/>
      <c r="P351" s="42"/>
      <c r="Q351" s="42"/>
      <c r="R351" s="42"/>
      <c r="S351" s="42"/>
      <c r="T351" s="78"/>
      <c r="AT351" s="24" t="s">
        <v>299</v>
      </c>
      <c r="AU351" s="24" t="s">
        <v>134</v>
      </c>
    </row>
    <row r="352" spans="2:65" s="1" customFormat="1" ht="22.5" customHeight="1">
      <c r="B352" s="41"/>
      <c r="C352" s="193" t="s">
        <v>545</v>
      </c>
      <c r="D352" s="193" t="s">
        <v>129</v>
      </c>
      <c r="E352" s="194" t="s">
        <v>762</v>
      </c>
      <c r="F352" s="195" t="s">
        <v>763</v>
      </c>
      <c r="G352" s="196" t="s">
        <v>380</v>
      </c>
      <c r="H352" s="197">
        <v>0.54800000000000004</v>
      </c>
      <c r="I352" s="198"/>
      <c r="J352" s="199">
        <f>ROUND(I352*H352,2)</f>
        <v>0</v>
      </c>
      <c r="K352" s="195" t="s">
        <v>160</v>
      </c>
      <c r="L352" s="61"/>
      <c r="M352" s="200" t="s">
        <v>21</v>
      </c>
      <c r="N352" s="201" t="s">
        <v>42</v>
      </c>
      <c r="O352" s="42"/>
      <c r="P352" s="202">
        <f>O352*H352</f>
        <v>0</v>
      </c>
      <c r="Q352" s="202">
        <v>0</v>
      </c>
      <c r="R352" s="202">
        <f>Q352*H352</f>
        <v>0</v>
      </c>
      <c r="S352" s="202">
        <v>0</v>
      </c>
      <c r="T352" s="203">
        <f>S352*H352</f>
        <v>0</v>
      </c>
      <c r="AR352" s="24" t="s">
        <v>133</v>
      </c>
      <c r="AT352" s="24" t="s">
        <v>129</v>
      </c>
      <c r="AU352" s="24" t="s">
        <v>134</v>
      </c>
      <c r="AY352" s="24" t="s">
        <v>126</v>
      </c>
      <c r="BE352" s="204">
        <f>IF(N352="základní",J352,0)</f>
        <v>0</v>
      </c>
      <c r="BF352" s="204">
        <f>IF(N352="snížená",J352,0)</f>
        <v>0</v>
      </c>
      <c r="BG352" s="204">
        <f>IF(N352="zákl. přenesená",J352,0)</f>
        <v>0</v>
      </c>
      <c r="BH352" s="204">
        <f>IF(N352="sníž. přenesená",J352,0)</f>
        <v>0</v>
      </c>
      <c r="BI352" s="204">
        <f>IF(N352="nulová",J352,0)</f>
        <v>0</v>
      </c>
      <c r="BJ352" s="24" t="s">
        <v>134</v>
      </c>
      <c r="BK352" s="204">
        <f>ROUND(I352*H352,2)</f>
        <v>0</v>
      </c>
      <c r="BL352" s="24" t="s">
        <v>133</v>
      </c>
      <c r="BM352" s="24" t="s">
        <v>548</v>
      </c>
    </row>
    <row r="353" spans="2:65" s="1" customFormat="1" ht="27">
      <c r="B353" s="41"/>
      <c r="C353" s="63"/>
      <c r="D353" s="208" t="s">
        <v>135</v>
      </c>
      <c r="E353" s="63"/>
      <c r="F353" s="209" t="s">
        <v>765</v>
      </c>
      <c r="G353" s="63"/>
      <c r="H353" s="63"/>
      <c r="I353" s="163"/>
      <c r="J353" s="63"/>
      <c r="K353" s="63"/>
      <c r="L353" s="61"/>
      <c r="M353" s="207"/>
      <c r="N353" s="42"/>
      <c r="O353" s="42"/>
      <c r="P353" s="42"/>
      <c r="Q353" s="42"/>
      <c r="R353" s="42"/>
      <c r="S353" s="42"/>
      <c r="T353" s="78"/>
      <c r="AT353" s="24" t="s">
        <v>135</v>
      </c>
      <c r="AU353" s="24" t="s">
        <v>134</v>
      </c>
    </row>
    <row r="354" spans="2:65" s="1" customFormat="1" ht="67.5">
      <c r="B354" s="41"/>
      <c r="C354" s="63"/>
      <c r="D354" s="205" t="s">
        <v>299</v>
      </c>
      <c r="E354" s="63"/>
      <c r="F354" s="235" t="s">
        <v>766</v>
      </c>
      <c r="G354" s="63"/>
      <c r="H354" s="63"/>
      <c r="I354" s="163"/>
      <c r="J354" s="63"/>
      <c r="K354" s="63"/>
      <c r="L354" s="61"/>
      <c r="M354" s="207"/>
      <c r="N354" s="42"/>
      <c r="O354" s="42"/>
      <c r="P354" s="42"/>
      <c r="Q354" s="42"/>
      <c r="R354" s="42"/>
      <c r="S354" s="42"/>
      <c r="T354" s="78"/>
      <c r="AT354" s="24" t="s">
        <v>299</v>
      </c>
      <c r="AU354" s="24" t="s">
        <v>134</v>
      </c>
    </row>
    <row r="355" spans="2:65" s="1" customFormat="1" ht="22.5" customHeight="1">
      <c r="B355" s="41"/>
      <c r="C355" s="251" t="s">
        <v>385</v>
      </c>
      <c r="D355" s="251" t="s">
        <v>391</v>
      </c>
      <c r="E355" s="252" t="s">
        <v>6375</v>
      </c>
      <c r="F355" s="253" t="s">
        <v>6376</v>
      </c>
      <c r="G355" s="254" t="s">
        <v>380</v>
      </c>
      <c r="H355" s="255">
        <v>9.1999999999999998E-2</v>
      </c>
      <c r="I355" s="256"/>
      <c r="J355" s="257">
        <f>ROUND(I355*H355,2)</f>
        <v>0</v>
      </c>
      <c r="K355" s="253" t="s">
        <v>21</v>
      </c>
      <c r="L355" s="258"/>
      <c r="M355" s="259" t="s">
        <v>21</v>
      </c>
      <c r="N355" s="260" t="s">
        <v>42</v>
      </c>
      <c r="O355" s="42"/>
      <c r="P355" s="202">
        <f>O355*H355</f>
        <v>0</v>
      </c>
      <c r="Q355" s="202">
        <v>0</v>
      </c>
      <c r="R355" s="202">
        <f>Q355*H355</f>
        <v>0</v>
      </c>
      <c r="S355" s="202">
        <v>0</v>
      </c>
      <c r="T355" s="203">
        <f>S355*H355</f>
        <v>0</v>
      </c>
      <c r="AR355" s="24" t="s">
        <v>144</v>
      </c>
      <c r="AT355" s="24" t="s">
        <v>391</v>
      </c>
      <c r="AU355" s="24" t="s">
        <v>134</v>
      </c>
      <c r="AY355" s="24" t="s">
        <v>126</v>
      </c>
      <c r="BE355" s="204">
        <f>IF(N355="základní",J355,0)</f>
        <v>0</v>
      </c>
      <c r="BF355" s="204">
        <f>IF(N355="snížená",J355,0)</f>
        <v>0</v>
      </c>
      <c r="BG355" s="204">
        <f>IF(N355="zákl. přenesená",J355,0)</f>
        <v>0</v>
      </c>
      <c r="BH355" s="204">
        <f>IF(N355="sníž. přenesená",J355,0)</f>
        <v>0</v>
      </c>
      <c r="BI355" s="204">
        <f>IF(N355="nulová",J355,0)</f>
        <v>0</v>
      </c>
      <c r="BJ355" s="24" t="s">
        <v>134</v>
      </c>
      <c r="BK355" s="204">
        <f>ROUND(I355*H355,2)</f>
        <v>0</v>
      </c>
      <c r="BL355" s="24" t="s">
        <v>133</v>
      </c>
      <c r="BM355" s="24" t="s">
        <v>552</v>
      </c>
    </row>
    <row r="356" spans="2:65" s="1" customFormat="1" ht="13.5">
      <c r="B356" s="41"/>
      <c r="C356" s="63"/>
      <c r="D356" s="208" t="s">
        <v>135</v>
      </c>
      <c r="E356" s="63"/>
      <c r="F356" s="209" t="s">
        <v>6376</v>
      </c>
      <c r="G356" s="63"/>
      <c r="H356" s="63"/>
      <c r="I356" s="163"/>
      <c r="J356" s="63"/>
      <c r="K356" s="63"/>
      <c r="L356" s="61"/>
      <c r="M356" s="207"/>
      <c r="N356" s="42"/>
      <c r="O356" s="42"/>
      <c r="P356" s="42"/>
      <c r="Q356" s="42"/>
      <c r="R356" s="42"/>
      <c r="S356" s="42"/>
      <c r="T356" s="78"/>
      <c r="AT356" s="24" t="s">
        <v>135</v>
      </c>
      <c r="AU356" s="24" t="s">
        <v>134</v>
      </c>
    </row>
    <row r="357" spans="2:65" s="13" customFormat="1" ht="13.5">
      <c r="B357" s="237"/>
      <c r="C357" s="238"/>
      <c r="D357" s="208" t="s">
        <v>171</v>
      </c>
      <c r="E357" s="239" t="s">
        <v>21</v>
      </c>
      <c r="F357" s="240" t="s">
        <v>6377</v>
      </c>
      <c r="G357" s="238"/>
      <c r="H357" s="241" t="s">
        <v>21</v>
      </c>
      <c r="I357" s="242"/>
      <c r="J357" s="238"/>
      <c r="K357" s="238"/>
      <c r="L357" s="243"/>
      <c r="M357" s="244"/>
      <c r="N357" s="245"/>
      <c r="O357" s="245"/>
      <c r="P357" s="245"/>
      <c r="Q357" s="245"/>
      <c r="R357" s="245"/>
      <c r="S357" s="245"/>
      <c r="T357" s="246"/>
      <c r="AT357" s="247" t="s">
        <v>171</v>
      </c>
      <c r="AU357" s="247" t="s">
        <v>134</v>
      </c>
      <c r="AV357" s="13" t="s">
        <v>78</v>
      </c>
      <c r="AW357" s="13" t="s">
        <v>33</v>
      </c>
      <c r="AX357" s="13" t="s">
        <v>70</v>
      </c>
      <c r="AY357" s="247" t="s">
        <v>126</v>
      </c>
    </row>
    <row r="358" spans="2:65" s="11" customFormat="1" ht="13.5">
      <c r="B358" s="210"/>
      <c r="C358" s="211"/>
      <c r="D358" s="208" t="s">
        <v>171</v>
      </c>
      <c r="E358" s="212" t="s">
        <v>21</v>
      </c>
      <c r="F358" s="213" t="s">
        <v>6378</v>
      </c>
      <c r="G358" s="211"/>
      <c r="H358" s="214">
        <v>9.1999999999999998E-2</v>
      </c>
      <c r="I358" s="215"/>
      <c r="J358" s="211"/>
      <c r="K358" s="211"/>
      <c r="L358" s="216"/>
      <c r="M358" s="217"/>
      <c r="N358" s="218"/>
      <c r="O358" s="218"/>
      <c r="P358" s="218"/>
      <c r="Q358" s="218"/>
      <c r="R358" s="218"/>
      <c r="S358" s="218"/>
      <c r="T358" s="219"/>
      <c r="AT358" s="220" t="s">
        <v>171</v>
      </c>
      <c r="AU358" s="220" t="s">
        <v>134</v>
      </c>
      <c r="AV358" s="11" t="s">
        <v>134</v>
      </c>
      <c r="AW358" s="11" t="s">
        <v>33</v>
      </c>
      <c r="AX358" s="11" t="s">
        <v>70</v>
      </c>
      <c r="AY358" s="220" t="s">
        <v>126</v>
      </c>
    </row>
    <row r="359" spans="2:65" s="12" customFormat="1" ht="13.5">
      <c r="B359" s="221"/>
      <c r="C359" s="222"/>
      <c r="D359" s="205" t="s">
        <v>171</v>
      </c>
      <c r="E359" s="248" t="s">
        <v>21</v>
      </c>
      <c r="F359" s="249" t="s">
        <v>174</v>
      </c>
      <c r="G359" s="222"/>
      <c r="H359" s="250">
        <v>9.1999999999999998E-2</v>
      </c>
      <c r="I359" s="226"/>
      <c r="J359" s="222"/>
      <c r="K359" s="222"/>
      <c r="L359" s="227"/>
      <c r="M359" s="228"/>
      <c r="N359" s="229"/>
      <c r="O359" s="229"/>
      <c r="P359" s="229"/>
      <c r="Q359" s="229"/>
      <c r="R359" s="229"/>
      <c r="S359" s="229"/>
      <c r="T359" s="230"/>
      <c r="AT359" s="231" t="s">
        <v>171</v>
      </c>
      <c r="AU359" s="231" t="s">
        <v>134</v>
      </c>
      <c r="AV359" s="12" t="s">
        <v>133</v>
      </c>
      <c r="AW359" s="12" t="s">
        <v>33</v>
      </c>
      <c r="AX359" s="12" t="s">
        <v>78</v>
      </c>
      <c r="AY359" s="231" t="s">
        <v>126</v>
      </c>
    </row>
    <row r="360" spans="2:65" s="1" customFormat="1" ht="22.5" customHeight="1">
      <c r="B360" s="41"/>
      <c r="C360" s="251" t="s">
        <v>555</v>
      </c>
      <c r="D360" s="251" t="s">
        <v>391</v>
      </c>
      <c r="E360" s="252" t="s">
        <v>768</v>
      </c>
      <c r="F360" s="253" t="s">
        <v>769</v>
      </c>
      <c r="G360" s="254" t="s">
        <v>380</v>
      </c>
      <c r="H360" s="255">
        <v>0.45500000000000002</v>
      </c>
      <c r="I360" s="256"/>
      <c r="J360" s="257">
        <f>ROUND(I360*H360,2)</f>
        <v>0</v>
      </c>
      <c r="K360" s="253" t="s">
        <v>21</v>
      </c>
      <c r="L360" s="258"/>
      <c r="M360" s="259" t="s">
        <v>21</v>
      </c>
      <c r="N360" s="260" t="s">
        <v>42</v>
      </c>
      <c r="O360" s="42"/>
      <c r="P360" s="202">
        <f>O360*H360</f>
        <v>0</v>
      </c>
      <c r="Q360" s="202">
        <v>0</v>
      </c>
      <c r="R360" s="202">
        <f>Q360*H360</f>
        <v>0</v>
      </c>
      <c r="S360" s="202">
        <v>0</v>
      </c>
      <c r="T360" s="203">
        <f>S360*H360</f>
        <v>0</v>
      </c>
      <c r="AR360" s="24" t="s">
        <v>144</v>
      </c>
      <c r="AT360" s="24" t="s">
        <v>391</v>
      </c>
      <c r="AU360" s="24" t="s">
        <v>134</v>
      </c>
      <c r="AY360" s="24" t="s">
        <v>126</v>
      </c>
      <c r="BE360" s="204">
        <f>IF(N360="základní",J360,0)</f>
        <v>0</v>
      </c>
      <c r="BF360" s="204">
        <f>IF(N360="snížená",J360,0)</f>
        <v>0</v>
      </c>
      <c r="BG360" s="204">
        <f>IF(N360="zákl. přenesená",J360,0)</f>
        <v>0</v>
      </c>
      <c r="BH360" s="204">
        <f>IF(N360="sníž. přenesená",J360,0)</f>
        <v>0</v>
      </c>
      <c r="BI360" s="204">
        <f>IF(N360="nulová",J360,0)</f>
        <v>0</v>
      </c>
      <c r="BJ360" s="24" t="s">
        <v>134</v>
      </c>
      <c r="BK360" s="204">
        <f>ROUND(I360*H360,2)</f>
        <v>0</v>
      </c>
      <c r="BL360" s="24" t="s">
        <v>133</v>
      </c>
      <c r="BM360" s="24" t="s">
        <v>558</v>
      </c>
    </row>
    <row r="361" spans="2:65" s="1" customFormat="1" ht="13.5">
      <c r="B361" s="41"/>
      <c r="C361" s="63"/>
      <c r="D361" s="208" t="s">
        <v>135</v>
      </c>
      <c r="E361" s="63"/>
      <c r="F361" s="209" t="s">
        <v>769</v>
      </c>
      <c r="G361" s="63"/>
      <c r="H361" s="63"/>
      <c r="I361" s="163"/>
      <c r="J361" s="63"/>
      <c r="K361" s="63"/>
      <c r="L361" s="61"/>
      <c r="M361" s="207"/>
      <c r="N361" s="42"/>
      <c r="O361" s="42"/>
      <c r="P361" s="42"/>
      <c r="Q361" s="42"/>
      <c r="R361" s="42"/>
      <c r="S361" s="42"/>
      <c r="T361" s="78"/>
      <c r="AT361" s="24" t="s">
        <v>135</v>
      </c>
      <c r="AU361" s="24" t="s">
        <v>134</v>
      </c>
    </row>
    <row r="362" spans="2:65" s="13" customFormat="1" ht="13.5">
      <c r="B362" s="237"/>
      <c r="C362" s="238"/>
      <c r="D362" s="208" t="s">
        <v>171</v>
      </c>
      <c r="E362" s="239" t="s">
        <v>21</v>
      </c>
      <c r="F362" s="240" t="s">
        <v>6379</v>
      </c>
      <c r="G362" s="238"/>
      <c r="H362" s="241" t="s">
        <v>21</v>
      </c>
      <c r="I362" s="242"/>
      <c r="J362" s="238"/>
      <c r="K362" s="238"/>
      <c r="L362" s="243"/>
      <c r="M362" s="244"/>
      <c r="N362" s="245"/>
      <c r="O362" s="245"/>
      <c r="P362" s="245"/>
      <c r="Q362" s="245"/>
      <c r="R362" s="245"/>
      <c r="S362" s="245"/>
      <c r="T362" s="246"/>
      <c r="AT362" s="247" t="s">
        <v>171</v>
      </c>
      <c r="AU362" s="247" t="s">
        <v>134</v>
      </c>
      <c r="AV362" s="13" t="s">
        <v>78</v>
      </c>
      <c r="AW362" s="13" t="s">
        <v>33</v>
      </c>
      <c r="AX362" s="13" t="s">
        <v>70</v>
      </c>
      <c r="AY362" s="247" t="s">
        <v>126</v>
      </c>
    </row>
    <row r="363" spans="2:65" s="11" customFormat="1" ht="13.5">
      <c r="B363" s="210"/>
      <c r="C363" s="211"/>
      <c r="D363" s="208" t="s">
        <v>171</v>
      </c>
      <c r="E363" s="212" t="s">
        <v>21</v>
      </c>
      <c r="F363" s="213" t="s">
        <v>6380</v>
      </c>
      <c r="G363" s="211"/>
      <c r="H363" s="214">
        <v>3.5000000000000003E-2</v>
      </c>
      <c r="I363" s="215"/>
      <c r="J363" s="211"/>
      <c r="K363" s="211"/>
      <c r="L363" s="216"/>
      <c r="M363" s="217"/>
      <c r="N363" s="218"/>
      <c r="O363" s="218"/>
      <c r="P363" s="218"/>
      <c r="Q363" s="218"/>
      <c r="R363" s="218"/>
      <c r="S363" s="218"/>
      <c r="T363" s="219"/>
      <c r="AT363" s="220" t="s">
        <v>171</v>
      </c>
      <c r="AU363" s="220" t="s">
        <v>134</v>
      </c>
      <c r="AV363" s="11" t="s">
        <v>134</v>
      </c>
      <c r="AW363" s="11" t="s">
        <v>33</v>
      </c>
      <c r="AX363" s="11" t="s">
        <v>70</v>
      </c>
      <c r="AY363" s="220" t="s">
        <v>126</v>
      </c>
    </row>
    <row r="364" spans="2:65" s="11" customFormat="1" ht="13.5">
      <c r="B364" s="210"/>
      <c r="C364" s="211"/>
      <c r="D364" s="208" t="s">
        <v>171</v>
      </c>
      <c r="E364" s="212" t="s">
        <v>21</v>
      </c>
      <c r="F364" s="213" t="s">
        <v>6381</v>
      </c>
      <c r="G364" s="211"/>
      <c r="H364" s="214">
        <v>7.6999999999999999E-2</v>
      </c>
      <c r="I364" s="215"/>
      <c r="J364" s="211"/>
      <c r="K364" s="211"/>
      <c r="L364" s="216"/>
      <c r="M364" s="217"/>
      <c r="N364" s="218"/>
      <c r="O364" s="218"/>
      <c r="P364" s="218"/>
      <c r="Q364" s="218"/>
      <c r="R364" s="218"/>
      <c r="S364" s="218"/>
      <c r="T364" s="219"/>
      <c r="AT364" s="220" t="s">
        <v>171</v>
      </c>
      <c r="AU364" s="220" t="s">
        <v>134</v>
      </c>
      <c r="AV364" s="11" t="s">
        <v>134</v>
      </c>
      <c r="AW364" s="11" t="s">
        <v>33</v>
      </c>
      <c r="AX364" s="11" t="s">
        <v>70</v>
      </c>
      <c r="AY364" s="220" t="s">
        <v>126</v>
      </c>
    </row>
    <row r="365" spans="2:65" s="11" customFormat="1" ht="13.5">
      <c r="B365" s="210"/>
      <c r="C365" s="211"/>
      <c r="D365" s="208" t="s">
        <v>171</v>
      </c>
      <c r="E365" s="212" t="s">
        <v>21</v>
      </c>
      <c r="F365" s="213" t="s">
        <v>6382</v>
      </c>
      <c r="G365" s="211"/>
      <c r="H365" s="214">
        <v>5.3999999999999999E-2</v>
      </c>
      <c r="I365" s="215"/>
      <c r="J365" s="211"/>
      <c r="K365" s="211"/>
      <c r="L365" s="216"/>
      <c r="M365" s="217"/>
      <c r="N365" s="218"/>
      <c r="O365" s="218"/>
      <c r="P365" s="218"/>
      <c r="Q365" s="218"/>
      <c r="R365" s="218"/>
      <c r="S365" s="218"/>
      <c r="T365" s="219"/>
      <c r="AT365" s="220" t="s">
        <v>171</v>
      </c>
      <c r="AU365" s="220" t="s">
        <v>134</v>
      </c>
      <c r="AV365" s="11" t="s">
        <v>134</v>
      </c>
      <c r="AW365" s="11" t="s">
        <v>33</v>
      </c>
      <c r="AX365" s="11" t="s">
        <v>70</v>
      </c>
      <c r="AY365" s="220" t="s">
        <v>126</v>
      </c>
    </row>
    <row r="366" spans="2:65" s="11" customFormat="1" ht="13.5">
      <c r="B366" s="210"/>
      <c r="C366" s="211"/>
      <c r="D366" s="208" t="s">
        <v>171</v>
      </c>
      <c r="E366" s="212" t="s">
        <v>21</v>
      </c>
      <c r="F366" s="213" t="s">
        <v>6383</v>
      </c>
      <c r="G366" s="211"/>
      <c r="H366" s="214">
        <v>3.1E-2</v>
      </c>
      <c r="I366" s="215"/>
      <c r="J366" s="211"/>
      <c r="K366" s="211"/>
      <c r="L366" s="216"/>
      <c r="M366" s="217"/>
      <c r="N366" s="218"/>
      <c r="O366" s="218"/>
      <c r="P366" s="218"/>
      <c r="Q366" s="218"/>
      <c r="R366" s="218"/>
      <c r="S366" s="218"/>
      <c r="T366" s="219"/>
      <c r="AT366" s="220" t="s">
        <v>171</v>
      </c>
      <c r="AU366" s="220" t="s">
        <v>134</v>
      </c>
      <c r="AV366" s="11" t="s">
        <v>134</v>
      </c>
      <c r="AW366" s="11" t="s">
        <v>33</v>
      </c>
      <c r="AX366" s="11" t="s">
        <v>70</v>
      </c>
      <c r="AY366" s="220" t="s">
        <v>126</v>
      </c>
    </row>
    <row r="367" spans="2:65" s="11" customFormat="1" ht="13.5">
      <c r="B367" s="210"/>
      <c r="C367" s="211"/>
      <c r="D367" s="208" t="s">
        <v>171</v>
      </c>
      <c r="E367" s="212" t="s">
        <v>21</v>
      </c>
      <c r="F367" s="213" t="s">
        <v>6384</v>
      </c>
      <c r="G367" s="211"/>
      <c r="H367" s="214">
        <v>0.09</v>
      </c>
      <c r="I367" s="215"/>
      <c r="J367" s="211"/>
      <c r="K367" s="211"/>
      <c r="L367" s="216"/>
      <c r="M367" s="217"/>
      <c r="N367" s="218"/>
      <c r="O367" s="218"/>
      <c r="P367" s="218"/>
      <c r="Q367" s="218"/>
      <c r="R367" s="218"/>
      <c r="S367" s="218"/>
      <c r="T367" s="219"/>
      <c r="AT367" s="220" t="s">
        <v>171</v>
      </c>
      <c r="AU367" s="220" t="s">
        <v>134</v>
      </c>
      <c r="AV367" s="11" t="s">
        <v>134</v>
      </c>
      <c r="AW367" s="11" t="s">
        <v>33</v>
      </c>
      <c r="AX367" s="11" t="s">
        <v>70</v>
      </c>
      <c r="AY367" s="220" t="s">
        <v>126</v>
      </c>
    </row>
    <row r="368" spans="2:65" s="11" customFormat="1" ht="13.5">
      <c r="B368" s="210"/>
      <c r="C368" s="211"/>
      <c r="D368" s="208" t="s">
        <v>171</v>
      </c>
      <c r="E368" s="212" t="s">
        <v>21</v>
      </c>
      <c r="F368" s="213" t="s">
        <v>6385</v>
      </c>
      <c r="G368" s="211"/>
      <c r="H368" s="214">
        <v>3.4000000000000002E-2</v>
      </c>
      <c r="I368" s="215"/>
      <c r="J368" s="211"/>
      <c r="K368" s="211"/>
      <c r="L368" s="216"/>
      <c r="M368" s="217"/>
      <c r="N368" s="218"/>
      <c r="O368" s="218"/>
      <c r="P368" s="218"/>
      <c r="Q368" s="218"/>
      <c r="R368" s="218"/>
      <c r="S368" s="218"/>
      <c r="T368" s="219"/>
      <c r="AT368" s="220" t="s">
        <v>171</v>
      </c>
      <c r="AU368" s="220" t="s">
        <v>134</v>
      </c>
      <c r="AV368" s="11" t="s">
        <v>134</v>
      </c>
      <c r="AW368" s="11" t="s">
        <v>33</v>
      </c>
      <c r="AX368" s="11" t="s">
        <v>70</v>
      </c>
      <c r="AY368" s="220" t="s">
        <v>126</v>
      </c>
    </row>
    <row r="369" spans="2:65" s="11" customFormat="1" ht="13.5">
      <c r="B369" s="210"/>
      <c r="C369" s="211"/>
      <c r="D369" s="208" t="s">
        <v>171</v>
      </c>
      <c r="E369" s="212" t="s">
        <v>21</v>
      </c>
      <c r="F369" s="213" t="s">
        <v>6386</v>
      </c>
      <c r="G369" s="211"/>
      <c r="H369" s="214">
        <v>3.5999999999999997E-2</v>
      </c>
      <c r="I369" s="215"/>
      <c r="J369" s="211"/>
      <c r="K369" s="211"/>
      <c r="L369" s="216"/>
      <c r="M369" s="217"/>
      <c r="N369" s="218"/>
      <c r="O369" s="218"/>
      <c r="P369" s="218"/>
      <c r="Q369" s="218"/>
      <c r="R369" s="218"/>
      <c r="S369" s="218"/>
      <c r="T369" s="219"/>
      <c r="AT369" s="220" t="s">
        <v>171</v>
      </c>
      <c r="AU369" s="220" t="s">
        <v>134</v>
      </c>
      <c r="AV369" s="11" t="s">
        <v>134</v>
      </c>
      <c r="AW369" s="11" t="s">
        <v>33</v>
      </c>
      <c r="AX369" s="11" t="s">
        <v>70</v>
      </c>
      <c r="AY369" s="220" t="s">
        <v>126</v>
      </c>
    </row>
    <row r="370" spans="2:65" s="11" customFormat="1" ht="13.5">
      <c r="B370" s="210"/>
      <c r="C370" s="211"/>
      <c r="D370" s="208" t="s">
        <v>171</v>
      </c>
      <c r="E370" s="212" t="s">
        <v>21</v>
      </c>
      <c r="F370" s="213" t="s">
        <v>6387</v>
      </c>
      <c r="G370" s="211"/>
      <c r="H370" s="214">
        <v>3.4000000000000002E-2</v>
      </c>
      <c r="I370" s="215"/>
      <c r="J370" s="211"/>
      <c r="K370" s="211"/>
      <c r="L370" s="216"/>
      <c r="M370" s="217"/>
      <c r="N370" s="218"/>
      <c r="O370" s="218"/>
      <c r="P370" s="218"/>
      <c r="Q370" s="218"/>
      <c r="R370" s="218"/>
      <c r="S370" s="218"/>
      <c r="T370" s="219"/>
      <c r="AT370" s="220" t="s">
        <v>171</v>
      </c>
      <c r="AU370" s="220" t="s">
        <v>134</v>
      </c>
      <c r="AV370" s="11" t="s">
        <v>134</v>
      </c>
      <c r="AW370" s="11" t="s">
        <v>33</v>
      </c>
      <c r="AX370" s="11" t="s">
        <v>70</v>
      </c>
      <c r="AY370" s="220" t="s">
        <v>126</v>
      </c>
    </row>
    <row r="371" spans="2:65" s="11" customFormat="1" ht="13.5">
      <c r="B371" s="210"/>
      <c r="C371" s="211"/>
      <c r="D371" s="208" t="s">
        <v>171</v>
      </c>
      <c r="E371" s="212" t="s">
        <v>21</v>
      </c>
      <c r="F371" s="213" t="s">
        <v>6388</v>
      </c>
      <c r="G371" s="211"/>
      <c r="H371" s="214">
        <v>2.8000000000000001E-2</v>
      </c>
      <c r="I371" s="215"/>
      <c r="J371" s="211"/>
      <c r="K371" s="211"/>
      <c r="L371" s="216"/>
      <c r="M371" s="217"/>
      <c r="N371" s="218"/>
      <c r="O371" s="218"/>
      <c r="P371" s="218"/>
      <c r="Q371" s="218"/>
      <c r="R371" s="218"/>
      <c r="S371" s="218"/>
      <c r="T371" s="219"/>
      <c r="AT371" s="220" t="s">
        <v>171</v>
      </c>
      <c r="AU371" s="220" t="s">
        <v>134</v>
      </c>
      <c r="AV371" s="11" t="s">
        <v>134</v>
      </c>
      <c r="AW371" s="11" t="s">
        <v>33</v>
      </c>
      <c r="AX371" s="11" t="s">
        <v>70</v>
      </c>
      <c r="AY371" s="220" t="s">
        <v>126</v>
      </c>
    </row>
    <row r="372" spans="2:65" s="11" customFormat="1" ht="13.5">
      <c r="B372" s="210"/>
      <c r="C372" s="211"/>
      <c r="D372" s="208" t="s">
        <v>171</v>
      </c>
      <c r="E372" s="212" t="s">
        <v>21</v>
      </c>
      <c r="F372" s="213" t="s">
        <v>6389</v>
      </c>
      <c r="G372" s="211"/>
      <c r="H372" s="214">
        <v>3.5999999999999997E-2</v>
      </c>
      <c r="I372" s="215"/>
      <c r="J372" s="211"/>
      <c r="K372" s="211"/>
      <c r="L372" s="216"/>
      <c r="M372" s="217"/>
      <c r="N372" s="218"/>
      <c r="O372" s="218"/>
      <c r="P372" s="218"/>
      <c r="Q372" s="218"/>
      <c r="R372" s="218"/>
      <c r="S372" s="218"/>
      <c r="T372" s="219"/>
      <c r="AT372" s="220" t="s">
        <v>171</v>
      </c>
      <c r="AU372" s="220" t="s">
        <v>134</v>
      </c>
      <c r="AV372" s="11" t="s">
        <v>134</v>
      </c>
      <c r="AW372" s="11" t="s">
        <v>33</v>
      </c>
      <c r="AX372" s="11" t="s">
        <v>70</v>
      </c>
      <c r="AY372" s="220" t="s">
        <v>126</v>
      </c>
    </row>
    <row r="373" spans="2:65" s="12" customFormat="1" ht="13.5">
      <c r="B373" s="221"/>
      <c r="C373" s="222"/>
      <c r="D373" s="205" t="s">
        <v>171</v>
      </c>
      <c r="E373" s="248" t="s">
        <v>21</v>
      </c>
      <c r="F373" s="249" t="s">
        <v>174</v>
      </c>
      <c r="G373" s="222"/>
      <c r="H373" s="250">
        <v>0.45500000000000002</v>
      </c>
      <c r="I373" s="226"/>
      <c r="J373" s="222"/>
      <c r="K373" s="222"/>
      <c r="L373" s="227"/>
      <c r="M373" s="228"/>
      <c r="N373" s="229"/>
      <c r="O373" s="229"/>
      <c r="P373" s="229"/>
      <c r="Q373" s="229"/>
      <c r="R373" s="229"/>
      <c r="S373" s="229"/>
      <c r="T373" s="230"/>
      <c r="AT373" s="231" t="s">
        <v>171</v>
      </c>
      <c r="AU373" s="231" t="s">
        <v>134</v>
      </c>
      <c r="AV373" s="12" t="s">
        <v>133</v>
      </c>
      <c r="AW373" s="12" t="s">
        <v>33</v>
      </c>
      <c r="AX373" s="12" t="s">
        <v>78</v>
      </c>
      <c r="AY373" s="231" t="s">
        <v>126</v>
      </c>
    </row>
    <row r="374" spans="2:65" s="1" customFormat="1" ht="22.5" customHeight="1">
      <c r="B374" s="41"/>
      <c r="C374" s="193" t="s">
        <v>394</v>
      </c>
      <c r="D374" s="193" t="s">
        <v>129</v>
      </c>
      <c r="E374" s="194" t="s">
        <v>6390</v>
      </c>
      <c r="F374" s="195" t="s">
        <v>6391</v>
      </c>
      <c r="G374" s="196" t="s">
        <v>169</v>
      </c>
      <c r="H374" s="197">
        <v>19.5</v>
      </c>
      <c r="I374" s="198"/>
      <c r="J374" s="199">
        <f>ROUND(I374*H374,2)</f>
        <v>0</v>
      </c>
      <c r="K374" s="195" t="s">
        <v>160</v>
      </c>
      <c r="L374" s="61"/>
      <c r="M374" s="200" t="s">
        <v>21</v>
      </c>
      <c r="N374" s="201" t="s">
        <v>42</v>
      </c>
      <c r="O374" s="42"/>
      <c r="P374" s="202">
        <f>O374*H374</f>
        <v>0</v>
      </c>
      <c r="Q374" s="202">
        <v>0</v>
      </c>
      <c r="R374" s="202">
        <f>Q374*H374</f>
        <v>0</v>
      </c>
      <c r="S374" s="202">
        <v>0</v>
      </c>
      <c r="T374" s="203">
        <f>S374*H374</f>
        <v>0</v>
      </c>
      <c r="AR374" s="24" t="s">
        <v>133</v>
      </c>
      <c r="AT374" s="24" t="s">
        <v>129</v>
      </c>
      <c r="AU374" s="24" t="s">
        <v>134</v>
      </c>
      <c r="AY374" s="24" t="s">
        <v>126</v>
      </c>
      <c r="BE374" s="204">
        <f>IF(N374="základní",J374,0)</f>
        <v>0</v>
      </c>
      <c r="BF374" s="204">
        <f>IF(N374="snížená",J374,0)</f>
        <v>0</v>
      </c>
      <c r="BG374" s="204">
        <f>IF(N374="zákl. přenesená",J374,0)</f>
        <v>0</v>
      </c>
      <c r="BH374" s="204">
        <f>IF(N374="sníž. přenesená",J374,0)</f>
        <v>0</v>
      </c>
      <c r="BI374" s="204">
        <f>IF(N374="nulová",J374,0)</f>
        <v>0</v>
      </c>
      <c r="BJ374" s="24" t="s">
        <v>134</v>
      </c>
      <c r="BK374" s="204">
        <f>ROUND(I374*H374,2)</f>
        <v>0</v>
      </c>
      <c r="BL374" s="24" t="s">
        <v>133</v>
      </c>
      <c r="BM374" s="24" t="s">
        <v>571</v>
      </c>
    </row>
    <row r="375" spans="2:65" s="1" customFormat="1" ht="13.5">
      <c r="B375" s="41"/>
      <c r="C375" s="63"/>
      <c r="D375" s="208" t="s">
        <v>135</v>
      </c>
      <c r="E375" s="63"/>
      <c r="F375" s="209" t="s">
        <v>6392</v>
      </c>
      <c r="G375" s="63"/>
      <c r="H375" s="63"/>
      <c r="I375" s="163"/>
      <c r="J375" s="63"/>
      <c r="K375" s="63"/>
      <c r="L375" s="61"/>
      <c r="M375" s="207"/>
      <c r="N375" s="42"/>
      <c r="O375" s="42"/>
      <c r="P375" s="42"/>
      <c r="Q375" s="42"/>
      <c r="R375" s="42"/>
      <c r="S375" s="42"/>
      <c r="T375" s="78"/>
      <c r="AT375" s="24" t="s">
        <v>135</v>
      </c>
      <c r="AU375" s="24" t="s">
        <v>134</v>
      </c>
    </row>
    <row r="376" spans="2:65" s="13" customFormat="1" ht="13.5">
      <c r="B376" s="237"/>
      <c r="C376" s="238"/>
      <c r="D376" s="208" t="s">
        <v>171</v>
      </c>
      <c r="E376" s="239" t="s">
        <v>21</v>
      </c>
      <c r="F376" s="240" t="s">
        <v>6305</v>
      </c>
      <c r="G376" s="238"/>
      <c r="H376" s="241" t="s">
        <v>21</v>
      </c>
      <c r="I376" s="242"/>
      <c r="J376" s="238"/>
      <c r="K376" s="238"/>
      <c r="L376" s="243"/>
      <c r="M376" s="244"/>
      <c r="N376" s="245"/>
      <c r="O376" s="245"/>
      <c r="P376" s="245"/>
      <c r="Q376" s="245"/>
      <c r="R376" s="245"/>
      <c r="S376" s="245"/>
      <c r="T376" s="246"/>
      <c r="AT376" s="247" t="s">
        <v>171</v>
      </c>
      <c r="AU376" s="247" t="s">
        <v>134</v>
      </c>
      <c r="AV376" s="13" t="s">
        <v>78</v>
      </c>
      <c r="AW376" s="13" t="s">
        <v>33</v>
      </c>
      <c r="AX376" s="13" t="s">
        <v>70</v>
      </c>
      <c r="AY376" s="247" t="s">
        <v>126</v>
      </c>
    </row>
    <row r="377" spans="2:65" s="11" customFormat="1" ht="13.5">
      <c r="B377" s="210"/>
      <c r="C377" s="211"/>
      <c r="D377" s="208" t="s">
        <v>171</v>
      </c>
      <c r="E377" s="212" t="s">
        <v>21</v>
      </c>
      <c r="F377" s="213" t="s">
        <v>6393</v>
      </c>
      <c r="G377" s="211"/>
      <c r="H377" s="214">
        <v>10.5</v>
      </c>
      <c r="I377" s="215"/>
      <c r="J377" s="211"/>
      <c r="K377" s="211"/>
      <c r="L377" s="216"/>
      <c r="M377" s="217"/>
      <c r="N377" s="218"/>
      <c r="O377" s="218"/>
      <c r="P377" s="218"/>
      <c r="Q377" s="218"/>
      <c r="R377" s="218"/>
      <c r="S377" s="218"/>
      <c r="T377" s="219"/>
      <c r="AT377" s="220" t="s">
        <v>171</v>
      </c>
      <c r="AU377" s="220" t="s">
        <v>134</v>
      </c>
      <c r="AV377" s="11" t="s">
        <v>134</v>
      </c>
      <c r="AW377" s="11" t="s">
        <v>33</v>
      </c>
      <c r="AX377" s="11" t="s">
        <v>70</v>
      </c>
      <c r="AY377" s="220" t="s">
        <v>126</v>
      </c>
    </row>
    <row r="378" spans="2:65" s="11" customFormat="1" ht="13.5">
      <c r="B378" s="210"/>
      <c r="C378" s="211"/>
      <c r="D378" s="208" t="s">
        <v>171</v>
      </c>
      <c r="E378" s="212" t="s">
        <v>21</v>
      </c>
      <c r="F378" s="213" t="s">
        <v>6394</v>
      </c>
      <c r="G378" s="211"/>
      <c r="H378" s="214">
        <v>7.5</v>
      </c>
      <c r="I378" s="215"/>
      <c r="J378" s="211"/>
      <c r="K378" s="211"/>
      <c r="L378" s="216"/>
      <c r="M378" s="217"/>
      <c r="N378" s="218"/>
      <c r="O378" s="218"/>
      <c r="P378" s="218"/>
      <c r="Q378" s="218"/>
      <c r="R378" s="218"/>
      <c r="S378" s="218"/>
      <c r="T378" s="219"/>
      <c r="AT378" s="220" t="s">
        <v>171</v>
      </c>
      <c r="AU378" s="220" t="s">
        <v>134</v>
      </c>
      <c r="AV378" s="11" t="s">
        <v>134</v>
      </c>
      <c r="AW378" s="11" t="s">
        <v>33</v>
      </c>
      <c r="AX378" s="11" t="s">
        <v>70</v>
      </c>
      <c r="AY378" s="220" t="s">
        <v>126</v>
      </c>
    </row>
    <row r="379" spans="2:65" s="11" customFormat="1" ht="13.5">
      <c r="B379" s="210"/>
      <c r="C379" s="211"/>
      <c r="D379" s="208" t="s">
        <v>171</v>
      </c>
      <c r="E379" s="212" t="s">
        <v>21</v>
      </c>
      <c r="F379" s="213" t="s">
        <v>6395</v>
      </c>
      <c r="G379" s="211"/>
      <c r="H379" s="214">
        <v>1.5</v>
      </c>
      <c r="I379" s="215"/>
      <c r="J379" s="211"/>
      <c r="K379" s="211"/>
      <c r="L379" s="216"/>
      <c r="M379" s="217"/>
      <c r="N379" s="218"/>
      <c r="O379" s="218"/>
      <c r="P379" s="218"/>
      <c r="Q379" s="218"/>
      <c r="R379" s="218"/>
      <c r="S379" s="218"/>
      <c r="T379" s="219"/>
      <c r="AT379" s="220" t="s">
        <v>171</v>
      </c>
      <c r="AU379" s="220" t="s">
        <v>134</v>
      </c>
      <c r="AV379" s="11" t="s">
        <v>134</v>
      </c>
      <c r="AW379" s="11" t="s">
        <v>33</v>
      </c>
      <c r="AX379" s="11" t="s">
        <v>70</v>
      </c>
      <c r="AY379" s="220" t="s">
        <v>126</v>
      </c>
    </row>
    <row r="380" spans="2:65" s="12" customFormat="1" ht="13.5">
      <c r="B380" s="221"/>
      <c r="C380" s="222"/>
      <c r="D380" s="205" t="s">
        <v>171</v>
      </c>
      <c r="E380" s="248" t="s">
        <v>21</v>
      </c>
      <c r="F380" s="249" t="s">
        <v>174</v>
      </c>
      <c r="G380" s="222"/>
      <c r="H380" s="250">
        <v>19.5</v>
      </c>
      <c r="I380" s="226"/>
      <c r="J380" s="222"/>
      <c r="K380" s="222"/>
      <c r="L380" s="227"/>
      <c r="M380" s="228"/>
      <c r="N380" s="229"/>
      <c r="O380" s="229"/>
      <c r="P380" s="229"/>
      <c r="Q380" s="229"/>
      <c r="R380" s="229"/>
      <c r="S380" s="229"/>
      <c r="T380" s="230"/>
      <c r="AT380" s="231" t="s">
        <v>171</v>
      </c>
      <c r="AU380" s="231" t="s">
        <v>134</v>
      </c>
      <c r="AV380" s="12" t="s">
        <v>133</v>
      </c>
      <c r="AW380" s="12" t="s">
        <v>33</v>
      </c>
      <c r="AX380" s="12" t="s">
        <v>78</v>
      </c>
      <c r="AY380" s="231" t="s">
        <v>126</v>
      </c>
    </row>
    <row r="381" spans="2:65" s="1" customFormat="1" ht="22.5" customHeight="1">
      <c r="B381" s="41"/>
      <c r="C381" s="193" t="s">
        <v>574</v>
      </c>
      <c r="D381" s="193" t="s">
        <v>129</v>
      </c>
      <c r="E381" s="194" t="s">
        <v>6396</v>
      </c>
      <c r="F381" s="195" t="s">
        <v>6397</v>
      </c>
      <c r="G381" s="196" t="s">
        <v>489</v>
      </c>
      <c r="H381" s="197">
        <v>3</v>
      </c>
      <c r="I381" s="198"/>
      <c r="J381" s="199">
        <f>ROUND(I381*H381,2)</f>
        <v>0</v>
      </c>
      <c r="K381" s="195" t="s">
        <v>160</v>
      </c>
      <c r="L381" s="61"/>
      <c r="M381" s="200" t="s">
        <v>21</v>
      </c>
      <c r="N381" s="201" t="s">
        <v>42</v>
      </c>
      <c r="O381" s="42"/>
      <c r="P381" s="202">
        <f>O381*H381</f>
        <v>0</v>
      </c>
      <c r="Q381" s="202">
        <v>0</v>
      </c>
      <c r="R381" s="202">
        <f>Q381*H381</f>
        <v>0</v>
      </c>
      <c r="S381" s="202">
        <v>0</v>
      </c>
      <c r="T381" s="203">
        <f>S381*H381</f>
        <v>0</v>
      </c>
      <c r="AR381" s="24" t="s">
        <v>133</v>
      </c>
      <c r="AT381" s="24" t="s">
        <v>129</v>
      </c>
      <c r="AU381" s="24" t="s">
        <v>134</v>
      </c>
      <c r="AY381" s="24" t="s">
        <v>126</v>
      </c>
      <c r="BE381" s="204">
        <f>IF(N381="základní",J381,0)</f>
        <v>0</v>
      </c>
      <c r="BF381" s="204">
        <f>IF(N381="snížená",J381,0)</f>
        <v>0</v>
      </c>
      <c r="BG381" s="204">
        <f>IF(N381="zákl. přenesená",J381,0)</f>
        <v>0</v>
      </c>
      <c r="BH381" s="204">
        <f>IF(N381="sníž. přenesená",J381,0)</f>
        <v>0</v>
      </c>
      <c r="BI381" s="204">
        <f>IF(N381="nulová",J381,0)</f>
        <v>0</v>
      </c>
      <c r="BJ381" s="24" t="s">
        <v>134</v>
      </c>
      <c r="BK381" s="204">
        <f>ROUND(I381*H381,2)</f>
        <v>0</v>
      </c>
      <c r="BL381" s="24" t="s">
        <v>133</v>
      </c>
      <c r="BM381" s="24" t="s">
        <v>577</v>
      </c>
    </row>
    <row r="382" spans="2:65" s="1" customFormat="1" ht="27">
      <c r="B382" s="41"/>
      <c r="C382" s="63"/>
      <c r="D382" s="208" t="s">
        <v>135</v>
      </c>
      <c r="E382" s="63"/>
      <c r="F382" s="209" t="s">
        <v>6398</v>
      </c>
      <c r="G382" s="63"/>
      <c r="H382" s="63"/>
      <c r="I382" s="163"/>
      <c r="J382" s="63"/>
      <c r="K382" s="63"/>
      <c r="L382" s="61"/>
      <c r="M382" s="207"/>
      <c r="N382" s="42"/>
      <c r="O382" s="42"/>
      <c r="P382" s="42"/>
      <c r="Q382" s="42"/>
      <c r="R382" s="42"/>
      <c r="S382" s="42"/>
      <c r="T382" s="78"/>
      <c r="AT382" s="24" t="s">
        <v>135</v>
      </c>
      <c r="AU382" s="24" t="s">
        <v>134</v>
      </c>
    </row>
    <row r="383" spans="2:65" s="11" customFormat="1" ht="13.5">
      <c r="B383" s="210"/>
      <c r="C383" s="211"/>
      <c r="D383" s="208" t="s">
        <v>171</v>
      </c>
      <c r="E383" s="212" t="s">
        <v>21</v>
      </c>
      <c r="F383" s="213" t="s">
        <v>6399</v>
      </c>
      <c r="G383" s="211"/>
      <c r="H383" s="214">
        <v>1</v>
      </c>
      <c r="I383" s="215"/>
      <c r="J383" s="211"/>
      <c r="K383" s="211"/>
      <c r="L383" s="216"/>
      <c r="M383" s="217"/>
      <c r="N383" s="218"/>
      <c r="O383" s="218"/>
      <c r="P383" s="218"/>
      <c r="Q383" s="218"/>
      <c r="R383" s="218"/>
      <c r="S383" s="218"/>
      <c r="T383" s="219"/>
      <c r="AT383" s="220" t="s">
        <v>171</v>
      </c>
      <c r="AU383" s="220" t="s">
        <v>134</v>
      </c>
      <c r="AV383" s="11" t="s">
        <v>134</v>
      </c>
      <c r="AW383" s="11" t="s">
        <v>33</v>
      </c>
      <c r="AX383" s="11" t="s">
        <v>70</v>
      </c>
      <c r="AY383" s="220" t="s">
        <v>126</v>
      </c>
    </row>
    <row r="384" spans="2:65" s="11" customFormat="1" ht="13.5">
      <c r="B384" s="210"/>
      <c r="C384" s="211"/>
      <c r="D384" s="208" t="s">
        <v>171</v>
      </c>
      <c r="E384" s="212" t="s">
        <v>21</v>
      </c>
      <c r="F384" s="213" t="s">
        <v>6400</v>
      </c>
      <c r="G384" s="211"/>
      <c r="H384" s="214">
        <v>1</v>
      </c>
      <c r="I384" s="215"/>
      <c r="J384" s="211"/>
      <c r="K384" s="211"/>
      <c r="L384" s="216"/>
      <c r="M384" s="217"/>
      <c r="N384" s="218"/>
      <c r="O384" s="218"/>
      <c r="P384" s="218"/>
      <c r="Q384" s="218"/>
      <c r="R384" s="218"/>
      <c r="S384" s="218"/>
      <c r="T384" s="219"/>
      <c r="AT384" s="220" t="s">
        <v>171</v>
      </c>
      <c r="AU384" s="220" t="s">
        <v>134</v>
      </c>
      <c r="AV384" s="11" t="s">
        <v>134</v>
      </c>
      <c r="AW384" s="11" t="s">
        <v>33</v>
      </c>
      <c r="AX384" s="11" t="s">
        <v>70</v>
      </c>
      <c r="AY384" s="220" t="s">
        <v>126</v>
      </c>
    </row>
    <row r="385" spans="2:65" s="11" customFormat="1" ht="13.5">
      <c r="B385" s="210"/>
      <c r="C385" s="211"/>
      <c r="D385" s="208" t="s">
        <v>171</v>
      </c>
      <c r="E385" s="212" t="s">
        <v>21</v>
      </c>
      <c r="F385" s="213" t="s">
        <v>6401</v>
      </c>
      <c r="G385" s="211"/>
      <c r="H385" s="214">
        <v>1</v>
      </c>
      <c r="I385" s="215"/>
      <c r="J385" s="211"/>
      <c r="K385" s="211"/>
      <c r="L385" s="216"/>
      <c r="M385" s="217"/>
      <c r="N385" s="218"/>
      <c r="O385" s="218"/>
      <c r="P385" s="218"/>
      <c r="Q385" s="218"/>
      <c r="R385" s="218"/>
      <c r="S385" s="218"/>
      <c r="T385" s="219"/>
      <c r="AT385" s="220" t="s">
        <v>171</v>
      </c>
      <c r="AU385" s="220" t="s">
        <v>134</v>
      </c>
      <c r="AV385" s="11" t="s">
        <v>134</v>
      </c>
      <c r="AW385" s="11" t="s">
        <v>33</v>
      </c>
      <c r="AX385" s="11" t="s">
        <v>70</v>
      </c>
      <c r="AY385" s="220" t="s">
        <v>126</v>
      </c>
    </row>
    <row r="386" spans="2:65" s="12" customFormat="1" ht="13.5">
      <c r="B386" s="221"/>
      <c r="C386" s="222"/>
      <c r="D386" s="205" t="s">
        <v>171</v>
      </c>
      <c r="E386" s="248" t="s">
        <v>21</v>
      </c>
      <c r="F386" s="249" t="s">
        <v>174</v>
      </c>
      <c r="G386" s="222"/>
      <c r="H386" s="250">
        <v>3</v>
      </c>
      <c r="I386" s="226"/>
      <c r="J386" s="222"/>
      <c r="K386" s="222"/>
      <c r="L386" s="227"/>
      <c r="M386" s="228"/>
      <c r="N386" s="229"/>
      <c r="O386" s="229"/>
      <c r="P386" s="229"/>
      <c r="Q386" s="229"/>
      <c r="R386" s="229"/>
      <c r="S386" s="229"/>
      <c r="T386" s="230"/>
      <c r="AT386" s="231" t="s">
        <v>171</v>
      </c>
      <c r="AU386" s="231" t="s">
        <v>134</v>
      </c>
      <c r="AV386" s="12" t="s">
        <v>133</v>
      </c>
      <c r="AW386" s="12" t="s">
        <v>33</v>
      </c>
      <c r="AX386" s="12" t="s">
        <v>78</v>
      </c>
      <c r="AY386" s="231" t="s">
        <v>126</v>
      </c>
    </row>
    <row r="387" spans="2:65" s="1" customFormat="1" ht="22.5" customHeight="1">
      <c r="B387" s="41"/>
      <c r="C387" s="193" t="s">
        <v>401</v>
      </c>
      <c r="D387" s="193" t="s">
        <v>129</v>
      </c>
      <c r="E387" s="194" t="s">
        <v>6402</v>
      </c>
      <c r="F387" s="195" t="s">
        <v>6403</v>
      </c>
      <c r="G387" s="196" t="s">
        <v>400</v>
      </c>
      <c r="H387" s="197">
        <v>1.379</v>
      </c>
      <c r="I387" s="198"/>
      <c r="J387" s="199">
        <f>ROUND(I387*H387,2)</f>
        <v>0</v>
      </c>
      <c r="K387" s="195" t="s">
        <v>160</v>
      </c>
      <c r="L387" s="61"/>
      <c r="M387" s="200" t="s">
        <v>21</v>
      </c>
      <c r="N387" s="201" t="s">
        <v>42</v>
      </c>
      <c r="O387" s="42"/>
      <c r="P387" s="202">
        <f>O387*H387</f>
        <v>0</v>
      </c>
      <c r="Q387" s="202">
        <v>0</v>
      </c>
      <c r="R387" s="202">
        <f>Q387*H387</f>
        <v>0</v>
      </c>
      <c r="S387" s="202">
        <v>0</v>
      </c>
      <c r="T387" s="203">
        <f>S387*H387</f>
        <v>0</v>
      </c>
      <c r="AR387" s="24" t="s">
        <v>133</v>
      </c>
      <c r="AT387" s="24" t="s">
        <v>129</v>
      </c>
      <c r="AU387" s="24" t="s">
        <v>134</v>
      </c>
      <c r="AY387" s="24" t="s">
        <v>126</v>
      </c>
      <c r="BE387" s="204">
        <f>IF(N387="základní",J387,0)</f>
        <v>0</v>
      </c>
      <c r="BF387" s="204">
        <f>IF(N387="snížená",J387,0)</f>
        <v>0</v>
      </c>
      <c r="BG387" s="204">
        <f>IF(N387="zákl. přenesená",J387,0)</f>
        <v>0</v>
      </c>
      <c r="BH387" s="204">
        <f>IF(N387="sníž. přenesená",J387,0)</f>
        <v>0</v>
      </c>
      <c r="BI387" s="204">
        <f>IF(N387="nulová",J387,0)</f>
        <v>0</v>
      </c>
      <c r="BJ387" s="24" t="s">
        <v>134</v>
      </c>
      <c r="BK387" s="204">
        <f>ROUND(I387*H387,2)</f>
        <v>0</v>
      </c>
      <c r="BL387" s="24" t="s">
        <v>133</v>
      </c>
      <c r="BM387" s="24" t="s">
        <v>590</v>
      </c>
    </row>
    <row r="388" spans="2:65" s="1" customFormat="1" ht="13.5">
      <c r="B388" s="41"/>
      <c r="C388" s="63"/>
      <c r="D388" s="208" t="s">
        <v>135</v>
      </c>
      <c r="E388" s="63"/>
      <c r="F388" s="209" t="s">
        <v>6404</v>
      </c>
      <c r="G388" s="63"/>
      <c r="H388" s="63"/>
      <c r="I388" s="163"/>
      <c r="J388" s="63"/>
      <c r="K388" s="63"/>
      <c r="L388" s="61"/>
      <c r="M388" s="207"/>
      <c r="N388" s="42"/>
      <c r="O388" s="42"/>
      <c r="P388" s="42"/>
      <c r="Q388" s="42"/>
      <c r="R388" s="42"/>
      <c r="S388" s="42"/>
      <c r="T388" s="78"/>
      <c r="AT388" s="24" t="s">
        <v>135</v>
      </c>
      <c r="AU388" s="24" t="s">
        <v>134</v>
      </c>
    </row>
    <row r="389" spans="2:65" s="11" customFormat="1" ht="13.5">
      <c r="B389" s="210"/>
      <c r="C389" s="211"/>
      <c r="D389" s="208" t="s">
        <v>171</v>
      </c>
      <c r="E389" s="212" t="s">
        <v>21</v>
      </c>
      <c r="F389" s="213" t="s">
        <v>6405</v>
      </c>
      <c r="G389" s="211"/>
      <c r="H389" s="214">
        <v>1.379</v>
      </c>
      <c r="I389" s="215"/>
      <c r="J389" s="211"/>
      <c r="K389" s="211"/>
      <c r="L389" s="216"/>
      <c r="M389" s="217"/>
      <c r="N389" s="218"/>
      <c r="O389" s="218"/>
      <c r="P389" s="218"/>
      <c r="Q389" s="218"/>
      <c r="R389" s="218"/>
      <c r="S389" s="218"/>
      <c r="T389" s="219"/>
      <c r="AT389" s="220" t="s">
        <v>171</v>
      </c>
      <c r="AU389" s="220" t="s">
        <v>134</v>
      </c>
      <c r="AV389" s="11" t="s">
        <v>134</v>
      </c>
      <c r="AW389" s="11" t="s">
        <v>33</v>
      </c>
      <c r="AX389" s="11" t="s">
        <v>70</v>
      </c>
      <c r="AY389" s="220" t="s">
        <v>126</v>
      </c>
    </row>
    <row r="390" spans="2:65" s="12" customFormat="1" ht="13.5">
      <c r="B390" s="221"/>
      <c r="C390" s="222"/>
      <c r="D390" s="205" t="s">
        <v>171</v>
      </c>
      <c r="E390" s="248" t="s">
        <v>21</v>
      </c>
      <c r="F390" s="249" t="s">
        <v>174</v>
      </c>
      <c r="G390" s="222"/>
      <c r="H390" s="250">
        <v>1.379</v>
      </c>
      <c r="I390" s="226"/>
      <c r="J390" s="222"/>
      <c r="K390" s="222"/>
      <c r="L390" s="227"/>
      <c r="M390" s="228"/>
      <c r="N390" s="229"/>
      <c r="O390" s="229"/>
      <c r="P390" s="229"/>
      <c r="Q390" s="229"/>
      <c r="R390" s="229"/>
      <c r="S390" s="229"/>
      <c r="T390" s="230"/>
      <c r="AT390" s="231" t="s">
        <v>171</v>
      </c>
      <c r="AU390" s="231" t="s">
        <v>134</v>
      </c>
      <c r="AV390" s="12" t="s">
        <v>133</v>
      </c>
      <c r="AW390" s="12" t="s">
        <v>33</v>
      </c>
      <c r="AX390" s="12" t="s">
        <v>78</v>
      </c>
      <c r="AY390" s="231" t="s">
        <v>126</v>
      </c>
    </row>
    <row r="391" spans="2:65" s="1" customFormat="1" ht="22.5" customHeight="1">
      <c r="B391" s="41"/>
      <c r="C391" s="193" t="s">
        <v>598</v>
      </c>
      <c r="D391" s="193" t="s">
        <v>129</v>
      </c>
      <c r="E391" s="194" t="s">
        <v>6406</v>
      </c>
      <c r="F391" s="195" t="s">
        <v>6407</v>
      </c>
      <c r="G391" s="196" t="s">
        <v>400</v>
      </c>
      <c r="H391" s="197">
        <v>18.355</v>
      </c>
      <c r="I391" s="198"/>
      <c r="J391" s="199">
        <f>ROUND(I391*H391,2)</f>
        <v>0</v>
      </c>
      <c r="K391" s="195" t="s">
        <v>160</v>
      </c>
      <c r="L391" s="61"/>
      <c r="M391" s="200" t="s">
        <v>21</v>
      </c>
      <c r="N391" s="201" t="s">
        <v>42</v>
      </c>
      <c r="O391" s="42"/>
      <c r="P391" s="202">
        <f>O391*H391</f>
        <v>0</v>
      </c>
      <c r="Q391" s="202">
        <v>0</v>
      </c>
      <c r="R391" s="202">
        <f>Q391*H391</f>
        <v>0</v>
      </c>
      <c r="S391" s="202">
        <v>0</v>
      </c>
      <c r="T391" s="203">
        <f>S391*H391</f>
        <v>0</v>
      </c>
      <c r="AR391" s="24" t="s">
        <v>133</v>
      </c>
      <c r="AT391" s="24" t="s">
        <v>129</v>
      </c>
      <c r="AU391" s="24" t="s">
        <v>134</v>
      </c>
      <c r="AY391" s="24" t="s">
        <v>126</v>
      </c>
      <c r="BE391" s="204">
        <f>IF(N391="základní",J391,0)</f>
        <v>0</v>
      </c>
      <c r="BF391" s="204">
        <f>IF(N391="snížená",J391,0)</f>
        <v>0</v>
      </c>
      <c r="BG391" s="204">
        <f>IF(N391="zákl. přenesená",J391,0)</f>
        <v>0</v>
      </c>
      <c r="BH391" s="204">
        <f>IF(N391="sníž. přenesená",J391,0)</f>
        <v>0</v>
      </c>
      <c r="BI391" s="204">
        <f>IF(N391="nulová",J391,0)</f>
        <v>0</v>
      </c>
      <c r="BJ391" s="24" t="s">
        <v>134</v>
      </c>
      <c r="BK391" s="204">
        <f>ROUND(I391*H391,2)</f>
        <v>0</v>
      </c>
      <c r="BL391" s="24" t="s">
        <v>133</v>
      </c>
      <c r="BM391" s="24" t="s">
        <v>601</v>
      </c>
    </row>
    <row r="392" spans="2:65" s="1" customFormat="1" ht="27">
      <c r="B392" s="41"/>
      <c r="C392" s="63"/>
      <c r="D392" s="208" t="s">
        <v>135</v>
      </c>
      <c r="E392" s="63"/>
      <c r="F392" s="209" t="s">
        <v>6408</v>
      </c>
      <c r="G392" s="63"/>
      <c r="H392" s="63"/>
      <c r="I392" s="163"/>
      <c r="J392" s="63"/>
      <c r="K392" s="63"/>
      <c r="L392" s="61"/>
      <c r="M392" s="207"/>
      <c r="N392" s="42"/>
      <c r="O392" s="42"/>
      <c r="P392" s="42"/>
      <c r="Q392" s="42"/>
      <c r="R392" s="42"/>
      <c r="S392" s="42"/>
      <c r="T392" s="78"/>
      <c r="AT392" s="24" t="s">
        <v>135</v>
      </c>
      <c r="AU392" s="24" t="s">
        <v>134</v>
      </c>
    </row>
    <row r="393" spans="2:65" s="11" customFormat="1" ht="13.5">
      <c r="B393" s="210"/>
      <c r="C393" s="211"/>
      <c r="D393" s="208" t="s">
        <v>171</v>
      </c>
      <c r="E393" s="212" t="s">
        <v>21</v>
      </c>
      <c r="F393" s="213" t="s">
        <v>6409</v>
      </c>
      <c r="G393" s="211"/>
      <c r="H393" s="214">
        <v>1.379</v>
      </c>
      <c r="I393" s="215"/>
      <c r="J393" s="211"/>
      <c r="K393" s="211"/>
      <c r="L393" s="216"/>
      <c r="M393" s="217"/>
      <c r="N393" s="218"/>
      <c r="O393" s="218"/>
      <c r="P393" s="218"/>
      <c r="Q393" s="218"/>
      <c r="R393" s="218"/>
      <c r="S393" s="218"/>
      <c r="T393" s="219"/>
      <c r="AT393" s="220" t="s">
        <v>171</v>
      </c>
      <c r="AU393" s="220" t="s">
        <v>134</v>
      </c>
      <c r="AV393" s="11" t="s">
        <v>134</v>
      </c>
      <c r="AW393" s="11" t="s">
        <v>33</v>
      </c>
      <c r="AX393" s="11" t="s">
        <v>70</v>
      </c>
      <c r="AY393" s="220" t="s">
        <v>126</v>
      </c>
    </row>
    <row r="394" spans="2:65" s="11" customFormat="1" ht="13.5">
      <c r="B394" s="210"/>
      <c r="C394" s="211"/>
      <c r="D394" s="208" t="s">
        <v>171</v>
      </c>
      <c r="E394" s="212" t="s">
        <v>21</v>
      </c>
      <c r="F394" s="213" t="s">
        <v>6410</v>
      </c>
      <c r="G394" s="211"/>
      <c r="H394" s="214">
        <v>1.7729999999999999</v>
      </c>
      <c r="I394" s="215"/>
      <c r="J394" s="211"/>
      <c r="K394" s="211"/>
      <c r="L394" s="216"/>
      <c r="M394" s="217"/>
      <c r="N394" s="218"/>
      <c r="O394" s="218"/>
      <c r="P394" s="218"/>
      <c r="Q394" s="218"/>
      <c r="R394" s="218"/>
      <c r="S394" s="218"/>
      <c r="T394" s="219"/>
      <c r="AT394" s="220" t="s">
        <v>171</v>
      </c>
      <c r="AU394" s="220" t="s">
        <v>134</v>
      </c>
      <c r="AV394" s="11" t="s">
        <v>134</v>
      </c>
      <c r="AW394" s="11" t="s">
        <v>33</v>
      </c>
      <c r="AX394" s="11" t="s">
        <v>70</v>
      </c>
      <c r="AY394" s="220" t="s">
        <v>126</v>
      </c>
    </row>
    <row r="395" spans="2:65" s="11" customFormat="1" ht="13.5">
      <c r="B395" s="210"/>
      <c r="C395" s="211"/>
      <c r="D395" s="208" t="s">
        <v>171</v>
      </c>
      <c r="E395" s="212" t="s">
        <v>21</v>
      </c>
      <c r="F395" s="213" t="s">
        <v>6411</v>
      </c>
      <c r="G395" s="211"/>
      <c r="H395" s="214">
        <v>6.8</v>
      </c>
      <c r="I395" s="215"/>
      <c r="J395" s="211"/>
      <c r="K395" s="211"/>
      <c r="L395" s="216"/>
      <c r="M395" s="217"/>
      <c r="N395" s="218"/>
      <c r="O395" s="218"/>
      <c r="P395" s="218"/>
      <c r="Q395" s="218"/>
      <c r="R395" s="218"/>
      <c r="S395" s="218"/>
      <c r="T395" s="219"/>
      <c r="AT395" s="220" t="s">
        <v>171</v>
      </c>
      <c r="AU395" s="220" t="s">
        <v>134</v>
      </c>
      <c r="AV395" s="11" t="s">
        <v>134</v>
      </c>
      <c r="AW395" s="11" t="s">
        <v>33</v>
      </c>
      <c r="AX395" s="11" t="s">
        <v>70</v>
      </c>
      <c r="AY395" s="220" t="s">
        <v>126</v>
      </c>
    </row>
    <row r="396" spans="2:65" s="11" customFormat="1" ht="13.5">
      <c r="B396" s="210"/>
      <c r="C396" s="211"/>
      <c r="D396" s="208" t="s">
        <v>171</v>
      </c>
      <c r="E396" s="212" t="s">
        <v>21</v>
      </c>
      <c r="F396" s="213" t="s">
        <v>6412</v>
      </c>
      <c r="G396" s="211"/>
      <c r="H396" s="214">
        <v>4.63</v>
      </c>
      <c r="I396" s="215"/>
      <c r="J396" s="211"/>
      <c r="K396" s="211"/>
      <c r="L396" s="216"/>
      <c r="M396" s="217"/>
      <c r="N396" s="218"/>
      <c r="O396" s="218"/>
      <c r="P396" s="218"/>
      <c r="Q396" s="218"/>
      <c r="R396" s="218"/>
      <c r="S396" s="218"/>
      <c r="T396" s="219"/>
      <c r="AT396" s="220" t="s">
        <v>171</v>
      </c>
      <c r="AU396" s="220" t="s">
        <v>134</v>
      </c>
      <c r="AV396" s="11" t="s">
        <v>134</v>
      </c>
      <c r="AW396" s="11" t="s">
        <v>33</v>
      </c>
      <c r="AX396" s="11" t="s">
        <v>70</v>
      </c>
      <c r="AY396" s="220" t="s">
        <v>126</v>
      </c>
    </row>
    <row r="397" spans="2:65" s="11" customFormat="1" ht="13.5">
      <c r="B397" s="210"/>
      <c r="C397" s="211"/>
      <c r="D397" s="208" t="s">
        <v>171</v>
      </c>
      <c r="E397" s="212" t="s">
        <v>21</v>
      </c>
      <c r="F397" s="213" t="s">
        <v>6413</v>
      </c>
      <c r="G397" s="211"/>
      <c r="H397" s="214">
        <v>1.7729999999999999</v>
      </c>
      <c r="I397" s="215"/>
      <c r="J397" s="211"/>
      <c r="K397" s="211"/>
      <c r="L397" s="216"/>
      <c r="M397" s="217"/>
      <c r="N397" s="218"/>
      <c r="O397" s="218"/>
      <c r="P397" s="218"/>
      <c r="Q397" s="218"/>
      <c r="R397" s="218"/>
      <c r="S397" s="218"/>
      <c r="T397" s="219"/>
      <c r="AT397" s="220" t="s">
        <v>171</v>
      </c>
      <c r="AU397" s="220" t="s">
        <v>134</v>
      </c>
      <c r="AV397" s="11" t="s">
        <v>134</v>
      </c>
      <c r="AW397" s="11" t="s">
        <v>33</v>
      </c>
      <c r="AX397" s="11" t="s">
        <v>70</v>
      </c>
      <c r="AY397" s="220" t="s">
        <v>126</v>
      </c>
    </row>
    <row r="398" spans="2:65" s="11" customFormat="1" ht="13.5">
      <c r="B398" s="210"/>
      <c r="C398" s="211"/>
      <c r="D398" s="208" t="s">
        <v>171</v>
      </c>
      <c r="E398" s="212" t="s">
        <v>21</v>
      </c>
      <c r="F398" s="213" t="s">
        <v>6414</v>
      </c>
      <c r="G398" s="211"/>
      <c r="H398" s="214">
        <v>2</v>
      </c>
      <c r="I398" s="215"/>
      <c r="J398" s="211"/>
      <c r="K398" s="211"/>
      <c r="L398" s="216"/>
      <c r="M398" s="217"/>
      <c r="N398" s="218"/>
      <c r="O398" s="218"/>
      <c r="P398" s="218"/>
      <c r="Q398" s="218"/>
      <c r="R398" s="218"/>
      <c r="S398" s="218"/>
      <c r="T398" s="219"/>
      <c r="AT398" s="220" t="s">
        <v>171</v>
      </c>
      <c r="AU398" s="220" t="s">
        <v>134</v>
      </c>
      <c r="AV398" s="11" t="s">
        <v>134</v>
      </c>
      <c r="AW398" s="11" t="s">
        <v>33</v>
      </c>
      <c r="AX398" s="11" t="s">
        <v>70</v>
      </c>
      <c r="AY398" s="220" t="s">
        <v>126</v>
      </c>
    </row>
    <row r="399" spans="2:65" s="12" customFormat="1" ht="13.5">
      <c r="B399" s="221"/>
      <c r="C399" s="222"/>
      <c r="D399" s="205" t="s">
        <v>171</v>
      </c>
      <c r="E399" s="248" t="s">
        <v>21</v>
      </c>
      <c r="F399" s="249" t="s">
        <v>174</v>
      </c>
      <c r="G399" s="222"/>
      <c r="H399" s="250">
        <v>18.355</v>
      </c>
      <c r="I399" s="226"/>
      <c r="J399" s="222"/>
      <c r="K399" s="222"/>
      <c r="L399" s="227"/>
      <c r="M399" s="228"/>
      <c r="N399" s="229"/>
      <c r="O399" s="229"/>
      <c r="P399" s="229"/>
      <c r="Q399" s="229"/>
      <c r="R399" s="229"/>
      <c r="S399" s="229"/>
      <c r="T399" s="230"/>
      <c r="AT399" s="231" t="s">
        <v>171</v>
      </c>
      <c r="AU399" s="231" t="s">
        <v>134</v>
      </c>
      <c r="AV399" s="12" t="s">
        <v>133</v>
      </c>
      <c r="AW399" s="12" t="s">
        <v>33</v>
      </c>
      <c r="AX399" s="12" t="s">
        <v>78</v>
      </c>
      <c r="AY399" s="231" t="s">
        <v>126</v>
      </c>
    </row>
    <row r="400" spans="2:65" s="1" customFormat="1" ht="31.5" customHeight="1">
      <c r="B400" s="41"/>
      <c r="C400" s="193" t="s">
        <v>407</v>
      </c>
      <c r="D400" s="193" t="s">
        <v>129</v>
      </c>
      <c r="E400" s="194" t="s">
        <v>6415</v>
      </c>
      <c r="F400" s="195" t="s">
        <v>6416</v>
      </c>
      <c r="G400" s="196" t="s">
        <v>400</v>
      </c>
      <c r="H400" s="197">
        <v>8.1769999999999996</v>
      </c>
      <c r="I400" s="198"/>
      <c r="J400" s="199">
        <f>ROUND(I400*H400,2)</f>
        <v>0</v>
      </c>
      <c r="K400" s="195" t="s">
        <v>160</v>
      </c>
      <c r="L400" s="61"/>
      <c r="M400" s="200" t="s">
        <v>21</v>
      </c>
      <c r="N400" s="201" t="s">
        <v>42</v>
      </c>
      <c r="O400" s="42"/>
      <c r="P400" s="202">
        <f>O400*H400</f>
        <v>0</v>
      </c>
      <c r="Q400" s="202">
        <v>0</v>
      </c>
      <c r="R400" s="202">
        <f>Q400*H400</f>
        <v>0</v>
      </c>
      <c r="S400" s="202">
        <v>0</v>
      </c>
      <c r="T400" s="203">
        <f>S400*H400</f>
        <v>0</v>
      </c>
      <c r="AR400" s="24" t="s">
        <v>133</v>
      </c>
      <c r="AT400" s="24" t="s">
        <v>129</v>
      </c>
      <c r="AU400" s="24" t="s">
        <v>134</v>
      </c>
      <c r="AY400" s="24" t="s">
        <v>126</v>
      </c>
      <c r="BE400" s="204">
        <f>IF(N400="základní",J400,0)</f>
        <v>0</v>
      </c>
      <c r="BF400" s="204">
        <f>IF(N400="snížená",J400,0)</f>
        <v>0</v>
      </c>
      <c r="BG400" s="204">
        <f>IF(N400="zákl. přenesená",J400,0)</f>
        <v>0</v>
      </c>
      <c r="BH400" s="204">
        <f>IF(N400="sníž. přenesená",J400,0)</f>
        <v>0</v>
      </c>
      <c r="BI400" s="204">
        <f>IF(N400="nulová",J400,0)</f>
        <v>0</v>
      </c>
      <c r="BJ400" s="24" t="s">
        <v>134</v>
      </c>
      <c r="BK400" s="204">
        <f>ROUND(I400*H400,2)</f>
        <v>0</v>
      </c>
      <c r="BL400" s="24" t="s">
        <v>133</v>
      </c>
      <c r="BM400" s="24" t="s">
        <v>605</v>
      </c>
    </row>
    <row r="401" spans="2:65" s="1" customFormat="1" ht="27">
      <c r="B401" s="41"/>
      <c r="C401" s="63"/>
      <c r="D401" s="208" t="s">
        <v>135</v>
      </c>
      <c r="E401" s="63"/>
      <c r="F401" s="209" t="s">
        <v>6417</v>
      </c>
      <c r="G401" s="63"/>
      <c r="H401" s="63"/>
      <c r="I401" s="163"/>
      <c r="J401" s="63"/>
      <c r="K401" s="63"/>
      <c r="L401" s="61"/>
      <c r="M401" s="207"/>
      <c r="N401" s="42"/>
      <c r="O401" s="42"/>
      <c r="P401" s="42"/>
      <c r="Q401" s="42"/>
      <c r="R401" s="42"/>
      <c r="S401" s="42"/>
      <c r="T401" s="78"/>
      <c r="AT401" s="24" t="s">
        <v>135</v>
      </c>
      <c r="AU401" s="24" t="s">
        <v>134</v>
      </c>
    </row>
    <row r="402" spans="2:65" s="11" customFormat="1" ht="13.5">
      <c r="B402" s="210"/>
      <c r="C402" s="211"/>
      <c r="D402" s="208" t="s">
        <v>171</v>
      </c>
      <c r="E402" s="212" t="s">
        <v>21</v>
      </c>
      <c r="F402" s="213" t="s">
        <v>6418</v>
      </c>
      <c r="G402" s="211"/>
      <c r="H402" s="214">
        <v>8.1769999999999996</v>
      </c>
      <c r="I402" s="215"/>
      <c r="J402" s="211"/>
      <c r="K402" s="211"/>
      <c r="L402" s="216"/>
      <c r="M402" s="217"/>
      <c r="N402" s="218"/>
      <c r="O402" s="218"/>
      <c r="P402" s="218"/>
      <c r="Q402" s="218"/>
      <c r="R402" s="218"/>
      <c r="S402" s="218"/>
      <c r="T402" s="219"/>
      <c r="AT402" s="220" t="s">
        <v>171</v>
      </c>
      <c r="AU402" s="220" t="s">
        <v>134</v>
      </c>
      <c r="AV402" s="11" t="s">
        <v>134</v>
      </c>
      <c r="AW402" s="11" t="s">
        <v>33</v>
      </c>
      <c r="AX402" s="11" t="s">
        <v>70</v>
      </c>
      <c r="AY402" s="220" t="s">
        <v>126</v>
      </c>
    </row>
    <row r="403" spans="2:65" s="12" customFormat="1" ht="13.5">
      <c r="B403" s="221"/>
      <c r="C403" s="222"/>
      <c r="D403" s="205" t="s">
        <v>171</v>
      </c>
      <c r="E403" s="248" t="s">
        <v>21</v>
      </c>
      <c r="F403" s="249" t="s">
        <v>174</v>
      </c>
      <c r="G403" s="222"/>
      <c r="H403" s="250">
        <v>8.1769999999999996</v>
      </c>
      <c r="I403" s="226"/>
      <c r="J403" s="222"/>
      <c r="K403" s="222"/>
      <c r="L403" s="227"/>
      <c r="M403" s="228"/>
      <c r="N403" s="229"/>
      <c r="O403" s="229"/>
      <c r="P403" s="229"/>
      <c r="Q403" s="229"/>
      <c r="R403" s="229"/>
      <c r="S403" s="229"/>
      <c r="T403" s="230"/>
      <c r="AT403" s="231" t="s">
        <v>171</v>
      </c>
      <c r="AU403" s="231" t="s">
        <v>134</v>
      </c>
      <c r="AV403" s="12" t="s">
        <v>133</v>
      </c>
      <c r="AW403" s="12" t="s">
        <v>33</v>
      </c>
      <c r="AX403" s="12" t="s">
        <v>78</v>
      </c>
      <c r="AY403" s="231" t="s">
        <v>126</v>
      </c>
    </row>
    <row r="404" spans="2:65" s="1" customFormat="1" ht="22.5" customHeight="1">
      <c r="B404" s="41"/>
      <c r="C404" s="193" t="s">
        <v>609</v>
      </c>
      <c r="D404" s="193" t="s">
        <v>129</v>
      </c>
      <c r="E404" s="194" t="s">
        <v>6419</v>
      </c>
      <c r="F404" s="195" t="s">
        <v>6420</v>
      </c>
      <c r="G404" s="196" t="s">
        <v>400</v>
      </c>
      <c r="H404" s="197">
        <v>9.1300000000000008</v>
      </c>
      <c r="I404" s="198"/>
      <c r="J404" s="199">
        <f>ROUND(I404*H404,2)</f>
        <v>0</v>
      </c>
      <c r="K404" s="195" t="s">
        <v>160</v>
      </c>
      <c r="L404" s="61"/>
      <c r="M404" s="200" t="s">
        <v>21</v>
      </c>
      <c r="N404" s="201" t="s">
        <v>42</v>
      </c>
      <c r="O404" s="42"/>
      <c r="P404" s="202">
        <f>O404*H404</f>
        <v>0</v>
      </c>
      <c r="Q404" s="202">
        <v>0</v>
      </c>
      <c r="R404" s="202">
        <f>Q404*H404</f>
        <v>0</v>
      </c>
      <c r="S404" s="202">
        <v>0</v>
      </c>
      <c r="T404" s="203">
        <f>S404*H404</f>
        <v>0</v>
      </c>
      <c r="AR404" s="24" t="s">
        <v>133</v>
      </c>
      <c r="AT404" s="24" t="s">
        <v>129</v>
      </c>
      <c r="AU404" s="24" t="s">
        <v>134</v>
      </c>
      <c r="AY404" s="24" t="s">
        <v>126</v>
      </c>
      <c r="BE404" s="204">
        <f>IF(N404="základní",J404,0)</f>
        <v>0</v>
      </c>
      <c r="BF404" s="204">
        <f>IF(N404="snížená",J404,0)</f>
        <v>0</v>
      </c>
      <c r="BG404" s="204">
        <f>IF(N404="zákl. přenesená",J404,0)</f>
        <v>0</v>
      </c>
      <c r="BH404" s="204">
        <f>IF(N404="sníž. přenesená",J404,0)</f>
        <v>0</v>
      </c>
      <c r="BI404" s="204">
        <f>IF(N404="nulová",J404,0)</f>
        <v>0</v>
      </c>
      <c r="BJ404" s="24" t="s">
        <v>134</v>
      </c>
      <c r="BK404" s="204">
        <f>ROUND(I404*H404,2)</f>
        <v>0</v>
      </c>
      <c r="BL404" s="24" t="s">
        <v>133</v>
      </c>
      <c r="BM404" s="24" t="s">
        <v>612</v>
      </c>
    </row>
    <row r="405" spans="2:65" s="1" customFormat="1" ht="27">
      <c r="B405" s="41"/>
      <c r="C405" s="63"/>
      <c r="D405" s="208" t="s">
        <v>135</v>
      </c>
      <c r="E405" s="63"/>
      <c r="F405" s="209" t="s">
        <v>6421</v>
      </c>
      <c r="G405" s="63"/>
      <c r="H405" s="63"/>
      <c r="I405" s="163"/>
      <c r="J405" s="63"/>
      <c r="K405" s="63"/>
      <c r="L405" s="61"/>
      <c r="M405" s="207"/>
      <c r="N405" s="42"/>
      <c r="O405" s="42"/>
      <c r="P405" s="42"/>
      <c r="Q405" s="42"/>
      <c r="R405" s="42"/>
      <c r="S405" s="42"/>
      <c r="T405" s="78"/>
      <c r="AT405" s="24" t="s">
        <v>135</v>
      </c>
      <c r="AU405" s="24" t="s">
        <v>134</v>
      </c>
    </row>
    <row r="406" spans="2:65" s="1" customFormat="1" ht="94.5">
      <c r="B406" s="41"/>
      <c r="C406" s="63"/>
      <c r="D406" s="208" t="s">
        <v>299</v>
      </c>
      <c r="E406" s="63"/>
      <c r="F406" s="236" t="s">
        <v>6422</v>
      </c>
      <c r="G406" s="63"/>
      <c r="H406" s="63"/>
      <c r="I406" s="163"/>
      <c r="J406" s="63"/>
      <c r="K406" s="63"/>
      <c r="L406" s="61"/>
      <c r="M406" s="207"/>
      <c r="N406" s="42"/>
      <c r="O406" s="42"/>
      <c r="P406" s="42"/>
      <c r="Q406" s="42"/>
      <c r="R406" s="42"/>
      <c r="S406" s="42"/>
      <c r="T406" s="78"/>
      <c r="AT406" s="24" t="s">
        <v>299</v>
      </c>
      <c r="AU406" s="24" t="s">
        <v>134</v>
      </c>
    </row>
    <row r="407" spans="2:65" s="11" customFormat="1" ht="13.5">
      <c r="B407" s="210"/>
      <c r="C407" s="211"/>
      <c r="D407" s="208" t="s">
        <v>171</v>
      </c>
      <c r="E407" s="212" t="s">
        <v>21</v>
      </c>
      <c r="F407" s="213" t="s">
        <v>6423</v>
      </c>
      <c r="G407" s="211"/>
      <c r="H407" s="214">
        <v>9.1300000000000008</v>
      </c>
      <c r="I407" s="215"/>
      <c r="J407" s="211"/>
      <c r="K407" s="211"/>
      <c r="L407" s="216"/>
      <c r="M407" s="217"/>
      <c r="N407" s="218"/>
      <c r="O407" s="218"/>
      <c r="P407" s="218"/>
      <c r="Q407" s="218"/>
      <c r="R407" s="218"/>
      <c r="S407" s="218"/>
      <c r="T407" s="219"/>
      <c r="AT407" s="220" t="s">
        <v>171</v>
      </c>
      <c r="AU407" s="220" t="s">
        <v>134</v>
      </c>
      <c r="AV407" s="11" t="s">
        <v>134</v>
      </c>
      <c r="AW407" s="11" t="s">
        <v>33</v>
      </c>
      <c r="AX407" s="11" t="s">
        <v>70</v>
      </c>
      <c r="AY407" s="220" t="s">
        <v>126</v>
      </c>
    </row>
    <row r="408" spans="2:65" s="12" customFormat="1" ht="13.5">
      <c r="B408" s="221"/>
      <c r="C408" s="222"/>
      <c r="D408" s="205" t="s">
        <v>171</v>
      </c>
      <c r="E408" s="248" t="s">
        <v>21</v>
      </c>
      <c r="F408" s="249" t="s">
        <v>174</v>
      </c>
      <c r="G408" s="222"/>
      <c r="H408" s="250">
        <v>9.1300000000000008</v>
      </c>
      <c r="I408" s="226"/>
      <c r="J408" s="222"/>
      <c r="K408" s="222"/>
      <c r="L408" s="227"/>
      <c r="M408" s="228"/>
      <c r="N408" s="229"/>
      <c r="O408" s="229"/>
      <c r="P408" s="229"/>
      <c r="Q408" s="229"/>
      <c r="R408" s="229"/>
      <c r="S408" s="229"/>
      <c r="T408" s="230"/>
      <c r="AT408" s="231" t="s">
        <v>171</v>
      </c>
      <c r="AU408" s="231" t="s">
        <v>134</v>
      </c>
      <c r="AV408" s="12" t="s">
        <v>133</v>
      </c>
      <c r="AW408" s="12" t="s">
        <v>33</v>
      </c>
      <c r="AX408" s="12" t="s">
        <v>78</v>
      </c>
      <c r="AY408" s="231" t="s">
        <v>126</v>
      </c>
    </row>
    <row r="409" spans="2:65" s="1" customFormat="1" ht="22.5" customHeight="1">
      <c r="B409" s="41"/>
      <c r="C409" s="193" t="s">
        <v>417</v>
      </c>
      <c r="D409" s="193" t="s">
        <v>129</v>
      </c>
      <c r="E409" s="194" t="s">
        <v>6424</v>
      </c>
      <c r="F409" s="195" t="s">
        <v>6425</v>
      </c>
      <c r="G409" s="196" t="s">
        <v>400</v>
      </c>
      <c r="H409" s="197">
        <v>227.22200000000001</v>
      </c>
      <c r="I409" s="198"/>
      <c r="J409" s="199">
        <f>ROUND(I409*H409,2)</f>
        <v>0</v>
      </c>
      <c r="K409" s="195" t="s">
        <v>160</v>
      </c>
      <c r="L409" s="61"/>
      <c r="M409" s="200" t="s">
        <v>21</v>
      </c>
      <c r="N409" s="201" t="s">
        <v>42</v>
      </c>
      <c r="O409" s="42"/>
      <c r="P409" s="202">
        <f>O409*H409</f>
        <v>0</v>
      </c>
      <c r="Q409" s="202">
        <v>0</v>
      </c>
      <c r="R409" s="202">
        <f>Q409*H409</f>
        <v>0</v>
      </c>
      <c r="S409" s="202">
        <v>0</v>
      </c>
      <c r="T409" s="203">
        <f>S409*H409</f>
        <v>0</v>
      </c>
      <c r="AR409" s="24" t="s">
        <v>133</v>
      </c>
      <c r="AT409" s="24" t="s">
        <v>129</v>
      </c>
      <c r="AU409" s="24" t="s">
        <v>134</v>
      </c>
      <c r="AY409" s="24" t="s">
        <v>126</v>
      </c>
      <c r="BE409" s="204">
        <f>IF(N409="základní",J409,0)</f>
        <v>0</v>
      </c>
      <c r="BF409" s="204">
        <f>IF(N409="snížená",J409,0)</f>
        <v>0</v>
      </c>
      <c r="BG409" s="204">
        <f>IF(N409="zákl. přenesená",J409,0)</f>
        <v>0</v>
      </c>
      <c r="BH409" s="204">
        <f>IF(N409="sníž. přenesená",J409,0)</f>
        <v>0</v>
      </c>
      <c r="BI409" s="204">
        <f>IF(N409="nulová",J409,0)</f>
        <v>0</v>
      </c>
      <c r="BJ409" s="24" t="s">
        <v>134</v>
      </c>
      <c r="BK409" s="204">
        <f>ROUND(I409*H409,2)</f>
        <v>0</v>
      </c>
      <c r="BL409" s="24" t="s">
        <v>133</v>
      </c>
      <c r="BM409" s="24" t="s">
        <v>617</v>
      </c>
    </row>
    <row r="410" spans="2:65" s="1" customFormat="1" ht="27">
      <c r="B410" s="41"/>
      <c r="C410" s="63"/>
      <c r="D410" s="208" t="s">
        <v>135</v>
      </c>
      <c r="E410" s="63"/>
      <c r="F410" s="209" t="s">
        <v>6426</v>
      </c>
      <c r="G410" s="63"/>
      <c r="H410" s="63"/>
      <c r="I410" s="163"/>
      <c r="J410" s="63"/>
      <c r="K410" s="63"/>
      <c r="L410" s="61"/>
      <c r="M410" s="207"/>
      <c r="N410" s="42"/>
      <c r="O410" s="42"/>
      <c r="P410" s="42"/>
      <c r="Q410" s="42"/>
      <c r="R410" s="42"/>
      <c r="S410" s="42"/>
      <c r="T410" s="78"/>
      <c r="AT410" s="24" t="s">
        <v>135</v>
      </c>
      <c r="AU410" s="24" t="s">
        <v>134</v>
      </c>
    </row>
    <row r="411" spans="2:65" s="1" customFormat="1" ht="27">
      <c r="B411" s="41"/>
      <c r="C411" s="63"/>
      <c r="D411" s="208" t="s">
        <v>299</v>
      </c>
      <c r="E411" s="63"/>
      <c r="F411" s="236" t="s">
        <v>6427</v>
      </c>
      <c r="G411" s="63"/>
      <c r="H411" s="63"/>
      <c r="I411" s="163"/>
      <c r="J411" s="63"/>
      <c r="K411" s="63"/>
      <c r="L411" s="61"/>
      <c r="M411" s="207"/>
      <c r="N411" s="42"/>
      <c r="O411" s="42"/>
      <c r="P411" s="42"/>
      <c r="Q411" s="42"/>
      <c r="R411" s="42"/>
      <c r="S411" s="42"/>
      <c r="T411" s="78"/>
      <c r="AT411" s="24" t="s">
        <v>299</v>
      </c>
      <c r="AU411" s="24" t="s">
        <v>134</v>
      </c>
    </row>
    <row r="412" spans="2:65" s="13" customFormat="1" ht="13.5">
      <c r="B412" s="237"/>
      <c r="C412" s="238"/>
      <c r="D412" s="208" t="s">
        <v>171</v>
      </c>
      <c r="E412" s="239" t="s">
        <v>21</v>
      </c>
      <c r="F412" s="240" t="s">
        <v>6305</v>
      </c>
      <c r="G412" s="238"/>
      <c r="H412" s="241" t="s">
        <v>21</v>
      </c>
      <c r="I412" s="242"/>
      <c r="J412" s="238"/>
      <c r="K412" s="238"/>
      <c r="L412" s="243"/>
      <c r="M412" s="244"/>
      <c r="N412" s="245"/>
      <c r="O412" s="245"/>
      <c r="P412" s="245"/>
      <c r="Q412" s="245"/>
      <c r="R412" s="245"/>
      <c r="S412" s="245"/>
      <c r="T412" s="246"/>
      <c r="AT412" s="247" t="s">
        <v>171</v>
      </c>
      <c r="AU412" s="247" t="s">
        <v>134</v>
      </c>
      <c r="AV412" s="13" t="s">
        <v>78</v>
      </c>
      <c r="AW412" s="13" t="s">
        <v>33</v>
      </c>
      <c r="AX412" s="13" t="s">
        <v>70</v>
      </c>
      <c r="AY412" s="247" t="s">
        <v>126</v>
      </c>
    </row>
    <row r="413" spans="2:65" s="11" customFormat="1" ht="13.5">
      <c r="B413" s="210"/>
      <c r="C413" s="211"/>
      <c r="D413" s="208" t="s">
        <v>171</v>
      </c>
      <c r="E413" s="212" t="s">
        <v>21</v>
      </c>
      <c r="F413" s="213" t="s">
        <v>6428</v>
      </c>
      <c r="G413" s="211"/>
      <c r="H413" s="214">
        <v>167.55199999999999</v>
      </c>
      <c r="I413" s="215"/>
      <c r="J413" s="211"/>
      <c r="K413" s="211"/>
      <c r="L413" s="216"/>
      <c r="M413" s="217"/>
      <c r="N413" s="218"/>
      <c r="O413" s="218"/>
      <c r="P413" s="218"/>
      <c r="Q413" s="218"/>
      <c r="R413" s="218"/>
      <c r="S413" s="218"/>
      <c r="T413" s="219"/>
      <c r="AT413" s="220" t="s">
        <v>171</v>
      </c>
      <c r="AU413" s="220" t="s">
        <v>134</v>
      </c>
      <c r="AV413" s="11" t="s">
        <v>134</v>
      </c>
      <c r="AW413" s="11" t="s">
        <v>33</v>
      </c>
      <c r="AX413" s="11" t="s">
        <v>70</v>
      </c>
      <c r="AY413" s="220" t="s">
        <v>126</v>
      </c>
    </row>
    <row r="414" spans="2:65" s="11" customFormat="1" ht="13.5">
      <c r="B414" s="210"/>
      <c r="C414" s="211"/>
      <c r="D414" s="208" t="s">
        <v>171</v>
      </c>
      <c r="E414" s="212" t="s">
        <v>21</v>
      </c>
      <c r="F414" s="213" t="s">
        <v>6429</v>
      </c>
      <c r="G414" s="211"/>
      <c r="H414" s="214">
        <v>35.351999999999997</v>
      </c>
      <c r="I414" s="215"/>
      <c r="J414" s="211"/>
      <c r="K414" s="211"/>
      <c r="L414" s="216"/>
      <c r="M414" s="217"/>
      <c r="N414" s="218"/>
      <c r="O414" s="218"/>
      <c r="P414" s="218"/>
      <c r="Q414" s="218"/>
      <c r="R414" s="218"/>
      <c r="S414" s="218"/>
      <c r="T414" s="219"/>
      <c r="AT414" s="220" t="s">
        <v>171</v>
      </c>
      <c r="AU414" s="220" t="s">
        <v>134</v>
      </c>
      <c r="AV414" s="11" t="s">
        <v>134</v>
      </c>
      <c r="AW414" s="11" t="s">
        <v>33</v>
      </c>
      <c r="AX414" s="11" t="s">
        <v>70</v>
      </c>
      <c r="AY414" s="220" t="s">
        <v>126</v>
      </c>
    </row>
    <row r="415" spans="2:65" s="11" customFormat="1" ht="13.5">
      <c r="B415" s="210"/>
      <c r="C415" s="211"/>
      <c r="D415" s="208" t="s">
        <v>171</v>
      </c>
      <c r="E415" s="212" t="s">
        <v>21</v>
      </c>
      <c r="F415" s="213" t="s">
        <v>6430</v>
      </c>
      <c r="G415" s="211"/>
      <c r="H415" s="214">
        <v>24.318000000000001</v>
      </c>
      <c r="I415" s="215"/>
      <c r="J415" s="211"/>
      <c r="K415" s="211"/>
      <c r="L415" s="216"/>
      <c r="M415" s="217"/>
      <c r="N415" s="218"/>
      <c r="O415" s="218"/>
      <c r="P415" s="218"/>
      <c r="Q415" s="218"/>
      <c r="R415" s="218"/>
      <c r="S415" s="218"/>
      <c r="T415" s="219"/>
      <c r="AT415" s="220" t="s">
        <v>171</v>
      </c>
      <c r="AU415" s="220" t="s">
        <v>134</v>
      </c>
      <c r="AV415" s="11" t="s">
        <v>134</v>
      </c>
      <c r="AW415" s="11" t="s">
        <v>33</v>
      </c>
      <c r="AX415" s="11" t="s">
        <v>70</v>
      </c>
      <c r="AY415" s="220" t="s">
        <v>126</v>
      </c>
    </row>
    <row r="416" spans="2:65" s="12" customFormat="1" ht="13.5">
      <c r="B416" s="221"/>
      <c r="C416" s="222"/>
      <c r="D416" s="205" t="s">
        <v>171</v>
      </c>
      <c r="E416" s="248" t="s">
        <v>21</v>
      </c>
      <c r="F416" s="249" t="s">
        <v>174</v>
      </c>
      <c r="G416" s="222"/>
      <c r="H416" s="250">
        <v>227.22200000000001</v>
      </c>
      <c r="I416" s="226"/>
      <c r="J416" s="222"/>
      <c r="K416" s="222"/>
      <c r="L416" s="227"/>
      <c r="M416" s="228"/>
      <c r="N416" s="229"/>
      <c r="O416" s="229"/>
      <c r="P416" s="229"/>
      <c r="Q416" s="229"/>
      <c r="R416" s="229"/>
      <c r="S416" s="229"/>
      <c r="T416" s="230"/>
      <c r="AT416" s="231" t="s">
        <v>171</v>
      </c>
      <c r="AU416" s="231" t="s">
        <v>134</v>
      </c>
      <c r="AV416" s="12" t="s">
        <v>133</v>
      </c>
      <c r="AW416" s="12" t="s">
        <v>33</v>
      </c>
      <c r="AX416" s="12" t="s">
        <v>78</v>
      </c>
      <c r="AY416" s="231" t="s">
        <v>126</v>
      </c>
    </row>
    <row r="417" spans="2:65" s="1" customFormat="1" ht="31.5" customHeight="1">
      <c r="B417" s="41"/>
      <c r="C417" s="193" t="s">
        <v>620</v>
      </c>
      <c r="D417" s="193" t="s">
        <v>129</v>
      </c>
      <c r="E417" s="194" t="s">
        <v>777</v>
      </c>
      <c r="F417" s="195" t="s">
        <v>778</v>
      </c>
      <c r="G417" s="196" t="s">
        <v>400</v>
      </c>
      <c r="H417" s="197">
        <v>30.327000000000002</v>
      </c>
      <c r="I417" s="198"/>
      <c r="J417" s="199">
        <f>ROUND(I417*H417,2)</f>
        <v>0</v>
      </c>
      <c r="K417" s="195" t="s">
        <v>160</v>
      </c>
      <c r="L417" s="61"/>
      <c r="M417" s="200" t="s">
        <v>21</v>
      </c>
      <c r="N417" s="201" t="s">
        <v>42</v>
      </c>
      <c r="O417" s="42"/>
      <c r="P417" s="202">
        <f>O417*H417</f>
        <v>0</v>
      </c>
      <c r="Q417" s="202">
        <v>0</v>
      </c>
      <c r="R417" s="202">
        <f>Q417*H417</f>
        <v>0</v>
      </c>
      <c r="S417" s="202">
        <v>0</v>
      </c>
      <c r="T417" s="203">
        <f>S417*H417</f>
        <v>0</v>
      </c>
      <c r="AR417" s="24" t="s">
        <v>133</v>
      </c>
      <c r="AT417" s="24" t="s">
        <v>129</v>
      </c>
      <c r="AU417" s="24" t="s">
        <v>134</v>
      </c>
      <c r="AY417" s="24" t="s">
        <v>126</v>
      </c>
      <c r="BE417" s="204">
        <f>IF(N417="základní",J417,0)</f>
        <v>0</v>
      </c>
      <c r="BF417" s="204">
        <f>IF(N417="snížená",J417,0)</f>
        <v>0</v>
      </c>
      <c r="BG417" s="204">
        <f>IF(N417="zákl. přenesená",J417,0)</f>
        <v>0</v>
      </c>
      <c r="BH417" s="204">
        <f>IF(N417="sníž. přenesená",J417,0)</f>
        <v>0</v>
      </c>
      <c r="BI417" s="204">
        <f>IF(N417="nulová",J417,0)</f>
        <v>0</v>
      </c>
      <c r="BJ417" s="24" t="s">
        <v>134</v>
      </c>
      <c r="BK417" s="204">
        <f>ROUND(I417*H417,2)</f>
        <v>0</v>
      </c>
      <c r="BL417" s="24" t="s">
        <v>133</v>
      </c>
      <c r="BM417" s="24" t="s">
        <v>623</v>
      </c>
    </row>
    <row r="418" spans="2:65" s="1" customFormat="1" ht="27">
      <c r="B418" s="41"/>
      <c r="C418" s="63"/>
      <c r="D418" s="208" t="s">
        <v>135</v>
      </c>
      <c r="E418" s="63"/>
      <c r="F418" s="209" t="s">
        <v>780</v>
      </c>
      <c r="G418" s="63"/>
      <c r="H418" s="63"/>
      <c r="I418" s="163"/>
      <c r="J418" s="63"/>
      <c r="K418" s="63"/>
      <c r="L418" s="61"/>
      <c r="M418" s="207"/>
      <c r="N418" s="42"/>
      <c r="O418" s="42"/>
      <c r="P418" s="42"/>
      <c r="Q418" s="42"/>
      <c r="R418" s="42"/>
      <c r="S418" s="42"/>
      <c r="T418" s="78"/>
      <c r="AT418" s="24" t="s">
        <v>135</v>
      </c>
      <c r="AU418" s="24" t="s">
        <v>134</v>
      </c>
    </row>
    <row r="419" spans="2:65" s="11" customFormat="1" ht="13.5">
      <c r="B419" s="210"/>
      <c r="C419" s="211"/>
      <c r="D419" s="208" t="s">
        <v>171</v>
      </c>
      <c r="E419" s="212" t="s">
        <v>21</v>
      </c>
      <c r="F419" s="213" t="s">
        <v>6431</v>
      </c>
      <c r="G419" s="211"/>
      <c r="H419" s="214">
        <v>8.7769999999999992</v>
      </c>
      <c r="I419" s="215"/>
      <c r="J419" s="211"/>
      <c r="K419" s="211"/>
      <c r="L419" s="216"/>
      <c r="M419" s="217"/>
      <c r="N419" s="218"/>
      <c r="O419" s="218"/>
      <c r="P419" s="218"/>
      <c r="Q419" s="218"/>
      <c r="R419" s="218"/>
      <c r="S419" s="218"/>
      <c r="T419" s="219"/>
      <c r="AT419" s="220" t="s">
        <v>171</v>
      </c>
      <c r="AU419" s="220" t="s">
        <v>134</v>
      </c>
      <c r="AV419" s="11" t="s">
        <v>134</v>
      </c>
      <c r="AW419" s="11" t="s">
        <v>33</v>
      </c>
      <c r="AX419" s="11" t="s">
        <v>70</v>
      </c>
      <c r="AY419" s="220" t="s">
        <v>126</v>
      </c>
    </row>
    <row r="420" spans="2:65" s="11" customFormat="1" ht="13.5">
      <c r="B420" s="210"/>
      <c r="C420" s="211"/>
      <c r="D420" s="208" t="s">
        <v>171</v>
      </c>
      <c r="E420" s="212" t="s">
        <v>21</v>
      </c>
      <c r="F420" s="213" t="s">
        <v>6432</v>
      </c>
      <c r="G420" s="211"/>
      <c r="H420" s="214">
        <v>21.55</v>
      </c>
      <c r="I420" s="215"/>
      <c r="J420" s="211"/>
      <c r="K420" s="211"/>
      <c r="L420" s="216"/>
      <c r="M420" s="217"/>
      <c r="N420" s="218"/>
      <c r="O420" s="218"/>
      <c r="P420" s="218"/>
      <c r="Q420" s="218"/>
      <c r="R420" s="218"/>
      <c r="S420" s="218"/>
      <c r="T420" s="219"/>
      <c r="AT420" s="220" t="s">
        <v>171</v>
      </c>
      <c r="AU420" s="220" t="s">
        <v>134</v>
      </c>
      <c r="AV420" s="11" t="s">
        <v>134</v>
      </c>
      <c r="AW420" s="11" t="s">
        <v>33</v>
      </c>
      <c r="AX420" s="11" t="s">
        <v>70</v>
      </c>
      <c r="AY420" s="220" t="s">
        <v>126</v>
      </c>
    </row>
    <row r="421" spans="2:65" s="12" customFormat="1" ht="13.5">
      <c r="B421" s="221"/>
      <c r="C421" s="222"/>
      <c r="D421" s="205" t="s">
        <v>171</v>
      </c>
      <c r="E421" s="248" t="s">
        <v>21</v>
      </c>
      <c r="F421" s="249" t="s">
        <v>174</v>
      </c>
      <c r="G421" s="222"/>
      <c r="H421" s="250">
        <v>30.327000000000002</v>
      </c>
      <c r="I421" s="226"/>
      <c r="J421" s="222"/>
      <c r="K421" s="222"/>
      <c r="L421" s="227"/>
      <c r="M421" s="228"/>
      <c r="N421" s="229"/>
      <c r="O421" s="229"/>
      <c r="P421" s="229"/>
      <c r="Q421" s="229"/>
      <c r="R421" s="229"/>
      <c r="S421" s="229"/>
      <c r="T421" s="230"/>
      <c r="AT421" s="231" t="s">
        <v>171</v>
      </c>
      <c r="AU421" s="231" t="s">
        <v>134</v>
      </c>
      <c r="AV421" s="12" t="s">
        <v>133</v>
      </c>
      <c r="AW421" s="12" t="s">
        <v>33</v>
      </c>
      <c r="AX421" s="12" t="s">
        <v>78</v>
      </c>
      <c r="AY421" s="231" t="s">
        <v>126</v>
      </c>
    </row>
    <row r="422" spans="2:65" s="1" customFormat="1" ht="31.5" customHeight="1">
      <c r="B422" s="41"/>
      <c r="C422" s="193" t="s">
        <v>430</v>
      </c>
      <c r="D422" s="193" t="s">
        <v>129</v>
      </c>
      <c r="E422" s="194" t="s">
        <v>782</v>
      </c>
      <c r="F422" s="195" t="s">
        <v>783</v>
      </c>
      <c r="G422" s="196" t="s">
        <v>400</v>
      </c>
      <c r="H422" s="197">
        <v>22.181999999999999</v>
      </c>
      <c r="I422" s="198"/>
      <c r="J422" s="199">
        <f>ROUND(I422*H422,2)</f>
        <v>0</v>
      </c>
      <c r="K422" s="195" t="s">
        <v>160</v>
      </c>
      <c r="L422" s="61"/>
      <c r="M422" s="200" t="s">
        <v>21</v>
      </c>
      <c r="N422" s="201" t="s">
        <v>42</v>
      </c>
      <c r="O422" s="42"/>
      <c r="P422" s="202">
        <f>O422*H422</f>
        <v>0</v>
      </c>
      <c r="Q422" s="202">
        <v>0</v>
      </c>
      <c r="R422" s="202">
        <f>Q422*H422</f>
        <v>0</v>
      </c>
      <c r="S422" s="202">
        <v>0</v>
      </c>
      <c r="T422" s="203">
        <f>S422*H422</f>
        <v>0</v>
      </c>
      <c r="AR422" s="24" t="s">
        <v>133</v>
      </c>
      <c r="AT422" s="24" t="s">
        <v>129</v>
      </c>
      <c r="AU422" s="24" t="s">
        <v>134</v>
      </c>
      <c r="AY422" s="24" t="s">
        <v>126</v>
      </c>
      <c r="BE422" s="204">
        <f>IF(N422="základní",J422,0)</f>
        <v>0</v>
      </c>
      <c r="BF422" s="204">
        <f>IF(N422="snížená",J422,0)</f>
        <v>0</v>
      </c>
      <c r="BG422" s="204">
        <f>IF(N422="zákl. přenesená",J422,0)</f>
        <v>0</v>
      </c>
      <c r="BH422" s="204">
        <f>IF(N422="sníž. přenesená",J422,0)</f>
        <v>0</v>
      </c>
      <c r="BI422" s="204">
        <f>IF(N422="nulová",J422,0)</f>
        <v>0</v>
      </c>
      <c r="BJ422" s="24" t="s">
        <v>134</v>
      </c>
      <c r="BK422" s="204">
        <f>ROUND(I422*H422,2)</f>
        <v>0</v>
      </c>
      <c r="BL422" s="24" t="s">
        <v>133</v>
      </c>
      <c r="BM422" s="24" t="s">
        <v>628</v>
      </c>
    </row>
    <row r="423" spans="2:65" s="1" customFormat="1" ht="27">
      <c r="B423" s="41"/>
      <c r="C423" s="63"/>
      <c r="D423" s="208" t="s">
        <v>135</v>
      </c>
      <c r="E423" s="63"/>
      <c r="F423" s="209" t="s">
        <v>785</v>
      </c>
      <c r="G423" s="63"/>
      <c r="H423" s="63"/>
      <c r="I423" s="163"/>
      <c r="J423" s="63"/>
      <c r="K423" s="63"/>
      <c r="L423" s="61"/>
      <c r="M423" s="207"/>
      <c r="N423" s="42"/>
      <c r="O423" s="42"/>
      <c r="P423" s="42"/>
      <c r="Q423" s="42"/>
      <c r="R423" s="42"/>
      <c r="S423" s="42"/>
      <c r="T423" s="78"/>
      <c r="AT423" s="24" t="s">
        <v>135</v>
      </c>
      <c r="AU423" s="24" t="s">
        <v>134</v>
      </c>
    </row>
    <row r="424" spans="2:65" s="11" customFormat="1" ht="13.5">
      <c r="B424" s="210"/>
      <c r="C424" s="211"/>
      <c r="D424" s="208" t="s">
        <v>171</v>
      </c>
      <c r="E424" s="212" t="s">
        <v>21</v>
      </c>
      <c r="F424" s="213" t="s">
        <v>6433</v>
      </c>
      <c r="G424" s="211"/>
      <c r="H424" s="214">
        <v>8.3000000000000007</v>
      </c>
      <c r="I424" s="215"/>
      <c r="J424" s="211"/>
      <c r="K424" s="211"/>
      <c r="L424" s="216"/>
      <c r="M424" s="217"/>
      <c r="N424" s="218"/>
      <c r="O424" s="218"/>
      <c r="P424" s="218"/>
      <c r="Q424" s="218"/>
      <c r="R424" s="218"/>
      <c r="S424" s="218"/>
      <c r="T424" s="219"/>
      <c r="AT424" s="220" t="s">
        <v>171</v>
      </c>
      <c r="AU424" s="220" t="s">
        <v>134</v>
      </c>
      <c r="AV424" s="11" t="s">
        <v>134</v>
      </c>
      <c r="AW424" s="11" t="s">
        <v>33</v>
      </c>
      <c r="AX424" s="11" t="s">
        <v>70</v>
      </c>
      <c r="AY424" s="220" t="s">
        <v>126</v>
      </c>
    </row>
    <row r="425" spans="2:65" s="11" customFormat="1" ht="13.5">
      <c r="B425" s="210"/>
      <c r="C425" s="211"/>
      <c r="D425" s="208" t="s">
        <v>171</v>
      </c>
      <c r="E425" s="212" t="s">
        <v>21</v>
      </c>
      <c r="F425" s="213" t="s">
        <v>6434</v>
      </c>
      <c r="G425" s="211"/>
      <c r="H425" s="214">
        <v>1.52</v>
      </c>
      <c r="I425" s="215"/>
      <c r="J425" s="211"/>
      <c r="K425" s="211"/>
      <c r="L425" s="216"/>
      <c r="M425" s="217"/>
      <c r="N425" s="218"/>
      <c r="O425" s="218"/>
      <c r="P425" s="218"/>
      <c r="Q425" s="218"/>
      <c r="R425" s="218"/>
      <c r="S425" s="218"/>
      <c r="T425" s="219"/>
      <c r="AT425" s="220" t="s">
        <v>171</v>
      </c>
      <c r="AU425" s="220" t="s">
        <v>134</v>
      </c>
      <c r="AV425" s="11" t="s">
        <v>134</v>
      </c>
      <c r="AW425" s="11" t="s">
        <v>33</v>
      </c>
      <c r="AX425" s="11" t="s">
        <v>70</v>
      </c>
      <c r="AY425" s="220" t="s">
        <v>126</v>
      </c>
    </row>
    <row r="426" spans="2:65" s="11" customFormat="1" ht="13.5">
      <c r="B426" s="210"/>
      <c r="C426" s="211"/>
      <c r="D426" s="208" t="s">
        <v>171</v>
      </c>
      <c r="E426" s="212" t="s">
        <v>21</v>
      </c>
      <c r="F426" s="213" t="s">
        <v>6435</v>
      </c>
      <c r="G426" s="211"/>
      <c r="H426" s="214">
        <v>12.362</v>
      </c>
      <c r="I426" s="215"/>
      <c r="J426" s="211"/>
      <c r="K426" s="211"/>
      <c r="L426" s="216"/>
      <c r="M426" s="217"/>
      <c r="N426" s="218"/>
      <c r="O426" s="218"/>
      <c r="P426" s="218"/>
      <c r="Q426" s="218"/>
      <c r="R426" s="218"/>
      <c r="S426" s="218"/>
      <c r="T426" s="219"/>
      <c r="AT426" s="220" t="s">
        <v>171</v>
      </c>
      <c r="AU426" s="220" t="s">
        <v>134</v>
      </c>
      <c r="AV426" s="11" t="s">
        <v>134</v>
      </c>
      <c r="AW426" s="11" t="s">
        <v>33</v>
      </c>
      <c r="AX426" s="11" t="s">
        <v>70</v>
      </c>
      <c r="AY426" s="220" t="s">
        <v>126</v>
      </c>
    </row>
    <row r="427" spans="2:65" s="12" customFormat="1" ht="13.5">
      <c r="B427" s="221"/>
      <c r="C427" s="222"/>
      <c r="D427" s="205" t="s">
        <v>171</v>
      </c>
      <c r="E427" s="248" t="s">
        <v>21</v>
      </c>
      <c r="F427" s="249" t="s">
        <v>174</v>
      </c>
      <c r="G427" s="222"/>
      <c r="H427" s="250">
        <v>22.181999999999999</v>
      </c>
      <c r="I427" s="226"/>
      <c r="J427" s="222"/>
      <c r="K427" s="222"/>
      <c r="L427" s="227"/>
      <c r="M427" s="228"/>
      <c r="N427" s="229"/>
      <c r="O427" s="229"/>
      <c r="P427" s="229"/>
      <c r="Q427" s="229"/>
      <c r="R427" s="229"/>
      <c r="S427" s="229"/>
      <c r="T427" s="230"/>
      <c r="AT427" s="231" t="s">
        <v>171</v>
      </c>
      <c r="AU427" s="231" t="s">
        <v>134</v>
      </c>
      <c r="AV427" s="12" t="s">
        <v>133</v>
      </c>
      <c r="AW427" s="12" t="s">
        <v>33</v>
      </c>
      <c r="AX427" s="12" t="s">
        <v>78</v>
      </c>
      <c r="AY427" s="231" t="s">
        <v>126</v>
      </c>
    </row>
    <row r="428" spans="2:65" s="1" customFormat="1" ht="22.5" customHeight="1">
      <c r="B428" s="41"/>
      <c r="C428" s="193" t="s">
        <v>634</v>
      </c>
      <c r="D428" s="193" t="s">
        <v>129</v>
      </c>
      <c r="E428" s="194" t="s">
        <v>6436</v>
      </c>
      <c r="F428" s="195" t="s">
        <v>6437</v>
      </c>
      <c r="G428" s="196" t="s">
        <v>169</v>
      </c>
      <c r="H428" s="197">
        <v>24.75</v>
      </c>
      <c r="I428" s="198"/>
      <c r="J428" s="199">
        <f>ROUND(I428*H428,2)</f>
        <v>0</v>
      </c>
      <c r="K428" s="195" t="s">
        <v>160</v>
      </c>
      <c r="L428" s="61"/>
      <c r="M428" s="200" t="s">
        <v>21</v>
      </c>
      <c r="N428" s="201" t="s">
        <v>42</v>
      </c>
      <c r="O428" s="42"/>
      <c r="P428" s="202">
        <f>O428*H428</f>
        <v>0</v>
      </c>
      <c r="Q428" s="202">
        <v>0</v>
      </c>
      <c r="R428" s="202">
        <f>Q428*H428</f>
        <v>0</v>
      </c>
      <c r="S428" s="202">
        <v>0</v>
      </c>
      <c r="T428" s="203">
        <f>S428*H428</f>
        <v>0</v>
      </c>
      <c r="AR428" s="24" t="s">
        <v>133</v>
      </c>
      <c r="AT428" s="24" t="s">
        <v>129</v>
      </c>
      <c r="AU428" s="24" t="s">
        <v>134</v>
      </c>
      <c r="AY428" s="24" t="s">
        <v>126</v>
      </c>
      <c r="BE428" s="204">
        <f>IF(N428="základní",J428,0)</f>
        <v>0</v>
      </c>
      <c r="BF428" s="204">
        <f>IF(N428="snížená",J428,0)</f>
        <v>0</v>
      </c>
      <c r="BG428" s="204">
        <f>IF(N428="zákl. přenesená",J428,0)</f>
        <v>0</v>
      </c>
      <c r="BH428" s="204">
        <f>IF(N428="sníž. přenesená",J428,0)</f>
        <v>0</v>
      </c>
      <c r="BI428" s="204">
        <f>IF(N428="nulová",J428,0)</f>
        <v>0</v>
      </c>
      <c r="BJ428" s="24" t="s">
        <v>134</v>
      </c>
      <c r="BK428" s="204">
        <f>ROUND(I428*H428,2)</f>
        <v>0</v>
      </c>
      <c r="BL428" s="24" t="s">
        <v>133</v>
      </c>
      <c r="BM428" s="24" t="s">
        <v>637</v>
      </c>
    </row>
    <row r="429" spans="2:65" s="1" customFormat="1" ht="13.5">
      <c r="B429" s="41"/>
      <c r="C429" s="63"/>
      <c r="D429" s="208" t="s">
        <v>135</v>
      </c>
      <c r="E429" s="63"/>
      <c r="F429" s="209" t="s">
        <v>6438</v>
      </c>
      <c r="G429" s="63"/>
      <c r="H429" s="63"/>
      <c r="I429" s="163"/>
      <c r="J429" s="63"/>
      <c r="K429" s="63"/>
      <c r="L429" s="61"/>
      <c r="M429" s="207"/>
      <c r="N429" s="42"/>
      <c r="O429" s="42"/>
      <c r="P429" s="42"/>
      <c r="Q429" s="42"/>
      <c r="R429" s="42"/>
      <c r="S429" s="42"/>
      <c r="T429" s="78"/>
      <c r="AT429" s="24" t="s">
        <v>135</v>
      </c>
      <c r="AU429" s="24" t="s">
        <v>134</v>
      </c>
    </row>
    <row r="430" spans="2:65" s="1" customFormat="1" ht="67.5">
      <c r="B430" s="41"/>
      <c r="C430" s="63"/>
      <c r="D430" s="208" t="s">
        <v>299</v>
      </c>
      <c r="E430" s="63"/>
      <c r="F430" s="236" t="s">
        <v>6439</v>
      </c>
      <c r="G430" s="63"/>
      <c r="H430" s="63"/>
      <c r="I430" s="163"/>
      <c r="J430" s="63"/>
      <c r="K430" s="63"/>
      <c r="L430" s="61"/>
      <c r="M430" s="207"/>
      <c r="N430" s="42"/>
      <c r="O430" s="42"/>
      <c r="P430" s="42"/>
      <c r="Q430" s="42"/>
      <c r="R430" s="42"/>
      <c r="S430" s="42"/>
      <c r="T430" s="78"/>
      <c r="AT430" s="24" t="s">
        <v>299</v>
      </c>
      <c r="AU430" s="24" t="s">
        <v>134</v>
      </c>
    </row>
    <row r="431" spans="2:65" s="11" customFormat="1" ht="13.5">
      <c r="B431" s="210"/>
      <c r="C431" s="211"/>
      <c r="D431" s="208" t="s">
        <v>171</v>
      </c>
      <c r="E431" s="212" t="s">
        <v>21</v>
      </c>
      <c r="F431" s="213" t="s">
        <v>6440</v>
      </c>
      <c r="G431" s="211"/>
      <c r="H431" s="214">
        <v>8.3000000000000007</v>
      </c>
      <c r="I431" s="215"/>
      <c r="J431" s="211"/>
      <c r="K431" s="211"/>
      <c r="L431" s="216"/>
      <c r="M431" s="217"/>
      <c r="N431" s="218"/>
      <c r="O431" s="218"/>
      <c r="P431" s="218"/>
      <c r="Q431" s="218"/>
      <c r="R431" s="218"/>
      <c r="S431" s="218"/>
      <c r="T431" s="219"/>
      <c r="AT431" s="220" t="s">
        <v>171</v>
      </c>
      <c r="AU431" s="220" t="s">
        <v>134</v>
      </c>
      <c r="AV431" s="11" t="s">
        <v>134</v>
      </c>
      <c r="AW431" s="11" t="s">
        <v>33</v>
      </c>
      <c r="AX431" s="11" t="s">
        <v>70</v>
      </c>
      <c r="AY431" s="220" t="s">
        <v>126</v>
      </c>
    </row>
    <row r="432" spans="2:65" s="11" customFormat="1" ht="13.5">
      <c r="B432" s="210"/>
      <c r="C432" s="211"/>
      <c r="D432" s="208" t="s">
        <v>171</v>
      </c>
      <c r="E432" s="212" t="s">
        <v>21</v>
      </c>
      <c r="F432" s="213" t="s">
        <v>6441</v>
      </c>
      <c r="G432" s="211"/>
      <c r="H432" s="214">
        <v>16.45</v>
      </c>
      <c r="I432" s="215"/>
      <c r="J432" s="211"/>
      <c r="K432" s="211"/>
      <c r="L432" s="216"/>
      <c r="M432" s="217"/>
      <c r="N432" s="218"/>
      <c r="O432" s="218"/>
      <c r="P432" s="218"/>
      <c r="Q432" s="218"/>
      <c r="R432" s="218"/>
      <c r="S432" s="218"/>
      <c r="T432" s="219"/>
      <c r="AT432" s="220" t="s">
        <v>171</v>
      </c>
      <c r="AU432" s="220" t="s">
        <v>134</v>
      </c>
      <c r="AV432" s="11" t="s">
        <v>134</v>
      </c>
      <c r="AW432" s="11" t="s">
        <v>33</v>
      </c>
      <c r="AX432" s="11" t="s">
        <v>70</v>
      </c>
      <c r="AY432" s="220" t="s">
        <v>126</v>
      </c>
    </row>
    <row r="433" spans="2:65" s="12" customFormat="1" ht="13.5">
      <c r="B433" s="221"/>
      <c r="C433" s="222"/>
      <c r="D433" s="205" t="s">
        <v>171</v>
      </c>
      <c r="E433" s="248" t="s">
        <v>21</v>
      </c>
      <c r="F433" s="249" t="s">
        <v>174</v>
      </c>
      <c r="G433" s="222"/>
      <c r="H433" s="250">
        <v>24.75</v>
      </c>
      <c r="I433" s="226"/>
      <c r="J433" s="222"/>
      <c r="K433" s="222"/>
      <c r="L433" s="227"/>
      <c r="M433" s="228"/>
      <c r="N433" s="229"/>
      <c r="O433" s="229"/>
      <c r="P433" s="229"/>
      <c r="Q433" s="229"/>
      <c r="R433" s="229"/>
      <c r="S433" s="229"/>
      <c r="T433" s="230"/>
      <c r="AT433" s="231" t="s">
        <v>171</v>
      </c>
      <c r="AU433" s="231" t="s">
        <v>134</v>
      </c>
      <c r="AV433" s="12" t="s">
        <v>133</v>
      </c>
      <c r="AW433" s="12" t="s">
        <v>33</v>
      </c>
      <c r="AX433" s="12" t="s">
        <v>78</v>
      </c>
      <c r="AY433" s="231" t="s">
        <v>126</v>
      </c>
    </row>
    <row r="434" spans="2:65" s="1" customFormat="1" ht="31.5" customHeight="1">
      <c r="B434" s="41"/>
      <c r="C434" s="193" t="s">
        <v>467</v>
      </c>
      <c r="D434" s="193" t="s">
        <v>129</v>
      </c>
      <c r="E434" s="194" t="s">
        <v>6442</v>
      </c>
      <c r="F434" s="195" t="s">
        <v>6443</v>
      </c>
      <c r="G434" s="196" t="s">
        <v>169</v>
      </c>
      <c r="H434" s="197">
        <v>58</v>
      </c>
      <c r="I434" s="198"/>
      <c r="J434" s="199">
        <f>ROUND(I434*H434,2)</f>
        <v>0</v>
      </c>
      <c r="K434" s="195" t="s">
        <v>21</v>
      </c>
      <c r="L434" s="61"/>
      <c r="M434" s="200" t="s">
        <v>21</v>
      </c>
      <c r="N434" s="201" t="s">
        <v>42</v>
      </c>
      <c r="O434" s="42"/>
      <c r="P434" s="202">
        <f>O434*H434</f>
        <v>0</v>
      </c>
      <c r="Q434" s="202">
        <v>0</v>
      </c>
      <c r="R434" s="202">
        <f>Q434*H434</f>
        <v>0</v>
      </c>
      <c r="S434" s="202">
        <v>0</v>
      </c>
      <c r="T434" s="203">
        <f>S434*H434</f>
        <v>0</v>
      </c>
      <c r="AR434" s="24" t="s">
        <v>133</v>
      </c>
      <c r="AT434" s="24" t="s">
        <v>129</v>
      </c>
      <c r="AU434" s="24" t="s">
        <v>134</v>
      </c>
      <c r="AY434" s="24" t="s">
        <v>126</v>
      </c>
      <c r="BE434" s="204">
        <f>IF(N434="základní",J434,0)</f>
        <v>0</v>
      </c>
      <c r="BF434" s="204">
        <f>IF(N434="snížená",J434,0)</f>
        <v>0</v>
      </c>
      <c r="BG434" s="204">
        <f>IF(N434="zákl. přenesená",J434,0)</f>
        <v>0</v>
      </c>
      <c r="BH434" s="204">
        <f>IF(N434="sníž. přenesená",J434,0)</f>
        <v>0</v>
      </c>
      <c r="BI434" s="204">
        <f>IF(N434="nulová",J434,0)</f>
        <v>0</v>
      </c>
      <c r="BJ434" s="24" t="s">
        <v>134</v>
      </c>
      <c r="BK434" s="204">
        <f>ROUND(I434*H434,2)</f>
        <v>0</v>
      </c>
      <c r="BL434" s="24" t="s">
        <v>133</v>
      </c>
      <c r="BM434" s="24" t="s">
        <v>642</v>
      </c>
    </row>
    <row r="435" spans="2:65" s="1" customFormat="1" ht="13.5">
      <c r="B435" s="41"/>
      <c r="C435" s="63"/>
      <c r="D435" s="208" t="s">
        <v>135</v>
      </c>
      <c r="E435" s="63"/>
      <c r="F435" s="209" t="s">
        <v>6443</v>
      </c>
      <c r="G435" s="63"/>
      <c r="H435" s="63"/>
      <c r="I435" s="163"/>
      <c r="J435" s="63"/>
      <c r="K435" s="63"/>
      <c r="L435" s="61"/>
      <c r="M435" s="207"/>
      <c r="N435" s="42"/>
      <c r="O435" s="42"/>
      <c r="P435" s="42"/>
      <c r="Q435" s="42"/>
      <c r="R435" s="42"/>
      <c r="S435" s="42"/>
      <c r="T435" s="78"/>
      <c r="AT435" s="24" t="s">
        <v>135</v>
      </c>
      <c r="AU435" s="24" t="s">
        <v>134</v>
      </c>
    </row>
    <row r="436" spans="2:65" s="11" customFormat="1" ht="13.5">
      <c r="B436" s="210"/>
      <c r="C436" s="211"/>
      <c r="D436" s="208" t="s">
        <v>171</v>
      </c>
      <c r="E436" s="212" t="s">
        <v>21</v>
      </c>
      <c r="F436" s="213" t="s">
        <v>6444</v>
      </c>
      <c r="G436" s="211"/>
      <c r="H436" s="214">
        <v>8.3000000000000007</v>
      </c>
      <c r="I436" s="215"/>
      <c r="J436" s="211"/>
      <c r="K436" s="211"/>
      <c r="L436" s="216"/>
      <c r="M436" s="217"/>
      <c r="N436" s="218"/>
      <c r="O436" s="218"/>
      <c r="P436" s="218"/>
      <c r="Q436" s="218"/>
      <c r="R436" s="218"/>
      <c r="S436" s="218"/>
      <c r="T436" s="219"/>
      <c r="AT436" s="220" t="s">
        <v>171</v>
      </c>
      <c r="AU436" s="220" t="s">
        <v>134</v>
      </c>
      <c r="AV436" s="11" t="s">
        <v>134</v>
      </c>
      <c r="AW436" s="11" t="s">
        <v>33</v>
      </c>
      <c r="AX436" s="11" t="s">
        <v>70</v>
      </c>
      <c r="AY436" s="220" t="s">
        <v>126</v>
      </c>
    </row>
    <row r="437" spans="2:65" s="13" customFormat="1" ht="13.5">
      <c r="B437" s="237"/>
      <c r="C437" s="238"/>
      <c r="D437" s="208" t="s">
        <v>171</v>
      </c>
      <c r="E437" s="239" t="s">
        <v>21</v>
      </c>
      <c r="F437" s="240" t="s">
        <v>6305</v>
      </c>
      <c r="G437" s="238"/>
      <c r="H437" s="241" t="s">
        <v>21</v>
      </c>
      <c r="I437" s="242"/>
      <c r="J437" s="238"/>
      <c r="K437" s="238"/>
      <c r="L437" s="243"/>
      <c r="M437" s="244"/>
      <c r="N437" s="245"/>
      <c r="O437" s="245"/>
      <c r="P437" s="245"/>
      <c r="Q437" s="245"/>
      <c r="R437" s="245"/>
      <c r="S437" s="245"/>
      <c r="T437" s="246"/>
      <c r="AT437" s="247" t="s">
        <v>171</v>
      </c>
      <c r="AU437" s="247" t="s">
        <v>134</v>
      </c>
      <c r="AV437" s="13" t="s">
        <v>78</v>
      </c>
      <c r="AW437" s="13" t="s">
        <v>33</v>
      </c>
      <c r="AX437" s="13" t="s">
        <v>70</v>
      </c>
      <c r="AY437" s="247" t="s">
        <v>126</v>
      </c>
    </row>
    <row r="438" spans="2:65" s="11" customFormat="1" ht="13.5">
      <c r="B438" s="210"/>
      <c r="C438" s="211"/>
      <c r="D438" s="208" t="s">
        <v>171</v>
      </c>
      <c r="E438" s="212" t="s">
        <v>21</v>
      </c>
      <c r="F438" s="213" t="s">
        <v>6445</v>
      </c>
      <c r="G438" s="211"/>
      <c r="H438" s="214">
        <v>16</v>
      </c>
      <c r="I438" s="215"/>
      <c r="J438" s="211"/>
      <c r="K438" s="211"/>
      <c r="L438" s="216"/>
      <c r="M438" s="217"/>
      <c r="N438" s="218"/>
      <c r="O438" s="218"/>
      <c r="P438" s="218"/>
      <c r="Q438" s="218"/>
      <c r="R438" s="218"/>
      <c r="S438" s="218"/>
      <c r="T438" s="219"/>
      <c r="AT438" s="220" t="s">
        <v>171</v>
      </c>
      <c r="AU438" s="220" t="s">
        <v>134</v>
      </c>
      <c r="AV438" s="11" t="s">
        <v>134</v>
      </c>
      <c r="AW438" s="11" t="s">
        <v>33</v>
      </c>
      <c r="AX438" s="11" t="s">
        <v>70</v>
      </c>
      <c r="AY438" s="220" t="s">
        <v>126</v>
      </c>
    </row>
    <row r="439" spans="2:65" s="11" customFormat="1" ht="13.5">
      <c r="B439" s="210"/>
      <c r="C439" s="211"/>
      <c r="D439" s="208" t="s">
        <v>171</v>
      </c>
      <c r="E439" s="212" t="s">
        <v>21</v>
      </c>
      <c r="F439" s="213" t="s">
        <v>6446</v>
      </c>
      <c r="G439" s="211"/>
      <c r="H439" s="214">
        <v>6.4</v>
      </c>
      <c r="I439" s="215"/>
      <c r="J439" s="211"/>
      <c r="K439" s="211"/>
      <c r="L439" s="216"/>
      <c r="M439" s="217"/>
      <c r="N439" s="218"/>
      <c r="O439" s="218"/>
      <c r="P439" s="218"/>
      <c r="Q439" s="218"/>
      <c r="R439" s="218"/>
      <c r="S439" s="218"/>
      <c r="T439" s="219"/>
      <c r="AT439" s="220" t="s">
        <v>171</v>
      </c>
      <c r="AU439" s="220" t="s">
        <v>134</v>
      </c>
      <c r="AV439" s="11" t="s">
        <v>134</v>
      </c>
      <c r="AW439" s="11" t="s">
        <v>33</v>
      </c>
      <c r="AX439" s="11" t="s">
        <v>70</v>
      </c>
      <c r="AY439" s="220" t="s">
        <v>126</v>
      </c>
    </row>
    <row r="440" spans="2:65" s="11" customFormat="1" ht="13.5">
      <c r="B440" s="210"/>
      <c r="C440" s="211"/>
      <c r="D440" s="208" t="s">
        <v>171</v>
      </c>
      <c r="E440" s="212" t="s">
        <v>21</v>
      </c>
      <c r="F440" s="213" t="s">
        <v>6447</v>
      </c>
      <c r="G440" s="211"/>
      <c r="H440" s="214">
        <v>6.7</v>
      </c>
      <c r="I440" s="215"/>
      <c r="J440" s="211"/>
      <c r="K440" s="211"/>
      <c r="L440" s="216"/>
      <c r="M440" s="217"/>
      <c r="N440" s="218"/>
      <c r="O440" s="218"/>
      <c r="P440" s="218"/>
      <c r="Q440" s="218"/>
      <c r="R440" s="218"/>
      <c r="S440" s="218"/>
      <c r="T440" s="219"/>
      <c r="AT440" s="220" t="s">
        <v>171</v>
      </c>
      <c r="AU440" s="220" t="s">
        <v>134</v>
      </c>
      <c r="AV440" s="11" t="s">
        <v>134</v>
      </c>
      <c r="AW440" s="11" t="s">
        <v>33</v>
      </c>
      <c r="AX440" s="11" t="s">
        <v>70</v>
      </c>
      <c r="AY440" s="220" t="s">
        <v>126</v>
      </c>
    </row>
    <row r="441" spans="2:65" s="11" customFormat="1" ht="13.5">
      <c r="B441" s="210"/>
      <c r="C441" s="211"/>
      <c r="D441" s="208" t="s">
        <v>171</v>
      </c>
      <c r="E441" s="212" t="s">
        <v>21</v>
      </c>
      <c r="F441" s="213" t="s">
        <v>6433</v>
      </c>
      <c r="G441" s="211"/>
      <c r="H441" s="214">
        <v>8.3000000000000007</v>
      </c>
      <c r="I441" s="215"/>
      <c r="J441" s="211"/>
      <c r="K441" s="211"/>
      <c r="L441" s="216"/>
      <c r="M441" s="217"/>
      <c r="N441" s="218"/>
      <c r="O441" s="218"/>
      <c r="P441" s="218"/>
      <c r="Q441" s="218"/>
      <c r="R441" s="218"/>
      <c r="S441" s="218"/>
      <c r="T441" s="219"/>
      <c r="AT441" s="220" t="s">
        <v>171</v>
      </c>
      <c r="AU441" s="220" t="s">
        <v>134</v>
      </c>
      <c r="AV441" s="11" t="s">
        <v>134</v>
      </c>
      <c r="AW441" s="11" t="s">
        <v>33</v>
      </c>
      <c r="AX441" s="11" t="s">
        <v>70</v>
      </c>
      <c r="AY441" s="220" t="s">
        <v>126</v>
      </c>
    </row>
    <row r="442" spans="2:65" s="11" customFormat="1" ht="13.5">
      <c r="B442" s="210"/>
      <c r="C442" s="211"/>
      <c r="D442" s="208" t="s">
        <v>171</v>
      </c>
      <c r="E442" s="212" t="s">
        <v>21</v>
      </c>
      <c r="F442" s="213" t="s">
        <v>6448</v>
      </c>
      <c r="G442" s="211"/>
      <c r="H442" s="214">
        <v>4</v>
      </c>
      <c r="I442" s="215"/>
      <c r="J442" s="211"/>
      <c r="K442" s="211"/>
      <c r="L442" s="216"/>
      <c r="M442" s="217"/>
      <c r="N442" s="218"/>
      <c r="O442" s="218"/>
      <c r="P442" s="218"/>
      <c r="Q442" s="218"/>
      <c r="R442" s="218"/>
      <c r="S442" s="218"/>
      <c r="T442" s="219"/>
      <c r="AT442" s="220" t="s">
        <v>171</v>
      </c>
      <c r="AU442" s="220" t="s">
        <v>134</v>
      </c>
      <c r="AV442" s="11" t="s">
        <v>134</v>
      </c>
      <c r="AW442" s="11" t="s">
        <v>33</v>
      </c>
      <c r="AX442" s="11" t="s">
        <v>70</v>
      </c>
      <c r="AY442" s="220" t="s">
        <v>126</v>
      </c>
    </row>
    <row r="443" spans="2:65" s="11" customFormat="1" ht="13.5">
      <c r="B443" s="210"/>
      <c r="C443" s="211"/>
      <c r="D443" s="208" t="s">
        <v>171</v>
      </c>
      <c r="E443" s="212" t="s">
        <v>21</v>
      </c>
      <c r="F443" s="213" t="s">
        <v>6444</v>
      </c>
      <c r="G443" s="211"/>
      <c r="H443" s="214">
        <v>8.3000000000000007</v>
      </c>
      <c r="I443" s="215"/>
      <c r="J443" s="211"/>
      <c r="K443" s="211"/>
      <c r="L443" s="216"/>
      <c r="M443" s="217"/>
      <c r="N443" s="218"/>
      <c r="O443" s="218"/>
      <c r="P443" s="218"/>
      <c r="Q443" s="218"/>
      <c r="R443" s="218"/>
      <c r="S443" s="218"/>
      <c r="T443" s="219"/>
      <c r="AT443" s="220" t="s">
        <v>171</v>
      </c>
      <c r="AU443" s="220" t="s">
        <v>134</v>
      </c>
      <c r="AV443" s="11" t="s">
        <v>134</v>
      </c>
      <c r="AW443" s="11" t="s">
        <v>33</v>
      </c>
      <c r="AX443" s="11" t="s">
        <v>70</v>
      </c>
      <c r="AY443" s="220" t="s">
        <v>126</v>
      </c>
    </row>
    <row r="444" spans="2:65" s="12" customFormat="1" ht="13.5">
      <c r="B444" s="221"/>
      <c r="C444" s="222"/>
      <c r="D444" s="205" t="s">
        <v>171</v>
      </c>
      <c r="E444" s="248" t="s">
        <v>21</v>
      </c>
      <c r="F444" s="249" t="s">
        <v>174</v>
      </c>
      <c r="G444" s="222"/>
      <c r="H444" s="250">
        <v>58</v>
      </c>
      <c r="I444" s="226"/>
      <c r="J444" s="222"/>
      <c r="K444" s="222"/>
      <c r="L444" s="227"/>
      <c r="M444" s="228"/>
      <c r="N444" s="229"/>
      <c r="O444" s="229"/>
      <c r="P444" s="229"/>
      <c r="Q444" s="229"/>
      <c r="R444" s="229"/>
      <c r="S444" s="229"/>
      <c r="T444" s="230"/>
      <c r="AT444" s="231" t="s">
        <v>171</v>
      </c>
      <c r="AU444" s="231" t="s">
        <v>134</v>
      </c>
      <c r="AV444" s="12" t="s">
        <v>133</v>
      </c>
      <c r="AW444" s="12" t="s">
        <v>33</v>
      </c>
      <c r="AX444" s="12" t="s">
        <v>78</v>
      </c>
      <c r="AY444" s="231" t="s">
        <v>126</v>
      </c>
    </row>
    <row r="445" spans="2:65" s="1" customFormat="1" ht="22.5" customHeight="1">
      <c r="B445" s="41"/>
      <c r="C445" s="193" t="s">
        <v>650</v>
      </c>
      <c r="D445" s="193" t="s">
        <v>129</v>
      </c>
      <c r="E445" s="194" t="s">
        <v>798</v>
      </c>
      <c r="F445" s="195" t="s">
        <v>799</v>
      </c>
      <c r="G445" s="196" t="s">
        <v>400</v>
      </c>
      <c r="H445" s="197">
        <v>4.6420000000000003</v>
      </c>
      <c r="I445" s="198"/>
      <c r="J445" s="199">
        <f>ROUND(I445*H445,2)</f>
        <v>0</v>
      </c>
      <c r="K445" s="195" t="s">
        <v>160</v>
      </c>
      <c r="L445" s="61"/>
      <c r="M445" s="200" t="s">
        <v>21</v>
      </c>
      <c r="N445" s="201" t="s">
        <v>42</v>
      </c>
      <c r="O445" s="42"/>
      <c r="P445" s="202">
        <f>O445*H445</f>
        <v>0</v>
      </c>
      <c r="Q445" s="202">
        <v>0</v>
      </c>
      <c r="R445" s="202">
        <f>Q445*H445</f>
        <v>0</v>
      </c>
      <c r="S445" s="202">
        <v>0</v>
      </c>
      <c r="T445" s="203">
        <f>S445*H445</f>
        <v>0</v>
      </c>
      <c r="AR445" s="24" t="s">
        <v>133</v>
      </c>
      <c r="AT445" s="24" t="s">
        <v>129</v>
      </c>
      <c r="AU445" s="24" t="s">
        <v>134</v>
      </c>
      <c r="AY445" s="24" t="s">
        <v>126</v>
      </c>
      <c r="BE445" s="204">
        <f>IF(N445="základní",J445,0)</f>
        <v>0</v>
      </c>
      <c r="BF445" s="204">
        <f>IF(N445="snížená",J445,0)</f>
        <v>0</v>
      </c>
      <c r="BG445" s="204">
        <f>IF(N445="zákl. přenesená",J445,0)</f>
        <v>0</v>
      </c>
      <c r="BH445" s="204">
        <f>IF(N445="sníž. přenesená",J445,0)</f>
        <v>0</v>
      </c>
      <c r="BI445" s="204">
        <f>IF(N445="nulová",J445,0)</f>
        <v>0</v>
      </c>
      <c r="BJ445" s="24" t="s">
        <v>134</v>
      </c>
      <c r="BK445" s="204">
        <f>ROUND(I445*H445,2)</f>
        <v>0</v>
      </c>
      <c r="BL445" s="24" t="s">
        <v>133</v>
      </c>
      <c r="BM445" s="24" t="s">
        <v>653</v>
      </c>
    </row>
    <row r="446" spans="2:65" s="1" customFormat="1" ht="13.5">
      <c r="B446" s="41"/>
      <c r="C446" s="63"/>
      <c r="D446" s="208" t="s">
        <v>135</v>
      </c>
      <c r="E446" s="63"/>
      <c r="F446" s="209" t="s">
        <v>801</v>
      </c>
      <c r="G446" s="63"/>
      <c r="H446" s="63"/>
      <c r="I446" s="163"/>
      <c r="J446" s="63"/>
      <c r="K446" s="63"/>
      <c r="L446" s="61"/>
      <c r="M446" s="207"/>
      <c r="N446" s="42"/>
      <c r="O446" s="42"/>
      <c r="P446" s="42"/>
      <c r="Q446" s="42"/>
      <c r="R446" s="42"/>
      <c r="S446" s="42"/>
      <c r="T446" s="78"/>
      <c r="AT446" s="24" t="s">
        <v>135</v>
      </c>
      <c r="AU446" s="24" t="s">
        <v>134</v>
      </c>
    </row>
    <row r="447" spans="2:65" s="13" customFormat="1" ht="13.5">
      <c r="B447" s="237"/>
      <c r="C447" s="238"/>
      <c r="D447" s="208" t="s">
        <v>171</v>
      </c>
      <c r="E447" s="239" t="s">
        <v>21</v>
      </c>
      <c r="F447" s="240" t="s">
        <v>6377</v>
      </c>
      <c r="G447" s="238"/>
      <c r="H447" s="241" t="s">
        <v>21</v>
      </c>
      <c r="I447" s="242"/>
      <c r="J447" s="238"/>
      <c r="K447" s="238"/>
      <c r="L447" s="243"/>
      <c r="M447" s="244"/>
      <c r="N447" s="245"/>
      <c r="O447" s="245"/>
      <c r="P447" s="245"/>
      <c r="Q447" s="245"/>
      <c r="R447" s="245"/>
      <c r="S447" s="245"/>
      <c r="T447" s="246"/>
      <c r="AT447" s="247" t="s">
        <v>171</v>
      </c>
      <c r="AU447" s="247" t="s">
        <v>134</v>
      </c>
      <c r="AV447" s="13" t="s">
        <v>78</v>
      </c>
      <c r="AW447" s="13" t="s">
        <v>33</v>
      </c>
      <c r="AX447" s="13" t="s">
        <v>70</v>
      </c>
      <c r="AY447" s="247" t="s">
        <v>126</v>
      </c>
    </row>
    <row r="448" spans="2:65" s="11" customFormat="1" ht="13.5">
      <c r="B448" s="210"/>
      <c r="C448" s="211"/>
      <c r="D448" s="208" t="s">
        <v>171</v>
      </c>
      <c r="E448" s="212" t="s">
        <v>21</v>
      </c>
      <c r="F448" s="213" t="s">
        <v>6449</v>
      </c>
      <c r="G448" s="211"/>
      <c r="H448" s="214">
        <v>0.624</v>
      </c>
      <c r="I448" s="215"/>
      <c r="J448" s="211"/>
      <c r="K448" s="211"/>
      <c r="L448" s="216"/>
      <c r="M448" s="217"/>
      <c r="N448" s="218"/>
      <c r="O448" s="218"/>
      <c r="P448" s="218"/>
      <c r="Q448" s="218"/>
      <c r="R448" s="218"/>
      <c r="S448" s="218"/>
      <c r="T448" s="219"/>
      <c r="AT448" s="220" t="s">
        <v>171</v>
      </c>
      <c r="AU448" s="220" t="s">
        <v>134</v>
      </c>
      <c r="AV448" s="11" t="s">
        <v>134</v>
      </c>
      <c r="AW448" s="11" t="s">
        <v>33</v>
      </c>
      <c r="AX448" s="11" t="s">
        <v>70</v>
      </c>
      <c r="AY448" s="220" t="s">
        <v>126</v>
      </c>
    </row>
    <row r="449" spans="2:65" s="13" customFormat="1" ht="13.5">
      <c r="B449" s="237"/>
      <c r="C449" s="238"/>
      <c r="D449" s="208" t="s">
        <v>171</v>
      </c>
      <c r="E449" s="239" t="s">
        <v>21</v>
      </c>
      <c r="F449" s="240" t="s">
        <v>6379</v>
      </c>
      <c r="G449" s="238"/>
      <c r="H449" s="241" t="s">
        <v>21</v>
      </c>
      <c r="I449" s="242"/>
      <c r="J449" s="238"/>
      <c r="K449" s="238"/>
      <c r="L449" s="243"/>
      <c r="M449" s="244"/>
      <c r="N449" s="245"/>
      <c r="O449" s="245"/>
      <c r="P449" s="245"/>
      <c r="Q449" s="245"/>
      <c r="R449" s="245"/>
      <c r="S449" s="245"/>
      <c r="T449" s="246"/>
      <c r="AT449" s="247" t="s">
        <v>171</v>
      </c>
      <c r="AU449" s="247" t="s">
        <v>134</v>
      </c>
      <c r="AV449" s="13" t="s">
        <v>78</v>
      </c>
      <c r="AW449" s="13" t="s">
        <v>33</v>
      </c>
      <c r="AX449" s="13" t="s">
        <v>70</v>
      </c>
      <c r="AY449" s="247" t="s">
        <v>126</v>
      </c>
    </row>
    <row r="450" spans="2:65" s="11" customFormat="1" ht="13.5">
      <c r="B450" s="210"/>
      <c r="C450" s="211"/>
      <c r="D450" s="208" t="s">
        <v>171</v>
      </c>
      <c r="E450" s="212" t="s">
        <v>21</v>
      </c>
      <c r="F450" s="213" t="s">
        <v>6450</v>
      </c>
      <c r="G450" s="211"/>
      <c r="H450" s="214">
        <v>0.75600000000000001</v>
      </c>
      <c r="I450" s="215"/>
      <c r="J450" s="211"/>
      <c r="K450" s="211"/>
      <c r="L450" s="216"/>
      <c r="M450" s="217"/>
      <c r="N450" s="218"/>
      <c r="O450" s="218"/>
      <c r="P450" s="218"/>
      <c r="Q450" s="218"/>
      <c r="R450" s="218"/>
      <c r="S450" s="218"/>
      <c r="T450" s="219"/>
      <c r="AT450" s="220" t="s">
        <v>171</v>
      </c>
      <c r="AU450" s="220" t="s">
        <v>134</v>
      </c>
      <c r="AV450" s="11" t="s">
        <v>134</v>
      </c>
      <c r="AW450" s="11" t="s">
        <v>33</v>
      </c>
      <c r="AX450" s="11" t="s">
        <v>70</v>
      </c>
      <c r="AY450" s="220" t="s">
        <v>126</v>
      </c>
    </row>
    <row r="451" spans="2:65" s="11" customFormat="1" ht="13.5">
      <c r="B451" s="210"/>
      <c r="C451" s="211"/>
      <c r="D451" s="208" t="s">
        <v>171</v>
      </c>
      <c r="E451" s="212" t="s">
        <v>21</v>
      </c>
      <c r="F451" s="213" t="s">
        <v>6451</v>
      </c>
      <c r="G451" s="211"/>
      <c r="H451" s="214">
        <v>0.42</v>
      </c>
      <c r="I451" s="215"/>
      <c r="J451" s="211"/>
      <c r="K451" s="211"/>
      <c r="L451" s="216"/>
      <c r="M451" s="217"/>
      <c r="N451" s="218"/>
      <c r="O451" s="218"/>
      <c r="P451" s="218"/>
      <c r="Q451" s="218"/>
      <c r="R451" s="218"/>
      <c r="S451" s="218"/>
      <c r="T451" s="219"/>
      <c r="AT451" s="220" t="s">
        <v>171</v>
      </c>
      <c r="AU451" s="220" t="s">
        <v>134</v>
      </c>
      <c r="AV451" s="11" t="s">
        <v>134</v>
      </c>
      <c r="AW451" s="11" t="s">
        <v>33</v>
      </c>
      <c r="AX451" s="11" t="s">
        <v>70</v>
      </c>
      <c r="AY451" s="220" t="s">
        <v>126</v>
      </c>
    </row>
    <row r="452" spans="2:65" s="11" customFormat="1" ht="13.5">
      <c r="B452" s="210"/>
      <c r="C452" s="211"/>
      <c r="D452" s="208" t="s">
        <v>171</v>
      </c>
      <c r="E452" s="212" t="s">
        <v>21</v>
      </c>
      <c r="F452" s="213" t="s">
        <v>6452</v>
      </c>
      <c r="G452" s="211"/>
      <c r="H452" s="214">
        <v>0.29399999999999998</v>
      </c>
      <c r="I452" s="215"/>
      <c r="J452" s="211"/>
      <c r="K452" s="211"/>
      <c r="L452" s="216"/>
      <c r="M452" s="217"/>
      <c r="N452" s="218"/>
      <c r="O452" s="218"/>
      <c r="P452" s="218"/>
      <c r="Q452" s="218"/>
      <c r="R452" s="218"/>
      <c r="S452" s="218"/>
      <c r="T452" s="219"/>
      <c r="AT452" s="220" t="s">
        <v>171</v>
      </c>
      <c r="AU452" s="220" t="s">
        <v>134</v>
      </c>
      <c r="AV452" s="11" t="s">
        <v>134</v>
      </c>
      <c r="AW452" s="11" t="s">
        <v>33</v>
      </c>
      <c r="AX452" s="11" t="s">
        <v>70</v>
      </c>
      <c r="AY452" s="220" t="s">
        <v>126</v>
      </c>
    </row>
    <row r="453" spans="2:65" s="11" customFormat="1" ht="13.5">
      <c r="B453" s="210"/>
      <c r="C453" s="211"/>
      <c r="D453" s="208" t="s">
        <v>171</v>
      </c>
      <c r="E453" s="212" t="s">
        <v>21</v>
      </c>
      <c r="F453" s="213" t="s">
        <v>6453</v>
      </c>
      <c r="G453" s="211"/>
      <c r="H453" s="214">
        <v>0.33600000000000002</v>
      </c>
      <c r="I453" s="215"/>
      <c r="J453" s="211"/>
      <c r="K453" s="211"/>
      <c r="L453" s="216"/>
      <c r="M453" s="217"/>
      <c r="N453" s="218"/>
      <c r="O453" s="218"/>
      <c r="P453" s="218"/>
      <c r="Q453" s="218"/>
      <c r="R453" s="218"/>
      <c r="S453" s="218"/>
      <c r="T453" s="219"/>
      <c r="AT453" s="220" t="s">
        <v>171</v>
      </c>
      <c r="AU453" s="220" t="s">
        <v>134</v>
      </c>
      <c r="AV453" s="11" t="s">
        <v>134</v>
      </c>
      <c r="AW453" s="11" t="s">
        <v>33</v>
      </c>
      <c r="AX453" s="11" t="s">
        <v>70</v>
      </c>
      <c r="AY453" s="220" t="s">
        <v>126</v>
      </c>
    </row>
    <row r="454" spans="2:65" s="11" customFormat="1" ht="13.5">
      <c r="B454" s="210"/>
      <c r="C454" s="211"/>
      <c r="D454" s="208" t="s">
        <v>171</v>
      </c>
      <c r="E454" s="212" t="s">
        <v>21</v>
      </c>
      <c r="F454" s="213" t="s">
        <v>6454</v>
      </c>
      <c r="G454" s="211"/>
      <c r="H454" s="214">
        <v>0.39200000000000002</v>
      </c>
      <c r="I454" s="215"/>
      <c r="J454" s="211"/>
      <c r="K454" s="211"/>
      <c r="L454" s="216"/>
      <c r="M454" s="217"/>
      <c r="N454" s="218"/>
      <c r="O454" s="218"/>
      <c r="P454" s="218"/>
      <c r="Q454" s="218"/>
      <c r="R454" s="218"/>
      <c r="S454" s="218"/>
      <c r="T454" s="219"/>
      <c r="AT454" s="220" t="s">
        <v>171</v>
      </c>
      <c r="AU454" s="220" t="s">
        <v>134</v>
      </c>
      <c r="AV454" s="11" t="s">
        <v>134</v>
      </c>
      <c r="AW454" s="11" t="s">
        <v>33</v>
      </c>
      <c r="AX454" s="11" t="s">
        <v>70</v>
      </c>
      <c r="AY454" s="220" t="s">
        <v>126</v>
      </c>
    </row>
    <row r="455" spans="2:65" s="11" customFormat="1" ht="13.5">
      <c r="B455" s="210"/>
      <c r="C455" s="211"/>
      <c r="D455" s="208" t="s">
        <v>171</v>
      </c>
      <c r="E455" s="212" t="s">
        <v>21</v>
      </c>
      <c r="F455" s="213" t="s">
        <v>6455</v>
      </c>
      <c r="G455" s="211"/>
      <c r="H455" s="214">
        <v>0.36399999999999999</v>
      </c>
      <c r="I455" s="215"/>
      <c r="J455" s="211"/>
      <c r="K455" s="211"/>
      <c r="L455" s="216"/>
      <c r="M455" s="217"/>
      <c r="N455" s="218"/>
      <c r="O455" s="218"/>
      <c r="P455" s="218"/>
      <c r="Q455" s="218"/>
      <c r="R455" s="218"/>
      <c r="S455" s="218"/>
      <c r="T455" s="219"/>
      <c r="AT455" s="220" t="s">
        <v>171</v>
      </c>
      <c r="AU455" s="220" t="s">
        <v>134</v>
      </c>
      <c r="AV455" s="11" t="s">
        <v>134</v>
      </c>
      <c r="AW455" s="11" t="s">
        <v>33</v>
      </c>
      <c r="AX455" s="11" t="s">
        <v>70</v>
      </c>
      <c r="AY455" s="220" t="s">
        <v>126</v>
      </c>
    </row>
    <row r="456" spans="2:65" s="11" customFormat="1" ht="13.5">
      <c r="B456" s="210"/>
      <c r="C456" s="211"/>
      <c r="D456" s="208" t="s">
        <v>171</v>
      </c>
      <c r="E456" s="212" t="s">
        <v>21</v>
      </c>
      <c r="F456" s="213" t="s">
        <v>6456</v>
      </c>
      <c r="G456" s="211"/>
      <c r="H456" s="214">
        <v>0.39200000000000002</v>
      </c>
      <c r="I456" s="215"/>
      <c r="J456" s="211"/>
      <c r="K456" s="211"/>
      <c r="L456" s="216"/>
      <c r="M456" s="217"/>
      <c r="N456" s="218"/>
      <c r="O456" s="218"/>
      <c r="P456" s="218"/>
      <c r="Q456" s="218"/>
      <c r="R456" s="218"/>
      <c r="S456" s="218"/>
      <c r="T456" s="219"/>
      <c r="AT456" s="220" t="s">
        <v>171</v>
      </c>
      <c r="AU456" s="220" t="s">
        <v>134</v>
      </c>
      <c r="AV456" s="11" t="s">
        <v>134</v>
      </c>
      <c r="AW456" s="11" t="s">
        <v>33</v>
      </c>
      <c r="AX456" s="11" t="s">
        <v>70</v>
      </c>
      <c r="AY456" s="220" t="s">
        <v>126</v>
      </c>
    </row>
    <row r="457" spans="2:65" s="11" customFormat="1" ht="13.5">
      <c r="B457" s="210"/>
      <c r="C457" s="211"/>
      <c r="D457" s="208" t="s">
        <v>171</v>
      </c>
      <c r="E457" s="212" t="s">
        <v>21</v>
      </c>
      <c r="F457" s="213" t="s">
        <v>6457</v>
      </c>
      <c r="G457" s="211"/>
      <c r="H457" s="214">
        <v>0.36399999999999999</v>
      </c>
      <c r="I457" s="215"/>
      <c r="J457" s="211"/>
      <c r="K457" s="211"/>
      <c r="L457" s="216"/>
      <c r="M457" s="217"/>
      <c r="N457" s="218"/>
      <c r="O457" s="218"/>
      <c r="P457" s="218"/>
      <c r="Q457" s="218"/>
      <c r="R457" s="218"/>
      <c r="S457" s="218"/>
      <c r="T457" s="219"/>
      <c r="AT457" s="220" t="s">
        <v>171</v>
      </c>
      <c r="AU457" s="220" t="s">
        <v>134</v>
      </c>
      <c r="AV457" s="11" t="s">
        <v>134</v>
      </c>
      <c r="AW457" s="11" t="s">
        <v>33</v>
      </c>
      <c r="AX457" s="11" t="s">
        <v>70</v>
      </c>
      <c r="AY457" s="220" t="s">
        <v>126</v>
      </c>
    </row>
    <row r="458" spans="2:65" s="11" customFormat="1" ht="13.5">
      <c r="B458" s="210"/>
      <c r="C458" s="211"/>
      <c r="D458" s="208" t="s">
        <v>171</v>
      </c>
      <c r="E458" s="212" t="s">
        <v>21</v>
      </c>
      <c r="F458" s="213" t="s">
        <v>6458</v>
      </c>
      <c r="G458" s="211"/>
      <c r="H458" s="214">
        <v>0.308</v>
      </c>
      <c r="I458" s="215"/>
      <c r="J458" s="211"/>
      <c r="K458" s="211"/>
      <c r="L458" s="216"/>
      <c r="M458" s="217"/>
      <c r="N458" s="218"/>
      <c r="O458" s="218"/>
      <c r="P458" s="218"/>
      <c r="Q458" s="218"/>
      <c r="R458" s="218"/>
      <c r="S458" s="218"/>
      <c r="T458" s="219"/>
      <c r="AT458" s="220" t="s">
        <v>171</v>
      </c>
      <c r="AU458" s="220" t="s">
        <v>134</v>
      </c>
      <c r="AV458" s="11" t="s">
        <v>134</v>
      </c>
      <c r="AW458" s="11" t="s">
        <v>33</v>
      </c>
      <c r="AX458" s="11" t="s">
        <v>70</v>
      </c>
      <c r="AY458" s="220" t="s">
        <v>126</v>
      </c>
    </row>
    <row r="459" spans="2:65" s="11" customFormat="1" ht="13.5">
      <c r="B459" s="210"/>
      <c r="C459" s="211"/>
      <c r="D459" s="208" t="s">
        <v>171</v>
      </c>
      <c r="E459" s="212" t="s">
        <v>21</v>
      </c>
      <c r="F459" s="213" t="s">
        <v>6459</v>
      </c>
      <c r="G459" s="211"/>
      <c r="H459" s="214">
        <v>0.39200000000000002</v>
      </c>
      <c r="I459" s="215"/>
      <c r="J459" s="211"/>
      <c r="K459" s="211"/>
      <c r="L459" s="216"/>
      <c r="M459" s="217"/>
      <c r="N459" s="218"/>
      <c r="O459" s="218"/>
      <c r="P459" s="218"/>
      <c r="Q459" s="218"/>
      <c r="R459" s="218"/>
      <c r="S459" s="218"/>
      <c r="T459" s="219"/>
      <c r="AT459" s="220" t="s">
        <v>171</v>
      </c>
      <c r="AU459" s="220" t="s">
        <v>134</v>
      </c>
      <c r="AV459" s="11" t="s">
        <v>134</v>
      </c>
      <c r="AW459" s="11" t="s">
        <v>33</v>
      </c>
      <c r="AX459" s="11" t="s">
        <v>70</v>
      </c>
      <c r="AY459" s="220" t="s">
        <v>126</v>
      </c>
    </row>
    <row r="460" spans="2:65" s="12" customFormat="1" ht="13.5">
      <c r="B460" s="221"/>
      <c r="C460" s="222"/>
      <c r="D460" s="205" t="s">
        <v>171</v>
      </c>
      <c r="E460" s="248" t="s">
        <v>21</v>
      </c>
      <c r="F460" s="249" t="s">
        <v>174</v>
      </c>
      <c r="G460" s="222"/>
      <c r="H460" s="250">
        <v>4.6420000000000003</v>
      </c>
      <c r="I460" s="226"/>
      <c r="J460" s="222"/>
      <c r="K460" s="222"/>
      <c r="L460" s="227"/>
      <c r="M460" s="228"/>
      <c r="N460" s="229"/>
      <c r="O460" s="229"/>
      <c r="P460" s="229"/>
      <c r="Q460" s="229"/>
      <c r="R460" s="229"/>
      <c r="S460" s="229"/>
      <c r="T460" s="230"/>
      <c r="AT460" s="231" t="s">
        <v>171</v>
      </c>
      <c r="AU460" s="231" t="s">
        <v>134</v>
      </c>
      <c r="AV460" s="12" t="s">
        <v>133</v>
      </c>
      <c r="AW460" s="12" t="s">
        <v>33</v>
      </c>
      <c r="AX460" s="12" t="s">
        <v>78</v>
      </c>
      <c r="AY460" s="231" t="s">
        <v>126</v>
      </c>
    </row>
    <row r="461" spans="2:65" s="1" customFormat="1" ht="22.5" customHeight="1">
      <c r="B461" s="41"/>
      <c r="C461" s="193" t="s">
        <v>471</v>
      </c>
      <c r="D461" s="193" t="s">
        <v>129</v>
      </c>
      <c r="E461" s="194" t="s">
        <v>6460</v>
      </c>
      <c r="F461" s="195" t="s">
        <v>6461</v>
      </c>
      <c r="G461" s="196" t="s">
        <v>400</v>
      </c>
      <c r="H461" s="197">
        <v>5.75</v>
      </c>
      <c r="I461" s="198"/>
      <c r="J461" s="199">
        <f>ROUND(I461*H461,2)</f>
        <v>0</v>
      </c>
      <c r="K461" s="195" t="s">
        <v>160</v>
      </c>
      <c r="L461" s="61"/>
      <c r="M461" s="200" t="s">
        <v>21</v>
      </c>
      <c r="N461" s="201" t="s">
        <v>42</v>
      </c>
      <c r="O461" s="42"/>
      <c r="P461" s="202">
        <f>O461*H461</f>
        <v>0</v>
      </c>
      <c r="Q461" s="202">
        <v>0</v>
      </c>
      <c r="R461" s="202">
        <f>Q461*H461</f>
        <v>0</v>
      </c>
      <c r="S461" s="202">
        <v>0</v>
      </c>
      <c r="T461" s="203">
        <f>S461*H461</f>
        <v>0</v>
      </c>
      <c r="AR461" s="24" t="s">
        <v>133</v>
      </c>
      <c r="AT461" s="24" t="s">
        <v>129</v>
      </c>
      <c r="AU461" s="24" t="s">
        <v>134</v>
      </c>
      <c r="AY461" s="24" t="s">
        <v>126</v>
      </c>
      <c r="BE461" s="204">
        <f>IF(N461="základní",J461,0)</f>
        <v>0</v>
      </c>
      <c r="BF461" s="204">
        <f>IF(N461="snížená",J461,0)</f>
        <v>0</v>
      </c>
      <c r="BG461" s="204">
        <f>IF(N461="zákl. přenesená",J461,0)</f>
        <v>0</v>
      </c>
      <c r="BH461" s="204">
        <f>IF(N461="sníž. přenesená",J461,0)</f>
        <v>0</v>
      </c>
      <c r="BI461" s="204">
        <f>IF(N461="nulová",J461,0)</f>
        <v>0</v>
      </c>
      <c r="BJ461" s="24" t="s">
        <v>134</v>
      </c>
      <c r="BK461" s="204">
        <f>ROUND(I461*H461,2)</f>
        <v>0</v>
      </c>
      <c r="BL461" s="24" t="s">
        <v>133</v>
      </c>
      <c r="BM461" s="24" t="s">
        <v>658</v>
      </c>
    </row>
    <row r="462" spans="2:65" s="1" customFormat="1" ht="40.5">
      <c r="B462" s="41"/>
      <c r="C462" s="63"/>
      <c r="D462" s="208" t="s">
        <v>135</v>
      </c>
      <c r="E462" s="63"/>
      <c r="F462" s="209" t="s">
        <v>6462</v>
      </c>
      <c r="G462" s="63"/>
      <c r="H462" s="63"/>
      <c r="I462" s="163"/>
      <c r="J462" s="63"/>
      <c r="K462" s="63"/>
      <c r="L462" s="61"/>
      <c r="M462" s="207"/>
      <c r="N462" s="42"/>
      <c r="O462" s="42"/>
      <c r="P462" s="42"/>
      <c r="Q462" s="42"/>
      <c r="R462" s="42"/>
      <c r="S462" s="42"/>
      <c r="T462" s="78"/>
      <c r="AT462" s="24" t="s">
        <v>135</v>
      </c>
      <c r="AU462" s="24" t="s">
        <v>134</v>
      </c>
    </row>
    <row r="463" spans="2:65" s="1" customFormat="1" ht="67.5">
      <c r="B463" s="41"/>
      <c r="C463" s="63"/>
      <c r="D463" s="208" t="s">
        <v>299</v>
      </c>
      <c r="E463" s="63"/>
      <c r="F463" s="236" t="s">
        <v>6463</v>
      </c>
      <c r="G463" s="63"/>
      <c r="H463" s="63"/>
      <c r="I463" s="163"/>
      <c r="J463" s="63"/>
      <c r="K463" s="63"/>
      <c r="L463" s="61"/>
      <c r="M463" s="207"/>
      <c r="N463" s="42"/>
      <c r="O463" s="42"/>
      <c r="P463" s="42"/>
      <c r="Q463" s="42"/>
      <c r="R463" s="42"/>
      <c r="S463" s="42"/>
      <c r="T463" s="78"/>
      <c r="AT463" s="24" t="s">
        <v>299</v>
      </c>
      <c r="AU463" s="24" t="s">
        <v>134</v>
      </c>
    </row>
    <row r="464" spans="2:65" s="11" customFormat="1" ht="13.5">
      <c r="B464" s="210"/>
      <c r="C464" s="211"/>
      <c r="D464" s="208" t="s">
        <v>171</v>
      </c>
      <c r="E464" s="212" t="s">
        <v>21</v>
      </c>
      <c r="F464" s="213" t="s">
        <v>6464</v>
      </c>
      <c r="G464" s="211"/>
      <c r="H464" s="214">
        <v>5.75</v>
      </c>
      <c r="I464" s="215"/>
      <c r="J464" s="211"/>
      <c r="K464" s="211"/>
      <c r="L464" s="216"/>
      <c r="M464" s="217"/>
      <c r="N464" s="218"/>
      <c r="O464" s="218"/>
      <c r="P464" s="218"/>
      <c r="Q464" s="218"/>
      <c r="R464" s="218"/>
      <c r="S464" s="218"/>
      <c r="T464" s="219"/>
      <c r="AT464" s="220" t="s">
        <v>171</v>
      </c>
      <c r="AU464" s="220" t="s">
        <v>134</v>
      </c>
      <c r="AV464" s="11" t="s">
        <v>134</v>
      </c>
      <c r="AW464" s="11" t="s">
        <v>33</v>
      </c>
      <c r="AX464" s="11" t="s">
        <v>70</v>
      </c>
      <c r="AY464" s="220" t="s">
        <v>126</v>
      </c>
    </row>
    <row r="465" spans="2:65" s="12" customFormat="1" ht="13.5">
      <c r="B465" s="221"/>
      <c r="C465" s="222"/>
      <c r="D465" s="205" t="s">
        <v>171</v>
      </c>
      <c r="E465" s="248" t="s">
        <v>21</v>
      </c>
      <c r="F465" s="249" t="s">
        <v>174</v>
      </c>
      <c r="G465" s="222"/>
      <c r="H465" s="250">
        <v>5.75</v>
      </c>
      <c r="I465" s="226"/>
      <c r="J465" s="222"/>
      <c r="K465" s="222"/>
      <c r="L465" s="227"/>
      <c r="M465" s="228"/>
      <c r="N465" s="229"/>
      <c r="O465" s="229"/>
      <c r="P465" s="229"/>
      <c r="Q465" s="229"/>
      <c r="R465" s="229"/>
      <c r="S465" s="229"/>
      <c r="T465" s="230"/>
      <c r="AT465" s="231" t="s">
        <v>171</v>
      </c>
      <c r="AU465" s="231" t="s">
        <v>134</v>
      </c>
      <c r="AV465" s="12" t="s">
        <v>133</v>
      </c>
      <c r="AW465" s="12" t="s">
        <v>33</v>
      </c>
      <c r="AX465" s="12" t="s">
        <v>78</v>
      </c>
      <c r="AY465" s="231" t="s">
        <v>126</v>
      </c>
    </row>
    <row r="466" spans="2:65" s="1" customFormat="1" ht="31.5" customHeight="1">
      <c r="B466" s="41"/>
      <c r="C466" s="193" t="s">
        <v>664</v>
      </c>
      <c r="D466" s="193" t="s">
        <v>129</v>
      </c>
      <c r="E466" s="194" t="s">
        <v>6465</v>
      </c>
      <c r="F466" s="195" t="s">
        <v>6466</v>
      </c>
      <c r="G466" s="196" t="s">
        <v>400</v>
      </c>
      <c r="H466" s="197">
        <v>10.188000000000001</v>
      </c>
      <c r="I466" s="198"/>
      <c r="J466" s="199">
        <f>ROUND(I466*H466,2)</f>
        <v>0</v>
      </c>
      <c r="K466" s="195" t="s">
        <v>160</v>
      </c>
      <c r="L466" s="61"/>
      <c r="M466" s="200" t="s">
        <v>21</v>
      </c>
      <c r="N466" s="201" t="s">
        <v>42</v>
      </c>
      <c r="O466" s="42"/>
      <c r="P466" s="202">
        <f>O466*H466</f>
        <v>0</v>
      </c>
      <c r="Q466" s="202">
        <v>0</v>
      </c>
      <c r="R466" s="202">
        <f>Q466*H466</f>
        <v>0</v>
      </c>
      <c r="S466" s="202">
        <v>0</v>
      </c>
      <c r="T466" s="203">
        <f>S466*H466</f>
        <v>0</v>
      </c>
      <c r="AR466" s="24" t="s">
        <v>133</v>
      </c>
      <c r="AT466" s="24" t="s">
        <v>129</v>
      </c>
      <c r="AU466" s="24" t="s">
        <v>134</v>
      </c>
      <c r="AY466" s="24" t="s">
        <v>126</v>
      </c>
      <c r="BE466" s="204">
        <f>IF(N466="základní",J466,0)</f>
        <v>0</v>
      </c>
      <c r="BF466" s="204">
        <f>IF(N466="snížená",J466,0)</f>
        <v>0</v>
      </c>
      <c r="BG466" s="204">
        <f>IF(N466="zákl. přenesená",J466,0)</f>
        <v>0</v>
      </c>
      <c r="BH466" s="204">
        <f>IF(N466="sníž. přenesená",J466,0)</f>
        <v>0</v>
      </c>
      <c r="BI466" s="204">
        <f>IF(N466="nulová",J466,0)</f>
        <v>0</v>
      </c>
      <c r="BJ466" s="24" t="s">
        <v>134</v>
      </c>
      <c r="BK466" s="204">
        <f>ROUND(I466*H466,2)</f>
        <v>0</v>
      </c>
      <c r="BL466" s="24" t="s">
        <v>133</v>
      </c>
      <c r="BM466" s="24" t="s">
        <v>667</v>
      </c>
    </row>
    <row r="467" spans="2:65" s="1" customFormat="1" ht="27">
      <c r="B467" s="41"/>
      <c r="C467" s="63"/>
      <c r="D467" s="208" t="s">
        <v>135</v>
      </c>
      <c r="E467" s="63"/>
      <c r="F467" s="209" t="s">
        <v>6467</v>
      </c>
      <c r="G467" s="63"/>
      <c r="H467" s="63"/>
      <c r="I467" s="163"/>
      <c r="J467" s="63"/>
      <c r="K467" s="63"/>
      <c r="L467" s="61"/>
      <c r="M467" s="207"/>
      <c r="N467" s="42"/>
      <c r="O467" s="42"/>
      <c r="P467" s="42"/>
      <c r="Q467" s="42"/>
      <c r="R467" s="42"/>
      <c r="S467" s="42"/>
      <c r="T467" s="78"/>
      <c r="AT467" s="24" t="s">
        <v>135</v>
      </c>
      <c r="AU467" s="24" t="s">
        <v>134</v>
      </c>
    </row>
    <row r="468" spans="2:65" s="11" customFormat="1" ht="13.5">
      <c r="B468" s="210"/>
      <c r="C468" s="211"/>
      <c r="D468" s="208" t="s">
        <v>171</v>
      </c>
      <c r="E468" s="212" t="s">
        <v>21</v>
      </c>
      <c r="F468" s="213" t="s">
        <v>6468</v>
      </c>
      <c r="G468" s="211"/>
      <c r="H468" s="214">
        <v>10.188000000000001</v>
      </c>
      <c r="I468" s="215"/>
      <c r="J468" s="211"/>
      <c r="K468" s="211"/>
      <c r="L468" s="216"/>
      <c r="M468" s="217"/>
      <c r="N468" s="218"/>
      <c r="O468" s="218"/>
      <c r="P468" s="218"/>
      <c r="Q468" s="218"/>
      <c r="R468" s="218"/>
      <c r="S468" s="218"/>
      <c r="T468" s="219"/>
      <c r="AT468" s="220" t="s">
        <v>171</v>
      </c>
      <c r="AU468" s="220" t="s">
        <v>134</v>
      </c>
      <c r="AV468" s="11" t="s">
        <v>134</v>
      </c>
      <c r="AW468" s="11" t="s">
        <v>33</v>
      </c>
      <c r="AX468" s="11" t="s">
        <v>70</v>
      </c>
      <c r="AY468" s="220" t="s">
        <v>126</v>
      </c>
    </row>
    <row r="469" spans="2:65" s="12" customFormat="1" ht="13.5">
      <c r="B469" s="221"/>
      <c r="C469" s="222"/>
      <c r="D469" s="208" t="s">
        <v>171</v>
      </c>
      <c r="E469" s="223" t="s">
        <v>21</v>
      </c>
      <c r="F469" s="224" t="s">
        <v>174</v>
      </c>
      <c r="G469" s="222"/>
      <c r="H469" s="225">
        <v>10.188000000000001</v>
      </c>
      <c r="I469" s="226"/>
      <c r="J469" s="222"/>
      <c r="K469" s="222"/>
      <c r="L469" s="227"/>
      <c r="M469" s="228"/>
      <c r="N469" s="229"/>
      <c r="O469" s="229"/>
      <c r="P469" s="229"/>
      <c r="Q469" s="229"/>
      <c r="R469" s="229"/>
      <c r="S469" s="229"/>
      <c r="T469" s="230"/>
      <c r="AT469" s="231" t="s">
        <v>171</v>
      </c>
      <c r="AU469" s="231" t="s">
        <v>134</v>
      </c>
      <c r="AV469" s="12" t="s">
        <v>133</v>
      </c>
      <c r="AW469" s="12" t="s">
        <v>33</v>
      </c>
      <c r="AX469" s="12" t="s">
        <v>78</v>
      </c>
      <c r="AY469" s="231" t="s">
        <v>126</v>
      </c>
    </row>
    <row r="470" spans="2:65" s="10" customFormat="1" ht="29.85" customHeight="1">
      <c r="B470" s="176"/>
      <c r="C470" s="177"/>
      <c r="D470" s="190" t="s">
        <v>69</v>
      </c>
      <c r="E470" s="191" t="s">
        <v>133</v>
      </c>
      <c r="F470" s="191" t="s">
        <v>806</v>
      </c>
      <c r="G470" s="177"/>
      <c r="H470" s="177"/>
      <c r="I470" s="180"/>
      <c r="J470" s="192">
        <f>BK470</f>
        <v>0</v>
      </c>
      <c r="K470" s="177"/>
      <c r="L470" s="182"/>
      <c r="M470" s="183"/>
      <c r="N470" s="184"/>
      <c r="O470" s="184"/>
      <c r="P470" s="185">
        <f>SUM(P471:P519)</f>
        <v>0</v>
      </c>
      <c r="Q470" s="184"/>
      <c r="R470" s="185">
        <f>SUM(R471:R519)</f>
        <v>0</v>
      </c>
      <c r="S470" s="184"/>
      <c r="T470" s="186">
        <f>SUM(T471:T519)</f>
        <v>0</v>
      </c>
      <c r="AR470" s="187" t="s">
        <v>78</v>
      </c>
      <c r="AT470" s="188" t="s">
        <v>69</v>
      </c>
      <c r="AU470" s="188" t="s">
        <v>78</v>
      </c>
      <c r="AY470" s="187" t="s">
        <v>126</v>
      </c>
      <c r="BK470" s="189">
        <f>SUM(BK471:BK519)</f>
        <v>0</v>
      </c>
    </row>
    <row r="471" spans="2:65" s="1" customFormat="1" ht="22.5" customHeight="1">
      <c r="B471" s="41"/>
      <c r="C471" s="193" t="s">
        <v>476</v>
      </c>
      <c r="D471" s="193" t="s">
        <v>129</v>
      </c>
      <c r="E471" s="194" t="s">
        <v>813</v>
      </c>
      <c r="F471" s="195" t="s">
        <v>814</v>
      </c>
      <c r="G471" s="196" t="s">
        <v>308</v>
      </c>
      <c r="H471" s="197">
        <v>1.2869999999999999</v>
      </c>
      <c r="I471" s="198"/>
      <c r="J471" s="199">
        <f>ROUND(I471*H471,2)</f>
        <v>0</v>
      </c>
      <c r="K471" s="195" t="s">
        <v>160</v>
      </c>
      <c r="L471" s="61"/>
      <c r="M471" s="200" t="s">
        <v>21</v>
      </c>
      <c r="N471" s="201" t="s">
        <v>42</v>
      </c>
      <c r="O471" s="42"/>
      <c r="P471" s="202">
        <f>O471*H471</f>
        <v>0</v>
      </c>
      <c r="Q471" s="202">
        <v>0</v>
      </c>
      <c r="R471" s="202">
        <f>Q471*H471</f>
        <v>0</v>
      </c>
      <c r="S471" s="202">
        <v>0</v>
      </c>
      <c r="T471" s="203">
        <f>S471*H471</f>
        <v>0</v>
      </c>
      <c r="AR471" s="24" t="s">
        <v>133</v>
      </c>
      <c r="AT471" s="24" t="s">
        <v>129</v>
      </c>
      <c r="AU471" s="24" t="s">
        <v>134</v>
      </c>
      <c r="AY471" s="24" t="s">
        <v>126</v>
      </c>
      <c r="BE471" s="204">
        <f>IF(N471="základní",J471,0)</f>
        <v>0</v>
      </c>
      <c r="BF471" s="204">
        <f>IF(N471="snížená",J471,0)</f>
        <v>0</v>
      </c>
      <c r="BG471" s="204">
        <f>IF(N471="zákl. přenesená",J471,0)</f>
        <v>0</v>
      </c>
      <c r="BH471" s="204">
        <f>IF(N471="sníž. přenesená",J471,0)</f>
        <v>0</v>
      </c>
      <c r="BI471" s="204">
        <f>IF(N471="nulová",J471,0)</f>
        <v>0</v>
      </c>
      <c r="BJ471" s="24" t="s">
        <v>134</v>
      </c>
      <c r="BK471" s="204">
        <f>ROUND(I471*H471,2)</f>
        <v>0</v>
      </c>
      <c r="BL471" s="24" t="s">
        <v>133</v>
      </c>
      <c r="BM471" s="24" t="s">
        <v>671</v>
      </c>
    </row>
    <row r="472" spans="2:65" s="1" customFormat="1" ht="27">
      <c r="B472" s="41"/>
      <c r="C472" s="63"/>
      <c r="D472" s="208" t="s">
        <v>135</v>
      </c>
      <c r="E472" s="63"/>
      <c r="F472" s="209" t="s">
        <v>816</v>
      </c>
      <c r="G472" s="63"/>
      <c r="H472" s="63"/>
      <c r="I472" s="163"/>
      <c r="J472" s="63"/>
      <c r="K472" s="63"/>
      <c r="L472" s="61"/>
      <c r="M472" s="207"/>
      <c r="N472" s="42"/>
      <c r="O472" s="42"/>
      <c r="P472" s="42"/>
      <c r="Q472" s="42"/>
      <c r="R472" s="42"/>
      <c r="S472" s="42"/>
      <c r="T472" s="78"/>
      <c r="AT472" s="24" t="s">
        <v>135</v>
      </c>
      <c r="AU472" s="24" t="s">
        <v>134</v>
      </c>
    </row>
    <row r="473" spans="2:65" s="11" customFormat="1" ht="13.5">
      <c r="B473" s="210"/>
      <c r="C473" s="211"/>
      <c r="D473" s="208" t="s">
        <v>171</v>
      </c>
      <c r="E473" s="212" t="s">
        <v>21</v>
      </c>
      <c r="F473" s="213" t="s">
        <v>6469</v>
      </c>
      <c r="G473" s="211"/>
      <c r="H473" s="214">
        <v>1.2869999999999999</v>
      </c>
      <c r="I473" s="215"/>
      <c r="J473" s="211"/>
      <c r="K473" s="211"/>
      <c r="L473" s="216"/>
      <c r="M473" s="217"/>
      <c r="N473" s="218"/>
      <c r="O473" s="218"/>
      <c r="P473" s="218"/>
      <c r="Q473" s="218"/>
      <c r="R473" s="218"/>
      <c r="S473" s="218"/>
      <c r="T473" s="219"/>
      <c r="AT473" s="220" t="s">
        <v>171</v>
      </c>
      <c r="AU473" s="220" t="s">
        <v>134</v>
      </c>
      <c r="AV473" s="11" t="s">
        <v>134</v>
      </c>
      <c r="AW473" s="11" t="s">
        <v>33</v>
      </c>
      <c r="AX473" s="11" t="s">
        <v>70</v>
      </c>
      <c r="AY473" s="220" t="s">
        <v>126</v>
      </c>
    </row>
    <row r="474" spans="2:65" s="12" customFormat="1" ht="13.5">
      <c r="B474" s="221"/>
      <c r="C474" s="222"/>
      <c r="D474" s="205" t="s">
        <v>171</v>
      </c>
      <c r="E474" s="248" t="s">
        <v>21</v>
      </c>
      <c r="F474" s="249" t="s">
        <v>174</v>
      </c>
      <c r="G474" s="222"/>
      <c r="H474" s="250">
        <v>1.2869999999999999</v>
      </c>
      <c r="I474" s="226"/>
      <c r="J474" s="222"/>
      <c r="K474" s="222"/>
      <c r="L474" s="227"/>
      <c r="M474" s="228"/>
      <c r="N474" s="229"/>
      <c r="O474" s="229"/>
      <c r="P474" s="229"/>
      <c r="Q474" s="229"/>
      <c r="R474" s="229"/>
      <c r="S474" s="229"/>
      <c r="T474" s="230"/>
      <c r="AT474" s="231" t="s">
        <v>171</v>
      </c>
      <c r="AU474" s="231" t="s">
        <v>134</v>
      </c>
      <c r="AV474" s="12" t="s">
        <v>133</v>
      </c>
      <c r="AW474" s="12" t="s">
        <v>33</v>
      </c>
      <c r="AX474" s="12" t="s">
        <v>78</v>
      </c>
      <c r="AY474" s="231" t="s">
        <v>126</v>
      </c>
    </row>
    <row r="475" spans="2:65" s="1" customFormat="1" ht="31.5" customHeight="1">
      <c r="B475" s="41"/>
      <c r="C475" s="193" t="s">
        <v>674</v>
      </c>
      <c r="D475" s="193" t="s">
        <v>129</v>
      </c>
      <c r="E475" s="194" t="s">
        <v>6470</v>
      </c>
      <c r="F475" s="195" t="s">
        <v>6471</v>
      </c>
      <c r="G475" s="196" t="s">
        <v>400</v>
      </c>
      <c r="H475" s="197">
        <v>12.87</v>
      </c>
      <c r="I475" s="198"/>
      <c r="J475" s="199">
        <f>ROUND(I475*H475,2)</f>
        <v>0</v>
      </c>
      <c r="K475" s="195" t="s">
        <v>21</v>
      </c>
      <c r="L475" s="61"/>
      <c r="M475" s="200" t="s">
        <v>21</v>
      </c>
      <c r="N475" s="201" t="s">
        <v>42</v>
      </c>
      <c r="O475" s="42"/>
      <c r="P475" s="202">
        <f>O475*H475</f>
        <v>0</v>
      </c>
      <c r="Q475" s="202">
        <v>0</v>
      </c>
      <c r="R475" s="202">
        <f>Q475*H475</f>
        <v>0</v>
      </c>
      <c r="S475" s="202">
        <v>0</v>
      </c>
      <c r="T475" s="203">
        <f>S475*H475</f>
        <v>0</v>
      </c>
      <c r="AR475" s="24" t="s">
        <v>133</v>
      </c>
      <c r="AT475" s="24" t="s">
        <v>129</v>
      </c>
      <c r="AU475" s="24" t="s">
        <v>134</v>
      </c>
      <c r="AY475" s="24" t="s">
        <v>126</v>
      </c>
      <c r="BE475" s="204">
        <f>IF(N475="základní",J475,0)</f>
        <v>0</v>
      </c>
      <c r="BF475" s="204">
        <f>IF(N475="snížená",J475,0)</f>
        <v>0</v>
      </c>
      <c r="BG475" s="204">
        <f>IF(N475="zákl. přenesená",J475,0)</f>
        <v>0</v>
      </c>
      <c r="BH475" s="204">
        <f>IF(N475="sníž. přenesená",J475,0)</f>
        <v>0</v>
      </c>
      <c r="BI475" s="204">
        <f>IF(N475="nulová",J475,0)</f>
        <v>0</v>
      </c>
      <c r="BJ475" s="24" t="s">
        <v>134</v>
      </c>
      <c r="BK475" s="204">
        <f>ROUND(I475*H475,2)</f>
        <v>0</v>
      </c>
      <c r="BL475" s="24" t="s">
        <v>133</v>
      </c>
      <c r="BM475" s="24" t="s">
        <v>677</v>
      </c>
    </row>
    <row r="476" spans="2:65" s="1" customFormat="1" ht="13.5">
      <c r="B476" s="41"/>
      <c r="C476" s="63"/>
      <c r="D476" s="208" t="s">
        <v>135</v>
      </c>
      <c r="E476" s="63"/>
      <c r="F476" s="209" t="s">
        <v>6471</v>
      </c>
      <c r="G476" s="63"/>
      <c r="H476" s="63"/>
      <c r="I476" s="163"/>
      <c r="J476" s="63"/>
      <c r="K476" s="63"/>
      <c r="L476" s="61"/>
      <c r="M476" s="207"/>
      <c r="N476" s="42"/>
      <c r="O476" s="42"/>
      <c r="P476" s="42"/>
      <c r="Q476" s="42"/>
      <c r="R476" s="42"/>
      <c r="S476" s="42"/>
      <c r="T476" s="78"/>
      <c r="AT476" s="24" t="s">
        <v>135</v>
      </c>
      <c r="AU476" s="24" t="s">
        <v>134</v>
      </c>
    </row>
    <row r="477" spans="2:65" s="11" customFormat="1" ht="13.5">
      <c r="B477" s="210"/>
      <c r="C477" s="211"/>
      <c r="D477" s="208" t="s">
        <v>171</v>
      </c>
      <c r="E477" s="212" t="s">
        <v>21</v>
      </c>
      <c r="F477" s="213" t="s">
        <v>6472</v>
      </c>
      <c r="G477" s="211"/>
      <c r="H477" s="214">
        <v>12.87</v>
      </c>
      <c r="I477" s="215"/>
      <c r="J477" s="211"/>
      <c r="K477" s="211"/>
      <c r="L477" s="216"/>
      <c r="M477" s="217"/>
      <c r="N477" s="218"/>
      <c r="O477" s="218"/>
      <c r="P477" s="218"/>
      <c r="Q477" s="218"/>
      <c r="R477" s="218"/>
      <c r="S477" s="218"/>
      <c r="T477" s="219"/>
      <c r="AT477" s="220" t="s">
        <v>171</v>
      </c>
      <c r="AU477" s="220" t="s">
        <v>134</v>
      </c>
      <c r="AV477" s="11" t="s">
        <v>134</v>
      </c>
      <c r="AW477" s="11" t="s">
        <v>33</v>
      </c>
      <c r="AX477" s="11" t="s">
        <v>70</v>
      </c>
      <c r="AY477" s="220" t="s">
        <v>126</v>
      </c>
    </row>
    <row r="478" spans="2:65" s="12" customFormat="1" ht="13.5">
      <c r="B478" s="221"/>
      <c r="C478" s="222"/>
      <c r="D478" s="205" t="s">
        <v>171</v>
      </c>
      <c r="E478" s="248" t="s">
        <v>21</v>
      </c>
      <c r="F478" s="249" t="s">
        <v>174</v>
      </c>
      <c r="G478" s="222"/>
      <c r="H478" s="250">
        <v>12.87</v>
      </c>
      <c r="I478" s="226"/>
      <c r="J478" s="222"/>
      <c r="K478" s="222"/>
      <c r="L478" s="227"/>
      <c r="M478" s="228"/>
      <c r="N478" s="229"/>
      <c r="O478" s="229"/>
      <c r="P478" s="229"/>
      <c r="Q478" s="229"/>
      <c r="R478" s="229"/>
      <c r="S478" s="229"/>
      <c r="T478" s="230"/>
      <c r="AT478" s="231" t="s">
        <v>171</v>
      </c>
      <c r="AU478" s="231" t="s">
        <v>134</v>
      </c>
      <c r="AV478" s="12" t="s">
        <v>133</v>
      </c>
      <c r="AW478" s="12" t="s">
        <v>33</v>
      </c>
      <c r="AX478" s="12" t="s">
        <v>78</v>
      </c>
      <c r="AY478" s="231" t="s">
        <v>126</v>
      </c>
    </row>
    <row r="479" spans="2:65" s="1" customFormat="1" ht="22.5" customHeight="1">
      <c r="B479" s="41"/>
      <c r="C479" s="193" t="s">
        <v>481</v>
      </c>
      <c r="D479" s="193" t="s">
        <v>129</v>
      </c>
      <c r="E479" s="194" t="s">
        <v>6473</v>
      </c>
      <c r="F479" s="195" t="s">
        <v>6474</v>
      </c>
      <c r="G479" s="196" t="s">
        <v>380</v>
      </c>
      <c r="H479" s="197">
        <v>0.11700000000000001</v>
      </c>
      <c r="I479" s="198"/>
      <c r="J479" s="199">
        <f>ROUND(I479*H479,2)</f>
        <v>0</v>
      </c>
      <c r="K479" s="195" t="s">
        <v>160</v>
      </c>
      <c r="L479" s="61"/>
      <c r="M479" s="200" t="s">
        <v>21</v>
      </c>
      <c r="N479" s="201" t="s">
        <v>42</v>
      </c>
      <c r="O479" s="42"/>
      <c r="P479" s="202">
        <f>O479*H479</f>
        <v>0</v>
      </c>
      <c r="Q479" s="202">
        <v>0</v>
      </c>
      <c r="R479" s="202">
        <f>Q479*H479</f>
        <v>0</v>
      </c>
      <c r="S479" s="202">
        <v>0</v>
      </c>
      <c r="T479" s="203">
        <f>S479*H479</f>
        <v>0</v>
      </c>
      <c r="AR479" s="24" t="s">
        <v>133</v>
      </c>
      <c r="AT479" s="24" t="s">
        <v>129</v>
      </c>
      <c r="AU479" s="24" t="s">
        <v>134</v>
      </c>
      <c r="AY479" s="24" t="s">
        <v>126</v>
      </c>
      <c r="BE479" s="204">
        <f>IF(N479="základní",J479,0)</f>
        <v>0</v>
      </c>
      <c r="BF479" s="204">
        <f>IF(N479="snížená",J479,0)</f>
        <v>0</v>
      </c>
      <c r="BG479" s="204">
        <f>IF(N479="zákl. přenesená",J479,0)</f>
        <v>0</v>
      </c>
      <c r="BH479" s="204">
        <f>IF(N479="sníž. přenesená",J479,0)</f>
        <v>0</v>
      </c>
      <c r="BI479" s="204">
        <f>IF(N479="nulová",J479,0)</f>
        <v>0</v>
      </c>
      <c r="BJ479" s="24" t="s">
        <v>134</v>
      </c>
      <c r="BK479" s="204">
        <f>ROUND(I479*H479,2)</f>
        <v>0</v>
      </c>
      <c r="BL479" s="24" t="s">
        <v>133</v>
      </c>
      <c r="BM479" s="24" t="s">
        <v>681</v>
      </c>
    </row>
    <row r="480" spans="2:65" s="1" customFormat="1" ht="54">
      <c r="B480" s="41"/>
      <c r="C480" s="63"/>
      <c r="D480" s="208" t="s">
        <v>135</v>
      </c>
      <c r="E480" s="63"/>
      <c r="F480" s="209" t="s">
        <v>6475</v>
      </c>
      <c r="G480" s="63"/>
      <c r="H480" s="63"/>
      <c r="I480" s="163"/>
      <c r="J480" s="63"/>
      <c r="K480" s="63"/>
      <c r="L480" s="61"/>
      <c r="M480" s="207"/>
      <c r="N480" s="42"/>
      <c r="O480" s="42"/>
      <c r="P480" s="42"/>
      <c r="Q480" s="42"/>
      <c r="R480" s="42"/>
      <c r="S480" s="42"/>
      <c r="T480" s="78"/>
      <c r="AT480" s="24" t="s">
        <v>135</v>
      </c>
      <c r="AU480" s="24" t="s">
        <v>134</v>
      </c>
    </row>
    <row r="481" spans="2:65" s="13" customFormat="1" ht="13.5">
      <c r="B481" s="237"/>
      <c r="C481" s="238"/>
      <c r="D481" s="208" t="s">
        <v>171</v>
      </c>
      <c r="E481" s="239" t="s">
        <v>21</v>
      </c>
      <c r="F481" s="240" t="s">
        <v>6476</v>
      </c>
      <c r="G481" s="238"/>
      <c r="H481" s="241" t="s">
        <v>21</v>
      </c>
      <c r="I481" s="242"/>
      <c r="J481" s="238"/>
      <c r="K481" s="238"/>
      <c r="L481" s="243"/>
      <c r="M481" s="244"/>
      <c r="N481" s="245"/>
      <c r="O481" s="245"/>
      <c r="P481" s="245"/>
      <c r="Q481" s="245"/>
      <c r="R481" s="245"/>
      <c r="S481" s="245"/>
      <c r="T481" s="246"/>
      <c r="AT481" s="247" t="s">
        <v>171</v>
      </c>
      <c r="AU481" s="247" t="s">
        <v>134</v>
      </c>
      <c r="AV481" s="13" t="s">
        <v>78</v>
      </c>
      <c r="AW481" s="13" t="s">
        <v>33</v>
      </c>
      <c r="AX481" s="13" t="s">
        <v>70</v>
      </c>
      <c r="AY481" s="247" t="s">
        <v>126</v>
      </c>
    </row>
    <row r="482" spans="2:65" s="11" customFormat="1" ht="13.5">
      <c r="B482" s="210"/>
      <c r="C482" s="211"/>
      <c r="D482" s="208" t="s">
        <v>171</v>
      </c>
      <c r="E482" s="212" t="s">
        <v>21</v>
      </c>
      <c r="F482" s="213" t="s">
        <v>6477</v>
      </c>
      <c r="G482" s="211"/>
      <c r="H482" s="214">
        <v>0.11700000000000001</v>
      </c>
      <c r="I482" s="215"/>
      <c r="J482" s="211"/>
      <c r="K482" s="211"/>
      <c r="L482" s="216"/>
      <c r="M482" s="217"/>
      <c r="N482" s="218"/>
      <c r="O482" s="218"/>
      <c r="P482" s="218"/>
      <c r="Q482" s="218"/>
      <c r="R482" s="218"/>
      <c r="S482" s="218"/>
      <c r="T482" s="219"/>
      <c r="AT482" s="220" t="s">
        <v>171</v>
      </c>
      <c r="AU482" s="220" t="s">
        <v>134</v>
      </c>
      <c r="AV482" s="11" t="s">
        <v>134</v>
      </c>
      <c r="AW482" s="11" t="s">
        <v>33</v>
      </c>
      <c r="AX482" s="11" t="s">
        <v>70</v>
      </c>
      <c r="AY482" s="220" t="s">
        <v>126</v>
      </c>
    </row>
    <row r="483" spans="2:65" s="12" customFormat="1" ht="13.5">
      <c r="B483" s="221"/>
      <c r="C483" s="222"/>
      <c r="D483" s="205" t="s">
        <v>171</v>
      </c>
      <c r="E483" s="248" t="s">
        <v>21</v>
      </c>
      <c r="F483" s="249" t="s">
        <v>174</v>
      </c>
      <c r="G483" s="222"/>
      <c r="H483" s="250">
        <v>0.11700000000000001</v>
      </c>
      <c r="I483" s="226"/>
      <c r="J483" s="222"/>
      <c r="K483" s="222"/>
      <c r="L483" s="227"/>
      <c r="M483" s="228"/>
      <c r="N483" s="229"/>
      <c r="O483" s="229"/>
      <c r="P483" s="229"/>
      <c r="Q483" s="229"/>
      <c r="R483" s="229"/>
      <c r="S483" s="229"/>
      <c r="T483" s="230"/>
      <c r="AT483" s="231" t="s">
        <v>171</v>
      </c>
      <c r="AU483" s="231" t="s">
        <v>134</v>
      </c>
      <c r="AV483" s="12" t="s">
        <v>133</v>
      </c>
      <c r="AW483" s="12" t="s">
        <v>33</v>
      </c>
      <c r="AX483" s="12" t="s">
        <v>78</v>
      </c>
      <c r="AY483" s="231" t="s">
        <v>126</v>
      </c>
    </row>
    <row r="484" spans="2:65" s="1" customFormat="1" ht="22.5" customHeight="1">
      <c r="B484" s="41"/>
      <c r="C484" s="193" t="s">
        <v>690</v>
      </c>
      <c r="D484" s="193" t="s">
        <v>129</v>
      </c>
      <c r="E484" s="194" t="s">
        <v>6478</v>
      </c>
      <c r="F484" s="195" t="s">
        <v>6479</v>
      </c>
      <c r="G484" s="196" t="s">
        <v>380</v>
      </c>
      <c r="H484" s="197">
        <v>0.16700000000000001</v>
      </c>
      <c r="I484" s="198"/>
      <c r="J484" s="199">
        <f>ROUND(I484*H484,2)</f>
        <v>0</v>
      </c>
      <c r="K484" s="195" t="s">
        <v>160</v>
      </c>
      <c r="L484" s="61"/>
      <c r="M484" s="200" t="s">
        <v>21</v>
      </c>
      <c r="N484" s="201" t="s">
        <v>42</v>
      </c>
      <c r="O484" s="42"/>
      <c r="P484" s="202">
        <f>O484*H484</f>
        <v>0</v>
      </c>
      <c r="Q484" s="202">
        <v>0</v>
      </c>
      <c r="R484" s="202">
        <f>Q484*H484</f>
        <v>0</v>
      </c>
      <c r="S484" s="202">
        <v>0</v>
      </c>
      <c r="T484" s="203">
        <f>S484*H484</f>
        <v>0</v>
      </c>
      <c r="AR484" s="24" t="s">
        <v>133</v>
      </c>
      <c r="AT484" s="24" t="s">
        <v>129</v>
      </c>
      <c r="AU484" s="24" t="s">
        <v>134</v>
      </c>
      <c r="AY484" s="24" t="s">
        <v>126</v>
      </c>
      <c r="BE484" s="204">
        <f>IF(N484="základní",J484,0)</f>
        <v>0</v>
      </c>
      <c r="BF484" s="204">
        <f>IF(N484="snížená",J484,0)</f>
        <v>0</v>
      </c>
      <c r="BG484" s="204">
        <f>IF(N484="zákl. přenesená",J484,0)</f>
        <v>0</v>
      </c>
      <c r="BH484" s="204">
        <f>IF(N484="sníž. přenesená",J484,0)</f>
        <v>0</v>
      </c>
      <c r="BI484" s="204">
        <f>IF(N484="nulová",J484,0)</f>
        <v>0</v>
      </c>
      <c r="BJ484" s="24" t="s">
        <v>134</v>
      </c>
      <c r="BK484" s="204">
        <f>ROUND(I484*H484,2)</f>
        <v>0</v>
      </c>
      <c r="BL484" s="24" t="s">
        <v>133</v>
      </c>
      <c r="BM484" s="24" t="s">
        <v>694</v>
      </c>
    </row>
    <row r="485" spans="2:65" s="1" customFormat="1" ht="27">
      <c r="B485" s="41"/>
      <c r="C485" s="63"/>
      <c r="D485" s="208" t="s">
        <v>135</v>
      </c>
      <c r="E485" s="63"/>
      <c r="F485" s="209" t="s">
        <v>6480</v>
      </c>
      <c r="G485" s="63"/>
      <c r="H485" s="63"/>
      <c r="I485" s="163"/>
      <c r="J485" s="63"/>
      <c r="K485" s="63"/>
      <c r="L485" s="61"/>
      <c r="M485" s="207"/>
      <c r="N485" s="42"/>
      <c r="O485" s="42"/>
      <c r="P485" s="42"/>
      <c r="Q485" s="42"/>
      <c r="R485" s="42"/>
      <c r="S485" s="42"/>
      <c r="T485" s="78"/>
      <c r="AT485" s="24" t="s">
        <v>135</v>
      </c>
      <c r="AU485" s="24" t="s">
        <v>134</v>
      </c>
    </row>
    <row r="486" spans="2:65" s="1" customFormat="1" ht="67.5">
      <c r="B486" s="41"/>
      <c r="C486" s="63"/>
      <c r="D486" s="205" t="s">
        <v>299</v>
      </c>
      <c r="E486" s="63"/>
      <c r="F486" s="235" t="s">
        <v>6481</v>
      </c>
      <c r="G486" s="63"/>
      <c r="H486" s="63"/>
      <c r="I486" s="163"/>
      <c r="J486" s="63"/>
      <c r="K486" s="63"/>
      <c r="L486" s="61"/>
      <c r="M486" s="207"/>
      <c r="N486" s="42"/>
      <c r="O486" s="42"/>
      <c r="P486" s="42"/>
      <c r="Q486" s="42"/>
      <c r="R486" s="42"/>
      <c r="S486" s="42"/>
      <c r="T486" s="78"/>
      <c r="AT486" s="24" t="s">
        <v>299</v>
      </c>
      <c r="AU486" s="24" t="s">
        <v>134</v>
      </c>
    </row>
    <row r="487" spans="2:65" s="1" customFormat="1" ht="22.5" customHeight="1">
      <c r="B487" s="41"/>
      <c r="C487" s="251" t="s">
        <v>490</v>
      </c>
      <c r="D487" s="251" t="s">
        <v>391</v>
      </c>
      <c r="E487" s="252" t="s">
        <v>6482</v>
      </c>
      <c r="F487" s="253" t="s">
        <v>6483</v>
      </c>
      <c r="G487" s="254" t="s">
        <v>380</v>
      </c>
      <c r="H487" s="255">
        <v>0.16700000000000001</v>
      </c>
      <c r="I487" s="256"/>
      <c r="J487" s="257">
        <f>ROUND(I487*H487,2)</f>
        <v>0</v>
      </c>
      <c r="K487" s="253" t="s">
        <v>21</v>
      </c>
      <c r="L487" s="258"/>
      <c r="M487" s="259" t="s">
        <v>21</v>
      </c>
      <c r="N487" s="260" t="s">
        <v>42</v>
      </c>
      <c r="O487" s="42"/>
      <c r="P487" s="202">
        <f>O487*H487</f>
        <v>0</v>
      </c>
      <c r="Q487" s="202">
        <v>0</v>
      </c>
      <c r="R487" s="202">
        <f>Q487*H487</f>
        <v>0</v>
      </c>
      <c r="S487" s="202">
        <v>0</v>
      </c>
      <c r="T487" s="203">
        <f>S487*H487</f>
        <v>0</v>
      </c>
      <c r="AR487" s="24" t="s">
        <v>144</v>
      </c>
      <c r="AT487" s="24" t="s">
        <v>391</v>
      </c>
      <c r="AU487" s="24" t="s">
        <v>134</v>
      </c>
      <c r="AY487" s="24" t="s">
        <v>126</v>
      </c>
      <c r="BE487" s="204">
        <f>IF(N487="základní",J487,0)</f>
        <v>0</v>
      </c>
      <c r="BF487" s="204">
        <f>IF(N487="snížená",J487,0)</f>
        <v>0</v>
      </c>
      <c r="BG487" s="204">
        <f>IF(N487="zákl. přenesená",J487,0)</f>
        <v>0</v>
      </c>
      <c r="BH487" s="204">
        <f>IF(N487="sníž. přenesená",J487,0)</f>
        <v>0</v>
      </c>
      <c r="BI487" s="204">
        <f>IF(N487="nulová",J487,0)</f>
        <v>0</v>
      </c>
      <c r="BJ487" s="24" t="s">
        <v>134</v>
      </c>
      <c r="BK487" s="204">
        <f>ROUND(I487*H487,2)</f>
        <v>0</v>
      </c>
      <c r="BL487" s="24" t="s">
        <v>133</v>
      </c>
      <c r="BM487" s="24" t="s">
        <v>698</v>
      </c>
    </row>
    <row r="488" spans="2:65" s="1" customFormat="1" ht="13.5">
      <c r="B488" s="41"/>
      <c r="C488" s="63"/>
      <c r="D488" s="208" t="s">
        <v>135</v>
      </c>
      <c r="E488" s="63"/>
      <c r="F488" s="209" t="s">
        <v>6483</v>
      </c>
      <c r="G488" s="63"/>
      <c r="H488" s="63"/>
      <c r="I488" s="163"/>
      <c r="J488" s="63"/>
      <c r="K488" s="63"/>
      <c r="L488" s="61"/>
      <c r="M488" s="207"/>
      <c r="N488" s="42"/>
      <c r="O488" s="42"/>
      <c r="P488" s="42"/>
      <c r="Q488" s="42"/>
      <c r="R488" s="42"/>
      <c r="S488" s="42"/>
      <c r="T488" s="78"/>
      <c r="AT488" s="24" t="s">
        <v>135</v>
      </c>
      <c r="AU488" s="24" t="s">
        <v>134</v>
      </c>
    </row>
    <row r="489" spans="2:65" s="13" customFormat="1" ht="13.5">
      <c r="B489" s="237"/>
      <c r="C489" s="238"/>
      <c r="D489" s="208" t="s">
        <v>171</v>
      </c>
      <c r="E489" s="239" t="s">
        <v>21</v>
      </c>
      <c r="F489" s="240" t="s">
        <v>6484</v>
      </c>
      <c r="G489" s="238"/>
      <c r="H489" s="241" t="s">
        <v>21</v>
      </c>
      <c r="I489" s="242"/>
      <c r="J489" s="238"/>
      <c r="K489" s="238"/>
      <c r="L489" s="243"/>
      <c r="M489" s="244"/>
      <c r="N489" s="245"/>
      <c r="O489" s="245"/>
      <c r="P489" s="245"/>
      <c r="Q489" s="245"/>
      <c r="R489" s="245"/>
      <c r="S489" s="245"/>
      <c r="T489" s="246"/>
      <c r="AT489" s="247" t="s">
        <v>171</v>
      </c>
      <c r="AU489" s="247" t="s">
        <v>134</v>
      </c>
      <c r="AV489" s="13" t="s">
        <v>78</v>
      </c>
      <c r="AW489" s="13" t="s">
        <v>33</v>
      </c>
      <c r="AX489" s="13" t="s">
        <v>70</v>
      </c>
      <c r="AY489" s="247" t="s">
        <v>126</v>
      </c>
    </row>
    <row r="490" spans="2:65" s="11" customFormat="1" ht="13.5">
      <c r="B490" s="210"/>
      <c r="C490" s="211"/>
      <c r="D490" s="208" t="s">
        <v>171</v>
      </c>
      <c r="E490" s="212" t="s">
        <v>21</v>
      </c>
      <c r="F490" s="213" t="s">
        <v>6485</v>
      </c>
      <c r="G490" s="211"/>
      <c r="H490" s="214">
        <v>0.16700000000000001</v>
      </c>
      <c r="I490" s="215"/>
      <c r="J490" s="211"/>
      <c r="K490" s="211"/>
      <c r="L490" s="216"/>
      <c r="M490" s="217"/>
      <c r="N490" s="218"/>
      <c r="O490" s="218"/>
      <c r="P490" s="218"/>
      <c r="Q490" s="218"/>
      <c r="R490" s="218"/>
      <c r="S490" s="218"/>
      <c r="T490" s="219"/>
      <c r="AT490" s="220" t="s">
        <v>171</v>
      </c>
      <c r="AU490" s="220" t="s">
        <v>134</v>
      </c>
      <c r="AV490" s="11" t="s">
        <v>134</v>
      </c>
      <c r="AW490" s="11" t="s">
        <v>33</v>
      </c>
      <c r="AX490" s="11" t="s">
        <v>70</v>
      </c>
      <c r="AY490" s="220" t="s">
        <v>126</v>
      </c>
    </row>
    <row r="491" spans="2:65" s="12" customFormat="1" ht="13.5">
      <c r="B491" s="221"/>
      <c r="C491" s="222"/>
      <c r="D491" s="205" t="s">
        <v>171</v>
      </c>
      <c r="E491" s="248" t="s">
        <v>21</v>
      </c>
      <c r="F491" s="249" t="s">
        <v>174</v>
      </c>
      <c r="G491" s="222"/>
      <c r="H491" s="250">
        <v>0.16700000000000001</v>
      </c>
      <c r="I491" s="226"/>
      <c r="J491" s="222"/>
      <c r="K491" s="222"/>
      <c r="L491" s="227"/>
      <c r="M491" s="228"/>
      <c r="N491" s="229"/>
      <c r="O491" s="229"/>
      <c r="P491" s="229"/>
      <c r="Q491" s="229"/>
      <c r="R491" s="229"/>
      <c r="S491" s="229"/>
      <c r="T491" s="230"/>
      <c r="AT491" s="231" t="s">
        <v>171</v>
      </c>
      <c r="AU491" s="231" t="s">
        <v>134</v>
      </c>
      <c r="AV491" s="12" t="s">
        <v>133</v>
      </c>
      <c r="AW491" s="12" t="s">
        <v>33</v>
      </c>
      <c r="AX491" s="12" t="s">
        <v>78</v>
      </c>
      <c r="AY491" s="231" t="s">
        <v>126</v>
      </c>
    </row>
    <row r="492" spans="2:65" s="1" customFormat="1" ht="31.5" customHeight="1">
      <c r="B492" s="41"/>
      <c r="C492" s="193" t="s">
        <v>700</v>
      </c>
      <c r="D492" s="193" t="s">
        <v>129</v>
      </c>
      <c r="E492" s="194" t="s">
        <v>6486</v>
      </c>
      <c r="F492" s="195" t="s">
        <v>6487</v>
      </c>
      <c r="G492" s="196" t="s">
        <v>169</v>
      </c>
      <c r="H492" s="197">
        <v>54.238999999999997</v>
      </c>
      <c r="I492" s="198"/>
      <c r="J492" s="199">
        <f>ROUND(I492*H492,2)</f>
        <v>0</v>
      </c>
      <c r="K492" s="195" t="s">
        <v>160</v>
      </c>
      <c r="L492" s="61"/>
      <c r="M492" s="200" t="s">
        <v>21</v>
      </c>
      <c r="N492" s="201" t="s">
        <v>42</v>
      </c>
      <c r="O492" s="42"/>
      <c r="P492" s="202">
        <f>O492*H492</f>
        <v>0</v>
      </c>
      <c r="Q492" s="202">
        <v>0</v>
      </c>
      <c r="R492" s="202">
        <f>Q492*H492</f>
        <v>0</v>
      </c>
      <c r="S492" s="202">
        <v>0</v>
      </c>
      <c r="T492" s="203">
        <f>S492*H492</f>
        <v>0</v>
      </c>
      <c r="AR492" s="24" t="s">
        <v>133</v>
      </c>
      <c r="AT492" s="24" t="s">
        <v>129</v>
      </c>
      <c r="AU492" s="24" t="s">
        <v>134</v>
      </c>
      <c r="AY492" s="24" t="s">
        <v>126</v>
      </c>
      <c r="BE492" s="204">
        <f>IF(N492="základní",J492,0)</f>
        <v>0</v>
      </c>
      <c r="BF492" s="204">
        <f>IF(N492="snížená",J492,0)</f>
        <v>0</v>
      </c>
      <c r="BG492" s="204">
        <f>IF(N492="zákl. přenesená",J492,0)</f>
        <v>0</v>
      </c>
      <c r="BH492" s="204">
        <f>IF(N492="sníž. přenesená",J492,0)</f>
        <v>0</v>
      </c>
      <c r="BI492" s="204">
        <f>IF(N492="nulová",J492,0)</f>
        <v>0</v>
      </c>
      <c r="BJ492" s="24" t="s">
        <v>134</v>
      </c>
      <c r="BK492" s="204">
        <f>ROUND(I492*H492,2)</f>
        <v>0</v>
      </c>
      <c r="BL492" s="24" t="s">
        <v>133</v>
      </c>
      <c r="BM492" s="24" t="s">
        <v>703</v>
      </c>
    </row>
    <row r="493" spans="2:65" s="1" customFormat="1" ht="27">
      <c r="B493" s="41"/>
      <c r="C493" s="63"/>
      <c r="D493" s="208" t="s">
        <v>135</v>
      </c>
      <c r="E493" s="63"/>
      <c r="F493" s="209" t="s">
        <v>6488</v>
      </c>
      <c r="G493" s="63"/>
      <c r="H493" s="63"/>
      <c r="I493" s="163"/>
      <c r="J493" s="63"/>
      <c r="K493" s="63"/>
      <c r="L493" s="61"/>
      <c r="M493" s="207"/>
      <c r="N493" s="42"/>
      <c r="O493" s="42"/>
      <c r="P493" s="42"/>
      <c r="Q493" s="42"/>
      <c r="R493" s="42"/>
      <c r="S493" s="42"/>
      <c r="T493" s="78"/>
      <c r="AT493" s="24" t="s">
        <v>135</v>
      </c>
      <c r="AU493" s="24" t="s">
        <v>134</v>
      </c>
    </row>
    <row r="494" spans="2:65" s="1" customFormat="1" ht="54">
      <c r="B494" s="41"/>
      <c r="C494" s="63"/>
      <c r="D494" s="208" t="s">
        <v>299</v>
      </c>
      <c r="E494" s="63"/>
      <c r="F494" s="236" t="s">
        <v>6489</v>
      </c>
      <c r="G494" s="63"/>
      <c r="H494" s="63"/>
      <c r="I494" s="163"/>
      <c r="J494" s="63"/>
      <c r="K494" s="63"/>
      <c r="L494" s="61"/>
      <c r="M494" s="207"/>
      <c r="N494" s="42"/>
      <c r="O494" s="42"/>
      <c r="P494" s="42"/>
      <c r="Q494" s="42"/>
      <c r="R494" s="42"/>
      <c r="S494" s="42"/>
      <c r="T494" s="78"/>
      <c r="AT494" s="24" t="s">
        <v>299</v>
      </c>
      <c r="AU494" s="24" t="s">
        <v>134</v>
      </c>
    </row>
    <row r="495" spans="2:65" s="13" customFormat="1" ht="13.5">
      <c r="B495" s="237"/>
      <c r="C495" s="238"/>
      <c r="D495" s="208" t="s">
        <v>171</v>
      </c>
      <c r="E495" s="239" t="s">
        <v>21</v>
      </c>
      <c r="F495" s="240" t="s">
        <v>6490</v>
      </c>
      <c r="G495" s="238"/>
      <c r="H495" s="241" t="s">
        <v>21</v>
      </c>
      <c r="I495" s="242"/>
      <c r="J495" s="238"/>
      <c r="K495" s="238"/>
      <c r="L495" s="243"/>
      <c r="M495" s="244"/>
      <c r="N495" s="245"/>
      <c r="O495" s="245"/>
      <c r="P495" s="245"/>
      <c r="Q495" s="245"/>
      <c r="R495" s="245"/>
      <c r="S495" s="245"/>
      <c r="T495" s="246"/>
      <c r="AT495" s="247" t="s">
        <v>171</v>
      </c>
      <c r="AU495" s="247" t="s">
        <v>134</v>
      </c>
      <c r="AV495" s="13" t="s">
        <v>78</v>
      </c>
      <c r="AW495" s="13" t="s">
        <v>33</v>
      </c>
      <c r="AX495" s="13" t="s">
        <v>70</v>
      </c>
      <c r="AY495" s="247" t="s">
        <v>126</v>
      </c>
    </row>
    <row r="496" spans="2:65" s="11" customFormat="1" ht="13.5">
      <c r="B496" s="210"/>
      <c r="C496" s="211"/>
      <c r="D496" s="208" t="s">
        <v>171</v>
      </c>
      <c r="E496" s="212" t="s">
        <v>21</v>
      </c>
      <c r="F496" s="213" t="s">
        <v>6491</v>
      </c>
      <c r="G496" s="211"/>
      <c r="H496" s="214">
        <v>41.084000000000003</v>
      </c>
      <c r="I496" s="215"/>
      <c r="J496" s="211"/>
      <c r="K496" s="211"/>
      <c r="L496" s="216"/>
      <c r="M496" s="217"/>
      <c r="N496" s="218"/>
      <c r="O496" s="218"/>
      <c r="P496" s="218"/>
      <c r="Q496" s="218"/>
      <c r="R496" s="218"/>
      <c r="S496" s="218"/>
      <c r="T496" s="219"/>
      <c r="AT496" s="220" t="s">
        <v>171</v>
      </c>
      <c r="AU496" s="220" t="s">
        <v>134</v>
      </c>
      <c r="AV496" s="11" t="s">
        <v>134</v>
      </c>
      <c r="AW496" s="11" t="s">
        <v>33</v>
      </c>
      <c r="AX496" s="11" t="s">
        <v>70</v>
      </c>
      <c r="AY496" s="220" t="s">
        <v>126</v>
      </c>
    </row>
    <row r="497" spans="2:65" s="13" customFormat="1" ht="13.5">
      <c r="B497" s="237"/>
      <c r="C497" s="238"/>
      <c r="D497" s="208" t="s">
        <v>171</v>
      </c>
      <c r="E497" s="239" t="s">
        <v>21</v>
      </c>
      <c r="F497" s="240" t="s">
        <v>6492</v>
      </c>
      <c r="G497" s="238"/>
      <c r="H497" s="241" t="s">
        <v>21</v>
      </c>
      <c r="I497" s="242"/>
      <c r="J497" s="238"/>
      <c r="K497" s="238"/>
      <c r="L497" s="243"/>
      <c r="M497" s="244"/>
      <c r="N497" s="245"/>
      <c r="O497" s="245"/>
      <c r="P497" s="245"/>
      <c r="Q497" s="245"/>
      <c r="R497" s="245"/>
      <c r="S497" s="245"/>
      <c r="T497" s="246"/>
      <c r="AT497" s="247" t="s">
        <v>171</v>
      </c>
      <c r="AU497" s="247" t="s">
        <v>134</v>
      </c>
      <c r="AV497" s="13" t="s">
        <v>78</v>
      </c>
      <c r="AW497" s="13" t="s">
        <v>33</v>
      </c>
      <c r="AX497" s="13" t="s">
        <v>70</v>
      </c>
      <c r="AY497" s="247" t="s">
        <v>126</v>
      </c>
    </row>
    <row r="498" spans="2:65" s="11" customFormat="1" ht="13.5">
      <c r="B498" s="210"/>
      <c r="C498" s="211"/>
      <c r="D498" s="208" t="s">
        <v>171</v>
      </c>
      <c r="E498" s="212" t="s">
        <v>21</v>
      </c>
      <c r="F498" s="213" t="s">
        <v>6493</v>
      </c>
      <c r="G498" s="211"/>
      <c r="H498" s="214">
        <v>13.154999999999999</v>
      </c>
      <c r="I498" s="215"/>
      <c r="J498" s="211"/>
      <c r="K498" s="211"/>
      <c r="L498" s="216"/>
      <c r="M498" s="217"/>
      <c r="N498" s="218"/>
      <c r="O498" s="218"/>
      <c r="P498" s="218"/>
      <c r="Q498" s="218"/>
      <c r="R498" s="218"/>
      <c r="S498" s="218"/>
      <c r="T498" s="219"/>
      <c r="AT498" s="220" t="s">
        <v>171</v>
      </c>
      <c r="AU498" s="220" t="s">
        <v>134</v>
      </c>
      <c r="AV498" s="11" t="s">
        <v>134</v>
      </c>
      <c r="AW498" s="11" t="s">
        <v>33</v>
      </c>
      <c r="AX498" s="11" t="s">
        <v>70</v>
      </c>
      <c r="AY498" s="220" t="s">
        <v>126</v>
      </c>
    </row>
    <row r="499" spans="2:65" s="12" customFormat="1" ht="13.5">
      <c r="B499" s="221"/>
      <c r="C499" s="222"/>
      <c r="D499" s="205" t="s">
        <v>171</v>
      </c>
      <c r="E499" s="248" t="s">
        <v>21</v>
      </c>
      <c r="F499" s="249" t="s">
        <v>174</v>
      </c>
      <c r="G499" s="222"/>
      <c r="H499" s="250">
        <v>54.238999999999997</v>
      </c>
      <c r="I499" s="226"/>
      <c r="J499" s="222"/>
      <c r="K499" s="222"/>
      <c r="L499" s="227"/>
      <c r="M499" s="228"/>
      <c r="N499" s="229"/>
      <c r="O499" s="229"/>
      <c r="P499" s="229"/>
      <c r="Q499" s="229"/>
      <c r="R499" s="229"/>
      <c r="S499" s="229"/>
      <c r="T499" s="230"/>
      <c r="AT499" s="231" t="s">
        <v>171</v>
      </c>
      <c r="AU499" s="231" t="s">
        <v>134</v>
      </c>
      <c r="AV499" s="12" t="s">
        <v>133</v>
      </c>
      <c r="AW499" s="12" t="s">
        <v>33</v>
      </c>
      <c r="AX499" s="12" t="s">
        <v>78</v>
      </c>
      <c r="AY499" s="231" t="s">
        <v>126</v>
      </c>
    </row>
    <row r="500" spans="2:65" s="1" customFormat="1" ht="22.5" customHeight="1">
      <c r="B500" s="41"/>
      <c r="C500" s="193" t="s">
        <v>496</v>
      </c>
      <c r="D500" s="193" t="s">
        <v>129</v>
      </c>
      <c r="E500" s="194" t="s">
        <v>6494</v>
      </c>
      <c r="F500" s="195" t="s">
        <v>6495</v>
      </c>
      <c r="G500" s="196" t="s">
        <v>308</v>
      </c>
      <c r="H500" s="197">
        <v>4.8760000000000003</v>
      </c>
      <c r="I500" s="198"/>
      <c r="J500" s="199">
        <f>ROUND(I500*H500,2)</f>
        <v>0</v>
      </c>
      <c r="K500" s="195" t="s">
        <v>160</v>
      </c>
      <c r="L500" s="61"/>
      <c r="M500" s="200" t="s">
        <v>21</v>
      </c>
      <c r="N500" s="201" t="s">
        <v>42</v>
      </c>
      <c r="O500" s="42"/>
      <c r="P500" s="202">
        <f>O500*H500</f>
        <v>0</v>
      </c>
      <c r="Q500" s="202">
        <v>0</v>
      </c>
      <c r="R500" s="202">
        <f>Q500*H500</f>
        <v>0</v>
      </c>
      <c r="S500" s="202">
        <v>0</v>
      </c>
      <c r="T500" s="203">
        <f>S500*H500</f>
        <v>0</v>
      </c>
      <c r="AR500" s="24" t="s">
        <v>133</v>
      </c>
      <c r="AT500" s="24" t="s">
        <v>129</v>
      </c>
      <c r="AU500" s="24" t="s">
        <v>134</v>
      </c>
      <c r="AY500" s="24" t="s">
        <v>126</v>
      </c>
      <c r="BE500" s="204">
        <f>IF(N500="základní",J500,0)</f>
        <v>0</v>
      </c>
      <c r="BF500" s="204">
        <f>IF(N500="snížená",J500,0)</f>
        <v>0</v>
      </c>
      <c r="BG500" s="204">
        <f>IF(N500="zákl. přenesená",J500,0)</f>
        <v>0</v>
      </c>
      <c r="BH500" s="204">
        <f>IF(N500="sníž. přenesená",J500,0)</f>
        <v>0</v>
      </c>
      <c r="BI500" s="204">
        <f>IF(N500="nulová",J500,0)</f>
        <v>0</v>
      </c>
      <c r="BJ500" s="24" t="s">
        <v>134</v>
      </c>
      <c r="BK500" s="204">
        <f>ROUND(I500*H500,2)</f>
        <v>0</v>
      </c>
      <c r="BL500" s="24" t="s">
        <v>133</v>
      </c>
      <c r="BM500" s="24" t="s">
        <v>706</v>
      </c>
    </row>
    <row r="501" spans="2:65" s="1" customFormat="1" ht="13.5">
      <c r="B501" s="41"/>
      <c r="C501" s="63"/>
      <c r="D501" s="205" t="s">
        <v>135</v>
      </c>
      <c r="E501" s="63"/>
      <c r="F501" s="206" t="s">
        <v>6496</v>
      </c>
      <c r="G501" s="63"/>
      <c r="H501" s="63"/>
      <c r="I501" s="163"/>
      <c r="J501" s="63"/>
      <c r="K501" s="63"/>
      <c r="L501" s="61"/>
      <c r="M501" s="207"/>
      <c r="N501" s="42"/>
      <c r="O501" s="42"/>
      <c r="P501" s="42"/>
      <c r="Q501" s="42"/>
      <c r="R501" s="42"/>
      <c r="S501" s="42"/>
      <c r="T501" s="78"/>
      <c r="AT501" s="24" t="s">
        <v>135</v>
      </c>
      <c r="AU501" s="24" t="s">
        <v>134</v>
      </c>
    </row>
    <row r="502" spans="2:65" s="1" customFormat="1" ht="22.5" customHeight="1">
      <c r="B502" s="41"/>
      <c r="C502" s="193" t="s">
        <v>708</v>
      </c>
      <c r="D502" s="193" t="s">
        <v>129</v>
      </c>
      <c r="E502" s="194" t="s">
        <v>940</v>
      </c>
      <c r="F502" s="195" t="s">
        <v>941</v>
      </c>
      <c r="G502" s="196" t="s">
        <v>400</v>
      </c>
      <c r="H502" s="197">
        <v>46.488999999999997</v>
      </c>
      <c r="I502" s="198"/>
      <c r="J502" s="199">
        <f>ROUND(I502*H502,2)</f>
        <v>0</v>
      </c>
      <c r="K502" s="195" t="s">
        <v>160</v>
      </c>
      <c r="L502" s="61"/>
      <c r="M502" s="200" t="s">
        <v>21</v>
      </c>
      <c r="N502" s="201" t="s">
        <v>42</v>
      </c>
      <c r="O502" s="42"/>
      <c r="P502" s="202">
        <f>O502*H502</f>
        <v>0</v>
      </c>
      <c r="Q502" s="202">
        <v>0</v>
      </c>
      <c r="R502" s="202">
        <f>Q502*H502</f>
        <v>0</v>
      </c>
      <c r="S502" s="202">
        <v>0</v>
      </c>
      <c r="T502" s="203">
        <f>S502*H502</f>
        <v>0</v>
      </c>
      <c r="AR502" s="24" t="s">
        <v>133</v>
      </c>
      <c r="AT502" s="24" t="s">
        <v>129</v>
      </c>
      <c r="AU502" s="24" t="s">
        <v>134</v>
      </c>
      <c r="AY502" s="24" t="s">
        <v>126</v>
      </c>
      <c r="BE502" s="204">
        <f>IF(N502="základní",J502,0)</f>
        <v>0</v>
      </c>
      <c r="BF502" s="204">
        <f>IF(N502="snížená",J502,0)</f>
        <v>0</v>
      </c>
      <c r="BG502" s="204">
        <f>IF(N502="zákl. přenesená",J502,0)</f>
        <v>0</v>
      </c>
      <c r="BH502" s="204">
        <f>IF(N502="sníž. přenesená",J502,0)</f>
        <v>0</v>
      </c>
      <c r="BI502" s="204">
        <f>IF(N502="nulová",J502,0)</f>
        <v>0</v>
      </c>
      <c r="BJ502" s="24" t="s">
        <v>134</v>
      </c>
      <c r="BK502" s="204">
        <f>ROUND(I502*H502,2)</f>
        <v>0</v>
      </c>
      <c r="BL502" s="24" t="s">
        <v>133</v>
      </c>
      <c r="BM502" s="24" t="s">
        <v>711</v>
      </c>
    </row>
    <row r="503" spans="2:65" s="1" customFormat="1" ht="13.5">
      <c r="B503" s="41"/>
      <c r="C503" s="63"/>
      <c r="D503" s="208" t="s">
        <v>135</v>
      </c>
      <c r="E503" s="63"/>
      <c r="F503" s="209" t="s">
        <v>943</v>
      </c>
      <c r="G503" s="63"/>
      <c r="H503" s="63"/>
      <c r="I503" s="163"/>
      <c r="J503" s="63"/>
      <c r="K503" s="63"/>
      <c r="L503" s="61"/>
      <c r="M503" s="207"/>
      <c r="N503" s="42"/>
      <c r="O503" s="42"/>
      <c r="P503" s="42"/>
      <c r="Q503" s="42"/>
      <c r="R503" s="42"/>
      <c r="S503" s="42"/>
      <c r="T503" s="78"/>
      <c r="AT503" s="24" t="s">
        <v>135</v>
      </c>
      <c r="AU503" s="24" t="s">
        <v>134</v>
      </c>
    </row>
    <row r="504" spans="2:65" s="13" customFormat="1" ht="13.5">
      <c r="B504" s="237"/>
      <c r="C504" s="238"/>
      <c r="D504" s="208" t="s">
        <v>171</v>
      </c>
      <c r="E504" s="239" t="s">
        <v>21</v>
      </c>
      <c r="F504" s="240" t="s">
        <v>6490</v>
      </c>
      <c r="G504" s="238"/>
      <c r="H504" s="241" t="s">
        <v>21</v>
      </c>
      <c r="I504" s="242"/>
      <c r="J504" s="238"/>
      <c r="K504" s="238"/>
      <c r="L504" s="243"/>
      <c r="M504" s="244"/>
      <c r="N504" s="245"/>
      <c r="O504" s="245"/>
      <c r="P504" s="245"/>
      <c r="Q504" s="245"/>
      <c r="R504" s="245"/>
      <c r="S504" s="245"/>
      <c r="T504" s="246"/>
      <c r="AT504" s="247" t="s">
        <v>171</v>
      </c>
      <c r="AU504" s="247" t="s">
        <v>134</v>
      </c>
      <c r="AV504" s="13" t="s">
        <v>78</v>
      </c>
      <c r="AW504" s="13" t="s">
        <v>33</v>
      </c>
      <c r="AX504" s="13" t="s">
        <v>70</v>
      </c>
      <c r="AY504" s="247" t="s">
        <v>126</v>
      </c>
    </row>
    <row r="505" spans="2:65" s="11" customFormat="1" ht="13.5">
      <c r="B505" s="210"/>
      <c r="C505" s="211"/>
      <c r="D505" s="208" t="s">
        <v>171</v>
      </c>
      <c r="E505" s="212" t="s">
        <v>21</v>
      </c>
      <c r="F505" s="213" t="s">
        <v>6497</v>
      </c>
      <c r="G505" s="211"/>
      <c r="H505" s="214">
        <v>28.759</v>
      </c>
      <c r="I505" s="215"/>
      <c r="J505" s="211"/>
      <c r="K505" s="211"/>
      <c r="L505" s="216"/>
      <c r="M505" s="217"/>
      <c r="N505" s="218"/>
      <c r="O505" s="218"/>
      <c r="P505" s="218"/>
      <c r="Q505" s="218"/>
      <c r="R505" s="218"/>
      <c r="S505" s="218"/>
      <c r="T505" s="219"/>
      <c r="AT505" s="220" t="s">
        <v>171</v>
      </c>
      <c r="AU505" s="220" t="s">
        <v>134</v>
      </c>
      <c r="AV505" s="11" t="s">
        <v>134</v>
      </c>
      <c r="AW505" s="11" t="s">
        <v>33</v>
      </c>
      <c r="AX505" s="11" t="s">
        <v>70</v>
      </c>
      <c r="AY505" s="220" t="s">
        <v>126</v>
      </c>
    </row>
    <row r="506" spans="2:65" s="13" customFormat="1" ht="13.5">
      <c r="B506" s="237"/>
      <c r="C506" s="238"/>
      <c r="D506" s="208" t="s">
        <v>171</v>
      </c>
      <c r="E506" s="239" t="s">
        <v>21</v>
      </c>
      <c r="F506" s="240" t="s">
        <v>6492</v>
      </c>
      <c r="G506" s="238"/>
      <c r="H506" s="241" t="s">
        <v>21</v>
      </c>
      <c r="I506" s="242"/>
      <c r="J506" s="238"/>
      <c r="K506" s="238"/>
      <c r="L506" s="243"/>
      <c r="M506" s="244"/>
      <c r="N506" s="245"/>
      <c r="O506" s="245"/>
      <c r="P506" s="245"/>
      <c r="Q506" s="245"/>
      <c r="R506" s="245"/>
      <c r="S506" s="245"/>
      <c r="T506" s="246"/>
      <c r="AT506" s="247" t="s">
        <v>171</v>
      </c>
      <c r="AU506" s="247" t="s">
        <v>134</v>
      </c>
      <c r="AV506" s="13" t="s">
        <v>78</v>
      </c>
      <c r="AW506" s="13" t="s">
        <v>33</v>
      </c>
      <c r="AX506" s="13" t="s">
        <v>70</v>
      </c>
      <c r="AY506" s="247" t="s">
        <v>126</v>
      </c>
    </row>
    <row r="507" spans="2:65" s="11" customFormat="1" ht="13.5">
      <c r="B507" s="210"/>
      <c r="C507" s="211"/>
      <c r="D507" s="208" t="s">
        <v>171</v>
      </c>
      <c r="E507" s="212" t="s">
        <v>21</v>
      </c>
      <c r="F507" s="213" t="s">
        <v>6498</v>
      </c>
      <c r="G507" s="211"/>
      <c r="H507" s="214">
        <v>17.73</v>
      </c>
      <c r="I507" s="215"/>
      <c r="J507" s="211"/>
      <c r="K507" s="211"/>
      <c r="L507" s="216"/>
      <c r="M507" s="217"/>
      <c r="N507" s="218"/>
      <c r="O507" s="218"/>
      <c r="P507" s="218"/>
      <c r="Q507" s="218"/>
      <c r="R507" s="218"/>
      <c r="S507" s="218"/>
      <c r="T507" s="219"/>
      <c r="AT507" s="220" t="s">
        <v>171</v>
      </c>
      <c r="AU507" s="220" t="s">
        <v>134</v>
      </c>
      <c r="AV507" s="11" t="s">
        <v>134</v>
      </c>
      <c r="AW507" s="11" t="s">
        <v>33</v>
      </c>
      <c r="AX507" s="11" t="s">
        <v>70</v>
      </c>
      <c r="AY507" s="220" t="s">
        <v>126</v>
      </c>
    </row>
    <row r="508" spans="2:65" s="12" customFormat="1" ht="13.5">
      <c r="B508" s="221"/>
      <c r="C508" s="222"/>
      <c r="D508" s="205" t="s">
        <v>171</v>
      </c>
      <c r="E508" s="248" t="s">
        <v>21</v>
      </c>
      <c r="F508" s="249" t="s">
        <v>174</v>
      </c>
      <c r="G508" s="222"/>
      <c r="H508" s="250">
        <v>46.488999999999997</v>
      </c>
      <c r="I508" s="226"/>
      <c r="J508" s="222"/>
      <c r="K508" s="222"/>
      <c r="L508" s="227"/>
      <c r="M508" s="228"/>
      <c r="N508" s="229"/>
      <c r="O508" s="229"/>
      <c r="P508" s="229"/>
      <c r="Q508" s="229"/>
      <c r="R508" s="229"/>
      <c r="S508" s="229"/>
      <c r="T508" s="230"/>
      <c r="AT508" s="231" t="s">
        <v>171</v>
      </c>
      <c r="AU508" s="231" t="s">
        <v>134</v>
      </c>
      <c r="AV508" s="12" t="s">
        <v>133</v>
      </c>
      <c r="AW508" s="12" t="s">
        <v>33</v>
      </c>
      <c r="AX508" s="12" t="s">
        <v>78</v>
      </c>
      <c r="AY508" s="231" t="s">
        <v>126</v>
      </c>
    </row>
    <row r="509" spans="2:65" s="1" customFormat="1" ht="22.5" customHeight="1">
      <c r="B509" s="41"/>
      <c r="C509" s="193" t="s">
        <v>500</v>
      </c>
      <c r="D509" s="193" t="s">
        <v>129</v>
      </c>
      <c r="E509" s="194" t="s">
        <v>945</v>
      </c>
      <c r="F509" s="195" t="s">
        <v>946</v>
      </c>
      <c r="G509" s="196" t="s">
        <v>400</v>
      </c>
      <c r="H509" s="197">
        <v>46.488999999999997</v>
      </c>
      <c r="I509" s="198"/>
      <c r="J509" s="199">
        <f>ROUND(I509*H509,2)</f>
        <v>0</v>
      </c>
      <c r="K509" s="195" t="s">
        <v>160</v>
      </c>
      <c r="L509" s="61"/>
      <c r="M509" s="200" t="s">
        <v>21</v>
      </c>
      <c r="N509" s="201" t="s">
        <v>42</v>
      </c>
      <c r="O509" s="42"/>
      <c r="P509" s="202">
        <f>O509*H509</f>
        <v>0</v>
      </c>
      <c r="Q509" s="202">
        <v>0</v>
      </c>
      <c r="R509" s="202">
        <f>Q509*H509</f>
        <v>0</v>
      </c>
      <c r="S509" s="202">
        <v>0</v>
      </c>
      <c r="T509" s="203">
        <f>S509*H509</f>
        <v>0</v>
      </c>
      <c r="AR509" s="24" t="s">
        <v>133</v>
      </c>
      <c r="AT509" s="24" t="s">
        <v>129</v>
      </c>
      <c r="AU509" s="24" t="s">
        <v>134</v>
      </c>
      <c r="AY509" s="24" t="s">
        <v>126</v>
      </c>
      <c r="BE509" s="204">
        <f>IF(N509="základní",J509,0)</f>
        <v>0</v>
      </c>
      <c r="BF509" s="204">
        <f>IF(N509="snížená",J509,0)</f>
        <v>0</v>
      </c>
      <c r="BG509" s="204">
        <f>IF(N509="zákl. přenesená",J509,0)</f>
        <v>0</v>
      </c>
      <c r="BH509" s="204">
        <f>IF(N509="sníž. přenesená",J509,0)</f>
        <v>0</v>
      </c>
      <c r="BI509" s="204">
        <f>IF(N509="nulová",J509,0)</f>
        <v>0</v>
      </c>
      <c r="BJ509" s="24" t="s">
        <v>134</v>
      </c>
      <c r="BK509" s="204">
        <f>ROUND(I509*H509,2)</f>
        <v>0</v>
      </c>
      <c r="BL509" s="24" t="s">
        <v>133</v>
      </c>
      <c r="BM509" s="24" t="s">
        <v>716</v>
      </c>
    </row>
    <row r="510" spans="2:65" s="1" customFormat="1" ht="13.5">
      <c r="B510" s="41"/>
      <c r="C510" s="63"/>
      <c r="D510" s="205" t="s">
        <v>135</v>
      </c>
      <c r="E510" s="63"/>
      <c r="F510" s="206" t="s">
        <v>948</v>
      </c>
      <c r="G510" s="63"/>
      <c r="H510" s="63"/>
      <c r="I510" s="163"/>
      <c r="J510" s="63"/>
      <c r="K510" s="63"/>
      <c r="L510" s="61"/>
      <c r="M510" s="207"/>
      <c r="N510" s="42"/>
      <c r="O510" s="42"/>
      <c r="P510" s="42"/>
      <c r="Q510" s="42"/>
      <c r="R510" s="42"/>
      <c r="S510" s="42"/>
      <c r="T510" s="78"/>
      <c r="AT510" s="24" t="s">
        <v>135</v>
      </c>
      <c r="AU510" s="24" t="s">
        <v>134</v>
      </c>
    </row>
    <row r="511" spans="2:65" s="1" customFormat="1" ht="22.5" customHeight="1">
      <c r="B511" s="41"/>
      <c r="C511" s="193" t="s">
        <v>719</v>
      </c>
      <c r="D511" s="193" t="s">
        <v>129</v>
      </c>
      <c r="E511" s="194" t="s">
        <v>950</v>
      </c>
      <c r="F511" s="195" t="s">
        <v>951</v>
      </c>
      <c r="G511" s="196" t="s">
        <v>380</v>
      </c>
      <c r="H511" s="197">
        <v>0.29899999999999999</v>
      </c>
      <c r="I511" s="198"/>
      <c r="J511" s="199">
        <f>ROUND(I511*H511,2)</f>
        <v>0</v>
      </c>
      <c r="K511" s="195" t="s">
        <v>160</v>
      </c>
      <c r="L511" s="61"/>
      <c r="M511" s="200" t="s">
        <v>21</v>
      </c>
      <c r="N511" s="201" t="s">
        <v>42</v>
      </c>
      <c r="O511" s="42"/>
      <c r="P511" s="202">
        <f>O511*H511</f>
        <v>0</v>
      </c>
      <c r="Q511" s="202">
        <v>0</v>
      </c>
      <c r="R511" s="202">
        <f>Q511*H511</f>
        <v>0</v>
      </c>
      <c r="S511" s="202">
        <v>0</v>
      </c>
      <c r="T511" s="203">
        <f>S511*H511</f>
        <v>0</v>
      </c>
      <c r="AR511" s="24" t="s">
        <v>133</v>
      </c>
      <c r="AT511" s="24" t="s">
        <v>129</v>
      </c>
      <c r="AU511" s="24" t="s">
        <v>134</v>
      </c>
      <c r="AY511" s="24" t="s">
        <v>126</v>
      </c>
      <c r="BE511" s="204">
        <f>IF(N511="základní",J511,0)</f>
        <v>0</v>
      </c>
      <c r="BF511" s="204">
        <f>IF(N511="snížená",J511,0)</f>
        <v>0</v>
      </c>
      <c r="BG511" s="204">
        <f>IF(N511="zákl. přenesená",J511,0)</f>
        <v>0</v>
      </c>
      <c r="BH511" s="204">
        <f>IF(N511="sníž. přenesená",J511,0)</f>
        <v>0</v>
      </c>
      <c r="BI511" s="204">
        <f>IF(N511="nulová",J511,0)</f>
        <v>0</v>
      </c>
      <c r="BJ511" s="24" t="s">
        <v>134</v>
      </c>
      <c r="BK511" s="204">
        <f>ROUND(I511*H511,2)</f>
        <v>0</v>
      </c>
      <c r="BL511" s="24" t="s">
        <v>133</v>
      </c>
      <c r="BM511" s="24" t="s">
        <v>722</v>
      </c>
    </row>
    <row r="512" spans="2:65" s="1" customFormat="1" ht="13.5">
      <c r="B512" s="41"/>
      <c r="C512" s="63"/>
      <c r="D512" s="208" t="s">
        <v>135</v>
      </c>
      <c r="E512" s="63"/>
      <c r="F512" s="209" t="s">
        <v>953</v>
      </c>
      <c r="G512" s="63"/>
      <c r="H512" s="63"/>
      <c r="I512" s="163"/>
      <c r="J512" s="63"/>
      <c r="K512" s="63"/>
      <c r="L512" s="61"/>
      <c r="M512" s="207"/>
      <c r="N512" s="42"/>
      <c r="O512" s="42"/>
      <c r="P512" s="42"/>
      <c r="Q512" s="42"/>
      <c r="R512" s="42"/>
      <c r="S512" s="42"/>
      <c r="T512" s="78"/>
      <c r="AT512" s="24" t="s">
        <v>135</v>
      </c>
      <c r="AU512" s="24" t="s">
        <v>134</v>
      </c>
    </row>
    <row r="513" spans="2:65" s="13" customFormat="1" ht="13.5">
      <c r="B513" s="237"/>
      <c r="C513" s="238"/>
      <c r="D513" s="208" t="s">
        <v>171</v>
      </c>
      <c r="E513" s="239" t="s">
        <v>21</v>
      </c>
      <c r="F513" s="240" t="s">
        <v>6490</v>
      </c>
      <c r="G513" s="238"/>
      <c r="H513" s="241" t="s">
        <v>21</v>
      </c>
      <c r="I513" s="242"/>
      <c r="J513" s="238"/>
      <c r="K513" s="238"/>
      <c r="L513" s="243"/>
      <c r="M513" s="244"/>
      <c r="N513" s="245"/>
      <c r="O513" s="245"/>
      <c r="P513" s="245"/>
      <c r="Q513" s="245"/>
      <c r="R513" s="245"/>
      <c r="S513" s="245"/>
      <c r="T513" s="246"/>
      <c r="AT513" s="247" t="s">
        <v>171</v>
      </c>
      <c r="AU513" s="247" t="s">
        <v>134</v>
      </c>
      <c r="AV513" s="13" t="s">
        <v>78</v>
      </c>
      <c r="AW513" s="13" t="s">
        <v>33</v>
      </c>
      <c r="AX513" s="13" t="s">
        <v>70</v>
      </c>
      <c r="AY513" s="247" t="s">
        <v>126</v>
      </c>
    </row>
    <row r="514" spans="2:65" s="11" customFormat="1" ht="13.5">
      <c r="B514" s="210"/>
      <c r="C514" s="211"/>
      <c r="D514" s="208" t="s">
        <v>171</v>
      </c>
      <c r="E514" s="212" t="s">
        <v>21</v>
      </c>
      <c r="F514" s="213" t="s">
        <v>6499</v>
      </c>
      <c r="G514" s="211"/>
      <c r="H514" s="214">
        <v>0.14599999999999999</v>
      </c>
      <c r="I514" s="215"/>
      <c r="J514" s="211"/>
      <c r="K514" s="211"/>
      <c r="L514" s="216"/>
      <c r="M514" s="217"/>
      <c r="N514" s="218"/>
      <c r="O514" s="218"/>
      <c r="P514" s="218"/>
      <c r="Q514" s="218"/>
      <c r="R514" s="218"/>
      <c r="S514" s="218"/>
      <c r="T514" s="219"/>
      <c r="AT514" s="220" t="s">
        <v>171</v>
      </c>
      <c r="AU514" s="220" t="s">
        <v>134</v>
      </c>
      <c r="AV514" s="11" t="s">
        <v>134</v>
      </c>
      <c r="AW514" s="11" t="s">
        <v>33</v>
      </c>
      <c r="AX514" s="11" t="s">
        <v>70</v>
      </c>
      <c r="AY514" s="220" t="s">
        <v>126</v>
      </c>
    </row>
    <row r="515" spans="2:65" s="11" customFormat="1" ht="13.5">
      <c r="B515" s="210"/>
      <c r="C515" s="211"/>
      <c r="D515" s="208" t="s">
        <v>171</v>
      </c>
      <c r="E515" s="212" t="s">
        <v>21</v>
      </c>
      <c r="F515" s="213" t="s">
        <v>6500</v>
      </c>
      <c r="G515" s="211"/>
      <c r="H515" s="214">
        <v>0.05</v>
      </c>
      <c r="I515" s="215"/>
      <c r="J515" s="211"/>
      <c r="K515" s="211"/>
      <c r="L515" s="216"/>
      <c r="M515" s="217"/>
      <c r="N515" s="218"/>
      <c r="O515" s="218"/>
      <c r="P515" s="218"/>
      <c r="Q515" s="218"/>
      <c r="R515" s="218"/>
      <c r="S515" s="218"/>
      <c r="T515" s="219"/>
      <c r="AT515" s="220" t="s">
        <v>171</v>
      </c>
      <c r="AU515" s="220" t="s">
        <v>134</v>
      </c>
      <c r="AV515" s="11" t="s">
        <v>134</v>
      </c>
      <c r="AW515" s="11" t="s">
        <v>33</v>
      </c>
      <c r="AX515" s="11" t="s">
        <v>70</v>
      </c>
      <c r="AY515" s="220" t="s">
        <v>126</v>
      </c>
    </row>
    <row r="516" spans="2:65" s="13" customFormat="1" ht="13.5">
      <c r="B516" s="237"/>
      <c r="C516" s="238"/>
      <c r="D516" s="208" t="s">
        <v>171</v>
      </c>
      <c r="E516" s="239" t="s">
        <v>21</v>
      </c>
      <c r="F516" s="240" t="s">
        <v>6492</v>
      </c>
      <c r="G516" s="238"/>
      <c r="H516" s="241" t="s">
        <v>21</v>
      </c>
      <c r="I516" s="242"/>
      <c r="J516" s="238"/>
      <c r="K516" s="238"/>
      <c r="L516" s="243"/>
      <c r="M516" s="244"/>
      <c r="N516" s="245"/>
      <c r="O516" s="245"/>
      <c r="P516" s="245"/>
      <c r="Q516" s="245"/>
      <c r="R516" s="245"/>
      <c r="S516" s="245"/>
      <c r="T516" s="246"/>
      <c r="AT516" s="247" t="s">
        <v>171</v>
      </c>
      <c r="AU516" s="247" t="s">
        <v>134</v>
      </c>
      <c r="AV516" s="13" t="s">
        <v>78</v>
      </c>
      <c r="AW516" s="13" t="s">
        <v>33</v>
      </c>
      <c r="AX516" s="13" t="s">
        <v>70</v>
      </c>
      <c r="AY516" s="247" t="s">
        <v>126</v>
      </c>
    </row>
    <row r="517" spans="2:65" s="11" customFormat="1" ht="13.5">
      <c r="B517" s="210"/>
      <c r="C517" s="211"/>
      <c r="D517" s="208" t="s">
        <v>171</v>
      </c>
      <c r="E517" s="212" t="s">
        <v>21</v>
      </c>
      <c r="F517" s="213" t="s">
        <v>6501</v>
      </c>
      <c r="G517" s="211"/>
      <c r="H517" s="214">
        <v>7.4999999999999997E-2</v>
      </c>
      <c r="I517" s="215"/>
      <c r="J517" s="211"/>
      <c r="K517" s="211"/>
      <c r="L517" s="216"/>
      <c r="M517" s="217"/>
      <c r="N517" s="218"/>
      <c r="O517" s="218"/>
      <c r="P517" s="218"/>
      <c r="Q517" s="218"/>
      <c r="R517" s="218"/>
      <c r="S517" s="218"/>
      <c r="T517" s="219"/>
      <c r="AT517" s="220" t="s">
        <v>171</v>
      </c>
      <c r="AU517" s="220" t="s">
        <v>134</v>
      </c>
      <c r="AV517" s="11" t="s">
        <v>134</v>
      </c>
      <c r="AW517" s="11" t="s">
        <v>33</v>
      </c>
      <c r="AX517" s="11" t="s">
        <v>70</v>
      </c>
      <c r="AY517" s="220" t="s">
        <v>126</v>
      </c>
    </row>
    <row r="518" spans="2:65" s="11" customFormat="1" ht="27">
      <c r="B518" s="210"/>
      <c r="C518" s="211"/>
      <c r="D518" s="208" t="s">
        <v>171</v>
      </c>
      <c r="E518" s="212" t="s">
        <v>21</v>
      </c>
      <c r="F518" s="213" t="s">
        <v>6502</v>
      </c>
      <c r="G518" s="211"/>
      <c r="H518" s="214">
        <v>2.8000000000000001E-2</v>
      </c>
      <c r="I518" s="215"/>
      <c r="J518" s="211"/>
      <c r="K518" s="211"/>
      <c r="L518" s="216"/>
      <c r="M518" s="217"/>
      <c r="N518" s="218"/>
      <c r="O518" s="218"/>
      <c r="P518" s="218"/>
      <c r="Q518" s="218"/>
      <c r="R518" s="218"/>
      <c r="S518" s="218"/>
      <c r="T518" s="219"/>
      <c r="AT518" s="220" t="s">
        <v>171</v>
      </c>
      <c r="AU518" s="220" t="s">
        <v>134</v>
      </c>
      <c r="AV518" s="11" t="s">
        <v>134</v>
      </c>
      <c r="AW518" s="11" t="s">
        <v>33</v>
      </c>
      <c r="AX518" s="11" t="s">
        <v>70</v>
      </c>
      <c r="AY518" s="220" t="s">
        <v>126</v>
      </c>
    </row>
    <row r="519" spans="2:65" s="12" customFormat="1" ht="13.5">
      <c r="B519" s="221"/>
      <c r="C519" s="222"/>
      <c r="D519" s="208" t="s">
        <v>171</v>
      </c>
      <c r="E519" s="223" t="s">
        <v>21</v>
      </c>
      <c r="F519" s="224" t="s">
        <v>174</v>
      </c>
      <c r="G519" s="222"/>
      <c r="H519" s="225">
        <v>0.29899999999999999</v>
      </c>
      <c r="I519" s="226"/>
      <c r="J519" s="222"/>
      <c r="K519" s="222"/>
      <c r="L519" s="227"/>
      <c r="M519" s="228"/>
      <c r="N519" s="229"/>
      <c r="O519" s="229"/>
      <c r="P519" s="229"/>
      <c r="Q519" s="229"/>
      <c r="R519" s="229"/>
      <c r="S519" s="229"/>
      <c r="T519" s="230"/>
      <c r="AT519" s="231" t="s">
        <v>171</v>
      </c>
      <c r="AU519" s="231" t="s">
        <v>134</v>
      </c>
      <c r="AV519" s="12" t="s">
        <v>133</v>
      </c>
      <c r="AW519" s="12" t="s">
        <v>33</v>
      </c>
      <c r="AX519" s="12" t="s">
        <v>78</v>
      </c>
      <c r="AY519" s="231" t="s">
        <v>126</v>
      </c>
    </row>
    <row r="520" spans="2:65" s="10" customFormat="1" ht="29.85" customHeight="1">
      <c r="B520" s="176"/>
      <c r="C520" s="177"/>
      <c r="D520" s="190" t="s">
        <v>69</v>
      </c>
      <c r="E520" s="191" t="s">
        <v>145</v>
      </c>
      <c r="F520" s="191" t="s">
        <v>1016</v>
      </c>
      <c r="G520" s="177"/>
      <c r="H520" s="177"/>
      <c r="I520" s="180"/>
      <c r="J520" s="192">
        <f>BK520</f>
        <v>0</v>
      </c>
      <c r="K520" s="177"/>
      <c r="L520" s="182"/>
      <c r="M520" s="183"/>
      <c r="N520" s="184"/>
      <c r="O520" s="184"/>
      <c r="P520" s="185">
        <f>SUM(P521:P530)</f>
        <v>0</v>
      </c>
      <c r="Q520" s="184"/>
      <c r="R520" s="185">
        <f>SUM(R521:R530)</f>
        <v>0</v>
      </c>
      <c r="S520" s="184"/>
      <c r="T520" s="186">
        <f>SUM(T521:T530)</f>
        <v>0</v>
      </c>
      <c r="AR520" s="187" t="s">
        <v>78</v>
      </c>
      <c r="AT520" s="188" t="s">
        <v>69</v>
      </c>
      <c r="AU520" s="188" t="s">
        <v>78</v>
      </c>
      <c r="AY520" s="187" t="s">
        <v>126</v>
      </c>
      <c r="BK520" s="189">
        <f>SUM(BK521:BK530)</f>
        <v>0</v>
      </c>
    </row>
    <row r="521" spans="2:65" s="1" customFormat="1" ht="31.5" customHeight="1">
      <c r="B521" s="41"/>
      <c r="C521" s="193" t="s">
        <v>507</v>
      </c>
      <c r="D521" s="193" t="s">
        <v>129</v>
      </c>
      <c r="E521" s="194" t="s">
        <v>6503</v>
      </c>
      <c r="F521" s="195" t="s">
        <v>6504</v>
      </c>
      <c r="G521" s="196" t="s">
        <v>400</v>
      </c>
      <c r="H521" s="197">
        <v>84</v>
      </c>
      <c r="I521" s="198"/>
      <c r="J521" s="199">
        <f>ROUND(I521*H521,2)</f>
        <v>0</v>
      </c>
      <c r="K521" s="195" t="s">
        <v>160</v>
      </c>
      <c r="L521" s="61"/>
      <c r="M521" s="200" t="s">
        <v>21</v>
      </c>
      <c r="N521" s="201" t="s">
        <v>42</v>
      </c>
      <c r="O521" s="42"/>
      <c r="P521" s="202">
        <f>O521*H521</f>
        <v>0</v>
      </c>
      <c r="Q521" s="202">
        <v>0</v>
      </c>
      <c r="R521" s="202">
        <f>Q521*H521</f>
        <v>0</v>
      </c>
      <c r="S521" s="202">
        <v>0</v>
      </c>
      <c r="T521" s="203">
        <f>S521*H521</f>
        <v>0</v>
      </c>
      <c r="AR521" s="24" t="s">
        <v>133</v>
      </c>
      <c r="AT521" s="24" t="s">
        <v>129</v>
      </c>
      <c r="AU521" s="24" t="s">
        <v>134</v>
      </c>
      <c r="AY521" s="24" t="s">
        <v>126</v>
      </c>
      <c r="BE521" s="204">
        <f>IF(N521="základní",J521,0)</f>
        <v>0</v>
      </c>
      <c r="BF521" s="204">
        <f>IF(N521="snížená",J521,0)</f>
        <v>0</v>
      </c>
      <c r="BG521" s="204">
        <f>IF(N521="zákl. přenesená",J521,0)</f>
        <v>0</v>
      </c>
      <c r="BH521" s="204">
        <f>IF(N521="sníž. přenesená",J521,0)</f>
        <v>0</v>
      </c>
      <c r="BI521" s="204">
        <f>IF(N521="nulová",J521,0)</f>
        <v>0</v>
      </c>
      <c r="BJ521" s="24" t="s">
        <v>134</v>
      </c>
      <c r="BK521" s="204">
        <f>ROUND(I521*H521,2)</f>
        <v>0</v>
      </c>
      <c r="BL521" s="24" t="s">
        <v>133</v>
      </c>
      <c r="BM521" s="24" t="s">
        <v>727</v>
      </c>
    </row>
    <row r="522" spans="2:65" s="1" customFormat="1" ht="40.5">
      <c r="B522" s="41"/>
      <c r="C522" s="63"/>
      <c r="D522" s="208" t="s">
        <v>135</v>
      </c>
      <c r="E522" s="63"/>
      <c r="F522" s="209" t="s">
        <v>6505</v>
      </c>
      <c r="G522" s="63"/>
      <c r="H522" s="63"/>
      <c r="I522" s="163"/>
      <c r="J522" s="63"/>
      <c r="K522" s="63"/>
      <c r="L522" s="61"/>
      <c r="M522" s="207"/>
      <c r="N522" s="42"/>
      <c r="O522" s="42"/>
      <c r="P522" s="42"/>
      <c r="Q522" s="42"/>
      <c r="R522" s="42"/>
      <c r="S522" s="42"/>
      <c r="T522" s="78"/>
      <c r="AT522" s="24" t="s">
        <v>135</v>
      </c>
      <c r="AU522" s="24" t="s">
        <v>134</v>
      </c>
    </row>
    <row r="523" spans="2:65" s="1" customFormat="1" ht="81">
      <c r="B523" s="41"/>
      <c r="C523" s="63"/>
      <c r="D523" s="208" t="s">
        <v>299</v>
      </c>
      <c r="E523" s="63"/>
      <c r="F523" s="236" t="s">
        <v>6506</v>
      </c>
      <c r="G523" s="63"/>
      <c r="H523" s="63"/>
      <c r="I523" s="163"/>
      <c r="J523" s="63"/>
      <c r="K523" s="63"/>
      <c r="L523" s="61"/>
      <c r="M523" s="207"/>
      <c r="N523" s="42"/>
      <c r="O523" s="42"/>
      <c r="P523" s="42"/>
      <c r="Q523" s="42"/>
      <c r="R523" s="42"/>
      <c r="S523" s="42"/>
      <c r="T523" s="78"/>
      <c r="AT523" s="24" t="s">
        <v>299</v>
      </c>
      <c r="AU523" s="24" t="s">
        <v>134</v>
      </c>
    </row>
    <row r="524" spans="2:65" s="13" customFormat="1" ht="13.5">
      <c r="B524" s="237"/>
      <c r="C524" s="238"/>
      <c r="D524" s="208" t="s">
        <v>171</v>
      </c>
      <c r="E524" s="239" t="s">
        <v>21</v>
      </c>
      <c r="F524" s="240" t="s">
        <v>6507</v>
      </c>
      <c r="G524" s="238"/>
      <c r="H524" s="241" t="s">
        <v>21</v>
      </c>
      <c r="I524" s="242"/>
      <c r="J524" s="238"/>
      <c r="K524" s="238"/>
      <c r="L524" s="243"/>
      <c r="M524" s="244"/>
      <c r="N524" s="245"/>
      <c r="O524" s="245"/>
      <c r="P524" s="245"/>
      <c r="Q524" s="245"/>
      <c r="R524" s="245"/>
      <c r="S524" s="245"/>
      <c r="T524" s="246"/>
      <c r="AT524" s="247" t="s">
        <v>171</v>
      </c>
      <c r="AU524" s="247" t="s">
        <v>134</v>
      </c>
      <c r="AV524" s="13" t="s">
        <v>78</v>
      </c>
      <c r="AW524" s="13" t="s">
        <v>33</v>
      </c>
      <c r="AX524" s="13" t="s">
        <v>70</v>
      </c>
      <c r="AY524" s="247" t="s">
        <v>126</v>
      </c>
    </row>
    <row r="525" spans="2:65" s="11" customFormat="1" ht="13.5">
      <c r="B525" s="210"/>
      <c r="C525" s="211"/>
      <c r="D525" s="208" t="s">
        <v>171</v>
      </c>
      <c r="E525" s="212" t="s">
        <v>21</v>
      </c>
      <c r="F525" s="213" t="s">
        <v>6508</v>
      </c>
      <c r="G525" s="211"/>
      <c r="H525" s="214">
        <v>84</v>
      </c>
      <c r="I525" s="215"/>
      <c r="J525" s="211"/>
      <c r="K525" s="211"/>
      <c r="L525" s="216"/>
      <c r="M525" s="217"/>
      <c r="N525" s="218"/>
      <c r="O525" s="218"/>
      <c r="P525" s="218"/>
      <c r="Q525" s="218"/>
      <c r="R525" s="218"/>
      <c r="S525" s="218"/>
      <c r="T525" s="219"/>
      <c r="AT525" s="220" t="s">
        <v>171</v>
      </c>
      <c r="AU525" s="220" t="s">
        <v>134</v>
      </c>
      <c r="AV525" s="11" t="s">
        <v>134</v>
      </c>
      <c r="AW525" s="11" t="s">
        <v>33</v>
      </c>
      <c r="AX525" s="11" t="s">
        <v>70</v>
      </c>
      <c r="AY525" s="220" t="s">
        <v>126</v>
      </c>
    </row>
    <row r="526" spans="2:65" s="12" customFormat="1" ht="13.5">
      <c r="B526" s="221"/>
      <c r="C526" s="222"/>
      <c r="D526" s="205" t="s">
        <v>171</v>
      </c>
      <c r="E526" s="248" t="s">
        <v>21</v>
      </c>
      <c r="F526" s="249" t="s">
        <v>174</v>
      </c>
      <c r="G526" s="222"/>
      <c r="H526" s="250">
        <v>84</v>
      </c>
      <c r="I526" s="226"/>
      <c r="J526" s="222"/>
      <c r="K526" s="222"/>
      <c r="L526" s="227"/>
      <c r="M526" s="228"/>
      <c r="N526" s="229"/>
      <c r="O526" s="229"/>
      <c r="P526" s="229"/>
      <c r="Q526" s="229"/>
      <c r="R526" s="229"/>
      <c r="S526" s="229"/>
      <c r="T526" s="230"/>
      <c r="AT526" s="231" t="s">
        <v>171</v>
      </c>
      <c r="AU526" s="231" t="s">
        <v>134</v>
      </c>
      <c r="AV526" s="12" t="s">
        <v>133</v>
      </c>
      <c r="AW526" s="12" t="s">
        <v>33</v>
      </c>
      <c r="AX526" s="12" t="s">
        <v>78</v>
      </c>
      <c r="AY526" s="231" t="s">
        <v>126</v>
      </c>
    </row>
    <row r="527" spans="2:65" s="1" customFormat="1" ht="31.5" customHeight="1">
      <c r="B527" s="41"/>
      <c r="C527" s="251" t="s">
        <v>729</v>
      </c>
      <c r="D527" s="251" t="s">
        <v>391</v>
      </c>
      <c r="E527" s="252" t="s">
        <v>6509</v>
      </c>
      <c r="F527" s="253" t="s">
        <v>6510</v>
      </c>
      <c r="G527" s="254" t="s">
        <v>400</v>
      </c>
      <c r="H527" s="255">
        <v>90.72</v>
      </c>
      <c r="I527" s="256"/>
      <c r="J527" s="257">
        <f>ROUND(I527*H527,2)</f>
        <v>0</v>
      </c>
      <c r="K527" s="253" t="s">
        <v>21</v>
      </c>
      <c r="L527" s="258"/>
      <c r="M527" s="259" t="s">
        <v>21</v>
      </c>
      <c r="N527" s="260" t="s">
        <v>42</v>
      </c>
      <c r="O527" s="42"/>
      <c r="P527" s="202">
        <f>O527*H527</f>
        <v>0</v>
      </c>
      <c r="Q527" s="202">
        <v>0</v>
      </c>
      <c r="R527" s="202">
        <f>Q527*H527</f>
        <v>0</v>
      </c>
      <c r="S527" s="202">
        <v>0</v>
      </c>
      <c r="T527" s="203">
        <f>S527*H527</f>
        <v>0</v>
      </c>
      <c r="AR527" s="24" t="s">
        <v>144</v>
      </c>
      <c r="AT527" s="24" t="s">
        <v>391</v>
      </c>
      <c r="AU527" s="24" t="s">
        <v>134</v>
      </c>
      <c r="AY527" s="24" t="s">
        <v>126</v>
      </c>
      <c r="BE527" s="204">
        <f>IF(N527="základní",J527,0)</f>
        <v>0</v>
      </c>
      <c r="BF527" s="204">
        <f>IF(N527="snížená",J527,0)</f>
        <v>0</v>
      </c>
      <c r="BG527" s="204">
        <f>IF(N527="zákl. přenesená",J527,0)</f>
        <v>0</v>
      </c>
      <c r="BH527" s="204">
        <f>IF(N527="sníž. přenesená",J527,0)</f>
        <v>0</v>
      </c>
      <c r="BI527" s="204">
        <f>IF(N527="nulová",J527,0)</f>
        <v>0</v>
      </c>
      <c r="BJ527" s="24" t="s">
        <v>134</v>
      </c>
      <c r="BK527" s="204">
        <f>ROUND(I527*H527,2)</f>
        <v>0</v>
      </c>
      <c r="BL527" s="24" t="s">
        <v>133</v>
      </c>
      <c r="BM527" s="24" t="s">
        <v>732</v>
      </c>
    </row>
    <row r="528" spans="2:65" s="1" customFormat="1" ht="27">
      <c r="B528" s="41"/>
      <c r="C528" s="63"/>
      <c r="D528" s="208" t="s">
        <v>135</v>
      </c>
      <c r="E528" s="63"/>
      <c r="F528" s="209" t="s">
        <v>6511</v>
      </c>
      <c r="G528" s="63"/>
      <c r="H528" s="63"/>
      <c r="I528" s="163"/>
      <c r="J528" s="63"/>
      <c r="K528" s="63"/>
      <c r="L528" s="61"/>
      <c r="M528" s="207"/>
      <c r="N528" s="42"/>
      <c r="O528" s="42"/>
      <c r="P528" s="42"/>
      <c r="Q528" s="42"/>
      <c r="R528" s="42"/>
      <c r="S528" s="42"/>
      <c r="T528" s="78"/>
      <c r="AT528" s="24" t="s">
        <v>135</v>
      </c>
      <c r="AU528" s="24" t="s">
        <v>134</v>
      </c>
    </row>
    <row r="529" spans="2:65" s="11" customFormat="1" ht="13.5">
      <c r="B529" s="210"/>
      <c r="C529" s="211"/>
      <c r="D529" s="208" t="s">
        <v>171</v>
      </c>
      <c r="E529" s="212" t="s">
        <v>21</v>
      </c>
      <c r="F529" s="213" t="s">
        <v>6512</v>
      </c>
      <c r="G529" s="211"/>
      <c r="H529" s="214">
        <v>90.72</v>
      </c>
      <c r="I529" s="215"/>
      <c r="J529" s="211"/>
      <c r="K529" s="211"/>
      <c r="L529" s="216"/>
      <c r="M529" s="217"/>
      <c r="N529" s="218"/>
      <c r="O529" s="218"/>
      <c r="P529" s="218"/>
      <c r="Q529" s="218"/>
      <c r="R529" s="218"/>
      <c r="S529" s="218"/>
      <c r="T529" s="219"/>
      <c r="AT529" s="220" t="s">
        <v>171</v>
      </c>
      <c r="AU529" s="220" t="s">
        <v>134</v>
      </c>
      <c r="AV529" s="11" t="s">
        <v>134</v>
      </c>
      <c r="AW529" s="11" t="s">
        <v>33</v>
      </c>
      <c r="AX529" s="11" t="s">
        <v>70</v>
      </c>
      <c r="AY529" s="220" t="s">
        <v>126</v>
      </c>
    </row>
    <row r="530" spans="2:65" s="12" customFormat="1" ht="13.5">
      <c r="B530" s="221"/>
      <c r="C530" s="222"/>
      <c r="D530" s="208" t="s">
        <v>171</v>
      </c>
      <c r="E530" s="223" t="s">
        <v>21</v>
      </c>
      <c r="F530" s="224" t="s">
        <v>174</v>
      </c>
      <c r="G530" s="222"/>
      <c r="H530" s="225">
        <v>90.72</v>
      </c>
      <c r="I530" s="226"/>
      <c r="J530" s="222"/>
      <c r="K530" s="222"/>
      <c r="L530" s="227"/>
      <c r="M530" s="228"/>
      <c r="N530" s="229"/>
      <c r="O530" s="229"/>
      <c r="P530" s="229"/>
      <c r="Q530" s="229"/>
      <c r="R530" s="229"/>
      <c r="S530" s="229"/>
      <c r="T530" s="230"/>
      <c r="AT530" s="231" t="s">
        <v>171</v>
      </c>
      <c r="AU530" s="231" t="s">
        <v>134</v>
      </c>
      <c r="AV530" s="12" t="s">
        <v>133</v>
      </c>
      <c r="AW530" s="12" t="s">
        <v>33</v>
      </c>
      <c r="AX530" s="12" t="s">
        <v>78</v>
      </c>
      <c r="AY530" s="231" t="s">
        <v>126</v>
      </c>
    </row>
    <row r="531" spans="2:65" s="10" customFormat="1" ht="29.85" customHeight="1">
      <c r="B531" s="176"/>
      <c r="C531" s="177"/>
      <c r="D531" s="190" t="s">
        <v>69</v>
      </c>
      <c r="E531" s="191" t="s">
        <v>141</v>
      </c>
      <c r="F531" s="191" t="s">
        <v>1042</v>
      </c>
      <c r="G531" s="177"/>
      <c r="H531" s="177"/>
      <c r="I531" s="180"/>
      <c r="J531" s="192">
        <f>BK531</f>
        <v>0</v>
      </c>
      <c r="K531" s="177"/>
      <c r="L531" s="182"/>
      <c r="M531" s="183"/>
      <c r="N531" s="184"/>
      <c r="O531" s="184"/>
      <c r="P531" s="185">
        <f>SUM(P532:P837)</f>
        <v>0</v>
      </c>
      <c r="Q531" s="184"/>
      <c r="R531" s="185">
        <f>SUM(R532:R837)</f>
        <v>0</v>
      </c>
      <c r="S531" s="184"/>
      <c r="T531" s="186">
        <f>SUM(T532:T837)</f>
        <v>0</v>
      </c>
      <c r="AR531" s="187" t="s">
        <v>78</v>
      </c>
      <c r="AT531" s="188" t="s">
        <v>69</v>
      </c>
      <c r="AU531" s="188" t="s">
        <v>78</v>
      </c>
      <c r="AY531" s="187" t="s">
        <v>126</v>
      </c>
      <c r="BK531" s="189">
        <f>SUM(BK532:BK837)</f>
        <v>0</v>
      </c>
    </row>
    <row r="532" spans="2:65" s="1" customFormat="1" ht="22.5" customHeight="1">
      <c r="B532" s="41"/>
      <c r="C532" s="193" t="s">
        <v>511</v>
      </c>
      <c r="D532" s="193" t="s">
        <v>129</v>
      </c>
      <c r="E532" s="194" t="s">
        <v>1047</v>
      </c>
      <c r="F532" s="195" t="s">
        <v>1048</v>
      </c>
      <c r="G532" s="196" t="s">
        <v>400</v>
      </c>
      <c r="H532" s="197">
        <v>137.125</v>
      </c>
      <c r="I532" s="198"/>
      <c r="J532" s="199">
        <f>ROUND(I532*H532,2)</f>
        <v>0</v>
      </c>
      <c r="K532" s="195" t="s">
        <v>21</v>
      </c>
      <c r="L532" s="61"/>
      <c r="M532" s="200" t="s">
        <v>21</v>
      </c>
      <c r="N532" s="201" t="s">
        <v>42</v>
      </c>
      <c r="O532" s="42"/>
      <c r="P532" s="202">
        <f>O532*H532</f>
        <v>0</v>
      </c>
      <c r="Q532" s="202">
        <v>0</v>
      </c>
      <c r="R532" s="202">
        <f>Q532*H532</f>
        <v>0</v>
      </c>
      <c r="S532" s="202">
        <v>0</v>
      </c>
      <c r="T532" s="203">
        <f>S532*H532</f>
        <v>0</v>
      </c>
      <c r="AR532" s="24" t="s">
        <v>133</v>
      </c>
      <c r="AT532" s="24" t="s">
        <v>129</v>
      </c>
      <c r="AU532" s="24" t="s">
        <v>134</v>
      </c>
      <c r="AY532" s="24" t="s">
        <v>126</v>
      </c>
      <c r="BE532" s="204">
        <f>IF(N532="základní",J532,0)</f>
        <v>0</v>
      </c>
      <c r="BF532" s="204">
        <f>IF(N532="snížená",J532,0)</f>
        <v>0</v>
      </c>
      <c r="BG532" s="204">
        <f>IF(N532="zákl. přenesená",J532,0)</f>
        <v>0</v>
      </c>
      <c r="BH532" s="204">
        <f>IF(N532="sníž. přenesená",J532,0)</f>
        <v>0</v>
      </c>
      <c r="BI532" s="204">
        <f>IF(N532="nulová",J532,0)</f>
        <v>0</v>
      </c>
      <c r="BJ532" s="24" t="s">
        <v>134</v>
      </c>
      <c r="BK532" s="204">
        <f>ROUND(I532*H532,2)</f>
        <v>0</v>
      </c>
      <c r="BL532" s="24" t="s">
        <v>133</v>
      </c>
      <c r="BM532" s="24" t="s">
        <v>736</v>
      </c>
    </row>
    <row r="533" spans="2:65" s="1" customFormat="1" ht="13.5">
      <c r="B533" s="41"/>
      <c r="C533" s="63"/>
      <c r="D533" s="205" t="s">
        <v>135</v>
      </c>
      <c r="E533" s="63"/>
      <c r="F533" s="206" t="s">
        <v>1048</v>
      </c>
      <c r="G533" s="63"/>
      <c r="H533" s="63"/>
      <c r="I533" s="163"/>
      <c r="J533" s="63"/>
      <c r="K533" s="63"/>
      <c r="L533" s="61"/>
      <c r="M533" s="207"/>
      <c r="N533" s="42"/>
      <c r="O533" s="42"/>
      <c r="P533" s="42"/>
      <c r="Q533" s="42"/>
      <c r="R533" s="42"/>
      <c r="S533" s="42"/>
      <c r="T533" s="78"/>
      <c r="AT533" s="24" t="s">
        <v>135</v>
      </c>
      <c r="AU533" s="24" t="s">
        <v>134</v>
      </c>
    </row>
    <row r="534" spans="2:65" s="1" customFormat="1" ht="31.5" customHeight="1">
      <c r="B534" s="41"/>
      <c r="C534" s="193" t="s">
        <v>738</v>
      </c>
      <c r="D534" s="193" t="s">
        <v>129</v>
      </c>
      <c r="E534" s="194" t="s">
        <v>6513</v>
      </c>
      <c r="F534" s="195" t="s">
        <v>6514</v>
      </c>
      <c r="G534" s="196" t="s">
        <v>400</v>
      </c>
      <c r="H534" s="197">
        <v>64.930000000000007</v>
      </c>
      <c r="I534" s="198"/>
      <c r="J534" s="199">
        <f>ROUND(I534*H534,2)</f>
        <v>0</v>
      </c>
      <c r="K534" s="195" t="s">
        <v>21</v>
      </c>
      <c r="L534" s="61"/>
      <c r="M534" s="200" t="s">
        <v>21</v>
      </c>
      <c r="N534" s="201" t="s">
        <v>42</v>
      </c>
      <c r="O534" s="42"/>
      <c r="P534" s="202">
        <f>O534*H534</f>
        <v>0</v>
      </c>
      <c r="Q534" s="202">
        <v>0</v>
      </c>
      <c r="R534" s="202">
        <f>Q534*H534</f>
        <v>0</v>
      </c>
      <c r="S534" s="202">
        <v>0</v>
      </c>
      <c r="T534" s="203">
        <f>S534*H534</f>
        <v>0</v>
      </c>
      <c r="AR534" s="24" t="s">
        <v>133</v>
      </c>
      <c r="AT534" s="24" t="s">
        <v>129</v>
      </c>
      <c r="AU534" s="24" t="s">
        <v>134</v>
      </c>
      <c r="AY534" s="24" t="s">
        <v>126</v>
      </c>
      <c r="BE534" s="204">
        <f>IF(N534="základní",J534,0)</f>
        <v>0</v>
      </c>
      <c r="BF534" s="204">
        <f>IF(N534="snížená",J534,0)</f>
        <v>0</v>
      </c>
      <c r="BG534" s="204">
        <f>IF(N534="zákl. přenesená",J534,0)</f>
        <v>0</v>
      </c>
      <c r="BH534" s="204">
        <f>IF(N534="sníž. přenesená",J534,0)</f>
        <v>0</v>
      </c>
      <c r="BI534" s="204">
        <f>IF(N534="nulová",J534,0)</f>
        <v>0</v>
      </c>
      <c r="BJ534" s="24" t="s">
        <v>134</v>
      </c>
      <c r="BK534" s="204">
        <f>ROUND(I534*H534,2)</f>
        <v>0</v>
      </c>
      <c r="BL534" s="24" t="s">
        <v>133</v>
      </c>
      <c r="BM534" s="24" t="s">
        <v>741</v>
      </c>
    </row>
    <row r="535" spans="2:65" s="1" customFormat="1" ht="13.5">
      <c r="B535" s="41"/>
      <c r="C535" s="63"/>
      <c r="D535" s="208" t="s">
        <v>135</v>
      </c>
      <c r="E535" s="63"/>
      <c r="F535" s="209" t="s">
        <v>6514</v>
      </c>
      <c r="G535" s="63"/>
      <c r="H535" s="63"/>
      <c r="I535" s="163"/>
      <c r="J535" s="63"/>
      <c r="K535" s="63"/>
      <c r="L535" s="61"/>
      <c r="M535" s="207"/>
      <c r="N535" s="42"/>
      <c r="O535" s="42"/>
      <c r="P535" s="42"/>
      <c r="Q535" s="42"/>
      <c r="R535" s="42"/>
      <c r="S535" s="42"/>
      <c r="T535" s="78"/>
      <c r="AT535" s="24" t="s">
        <v>135</v>
      </c>
      <c r="AU535" s="24" t="s">
        <v>134</v>
      </c>
    </row>
    <row r="536" spans="2:65" s="11" customFormat="1" ht="13.5">
      <c r="B536" s="210"/>
      <c r="C536" s="211"/>
      <c r="D536" s="208" t="s">
        <v>171</v>
      </c>
      <c r="E536" s="212" t="s">
        <v>21</v>
      </c>
      <c r="F536" s="213" t="s">
        <v>6515</v>
      </c>
      <c r="G536" s="211"/>
      <c r="H536" s="214">
        <v>2.57</v>
      </c>
      <c r="I536" s="215"/>
      <c r="J536" s="211"/>
      <c r="K536" s="211"/>
      <c r="L536" s="216"/>
      <c r="M536" s="217"/>
      <c r="N536" s="218"/>
      <c r="O536" s="218"/>
      <c r="P536" s="218"/>
      <c r="Q536" s="218"/>
      <c r="R536" s="218"/>
      <c r="S536" s="218"/>
      <c r="T536" s="219"/>
      <c r="AT536" s="220" t="s">
        <v>171</v>
      </c>
      <c r="AU536" s="220" t="s">
        <v>134</v>
      </c>
      <c r="AV536" s="11" t="s">
        <v>134</v>
      </c>
      <c r="AW536" s="11" t="s">
        <v>33</v>
      </c>
      <c r="AX536" s="11" t="s">
        <v>70</v>
      </c>
      <c r="AY536" s="220" t="s">
        <v>126</v>
      </c>
    </row>
    <row r="537" spans="2:65" s="11" customFormat="1" ht="13.5">
      <c r="B537" s="210"/>
      <c r="C537" s="211"/>
      <c r="D537" s="208" t="s">
        <v>171</v>
      </c>
      <c r="E537" s="212" t="s">
        <v>21</v>
      </c>
      <c r="F537" s="213" t="s">
        <v>6516</v>
      </c>
      <c r="G537" s="211"/>
      <c r="H537" s="214">
        <v>7.96</v>
      </c>
      <c r="I537" s="215"/>
      <c r="J537" s="211"/>
      <c r="K537" s="211"/>
      <c r="L537" s="216"/>
      <c r="M537" s="217"/>
      <c r="N537" s="218"/>
      <c r="O537" s="218"/>
      <c r="P537" s="218"/>
      <c r="Q537" s="218"/>
      <c r="R537" s="218"/>
      <c r="S537" s="218"/>
      <c r="T537" s="219"/>
      <c r="AT537" s="220" t="s">
        <v>171</v>
      </c>
      <c r="AU537" s="220" t="s">
        <v>134</v>
      </c>
      <c r="AV537" s="11" t="s">
        <v>134</v>
      </c>
      <c r="AW537" s="11" t="s">
        <v>33</v>
      </c>
      <c r="AX537" s="11" t="s">
        <v>70</v>
      </c>
      <c r="AY537" s="220" t="s">
        <v>126</v>
      </c>
    </row>
    <row r="538" spans="2:65" s="11" customFormat="1" ht="13.5">
      <c r="B538" s="210"/>
      <c r="C538" s="211"/>
      <c r="D538" s="208" t="s">
        <v>171</v>
      </c>
      <c r="E538" s="212" t="s">
        <v>21</v>
      </c>
      <c r="F538" s="213" t="s">
        <v>6517</v>
      </c>
      <c r="G538" s="211"/>
      <c r="H538" s="214">
        <v>48.77</v>
      </c>
      <c r="I538" s="215"/>
      <c r="J538" s="211"/>
      <c r="K538" s="211"/>
      <c r="L538" s="216"/>
      <c r="M538" s="217"/>
      <c r="N538" s="218"/>
      <c r="O538" s="218"/>
      <c r="P538" s="218"/>
      <c r="Q538" s="218"/>
      <c r="R538" s="218"/>
      <c r="S538" s="218"/>
      <c r="T538" s="219"/>
      <c r="AT538" s="220" t="s">
        <v>171</v>
      </c>
      <c r="AU538" s="220" t="s">
        <v>134</v>
      </c>
      <c r="AV538" s="11" t="s">
        <v>134</v>
      </c>
      <c r="AW538" s="11" t="s">
        <v>33</v>
      </c>
      <c r="AX538" s="11" t="s">
        <v>70</v>
      </c>
      <c r="AY538" s="220" t="s">
        <v>126</v>
      </c>
    </row>
    <row r="539" spans="2:65" s="11" customFormat="1" ht="13.5">
      <c r="B539" s="210"/>
      <c r="C539" s="211"/>
      <c r="D539" s="208" t="s">
        <v>171</v>
      </c>
      <c r="E539" s="212" t="s">
        <v>21</v>
      </c>
      <c r="F539" s="213" t="s">
        <v>6518</v>
      </c>
      <c r="G539" s="211"/>
      <c r="H539" s="214">
        <v>4.49</v>
      </c>
      <c r="I539" s="215"/>
      <c r="J539" s="211"/>
      <c r="K539" s="211"/>
      <c r="L539" s="216"/>
      <c r="M539" s="217"/>
      <c r="N539" s="218"/>
      <c r="O539" s="218"/>
      <c r="P539" s="218"/>
      <c r="Q539" s="218"/>
      <c r="R539" s="218"/>
      <c r="S539" s="218"/>
      <c r="T539" s="219"/>
      <c r="AT539" s="220" t="s">
        <v>171</v>
      </c>
      <c r="AU539" s="220" t="s">
        <v>134</v>
      </c>
      <c r="AV539" s="11" t="s">
        <v>134</v>
      </c>
      <c r="AW539" s="11" t="s">
        <v>33</v>
      </c>
      <c r="AX539" s="11" t="s">
        <v>70</v>
      </c>
      <c r="AY539" s="220" t="s">
        <v>126</v>
      </c>
    </row>
    <row r="540" spans="2:65" s="11" customFormat="1" ht="13.5">
      <c r="B540" s="210"/>
      <c r="C540" s="211"/>
      <c r="D540" s="208" t="s">
        <v>171</v>
      </c>
      <c r="E540" s="212" t="s">
        <v>21</v>
      </c>
      <c r="F540" s="213" t="s">
        <v>6519</v>
      </c>
      <c r="G540" s="211"/>
      <c r="H540" s="214">
        <v>1.1399999999999999</v>
      </c>
      <c r="I540" s="215"/>
      <c r="J540" s="211"/>
      <c r="K540" s="211"/>
      <c r="L540" s="216"/>
      <c r="M540" s="217"/>
      <c r="N540" s="218"/>
      <c r="O540" s="218"/>
      <c r="P540" s="218"/>
      <c r="Q540" s="218"/>
      <c r="R540" s="218"/>
      <c r="S540" s="218"/>
      <c r="T540" s="219"/>
      <c r="AT540" s="220" t="s">
        <v>171</v>
      </c>
      <c r="AU540" s="220" t="s">
        <v>134</v>
      </c>
      <c r="AV540" s="11" t="s">
        <v>134</v>
      </c>
      <c r="AW540" s="11" t="s">
        <v>33</v>
      </c>
      <c r="AX540" s="11" t="s">
        <v>70</v>
      </c>
      <c r="AY540" s="220" t="s">
        <v>126</v>
      </c>
    </row>
    <row r="541" spans="2:65" s="12" customFormat="1" ht="13.5">
      <c r="B541" s="221"/>
      <c r="C541" s="222"/>
      <c r="D541" s="205" t="s">
        <v>171</v>
      </c>
      <c r="E541" s="248" t="s">
        <v>21</v>
      </c>
      <c r="F541" s="249" t="s">
        <v>174</v>
      </c>
      <c r="G541" s="222"/>
      <c r="H541" s="250">
        <v>64.930000000000007</v>
      </c>
      <c r="I541" s="226"/>
      <c r="J541" s="222"/>
      <c r="K541" s="222"/>
      <c r="L541" s="227"/>
      <c r="M541" s="228"/>
      <c r="N541" s="229"/>
      <c r="O541" s="229"/>
      <c r="P541" s="229"/>
      <c r="Q541" s="229"/>
      <c r="R541" s="229"/>
      <c r="S541" s="229"/>
      <c r="T541" s="230"/>
      <c r="AT541" s="231" t="s">
        <v>171</v>
      </c>
      <c r="AU541" s="231" t="s">
        <v>134</v>
      </c>
      <c r="AV541" s="12" t="s">
        <v>133</v>
      </c>
      <c r="AW541" s="12" t="s">
        <v>33</v>
      </c>
      <c r="AX541" s="12" t="s">
        <v>78</v>
      </c>
      <c r="AY541" s="231" t="s">
        <v>126</v>
      </c>
    </row>
    <row r="542" spans="2:65" s="1" customFormat="1" ht="22.5" customHeight="1">
      <c r="B542" s="41"/>
      <c r="C542" s="193" t="s">
        <v>514</v>
      </c>
      <c r="D542" s="193" t="s">
        <v>129</v>
      </c>
      <c r="E542" s="194" t="s">
        <v>1072</v>
      </c>
      <c r="F542" s="195" t="s">
        <v>1073</v>
      </c>
      <c r="G542" s="196" t="s">
        <v>169</v>
      </c>
      <c r="H542" s="197">
        <v>393.06</v>
      </c>
      <c r="I542" s="198"/>
      <c r="J542" s="199">
        <f>ROUND(I542*H542,2)</f>
        <v>0</v>
      </c>
      <c r="K542" s="195" t="s">
        <v>21</v>
      </c>
      <c r="L542" s="61"/>
      <c r="M542" s="200" t="s">
        <v>21</v>
      </c>
      <c r="N542" s="201" t="s">
        <v>42</v>
      </c>
      <c r="O542" s="42"/>
      <c r="P542" s="202">
        <f>O542*H542</f>
        <v>0</v>
      </c>
      <c r="Q542" s="202">
        <v>0</v>
      </c>
      <c r="R542" s="202">
        <f>Q542*H542</f>
        <v>0</v>
      </c>
      <c r="S542" s="202">
        <v>0</v>
      </c>
      <c r="T542" s="203">
        <f>S542*H542</f>
        <v>0</v>
      </c>
      <c r="AR542" s="24" t="s">
        <v>133</v>
      </c>
      <c r="AT542" s="24" t="s">
        <v>129</v>
      </c>
      <c r="AU542" s="24" t="s">
        <v>134</v>
      </c>
      <c r="AY542" s="24" t="s">
        <v>126</v>
      </c>
      <c r="BE542" s="204">
        <f>IF(N542="základní",J542,0)</f>
        <v>0</v>
      </c>
      <c r="BF542" s="204">
        <f>IF(N542="snížená",J542,0)</f>
        <v>0</v>
      </c>
      <c r="BG542" s="204">
        <f>IF(N542="zákl. přenesená",J542,0)</f>
        <v>0</v>
      </c>
      <c r="BH542" s="204">
        <f>IF(N542="sníž. přenesená",J542,0)</f>
        <v>0</v>
      </c>
      <c r="BI542" s="204">
        <f>IF(N542="nulová",J542,0)</f>
        <v>0</v>
      </c>
      <c r="BJ542" s="24" t="s">
        <v>134</v>
      </c>
      <c r="BK542" s="204">
        <f>ROUND(I542*H542,2)</f>
        <v>0</v>
      </c>
      <c r="BL542" s="24" t="s">
        <v>133</v>
      </c>
      <c r="BM542" s="24" t="s">
        <v>745</v>
      </c>
    </row>
    <row r="543" spans="2:65" s="1" customFormat="1" ht="13.5">
      <c r="B543" s="41"/>
      <c r="C543" s="63"/>
      <c r="D543" s="208" t="s">
        <v>135</v>
      </c>
      <c r="E543" s="63"/>
      <c r="F543" s="209" t="s">
        <v>1073</v>
      </c>
      <c r="G543" s="63"/>
      <c r="H543" s="63"/>
      <c r="I543" s="163"/>
      <c r="J543" s="63"/>
      <c r="K543" s="63"/>
      <c r="L543" s="61"/>
      <c r="M543" s="207"/>
      <c r="N543" s="42"/>
      <c r="O543" s="42"/>
      <c r="P543" s="42"/>
      <c r="Q543" s="42"/>
      <c r="R543" s="42"/>
      <c r="S543" s="42"/>
      <c r="T543" s="78"/>
      <c r="AT543" s="24" t="s">
        <v>135</v>
      </c>
      <c r="AU543" s="24" t="s">
        <v>134</v>
      </c>
    </row>
    <row r="544" spans="2:65" s="13" customFormat="1" ht="13.5">
      <c r="B544" s="237"/>
      <c r="C544" s="238"/>
      <c r="D544" s="208" t="s">
        <v>171</v>
      </c>
      <c r="E544" s="239" t="s">
        <v>21</v>
      </c>
      <c r="F544" s="240" t="s">
        <v>6520</v>
      </c>
      <c r="G544" s="238"/>
      <c r="H544" s="241" t="s">
        <v>21</v>
      </c>
      <c r="I544" s="242"/>
      <c r="J544" s="238"/>
      <c r="K544" s="238"/>
      <c r="L544" s="243"/>
      <c r="M544" s="244"/>
      <c r="N544" s="245"/>
      <c r="O544" s="245"/>
      <c r="P544" s="245"/>
      <c r="Q544" s="245"/>
      <c r="R544" s="245"/>
      <c r="S544" s="245"/>
      <c r="T544" s="246"/>
      <c r="AT544" s="247" t="s">
        <v>171</v>
      </c>
      <c r="AU544" s="247" t="s">
        <v>134</v>
      </c>
      <c r="AV544" s="13" t="s">
        <v>78</v>
      </c>
      <c r="AW544" s="13" t="s">
        <v>33</v>
      </c>
      <c r="AX544" s="13" t="s">
        <v>70</v>
      </c>
      <c r="AY544" s="247" t="s">
        <v>126</v>
      </c>
    </row>
    <row r="545" spans="2:51" s="11" customFormat="1" ht="13.5">
      <c r="B545" s="210"/>
      <c r="C545" s="211"/>
      <c r="D545" s="208" t="s">
        <v>171</v>
      </c>
      <c r="E545" s="212" t="s">
        <v>21</v>
      </c>
      <c r="F545" s="213" t="s">
        <v>6521</v>
      </c>
      <c r="G545" s="211"/>
      <c r="H545" s="214">
        <v>35.64</v>
      </c>
      <c r="I545" s="215"/>
      <c r="J545" s="211"/>
      <c r="K545" s="211"/>
      <c r="L545" s="216"/>
      <c r="M545" s="217"/>
      <c r="N545" s="218"/>
      <c r="O545" s="218"/>
      <c r="P545" s="218"/>
      <c r="Q545" s="218"/>
      <c r="R545" s="218"/>
      <c r="S545" s="218"/>
      <c r="T545" s="219"/>
      <c r="AT545" s="220" t="s">
        <v>171</v>
      </c>
      <c r="AU545" s="220" t="s">
        <v>134</v>
      </c>
      <c r="AV545" s="11" t="s">
        <v>134</v>
      </c>
      <c r="AW545" s="11" t="s">
        <v>33</v>
      </c>
      <c r="AX545" s="11" t="s">
        <v>70</v>
      </c>
      <c r="AY545" s="220" t="s">
        <v>126</v>
      </c>
    </row>
    <row r="546" spans="2:51" s="11" customFormat="1" ht="13.5">
      <c r="B546" s="210"/>
      <c r="C546" s="211"/>
      <c r="D546" s="208" t="s">
        <v>171</v>
      </c>
      <c r="E546" s="212" t="s">
        <v>21</v>
      </c>
      <c r="F546" s="213" t="s">
        <v>6522</v>
      </c>
      <c r="G546" s="211"/>
      <c r="H546" s="214">
        <v>30.08</v>
      </c>
      <c r="I546" s="215"/>
      <c r="J546" s="211"/>
      <c r="K546" s="211"/>
      <c r="L546" s="216"/>
      <c r="M546" s="217"/>
      <c r="N546" s="218"/>
      <c r="O546" s="218"/>
      <c r="P546" s="218"/>
      <c r="Q546" s="218"/>
      <c r="R546" s="218"/>
      <c r="S546" s="218"/>
      <c r="T546" s="219"/>
      <c r="AT546" s="220" t="s">
        <v>171</v>
      </c>
      <c r="AU546" s="220" t="s">
        <v>134</v>
      </c>
      <c r="AV546" s="11" t="s">
        <v>134</v>
      </c>
      <c r="AW546" s="11" t="s">
        <v>33</v>
      </c>
      <c r="AX546" s="11" t="s">
        <v>70</v>
      </c>
      <c r="AY546" s="220" t="s">
        <v>126</v>
      </c>
    </row>
    <row r="547" spans="2:51" s="11" customFormat="1" ht="27">
      <c r="B547" s="210"/>
      <c r="C547" s="211"/>
      <c r="D547" s="208" t="s">
        <v>171</v>
      </c>
      <c r="E547" s="212" t="s">
        <v>21</v>
      </c>
      <c r="F547" s="213" t="s">
        <v>6523</v>
      </c>
      <c r="G547" s="211"/>
      <c r="H547" s="214">
        <v>42.6</v>
      </c>
      <c r="I547" s="215"/>
      <c r="J547" s="211"/>
      <c r="K547" s="211"/>
      <c r="L547" s="216"/>
      <c r="M547" s="217"/>
      <c r="N547" s="218"/>
      <c r="O547" s="218"/>
      <c r="P547" s="218"/>
      <c r="Q547" s="218"/>
      <c r="R547" s="218"/>
      <c r="S547" s="218"/>
      <c r="T547" s="219"/>
      <c r="AT547" s="220" t="s">
        <v>171</v>
      </c>
      <c r="AU547" s="220" t="s">
        <v>134</v>
      </c>
      <c r="AV547" s="11" t="s">
        <v>134</v>
      </c>
      <c r="AW547" s="11" t="s">
        <v>33</v>
      </c>
      <c r="AX547" s="11" t="s">
        <v>70</v>
      </c>
      <c r="AY547" s="220" t="s">
        <v>126</v>
      </c>
    </row>
    <row r="548" spans="2:51" s="11" customFormat="1" ht="13.5">
      <c r="B548" s="210"/>
      <c r="C548" s="211"/>
      <c r="D548" s="208" t="s">
        <v>171</v>
      </c>
      <c r="E548" s="212" t="s">
        <v>21</v>
      </c>
      <c r="F548" s="213" t="s">
        <v>6524</v>
      </c>
      <c r="G548" s="211"/>
      <c r="H548" s="214">
        <v>9.5399999999999991</v>
      </c>
      <c r="I548" s="215"/>
      <c r="J548" s="211"/>
      <c r="K548" s="211"/>
      <c r="L548" s="216"/>
      <c r="M548" s="217"/>
      <c r="N548" s="218"/>
      <c r="O548" s="218"/>
      <c r="P548" s="218"/>
      <c r="Q548" s="218"/>
      <c r="R548" s="218"/>
      <c r="S548" s="218"/>
      <c r="T548" s="219"/>
      <c r="AT548" s="220" t="s">
        <v>171</v>
      </c>
      <c r="AU548" s="220" t="s">
        <v>134</v>
      </c>
      <c r="AV548" s="11" t="s">
        <v>134</v>
      </c>
      <c r="AW548" s="11" t="s">
        <v>33</v>
      </c>
      <c r="AX548" s="11" t="s">
        <v>70</v>
      </c>
      <c r="AY548" s="220" t="s">
        <v>126</v>
      </c>
    </row>
    <row r="549" spans="2:51" s="11" customFormat="1" ht="13.5">
      <c r="B549" s="210"/>
      <c r="C549" s="211"/>
      <c r="D549" s="208" t="s">
        <v>171</v>
      </c>
      <c r="E549" s="212" t="s">
        <v>21</v>
      </c>
      <c r="F549" s="213" t="s">
        <v>6525</v>
      </c>
      <c r="G549" s="211"/>
      <c r="H549" s="214">
        <v>17.309999999999999</v>
      </c>
      <c r="I549" s="215"/>
      <c r="J549" s="211"/>
      <c r="K549" s="211"/>
      <c r="L549" s="216"/>
      <c r="M549" s="217"/>
      <c r="N549" s="218"/>
      <c r="O549" s="218"/>
      <c r="P549" s="218"/>
      <c r="Q549" s="218"/>
      <c r="R549" s="218"/>
      <c r="S549" s="218"/>
      <c r="T549" s="219"/>
      <c r="AT549" s="220" t="s">
        <v>171</v>
      </c>
      <c r="AU549" s="220" t="s">
        <v>134</v>
      </c>
      <c r="AV549" s="11" t="s">
        <v>134</v>
      </c>
      <c r="AW549" s="11" t="s">
        <v>33</v>
      </c>
      <c r="AX549" s="11" t="s">
        <v>70</v>
      </c>
      <c r="AY549" s="220" t="s">
        <v>126</v>
      </c>
    </row>
    <row r="550" spans="2:51" s="12" customFormat="1" ht="13.5">
      <c r="B550" s="221"/>
      <c r="C550" s="222"/>
      <c r="D550" s="208" t="s">
        <v>171</v>
      </c>
      <c r="E550" s="223" t="s">
        <v>21</v>
      </c>
      <c r="F550" s="224" t="s">
        <v>174</v>
      </c>
      <c r="G550" s="222"/>
      <c r="H550" s="225">
        <v>135.16999999999999</v>
      </c>
      <c r="I550" s="226"/>
      <c r="J550" s="222"/>
      <c r="K550" s="222"/>
      <c r="L550" s="227"/>
      <c r="M550" s="228"/>
      <c r="N550" s="229"/>
      <c r="O550" s="229"/>
      <c r="P550" s="229"/>
      <c r="Q550" s="229"/>
      <c r="R550" s="229"/>
      <c r="S550" s="229"/>
      <c r="T550" s="230"/>
      <c r="AT550" s="231" t="s">
        <v>171</v>
      </c>
      <c r="AU550" s="231" t="s">
        <v>134</v>
      </c>
      <c r="AV550" s="12" t="s">
        <v>133</v>
      </c>
      <c r="AW550" s="12" t="s">
        <v>33</v>
      </c>
      <c r="AX550" s="12" t="s">
        <v>70</v>
      </c>
      <c r="AY550" s="231" t="s">
        <v>126</v>
      </c>
    </row>
    <row r="551" spans="2:51" s="13" customFormat="1" ht="13.5">
      <c r="B551" s="237"/>
      <c r="C551" s="238"/>
      <c r="D551" s="208" t="s">
        <v>171</v>
      </c>
      <c r="E551" s="239" t="s">
        <v>21</v>
      </c>
      <c r="F551" s="240" t="s">
        <v>6526</v>
      </c>
      <c r="G551" s="238"/>
      <c r="H551" s="241" t="s">
        <v>21</v>
      </c>
      <c r="I551" s="242"/>
      <c r="J551" s="238"/>
      <c r="K551" s="238"/>
      <c r="L551" s="243"/>
      <c r="M551" s="244"/>
      <c r="N551" s="245"/>
      <c r="O551" s="245"/>
      <c r="P551" s="245"/>
      <c r="Q551" s="245"/>
      <c r="R551" s="245"/>
      <c r="S551" s="245"/>
      <c r="T551" s="246"/>
      <c r="AT551" s="247" t="s">
        <v>171</v>
      </c>
      <c r="AU551" s="247" t="s">
        <v>134</v>
      </c>
      <c r="AV551" s="13" t="s">
        <v>78</v>
      </c>
      <c r="AW551" s="13" t="s">
        <v>33</v>
      </c>
      <c r="AX551" s="13" t="s">
        <v>70</v>
      </c>
      <c r="AY551" s="247" t="s">
        <v>126</v>
      </c>
    </row>
    <row r="552" spans="2:51" s="11" customFormat="1" ht="13.5">
      <c r="B552" s="210"/>
      <c r="C552" s="211"/>
      <c r="D552" s="208" t="s">
        <v>171</v>
      </c>
      <c r="E552" s="212" t="s">
        <v>21</v>
      </c>
      <c r="F552" s="213" t="s">
        <v>6527</v>
      </c>
      <c r="G552" s="211"/>
      <c r="H552" s="214">
        <v>9.2799999999999994</v>
      </c>
      <c r="I552" s="215"/>
      <c r="J552" s="211"/>
      <c r="K552" s="211"/>
      <c r="L552" s="216"/>
      <c r="M552" s="217"/>
      <c r="N552" s="218"/>
      <c r="O552" s="218"/>
      <c r="P552" s="218"/>
      <c r="Q552" s="218"/>
      <c r="R552" s="218"/>
      <c r="S552" s="218"/>
      <c r="T552" s="219"/>
      <c r="AT552" s="220" t="s">
        <v>171</v>
      </c>
      <c r="AU552" s="220" t="s">
        <v>134</v>
      </c>
      <c r="AV552" s="11" t="s">
        <v>134</v>
      </c>
      <c r="AW552" s="11" t="s">
        <v>33</v>
      </c>
      <c r="AX552" s="11" t="s">
        <v>70</v>
      </c>
      <c r="AY552" s="220" t="s">
        <v>126</v>
      </c>
    </row>
    <row r="553" spans="2:51" s="11" customFormat="1" ht="13.5">
      <c r="B553" s="210"/>
      <c r="C553" s="211"/>
      <c r="D553" s="208" t="s">
        <v>171</v>
      </c>
      <c r="E553" s="212" t="s">
        <v>21</v>
      </c>
      <c r="F553" s="213" t="s">
        <v>6528</v>
      </c>
      <c r="G553" s="211"/>
      <c r="H553" s="214">
        <v>9.2799999999999994</v>
      </c>
      <c r="I553" s="215"/>
      <c r="J553" s="211"/>
      <c r="K553" s="211"/>
      <c r="L553" s="216"/>
      <c r="M553" s="217"/>
      <c r="N553" s="218"/>
      <c r="O553" s="218"/>
      <c r="P553" s="218"/>
      <c r="Q553" s="218"/>
      <c r="R553" s="218"/>
      <c r="S553" s="218"/>
      <c r="T553" s="219"/>
      <c r="AT553" s="220" t="s">
        <v>171</v>
      </c>
      <c r="AU553" s="220" t="s">
        <v>134</v>
      </c>
      <c r="AV553" s="11" t="s">
        <v>134</v>
      </c>
      <c r="AW553" s="11" t="s">
        <v>33</v>
      </c>
      <c r="AX553" s="11" t="s">
        <v>70</v>
      </c>
      <c r="AY553" s="220" t="s">
        <v>126</v>
      </c>
    </row>
    <row r="554" spans="2:51" s="11" customFormat="1" ht="13.5">
      <c r="B554" s="210"/>
      <c r="C554" s="211"/>
      <c r="D554" s="208" t="s">
        <v>171</v>
      </c>
      <c r="E554" s="212" t="s">
        <v>21</v>
      </c>
      <c r="F554" s="213" t="s">
        <v>6529</v>
      </c>
      <c r="G554" s="211"/>
      <c r="H554" s="214">
        <v>9.68</v>
      </c>
      <c r="I554" s="215"/>
      <c r="J554" s="211"/>
      <c r="K554" s="211"/>
      <c r="L554" s="216"/>
      <c r="M554" s="217"/>
      <c r="N554" s="218"/>
      <c r="O554" s="218"/>
      <c r="P554" s="218"/>
      <c r="Q554" s="218"/>
      <c r="R554" s="218"/>
      <c r="S554" s="218"/>
      <c r="T554" s="219"/>
      <c r="AT554" s="220" t="s">
        <v>171</v>
      </c>
      <c r="AU554" s="220" t="s">
        <v>134</v>
      </c>
      <c r="AV554" s="11" t="s">
        <v>134</v>
      </c>
      <c r="AW554" s="11" t="s">
        <v>33</v>
      </c>
      <c r="AX554" s="11" t="s">
        <v>70</v>
      </c>
      <c r="AY554" s="220" t="s">
        <v>126</v>
      </c>
    </row>
    <row r="555" spans="2:51" s="11" customFormat="1" ht="13.5">
      <c r="B555" s="210"/>
      <c r="C555" s="211"/>
      <c r="D555" s="208" t="s">
        <v>171</v>
      </c>
      <c r="E555" s="212" t="s">
        <v>21</v>
      </c>
      <c r="F555" s="213" t="s">
        <v>6530</v>
      </c>
      <c r="G555" s="211"/>
      <c r="H555" s="214">
        <v>9.2799999999999994</v>
      </c>
      <c r="I555" s="215"/>
      <c r="J555" s="211"/>
      <c r="K555" s="211"/>
      <c r="L555" s="216"/>
      <c r="M555" s="217"/>
      <c r="N555" s="218"/>
      <c r="O555" s="218"/>
      <c r="P555" s="218"/>
      <c r="Q555" s="218"/>
      <c r="R555" s="218"/>
      <c r="S555" s="218"/>
      <c r="T555" s="219"/>
      <c r="AT555" s="220" t="s">
        <v>171</v>
      </c>
      <c r="AU555" s="220" t="s">
        <v>134</v>
      </c>
      <c r="AV555" s="11" t="s">
        <v>134</v>
      </c>
      <c r="AW555" s="11" t="s">
        <v>33</v>
      </c>
      <c r="AX555" s="11" t="s">
        <v>70</v>
      </c>
      <c r="AY555" s="220" t="s">
        <v>126</v>
      </c>
    </row>
    <row r="556" spans="2:51" s="11" customFormat="1" ht="13.5">
      <c r="B556" s="210"/>
      <c r="C556" s="211"/>
      <c r="D556" s="208" t="s">
        <v>171</v>
      </c>
      <c r="E556" s="212" t="s">
        <v>21</v>
      </c>
      <c r="F556" s="213" t="s">
        <v>6531</v>
      </c>
      <c r="G556" s="211"/>
      <c r="H556" s="214">
        <v>9.68</v>
      </c>
      <c r="I556" s="215"/>
      <c r="J556" s="211"/>
      <c r="K556" s="211"/>
      <c r="L556" s="216"/>
      <c r="M556" s="217"/>
      <c r="N556" s="218"/>
      <c r="O556" s="218"/>
      <c r="P556" s="218"/>
      <c r="Q556" s="218"/>
      <c r="R556" s="218"/>
      <c r="S556" s="218"/>
      <c r="T556" s="219"/>
      <c r="AT556" s="220" t="s">
        <v>171</v>
      </c>
      <c r="AU556" s="220" t="s">
        <v>134</v>
      </c>
      <c r="AV556" s="11" t="s">
        <v>134</v>
      </c>
      <c r="AW556" s="11" t="s">
        <v>33</v>
      </c>
      <c r="AX556" s="11" t="s">
        <v>70</v>
      </c>
      <c r="AY556" s="220" t="s">
        <v>126</v>
      </c>
    </row>
    <row r="557" spans="2:51" s="11" customFormat="1" ht="13.5">
      <c r="B557" s="210"/>
      <c r="C557" s="211"/>
      <c r="D557" s="208" t="s">
        <v>171</v>
      </c>
      <c r="E557" s="212" t="s">
        <v>21</v>
      </c>
      <c r="F557" s="213" t="s">
        <v>6532</v>
      </c>
      <c r="G557" s="211"/>
      <c r="H557" s="214">
        <v>9.2799999999999994</v>
      </c>
      <c r="I557" s="215"/>
      <c r="J557" s="211"/>
      <c r="K557" s="211"/>
      <c r="L557" s="216"/>
      <c r="M557" s="217"/>
      <c r="N557" s="218"/>
      <c r="O557" s="218"/>
      <c r="P557" s="218"/>
      <c r="Q557" s="218"/>
      <c r="R557" s="218"/>
      <c r="S557" s="218"/>
      <c r="T557" s="219"/>
      <c r="AT557" s="220" t="s">
        <v>171</v>
      </c>
      <c r="AU557" s="220" t="s">
        <v>134</v>
      </c>
      <c r="AV557" s="11" t="s">
        <v>134</v>
      </c>
      <c r="AW557" s="11" t="s">
        <v>33</v>
      </c>
      <c r="AX557" s="11" t="s">
        <v>70</v>
      </c>
      <c r="AY557" s="220" t="s">
        <v>126</v>
      </c>
    </row>
    <row r="558" spans="2:51" s="11" customFormat="1" ht="13.5">
      <c r="B558" s="210"/>
      <c r="C558" s="211"/>
      <c r="D558" s="208" t="s">
        <v>171</v>
      </c>
      <c r="E558" s="212" t="s">
        <v>21</v>
      </c>
      <c r="F558" s="213" t="s">
        <v>6533</v>
      </c>
      <c r="G558" s="211"/>
      <c r="H558" s="214">
        <v>9.68</v>
      </c>
      <c r="I558" s="215"/>
      <c r="J558" s="211"/>
      <c r="K558" s="211"/>
      <c r="L558" s="216"/>
      <c r="M558" s="217"/>
      <c r="N558" s="218"/>
      <c r="O558" s="218"/>
      <c r="P558" s="218"/>
      <c r="Q558" s="218"/>
      <c r="R558" s="218"/>
      <c r="S558" s="218"/>
      <c r="T558" s="219"/>
      <c r="AT558" s="220" t="s">
        <v>171</v>
      </c>
      <c r="AU558" s="220" t="s">
        <v>134</v>
      </c>
      <c r="AV558" s="11" t="s">
        <v>134</v>
      </c>
      <c r="AW558" s="11" t="s">
        <v>33</v>
      </c>
      <c r="AX558" s="11" t="s">
        <v>70</v>
      </c>
      <c r="AY558" s="220" t="s">
        <v>126</v>
      </c>
    </row>
    <row r="559" spans="2:51" s="11" customFormat="1" ht="13.5">
      <c r="B559" s="210"/>
      <c r="C559" s="211"/>
      <c r="D559" s="208" t="s">
        <v>171</v>
      </c>
      <c r="E559" s="212" t="s">
        <v>21</v>
      </c>
      <c r="F559" s="213" t="s">
        <v>6534</v>
      </c>
      <c r="G559" s="211"/>
      <c r="H559" s="214">
        <v>9.68</v>
      </c>
      <c r="I559" s="215"/>
      <c r="J559" s="211"/>
      <c r="K559" s="211"/>
      <c r="L559" s="216"/>
      <c r="M559" s="217"/>
      <c r="N559" s="218"/>
      <c r="O559" s="218"/>
      <c r="P559" s="218"/>
      <c r="Q559" s="218"/>
      <c r="R559" s="218"/>
      <c r="S559" s="218"/>
      <c r="T559" s="219"/>
      <c r="AT559" s="220" t="s">
        <v>171</v>
      </c>
      <c r="AU559" s="220" t="s">
        <v>134</v>
      </c>
      <c r="AV559" s="11" t="s">
        <v>134</v>
      </c>
      <c r="AW559" s="11" t="s">
        <v>33</v>
      </c>
      <c r="AX559" s="11" t="s">
        <v>70</v>
      </c>
      <c r="AY559" s="220" t="s">
        <v>126</v>
      </c>
    </row>
    <row r="560" spans="2:51" s="11" customFormat="1" ht="13.5">
      <c r="B560" s="210"/>
      <c r="C560" s="211"/>
      <c r="D560" s="208" t="s">
        <v>171</v>
      </c>
      <c r="E560" s="212" t="s">
        <v>21</v>
      </c>
      <c r="F560" s="213" t="s">
        <v>6535</v>
      </c>
      <c r="G560" s="211"/>
      <c r="H560" s="214">
        <v>9.2799999999999994</v>
      </c>
      <c r="I560" s="215"/>
      <c r="J560" s="211"/>
      <c r="K560" s="211"/>
      <c r="L560" s="216"/>
      <c r="M560" s="217"/>
      <c r="N560" s="218"/>
      <c r="O560" s="218"/>
      <c r="P560" s="218"/>
      <c r="Q560" s="218"/>
      <c r="R560" s="218"/>
      <c r="S560" s="218"/>
      <c r="T560" s="219"/>
      <c r="AT560" s="220" t="s">
        <v>171</v>
      </c>
      <c r="AU560" s="220" t="s">
        <v>134</v>
      </c>
      <c r="AV560" s="11" t="s">
        <v>134</v>
      </c>
      <c r="AW560" s="11" t="s">
        <v>33</v>
      </c>
      <c r="AX560" s="11" t="s">
        <v>70</v>
      </c>
      <c r="AY560" s="220" t="s">
        <v>126</v>
      </c>
    </row>
    <row r="561" spans="2:51" s="11" customFormat="1" ht="13.5">
      <c r="B561" s="210"/>
      <c r="C561" s="211"/>
      <c r="D561" s="208" t="s">
        <v>171</v>
      </c>
      <c r="E561" s="212" t="s">
        <v>21</v>
      </c>
      <c r="F561" s="213" t="s">
        <v>6535</v>
      </c>
      <c r="G561" s="211"/>
      <c r="H561" s="214">
        <v>9.2799999999999994</v>
      </c>
      <c r="I561" s="215"/>
      <c r="J561" s="211"/>
      <c r="K561" s="211"/>
      <c r="L561" s="216"/>
      <c r="M561" s="217"/>
      <c r="N561" s="218"/>
      <c r="O561" s="218"/>
      <c r="P561" s="218"/>
      <c r="Q561" s="218"/>
      <c r="R561" s="218"/>
      <c r="S561" s="218"/>
      <c r="T561" s="219"/>
      <c r="AT561" s="220" t="s">
        <v>171</v>
      </c>
      <c r="AU561" s="220" t="s">
        <v>134</v>
      </c>
      <c r="AV561" s="11" t="s">
        <v>134</v>
      </c>
      <c r="AW561" s="11" t="s">
        <v>33</v>
      </c>
      <c r="AX561" s="11" t="s">
        <v>70</v>
      </c>
      <c r="AY561" s="220" t="s">
        <v>126</v>
      </c>
    </row>
    <row r="562" spans="2:51" s="11" customFormat="1" ht="13.5">
      <c r="B562" s="210"/>
      <c r="C562" s="211"/>
      <c r="D562" s="208" t="s">
        <v>171</v>
      </c>
      <c r="E562" s="212" t="s">
        <v>21</v>
      </c>
      <c r="F562" s="213" t="s">
        <v>6536</v>
      </c>
      <c r="G562" s="211"/>
      <c r="H562" s="214">
        <v>9.48</v>
      </c>
      <c r="I562" s="215"/>
      <c r="J562" s="211"/>
      <c r="K562" s="211"/>
      <c r="L562" s="216"/>
      <c r="M562" s="217"/>
      <c r="N562" s="218"/>
      <c r="O562" s="218"/>
      <c r="P562" s="218"/>
      <c r="Q562" s="218"/>
      <c r="R562" s="218"/>
      <c r="S562" s="218"/>
      <c r="T562" s="219"/>
      <c r="AT562" s="220" t="s">
        <v>171</v>
      </c>
      <c r="AU562" s="220" t="s">
        <v>134</v>
      </c>
      <c r="AV562" s="11" t="s">
        <v>134</v>
      </c>
      <c r="AW562" s="11" t="s">
        <v>33</v>
      </c>
      <c r="AX562" s="11" t="s">
        <v>70</v>
      </c>
      <c r="AY562" s="220" t="s">
        <v>126</v>
      </c>
    </row>
    <row r="563" spans="2:51" s="11" customFormat="1" ht="13.5">
      <c r="B563" s="210"/>
      <c r="C563" s="211"/>
      <c r="D563" s="208" t="s">
        <v>171</v>
      </c>
      <c r="E563" s="212" t="s">
        <v>21</v>
      </c>
      <c r="F563" s="213" t="s">
        <v>6537</v>
      </c>
      <c r="G563" s="211"/>
      <c r="H563" s="214">
        <v>9.8000000000000007</v>
      </c>
      <c r="I563" s="215"/>
      <c r="J563" s="211"/>
      <c r="K563" s="211"/>
      <c r="L563" s="216"/>
      <c r="M563" s="217"/>
      <c r="N563" s="218"/>
      <c r="O563" s="218"/>
      <c r="P563" s="218"/>
      <c r="Q563" s="218"/>
      <c r="R563" s="218"/>
      <c r="S563" s="218"/>
      <c r="T563" s="219"/>
      <c r="AT563" s="220" t="s">
        <v>171</v>
      </c>
      <c r="AU563" s="220" t="s">
        <v>134</v>
      </c>
      <c r="AV563" s="11" t="s">
        <v>134</v>
      </c>
      <c r="AW563" s="11" t="s">
        <v>33</v>
      </c>
      <c r="AX563" s="11" t="s">
        <v>70</v>
      </c>
      <c r="AY563" s="220" t="s">
        <v>126</v>
      </c>
    </row>
    <row r="564" spans="2:51" s="11" customFormat="1" ht="13.5">
      <c r="B564" s="210"/>
      <c r="C564" s="211"/>
      <c r="D564" s="208" t="s">
        <v>171</v>
      </c>
      <c r="E564" s="212" t="s">
        <v>21</v>
      </c>
      <c r="F564" s="213" t="s">
        <v>6538</v>
      </c>
      <c r="G564" s="211"/>
      <c r="H564" s="214">
        <v>9.68</v>
      </c>
      <c r="I564" s="215"/>
      <c r="J564" s="211"/>
      <c r="K564" s="211"/>
      <c r="L564" s="216"/>
      <c r="M564" s="217"/>
      <c r="N564" s="218"/>
      <c r="O564" s="218"/>
      <c r="P564" s="218"/>
      <c r="Q564" s="218"/>
      <c r="R564" s="218"/>
      <c r="S564" s="218"/>
      <c r="T564" s="219"/>
      <c r="AT564" s="220" t="s">
        <v>171</v>
      </c>
      <c r="AU564" s="220" t="s">
        <v>134</v>
      </c>
      <c r="AV564" s="11" t="s">
        <v>134</v>
      </c>
      <c r="AW564" s="11" t="s">
        <v>33</v>
      </c>
      <c r="AX564" s="11" t="s">
        <v>70</v>
      </c>
      <c r="AY564" s="220" t="s">
        <v>126</v>
      </c>
    </row>
    <row r="565" spans="2:51" s="11" customFormat="1" ht="13.5">
      <c r="B565" s="210"/>
      <c r="C565" s="211"/>
      <c r="D565" s="208" t="s">
        <v>171</v>
      </c>
      <c r="E565" s="212" t="s">
        <v>21</v>
      </c>
      <c r="F565" s="213" t="s">
        <v>6539</v>
      </c>
      <c r="G565" s="211"/>
      <c r="H565" s="214">
        <v>9.48</v>
      </c>
      <c r="I565" s="215"/>
      <c r="J565" s="211"/>
      <c r="K565" s="211"/>
      <c r="L565" s="216"/>
      <c r="M565" s="217"/>
      <c r="N565" s="218"/>
      <c r="O565" s="218"/>
      <c r="P565" s="218"/>
      <c r="Q565" s="218"/>
      <c r="R565" s="218"/>
      <c r="S565" s="218"/>
      <c r="T565" s="219"/>
      <c r="AT565" s="220" t="s">
        <v>171</v>
      </c>
      <c r="AU565" s="220" t="s">
        <v>134</v>
      </c>
      <c r="AV565" s="11" t="s">
        <v>134</v>
      </c>
      <c r="AW565" s="11" t="s">
        <v>33</v>
      </c>
      <c r="AX565" s="11" t="s">
        <v>70</v>
      </c>
      <c r="AY565" s="220" t="s">
        <v>126</v>
      </c>
    </row>
    <row r="566" spans="2:51" s="11" customFormat="1" ht="13.5">
      <c r="B566" s="210"/>
      <c r="C566" s="211"/>
      <c r="D566" s="208" t="s">
        <v>171</v>
      </c>
      <c r="E566" s="212" t="s">
        <v>21</v>
      </c>
      <c r="F566" s="213" t="s">
        <v>6540</v>
      </c>
      <c r="G566" s="211"/>
      <c r="H566" s="214">
        <v>9.8000000000000007</v>
      </c>
      <c r="I566" s="215"/>
      <c r="J566" s="211"/>
      <c r="K566" s="211"/>
      <c r="L566" s="216"/>
      <c r="M566" s="217"/>
      <c r="N566" s="218"/>
      <c r="O566" s="218"/>
      <c r="P566" s="218"/>
      <c r="Q566" s="218"/>
      <c r="R566" s="218"/>
      <c r="S566" s="218"/>
      <c r="T566" s="219"/>
      <c r="AT566" s="220" t="s">
        <v>171</v>
      </c>
      <c r="AU566" s="220" t="s">
        <v>134</v>
      </c>
      <c r="AV566" s="11" t="s">
        <v>134</v>
      </c>
      <c r="AW566" s="11" t="s">
        <v>33</v>
      </c>
      <c r="AX566" s="11" t="s">
        <v>70</v>
      </c>
      <c r="AY566" s="220" t="s">
        <v>126</v>
      </c>
    </row>
    <row r="567" spans="2:51" s="11" customFormat="1" ht="13.5">
      <c r="B567" s="210"/>
      <c r="C567" s="211"/>
      <c r="D567" s="208" t="s">
        <v>171</v>
      </c>
      <c r="E567" s="212" t="s">
        <v>21</v>
      </c>
      <c r="F567" s="213" t="s">
        <v>6541</v>
      </c>
      <c r="G567" s="211"/>
      <c r="H567" s="214">
        <v>9.48</v>
      </c>
      <c r="I567" s="215"/>
      <c r="J567" s="211"/>
      <c r="K567" s="211"/>
      <c r="L567" s="216"/>
      <c r="M567" s="217"/>
      <c r="N567" s="218"/>
      <c r="O567" s="218"/>
      <c r="P567" s="218"/>
      <c r="Q567" s="218"/>
      <c r="R567" s="218"/>
      <c r="S567" s="218"/>
      <c r="T567" s="219"/>
      <c r="AT567" s="220" t="s">
        <v>171</v>
      </c>
      <c r="AU567" s="220" t="s">
        <v>134</v>
      </c>
      <c r="AV567" s="11" t="s">
        <v>134</v>
      </c>
      <c r="AW567" s="11" t="s">
        <v>33</v>
      </c>
      <c r="AX567" s="11" t="s">
        <v>70</v>
      </c>
      <c r="AY567" s="220" t="s">
        <v>126</v>
      </c>
    </row>
    <row r="568" spans="2:51" s="11" customFormat="1" ht="13.5">
      <c r="B568" s="210"/>
      <c r="C568" s="211"/>
      <c r="D568" s="208" t="s">
        <v>171</v>
      </c>
      <c r="E568" s="212" t="s">
        <v>21</v>
      </c>
      <c r="F568" s="213" t="s">
        <v>6542</v>
      </c>
      <c r="G568" s="211"/>
      <c r="H568" s="214">
        <v>9.8000000000000007</v>
      </c>
      <c r="I568" s="215"/>
      <c r="J568" s="211"/>
      <c r="K568" s="211"/>
      <c r="L568" s="216"/>
      <c r="M568" s="217"/>
      <c r="N568" s="218"/>
      <c r="O568" s="218"/>
      <c r="P568" s="218"/>
      <c r="Q568" s="218"/>
      <c r="R568" s="218"/>
      <c r="S568" s="218"/>
      <c r="T568" s="219"/>
      <c r="AT568" s="220" t="s">
        <v>171</v>
      </c>
      <c r="AU568" s="220" t="s">
        <v>134</v>
      </c>
      <c r="AV568" s="11" t="s">
        <v>134</v>
      </c>
      <c r="AW568" s="11" t="s">
        <v>33</v>
      </c>
      <c r="AX568" s="11" t="s">
        <v>70</v>
      </c>
      <c r="AY568" s="220" t="s">
        <v>126</v>
      </c>
    </row>
    <row r="569" spans="2:51" s="11" customFormat="1" ht="13.5">
      <c r="B569" s="210"/>
      <c r="C569" s="211"/>
      <c r="D569" s="208" t="s">
        <v>171</v>
      </c>
      <c r="E569" s="212" t="s">
        <v>21</v>
      </c>
      <c r="F569" s="213" t="s">
        <v>6543</v>
      </c>
      <c r="G569" s="211"/>
      <c r="H569" s="214">
        <v>9.48</v>
      </c>
      <c r="I569" s="215"/>
      <c r="J569" s="211"/>
      <c r="K569" s="211"/>
      <c r="L569" s="216"/>
      <c r="M569" s="217"/>
      <c r="N569" s="218"/>
      <c r="O569" s="218"/>
      <c r="P569" s="218"/>
      <c r="Q569" s="218"/>
      <c r="R569" s="218"/>
      <c r="S569" s="218"/>
      <c r="T569" s="219"/>
      <c r="AT569" s="220" t="s">
        <v>171</v>
      </c>
      <c r="AU569" s="220" t="s">
        <v>134</v>
      </c>
      <c r="AV569" s="11" t="s">
        <v>134</v>
      </c>
      <c r="AW569" s="11" t="s">
        <v>33</v>
      </c>
      <c r="AX569" s="11" t="s">
        <v>70</v>
      </c>
      <c r="AY569" s="220" t="s">
        <v>126</v>
      </c>
    </row>
    <row r="570" spans="2:51" s="11" customFormat="1" ht="13.5">
      <c r="B570" s="210"/>
      <c r="C570" s="211"/>
      <c r="D570" s="208" t="s">
        <v>171</v>
      </c>
      <c r="E570" s="212" t="s">
        <v>21</v>
      </c>
      <c r="F570" s="213" t="s">
        <v>6544</v>
      </c>
      <c r="G570" s="211"/>
      <c r="H570" s="214">
        <v>9.6</v>
      </c>
      <c r="I570" s="215"/>
      <c r="J570" s="211"/>
      <c r="K570" s="211"/>
      <c r="L570" s="216"/>
      <c r="M570" s="217"/>
      <c r="N570" s="218"/>
      <c r="O570" s="218"/>
      <c r="P570" s="218"/>
      <c r="Q570" s="218"/>
      <c r="R570" s="218"/>
      <c r="S570" s="218"/>
      <c r="T570" s="219"/>
      <c r="AT570" s="220" t="s">
        <v>171</v>
      </c>
      <c r="AU570" s="220" t="s">
        <v>134</v>
      </c>
      <c r="AV570" s="11" t="s">
        <v>134</v>
      </c>
      <c r="AW570" s="11" t="s">
        <v>33</v>
      </c>
      <c r="AX570" s="11" t="s">
        <v>70</v>
      </c>
      <c r="AY570" s="220" t="s">
        <v>126</v>
      </c>
    </row>
    <row r="571" spans="2:51" s="11" customFormat="1" ht="13.5">
      <c r="B571" s="210"/>
      <c r="C571" s="211"/>
      <c r="D571" s="208" t="s">
        <v>171</v>
      </c>
      <c r="E571" s="212" t="s">
        <v>21</v>
      </c>
      <c r="F571" s="213" t="s">
        <v>6545</v>
      </c>
      <c r="G571" s="211"/>
      <c r="H571" s="214">
        <v>9.48</v>
      </c>
      <c r="I571" s="215"/>
      <c r="J571" s="211"/>
      <c r="K571" s="211"/>
      <c r="L571" s="216"/>
      <c r="M571" s="217"/>
      <c r="N571" s="218"/>
      <c r="O571" s="218"/>
      <c r="P571" s="218"/>
      <c r="Q571" s="218"/>
      <c r="R571" s="218"/>
      <c r="S571" s="218"/>
      <c r="T571" s="219"/>
      <c r="AT571" s="220" t="s">
        <v>171</v>
      </c>
      <c r="AU571" s="220" t="s">
        <v>134</v>
      </c>
      <c r="AV571" s="11" t="s">
        <v>134</v>
      </c>
      <c r="AW571" s="11" t="s">
        <v>33</v>
      </c>
      <c r="AX571" s="11" t="s">
        <v>70</v>
      </c>
      <c r="AY571" s="220" t="s">
        <v>126</v>
      </c>
    </row>
    <row r="572" spans="2:51" s="11" customFormat="1" ht="13.5">
      <c r="B572" s="210"/>
      <c r="C572" s="211"/>
      <c r="D572" s="208" t="s">
        <v>171</v>
      </c>
      <c r="E572" s="212" t="s">
        <v>21</v>
      </c>
      <c r="F572" s="213" t="s">
        <v>6546</v>
      </c>
      <c r="G572" s="211"/>
      <c r="H572" s="214">
        <v>9.48</v>
      </c>
      <c r="I572" s="215"/>
      <c r="J572" s="211"/>
      <c r="K572" s="211"/>
      <c r="L572" s="216"/>
      <c r="M572" s="217"/>
      <c r="N572" s="218"/>
      <c r="O572" s="218"/>
      <c r="P572" s="218"/>
      <c r="Q572" s="218"/>
      <c r="R572" s="218"/>
      <c r="S572" s="218"/>
      <c r="T572" s="219"/>
      <c r="AT572" s="220" t="s">
        <v>171</v>
      </c>
      <c r="AU572" s="220" t="s">
        <v>134</v>
      </c>
      <c r="AV572" s="11" t="s">
        <v>134</v>
      </c>
      <c r="AW572" s="11" t="s">
        <v>33</v>
      </c>
      <c r="AX572" s="11" t="s">
        <v>70</v>
      </c>
      <c r="AY572" s="220" t="s">
        <v>126</v>
      </c>
    </row>
    <row r="573" spans="2:51" s="11" customFormat="1" ht="13.5">
      <c r="B573" s="210"/>
      <c r="C573" s="211"/>
      <c r="D573" s="208" t="s">
        <v>171</v>
      </c>
      <c r="E573" s="212" t="s">
        <v>21</v>
      </c>
      <c r="F573" s="213" t="s">
        <v>6547</v>
      </c>
      <c r="G573" s="211"/>
      <c r="H573" s="214">
        <v>9.48</v>
      </c>
      <c r="I573" s="215"/>
      <c r="J573" s="211"/>
      <c r="K573" s="211"/>
      <c r="L573" s="216"/>
      <c r="M573" s="217"/>
      <c r="N573" s="218"/>
      <c r="O573" s="218"/>
      <c r="P573" s="218"/>
      <c r="Q573" s="218"/>
      <c r="R573" s="218"/>
      <c r="S573" s="218"/>
      <c r="T573" s="219"/>
      <c r="AT573" s="220" t="s">
        <v>171</v>
      </c>
      <c r="AU573" s="220" t="s">
        <v>134</v>
      </c>
      <c r="AV573" s="11" t="s">
        <v>134</v>
      </c>
      <c r="AW573" s="11" t="s">
        <v>33</v>
      </c>
      <c r="AX573" s="11" t="s">
        <v>70</v>
      </c>
      <c r="AY573" s="220" t="s">
        <v>126</v>
      </c>
    </row>
    <row r="574" spans="2:51" s="11" customFormat="1" ht="13.5">
      <c r="B574" s="210"/>
      <c r="C574" s="211"/>
      <c r="D574" s="208" t="s">
        <v>171</v>
      </c>
      <c r="E574" s="212" t="s">
        <v>21</v>
      </c>
      <c r="F574" s="213" t="s">
        <v>6548</v>
      </c>
      <c r="G574" s="211"/>
      <c r="H574" s="214">
        <v>9.48</v>
      </c>
      <c r="I574" s="215"/>
      <c r="J574" s="211"/>
      <c r="K574" s="211"/>
      <c r="L574" s="216"/>
      <c r="M574" s="217"/>
      <c r="N574" s="218"/>
      <c r="O574" s="218"/>
      <c r="P574" s="218"/>
      <c r="Q574" s="218"/>
      <c r="R574" s="218"/>
      <c r="S574" s="218"/>
      <c r="T574" s="219"/>
      <c r="AT574" s="220" t="s">
        <v>171</v>
      </c>
      <c r="AU574" s="220" t="s">
        <v>134</v>
      </c>
      <c r="AV574" s="11" t="s">
        <v>134</v>
      </c>
      <c r="AW574" s="11" t="s">
        <v>33</v>
      </c>
      <c r="AX574" s="11" t="s">
        <v>70</v>
      </c>
      <c r="AY574" s="220" t="s">
        <v>126</v>
      </c>
    </row>
    <row r="575" spans="2:51" s="11" customFormat="1" ht="13.5">
      <c r="B575" s="210"/>
      <c r="C575" s="211"/>
      <c r="D575" s="208" t="s">
        <v>171</v>
      </c>
      <c r="E575" s="212" t="s">
        <v>21</v>
      </c>
      <c r="F575" s="213" t="s">
        <v>6549</v>
      </c>
      <c r="G575" s="211"/>
      <c r="H575" s="214">
        <v>9.48</v>
      </c>
      <c r="I575" s="215"/>
      <c r="J575" s="211"/>
      <c r="K575" s="211"/>
      <c r="L575" s="216"/>
      <c r="M575" s="217"/>
      <c r="N575" s="218"/>
      <c r="O575" s="218"/>
      <c r="P575" s="218"/>
      <c r="Q575" s="218"/>
      <c r="R575" s="218"/>
      <c r="S575" s="218"/>
      <c r="T575" s="219"/>
      <c r="AT575" s="220" t="s">
        <v>171</v>
      </c>
      <c r="AU575" s="220" t="s">
        <v>134</v>
      </c>
      <c r="AV575" s="11" t="s">
        <v>134</v>
      </c>
      <c r="AW575" s="11" t="s">
        <v>33</v>
      </c>
      <c r="AX575" s="11" t="s">
        <v>70</v>
      </c>
      <c r="AY575" s="220" t="s">
        <v>126</v>
      </c>
    </row>
    <row r="576" spans="2:51" s="11" customFormat="1" ht="13.5">
      <c r="B576" s="210"/>
      <c r="C576" s="211"/>
      <c r="D576" s="208" t="s">
        <v>171</v>
      </c>
      <c r="E576" s="212" t="s">
        <v>21</v>
      </c>
      <c r="F576" s="213" t="s">
        <v>6550</v>
      </c>
      <c r="G576" s="211"/>
      <c r="H576" s="214">
        <v>9.48</v>
      </c>
      <c r="I576" s="215"/>
      <c r="J576" s="211"/>
      <c r="K576" s="211"/>
      <c r="L576" s="216"/>
      <c r="M576" s="217"/>
      <c r="N576" s="218"/>
      <c r="O576" s="218"/>
      <c r="P576" s="218"/>
      <c r="Q576" s="218"/>
      <c r="R576" s="218"/>
      <c r="S576" s="218"/>
      <c r="T576" s="219"/>
      <c r="AT576" s="220" t="s">
        <v>171</v>
      </c>
      <c r="AU576" s="220" t="s">
        <v>134</v>
      </c>
      <c r="AV576" s="11" t="s">
        <v>134</v>
      </c>
      <c r="AW576" s="11" t="s">
        <v>33</v>
      </c>
      <c r="AX576" s="11" t="s">
        <v>70</v>
      </c>
      <c r="AY576" s="220" t="s">
        <v>126</v>
      </c>
    </row>
    <row r="577" spans="2:51" s="11" customFormat="1" ht="13.5">
      <c r="B577" s="210"/>
      <c r="C577" s="211"/>
      <c r="D577" s="208" t="s">
        <v>171</v>
      </c>
      <c r="E577" s="212" t="s">
        <v>21</v>
      </c>
      <c r="F577" s="213" t="s">
        <v>6551</v>
      </c>
      <c r="G577" s="211"/>
      <c r="H577" s="214">
        <v>9.68</v>
      </c>
      <c r="I577" s="215"/>
      <c r="J577" s="211"/>
      <c r="K577" s="211"/>
      <c r="L577" s="216"/>
      <c r="M577" s="217"/>
      <c r="N577" s="218"/>
      <c r="O577" s="218"/>
      <c r="P577" s="218"/>
      <c r="Q577" s="218"/>
      <c r="R577" s="218"/>
      <c r="S577" s="218"/>
      <c r="T577" s="219"/>
      <c r="AT577" s="220" t="s">
        <v>171</v>
      </c>
      <c r="AU577" s="220" t="s">
        <v>134</v>
      </c>
      <c r="AV577" s="11" t="s">
        <v>134</v>
      </c>
      <c r="AW577" s="11" t="s">
        <v>33</v>
      </c>
      <c r="AX577" s="11" t="s">
        <v>70</v>
      </c>
      <c r="AY577" s="220" t="s">
        <v>126</v>
      </c>
    </row>
    <row r="578" spans="2:51" s="11" customFormat="1" ht="13.5">
      <c r="B578" s="210"/>
      <c r="C578" s="211"/>
      <c r="D578" s="208" t="s">
        <v>171</v>
      </c>
      <c r="E578" s="212" t="s">
        <v>21</v>
      </c>
      <c r="F578" s="213" t="s">
        <v>6552</v>
      </c>
      <c r="G578" s="211"/>
      <c r="H578" s="214">
        <v>10.78</v>
      </c>
      <c r="I578" s="215"/>
      <c r="J578" s="211"/>
      <c r="K578" s="211"/>
      <c r="L578" s="216"/>
      <c r="M578" s="217"/>
      <c r="N578" s="218"/>
      <c r="O578" s="218"/>
      <c r="P578" s="218"/>
      <c r="Q578" s="218"/>
      <c r="R578" s="218"/>
      <c r="S578" s="218"/>
      <c r="T578" s="219"/>
      <c r="AT578" s="220" t="s">
        <v>171</v>
      </c>
      <c r="AU578" s="220" t="s">
        <v>134</v>
      </c>
      <c r="AV578" s="11" t="s">
        <v>134</v>
      </c>
      <c r="AW578" s="11" t="s">
        <v>33</v>
      </c>
      <c r="AX578" s="11" t="s">
        <v>70</v>
      </c>
      <c r="AY578" s="220" t="s">
        <v>126</v>
      </c>
    </row>
    <row r="579" spans="2:51" s="11" customFormat="1" ht="13.5">
      <c r="B579" s="210"/>
      <c r="C579" s="211"/>
      <c r="D579" s="208" t="s">
        <v>171</v>
      </c>
      <c r="E579" s="212" t="s">
        <v>21</v>
      </c>
      <c r="F579" s="213" t="s">
        <v>6551</v>
      </c>
      <c r="G579" s="211"/>
      <c r="H579" s="214">
        <v>9.68</v>
      </c>
      <c r="I579" s="215"/>
      <c r="J579" s="211"/>
      <c r="K579" s="211"/>
      <c r="L579" s="216"/>
      <c r="M579" s="217"/>
      <c r="N579" s="218"/>
      <c r="O579" s="218"/>
      <c r="P579" s="218"/>
      <c r="Q579" s="218"/>
      <c r="R579" s="218"/>
      <c r="S579" s="218"/>
      <c r="T579" s="219"/>
      <c r="AT579" s="220" t="s">
        <v>171</v>
      </c>
      <c r="AU579" s="220" t="s">
        <v>134</v>
      </c>
      <c r="AV579" s="11" t="s">
        <v>134</v>
      </c>
      <c r="AW579" s="11" t="s">
        <v>33</v>
      </c>
      <c r="AX579" s="11" t="s">
        <v>70</v>
      </c>
      <c r="AY579" s="220" t="s">
        <v>126</v>
      </c>
    </row>
    <row r="580" spans="2:51" s="11" customFormat="1" ht="13.5">
      <c r="B580" s="210"/>
      <c r="C580" s="211"/>
      <c r="D580" s="208" t="s">
        <v>171</v>
      </c>
      <c r="E580" s="212" t="s">
        <v>21</v>
      </c>
      <c r="F580" s="213" t="s">
        <v>6553</v>
      </c>
      <c r="G580" s="211"/>
      <c r="H580" s="214">
        <v>9.68</v>
      </c>
      <c r="I580" s="215"/>
      <c r="J580" s="211"/>
      <c r="K580" s="211"/>
      <c r="L580" s="216"/>
      <c r="M580" s="217"/>
      <c r="N580" s="218"/>
      <c r="O580" s="218"/>
      <c r="P580" s="218"/>
      <c r="Q580" s="218"/>
      <c r="R580" s="218"/>
      <c r="S580" s="218"/>
      <c r="T580" s="219"/>
      <c r="AT580" s="220" t="s">
        <v>171</v>
      </c>
      <c r="AU580" s="220" t="s">
        <v>134</v>
      </c>
      <c r="AV580" s="11" t="s">
        <v>134</v>
      </c>
      <c r="AW580" s="11" t="s">
        <v>33</v>
      </c>
      <c r="AX580" s="11" t="s">
        <v>70</v>
      </c>
      <c r="AY580" s="220" t="s">
        <v>126</v>
      </c>
    </row>
    <row r="581" spans="2:51" s="11" customFormat="1" ht="13.5">
      <c r="B581" s="210"/>
      <c r="C581" s="211"/>
      <c r="D581" s="208" t="s">
        <v>171</v>
      </c>
      <c r="E581" s="212" t="s">
        <v>21</v>
      </c>
      <c r="F581" s="213" t="s">
        <v>6554</v>
      </c>
      <c r="G581" s="211"/>
      <c r="H581" s="214">
        <v>9.68</v>
      </c>
      <c r="I581" s="215"/>
      <c r="J581" s="211"/>
      <c r="K581" s="211"/>
      <c r="L581" s="216"/>
      <c r="M581" s="217"/>
      <c r="N581" s="218"/>
      <c r="O581" s="218"/>
      <c r="P581" s="218"/>
      <c r="Q581" s="218"/>
      <c r="R581" s="218"/>
      <c r="S581" s="218"/>
      <c r="T581" s="219"/>
      <c r="AT581" s="220" t="s">
        <v>171</v>
      </c>
      <c r="AU581" s="220" t="s">
        <v>134</v>
      </c>
      <c r="AV581" s="11" t="s">
        <v>134</v>
      </c>
      <c r="AW581" s="11" t="s">
        <v>33</v>
      </c>
      <c r="AX581" s="11" t="s">
        <v>70</v>
      </c>
      <c r="AY581" s="220" t="s">
        <v>126</v>
      </c>
    </row>
    <row r="582" spans="2:51" s="11" customFormat="1" ht="13.5">
      <c r="B582" s="210"/>
      <c r="C582" s="211"/>
      <c r="D582" s="208" t="s">
        <v>171</v>
      </c>
      <c r="E582" s="212" t="s">
        <v>21</v>
      </c>
      <c r="F582" s="213" t="s">
        <v>6555</v>
      </c>
      <c r="G582" s="211"/>
      <c r="H582" s="214">
        <v>9.68</v>
      </c>
      <c r="I582" s="215"/>
      <c r="J582" s="211"/>
      <c r="K582" s="211"/>
      <c r="L582" s="216"/>
      <c r="M582" s="217"/>
      <c r="N582" s="218"/>
      <c r="O582" s="218"/>
      <c r="P582" s="218"/>
      <c r="Q582" s="218"/>
      <c r="R582" s="218"/>
      <c r="S582" s="218"/>
      <c r="T582" s="219"/>
      <c r="AT582" s="220" t="s">
        <v>171</v>
      </c>
      <c r="AU582" s="220" t="s">
        <v>134</v>
      </c>
      <c r="AV582" s="11" t="s">
        <v>134</v>
      </c>
      <c r="AW582" s="11" t="s">
        <v>33</v>
      </c>
      <c r="AX582" s="11" t="s">
        <v>70</v>
      </c>
      <c r="AY582" s="220" t="s">
        <v>126</v>
      </c>
    </row>
    <row r="583" spans="2:51" s="11" customFormat="1" ht="13.5">
      <c r="B583" s="210"/>
      <c r="C583" s="211"/>
      <c r="D583" s="208" t="s">
        <v>171</v>
      </c>
      <c r="E583" s="212" t="s">
        <v>21</v>
      </c>
      <c r="F583" s="213" t="s">
        <v>6556</v>
      </c>
      <c r="G583" s="211"/>
      <c r="H583" s="214">
        <v>9.68</v>
      </c>
      <c r="I583" s="215"/>
      <c r="J583" s="211"/>
      <c r="K583" s="211"/>
      <c r="L583" s="216"/>
      <c r="M583" s="217"/>
      <c r="N583" s="218"/>
      <c r="O583" s="218"/>
      <c r="P583" s="218"/>
      <c r="Q583" s="218"/>
      <c r="R583" s="218"/>
      <c r="S583" s="218"/>
      <c r="T583" s="219"/>
      <c r="AT583" s="220" t="s">
        <v>171</v>
      </c>
      <c r="AU583" s="220" t="s">
        <v>134</v>
      </c>
      <c r="AV583" s="11" t="s">
        <v>134</v>
      </c>
      <c r="AW583" s="11" t="s">
        <v>33</v>
      </c>
      <c r="AX583" s="11" t="s">
        <v>70</v>
      </c>
      <c r="AY583" s="220" t="s">
        <v>126</v>
      </c>
    </row>
    <row r="584" spans="2:51" s="11" customFormat="1" ht="13.5">
      <c r="B584" s="210"/>
      <c r="C584" s="211"/>
      <c r="D584" s="208" t="s">
        <v>171</v>
      </c>
      <c r="E584" s="212" t="s">
        <v>21</v>
      </c>
      <c r="F584" s="213" t="s">
        <v>6557</v>
      </c>
      <c r="G584" s="211"/>
      <c r="H584" s="214">
        <v>9.2799999999999994</v>
      </c>
      <c r="I584" s="215"/>
      <c r="J584" s="211"/>
      <c r="K584" s="211"/>
      <c r="L584" s="216"/>
      <c r="M584" s="217"/>
      <c r="N584" s="218"/>
      <c r="O584" s="218"/>
      <c r="P584" s="218"/>
      <c r="Q584" s="218"/>
      <c r="R584" s="218"/>
      <c r="S584" s="218"/>
      <c r="T584" s="219"/>
      <c r="AT584" s="220" t="s">
        <v>171</v>
      </c>
      <c r="AU584" s="220" t="s">
        <v>134</v>
      </c>
      <c r="AV584" s="11" t="s">
        <v>134</v>
      </c>
      <c r="AW584" s="11" t="s">
        <v>33</v>
      </c>
      <c r="AX584" s="11" t="s">
        <v>70</v>
      </c>
      <c r="AY584" s="220" t="s">
        <v>126</v>
      </c>
    </row>
    <row r="585" spans="2:51" s="11" customFormat="1" ht="13.5">
      <c r="B585" s="210"/>
      <c r="C585" s="211"/>
      <c r="D585" s="208" t="s">
        <v>171</v>
      </c>
      <c r="E585" s="212" t="s">
        <v>21</v>
      </c>
      <c r="F585" s="213" t="s">
        <v>6558</v>
      </c>
      <c r="G585" s="211"/>
      <c r="H585" s="214">
        <v>9.68</v>
      </c>
      <c r="I585" s="215"/>
      <c r="J585" s="211"/>
      <c r="K585" s="211"/>
      <c r="L585" s="216"/>
      <c r="M585" s="217"/>
      <c r="N585" s="218"/>
      <c r="O585" s="218"/>
      <c r="P585" s="218"/>
      <c r="Q585" s="218"/>
      <c r="R585" s="218"/>
      <c r="S585" s="218"/>
      <c r="T585" s="219"/>
      <c r="AT585" s="220" t="s">
        <v>171</v>
      </c>
      <c r="AU585" s="220" t="s">
        <v>134</v>
      </c>
      <c r="AV585" s="11" t="s">
        <v>134</v>
      </c>
      <c r="AW585" s="11" t="s">
        <v>33</v>
      </c>
      <c r="AX585" s="11" t="s">
        <v>70</v>
      </c>
      <c r="AY585" s="220" t="s">
        <v>126</v>
      </c>
    </row>
    <row r="586" spans="2:51" s="11" customFormat="1" ht="13.5">
      <c r="B586" s="210"/>
      <c r="C586" s="211"/>
      <c r="D586" s="208" t="s">
        <v>171</v>
      </c>
      <c r="E586" s="212" t="s">
        <v>21</v>
      </c>
      <c r="F586" s="213" t="s">
        <v>6559</v>
      </c>
      <c r="G586" s="211"/>
      <c r="H586" s="214">
        <v>9.68</v>
      </c>
      <c r="I586" s="215"/>
      <c r="J586" s="211"/>
      <c r="K586" s="211"/>
      <c r="L586" s="216"/>
      <c r="M586" s="217"/>
      <c r="N586" s="218"/>
      <c r="O586" s="218"/>
      <c r="P586" s="218"/>
      <c r="Q586" s="218"/>
      <c r="R586" s="218"/>
      <c r="S586" s="218"/>
      <c r="T586" s="219"/>
      <c r="AT586" s="220" t="s">
        <v>171</v>
      </c>
      <c r="AU586" s="220" t="s">
        <v>134</v>
      </c>
      <c r="AV586" s="11" t="s">
        <v>134</v>
      </c>
      <c r="AW586" s="11" t="s">
        <v>33</v>
      </c>
      <c r="AX586" s="11" t="s">
        <v>70</v>
      </c>
      <c r="AY586" s="220" t="s">
        <v>126</v>
      </c>
    </row>
    <row r="587" spans="2:51" s="11" customFormat="1" ht="13.5">
      <c r="B587" s="210"/>
      <c r="C587" s="211"/>
      <c r="D587" s="208" t="s">
        <v>171</v>
      </c>
      <c r="E587" s="212" t="s">
        <v>21</v>
      </c>
      <c r="F587" s="213" t="s">
        <v>6560</v>
      </c>
      <c r="G587" s="211"/>
      <c r="H587" s="214">
        <v>9.68</v>
      </c>
      <c r="I587" s="215"/>
      <c r="J587" s="211"/>
      <c r="K587" s="211"/>
      <c r="L587" s="216"/>
      <c r="M587" s="217"/>
      <c r="N587" s="218"/>
      <c r="O587" s="218"/>
      <c r="P587" s="218"/>
      <c r="Q587" s="218"/>
      <c r="R587" s="218"/>
      <c r="S587" s="218"/>
      <c r="T587" s="219"/>
      <c r="AT587" s="220" t="s">
        <v>171</v>
      </c>
      <c r="AU587" s="220" t="s">
        <v>134</v>
      </c>
      <c r="AV587" s="11" t="s">
        <v>134</v>
      </c>
      <c r="AW587" s="11" t="s">
        <v>33</v>
      </c>
      <c r="AX587" s="11" t="s">
        <v>70</v>
      </c>
      <c r="AY587" s="220" t="s">
        <v>126</v>
      </c>
    </row>
    <row r="588" spans="2:51" s="11" customFormat="1" ht="13.5">
      <c r="B588" s="210"/>
      <c r="C588" s="211"/>
      <c r="D588" s="208" t="s">
        <v>171</v>
      </c>
      <c r="E588" s="212" t="s">
        <v>21</v>
      </c>
      <c r="F588" s="213" t="s">
        <v>6561</v>
      </c>
      <c r="G588" s="211"/>
      <c r="H588" s="214">
        <v>9.68</v>
      </c>
      <c r="I588" s="215"/>
      <c r="J588" s="211"/>
      <c r="K588" s="211"/>
      <c r="L588" s="216"/>
      <c r="M588" s="217"/>
      <c r="N588" s="218"/>
      <c r="O588" s="218"/>
      <c r="P588" s="218"/>
      <c r="Q588" s="218"/>
      <c r="R588" s="218"/>
      <c r="S588" s="218"/>
      <c r="T588" s="219"/>
      <c r="AT588" s="220" t="s">
        <v>171</v>
      </c>
      <c r="AU588" s="220" t="s">
        <v>134</v>
      </c>
      <c r="AV588" s="11" t="s">
        <v>134</v>
      </c>
      <c r="AW588" s="11" t="s">
        <v>33</v>
      </c>
      <c r="AX588" s="11" t="s">
        <v>70</v>
      </c>
      <c r="AY588" s="220" t="s">
        <v>126</v>
      </c>
    </row>
    <row r="589" spans="2:51" s="11" customFormat="1" ht="13.5">
      <c r="B589" s="210"/>
      <c r="C589" s="211"/>
      <c r="D589" s="208" t="s">
        <v>171</v>
      </c>
      <c r="E589" s="212" t="s">
        <v>21</v>
      </c>
      <c r="F589" s="213" t="s">
        <v>6562</v>
      </c>
      <c r="G589" s="211"/>
      <c r="H589" s="214">
        <v>9.68</v>
      </c>
      <c r="I589" s="215"/>
      <c r="J589" s="211"/>
      <c r="K589" s="211"/>
      <c r="L589" s="216"/>
      <c r="M589" s="217"/>
      <c r="N589" s="218"/>
      <c r="O589" s="218"/>
      <c r="P589" s="218"/>
      <c r="Q589" s="218"/>
      <c r="R589" s="218"/>
      <c r="S589" s="218"/>
      <c r="T589" s="219"/>
      <c r="AT589" s="220" t="s">
        <v>171</v>
      </c>
      <c r="AU589" s="220" t="s">
        <v>134</v>
      </c>
      <c r="AV589" s="11" t="s">
        <v>134</v>
      </c>
      <c r="AW589" s="11" t="s">
        <v>33</v>
      </c>
      <c r="AX589" s="11" t="s">
        <v>70</v>
      </c>
      <c r="AY589" s="220" t="s">
        <v>126</v>
      </c>
    </row>
    <row r="590" spans="2:51" s="11" customFormat="1" ht="13.5">
      <c r="B590" s="210"/>
      <c r="C590" s="211"/>
      <c r="D590" s="208" t="s">
        <v>171</v>
      </c>
      <c r="E590" s="212" t="s">
        <v>21</v>
      </c>
      <c r="F590" s="213" t="s">
        <v>6563</v>
      </c>
      <c r="G590" s="211"/>
      <c r="H590" s="214">
        <v>9.68</v>
      </c>
      <c r="I590" s="215"/>
      <c r="J590" s="211"/>
      <c r="K590" s="211"/>
      <c r="L590" s="216"/>
      <c r="M590" s="217"/>
      <c r="N590" s="218"/>
      <c r="O590" s="218"/>
      <c r="P590" s="218"/>
      <c r="Q590" s="218"/>
      <c r="R590" s="218"/>
      <c r="S590" s="218"/>
      <c r="T590" s="219"/>
      <c r="AT590" s="220" t="s">
        <v>171</v>
      </c>
      <c r="AU590" s="220" t="s">
        <v>134</v>
      </c>
      <c r="AV590" s="11" t="s">
        <v>134</v>
      </c>
      <c r="AW590" s="11" t="s">
        <v>33</v>
      </c>
      <c r="AX590" s="11" t="s">
        <v>70</v>
      </c>
      <c r="AY590" s="220" t="s">
        <v>126</v>
      </c>
    </row>
    <row r="591" spans="2:51" s="11" customFormat="1" ht="13.5">
      <c r="B591" s="210"/>
      <c r="C591" s="211"/>
      <c r="D591" s="208" t="s">
        <v>171</v>
      </c>
      <c r="E591" s="212" t="s">
        <v>21</v>
      </c>
      <c r="F591" s="213" t="s">
        <v>6564</v>
      </c>
      <c r="G591" s="211"/>
      <c r="H591" s="214">
        <v>9.68</v>
      </c>
      <c r="I591" s="215"/>
      <c r="J591" s="211"/>
      <c r="K591" s="211"/>
      <c r="L591" s="216"/>
      <c r="M591" s="217"/>
      <c r="N591" s="218"/>
      <c r="O591" s="218"/>
      <c r="P591" s="218"/>
      <c r="Q591" s="218"/>
      <c r="R591" s="218"/>
      <c r="S591" s="218"/>
      <c r="T591" s="219"/>
      <c r="AT591" s="220" t="s">
        <v>171</v>
      </c>
      <c r="AU591" s="220" t="s">
        <v>134</v>
      </c>
      <c r="AV591" s="11" t="s">
        <v>134</v>
      </c>
      <c r="AW591" s="11" t="s">
        <v>33</v>
      </c>
      <c r="AX591" s="11" t="s">
        <v>70</v>
      </c>
      <c r="AY591" s="220" t="s">
        <v>126</v>
      </c>
    </row>
    <row r="592" spans="2:51" s="11" customFormat="1" ht="13.5">
      <c r="B592" s="210"/>
      <c r="C592" s="211"/>
      <c r="D592" s="208" t="s">
        <v>171</v>
      </c>
      <c r="E592" s="212" t="s">
        <v>21</v>
      </c>
      <c r="F592" s="213" t="s">
        <v>6565</v>
      </c>
      <c r="G592" s="211"/>
      <c r="H592" s="214">
        <v>9.2799999999999994</v>
      </c>
      <c r="I592" s="215"/>
      <c r="J592" s="211"/>
      <c r="K592" s="211"/>
      <c r="L592" s="216"/>
      <c r="M592" s="217"/>
      <c r="N592" s="218"/>
      <c r="O592" s="218"/>
      <c r="P592" s="218"/>
      <c r="Q592" s="218"/>
      <c r="R592" s="218"/>
      <c r="S592" s="218"/>
      <c r="T592" s="219"/>
      <c r="AT592" s="220" t="s">
        <v>171</v>
      </c>
      <c r="AU592" s="220" t="s">
        <v>134</v>
      </c>
      <c r="AV592" s="11" t="s">
        <v>134</v>
      </c>
      <c r="AW592" s="11" t="s">
        <v>33</v>
      </c>
      <c r="AX592" s="11" t="s">
        <v>70</v>
      </c>
      <c r="AY592" s="220" t="s">
        <v>126</v>
      </c>
    </row>
    <row r="593" spans="2:65" s="12" customFormat="1" ht="13.5">
      <c r="B593" s="221"/>
      <c r="C593" s="222"/>
      <c r="D593" s="205" t="s">
        <v>171</v>
      </c>
      <c r="E593" s="248" t="s">
        <v>21</v>
      </c>
      <c r="F593" s="249" t="s">
        <v>174</v>
      </c>
      <c r="G593" s="222"/>
      <c r="H593" s="250">
        <v>393.06</v>
      </c>
      <c r="I593" s="226"/>
      <c r="J593" s="222"/>
      <c r="K593" s="222"/>
      <c r="L593" s="227"/>
      <c r="M593" s="228"/>
      <c r="N593" s="229"/>
      <c r="O593" s="229"/>
      <c r="P593" s="229"/>
      <c r="Q593" s="229"/>
      <c r="R593" s="229"/>
      <c r="S593" s="229"/>
      <c r="T593" s="230"/>
      <c r="AT593" s="231" t="s">
        <v>171</v>
      </c>
      <c r="AU593" s="231" t="s">
        <v>134</v>
      </c>
      <c r="AV593" s="12" t="s">
        <v>133</v>
      </c>
      <c r="AW593" s="12" t="s">
        <v>33</v>
      </c>
      <c r="AX593" s="12" t="s">
        <v>78</v>
      </c>
      <c r="AY593" s="231" t="s">
        <v>126</v>
      </c>
    </row>
    <row r="594" spans="2:65" s="1" customFormat="1" ht="22.5" customHeight="1">
      <c r="B594" s="41"/>
      <c r="C594" s="193" t="s">
        <v>756</v>
      </c>
      <c r="D594" s="193" t="s">
        <v>129</v>
      </c>
      <c r="E594" s="194" t="s">
        <v>6566</v>
      </c>
      <c r="F594" s="195" t="s">
        <v>6567</v>
      </c>
      <c r="G594" s="196" t="s">
        <v>400</v>
      </c>
      <c r="H594" s="197">
        <v>475.71899999999999</v>
      </c>
      <c r="I594" s="198"/>
      <c r="J594" s="199">
        <f>ROUND(I594*H594,2)</f>
        <v>0</v>
      </c>
      <c r="K594" s="195" t="s">
        <v>21</v>
      </c>
      <c r="L594" s="61"/>
      <c r="M594" s="200" t="s">
        <v>21</v>
      </c>
      <c r="N594" s="201" t="s">
        <v>42</v>
      </c>
      <c r="O594" s="42"/>
      <c r="P594" s="202">
        <f>O594*H594</f>
        <v>0</v>
      </c>
      <c r="Q594" s="202">
        <v>0</v>
      </c>
      <c r="R594" s="202">
        <f>Q594*H594</f>
        <v>0</v>
      </c>
      <c r="S594" s="202">
        <v>0</v>
      </c>
      <c r="T594" s="203">
        <f>S594*H594</f>
        <v>0</v>
      </c>
      <c r="AR594" s="24" t="s">
        <v>133</v>
      </c>
      <c r="AT594" s="24" t="s">
        <v>129</v>
      </c>
      <c r="AU594" s="24" t="s">
        <v>134</v>
      </c>
      <c r="AY594" s="24" t="s">
        <v>126</v>
      </c>
      <c r="BE594" s="204">
        <f>IF(N594="základní",J594,0)</f>
        <v>0</v>
      </c>
      <c r="BF594" s="204">
        <f>IF(N594="snížená",J594,0)</f>
        <v>0</v>
      </c>
      <c r="BG594" s="204">
        <f>IF(N594="zákl. přenesená",J594,0)</f>
        <v>0</v>
      </c>
      <c r="BH594" s="204">
        <f>IF(N594="sníž. přenesená",J594,0)</f>
        <v>0</v>
      </c>
      <c r="BI594" s="204">
        <f>IF(N594="nulová",J594,0)</f>
        <v>0</v>
      </c>
      <c r="BJ594" s="24" t="s">
        <v>134</v>
      </c>
      <c r="BK594" s="204">
        <f>ROUND(I594*H594,2)</f>
        <v>0</v>
      </c>
      <c r="BL594" s="24" t="s">
        <v>133</v>
      </c>
      <c r="BM594" s="24" t="s">
        <v>759</v>
      </c>
    </row>
    <row r="595" spans="2:65" s="1" customFormat="1" ht="13.5">
      <c r="B595" s="41"/>
      <c r="C595" s="63"/>
      <c r="D595" s="208" t="s">
        <v>135</v>
      </c>
      <c r="E595" s="63"/>
      <c r="F595" s="209" t="s">
        <v>6567</v>
      </c>
      <c r="G595" s="63"/>
      <c r="H595" s="63"/>
      <c r="I595" s="163"/>
      <c r="J595" s="63"/>
      <c r="K595" s="63"/>
      <c r="L595" s="61"/>
      <c r="M595" s="207"/>
      <c r="N595" s="42"/>
      <c r="O595" s="42"/>
      <c r="P595" s="42"/>
      <c r="Q595" s="42"/>
      <c r="R595" s="42"/>
      <c r="S595" s="42"/>
      <c r="T595" s="78"/>
      <c r="AT595" s="24" t="s">
        <v>135</v>
      </c>
      <c r="AU595" s="24" t="s">
        <v>134</v>
      </c>
    </row>
    <row r="596" spans="2:65" s="11" customFormat="1" ht="13.5">
      <c r="B596" s="210"/>
      <c r="C596" s="211"/>
      <c r="D596" s="208" t="s">
        <v>171</v>
      </c>
      <c r="E596" s="212" t="s">
        <v>21</v>
      </c>
      <c r="F596" s="213" t="s">
        <v>6433</v>
      </c>
      <c r="G596" s="211"/>
      <c r="H596" s="214">
        <v>8.3000000000000007</v>
      </c>
      <c r="I596" s="215"/>
      <c r="J596" s="211"/>
      <c r="K596" s="211"/>
      <c r="L596" s="216"/>
      <c r="M596" s="217"/>
      <c r="N596" s="218"/>
      <c r="O596" s="218"/>
      <c r="P596" s="218"/>
      <c r="Q596" s="218"/>
      <c r="R596" s="218"/>
      <c r="S596" s="218"/>
      <c r="T596" s="219"/>
      <c r="AT596" s="220" t="s">
        <v>171</v>
      </c>
      <c r="AU596" s="220" t="s">
        <v>134</v>
      </c>
      <c r="AV596" s="11" t="s">
        <v>134</v>
      </c>
      <c r="AW596" s="11" t="s">
        <v>33</v>
      </c>
      <c r="AX596" s="11" t="s">
        <v>70</v>
      </c>
      <c r="AY596" s="220" t="s">
        <v>126</v>
      </c>
    </row>
    <row r="597" spans="2:65" s="11" customFormat="1" ht="13.5">
      <c r="B597" s="210"/>
      <c r="C597" s="211"/>
      <c r="D597" s="208" t="s">
        <v>171</v>
      </c>
      <c r="E597" s="212" t="s">
        <v>21</v>
      </c>
      <c r="F597" s="213" t="s">
        <v>6568</v>
      </c>
      <c r="G597" s="211"/>
      <c r="H597" s="214">
        <v>10.75</v>
      </c>
      <c r="I597" s="215"/>
      <c r="J597" s="211"/>
      <c r="K597" s="211"/>
      <c r="L597" s="216"/>
      <c r="M597" s="217"/>
      <c r="N597" s="218"/>
      <c r="O597" s="218"/>
      <c r="P597" s="218"/>
      <c r="Q597" s="218"/>
      <c r="R597" s="218"/>
      <c r="S597" s="218"/>
      <c r="T597" s="219"/>
      <c r="AT597" s="220" t="s">
        <v>171</v>
      </c>
      <c r="AU597" s="220" t="s">
        <v>134</v>
      </c>
      <c r="AV597" s="11" t="s">
        <v>134</v>
      </c>
      <c r="AW597" s="11" t="s">
        <v>33</v>
      </c>
      <c r="AX597" s="11" t="s">
        <v>70</v>
      </c>
      <c r="AY597" s="220" t="s">
        <v>126</v>
      </c>
    </row>
    <row r="598" spans="2:65" s="11" customFormat="1" ht="13.5">
      <c r="B598" s="210"/>
      <c r="C598" s="211"/>
      <c r="D598" s="208" t="s">
        <v>171</v>
      </c>
      <c r="E598" s="212" t="s">
        <v>21</v>
      </c>
      <c r="F598" s="213" t="s">
        <v>6569</v>
      </c>
      <c r="G598" s="211"/>
      <c r="H598" s="214">
        <v>1.1000000000000001</v>
      </c>
      <c r="I598" s="215"/>
      <c r="J598" s="211"/>
      <c r="K598" s="211"/>
      <c r="L598" s="216"/>
      <c r="M598" s="217"/>
      <c r="N598" s="218"/>
      <c r="O598" s="218"/>
      <c r="P598" s="218"/>
      <c r="Q598" s="218"/>
      <c r="R598" s="218"/>
      <c r="S598" s="218"/>
      <c r="T598" s="219"/>
      <c r="AT598" s="220" t="s">
        <v>171</v>
      </c>
      <c r="AU598" s="220" t="s">
        <v>134</v>
      </c>
      <c r="AV598" s="11" t="s">
        <v>134</v>
      </c>
      <c r="AW598" s="11" t="s">
        <v>33</v>
      </c>
      <c r="AX598" s="11" t="s">
        <v>70</v>
      </c>
      <c r="AY598" s="220" t="s">
        <v>126</v>
      </c>
    </row>
    <row r="599" spans="2:65" s="11" customFormat="1" ht="13.5">
      <c r="B599" s="210"/>
      <c r="C599" s="211"/>
      <c r="D599" s="208" t="s">
        <v>171</v>
      </c>
      <c r="E599" s="212" t="s">
        <v>21</v>
      </c>
      <c r="F599" s="213" t="s">
        <v>6570</v>
      </c>
      <c r="G599" s="211"/>
      <c r="H599" s="214">
        <v>10.297000000000001</v>
      </c>
      <c r="I599" s="215"/>
      <c r="J599" s="211"/>
      <c r="K599" s="211"/>
      <c r="L599" s="216"/>
      <c r="M599" s="217"/>
      <c r="N599" s="218"/>
      <c r="O599" s="218"/>
      <c r="P599" s="218"/>
      <c r="Q599" s="218"/>
      <c r="R599" s="218"/>
      <c r="S599" s="218"/>
      <c r="T599" s="219"/>
      <c r="AT599" s="220" t="s">
        <v>171</v>
      </c>
      <c r="AU599" s="220" t="s">
        <v>134</v>
      </c>
      <c r="AV599" s="11" t="s">
        <v>134</v>
      </c>
      <c r="AW599" s="11" t="s">
        <v>33</v>
      </c>
      <c r="AX599" s="11" t="s">
        <v>70</v>
      </c>
      <c r="AY599" s="220" t="s">
        <v>126</v>
      </c>
    </row>
    <row r="600" spans="2:65" s="11" customFormat="1" ht="13.5">
      <c r="B600" s="210"/>
      <c r="C600" s="211"/>
      <c r="D600" s="208" t="s">
        <v>171</v>
      </c>
      <c r="E600" s="212" t="s">
        <v>21</v>
      </c>
      <c r="F600" s="213" t="s">
        <v>6434</v>
      </c>
      <c r="G600" s="211"/>
      <c r="H600" s="214">
        <v>1.52</v>
      </c>
      <c r="I600" s="215"/>
      <c r="J600" s="211"/>
      <c r="K600" s="211"/>
      <c r="L600" s="216"/>
      <c r="M600" s="217"/>
      <c r="N600" s="218"/>
      <c r="O600" s="218"/>
      <c r="P600" s="218"/>
      <c r="Q600" s="218"/>
      <c r="R600" s="218"/>
      <c r="S600" s="218"/>
      <c r="T600" s="219"/>
      <c r="AT600" s="220" t="s">
        <v>171</v>
      </c>
      <c r="AU600" s="220" t="s">
        <v>134</v>
      </c>
      <c r="AV600" s="11" t="s">
        <v>134</v>
      </c>
      <c r="AW600" s="11" t="s">
        <v>33</v>
      </c>
      <c r="AX600" s="11" t="s">
        <v>70</v>
      </c>
      <c r="AY600" s="220" t="s">
        <v>126</v>
      </c>
    </row>
    <row r="601" spans="2:65" s="11" customFormat="1" ht="13.5">
      <c r="B601" s="210"/>
      <c r="C601" s="211"/>
      <c r="D601" s="208" t="s">
        <v>171</v>
      </c>
      <c r="E601" s="212" t="s">
        <v>21</v>
      </c>
      <c r="F601" s="213" t="s">
        <v>6571</v>
      </c>
      <c r="G601" s="211"/>
      <c r="H601" s="214">
        <v>23.593</v>
      </c>
      <c r="I601" s="215"/>
      <c r="J601" s="211"/>
      <c r="K601" s="211"/>
      <c r="L601" s="216"/>
      <c r="M601" s="217"/>
      <c r="N601" s="218"/>
      <c r="O601" s="218"/>
      <c r="P601" s="218"/>
      <c r="Q601" s="218"/>
      <c r="R601" s="218"/>
      <c r="S601" s="218"/>
      <c r="T601" s="219"/>
      <c r="AT601" s="220" t="s">
        <v>171</v>
      </c>
      <c r="AU601" s="220" t="s">
        <v>134</v>
      </c>
      <c r="AV601" s="11" t="s">
        <v>134</v>
      </c>
      <c r="AW601" s="11" t="s">
        <v>33</v>
      </c>
      <c r="AX601" s="11" t="s">
        <v>70</v>
      </c>
      <c r="AY601" s="220" t="s">
        <v>126</v>
      </c>
    </row>
    <row r="602" spans="2:65" s="11" customFormat="1" ht="13.5">
      <c r="B602" s="210"/>
      <c r="C602" s="211"/>
      <c r="D602" s="208" t="s">
        <v>171</v>
      </c>
      <c r="E602" s="212" t="s">
        <v>21</v>
      </c>
      <c r="F602" s="213" t="s">
        <v>6572</v>
      </c>
      <c r="G602" s="211"/>
      <c r="H602" s="214">
        <v>7.6470000000000002</v>
      </c>
      <c r="I602" s="215"/>
      <c r="J602" s="211"/>
      <c r="K602" s="211"/>
      <c r="L602" s="216"/>
      <c r="M602" s="217"/>
      <c r="N602" s="218"/>
      <c r="O602" s="218"/>
      <c r="P602" s="218"/>
      <c r="Q602" s="218"/>
      <c r="R602" s="218"/>
      <c r="S602" s="218"/>
      <c r="T602" s="219"/>
      <c r="AT602" s="220" t="s">
        <v>171</v>
      </c>
      <c r="AU602" s="220" t="s">
        <v>134</v>
      </c>
      <c r="AV602" s="11" t="s">
        <v>134</v>
      </c>
      <c r="AW602" s="11" t="s">
        <v>33</v>
      </c>
      <c r="AX602" s="11" t="s">
        <v>70</v>
      </c>
      <c r="AY602" s="220" t="s">
        <v>126</v>
      </c>
    </row>
    <row r="603" spans="2:65" s="11" customFormat="1" ht="13.5">
      <c r="B603" s="210"/>
      <c r="C603" s="211"/>
      <c r="D603" s="208" t="s">
        <v>171</v>
      </c>
      <c r="E603" s="212" t="s">
        <v>21</v>
      </c>
      <c r="F603" s="213" t="s">
        <v>6573</v>
      </c>
      <c r="G603" s="211"/>
      <c r="H603" s="214">
        <v>27.3</v>
      </c>
      <c r="I603" s="215"/>
      <c r="J603" s="211"/>
      <c r="K603" s="211"/>
      <c r="L603" s="216"/>
      <c r="M603" s="217"/>
      <c r="N603" s="218"/>
      <c r="O603" s="218"/>
      <c r="P603" s="218"/>
      <c r="Q603" s="218"/>
      <c r="R603" s="218"/>
      <c r="S603" s="218"/>
      <c r="T603" s="219"/>
      <c r="AT603" s="220" t="s">
        <v>171</v>
      </c>
      <c r="AU603" s="220" t="s">
        <v>134</v>
      </c>
      <c r="AV603" s="11" t="s">
        <v>134</v>
      </c>
      <c r="AW603" s="11" t="s">
        <v>33</v>
      </c>
      <c r="AX603" s="11" t="s">
        <v>70</v>
      </c>
      <c r="AY603" s="220" t="s">
        <v>126</v>
      </c>
    </row>
    <row r="604" spans="2:65" s="11" customFormat="1" ht="13.5">
      <c r="B604" s="210"/>
      <c r="C604" s="211"/>
      <c r="D604" s="208" t="s">
        <v>171</v>
      </c>
      <c r="E604" s="212" t="s">
        <v>21</v>
      </c>
      <c r="F604" s="213" t="s">
        <v>6574</v>
      </c>
      <c r="G604" s="211"/>
      <c r="H604" s="214">
        <v>3.129</v>
      </c>
      <c r="I604" s="215"/>
      <c r="J604" s="211"/>
      <c r="K604" s="211"/>
      <c r="L604" s="216"/>
      <c r="M604" s="217"/>
      <c r="N604" s="218"/>
      <c r="O604" s="218"/>
      <c r="P604" s="218"/>
      <c r="Q604" s="218"/>
      <c r="R604" s="218"/>
      <c r="S604" s="218"/>
      <c r="T604" s="219"/>
      <c r="AT604" s="220" t="s">
        <v>171</v>
      </c>
      <c r="AU604" s="220" t="s">
        <v>134</v>
      </c>
      <c r="AV604" s="11" t="s">
        <v>134</v>
      </c>
      <c r="AW604" s="11" t="s">
        <v>33</v>
      </c>
      <c r="AX604" s="11" t="s">
        <v>70</v>
      </c>
      <c r="AY604" s="220" t="s">
        <v>126</v>
      </c>
    </row>
    <row r="605" spans="2:65" s="11" customFormat="1" ht="13.5">
      <c r="B605" s="210"/>
      <c r="C605" s="211"/>
      <c r="D605" s="208" t="s">
        <v>171</v>
      </c>
      <c r="E605" s="212" t="s">
        <v>21</v>
      </c>
      <c r="F605" s="213" t="s">
        <v>6575</v>
      </c>
      <c r="G605" s="211"/>
      <c r="H605" s="214">
        <v>2.415</v>
      </c>
      <c r="I605" s="215"/>
      <c r="J605" s="211"/>
      <c r="K605" s="211"/>
      <c r="L605" s="216"/>
      <c r="M605" s="217"/>
      <c r="N605" s="218"/>
      <c r="O605" s="218"/>
      <c r="P605" s="218"/>
      <c r="Q605" s="218"/>
      <c r="R605" s="218"/>
      <c r="S605" s="218"/>
      <c r="T605" s="219"/>
      <c r="AT605" s="220" t="s">
        <v>171</v>
      </c>
      <c r="AU605" s="220" t="s">
        <v>134</v>
      </c>
      <c r="AV605" s="11" t="s">
        <v>134</v>
      </c>
      <c r="AW605" s="11" t="s">
        <v>33</v>
      </c>
      <c r="AX605" s="11" t="s">
        <v>70</v>
      </c>
      <c r="AY605" s="220" t="s">
        <v>126</v>
      </c>
    </row>
    <row r="606" spans="2:65" s="11" customFormat="1" ht="13.5">
      <c r="B606" s="210"/>
      <c r="C606" s="211"/>
      <c r="D606" s="208" t="s">
        <v>171</v>
      </c>
      <c r="E606" s="212" t="s">
        <v>21</v>
      </c>
      <c r="F606" s="213" t="s">
        <v>6576</v>
      </c>
      <c r="G606" s="211"/>
      <c r="H606" s="214">
        <v>2.1</v>
      </c>
      <c r="I606" s="215"/>
      <c r="J606" s="211"/>
      <c r="K606" s="211"/>
      <c r="L606" s="216"/>
      <c r="M606" s="217"/>
      <c r="N606" s="218"/>
      <c r="O606" s="218"/>
      <c r="P606" s="218"/>
      <c r="Q606" s="218"/>
      <c r="R606" s="218"/>
      <c r="S606" s="218"/>
      <c r="T606" s="219"/>
      <c r="AT606" s="220" t="s">
        <v>171</v>
      </c>
      <c r="AU606" s="220" t="s">
        <v>134</v>
      </c>
      <c r="AV606" s="11" t="s">
        <v>134</v>
      </c>
      <c r="AW606" s="11" t="s">
        <v>33</v>
      </c>
      <c r="AX606" s="11" t="s">
        <v>70</v>
      </c>
      <c r="AY606" s="220" t="s">
        <v>126</v>
      </c>
    </row>
    <row r="607" spans="2:65" s="11" customFormat="1" ht="13.5">
      <c r="B607" s="210"/>
      <c r="C607" s="211"/>
      <c r="D607" s="208" t="s">
        <v>171</v>
      </c>
      <c r="E607" s="212" t="s">
        <v>21</v>
      </c>
      <c r="F607" s="213" t="s">
        <v>6577</v>
      </c>
      <c r="G607" s="211"/>
      <c r="H607" s="214">
        <v>49.223999999999997</v>
      </c>
      <c r="I607" s="215"/>
      <c r="J607" s="211"/>
      <c r="K607" s="211"/>
      <c r="L607" s="216"/>
      <c r="M607" s="217"/>
      <c r="N607" s="218"/>
      <c r="O607" s="218"/>
      <c r="P607" s="218"/>
      <c r="Q607" s="218"/>
      <c r="R607" s="218"/>
      <c r="S607" s="218"/>
      <c r="T607" s="219"/>
      <c r="AT607" s="220" t="s">
        <v>171</v>
      </c>
      <c r="AU607" s="220" t="s">
        <v>134</v>
      </c>
      <c r="AV607" s="11" t="s">
        <v>134</v>
      </c>
      <c r="AW607" s="11" t="s">
        <v>33</v>
      </c>
      <c r="AX607" s="11" t="s">
        <v>70</v>
      </c>
      <c r="AY607" s="220" t="s">
        <v>126</v>
      </c>
    </row>
    <row r="608" spans="2:65" s="11" customFormat="1" ht="13.5">
      <c r="B608" s="210"/>
      <c r="C608" s="211"/>
      <c r="D608" s="208" t="s">
        <v>171</v>
      </c>
      <c r="E608" s="212" t="s">
        <v>21</v>
      </c>
      <c r="F608" s="213" t="s">
        <v>6578</v>
      </c>
      <c r="G608" s="211"/>
      <c r="H608" s="214">
        <v>139.18799999999999</v>
      </c>
      <c r="I608" s="215"/>
      <c r="J608" s="211"/>
      <c r="K608" s="211"/>
      <c r="L608" s="216"/>
      <c r="M608" s="217"/>
      <c r="N608" s="218"/>
      <c r="O608" s="218"/>
      <c r="P608" s="218"/>
      <c r="Q608" s="218"/>
      <c r="R608" s="218"/>
      <c r="S608" s="218"/>
      <c r="T608" s="219"/>
      <c r="AT608" s="220" t="s">
        <v>171</v>
      </c>
      <c r="AU608" s="220" t="s">
        <v>134</v>
      </c>
      <c r="AV608" s="11" t="s">
        <v>134</v>
      </c>
      <c r="AW608" s="11" t="s">
        <v>33</v>
      </c>
      <c r="AX608" s="11" t="s">
        <v>70</v>
      </c>
      <c r="AY608" s="220" t="s">
        <v>126</v>
      </c>
    </row>
    <row r="609" spans="2:65" s="11" customFormat="1" ht="13.5">
      <c r="B609" s="210"/>
      <c r="C609" s="211"/>
      <c r="D609" s="208" t="s">
        <v>171</v>
      </c>
      <c r="E609" s="212" t="s">
        <v>21</v>
      </c>
      <c r="F609" s="213" t="s">
        <v>6579</v>
      </c>
      <c r="G609" s="211"/>
      <c r="H609" s="214">
        <v>35.1</v>
      </c>
      <c r="I609" s="215"/>
      <c r="J609" s="211"/>
      <c r="K609" s="211"/>
      <c r="L609" s="216"/>
      <c r="M609" s="217"/>
      <c r="N609" s="218"/>
      <c r="O609" s="218"/>
      <c r="P609" s="218"/>
      <c r="Q609" s="218"/>
      <c r="R609" s="218"/>
      <c r="S609" s="218"/>
      <c r="T609" s="219"/>
      <c r="AT609" s="220" t="s">
        <v>171</v>
      </c>
      <c r="AU609" s="220" t="s">
        <v>134</v>
      </c>
      <c r="AV609" s="11" t="s">
        <v>134</v>
      </c>
      <c r="AW609" s="11" t="s">
        <v>33</v>
      </c>
      <c r="AX609" s="11" t="s">
        <v>70</v>
      </c>
      <c r="AY609" s="220" t="s">
        <v>126</v>
      </c>
    </row>
    <row r="610" spans="2:65" s="11" customFormat="1" ht="13.5">
      <c r="B610" s="210"/>
      <c r="C610" s="211"/>
      <c r="D610" s="208" t="s">
        <v>171</v>
      </c>
      <c r="E610" s="212" t="s">
        <v>21</v>
      </c>
      <c r="F610" s="213" t="s">
        <v>6580</v>
      </c>
      <c r="G610" s="211"/>
      <c r="H610" s="214">
        <v>38.771999999999998</v>
      </c>
      <c r="I610" s="215"/>
      <c r="J610" s="211"/>
      <c r="K610" s="211"/>
      <c r="L610" s="216"/>
      <c r="M610" s="217"/>
      <c r="N610" s="218"/>
      <c r="O610" s="218"/>
      <c r="P610" s="218"/>
      <c r="Q610" s="218"/>
      <c r="R610" s="218"/>
      <c r="S610" s="218"/>
      <c r="T610" s="219"/>
      <c r="AT610" s="220" t="s">
        <v>171</v>
      </c>
      <c r="AU610" s="220" t="s">
        <v>134</v>
      </c>
      <c r="AV610" s="11" t="s">
        <v>134</v>
      </c>
      <c r="AW610" s="11" t="s">
        <v>33</v>
      </c>
      <c r="AX610" s="11" t="s">
        <v>70</v>
      </c>
      <c r="AY610" s="220" t="s">
        <v>126</v>
      </c>
    </row>
    <row r="611" spans="2:65" s="11" customFormat="1" ht="13.5">
      <c r="B611" s="210"/>
      <c r="C611" s="211"/>
      <c r="D611" s="208" t="s">
        <v>171</v>
      </c>
      <c r="E611" s="212" t="s">
        <v>21</v>
      </c>
      <c r="F611" s="213" t="s">
        <v>6581</v>
      </c>
      <c r="G611" s="211"/>
      <c r="H611" s="214">
        <v>30.992000000000001</v>
      </c>
      <c r="I611" s="215"/>
      <c r="J611" s="211"/>
      <c r="K611" s="211"/>
      <c r="L611" s="216"/>
      <c r="M611" s="217"/>
      <c r="N611" s="218"/>
      <c r="O611" s="218"/>
      <c r="P611" s="218"/>
      <c r="Q611" s="218"/>
      <c r="R611" s="218"/>
      <c r="S611" s="218"/>
      <c r="T611" s="219"/>
      <c r="AT611" s="220" t="s">
        <v>171</v>
      </c>
      <c r="AU611" s="220" t="s">
        <v>134</v>
      </c>
      <c r="AV611" s="11" t="s">
        <v>134</v>
      </c>
      <c r="AW611" s="11" t="s">
        <v>33</v>
      </c>
      <c r="AX611" s="11" t="s">
        <v>70</v>
      </c>
      <c r="AY611" s="220" t="s">
        <v>126</v>
      </c>
    </row>
    <row r="612" spans="2:65" s="11" customFormat="1" ht="13.5">
      <c r="B612" s="210"/>
      <c r="C612" s="211"/>
      <c r="D612" s="208" t="s">
        <v>171</v>
      </c>
      <c r="E612" s="212" t="s">
        <v>21</v>
      </c>
      <c r="F612" s="213" t="s">
        <v>6582</v>
      </c>
      <c r="G612" s="211"/>
      <c r="H612" s="214">
        <v>29.224</v>
      </c>
      <c r="I612" s="215"/>
      <c r="J612" s="211"/>
      <c r="K612" s="211"/>
      <c r="L612" s="216"/>
      <c r="M612" s="217"/>
      <c r="N612" s="218"/>
      <c r="O612" s="218"/>
      <c r="P612" s="218"/>
      <c r="Q612" s="218"/>
      <c r="R612" s="218"/>
      <c r="S612" s="218"/>
      <c r="T612" s="219"/>
      <c r="AT612" s="220" t="s">
        <v>171</v>
      </c>
      <c r="AU612" s="220" t="s">
        <v>134</v>
      </c>
      <c r="AV612" s="11" t="s">
        <v>134</v>
      </c>
      <c r="AW612" s="11" t="s">
        <v>33</v>
      </c>
      <c r="AX612" s="11" t="s">
        <v>70</v>
      </c>
      <c r="AY612" s="220" t="s">
        <v>126</v>
      </c>
    </row>
    <row r="613" spans="2:65" s="11" customFormat="1" ht="13.5">
      <c r="B613" s="210"/>
      <c r="C613" s="211"/>
      <c r="D613" s="208" t="s">
        <v>171</v>
      </c>
      <c r="E613" s="212" t="s">
        <v>21</v>
      </c>
      <c r="F613" s="213" t="s">
        <v>6583</v>
      </c>
      <c r="G613" s="211"/>
      <c r="H613" s="214">
        <v>27.82</v>
      </c>
      <c r="I613" s="215"/>
      <c r="J613" s="211"/>
      <c r="K613" s="211"/>
      <c r="L613" s="216"/>
      <c r="M613" s="217"/>
      <c r="N613" s="218"/>
      <c r="O613" s="218"/>
      <c r="P613" s="218"/>
      <c r="Q613" s="218"/>
      <c r="R613" s="218"/>
      <c r="S613" s="218"/>
      <c r="T613" s="219"/>
      <c r="AT613" s="220" t="s">
        <v>171</v>
      </c>
      <c r="AU613" s="220" t="s">
        <v>134</v>
      </c>
      <c r="AV613" s="11" t="s">
        <v>134</v>
      </c>
      <c r="AW613" s="11" t="s">
        <v>33</v>
      </c>
      <c r="AX613" s="11" t="s">
        <v>70</v>
      </c>
      <c r="AY613" s="220" t="s">
        <v>126</v>
      </c>
    </row>
    <row r="614" spans="2:65" s="11" customFormat="1" ht="13.5">
      <c r="B614" s="210"/>
      <c r="C614" s="211"/>
      <c r="D614" s="208" t="s">
        <v>171</v>
      </c>
      <c r="E614" s="212" t="s">
        <v>21</v>
      </c>
      <c r="F614" s="213" t="s">
        <v>6584</v>
      </c>
      <c r="G614" s="211"/>
      <c r="H614" s="214">
        <v>27.248000000000001</v>
      </c>
      <c r="I614" s="215"/>
      <c r="J614" s="211"/>
      <c r="K614" s="211"/>
      <c r="L614" s="216"/>
      <c r="M614" s="217"/>
      <c r="N614" s="218"/>
      <c r="O614" s="218"/>
      <c r="P614" s="218"/>
      <c r="Q614" s="218"/>
      <c r="R614" s="218"/>
      <c r="S614" s="218"/>
      <c r="T614" s="219"/>
      <c r="AT614" s="220" t="s">
        <v>171</v>
      </c>
      <c r="AU614" s="220" t="s">
        <v>134</v>
      </c>
      <c r="AV614" s="11" t="s">
        <v>134</v>
      </c>
      <c r="AW614" s="11" t="s">
        <v>33</v>
      </c>
      <c r="AX614" s="11" t="s">
        <v>70</v>
      </c>
      <c r="AY614" s="220" t="s">
        <v>126</v>
      </c>
    </row>
    <row r="615" spans="2:65" s="12" customFormat="1" ht="13.5">
      <c r="B615" s="221"/>
      <c r="C615" s="222"/>
      <c r="D615" s="205" t="s">
        <v>171</v>
      </c>
      <c r="E615" s="248" t="s">
        <v>21</v>
      </c>
      <c r="F615" s="249" t="s">
        <v>174</v>
      </c>
      <c r="G615" s="222"/>
      <c r="H615" s="250">
        <v>475.71899999999999</v>
      </c>
      <c r="I615" s="226"/>
      <c r="J615" s="222"/>
      <c r="K615" s="222"/>
      <c r="L615" s="227"/>
      <c r="M615" s="228"/>
      <c r="N615" s="229"/>
      <c r="O615" s="229"/>
      <c r="P615" s="229"/>
      <c r="Q615" s="229"/>
      <c r="R615" s="229"/>
      <c r="S615" s="229"/>
      <c r="T615" s="230"/>
      <c r="AT615" s="231" t="s">
        <v>171</v>
      </c>
      <c r="AU615" s="231" t="s">
        <v>134</v>
      </c>
      <c r="AV615" s="12" t="s">
        <v>133</v>
      </c>
      <c r="AW615" s="12" t="s">
        <v>33</v>
      </c>
      <c r="AX615" s="12" t="s">
        <v>78</v>
      </c>
      <c r="AY615" s="231" t="s">
        <v>126</v>
      </c>
    </row>
    <row r="616" spans="2:65" s="1" customFormat="1" ht="31.5" customHeight="1">
      <c r="B616" s="41"/>
      <c r="C616" s="193" t="s">
        <v>520</v>
      </c>
      <c r="D616" s="193" t="s">
        <v>129</v>
      </c>
      <c r="E616" s="194" t="s">
        <v>6585</v>
      </c>
      <c r="F616" s="195" t="s">
        <v>6586</v>
      </c>
      <c r="G616" s="196" t="s">
        <v>400</v>
      </c>
      <c r="H616" s="197">
        <v>1050.107</v>
      </c>
      <c r="I616" s="198"/>
      <c r="J616" s="199">
        <f>ROUND(I616*H616,2)</f>
        <v>0</v>
      </c>
      <c r="K616" s="195" t="s">
        <v>21</v>
      </c>
      <c r="L616" s="61"/>
      <c r="M616" s="200" t="s">
        <v>21</v>
      </c>
      <c r="N616" s="201" t="s">
        <v>42</v>
      </c>
      <c r="O616" s="42"/>
      <c r="P616" s="202">
        <f>O616*H616</f>
        <v>0</v>
      </c>
      <c r="Q616" s="202">
        <v>0</v>
      </c>
      <c r="R616" s="202">
        <f>Q616*H616</f>
        <v>0</v>
      </c>
      <c r="S616" s="202">
        <v>0</v>
      </c>
      <c r="T616" s="203">
        <f>S616*H616</f>
        <v>0</v>
      </c>
      <c r="AR616" s="24" t="s">
        <v>133</v>
      </c>
      <c r="AT616" s="24" t="s">
        <v>129</v>
      </c>
      <c r="AU616" s="24" t="s">
        <v>134</v>
      </c>
      <c r="AY616" s="24" t="s">
        <v>126</v>
      </c>
      <c r="BE616" s="204">
        <f>IF(N616="základní",J616,0)</f>
        <v>0</v>
      </c>
      <c r="BF616" s="204">
        <f>IF(N616="snížená",J616,0)</f>
        <v>0</v>
      </c>
      <c r="BG616" s="204">
        <f>IF(N616="zákl. přenesená",J616,0)</f>
        <v>0</v>
      </c>
      <c r="BH616" s="204">
        <f>IF(N616="sníž. přenesená",J616,0)</f>
        <v>0</v>
      </c>
      <c r="BI616" s="204">
        <f>IF(N616="nulová",J616,0)</f>
        <v>0</v>
      </c>
      <c r="BJ616" s="24" t="s">
        <v>134</v>
      </c>
      <c r="BK616" s="204">
        <f>ROUND(I616*H616,2)</f>
        <v>0</v>
      </c>
      <c r="BL616" s="24" t="s">
        <v>133</v>
      </c>
      <c r="BM616" s="24" t="s">
        <v>764</v>
      </c>
    </row>
    <row r="617" spans="2:65" s="1" customFormat="1" ht="13.5">
      <c r="B617" s="41"/>
      <c r="C617" s="63"/>
      <c r="D617" s="205" t="s">
        <v>135</v>
      </c>
      <c r="E617" s="63"/>
      <c r="F617" s="206" t="s">
        <v>6586</v>
      </c>
      <c r="G617" s="63"/>
      <c r="H617" s="63"/>
      <c r="I617" s="163"/>
      <c r="J617" s="63"/>
      <c r="K617" s="63"/>
      <c r="L617" s="61"/>
      <c r="M617" s="207"/>
      <c r="N617" s="42"/>
      <c r="O617" s="42"/>
      <c r="P617" s="42"/>
      <c r="Q617" s="42"/>
      <c r="R617" s="42"/>
      <c r="S617" s="42"/>
      <c r="T617" s="78"/>
      <c r="AT617" s="24" t="s">
        <v>135</v>
      </c>
      <c r="AU617" s="24" t="s">
        <v>134</v>
      </c>
    </row>
    <row r="618" spans="2:65" s="1" customFormat="1" ht="22.5" customHeight="1">
      <c r="B618" s="41"/>
      <c r="C618" s="193" t="s">
        <v>767</v>
      </c>
      <c r="D618" s="193" t="s">
        <v>129</v>
      </c>
      <c r="E618" s="194" t="s">
        <v>6587</v>
      </c>
      <c r="F618" s="195" t="s">
        <v>6588</v>
      </c>
      <c r="G618" s="196" t="s">
        <v>400</v>
      </c>
      <c r="H618" s="197">
        <v>232.81399999999999</v>
      </c>
      <c r="I618" s="198"/>
      <c r="J618" s="199">
        <f>ROUND(I618*H618,2)</f>
        <v>0</v>
      </c>
      <c r="K618" s="195" t="s">
        <v>21</v>
      </c>
      <c r="L618" s="61"/>
      <c r="M618" s="200" t="s">
        <v>21</v>
      </c>
      <c r="N618" s="201" t="s">
        <v>42</v>
      </c>
      <c r="O618" s="42"/>
      <c r="P618" s="202">
        <f>O618*H618</f>
        <v>0</v>
      </c>
      <c r="Q618" s="202">
        <v>0</v>
      </c>
      <c r="R618" s="202">
        <f>Q618*H618</f>
        <v>0</v>
      </c>
      <c r="S618" s="202">
        <v>0</v>
      </c>
      <c r="T618" s="203">
        <f>S618*H618</f>
        <v>0</v>
      </c>
      <c r="AR618" s="24" t="s">
        <v>133</v>
      </c>
      <c r="AT618" s="24" t="s">
        <v>129</v>
      </c>
      <c r="AU618" s="24" t="s">
        <v>134</v>
      </c>
      <c r="AY618" s="24" t="s">
        <v>126</v>
      </c>
      <c r="BE618" s="204">
        <f>IF(N618="základní",J618,0)</f>
        <v>0</v>
      </c>
      <c r="BF618" s="204">
        <f>IF(N618="snížená",J618,0)</f>
        <v>0</v>
      </c>
      <c r="BG618" s="204">
        <f>IF(N618="zákl. přenesená",J618,0)</f>
        <v>0</v>
      </c>
      <c r="BH618" s="204">
        <f>IF(N618="sníž. přenesená",J618,0)</f>
        <v>0</v>
      </c>
      <c r="BI618" s="204">
        <f>IF(N618="nulová",J618,0)</f>
        <v>0</v>
      </c>
      <c r="BJ618" s="24" t="s">
        <v>134</v>
      </c>
      <c r="BK618" s="204">
        <f>ROUND(I618*H618,2)</f>
        <v>0</v>
      </c>
      <c r="BL618" s="24" t="s">
        <v>133</v>
      </c>
      <c r="BM618" s="24" t="s">
        <v>770</v>
      </c>
    </row>
    <row r="619" spans="2:65" s="1" customFormat="1" ht="13.5">
      <c r="B619" s="41"/>
      <c r="C619" s="63"/>
      <c r="D619" s="208" t="s">
        <v>135</v>
      </c>
      <c r="E619" s="63"/>
      <c r="F619" s="209" t="s">
        <v>6588</v>
      </c>
      <c r="G619" s="63"/>
      <c r="H619" s="63"/>
      <c r="I619" s="163"/>
      <c r="J619" s="63"/>
      <c r="K619" s="63"/>
      <c r="L619" s="61"/>
      <c r="M619" s="207"/>
      <c r="N619" s="42"/>
      <c r="O619" s="42"/>
      <c r="P619" s="42"/>
      <c r="Q619" s="42"/>
      <c r="R619" s="42"/>
      <c r="S619" s="42"/>
      <c r="T619" s="78"/>
      <c r="AT619" s="24" t="s">
        <v>135</v>
      </c>
      <c r="AU619" s="24" t="s">
        <v>134</v>
      </c>
    </row>
    <row r="620" spans="2:65" s="11" customFormat="1" ht="27">
      <c r="B620" s="210"/>
      <c r="C620" s="211"/>
      <c r="D620" s="208" t="s">
        <v>171</v>
      </c>
      <c r="E620" s="212" t="s">
        <v>21</v>
      </c>
      <c r="F620" s="213" t="s">
        <v>6589</v>
      </c>
      <c r="G620" s="211"/>
      <c r="H620" s="214">
        <v>31.062999999999999</v>
      </c>
      <c r="I620" s="215"/>
      <c r="J620" s="211"/>
      <c r="K620" s="211"/>
      <c r="L620" s="216"/>
      <c r="M620" s="217"/>
      <c r="N620" s="218"/>
      <c r="O620" s="218"/>
      <c r="P620" s="218"/>
      <c r="Q620" s="218"/>
      <c r="R620" s="218"/>
      <c r="S620" s="218"/>
      <c r="T620" s="219"/>
      <c r="AT620" s="220" t="s">
        <v>171</v>
      </c>
      <c r="AU620" s="220" t="s">
        <v>134</v>
      </c>
      <c r="AV620" s="11" t="s">
        <v>134</v>
      </c>
      <c r="AW620" s="11" t="s">
        <v>33</v>
      </c>
      <c r="AX620" s="11" t="s">
        <v>70</v>
      </c>
      <c r="AY620" s="220" t="s">
        <v>126</v>
      </c>
    </row>
    <row r="621" spans="2:65" s="11" customFormat="1" ht="13.5">
      <c r="B621" s="210"/>
      <c r="C621" s="211"/>
      <c r="D621" s="208" t="s">
        <v>171</v>
      </c>
      <c r="E621" s="212" t="s">
        <v>21</v>
      </c>
      <c r="F621" s="213" t="s">
        <v>6590</v>
      </c>
      <c r="G621" s="211"/>
      <c r="H621" s="214">
        <v>-2.5339999999999998</v>
      </c>
      <c r="I621" s="215"/>
      <c r="J621" s="211"/>
      <c r="K621" s="211"/>
      <c r="L621" s="216"/>
      <c r="M621" s="217"/>
      <c r="N621" s="218"/>
      <c r="O621" s="218"/>
      <c r="P621" s="218"/>
      <c r="Q621" s="218"/>
      <c r="R621" s="218"/>
      <c r="S621" s="218"/>
      <c r="T621" s="219"/>
      <c r="AT621" s="220" t="s">
        <v>171</v>
      </c>
      <c r="AU621" s="220" t="s">
        <v>134</v>
      </c>
      <c r="AV621" s="11" t="s">
        <v>134</v>
      </c>
      <c r="AW621" s="11" t="s">
        <v>33</v>
      </c>
      <c r="AX621" s="11" t="s">
        <v>70</v>
      </c>
      <c r="AY621" s="220" t="s">
        <v>126</v>
      </c>
    </row>
    <row r="622" spans="2:65" s="11" customFormat="1" ht="40.5">
      <c r="B622" s="210"/>
      <c r="C622" s="211"/>
      <c r="D622" s="208" t="s">
        <v>171</v>
      </c>
      <c r="E622" s="212" t="s">
        <v>21</v>
      </c>
      <c r="F622" s="213" t="s">
        <v>6591</v>
      </c>
      <c r="G622" s="211"/>
      <c r="H622" s="214">
        <v>83.974999999999994</v>
      </c>
      <c r="I622" s="215"/>
      <c r="J622" s="211"/>
      <c r="K622" s="211"/>
      <c r="L622" s="216"/>
      <c r="M622" s="217"/>
      <c r="N622" s="218"/>
      <c r="O622" s="218"/>
      <c r="P622" s="218"/>
      <c r="Q622" s="218"/>
      <c r="R622" s="218"/>
      <c r="S622" s="218"/>
      <c r="T622" s="219"/>
      <c r="AT622" s="220" t="s">
        <v>171</v>
      </c>
      <c r="AU622" s="220" t="s">
        <v>134</v>
      </c>
      <c r="AV622" s="11" t="s">
        <v>134</v>
      </c>
      <c r="AW622" s="11" t="s">
        <v>33</v>
      </c>
      <c r="AX622" s="11" t="s">
        <v>70</v>
      </c>
      <c r="AY622" s="220" t="s">
        <v>126</v>
      </c>
    </row>
    <row r="623" spans="2:65" s="11" customFormat="1" ht="13.5">
      <c r="B623" s="210"/>
      <c r="C623" s="211"/>
      <c r="D623" s="208" t="s">
        <v>171</v>
      </c>
      <c r="E623" s="212" t="s">
        <v>21</v>
      </c>
      <c r="F623" s="213" t="s">
        <v>6592</v>
      </c>
      <c r="G623" s="211"/>
      <c r="H623" s="214">
        <v>-12.523999999999999</v>
      </c>
      <c r="I623" s="215"/>
      <c r="J623" s="211"/>
      <c r="K623" s="211"/>
      <c r="L623" s="216"/>
      <c r="M623" s="217"/>
      <c r="N623" s="218"/>
      <c r="O623" s="218"/>
      <c r="P623" s="218"/>
      <c r="Q623" s="218"/>
      <c r="R623" s="218"/>
      <c r="S623" s="218"/>
      <c r="T623" s="219"/>
      <c r="AT623" s="220" t="s">
        <v>171</v>
      </c>
      <c r="AU623" s="220" t="s">
        <v>134</v>
      </c>
      <c r="AV623" s="11" t="s">
        <v>134</v>
      </c>
      <c r="AW623" s="11" t="s">
        <v>33</v>
      </c>
      <c r="AX623" s="11" t="s">
        <v>70</v>
      </c>
      <c r="AY623" s="220" t="s">
        <v>126</v>
      </c>
    </row>
    <row r="624" spans="2:65" s="11" customFormat="1" ht="13.5">
      <c r="B624" s="210"/>
      <c r="C624" s="211"/>
      <c r="D624" s="208" t="s">
        <v>171</v>
      </c>
      <c r="E624" s="212" t="s">
        <v>21</v>
      </c>
      <c r="F624" s="213" t="s">
        <v>6593</v>
      </c>
      <c r="G624" s="211"/>
      <c r="H624" s="214">
        <v>2.4</v>
      </c>
      <c r="I624" s="215"/>
      <c r="J624" s="211"/>
      <c r="K624" s="211"/>
      <c r="L624" s="216"/>
      <c r="M624" s="217"/>
      <c r="N624" s="218"/>
      <c r="O624" s="218"/>
      <c r="P624" s="218"/>
      <c r="Q624" s="218"/>
      <c r="R624" s="218"/>
      <c r="S624" s="218"/>
      <c r="T624" s="219"/>
      <c r="AT624" s="220" t="s">
        <v>171</v>
      </c>
      <c r="AU624" s="220" t="s">
        <v>134</v>
      </c>
      <c r="AV624" s="11" t="s">
        <v>134</v>
      </c>
      <c r="AW624" s="11" t="s">
        <v>33</v>
      </c>
      <c r="AX624" s="11" t="s">
        <v>70</v>
      </c>
      <c r="AY624" s="220" t="s">
        <v>126</v>
      </c>
    </row>
    <row r="625" spans="2:65" s="11" customFormat="1" ht="13.5">
      <c r="B625" s="210"/>
      <c r="C625" s="211"/>
      <c r="D625" s="208" t="s">
        <v>171</v>
      </c>
      <c r="E625" s="212" t="s">
        <v>21</v>
      </c>
      <c r="F625" s="213" t="s">
        <v>6594</v>
      </c>
      <c r="G625" s="211"/>
      <c r="H625" s="214">
        <v>10.725</v>
      </c>
      <c r="I625" s="215"/>
      <c r="J625" s="211"/>
      <c r="K625" s="211"/>
      <c r="L625" s="216"/>
      <c r="M625" s="217"/>
      <c r="N625" s="218"/>
      <c r="O625" s="218"/>
      <c r="P625" s="218"/>
      <c r="Q625" s="218"/>
      <c r="R625" s="218"/>
      <c r="S625" s="218"/>
      <c r="T625" s="219"/>
      <c r="AT625" s="220" t="s">
        <v>171</v>
      </c>
      <c r="AU625" s="220" t="s">
        <v>134</v>
      </c>
      <c r="AV625" s="11" t="s">
        <v>134</v>
      </c>
      <c r="AW625" s="11" t="s">
        <v>33</v>
      </c>
      <c r="AX625" s="11" t="s">
        <v>70</v>
      </c>
      <c r="AY625" s="220" t="s">
        <v>126</v>
      </c>
    </row>
    <row r="626" spans="2:65" s="11" customFormat="1" ht="13.5">
      <c r="B626" s="210"/>
      <c r="C626" s="211"/>
      <c r="D626" s="208" t="s">
        <v>171</v>
      </c>
      <c r="E626" s="212" t="s">
        <v>21</v>
      </c>
      <c r="F626" s="213" t="s">
        <v>6595</v>
      </c>
      <c r="G626" s="211"/>
      <c r="H626" s="214">
        <v>21.271000000000001</v>
      </c>
      <c r="I626" s="215"/>
      <c r="J626" s="211"/>
      <c r="K626" s="211"/>
      <c r="L626" s="216"/>
      <c r="M626" s="217"/>
      <c r="N626" s="218"/>
      <c r="O626" s="218"/>
      <c r="P626" s="218"/>
      <c r="Q626" s="218"/>
      <c r="R626" s="218"/>
      <c r="S626" s="218"/>
      <c r="T626" s="219"/>
      <c r="AT626" s="220" t="s">
        <v>171</v>
      </c>
      <c r="AU626" s="220" t="s">
        <v>134</v>
      </c>
      <c r="AV626" s="11" t="s">
        <v>134</v>
      </c>
      <c r="AW626" s="11" t="s">
        <v>33</v>
      </c>
      <c r="AX626" s="11" t="s">
        <v>70</v>
      </c>
      <c r="AY626" s="220" t="s">
        <v>126</v>
      </c>
    </row>
    <row r="627" spans="2:65" s="11" customFormat="1" ht="13.5">
      <c r="B627" s="210"/>
      <c r="C627" s="211"/>
      <c r="D627" s="208" t="s">
        <v>171</v>
      </c>
      <c r="E627" s="212" t="s">
        <v>21</v>
      </c>
      <c r="F627" s="213" t="s">
        <v>6596</v>
      </c>
      <c r="G627" s="211"/>
      <c r="H627" s="214">
        <v>22.024000000000001</v>
      </c>
      <c r="I627" s="215"/>
      <c r="J627" s="211"/>
      <c r="K627" s="211"/>
      <c r="L627" s="216"/>
      <c r="M627" s="217"/>
      <c r="N627" s="218"/>
      <c r="O627" s="218"/>
      <c r="P627" s="218"/>
      <c r="Q627" s="218"/>
      <c r="R627" s="218"/>
      <c r="S627" s="218"/>
      <c r="T627" s="219"/>
      <c r="AT627" s="220" t="s">
        <v>171</v>
      </c>
      <c r="AU627" s="220" t="s">
        <v>134</v>
      </c>
      <c r="AV627" s="11" t="s">
        <v>134</v>
      </c>
      <c r="AW627" s="11" t="s">
        <v>33</v>
      </c>
      <c r="AX627" s="11" t="s">
        <v>70</v>
      </c>
      <c r="AY627" s="220" t="s">
        <v>126</v>
      </c>
    </row>
    <row r="628" spans="2:65" s="11" customFormat="1" ht="13.5">
      <c r="B628" s="210"/>
      <c r="C628" s="211"/>
      <c r="D628" s="208" t="s">
        <v>171</v>
      </c>
      <c r="E628" s="212" t="s">
        <v>21</v>
      </c>
      <c r="F628" s="213" t="s">
        <v>6597</v>
      </c>
      <c r="G628" s="211"/>
      <c r="H628" s="214">
        <v>26.597999999999999</v>
      </c>
      <c r="I628" s="215"/>
      <c r="J628" s="211"/>
      <c r="K628" s="211"/>
      <c r="L628" s="216"/>
      <c r="M628" s="217"/>
      <c r="N628" s="218"/>
      <c r="O628" s="218"/>
      <c r="P628" s="218"/>
      <c r="Q628" s="218"/>
      <c r="R628" s="218"/>
      <c r="S628" s="218"/>
      <c r="T628" s="219"/>
      <c r="AT628" s="220" t="s">
        <v>171</v>
      </c>
      <c r="AU628" s="220" t="s">
        <v>134</v>
      </c>
      <c r="AV628" s="11" t="s">
        <v>134</v>
      </c>
      <c r="AW628" s="11" t="s">
        <v>33</v>
      </c>
      <c r="AX628" s="11" t="s">
        <v>70</v>
      </c>
      <c r="AY628" s="220" t="s">
        <v>126</v>
      </c>
    </row>
    <row r="629" spans="2:65" s="11" customFormat="1" ht="13.5">
      <c r="B629" s="210"/>
      <c r="C629" s="211"/>
      <c r="D629" s="208" t="s">
        <v>171</v>
      </c>
      <c r="E629" s="212" t="s">
        <v>21</v>
      </c>
      <c r="F629" s="213" t="s">
        <v>6598</v>
      </c>
      <c r="G629" s="211"/>
      <c r="H629" s="214">
        <v>25.193999999999999</v>
      </c>
      <c r="I629" s="215"/>
      <c r="J629" s="211"/>
      <c r="K629" s="211"/>
      <c r="L629" s="216"/>
      <c r="M629" s="217"/>
      <c r="N629" s="218"/>
      <c r="O629" s="218"/>
      <c r="P629" s="218"/>
      <c r="Q629" s="218"/>
      <c r="R629" s="218"/>
      <c r="S629" s="218"/>
      <c r="T629" s="219"/>
      <c r="AT629" s="220" t="s">
        <v>171</v>
      </c>
      <c r="AU629" s="220" t="s">
        <v>134</v>
      </c>
      <c r="AV629" s="11" t="s">
        <v>134</v>
      </c>
      <c r="AW629" s="11" t="s">
        <v>33</v>
      </c>
      <c r="AX629" s="11" t="s">
        <v>70</v>
      </c>
      <c r="AY629" s="220" t="s">
        <v>126</v>
      </c>
    </row>
    <row r="630" spans="2:65" s="11" customFormat="1" ht="13.5">
      <c r="B630" s="210"/>
      <c r="C630" s="211"/>
      <c r="D630" s="208" t="s">
        <v>171</v>
      </c>
      <c r="E630" s="212" t="s">
        <v>21</v>
      </c>
      <c r="F630" s="213" t="s">
        <v>6599</v>
      </c>
      <c r="G630" s="211"/>
      <c r="H630" s="214">
        <v>24.622</v>
      </c>
      <c r="I630" s="215"/>
      <c r="J630" s="211"/>
      <c r="K630" s="211"/>
      <c r="L630" s="216"/>
      <c r="M630" s="217"/>
      <c r="N630" s="218"/>
      <c r="O630" s="218"/>
      <c r="P630" s="218"/>
      <c r="Q630" s="218"/>
      <c r="R630" s="218"/>
      <c r="S630" s="218"/>
      <c r="T630" s="219"/>
      <c r="AT630" s="220" t="s">
        <v>171</v>
      </c>
      <c r="AU630" s="220" t="s">
        <v>134</v>
      </c>
      <c r="AV630" s="11" t="s">
        <v>134</v>
      </c>
      <c r="AW630" s="11" t="s">
        <v>33</v>
      </c>
      <c r="AX630" s="11" t="s">
        <v>70</v>
      </c>
      <c r="AY630" s="220" t="s">
        <v>126</v>
      </c>
    </row>
    <row r="631" spans="2:65" s="12" customFormat="1" ht="13.5">
      <c r="B631" s="221"/>
      <c r="C631" s="222"/>
      <c r="D631" s="205" t="s">
        <v>171</v>
      </c>
      <c r="E631" s="248" t="s">
        <v>21</v>
      </c>
      <c r="F631" s="249" t="s">
        <v>174</v>
      </c>
      <c r="G631" s="222"/>
      <c r="H631" s="250">
        <v>232.81399999999999</v>
      </c>
      <c r="I631" s="226"/>
      <c r="J631" s="222"/>
      <c r="K631" s="222"/>
      <c r="L631" s="227"/>
      <c r="M631" s="228"/>
      <c r="N631" s="229"/>
      <c r="O631" s="229"/>
      <c r="P631" s="229"/>
      <c r="Q631" s="229"/>
      <c r="R631" s="229"/>
      <c r="S631" s="229"/>
      <c r="T631" s="230"/>
      <c r="AT631" s="231" t="s">
        <v>171</v>
      </c>
      <c r="AU631" s="231" t="s">
        <v>134</v>
      </c>
      <c r="AV631" s="12" t="s">
        <v>133</v>
      </c>
      <c r="AW631" s="12" t="s">
        <v>33</v>
      </c>
      <c r="AX631" s="12" t="s">
        <v>78</v>
      </c>
      <c r="AY631" s="231" t="s">
        <v>126</v>
      </c>
    </row>
    <row r="632" spans="2:65" s="1" customFormat="1" ht="22.5" customHeight="1">
      <c r="B632" s="41"/>
      <c r="C632" s="193" t="s">
        <v>525</v>
      </c>
      <c r="D632" s="193" t="s">
        <v>129</v>
      </c>
      <c r="E632" s="194" t="s">
        <v>1147</v>
      </c>
      <c r="F632" s="195" t="s">
        <v>1148</v>
      </c>
      <c r="G632" s="196" t="s">
        <v>400</v>
      </c>
      <c r="H632" s="197">
        <v>819.95799999999997</v>
      </c>
      <c r="I632" s="198"/>
      <c r="J632" s="199">
        <f>ROUND(I632*H632,2)</f>
        <v>0</v>
      </c>
      <c r="K632" s="195" t="s">
        <v>21</v>
      </c>
      <c r="L632" s="61"/>
      <c r="M632" s="200" t="s">
        <v>21</v>
      </c>
      <c r="N632" s="201" t="s">
        <v>42</v>
      </c>
      <c r="O632" s="42"/>
      <c r="P632" s="202">
        <f>O632*H632</f>
        <v>0</v>
      </c>
      <c r="Q632" s="202">
        <v>0</v>
      </c>
      <c r="R632" s="202">
        <f>Q632*H632</f>
        <v>0</v>
      </c>
      <c r="S632" s="202">
        <v>0</v>
      </c>
      <c r="T632" s="203">
        <f>S632*H632</f>
        <v>0</v>
      </c>
      <c r="AR632" s="24" t="s">
        <v>133</v>
      </c>
      <c r="AT632" s="24" t="s">
        <v>129</v>
      </c>
      <c r="AU632" s="24" t="s">
        <v>134</v>
      </c>
      <c r="AY632" s="24" t="s">
        <v>126</v>
      </c>
      <c r="BE632" s="204">
        <f>IF(N632="základní",J632,0)</f>
        <v>0</v>
      </c>
      <c r="BF632" s="204">
        <f>IF(N632="snížená",J632,0)</f>
        <v>0</v>
      </c>
      <c r="BG632" s="204">
        <f>IF(N632="zákl. přenesená",J632,0)</f>
        <v>0</v>
      </c>
      <c r="BH632" s="204">
        <f>IF(N632="sníž. přenesená",J632,0)</f>
        <v>0</v>
      </c>
      <c r="BI632" s="204">
        <f>IF(N632="nulová",J632,0)</f>
        <v>0</v>
      </c>
      <c r="BJ632" s="24" t="s">
        <v>134</v>
      </c>
      <c r="BK632" s="204">
        <f>ROUND(I632*H632,2)</f>
        <v>0</v>
      </c>
      <c r="BL632" s="24" t="s">
        <v>133</v>
      </c>
      <c r="BM632" s="24" t="s">
        <v>779</v>
      </c>
    </row>
    <row r="633" spans="2:65" s="1" customFormat="1" ht="13.5">
      <c r="B633" s="41"/>
      <c r="C633" s="63"/>
      <c r="D633" s="208" t="s">
        <v>135</v>
      </c>
      <c r="E633" s="63"/>
      <c r="F633" s="209" t="s">
        <v>1148</v>
      </c>
      <c r="G633" s="63"/>
      <c r="H633" s="63"/>
      <c r="I633" s="163"/>
      <c r="J633" s="63"/>
      <c r="K633" s="63"/>
      <c r="L633" s="61"/>
      <c r="M633" s="207"/>
      <c r="N633" s="42"/>
      <c r="O633" s="42"/>
      <c r="P633" s="42"/>
      <c r="Q633" s="42"/>
      <c r="R633" s="42"/>
      <c r="S633" s="42"/>
      <c r="T633" s="78"/>
      <c r="AT633" s="24" t="s">
        <v>135</v>
      </c>
      <c r="AU633" s="24" t="s">
        <v>134</v>
      </c>
    </row>
    <row r="634" spans="2:65" s="11" customFormat="1" ht="13.5">
      <c r="B634" s="210"/>
      <c r="C634" s="211"/>
      <c r="D634" s="208" t="s">
        <v>171</v>
      </c>
      <c r="E634" s="212" t="s">
        <v>21</v>
      </c>
      <c r="F634" s="213" t="s">
        <v>6600</v>
      </c>
      <c r="G634" s="211"/>
      <c r="H634" s="214">
        <v>819.95799999999997</v>
      </c>
      <c r="I634" s="215"/>
      <c r="J634" s="211"/>
      <c r="K634" s="211"/>
      <c r="L634" s="216"/>
      <c r="M634" s="217"/>
      <c r="N634" s="218"/>
      <c r="O634" s="218"/>
      <c r="P634" s="218"/>
      <c r="Q634" s="218"/>
      <c r="R634" s="218"/>
      <c r="S634" s="218"/>
      <c r="T634" s="219"/>
      <c r="AT634" s="220" t="s">
        <v>171</v>
      </c>
      <c r="AU634" s="220" t="s">
        <v>134</v>
      </c>
      <c r="AV634" s="11" t="s">
        <v>134</v>
      </c>
      <c r="AW634" s="11" t="s">
        <v>33</v>
      </c>
      <c r="AX634" s="11" t="s">
        <v>70</v>
      </c>
      <c r="AY634" s="220" t="s">
        <v>126</v>
      </c>
    </row>
    <row r="635" spans="2:65" s="12" customFormat="1" ht="13.5">
      <c r="B635" s="221"/>
      <c r="C635" s="222"/>
      <c r="D635" s="205" t="s">
        <v>171</v>
      </c>
      <c r="E635" s="248" t="s">
        <v>21</v>
      </c>
      <c r="F635" s="249" t="s">
        <v>174</v>
      </c>
      <c r="G635" s="222"/>
      <c r="H635" s="250">
        <v>819.95799999999997</v>
      </c>
      <c r="I635" s="226"/>
      <c r="J635" s="222"/>
      <c r="K635" s="222"/>
      <c r="L635" s="227"/>
      <c r="M635" s="228"/>
      <c r="N635" s="229"/>
      <c r="O635" s="229"/>
      <c r="P635" s="229"/>
      <c r="Q635" s="229"/>
      <c r="R635" s="229"/>
      <c r="S635" s="229"/>
      <c r="T635" s="230"/>
      <c r="AT635" s="231" t="s">
        <v>171</v>
      </c>
      <c r="AU635" s="231" t="s">
        <v>134</v>
      </c>
      <c r="AV635" s="12" t="s">
        <v>133</v>
      </c>
      <c r="AW635" s="12" t="s">
        <v>33</v>
      </c>
      <c r="AX635" s="12" t="s">
        <v>78</v>
      </c>
      <c r="AY635" s="231" t="s">
        <v>126</v>
      </c>
    </row>
    <row r="636" spans="2:65" s="1" customFormat="1" ht="22.5" customHeight="1">
      <c r="B636" s="41"/>
      <c r="C636" s="193" t="s">
        <v>781</v>
      </c>
      <c r="D636" s="193" t="s">
        <v>129</v>
      </c>
      <c r="E636" s="194" t="s">
        <v>1154</v>
      </c>
      <c r="F636" s="195" t="s">
        <v>1155</v>
      </c>
      <c r="G636" s="196" t="s">
        <v>400</v>
      </c>
      <c r="H636" s="197">
        <v>819.95799999999997</v>
      </c>
      <c r="I636" s="198"/>
      <c r="J636" s="199">
        <f>ROUND(I636*H636,2)</f>
        <v>0</v>
      </c>
      <c r="K636" s="195" t="s">
        <v>21</v>
      </c>
      <c r="L636" s="61"/>
      <c r="M636" s="200" t="s">
        <v>21</v>
      </c>
      <c r="N636" s="201" t="s">
        <v>42</v>
      </c>
      <c r="O636" s="42"/>
      <c r="P636" s="202">
        <f>O636*H636</f>
        <v>0</v>
      </c>
      <c r="Q636" s="202">
        <v>0</v>
      </c>
      <c r="R636" s="202">
        <f>Q636*H636</f>
        <v>0</v>
      </c>
      <c r="S636" s="202">
        <v>0</v>
      </c>
      <c r="T636" s="203">
        <f>S636*H636</f>
        <v>0</v>
      </c>
      <c r="AR636" s="24" t="s">
        <v>133</v>
      </c>
      <c r="AT636" s="24" t="s">
        <v>129</v>
      </c>
      <c r="AU636" s="24" t="s">
        <v>134</v>
      </c>
      <c r="AY636" s="24" t="s">
        <v>126</v>
      </c>
      <c r="BE636" s="204">
        <f>IF(N636="základní",J636,0)</f>
        <v>0</v>
      </c>
      <c r="BF636" s="204">
        <f>IF(N636="snížená",J636,0)</f>
        <v>0</v>
      </c>
      <c r="BG636" s="204">
        <f>IF(N636="zákl. přenesená",J636,0)</f>
        <v>0</v>
      </c>
      <c r="BH636" s="204">
        <f>IF(N636="sníž. přenesená",J636,0)</f>
        <v>0</v>
      </c>
      <c r="BI636" s="204">
        <f>IF(N636="nulová",J636,0)</f>
        <v>0</v>
      </c>
      <c r="BJ636" s="24" t="s">
        <v>134</v>
      </c>
      <c r="BK636" s="204">
        <f>ROUND(I636*H636,2)</f>
        <v>0</v>
      </c>
      <c r="BL636" s="24" t="s">
        <v>133</v>
      </c>
      <c r="BM636" s="24" t="s">
        <v>784</v>
      </c>
    </row>
    <row r="637" spans="2:65" s="1" customFormat="1" ht="13.5">
      <c r="B637" s="41"/>
      <c r="C637" s="63"/>
      <c r="D637" s="205" t="s">
        <v>135</v>
      </c>
      <c r="E637" s="63"/>
      <c r="F637" s="206" t="s">
        <v>6601</v>
      </c>
      <c r="G637" s="63"/>
      <c r="H637" s="63"/>
      <c r="I637" s="163"/>
      <c r="J637" s="63"/>
      <c r="K637" s="63"/>
      <c r="L637" s="61"/>
      <c r="M637" s="207"/>
      <c r="N637" s="42"/>
      <c r="O637" s="42"/>
      <c r="P637" s="42"/>
      <c r="Q637" s="42"/>
      <c r="R637" s="42"/>
      <c r="S637" s="42"/>
      <c r="T637" s="78"/>
      <c r="AT637" s="24" t="s">
        <v>135</v>
      </c>
      <c r="AU637" s="24" t="s">
        <v>134</v>
      </c>
    </row>
    <row r="638" spans="2:65" s="1" customFormat="1" ht="22.5" customHeight="1">
      <c r="B638" s="41"/>
      <c r="C638" s="193" t="s">
        <v>532</v>
      </c>
      <c r="D638" s="193" t="s">
        <v>129</v>
      </c>
      <c r="E638" s="194" t="s">
        <v>6602</v>
      </c>
      <c r="F638" s="195" t="s">
        <v>6603</v>
      </c>
      <c r="G638" s="196" t="s">
        <v>400</v>
      </c>
      <c r="H638" s="197">
        <v>70.661000000000001</v>
      </c>
      <c r="I638" s="198"/>
      <c r="J638" s="199">
        <f>ROUND(I638*H638,2)</f>
        <v>0</v>
      </c>
      <c r="K638" s="195" t="s">
        <v>21</v>
      </c>
      <c r="L638" s="61"/>
      <c r="M638" s="200" t="s">
        <v>21</v>
      </c>
      <c r="N638" s="201" t="s">
        <v>42</v>
      </c>
      <c r="O638" s="42"/>
      <c r="P638" s="202">
        <f>O638*H638</f>
        <v>0</v>
      </c>
      <c r="Q638" s="202">
        <v>0</v>
      </c>
      <c r="R638" s="202">
        <f>Q638*H638</f>
        <v>0</v>
      </c>
      <c r="S638" s="202">
        <v>0</v>
      </c>
      <c r="T638" s="203">
        <f>S638*H638</f>
        <v>0</v>
      </c>
      <c r="AR638" s="24" t="s">
        <v>133</v>
      </c>
      <c r="AT638" s="24" t="s">
        <v>129</v>
      </c>
      <c r="AU638" s="24" t="s">
        <v>134</v>
      </c>
      <c r="AY638" s="24" t="s">
        <v>126</v>
      </c>
      <c r="BE638" s="204">
        <f>IF(N638="základní",J638,0)</f>
        <v>0</v>
      </c>
      <c r="BF638" s="204">
        <f>IF(N638="snížená",J638,0)</f>
        <v>0</v>
      </c>
      <c r="BG638" s="204">
        <f>IF(N638="zákl. přenesená",J638,0)</f>
        <v>0</v>
      </c>
      <c r="BH638" s="204">
        <f>IF(N638="sníž. přenesená",J638,0)</f>
        <v>0</v>
      </c>
      <c r="BI638" s="204">
        <f>IF(N638="nulová",J638,0)</f>
        <v>0</v>
      </c>
      <c r="BJ638" s="24" t="s">
        <v>134</v>
      </c>
      <c r="BK638" s="204">
        <f>ROUND(I638*H638,2)</f>
        <v>0</v>
      </c>
      <c r="BL638" s="24" t="s">
        <v>133</v>
      </c>
      <c r="BM638" s="24" t="s">
        <v>788</v>
      </c>
    </row>
    <row r="639" spans="2:65" s="1" customFormat="1" ht="13.5">
      <c r="B639" s="41"/>
      <c r="C639" s="63"/>
      <c r="D639" s="208" t="s">
        <v>135</v>
      </c>
      <c r="E639" s="63"/>
      <c r="F639" s="209" t="s">
        <v>6603</v>
      </c>
      <c r="G639" s="63"/>
      <c r="H639" s="63"/>
      <c r="I639" s="163"/>
      <c r="J639" s="63"/>
      <c r="K639" s="63"/>
      <c r="L639" s="61"/>
      <c r="M639" s="207"/>
      <c r="N639" s="42"/>
      <c r="O639" s="42"/>
      <c r="P639" s="42"/>
      <c r="Q639" s="42"/>
      <c r="R639" s="42"/>
      <c r="S639" s="42"/>
      <c r="T639" s="78"/>
      <c r="AT639" s="24" t="s">
        <v>135</v>
      </c>
      <c r="AU639" s="24" t="s">
        <v>134</v>
      </c>
    </row>
    <row r="640" spans="2:65" s="13" customFormat="1" ht="13.5">
      <c r="B640" s="237"/>
      <c r="C640" s="238"/>
      <c r="D640" s="208" t="s">
        <v>171</v>
      </c>
      <c r="E640" s="239" t="s">
        <v>21</v>
      </c>
      <c r="F640" s="240" t="s">
        <v>6520</v>
      </c>
      <c r="G640" s="238"/>
      <c r="H640" s="241" t="s">
        <v>21</v>
      </c>
      <c r="I640" s="242"/>
      <c r="J640" s="238"/>
      <c r="K640" s="238"/>
      <c r="L640" s="243"/>
      <c r="M640" s="244"/>
      <c r="N640" s="245"/>
      <c r="O640" s="245"/>
      <c r="P640" s="245"/>
      <c r="Q640" s="245"/>
      <c r="R640" s="245"/>
      <c r="S640" s="245"/>
      <c r="T640" s="246"/>
      <c r="AT640" s="247" t="s">
        <v>171</v>
      </c>
      <c r="AU640" s="247" t="s">
        <v>134</v>
      </c>
      <c r="AV640" s="13" t="s">
        <v>78</v>
      </c>
      <c r="AW640" s="13" t="s">
        <v>33</v>
      </c>
      <c r="AX640" s="13" t="s">
        <v>70</v>
      </c>
      <c r="AY640" s="247" t="s">
        <v>126</v>
      </c>
    </row>
    <row r="641" spans="2:65" s="11" customFormat="1" ht="13.5">
      <c r="B641" s="210"/>
      <c r="C641" s="211"/>
      <c r="D641" s="208" t="s">
        <v>171</v>
      </c>
      <c r="E641" s="212" t="s">
        <v>21</v>
      </c>
      <c r="F641" s="213" t="s">
        <v>6604</v>
      </c>
      <c r="G641" s="211"/>
      <c r="H641" s="214">
        <v>23.28</v>
      </c>
      <c r="I641" s="215"/>
      <c r="J641" s="211"/>
      <c r="K641" s="211"/>
      <c r="L641" s="216"/>
      <c r="M641" s="217"/>
      <c r="N641" s="218"/>
      <c r="O641" s="218"/>
      <c r="P641" s="218"/>
      <c r="Q641" s="218"/>
      <c r="R641" s="218"/>
      <c r="S641" s="218"/>
      <c r="T641" s="219"/>
      <c r="AT641" s="220" t="s">
        <v>171</v>
      </c>
      <c r="AU641" s="220" t="s">
        <v>134</v>
      </c>
      <c r="AV641" s="11" t="s">
        <v>134</v>
      </c>
      <c r="AW641" s="11" t="s">
        <v>33</v>
      </c>
      <c r="AX641" s="11" t="s">
        <v>70</v>
      </c>
      <c r="AY641" s="220" t="s">
        <v>126</v>
      </c>
    </row>
    <row r="642" spans="2:65" s="11" customFormat="1" ht="13.5">
      <c r="B642" s="210"/>
      <c r="C642" s="211"/>
      <c r="D642" s="208" t="s">
        <v>171</v>
      </c>
      <c r="E642" s="212" t="s">
        <v>21</v>
      </c>
      <c r="F642" s="213" t="s">
        <v>6605</v>
      </c>
      <c r="G642" s="211"/>
      <c r="H642" s="214">
        <v>15.672000000000001</v>
      </c>
      <c r="I642" s="215"/>
      <c r="J642" s="211"/>
      <c r="K642" s="211"/>
      <c r="L642" s="216"/>
      <c r="M642" s="217"/>
      <c r="N642" s="218"/>
      <c r="O642" s="218"/>
      <c r="P642" s="218"/>
      <c r="Q642" s="218"/>
      <c r="R642" s="218"/>
      <c r="S642" s="218"/>
      <c r="T642" s="219"/>
      <c r="AT642" s="220" t="s">
        <v>171</v>
      </c>
      <c r="AU642" s="220" t="s">
        <v>134</v>
      </c>
      <c r="AV642" s="11" t="s">
        <v>134</v>
      </c>
      <c r="AW642" s="11" t="s">
        <v>33</v>
      </c>
      <c r="AX642" s="11" t="s">
        <v>70</v>
      </c>
      <c r="AY642" s="220" t="s">
        <v>126</v>
      </c>
    </row>
    <row r="643" spans="2:65" s="11" customFormat="1" ht="13.5">
      <c r="B643" s="210"/>
      <c r="C643" s="211"/>
      <c r="D643" s="208" t="s">
        <v>171</v>
      </c>
      <c r="E643" s="212" t="s">
        <v>21</v>
      </c>
      <c r="F643" s="213" t="s">
        <v>6606</v>
      </c>
      <c r="G643" s="211"/>
      <c r="H643" s="214">
        <v>21.9</v>
      </c>
      <c r="I643" s="215"/>
      <c r="J643" s="211"/>
      <c r="K643" s="211"/>
      <c r="L643" s="216"/>
      <c r="M643" s="217"/>
      <c r="N643" s="218"/>
      <c r="O643" s="218"/>
      <c r="P643" s="218"/>
      <c r="Q643" s="218"/>
      <c r="R643" s="218"/>
      <c r="S643" s="218"/>
      <c r="T643" s="219"/>
      <c r="AT643" s="220" t="s">
        <v>171</v>
      </c>
      <c r="AU643" s="220" t="s">
        <v>134</v>
      </c>
      <c r="AV643" s="11" t="s">
        <v>134</v>
      </c>
      <c r="AW643" s="11" t="s">
        <v>33</v>
      </c>
      <c r="AX643" s="11" t="s">
        <v>70</v>
      </c>
      <c r="AY643" s="220" t="s">
        <v>126</v>
      </c>
    </row>
    <row r="644" spans="2:65" s="11" customFormat="1" ht="13.5">
      <c r="B644" s="210"/>
      <c r="C644" s="211"/>
      <c r="D644" s="208" t="s">
        <v>171</v>
      </c>
      <c r="E644" s="212" t="s">
        <v>21</v>
      </c>
      <c r="F644" s="213" t="s">
        <v>6607</v>
      </c>
      <c r="G644" s="211"/>
      <c r="H644" s="214">
        <v>3.6520000000000001</v>
      </c>
      <c r="I644" s="215"/>
      <c r="J644" s="211"/>
      <c r="K644" s="211"/>
      <c r="L644" s="216"/>
      <c r="M644" s="217"/>
      <c r="N644" s="218"/>
      <c r="O644" s="218"/>
      <c r="P644" s="218"/>
      <c r="Q644" s="218"/>
      <c r="R644" s="218"/>
      <c r="S644" s="218"/>
      <c r="T644" s="219"/>
      <c r="AT644" s="220" t="s">
        <v>171</v>
      </c>
      <c r="AU644" s="220" t="s">
        <v>134</v>
      </c>
      <c r="AV644" s="11" t="s">
        <v>134</v>
      </c>
      <c r="AW644" s="11" t="s">
        <v>33</v>
      </c>
      <c r="AX644" s="11" t="s">
        <v>70</v>
      </c>
      <c r="AY644" s="220" t="s">
        <v>126</v>
      </c>
    </row>
    <row r="645" spans="2:65" s="11" customFormat="1" ht="13.5">
      <c r="B645" s="210"/>
      <c r="C645" s="211"/>
      <c r="D645" s="208" t="s">
        <v>171</v>
      </c>
      <c r="E645" s="212" t="s">
        <v>21</v>
      </c>
      <c r="F645" s="213" t="s">
        <v>6608</v>
      </c>
      <c r="G645" s="211"/>
      <c r="H645" s="214">
        <v>6.157</v>
      </c>
      <c r="I645" s="215"/>
      <c r="J645" s="211"/>
      <c r="K645" s="211"/>
      <c r="L645" s="216"/>
      <c r="M645" s="217"/>
      <c r="N645" s="218"/>
      <c r="O645" s="218"/>
      <c r="P645" s="218"/>
      <c r="Q645" s="218"/>
      <c r="R645" s="218"/>
      <c r="S645" s="218"/>
      <c r="T645" s="219"/>
      <c r="AT645" s="220" t="s">
        <v>171</v>
      </c>
      <c r="AU645" s="220" t="s">
        <v>134</v>
      </c>
      <c r="AV645" s="11" t="s">
        <v>134</v>
      </c>
      <c r="AW645" s="11" t="s">
        <v>33</v>
      </c>
      <c r="AX645" s="11" t="s">
        <v>70</v>
      </c>
      <c r="AY645" s="220" t="s">
        <v>126</v>
      </c>
    </row>
    <row r="646" spans="2:65" s="12" customFormat="1" ht="13.5">
      <c r="B646" s="221"/>
      <c r="C646" s="222"/>
      <c r="D646" s="205" t="s">
        <v>171</v>
      </c>
      <c r="E646" s="248" t="s">
        <v>21</v>
      </c>
      <c r="F646" s="249" t="s">
        <v>174</v>
      </c>
      <c r="G646" s="222"/>
      <c r="H646" s="250">
        <v>70.661000000000001</v>
      </c>
      <c r="I646" s="226"/>
      <c r="J646" s="222"/>
      <c r="K646" s="222"/>
      <c r="L646" s="227"/>
      <c r="M646" s="228"/>
      <c r="N646" s="229"/>
      <c r="O646" s="229"/>
      <c r="P646" s="229"/>
      <c r="Q646" s="229"/>
      <c r="R646" s="229"/>
      <c r="S646" s="229"/>
      <c r="T646" s="230"/>
      <c r="AT646" s="231" t="s">
        <v>171</v>
      </c>
      <c r="AU646" s="231" t="s">
        <v>134</v>
      </c>
      <c r="AV646" s="12" t="s">
        <v>133</v>
      </c>
      <c r="AW646" s="12" t="s">
        <v>33</v>
      </c>
      <c r="AX646" s="12" t="s">
        <v>78</v>
      </c>
      <c r="AY646" s="231" t="s">
        <v>126</v>
      </c>
    </row>
    <row r="647" spans="2:65" s="1" customFormat="1" ht="22.5" customHeight="1">
      <c r="B647" s="41"/>
      <c r="C647" s="193" t="s">
        <v>791</v>
      </c>
      <c r="D647" s="193" t="s">
        <v>129</v>
      </c>
      <c r="E647" s="194" t="s">
        <v>6609</v>
      </c>
      <c r="F647" s="195" t="s">
        <v>6610</v>
      </c>
      <c r="G647" s="196" t="s">
        <v>400</v>
      </c>
      <c r="H647" s="197">
        <v>59.01</v>
      </c>
      <c r="I647" s="198"/>
      <c r="J647" s="199">
        <f>ROUND(I647*H647,2)</f>
        <v>0</v>
      </c>
      <c r="K647" s="195" t="s">
        <v>21</v>
      </c>
      <c r="L647" s="61"/>
      <c r="M647" s="200" t="s">
        <v>21</v>
      </c>
      <c r="N647" s="201" t="s">
        <v>42</v>
      </c>
      <c r="O647" s="42"/>
      <c r="P647" s="202">
        <f>O647*H647</f>
        <v>0</v>
      </c>
      <c r="Q647" s="202">
        <v>0</v>
      </c>
      <c r="R647" s="202">
        <f>Q647*H647</f>
        <v>0</v>
      </c>
      <c r="S647" s="202">
        <v>0</v>
      </c>
      <c r="T647" s="203">
        <f>S647*H647</f>
        <v>0</v>
      </c>
      <c r="AR647" s="24" t="s">
        <v>133</v>
      </c>
      <c r="AT647" s="24" t="s">
        <v>129</v>
      </c>
      <c r="AU647" s="24" t="s">
        <v>134</v>
      </c>
      <c r="AY647" s="24" t="s">
        <v>126</v>
      </c>
      <c r="BE647" s="204">
        <f>IF(N647="základní",J647,0)</f>
        <v>0</v>
      </c>
      <c r="BF647" s="204">
        <f>IF(N647="snížená",J647,0)</f>
        <v>0</v>
      </c>
      <c r="BG647" s="204">
        <f>IF(N647="zákl. přenesená",J647,0)</f>
        <v>0</v>
      </c>
      <c r="BH647" s="204">
        <f>IF(N647="sníž. přenesená",J647,0)</f>
        <v>0</v>
      </c>
      <c r="BI647" s="204">
        <f>IF(N647="nulová",J647,0)</f>
        <v>0</v>
      </c>
      <c r="BJ647" s="24" t="s">
        <v>134</v>
      </c>
      <c r="BK647" s="204">
        <f>ROUND(I647*H647,2)</f>
        <v>0</v>
      </c>
      <c r="BL647" s="24" t="s">
        <v>133</v>
      </c>
      <c r="BM647" s="24" t="s">
        <v>794</v>
      </c>
    </row>
    <row r="648" spans="2:65" s="1" customFormat="1" ht="13.5">
      <c r="B648" s="41"/>
      <c r="C648" s="63"/>
      <c r="D648" s="205" t="s">
        <v>135</v>
      </c>
      <c r="E648" s="63"/>
      <c r="F648" s="206" t="s">
        <v>6610</v>
      </c>
      <c r="G648" s="63"/>
      <c r="H648" s="63"/>
      <c r="I648" s="163"/>
      <c r="J648" s="63"/>
      <c r="K648" s="63"/>
      <c r="L648" s="61"/>
      <c r="M648" s="207"/>
      <c r="N648" s="42"/>
      <c r="O648" s="42"/>
      <c r="P648" s="42"/>
      <c r="Q648" s="42"/>
      <c r="R648" s="42"/>
      <c r="S648" s="42"/>
      <c r="T648" s="78"/>
      <c r="AT648" s="24" t="s">
        <v>135</v>
      </c>
      <c r="AU648" s="24" t="s">
        <v>134</v>
      </c>
    </row>
    <row r="649" spans="2:65" s="1" customFormat="1" ht="31.5" customHeight="1">
      <c r="B649" s="41"/>
      <c r="C649" s="193" t="s">
        <v>543</v>
      </c>
      <c r="D649" s="193" t="s">
        <v>129</v>
      </c>
      <c r="E649" s="194" t="s">
        <v>6611</v>
      </c>
      <c r="F649" s="195" t="s">
        <v>6612</v>
      </c>
      <c r="G649" s="196" t="s">
        <v>400</v>
      </c>
      <c r="H649" s="197">
        <v>8.1769999999999996</v>
      </c>
      <c r="I649" s="198"/>
      <c r="J649" s="199">
        <f>ROUND(I649*H649,2)</f>
        <v>0</v>
      </c>
      <c r="K649" s="195" t="s">
        <v>21</v>
      </c>
      <c r="L649" s="61"/>
      <c r="M649" s="200" t="s">
        <v>21</v>
      </c>
      <c r="N649" s="201" t="s">
        <v>42</v>
      </c>
      <c r="O649" s="42"/>
      <c r="P649" s="202">
        <f>O649*H649</f>
        <v>0</v>
      </c>
      <c r="Q649" s="202">
        <v>0</v>
      </c>
      <c r="R649" s="202">
        <f>Q649*H649</f>
        <v>0</v>
      </c>
      <c r="S649" s="202">
        <v>0</v>
      </c>
      <c r="T649" s="203">
        <f>S649*H649</f>
        <v>0</v>
      </c>
      <c r="AR649" s="24" t="s">
        <v>133</v>
      </c>
      <c r="AT649" s="24" t="s">
        <v>129</v>
      </c>
      <c r="AU649" s="24" t="s">
        <v>134</v>
      </c>
      <c r="AY649" s="24" t="s">
        <v>126</v>
      </c>
      <c r="BE649" s="204">
        <f>IF(N649="základní",J649,0)</f>
        <v>0</v>
      </c>
      <c r="BF649" s="204">
        <f>IF(N649="snížená",J649,0)</f>
        <v>0</v>
      </c>
      <c r="BG649" s="204">
        <f>IF(N649="zákl. přenesená",J649,0)</f>
        <v>0</v>
      </c>
      <c r="BH649" s="204">
        <f>IF(N649="sníž. přenesená",J649,0)</f>
        <v>0</v>
      </c>
      <c r="BI649" s="204">
        <f>IF(N649="nulová",J649,0)</f>
        <v>0</v>
      </c>
      <c r="BJ649" s="24" t="s">
        <v>134</v>
      </c>
      <c r="BK649" s="204">
        <f>ROUND(I649*H649,2)</f>
        <v>0</v>
      </c>
      <c r="BL649" s="24" t="s">
        <v>133</v>
      </c>
      <c r="BM649" s="24" t="s">
        <v>800</v>
      </c>
    </row>
    <row r="650" spans="2:65" s="1" customFormat="1" ht="13.5">
      <c r="B650" s="41"/>
      <c r="C650" s="63"/>
      <c r="D650" s="208" t="s">
        <v>135</v>
      </c>
      <c r="E650" s="63"/>
      <c r="F650" s="209" t="s">
        <v>6612</v>
      </c>
      <c r="G650" s="63"/>
      <c r="H650" s="63"/>
      <c r="I650" s="163"/>
      <c r="J650" s="63"/>
      <c r="K650" s="63"/>
      <c r="L650" s="61"/>
      <c r="M650" s="207"/>
      <c r="N650" s="42"/>
      <c r="O650" s="42"/>
      <c r="P650" s="42"/>
      <c r="Q650" s="42"/>
      <c r="R650" s="42"/>
      <c r="S650" s="42"/>
      <c r="T650" s="78"/>
      <c r="AT650" s="24" t="s">
        <v>135</v>
      </c>
      <c r="AU650" s="24" t="s">
        <v>134</v>
      </c>
    </row>
    <row r="651" spans="2:65" s="11" customFormat="1" ht="13.5">
      <c r="B651" s="210"/>
      <c r="C651" s="211"/>
      <c r="D651" s="208" t="s">
        <v>171</v>
      </c>
      <c r="E651" s="212" t="s">
        <v>21</v>
      </c>
      <c r="F651" s="213" t="s">
        <v>6418</v>
      </c>
      <c r="G651" s="211"/>
      <c r="H651" s="214">
        <v>8.1769999999999996</v>
      </c>
      <c r="I651" s="215"/>
      <c r="J651" s="211"/>
      <c r="K651" s="211"/>
      <c r="L651" s="216"/>
      <c r="M651" s="217"/>
      <c r="N651" s="218"/>
      <c r="O651" s="218"/>
      <c r="P651" s="218"/>
      <c r="Q651" s="218"/>
      <c r="R651" s="218"/>
      <c r="S651" s="218"/>
      <c r="T651" s="219"/>
      <c r="AT651" s="220" t="s">
        <v>171</v>
      </c>
      <c r="AU651" s="220" t="s">
        <v>134</v>
      </c>
      <c r="AV651" s="11" t="s">
        <v>134</v>
      </c>
      <c r="AW651" s="11" t="s">
        <v>33</v>
      </c>
      <c r="AX651" s="11" t="s">
        <v>70</v>
      </c>
      <c r="AY651" s="220" t="s">
        <v>126</v>
      </c>
    </row>
    <row r="652" spans="2:65" s="12" customFormat="1" ht="13.5">
      <c r="B652" s="221"/>
      <c r="C652" s="222"/>
      <c r="D652" s="205" t="s">
        <v>171</v>
      </c>
      <c r="E652" s="248" t="s">
        <v>21</v>
      </c>
      <c r="F652" s="249" t="s">
        <v>174</v>
      </c>
      <c r="G652" s="222"/>
      <c r="H652" s="250">
        <v>8.1769999999999996</v>
      </c>
      <c r="I652" s="226"/>
      <c r="J652" s="222"/>
      <c r="K652" s="222"/>
      <c r="L652" s="227"/>
      <c r="M652" s="228"/>
      <c r="N652" s="229"/>
      <c r="O652" s="229"/>
      <c r="P652" s="229"/>
      <c r="Q652" s="229"/>
      <c r="R652" s="229"/>
      <c r="S652" s="229"/>
      <c r="T652" s="230"/>
      <c r="AT652" s="231" t="s">
        <v>171</v>
      </c>
      <c r="AU652" s="231" t="s">
        <v>134</v>
      </c>
      <c r="AV652" s="12" t="s">
        <v>133</v>
      </c>
      <c r="AW652" s="12" t="s">
        <v>33</v>
      </c>
      <c r="AX652" s="12" t="s">
        <v>78</v>
      </c>
      <c r="AY652" s="231" t="s">
        <v>126</v>
      </c>
    </row>
    <row r="653" spans="2:65" s="1" customFormat="1" ht="31.5" customHeight="1">
      <c r="B653" s="41"/>
      <c r="C653" s="193" t="s">
        <v>807</v>
      </c>
      <c r="D653" s="193" t="s">
        <v>129</v>
      </c>
      <c r="E653" s="194" t="s">
        <v>6613</v>
      </c>
      <c r="F653" s="195" t="s">
        <v>6614</v>
      </c>
      <c r="G653" s="196" t="s">
        <v>400</v>
      </c>
      <c r="H653" s="197">
        <v>43.037999999999997</v>
      </c>
      <c r="I653" s="198"/>
      <c r="J653" s="199">
        <f>ROUND(I653*H653,2)</f>
        <v>0</v>
      </c>
      <c r="K653" s="195" t="s">
        <v>21</v>
      </c>
      <c r="L653" s="61"/>
      <c r="M653" s="200" t="s">
        <v>21</v>
      </c>
      <c r="N653" s="201" t="s">
        <v>42</v>
      </c>
      <c r="O653" s="42"/>
      <c r="P653" s="202">
        <f>O653*H653</f>
        <v>0</v>
      </c>
      <c r="Q653" s="202">
        <v>0</v>
      </c>
      <c r="R653" s="202">
        <f>Q653*H653</f>
        <v>0</v>
      </c>
      <c r="S653" s="202">
        <v>0</v>
      </c>
      <c r="T653" s="203">
        <f>S653*H653</f>
        <v>0</v>
      </c>
      <c r="AR653" s="24" t="s">
        <v>133</v>
      </c>
      <c r="AT653" s="24" t="s">
        <v>129</v>
      </c>
      <c r="AU653" s="24" t="s">
        <v>134</v>
      </c>
      <c r="AY653" s="24" t="s">
        <v>126</v>
      </c>
      <c r="BE653" s="204">
        <f>IF(N653="základní",J653,0)</f>
        <v>0</v>
      </c>
      <c r="BF653" s="204">
        <f>IF(N653="snížená",J653,0)</f>
        <v>0</v>
      </c>
      <c r="BG653" s="204">
        <f>IF(N653="zákl. přenesená",J653,0)</f>
        <v>0</v>
      </c>
      <c r="BH653" s="204">
        <f>IF(N653="sníž. přenesená",J653,0)</f>
        <v>0</v>
      </c>
      <c r="BI653" s="204">
        <f>IF(N653="nulová",J653,0)</f>
        <v>0</v>
      </c>
      <c r="BJ653" s="24" t="s">
        <v>134</v>
      </c>
      <c r="BK653" s="204">
        <f>ROUND(I653*H653,2)</f>
        <v>0</v>
      </c>
      <c r="BL653" s="24" t="s">
        <v>133</v>
      </c>
      <c r="BM653" s="24" t="s">
        <v>810</v>
      </c>
    </row>
    <row r="654" spans="2:65" s="1" customFormat="1" ht="27">
      <c r="B654" s="41"/>
      <c r="C654" s="63"/>
      <c r="D654" s="208" t="s">
        <v>135</v>
      </c>
      <c r="E654" s="63"/>
      <c r="F654" s="209" t="s">
        <v>6614</v>
      </c>
      <c r="G654" s="63"/>
      <c r="H654" s="63"/>
      <c r="I654" s="163"/>
      <c r="J654" s="63"/>
      <c r="K654" s="63"/>
      <c r="L654" s="61"/>
      <c r="M654" s="207"/>
      <c r="N654" s="42"/>
      <c r="O654" s="42"/>
      <c r="P654" s="42"/>
      <c r="Q654" s="42"/>
      <c r="R654" s="42"/>
      <c r="S654" s="42"/>
      <c r="T654" s="78"/>
      <c r="AT654" s="24" t="s">
        <v>135</v>
      </c>
      <c r="AU654" s="24" t="s">
        <v>134</v>
      </c>
    </row>
    <row r="655" spans="2:65" s="13" customFormat="1" ht="13.5">
      <c r="B655" s="237"/>
      <c r="C655" s="238"/>
      <c r="D655" s="208" t="s">
        <v>171</v>
      </c>
      <c r="E655" s="239" t="s">
        <v>21</v>
      </c>
      <c r="F655" s="240" t="s">
        <v>6615</v>
      </c>
      <c r="G655" s="238"/>
      <c r="H655" s="241" t="s">
        <v>21</v>
      </c>
      <c r="I655" s="242"/>
      <c r="J655" s="238"/>
      <c r="K655" s="238"/>
      <c r="L655" s="243"/>
      <c r="M655" s="244"/>
      <c r="N655" s="245"/>
      <c r="O655" s="245"/>
      <c r="P655" s="245"/>
      <c r="Q655" s="245"/>
      <c r="R655" s="245"/>
      <c r="S655" s="245"/>
      <c r="T655" s="246"/>
      <c r="AT655" s="247" t="s">
        <v>171</v>
      </c>
      <c r="AU655" s="247" t="s">
        <v>134</v>
      </c>
      <c r="AV655" s="13" t="s">
        <v>78</v>
      </c>
      <c r="AW655" s="13" t="s">
        <v>33</v>
      </c>
      <c r="AX655" s="13" t="s">
        <v>70</v>
      </c>
      <c r="AY655" s="247" t="s">
        <v>126</v>
      </c>
    </row>
    <row r="656" spans="2:65" s="11" customFormat="1" ht="13.5">
      <c r="B656" s="210"/>
      <c r="C656" s="211"/>
      <c r="D656" s="208" t="s">
        <v>171</v>
      </c>
      <c r="E656" s="212" t="s">
        <v>21</v>
      </c>
      <c r="F656" s="213" t="s">
        <v>6616</v>
      </c>
      <c r="G656" s="211"/>
      <c r="H656" s="214">
        <v>15.163</v>
      </c>
      <c r="I656" s="215"/>
      <c r="J656" s="211"/>
      <c r="K656" s="211"/>
      <c r="L656" s="216"/>
      <c r="M656" s="217"/>
      <c r="N656" s="218"/>
      <c r="O656" s="218"/>
      <c r="P656" s="218"/>
      <c r="Q656" s="218"/>
      <c r="R656" s="218"/>
      <c r="S656" s="218"/>
      <c r="T656" s="219"/>
      <c r="AT656" s="220" t="s">
        <v>171</v>
      </c>
      <c r="AU656" s="220" t="s">
        <v>134</v>
      </c>
      <c r="AV656" s="11" t="s">
        <v>134</v>
      </c>
      <c r="AW656" s="11" t="s">
        <v>33</v>
      </c>
      <c r="AX656" s="11" t="s">
        <v>70</v>
      </c>
      <c r="AY656" s="220" t="s">
        <v>126</v>
      </c>
    </row>
    <row r="657" spans="2:65" s="13" customFormat="1" ht="13.5">
      <c r="B657" s="237"/>
      <c r="C657" s="238"/>
      <c r="D657" s="208" t="s">
        <v>171</v>
      </c>
      <c r="E657" s="239" t="s">
        <v>21</v>
      </c>
      <c r="F657" s="240" t="s">
        <v>6617</v>
      </c>
      <c r="G657" s="238"/>
      <c r="H657" s="241" t="s">
        <v>21</v>
      </c>
      <c r="I657" s="242"/>
      <c r="J657" s="238"/>
      <c r="K657" s="238"/>
      <c r="L657" s="243"/>
      <c r="M657" s="244"/>
      <c r="N657" s="245"/>
      <c r="O657" s="245"/>
      <c r="P657" s="245"/>
      <c r="Q657" s="245"/>
      <c r="R657" s="245"/>
      <c r="S657" s="245"/>
      <c r="T657" s="246"/>
      <c r="AT657" s="247" t="s">
        <v>171</v>
      </c>
      <c r="AU657" s="247" t="s">
        <v>134</v>
      </c>
      <c r="AV657" s="13" t="s">
        <v>78</v>
      </c>
      <c r="AW657" s="13" t="s">
        <v>33</v>
      </c>
      <c r="AX657" s="13" t="s">
        <v>70</v>
      </c>
      <c r="AY657" s="247" t="s">
        <v>126</v>
      </c>
    </row>
    <row r="658" spans="2:65" s="11" customFormat="1" ht="13.5">
      <c r="B658" s="210"/>
      <c r="C658" s="211"/>
      <c r="D658" s="208" t="s">
        <v>171</v>
      </c>
      <c r="E658" s="212" t="s">
        <v>21</v>
      </c>
      <c r="F658" s="213" t="s">
        <v>6618</v>
      </c>
      <c r="G658" s="211"/>
      <c r="H658" s="214">
        <v>1.625</v>
      </c>
      <c r="I658" s="215"/>
      <c r="J658" s="211"/>
      <c r="K658" s="211"/>
      <c r="L658" s="216"/>
      <c r="M658" s="217"/>
      <c r="N658" s="218"/>
      <c r="O658" s="218"/>
      <c r="P658" s="218"/>
      <c r="Q658" s="218"/>
      <c r="R658" s="218"/>
      <c r="S658" s="218"/>
      <c r="T658" s="219"/>
      <c r="AT658" s="220" t="s">
        <v>171</v>
      </c>
      <c r="AU658" s="220" t="s">
        <v>134</v>
      </c>
      <c r="AV658" s="11" t="s">
        <v>134</v>
      </c>
      <c r="AW658" s="11" t="s">
        <v>33</v>
      </c>
      <c r="AX658" s="11" t="s">
        <v>70</v>
      </c>
      <c r="AY658" s="220" t="s">
        <v>126</v>
      </c>
    </row>
    <row r="659" spans="2:65" s="13" customFormat="1" ht="13.5">
      <c r="B659" s="237"/>
      <c r="C659" s="238"/>
      <c r="D659" s="208" t="s">
        <v>171</v>
      </c>
      <c r="E659" s="239" t="s">
        <v>21</v>
      </c>
      <c r="F659" s="240" t="s">
        <v>6619</v>
      </c>
      <c r="G659" s="238"/>
      <c r="H659" s="241" t="s">
        <v>21</v>
      </c>
      <c r="I659" s="242"/>
      <c r="J659" s="238"/>
      <c r="K659" s="238"/>
      <c r="L659" s="243"/>
      <c r="M659" s="244"/>
      <c r="N659" s="245"/>
      <c r="O659" s="245"/>
      <c r="P659" s="245"/>
      <c r="Q659" s="245"/>
      <c r="R659" s="245"/>
      <c r="S659" s="245"/>
      <c r="T659" s="246"/>
      <c r="AT659" s="247" t="s">
        <v>171</v>
      </c>
      <c r="AU659" s="247" t="s">
        <v>134</v>
      </c>
      <c r="AV659" s="13" t="s">
        <v>78</v>
      </c>
      <c r="AW659" s="13" t="s">
        <v>33</v>
      </c>
      <c r="AX659" s="13" t="s">
        <v>70</v>
      </c>
      <c r="AY659" s="247" t="s">
        <v>126</v>
      </c>
    </row>
    <row r="660" spans="2:65" s="11" customFormat="1" ht="13.5">
      <c r="B660" s="210"/>
      <c r="C660" s="211"/>
      <c r="D660" s="208" t="s">
        <v>171</v>
      </c>
      <c r="E660" s="212" t="s">
        <v>21</v>
      </c>
      <c r="F660" s="213" t="s">
        <v>6620</v>
      </c>
      <c r="G660" s="211"/>
      <c r="H660" s="214">
        <v>11.875</v>
      </c>
      <c r="I660" s="215"/>
      <c r="J660" s="211"/>
      <c r="K660" s="211"/>
      <c r="L660" s="216"/>
      <c r="M660" s="217"/>
      <c r="N660" s="218"/>
      <c r="O660" s="218"/>
      <c r="P660" s="218"/>
      <c r="Q660" s="218"/>
      <c r="R660" s="218"/>
      <c r="S660" s="218"/>
      <c r="T660" s="219"/>
      <c r="AT660" s="220" t="s">
        <v>171</v>
      </c>
      <c r="AU660" s="220" t="s">
        <v>134</v>
      </c>
      <c r="AV660" s="11" t="s">
        <v>134</v>
      </c>
      <c r="AW660" s="11" t="s">
        <v>33</v>
      </c>
      <c r="AX660" s="11" t="s">
        <v>70</v>
      </c>
      <c r="AY660" s="220" t="s">
        <v>126</v>
      </c>
    </row>
    <row r="661" spans="2:65" s="13" customFormat="1" ht="13.5">
      <c r="B661" s="237"/>
      <c r="C661" s="238"/>
      <c r="D661" s="208" t="s">
        <v>171</v>
      </c>
      <c r="E661" s="239" t="s">
        <v>21</v>
      </c>
      <c r="F661" s="240" t="s">
        <v>6621</v>
      </c>
      <c r="G661" s="238"/>
      <c r="H661" s="241" t="s">
        <v>21</v>
      </c>
      <c r="I661" s="242"/>
      <c r="J661" s="238"/>
      <c r="K661" s="238"/>
      <c r="L661" s="243"/>
      <c r="M661" s="244"/>
      <c r="N661" s="245"/>
      <c r="O661" s="245"/>
      <c r="P661" s="245"/>
      <c r="Q661" s="245"/>
      <c r="R661" s="245"/>
      <c r="S661" s="245"/>
      <c r="T661" s="246"/>
      <c r="AT661" s="247" t="s">
        <v>171</v>
      </c>
      <c r="AU661" s="247" t="s">
        <v>134</v>
      </c>
      <c r="AV661" s="13" t="s">
        <v>78</v>
      </c>
      <c r="AW661" s="13" t="s">
        <v>33</v>
      </c>
      <c r="AX661" s="13" t="s">
        <v>70</v>
      </c>
      <c r="AY661" s="247" t="s">
        <v>126</v>
      </c>
    </row>
    <row r="662" spans="2:65" s="11" customFormat="1" ht="13.5">
      <c r="B662" s="210"/>
      <c r="C662" s="211"/>
      <c r="D662" s="208" t="s">
        <v>171</v>
      </c>
      <c r="E662" s="212" t="s">
        <v>21</v>
      </c>
      <c r="F662" s="213" t="s">
        <v>6622</v>
      </c>
      <c r="G662" s="211"/>
      <c r="H662" s="214">
        <v>14.375</v>
      </c>
      <c r="I662" s="215"/>
      <c r="J662" s="211"/>
      <c r="K662" s="211"/>
      <c r="L662" s="216"/>
      <c r="M662" s="217"/>
      <c r="N662" s="218"/>
      <c r="O662" s="218"/>
      <c r="P662" s="218"/>
      <c r="Q662" s="218"/>
      <c r="R662" s="218"/>
      <c r="S662" s="218"/>
      <c r="T662" s="219"/>
      <c r="AT662" s="220" t="s">
        <v>171</v>
      </c>
      <c r="AU662" s="220" t="s">
        <v>134</v>
      </c>
      <c r="AV662" s="11" t="s">
        <v>134</v>
      </c>
      <c r="AW662" s="11" t="s">
        <v>33</v>
      </c>
      <c r="AX662" s="11" t="s">
        <v>70</v>
      </c>
      <c r="AY662" s="220" t="s">
        <v>126</v>
      </c>
    </row>
    <row r="663" spans="2:65" s="12" customFormat="1" ht="13.5">
      <c r="B663" s="221"/>
      <c r="C663" s="222"/>
      <c r="D663" s="205" t="s">
        <v>171</v>
      </c>
      <c r="E663" s="248" t="s">
        <v>21</v>
      </c>
      <c r="F663" s="249" t="s">
        <v>174</v>
      </c>
      <c r="G663" s="222"/>
      <c r="H663" s="250">
        <v>43.037999999999997</v>
      </c>
      <c r="I663" s="226"/>
      <c r="J663" s="222"/>
      <c r="K663" s="222"/>
      <c r="L663" s="227"/>
      <c r="M663" s="228"/>
      <c r="N663" s="229"/>
      <c r="O663" s="229"/>
      <c r="P663" s="229"/>
      <c r="Q663" s="229"/>
      <c r="R663" s="229"/>
      <c r="S663" s="229"/>
      <c r="T663" s="230"/>
      <c r="AT663" s="231" t="s">
        <v>171</v>
      </c>
      <c r="AU663" s="231" t="s">
        <v>134</v>
      </c>
      <c r="AV663" s="12" t="s">
        <v>133</v>
      </c>
      <c r="AW663" s="12" t="s">
        <v>33</v>
      </c>
      <c r="AX663" s="12" t="s">
        <v>78</v>
      </c>
      <c r="AY663" s="231" t="s">
        <v>126</v>
      </c>
    </row>
    <row r="664" spans="2:65" s="1" customFormat="1" ht="31.5" customHeight="1">
      <c r="B664" s="41"/>
      <c r="C664" s="193" t="s">
        <v>548</v>
      </c>
      <c r="D664" s="193" t="s">
        <v>129</v>
      </c>
      <c r="E664" s="194" t="s">
        <v>6623</v>
      </c>
      <c r="F664" s="195" t="s">
        <v>6624</v>
      </c>
      <c r="G664" s="196" t="s">
        <v>400</v>
      </c>
      <c r="H664" s="197">
        <v>69.046000000000006</v>
      </c>
      <c r="I664" s="198"/>
      <c r="J664" s="199">
        <f>ROUND(I664*H664,2)</f>
        <v>0</v>
      </c>
      <c r="K664" s="195" t="s">
        <v>21</v>
      </c>
      <c r="L664" s="61"/>
      <c r="M664" s="200" t="s">
        <v>21</v>
      </c>
      <c r="N664" s="201" t="s">
        <v>42</v>
      </c>
      <c r="O664" s="42"/>
      <c r="P664" s="202">
        <f>O664*H664</f>
        <v>0</v>
      </c>
      <c r="Q664" s="202">
        <v>0</v>
      </c>
      <c r="R664" s="202">
        <f>Q664*H664</f>
        <v>0</v>
      </c>
      <c r="S664" s="202">
        <v>0</v>
      </c>
      <c r="T664" s="203">
        <f>S664*H664</f>
        <v>0</v>
      </c>
      <c r="AR664" s="24" t="s">
        <v>133</v>
      </c>
      <c r="AT664" s="24" t="s">
        <v>129</v>
      </c>
      <c r="AU664" s="24" t="s">
        <v>134</v>
      </c>
      <c r="AY664" s="24" t="s">
        <v>126</v>
      </c>
      <c r="BE664" s="204">
        <f>IF(N664="základní",J664,0)</f>
        <v>0</v>
      </c>
      <c r="BF664" s="204">
        <f>IF(N664="snížená",J664,0)</f>
        <v>0</v>
      </c>
      <c r="BG664" s="204">
        <f>IF(N664="zákl. přenesená",J664,0)</f>
        <v>0</v>
      </c>
      <c r="BH664" s="204">
        <f>IF(N664="sníž. přenesená",J664,0)</f>
        <v>0</v>
      </c>
      <c r="BI664" s="204">
        <f>IF(N664="nulová",J664,0)</f>
        <v>0</v>
      </c>
      <c r="BJ664" s="24" t="s">
        <v>134</v>
      </c>
      <c r="BK664" s="204">
        <f>ROUND(I664*H664,2)</f>
        <v>0</v>
      </c>
      <c r="BL664" s="24" t="s">
        <v>133</v>
      </c>
      <c r="BM664" s="24" t="s">
        <v>815</v>
      </c>
    </row>
    <row r="665" spans="2:65" s="1" customFormat="1" ht="13.5">
      <c r="B665" s="41"/>
      <c r="C665" s="63"/>
      <c r="D665" s="205" t="s">
        <v>135</v>
      </c>
      <c r="E665" s="63"/>
      <c r="F665" s="206" t="s">
        <v>6624</v>
      </c>
      <c r="G665" s="63"/>
      <c r="H665" s="63"/>
      <c r="I665" s="163"/>
      <c r="J665" s="63"/>
      <c r="K665" s="63"/>
      <c r="L665" s="61"/>
      <c r="M665" s="207"/>
      <c r="N665" s="42"/>
      <c r="O665" s="42"/>
      <c r="P665" s="42"/>
      <c r="Q665" s="42"/>
      <c r="R665" s="42"/>
      <c r="S665" s="42"/>
      <c r="T665" s="78"/>
      <c r="AT665" s="24" t="s">
        <v>135</v>
      </c>
      <c r="AU665" s="24" t="s">
        <v>134</v>
      </c>
    </row>
    <row r="666" spans="2:65" s="1" customFormat="1" ht="31.5" customHeight="1">
      <c r="B666" s="41"/>
      <c r="C666" s="193" t="s">
        <v>843</v>
      </c>
      <c r="D666" s="193" t="s">
        <v>129</v>
      </c>
      <c r="E666" s="194" t="s">
        <v>6625</v>
      </c>
      <c r="F666" s="195" t="s">
        <v>6626</v>
      </c>
      <c r="G666" s="196" t="s">
        <v>400</v>
      </c>
      <c r="H666" s="197">
        <v>699.28300000000002</v>
      </c>
      <c r="I666" s="198"/>
      <c r="J666" s="199">
        <f>ROUND(I666*H666,2)</f>
        <v>0</v>
      </c>
      <c r="K666" s="195" t="s">
        <v>21</v>
      </c>
      <c r="L666" s="61"/>
      <c r="M666" s="200" t="s">
        <v>21</v>
      </c>
      <c r="N666" s="201" t="s">
        <v>42</v>
      </c>
      <c r="O666" s="42"/>
      <c r="P666" s="202">
        <f>O666*H666</f>
        <v>0</v>
      </c>
      <c r="Q666" s="202">
        <v>0</v>
      </c>
      <c r="R666" s="202">
        <f>Q666*H666</f>
        <v>0</v>
      </c>
      <c r="S666" s="202">
        <v>0</v>
      </c>
      <c r="T666" s="203">
        <f>S666*H666</f>
        <v>0</v>
      </c>
      <c r="AR666" s="24" t="s">
        <v>133</v>
      </c>
      <c r="AT666" s="24" t="s">
        <v>129</v>
      </c>
      <c r="AU666" s="24" t="s">
        <v>134</v>
      </c>
      <c r="AY666" s="24" t="s">
        <v>126</v>
      </c>
      <c r="BE666" s="204">
        <f>IF(N666="základní",J666,0)</f>
        <v>0</v>
      </c>
      <c r="BF666" s="204">
        <f>IF(N666="snížená",J666,0)</f>
        <v>0</v>
      </c>
      <c r="BG666" s="204">
        <f>IF(N666="zákl. přenesená",J666,0)</f>
        <v>0</v>
      </c>
      <c r="BH666" s="204">
        <f>IF(N666="sníž. přenesená",J666,0)</f>
        <v>0</v>
      </c>
      <c r="BI666" s="204">
        <f>IF(N666="nulová",J666,0)</f>
        <v>0</v>
      </c>
      <c r="BJ666" s="24" t="s">
        <v>134</v>
      </c>
      <c r="BK666" s="204">
        <f>ROUND(I666*H666,2)</f>
        <v>0</v>
      </c>
      <c r="BL666" s="24" t="s">
        <v>133</v>
      </c>
      <c r="BM666" s="24" t="s">
        <v>846</v>
      </c>
    </row>
    <row r="667" spans="2:65" s="1" customFormat="1" ht="13.5">
      <c r="B667" s="41"/>
      <c r="C667" s="63"/>
      <c r="D667" s="208" t="s">
        <v>135</v>
      </c>
      <c r="E667" s="63"/>
      <c r="F667" s="209" t="s">
        <v>6626</v>
      </c>
      <c r="G667" s="63"/>
      <c r="H667" s="63"/>
      <c r="I667" s="163"/>
      <c r="J667" s="63"/>
      <c r="K667" s="63"/>
      <c r="L667" s="61"/>
      <c r="M667" s="207"/>
      <c r="N667" s="42"/>
      <c r="O667" s="42"/>
      <c r="P667" s="42"/>
      <c r="Q667" s="42"/>
      <c r="R667" s="42"/>
      <c r="S667" s="42"/>
      <c r="T667" s="78"/>
      <c r="AT667" s="24" t="s">
        <v>135</v>
      </c>
      <c r="AU667" s="24" t="s">
        <v>134</v>
      </c>
    </row>
    <row r="668" spans="2:65" s="13" customFormat="1" ht="13.5">
      <c r="B668" s="237"/>
      <c r="C668" s="238"/>
      <c r="D668" s="208" t="s">
        <v>171</v>
      </c>
      <c r="E668" s="239" t="s">
        <v>21</v>
      </c>
      <c r="F668" s="240" t="s">
        <v>6627</v>
      </c>
      <c r="G668" s="238"/>
      <c r="H668" s="241" t="s">
        <v>21</v>
      </c>
      <c r="I668" s="242"/>
      <c r="J668" s="238"/>
      <c r="K668" s="238"/>
      <c r="L668" s="243"/>
      <c r="M668" s="244"/>
      <c r="N668" s="245"/>
      <c r="O668" s="245"/>
      <c r="P668" s="245"/>
      <c r="Q668" s="245"/>
      <c r="R668" s="245"/>
      <c r="S668" s="245"/>
      <c r="T668" s="246"/>
      <c r="AT668" s="247" t="s">
        <v>171</v>
      </c>
      <c r="AU668" s="247" t="s">
        <v>134</v>
      </c>
      <c r="AV668" s="13" t="s">
        <v>78</v>
      </c>
      <c r="AW668" s="13" t="s">
        <v>33</v>
      </c>
      <c r="AX668" s="13" t="s">
        <v>70</v>
      </c>
      <c r="AY668" s="247" t="s">
        <v>126</v>
      </c>
    </row>
    <row r="669" spans="2:65" s="11" customFormat="1" ht="13.5">
      <c r="B669" s="210"/>
      <c r="C669" s="211"/>
      <c r="D669" s="208" t="s">
        <v>171</v>
      </c>
      <c r="E669" s="212" t="s">
        <v>21</v>
      </c>
      <c r="F669" s="213" t="s">
        <v>6628</v>
      </c>
      <c r="G669" s="211"/>
      <c r="H669" s="214">
        <v>346.09699999999998</v>
      </c>
      <c r="I669" s="215"/>
      <c r="J669" s="211"/>
      <c r="K669" s="211"/>
      <c r="L669" s="216"/>
      <c r="M669" s="217"/>
      <c r="N669" s="218"/>
      <c r="O669" s="218"/>
      <c r="P669" s="218"/>
      <c r="Q669" s="218"/>
      <c r="R669" s="218"/>
      <c r="S669" s="218"/>
      <c r="T669" s="219"/>
      <c r="AT669" s="220" t="s">
        <v>171</v>
      </c>
      <c r="AU669" s="220" t="s">
        <v>134</v>
      </c>
      <c r="AV669" s="11" t="s">
        <v>134</v>
      </c>
      <c r="AW669" s="11" t="s">
        <v>33</v>
      </c>
      <c r="AX669" s="11" t="s">
        <v>70</v>
      </c>
      <c r="AY669" s="220" t="s">
        <v>126</v>
      </c>
    </row>
    <row r="670" spans="2:65" s="11" customFormat="1" ht="13.5">
      <c r="B670" s="210"/>
      <c r="C670" s="211"/>
      <c r="D670" s="208" t="s">
        <v>171</v>
      </c>
      <c r="E670" s="212" t="s">
        <v>21</v>
      </c>
      <c r="F670" s="213" t="s">
        <v>6629</v>
      </c>
      <c r="G670" s="211"/>
      <c r="H670" s="214">
        <v>-23.28</v>
      </c>
      <c r="I670" s="215"/>
      <c r="J670" s="211"/>
      <c r="K670" s="211"/>
      <c r="L670" s="216"/>
      <c r="M670" s="217"/>
      <c r="N670" s="218"/>
      <c r="O670" s="218"/>
      <c r="P670" s="218"/>
      <c r="Q670" s="218"/>
      <c r="R670" s="218"/>
      <c r="S670" s="218"/>
      <c r="T670" s="219"/>
      <c r="AT670" s="220" t="s">
        <v>171</v>
      </c>
      <c r="AU670" s="220" t="s">
        <v>134</v>
      </c>
      <c r="AV670" s="11" t="s">
        <v>134</v>
      </c>
      <c r="AW670" s="11" t="s">
        <v>33</v>
      </c>
      <c r="AX670" s="11" t="s">
        <v>70</v>
      </c>
      <c r="AY670" s="220" t="s">
        <v>126</v>
      </c>
    </row>
    <row r="671" spans="2:65" s="13" customFormat="1" ht="13.5">
      <c r="B671" s="237"/>
      <c r="C671" s="238"/>
      <c r="D671" s="208" t="s">
        <v>171</v>
      </c>
      <c r="E671" s="239" t="s">
        <v>21</v>
      </c>
      <c r="F671" s="240" t="s">
        <v>6615</v>
      </c>
      <c r="G671" s="238"/>
      <c r="H671" s="241" t="s">
        <v>21</v>
      </c>
      <c r="I671" s="242"/>
      <c r="J671" s="238"/>
      <c r="K671" s="238"/>
      <c r="L671" s="243"/>
      <c r="M671" s="244"/>
      <c r="N671" s="245"/>
      <c r="O671" s="245"/>
      <c r="P671" s="245"/>
      <c r="Q671" s="245"/>
      <c r="R671" s="245"/>
      <c r="S671" s="245"/>
      <c r="T671" s="246"/>
      <c r="AT671" s="247" t="s">
        <v>171</v>
      </c>
      <c r="AU671" s="247" t="s">
        <v>134</v>
      </c>
      <c r="AV671" s="13" t="s">
        <v>78</v>
      </c>
      <c r="AW671" s="13" t="s">
        <v>33</v>
      </c>
      <c r="AX671" s="13" t="s">
        <v>70</v>
      </c>
      <c r="AY671" s="247" t="s">
        <v>126</v>
      </c>
    </row>
    <row r="672" spans="2:65" s="11" customFormat="1" ht="13.5">
      <c r="B672" s="210"/>
      <c r="C672" s="211"/>
      <c r="D672" s="208" t="s">
        <v>171</v>
      </c>
      <c r="E672" s="212" t="s">
        <v>21</v>
      </c>
      <c r="F672" s="213" t="s">
        <v>6630</v>
      </c>
      <c r="G672" s="211"/>
      <c r="H672" s="214">
        <v>136.25399999999999</v>
      </c>
      <c r="I672" s="215"/>
      <c r="J672" s="211"/>
      <c r="K672" s="211"/>
      <c r="L672" s="216"/>
      <c r="M672" s="217"/>
      <c r="N672" s="218"/>
      <c r="O672" s="218"/>
      <c r="P672" s="218"/>
      <c r="Q672" s="218"/>
      <c r="R672" s="218"/>
      <c r="S672" s="218"/>
      <c r="T672" s="219"/>
      <c r="AT672" s="220" t="s">
        <v>171</v>
      </c>
      <c r="AU672" s="220" t="s">
        <v>134</v>
      </c>
      <c r="AV672" s="11" t="s">
        <v>134</v>
      </c>
      <c r="AW672" s="11" t="s">
        <v>33</v>
      </c>
      <c r="AX672" s="11" t="s">
        <v>70</v>
      </c>
      <c r="AY672" s="220" t="s">
        <v>126</v>
      </c>
    </row>
    <row r="673" spans="2:65" s="11" customFormat="1" ht="13.5">
      <c r="B673" s="210"/>
      <c r="C673" s="211"/>
      <c r="D673" s="208" t="s">
        <v>171</v>
      </c>
      <c r="E673" s="212" t="s">
        <v>21</v>
      </c>
      <c r="F673" s="213" t="s">
        <v>6631</v>
      </c>
      <c r="G673" s="211"/>
      <c r="H673" s="214">
        <v>-15.672000000000001</v>
      </c>
      <c r="I673" s="215"/>
      <c r="J673" s="211"/>
      <c r="K673" s="211"/>
      <c r="L673" s="216"/>
      <c r="M673" s="217"/>
      <c r="N673" s="218"/>
      <c r="O673" s="218"/>
      <c r="P673" s="218"/>
      <c r="Q673" s="218"/>
      <c r="R673" s="218"/>
      <c r="S673" s="218"/>
      <c r="T673" s="219"/>
      <c r="AT673" s="220" t="s">
        <v>171</v>
      </c>
      <c r="AU673" s="220" t="s">
        <v>134</v>
      </c>
      <c r="AV673" s="11" t="s">
        <v>134</v>
      </c>
      <c r="AW673" s="11" t="s">
        <v>33</v>
      </c>
      <c r="AX673" s="11" t="s">
        <v>70</v>
      </c>
      <c r="AY673" s="220" t="s">
        <v>126</v>
      </c>
    </row>
    <row r="674" spans="2:65" s="13" customFormat="1" ht="13.5">
      <c r="B674" s="237"/>
      <c r="C674" s="238"/>
      <c r="D674" s="208" t="s">
        <v>171</v>
      </c>
      <c r="E674" s="239" t="s">
        <v>21</v>
      </c>
      <c r="F674" s="240" t="s">
        <v>6617</v>
      </c>
      <c r="G674" s="238"/>
      <c r="H674" s="241" t="s">
        <v>21</v>
      </c>
      <c r="I674" s="242"/>
      <c r="J674" s="238"/>
      <c r="K674" s="238"/>
      <c r="L674" s="243"/>
      <c r="M674" s="244"/>
      <c r="N674" s="245"/>
      <c r="O674" s="245"/>
      <c r="P674" s="245"/>
      <c r="Q674" s="245"/>
      <c r="R674" s="245"/>
      <c r="S674" s="245"/>
      <c r="T674" s="246"/>
      <c r="AT674" s="247" t="s">
        <v>171</v>
      </c>
      <c r="AU674" s="247" t="s">
        <v>134</v>
      </c>
      <c r="AV674" s="13" t="s">
        <v>78</v>
      </c>
      <c r="AW674" s="13" t="s">
        <v>33</v>
      </c>
      <c r="AX674" s="13" t="s">
        <v>70</v>
      </c>
      <c r="AY674" s="247" t="s">
        <v>126</v>
      </c>
    </row>
    <row r="675" spans="2:65" s="11" customFormat="1" ht="13.5">
      <c r="B675" s="210"/>
      <c r="C675" s="211"/>
      <c r="D675" s="208" t="s">
        <v>171</v>
      </c>
      <c r="E675" s="212" t="s">
        <v>21</v>
      </c>
      <c r="F675" s="213" t="s">
        <v>6632</v>
      </c>
      <c r="G675" s="211"/>
      <c r="H675" s="214">
        <v>14.313000000000001</v>
      </c>
      <c r="I675" s="215"/>
      <c r="J675" s="211"/>
      <c r="K675" s="211"/>
      <c r="L675" s="216"/>
      <c r="M675" s="217"/>
      <c r="N675" s="218"/>
      <c r="O675" s="218"/>
      <c r="P675" s="218"/>
      <c r="Q675" s="218"/>
      <c r="R675" s="218"/>
      <c r="S675" s="218"/>
      <c r="T675" s="219"/>
      <c r="AT675" s="220" t="s">
        <v>171</v>
      </c>
      <c r="AU675" s="220" t="s">
        <v>134</v>
      </c>
      <c r="AV675" s="11" t="s">
        <v>134</v>
      </c>
      <c r="AW675" s="11" t="s">
        <v>33</v>
      </c>
      <c r="AX675" s="11" t="s">
        <v>70</v>
      </c>
      <c r="AY675" s="220" t="s">
        <v>126</v>
      </c>
    </row>
    <row r="676" spans="2:65" s="13" customFormat="1" ht="13.5">
      <c r="B676" s="237"/>
      <c r="C676" s="238"/>
      <c r="D676" s="208" t="s">
        <v>171</v>
      </c>
      <c r="E676" s="239" t="s">
        <v>21</v>
      </c>
      <c r="F676" s="240" t="s">
        <v>6633</v>
      </c>
      <c r="G676" s="238"/>
      <c r="H676" s="241" t="s">
        <v>21</v>
      </c>
      <c r="I676" s="242"/>
      <c r="J676" s="238"/>
      <c r="K676" s="238"/>
      <c r="L676" s="243"/>
      <c r="M676" s="244"/>
      <c r="N676" s="245"/>
      <c r="O676" s="245"/>
      <c r="P676" s="245"/>
      <c r="Q676" s="245"/>
      <c r="R676" s="245"/>
      <c r="S676" s="245"/>
      <c r="T676" s="246"/>
      <c r="AT676" s="247" t="s">
        <v>171</v>
      </c>
      <c r="AU676" s="247" t="s">
        <v>134</v>
      </c>
      <c r="AV676" s="13" t="s">
        <v>78</v>
      </c>
      <c r="AW676" s="13" t="s">
        <v>33</v>
      </c>
      <c r="AX676" s="13" t="s">
        <v>70</v>
      </c>
      <c r="AY676" s="247" t="s">
        <v>126</v>
      </c>
    </row>
    <row r="677" spans="2:65" s="11" customFormat="1" ht="13.5">
      <c r="B677" s="210"/>
      <c r="C677" s="211"/>
      <c r="D677" s="208" t="s">
        <v>171</v>
      </c>
      <c r="E677" s="212" t="s">
        <v>21</v>
      </c>
      <c r="F677" s="213" t="s">
        <v>6634</v>
      </c>
      <c r="G677" s="211"/>
      <c r="H677" s="214">
        <v>166.78</v>
      </c>
      <c r="I677" s="215"/>
      <c r="J677" s="211"/>
      <c r="K677" s="211"/>
      <c r="L677" s="216"/>
      <c r="M677" s="217"/>
      <c r="N677" s="218"/>
      <c r="O677" s="218"/>
      <c r="P677" s="218"/>
      <c r="Q677" s="218"/>
      <c r="R677" s="218"/>
      <c r="S677" s="218"/>
      <c r="T677" s="219"/>
      <c r="AT677" s="220" t="s">
        <v>171</v>
      </c>
      <c r="AU677" s="220" t="s">
        <v>134</v>
      </c>
      <c r="AV677" s="11" t="s">
        <v>134</v>
      </c>
      <c r="AW677" s="11" t="s">
        <v>33</v>
      </c>
      <c r="AX677" s="11" t="s">
        <v>70</v>
      </c>
      <c r="AY677" s="220" t="s">
        <v>126</v>
      </c>
    </row>
    <row r="678" spans="2:65" s="11" customFormat="1" ht="13.5">
      <c r="B678" s="210"/>
      <c r="C678" s="211"/>
      <c r="D678" s="208" t="s">
        <v>171</v>
      </c>
      <c r="E678" s="212" t="s">
        <v>21</v>
      </c>
      <c r="F678" s="213" t="s">
        <v>6635</v>
      </c>
      <c r="G678" s="211"/>
      <c r="H678" s="214">
        <v>-21.9</v>
      </c>
      <c r="I678" s="215"/>
      <c r="J678" s="211"/>
      <c r="K678" s="211"/>
      <c r="L678" s="216"/>
      <c r="M678" s="217"/>
      <c r="N678" s="218"/>
      <c r="O678" s="218"/>
      <c r="P678" s="218"/>
      <c r="Q678" s="218"/>
      <c r="R678" s="218"/>
      <c r="S678" s="218"/>
      <c r="T678" s="219"/>
      <c r="AT678" s="220" t="s">
        <v>171</v>
      </c>
      <c r="AU678" s="220" t="s">
        <v>134</v>
      </c>
      <c r="AV678" s="11" t="s">
        <v>134</v>
      </c>
      <c r="AW678" s="11" t="s">
        <v>33</v>
      </c>
      <c r="AX678" s="11" t="s">
        <v>70</v>
      </c>
      <c r="AY678" s="220" t="s">
        <v>126</v>
      </c>
    </row>
    <row r="679" spans="2:65" s="13" customFormat="1" ht="13.5">
      <c r="B679" s="237"/>
      <c r="C679" s="238"/>
      <c r="D679" s="208" t="s">
        <v>171</v>
      </c>
      <c r="E679" s="239" t="s">
        <v>21</v>
      </c>
      <c r="F679" s="240" t="s">
        <v>6619</v>
      </c>
      <c r="G679" s="238"/>
      <c r="H679" s="241" t="s">
        <v>21</v>
      </c>
      <c r="I679" s="242"/>
      <c r="J679" s="238"/>
      <c r="K679" s="238"/>
      <c r="L679" s="243"/>
      <c r="M679" s="244"/>
      <c r="N679" s="245"/>
      <c r="O679" s="245"/>
      <c r="P679" s="245"/>
      <c r="Q679" s="245"/>
      <c r="R679" s="245"/>
      <c r="S679" s="245"/>
      <c r="T679" s="246"/>
      <c r="AT679" s="247" t="s">
        <v>171</v>
      </c>
      <c r="AU679" s="247" t="s">
        <v>134</v>
      </c>
      <c r="AV679" s="13" t="s">
        <v>78</v>
      </c>
      <c r="AW679" s="13" t="s">
        <v>33</v>
      </c>
      <c r="AX679" s="13" t="s">
        <v>70</v>
      </c>
      <c r="AY679" s="247" t="s">
        <v>126</v>
      </c>
    </row>
    <row r="680" spans="2:65" s="11" customFormat="1" ht="13.5">
      <c r="B680" s="210"/>
      <c r="C680" s="211"/>
      <c r="D680" s="208" t="s">
        <v>171</v>
      </c>
      <c r="E680" s="212" t="s">
        <v>21</v>
      </c>
      <c r="F680" s="213" t="s">
        <v>6636</v>
      </c>
      <c r="G680" s="211"/>
      <c r="H680" s="214">
        <v>55.9</v>
      </c>
      <c r="I680" s="215"/>
      <c r="J680" s="211"/>
      <c r="K680" s="211"/>
      <c r="L680" s="216"/>
      <c r="M680" s="217"/>
      <c r="N680" s="218"/>
      <c r="O680" s="218"/>
      <c r="P680" s="218"/>
      <c r="Q680" s="218"/>
      <c r="R680" s="218"/>
      <c r="S680" s="218"/>
      <c r="T680" s="219"/>
      <c r="AT680" s="220" t="s">
        <v>171</v>
      </c>
      <c r="AU680" s="220" t="s">
        <v>134</v>
      </c>
      <c r="AV680" s="11" t="s">
        <v>134</v>
      </c>
      <c r="AW680" s="11" t="s">
        <v>33</v>
      </c>
      <c r="AX680" s="11" t="s">
        <v>70</v>
      </c>
      <c r="AY680" s="220" t="s">
        <v>126</v>
      </c>
    </row>
    <row r="681" spans="2:65" s="11" customFormat="1" ht="13.5">
      <c r="B681" s="210"/>
      <c r="C681" s="211"/>
      <c r="D681" s="208" t="s">
        <v>171</v>
      </c>
      <c r="E681" s="212" t="s">
        <v>21</v>
      </c>
      <c r="F681" s="213" t="s">
        <v>6637</v>
      </c>
      <c r="G681" s="211"/>
      <c r="H681" s="214">
        <v>-3.6520000000000001</v>
      </c>
      <c r="I681" s="215"/>
      <c r="J681" s="211"/>
      <c r="K681" s="211"/>
      <c r="L681" s="216"/>
      <c r="M681" s="217"/>
      <c r="N681" s="218"/>
      <c r="O681" s="218"/>
      <c r="P681" s="218"/>
      <c r="Q681" s="218"/>
      <c r="R681" s="218"/>
      <c r="S681" s="218"/>
      <c r="T681" s="219"/>
      <c r="AT681" s="220" t="s">
        <v>171</v>
      </c>
      <c r="AU681" s="220" t="s">
        <v>134</v>
      </c>
      <c r="AV681" s="11" t="s">
        <v>134</v>
      </c>
      <c r="AW681" s="11" t="s">
        <v>33</v>
      </c>
      <c r="AX681" s="11" t="s">
        <v>70</v>
      </c>
      <c r="AY681" s="220" t="s">
        <v>126</v>
      </c>
    </row>
    <row r="682" spans="2:65" s="13" customFormat="1" ht="13.5">
      <c r="B682" s="237"/>
      <c r="C682" s="238"/>
      <c r="D682" s="208" t="s">
        <v>171</v>
      </c>
      <c r="E682" s="239" t="s">
        <v>21</v>
      </c>
      <c r="F682" s="240" t="s">
        <v>6621</v>
      </c>
      <c r="G682" s="238"/>
      <c r="H682" s="241" t="s">
        <v>21</v>
      </c>
      <c r="I682" s="242"/>
      <c r="J682" s="238"/>
      <c r="K682" s="238"/>
      <c r="L682" s="243"/>
      <c r="M682" s="244"/>
      <c r="N682" s="245"/>
      <c r="O682" s="245"/>
      <c r="P682" s="245"/>
      <c r="Q682" s="245"/>
      <c r="R682" s="245"/>
      <c r="S682" s="245"/>
      <c r="T682" s="246"/>
      <c r="AT682" s="247" t="s">
        <v>171</v>
      </c>
      <c r="AU682" s="247" t="s">
        <v>134</v>
      </c>
      <c r="AV682" s="13" t="s">
        <v>78</v>
      </c>
      <c r="AW682" s="13" t="s">
        <v>33</v>
      </c>
      <c r="AX682" s="13" t="s">
        <v>70</v>
      </c>
      <c r="AY682" s="247" t="s">
        <v>126</v>
      </c>
    </row>
    <row r="683" spans="2:65" s="11" customFormat="1" ht="13.5">
      <c r="B683" s="210"/>
      <c r="C683" s="211"/>
      <c r="D683" s="208" t="s">
        <v>171</v>
      </c>
      <c r="E683" s="212" t="s">
        <v>21</v>
      </c>
      <c r="F683" s="213" t="s">
        <v>6638</v>
      </c>
      <c r="G683" s="211"/>
      <c r="H683" s="214">
        <v>50.6</v>
      </c>
      <c r="I683" s="215"/>
      <c r="J683" s="211"/>
      <c r="K683" s="211"/>
      <c r="L683" s="216"/>
      <c r="M683" s="217"/>
      <c r="N683" s="218"/>
      <c r="O683" s="218"/>
      <c r="P683" s="218"/>
      <c r="Q683" s="218"/>
      <c r="R683" s="218"/>
      <c r="S683" s="218"/>
      <c r="T683" s="219"/>
      <c r="AT683" s="220" t="s">
        <v>171</v>
      </c>
      <c r="AU683" s="220" t="s">
        <v>134</v>
      </c>
      <c r="AV683" s="11" t="s">
        <v>134</v>
      </c>
      <c r="AW683" s="11" t="s">
        <v>33</v>
      </c>
      <c r="AX683" s="11" t="s">
        <v>70</v>
      </c>
      <c r="AY683" s="220" t="s">
        <v>126</v>
      </c>
    </row>
    <row r="684" spans="2:65" s="11" customFormat="1" ht="13.5">
      <c r="B684" s="210"/>
      <c r="C684" s="211"/>
      <c r="D684" s="208" t="s">
        <v>171</v>
      </c>
      <c r="E684" s="212" t="s">
        <v>21</v>
      </c>
      <c r="F684" s="213" t="s">
        <v>6639</v>
      </c>
      <c r="G684" s="211"/>
      <c r="H684" s="214">
        <v>-6.157</v>
      </c>
      <c r="I684" s="215"/>
      <c r="J684" s="211"/>
      <c r="K684" s="211"/>
      <c r="L684" s="216"/>
      <c r="M684" s="217"/>
      <c r="N684" s="218"/>
      <c r="O684" s="218"/>
      <c r="P684" s="218"/>
      <c r="Q684" s="218"/>
      <c r="R684" s="218"/>
      <c r="S684" s="218"/>
      <c r="T684" s="219"/>
      <c r="AT684" s="220" t="s">
        <v>171</v>
      </c>
      <c r="AU684" s="220" t="s">
        <v>134</v>
      </c>
      <c r="AV684" s="11" t="s">
        <v>134</v>
      </c>
      <c r="AW684" s="11" t="s">
        <v>33</v>
      </c>
      <c r="AX684" s="11" t="s">
        <v>70</v>
      </c>
      <c r="AY684" s="220" t="s">
        <v>126</v>
      </c>
    </row>
    <row r="685" spans="2:65" s="12" customFormat="1" ht="13.5">
      <c r="B685" s="221"/>
      <c r="C685" s="222"/>
      <c r="D685" s="205" t="s">
        <v>171</v>
      </c>
      <c r="E685" s="248" t="s">
        <v>21</v>
      </c>
      <c r="F685" s="249" t="s">
        <v>174</v>
      </c>
      <c r="G685" s="222"/>
      <c r="H685" s="250">
        <v>699.28300000000002</v>
      </c>
      <c r="I685" s="226"/>
      <c r="J685" s="222"/>
      <c r="K685" s="222"/>
      <c r="L685" s="227"/>
      <c r="M685" s="228"/>
      <c r="N685" s="229"/>
      <c r="O685" s="229"/>
      <c r="P685" s="229"/>
      <c r="Q685" s="229"/>
      <c r="R685" s="229"/>
      <c r="S685" s="229"/>
      <c r="T685" s="230"/>
      <c r="AT685" s="231" t="s">
        <v>171</v>
      </c>
      <c r="AU685" s="231" t="s">
        <v>134</v>
      </c>
      <c r="AV685" s="12" t="s">
        <v>133</v>
      </c>
      <c r="AW685" s="12" t="s">
        <v>33</v>
      </c>
      <c r="AX685" s="12" t="s">
        <v>78</v>
      </c>
      <c r="AY685" s="231" t="s">
        <v>126</v>
      </c>
    </row>
    <row r="686" spans="2:65" s="1" customFormat="1" ht="22.5" customHeight="1">
      <c r="B686" s="41"/>
      <c r="C686" s="193" t="s">
        <v>552</v>
      </c>
      <c r="D686" s="193" t="s">
        <v>129</v>
      </c>
      <c r="E686" s="194" t="s">
        <v>1174</v>
      </c>
      <c r="F686" s="195" t="s">
        <v>1175</v>
      </c>
      <c r="G686" s="196" t="s">
        <v>169</v>
      </c>
      <c r="H686" s="197">
        <v>28.31</v>
      </c>
      <c r="I686" s="198"/>
      <c r="J686" s="199">
        <f>ROUND(I686*H686,2)</f>
        <v>0</v>
      </c>
      <c r="K686" s="195" t="s">
        <v>21</v>
      </c>
      <c r="L686" s="61"/>
      <c r="M686" s="200" t="s">
        <v>21</v>
      </c>
      <c r="N686" s="201" t="s">
        <v>42</v>
      </c>
      <c r="O686" s="42"/>
      <c r="P686" s="202">
        <f>O686*H686</f>
        <v>0</v>
      </c>
      <c r="Q686" s="202">
        <v>0</v>
      </c>
      <c r="R686" s="202">
        <f>Q686*H686</f>
        <v>0</v>
      </c>
      <c r="S686" s="202">
        <v>0</v>
      </c>
      <c r="T686" s="203">
        <f>S686*H686</f>
        <v>0</v>
      </c>
      <c r="AR686" s="24" t="s">
        <v>133</v>
      </c>
      <c r="AT686" s="24" t="s">
        <v>129</v>
      </c>
      <c r="AU686" s="24" t="s">
        <v>134</v>
      </c>
      <c r="AY686" s="24" t="s">
        <v>126</v>
      </c>
      <c r="BE686" s="204">
        <f>IF(N686="základní",J686,0)</f>
        <v>0</v>
      </c>
      <c r="BF686" s="204">
        <f>IF(N686="snížená",J686,0)</f>
        <v>0</v>
      </c>
      <c r="BG686" s="204">
        <f>IF(N686="zákl. přenesená",J686,0)</f>
        <v>0</v>
      </c>
      <c r="BH686" s="204">
        <f>IF(N686="sníž. přenesená",J686,0)</f>
        <v>0</v>
      </c>
      <c r="BI686" s="204">
        <f>IF(N686="nulová",J686,0)</f>
        <v>0</v>
      </c>
      <c r="BJ686" s="24" t="s">
        <v>134</v>
      </c>
      <c r="BK686" s="204">
        <f>ROUND(I686*H686,2)</f>
        <v>0</v>
      </c>
      <c r="BL686" s="24" t="s">
        <v>133</v>
      </c>
      <c r="BM686" s="24" t="s">
        <v>866</v>
      </c>
    </row>
    <row r="687" spans="2:65" s="1" customFormat="1" ht="13.5">
      <c r="B687" s="41"/>
      <c r="C687" s="63"/>
      <c r="D687" s="208" t="s">
        <v>135</v>
      </c>
      <c r="E687" s="63"/>
      <c r="F687" s="209" t="s">
        <v>1175</v>
      </c>
      <c r="G687" s="63"/>
      <c r="H687" s="63"/>
      <c r="I687" s="163"/>
      <c r="J687" s="63"/>
      <c r="K687" s="63"/>
      <c r="L687" s="61"/>
      <c r="M687" s="207"/>
      <c r="N687" s="42"/>
      <c r="O687" s="42"/>
      <c r="P687" s="42"/>
      <c r="Q687" s="42"/>
      <c r="R687" s="42"/>
      <c r="S687" s="42"/>
      <c r="T687" s="78"/>
      <c r="AT687" s="24" t="s">
        <v>135</v>
      </c>
      <c r="AU687" s="24" t="s">
        <v>134</v>
      </c>
    </row>
    <row r="688" spans="2:65" s="13" customFormat="1" ht="13.5">
      <c r="B688" s="237"/>
      <c r="C688" s="238"/>
      <c r="D688" s="208" t="s">
        <v>171</v>
      </c>
      <c r="E688" s="239" t="s">
        <v>21</v>
      </c>
      <c r="F688" s="240" t="s">
        <v>6640</v>
      </c>
      <c r="G688" s="238"/>
      <c r="H688" s="241" t="s">
        <v>21</v>
      </c>
      <c r="I688" s="242"/>
      <c r="J688" s="238"/>
      <c r="K688" s="238"/>
      <c r="L688" s="243"/>
      <c r="M688" s="244"/>
      <c r="N688" s="245"/>
      <c r="O688" s="245"/>
      <c r="P688" s="245"/>
      <c r="Q688" s="245"/>
      <c r="R688" s="245"/>
      <c r="S688" s="245"/>
      <c r="T688" s="246"/>
      <c r="AT688" s="247" t="s">
        <v>171</v>
      </c>
      <c r="AU688" s="247" t="s">
        <v>134</v>
      </c>
      <c r="AV688" s="13" t="s">
        <v>78</v>
      </c>
      <c r="AW688" s="13" t="s">
        <v>33</v>
      </c>
      <c r="AX688" s="13" t="s">
        <v>70</v>
      </c>
      <c r="AY688" s="247" t="s">
        <v>126</v>
      </c>
    </row>
    <row r="689" spans="2:65" s="11" customFormat="1" ht="13.5">
      <c r="B689" s="210"/>
      <c r="C689" s="211"/>
      <c r="D689" s="208" t="s">
        <v>171</v>
      </c>
      <c r="E689" s="212" t="s">
        <v>21</v>
      </c>
      <c r="F689" s="213" t="s">
        <v>6641</v>
      </c>
      <c r="G689" s="211"/>
      <c r="H689" s="214">
        <v>11.4</v>
      </c>
      <c r="I689" s="215"/>
      <c r="J689" s="211"/>
      <c r="K689" s="211"/>
      <c r="L689" s="216"/>
      <c r="M689" s="217"/>
      <c r="N689" s="218"/>
      <c r="O689" s="218"/>
      <c r="P689" s="218"/>
      <c r="Q689" s="218"/>
      <c r="R689" s="218"/>
      <c r="S689" s="218"/>
      <c r="T689" s="219"/>
      <c r="AT689" s="220" t="s">
        <v>171</v>
      </c>
      <c r="AU689" s="220" t="s">
        <v>134</v>
      </c>
      <c r="AV689" s="11" t="s">
        <v>134</v>
      </c>
      <c r="AW689" s="11" t="s">
        <v>33</v>
      </c>
      <c r="AX689" s="11" t="s">
        <v>70</v>
      </c>
      <c r="AY689" s="220" t="s">
        <v>126</v>
      </c>
    </row>
    <row r="690" spans="2:65" s="13" customFormat="1" ht="13.5">
      <c r="B690" s="237"/>
      <c r="C690" s="238"/>
      <c r="D690" s="208" t="s">
        <v>171</v>
      </c>
      <c r="E690" s="239" t="s">
        <v>21</v>
      </c>
      <c r="F690" s="240" t="s">
        <v>6642</v>
      </c>
      <c r="G690" s="238"/>
      <c r="H690" s="241" t="s">
        <v>21</v>
      </c>
      <c r="I690" s="242"/>
      <c r="J690" s="238"/>
      <c r="K690" s="238"/>
      <c r="L690" s="243"/>
      <c r="M690" s="244"/>
      <c r="N690" s="245"/>
      <c r="O690" s="245"/>
      <c r="P690" s="245"/>
      <c r="Q690" s="245"/>
      <c r="R690" s="245"/>
      <c r="S690" s="245"/>
      <c r="T690" s="246"/>
      <c r="AT690" s="247" t="s">
        <v>171</v>
      </c>
      <c r="AU690" s="247" t="s">
        <v>134</v>
      </c>
      <c r="AV690" s="13" t="s">
        <v>78</v>
      </c>
      <c r="AW690" s="13" t="s">
        <v>33</v>
      </c>
      <c r="AX690" s="13" t="s">
        <v>70</v>
      </c>
      <c r="AY690" s="247" t="s">
        <v>126</v>
      </c>
    </row>
    <row r="691" spans="2:65" s="11" customFormat="1" ht="13.5">
      <c r="B691" s="210"/>
      <c r="C691" s="211"/>
      <c r="D691" s="208" t="s">
        <v>171</v>
      </c>
      <c r="E691" s="212" t="s">
        <v>21</v>
      </c>
      <c r="F691" s="213" t="s">
        <v>6643</v>
      </c>
      <c r="G691" s="211"/>
      <c r="H691" s="214">
        <v>11.4</v>
      </c>
      <c r="I691" s="215"/>
      <c r="J691" s="211"/>
      <c r="K691" s="211"/>
      <c r="L691" s="216"/>
      <c r="M691" s="217"/>
      <c r="N691" s="218"/>
      <c r="O691" s="218"/>
      <c r="P691" s="218"/>
      <c r="Q691" s="218"/>
      <c r="R691" s="218"/>
      <c r="S691" s="218"/>
      <c r="T691" s="219"/>
      <c r="AT691" s="220" t="s">
        <v>171</v>
      </c>
      <c r="AU691" s="220" t="s">
        <v>134</v>
      </c>
      <c r="AV691" s="11" t="s">
        <v>134</v>
      </c>
      <c r="AW691" s="11" t="s">
        <v>33</v>
      </c>
      <c r="AX691" s="11" t="s">
        <v>70</v>
      </c>
      <c r="AY691" s="220" t="s">
        <v>126</v>
      </c>
    </row>
    <row r="692" spans="2:65" s="11" customFormat="1" ht="13.5">
      <c r="B692" s="210"/>
      <c r="C692" s="211"/>
      <c r="D692" s="208" t="s">
        <v>171</v>
      </c>
      <c r="E692" s="212" t="s">
        <v>21</v>
      </c>
      <c r="F692" s="213" t="s">
        <v>6644</v>
      </c>
      <c r="G692" s="211"/>
      <c r="H692" s="214">
        <v>1.94</v>
      </c>
      <c r="I692" s="215"/>
      <c r="J692" s="211"/>
      <c r="K692" s="211"/>
      <c r="L692" s="216"/>
      <c r="M692" s="217"/>
      <c r="N692" s="218"/>
      <c r="O692" s="218"/>
      <c r="P692" s="218"/>
      <c r="Q692" s="218"/>
      <c r="R692" s="218"/>
      <c r="S692" s="218"/>
      <c r="T692" s="219"/>
      <c r="AT692" s="220" t="s">
        <v>171</v>
      </c>
      <c r="AU692" s="220" t="s">
        <v>134</v>
      </c>
      <c r="AV692" s="11" t="s">
        <v>134</v>
      </c>
      <c r="AW692" s="11" t="s">
        <v>33</v>
      </c>
      <c r="AX692" s="11" t="s">
        <v>70</v>
      </c>
      <c r="AY692" s="220" t="s">
        <v>126</v>
      </c>
    </row>
    <row r="693" spans="2:65" s="11" customFormat="1" ht="13.5">
      <c r="B693" s="210"/>
      <c r="C693" s="211"/>
      <c r="D693" s="208" t="s">
        <v>171</v>
      </c>
      <c r="E693" s="212" t="s">
        <v>21</v>
      </c>
      <c r="F693" s="213" t="s">
        <v>6645</v>
      </c>
      <c r="G693" s="211"/>
      <c r="H693" s="214">
        <v>3.57</v>
      </c>
      <c r="I693" s="215"/>
      <c r="J693" s="211"/>
      <c r="K693" s="211"/>
      <c r="L693" s="216"/>
      <c r="M693" s="217"/>
      <c r="N693" s="218"/>
      <c r="O693" s="218"/>
      <c r="P693" s="218"/>
      <c r="Q693" s="218"/>
      <c r="R693" s="218"/>
      <c r="S693" s="218"/>
      <c r="T693" s="219"/>
      <c r="AT693" s="220" t="s">
        <v>171</v>
      </c>
      <c r="AU693" s="220" t="s">
        <v>134</v>
      </c>
      <c r="AV693" s="11" t="s">
        <v>134</v>
      </c>
      <c r="AW693" s="11" t="s">
        <v>33</v>
      </c>
      <c r="AX693" s="11" t="s">
        <v>70</v>
      </c>
      <c r="AY693" s="220" t="s">
        <v>126</v>
      </c>
    </row>
    <row r="694" spans="2:65" s="12" customFormat="1" ht="13.5">
      <c r="B694" s="221"/>
      <c r="C694" s="222"/>
      <c r="D694" s="205" t="s">
        <v>171</v>
      </c>
      <c r="E694" s="248" t="s">
        <v>21</v>
      </c>
      <c r="F694" s="249" t="s">
        <v>174</v>
      </c>
      <c r="G694" s="222"/>
      <c r="H694" s="250">
        <v>28.31</v>
      </c>
      <c r="I694" s="226"/>
      <c r="J694" s="222"/>
      <c r="K694" s="222"/>
      <c r="L694" s="227"/>
      <c r="M694" s="228"/>
      <c r="N694" s="229"/>
      <c r="O694" s="229"/>
      <c r="P694" s="229"/>
      <c r="Q694" s="229"/>
      <c r="R694" s="229"/>
      <c r="S694" s="229"/>
      <c r="T694" s="230"/>
      <c r="AT694" s="231" t="s">
        <v>171</v>
      </c>
      <c r="AU694" s="231" t="s">
        <v>134</v>
      </c>
      <c r="AV694" s="12" t="s">
        <v>133</v>
      </c>
      <c r="AW694" s="12" t="s">
        <v>33</v>
      </c>
      <c r="AX694" s="12" t="s">
        <v>78</v>
      </c>
      <c r="AY694" s="231" t="s">
        <v>126</v>
      </c>
    </row>
    <row r="695" spans="2:65" s="1" customFormat="1" ht="22.5" customHeight="1">
      <c r="B695" s="41"/>
      <c r="C695" s="193" t="s">
        <v>868</v>
      </c>
      <c r="D695" s="193" t="s">
        <v>129</v>
      </c>
      <c r="E695" s="194" t="s">
        <v>1193</v>
      </c>
      <c r="F695" s="195" t="s">
        <v>1194</v>
      </c>
      <c r="G695" s="196" t="s">
        <v>169</v>
      </c>
      <c r="H695" s="197">
        <v>127.1</v>
      </c>
      <c r="I695" s="198"/>
      <c r="J695" s="199">
        <f>ROUND(I695*H695,2)</f>
        <v>0</v>
      </c>
      <c r="K695" s="195" t="s">
        <v>21</v>
      </c>
      <c r="L695" s="61"/>
      <c r="M695" s="200" t="s">
        <v>21</v>
      </c>
      <c r="N695" s="201" t="s">
        <v>42</v>
      </c>
      <c r="O695" s="42"/>
      <c r="P695" s="202">
        <f>O695*H695</f>
        <v>0</v>
      </c>
      <c r="Q695" s="202">
        <v>0</v>
      </c>
      <c r="R695" s="202">
        <f>Q695*H695</f>
        <v>0</v>
      </c>
      <c r="S695" s="202">
        <v>0</v>
      </c>
      <c r="T695" s="203">
        <f>S695*H695</f>
        <v>0</v>
      </c>
      <c r="AR695" s="24" t="s">
        <v>133</v>
      </c>
      <c r="AT695" s="24" t="s">
        <v>129</v>
      </c>
      <c r="AU695" s="24" t="s">
        <v>134</v>
      </c>
      <c r="AY695" s="24" t="s">
        <v>126</v>
      </c>
      <c r="BE695" s="204">
        <f>IF(N695="základní",J695,0)</f>
        <v>0</v>
      </c>
      <c r="BF695" s="204">
        <f>IF(N695="snížená",J695,0)</f>
        <v>0</v>
      </c>
      <c r="BG695" s="204">
        <f>IF(N695="zákl. přenesená",J695,0)</f>
        <v>0</v>
      </c>
      <c r="BH695" s="204">
        <f>IF(N695="sníž. přenesená",J695,0)</f>
        <v>0</v>
      </c>
      <c r="BI695" s="204">
        <f>IF(N695="nulová",J695,0)</f>
        <v>0</v>
      </c>
      <c r="BJ695" s="24" t="s">
        <v>134</v>
      </c>
      <c r="BK695" s="204">
        <f>ROUND(I695*H695,2)</f>
        <v>0</v>
      </c>
      <c r="BL695" s="24" t="s">
        <v>133</v>
      </c>
      <c r="BM695" s="24" t="s">
        <v>871</v>
      </c>
    </row>
    <row r="696" spans="2:65" s="1" customFormat="1" ht="13.5">
      <c r="B696" s="41"/>
      <c r="C696" s="63"/>
      <c r="D696" s="208" t="s">
        <v>135</v>
      </c>
      <c r="E696" s="63"/>
      <c r="F696" s="209" t="s">
        <v>1194</v>
      </c>
      <c r="G696" s="63"/>
      <c r="H696" s="63"/>
      <c r="I696" s="163"/>
      <c r="J696" s="63"/>
      <c r="K696" s="63"/>
      <c r="L696" s="61"/>
      <c r="M696" s="207"/>
      <c r="N696" s="42"/>
      <c r="O696" s="42"/>
      <c r="P696" s="42"/>
      <c r="Q696" s="42"/>
      <c r="R696" s="42"/>
      <c r="S696" s="42"/>
      <c r="T696" s="78"/>
      <c r="AT696" s="24" t="s">
        <v>135</v>
      </c>
      <c r="AU696" s="24" t="s">
        <v>134</v>
      </c>
    </row>
    <row r="697" spans="2:65" s="11" customFormat="1" ht="13.5">
      <c r="B697" s="210"/>
      <c r="C697" s="211"/>
      <c r="D697" s="208" t="s">
        <v>171</v>
      </c>
      <c r="E697" s="212" t="s">
        <v>21</v>
      </c>
      <c r="F697" s="213" t="s">
        <v>6646</v>
      </c>
      <c r="G697" s="211"/>
      <c r="H697" s="214">
        <v>127.1</v>
      </c>
      <c r="I697" s="215"/>
      <c r="J697" s="211"/>
      <c r="K697" s="211"/>
      <c r="L697" s="216"/>
      <c r="M697" s="217"/>
      <c r="N697" s="218"/>
      <c r="O697" s="218"/>
      <c r="P697" s="218"/>
      <c r="Q697" s="218"/>
      <c r="R697" s="218"/>
      <c r="S697" s="218"/>
      <c r="T697" s="219"/>
      <c r="AT697" s="220" t="s">
        <v>171</v>
      </c>
      <c r="AU697" s="220" t="s">
        <v>134</v>
      </c>
      <c r="AV697" s="11" t="s">
        <v>134</v>
      </c>
      <c r="AW697" s="11" t="s">
        <v>33</v>
      </c>
      <c r="AX697" s="11" t="s">
        <v>70</v>
      </c>
      <c r="AY697" s="220" t="s">
        <v>126</v>
      </c>
    </row>
    <row r="698" spans="2:65" s="12" customFormat="1" ht="13.5">
      <c r="B698" s="221"/>
      <c r="C698" s="222"/>
      <c r="D698" s="205" t="s">
        <v>171</v>
      </c>
      <c r="E698" s="248" t="s">
        <v>21</v>
      </c>
      <c r="F698" s="249" t="s">
        <v>174</v>
      </c>
      <c r="G698" s="222"/>
      <c r="H698" s="250">
        <v>127.1</v>
      </c>
      <c r="I698" s="226"/>
      <c r="J698" s="222"/>
      <c r="K698" s="222"/>
      <c r="L698" s="227"/>
      <c r="M698" s="228"/>
      <c r="N698" s="229"/>
      <c r="O698" s="229"/>
      <c r="P698" s="229"/>
      <c r="Q698" s="229"/>
      <c r="R698" s="229"/>
      <c r="S698" s="229"/>
      <c r="T698" s="230"/>
      <c r="AT698" s="231" t="s">
        <v>171</v>
      </c>
      <c r="AU698" s="231" t="s">
        <v>134</v>
      </c>
      <c r="AV698" s="12" t="s">
        <v>133</v>
      </c>
      <c r="AW698" s="12" t="s">
        <v>33</v>
      </c>
      <c r="AX698" s="12" t="s">
        <v>78</v>
      </c>
      <c r="AY698" s="231" t="s">
        <v>126</v>
      </c>
    </row>
    <row r="699" spans="2:65" s="1" customFormat="1" ht="22.5" customHeight="1">
      <c r="B699" s="41"/>
      <c r="C699" s="193" t="s">
        <v>558</v>
      </c>
      <c r="D699" s="193" t="s">
        <v>129</v>
      </c>
      <c r="E699" s="194" t="s">
        <v>1210</v>
      </c>
      <c r="F699" s="195" t="s">
        <v>1211</v>
      </c>
      <c r="G699" s="196" t="s">
        <v>169</v>
      </c>
      <c r="H699" s="197">
        <v>135.16999999999999</v>
      </c>
      <c r="I699" s="198"/>
      <c r="J699" s="199">
        <f>ROUND(I699*H699,2)</f>
        <v>0</v>
      </c>
      <c r="K699" s="195" t="s">
        <v>21</v>
      </c>
      <c r="L699" s="61"/>
      <c r="M699" s="200" t="s">
        <v>21</v>
      </c>
      <c r="N699" s="201" t="s">
        <v>42</v>
      </c>
      <c r="O699" s="42"/>
      <c r="P699" s="202">
        <f>O699*H699</f>
        <v>0</v>
      </c>
      <c r="Q699" s="202">
        <v>0</v>
      </c>
      <c r="R699" s="202">
        <f>Q699*H699</f>
        <v>0</v>
      </c>
      <c r="S699" s="202">
        <v>0</v>
      </c>
      <c r="T699" s="203">
        <f>S699*H699</f>
        <v>0</v>
      </c>
      <c r="AR699" s="24" t="s">
        <v>133</v>
      </c>
      <c r="AT699" s="24" t="s">
        <v>129</v>
      </c>
      <c r="AU699" s="24" t="s">
        <v>134</v>
      </c>
      <c r="AY699" s="24" t="s">
        <v>126</v>
      </c>
      <c r="BE699" s="204">
        <f>IF(N699="základní",J699,0)</f>
        <v>0</v>
      </c>
      <c r="BF699" s="204">
        <f>IF(N699="snížená",J699,0)</f>
        <v>0</v>
      </c>
      <c r="BG699" s="204">
        <f>IF(N699="zákl. přenesená",J699,0)</f>
        <v>0</v>
      </c>
      <c r="BH699" s="204">
        <f>IF(N699="sníž. přenesená",J699,0)</f>
        <v>0</v>
      </c>
      <c r="BI699" s="204">
        <f>IF(N699="nulová",J699,0)</f>
        <v>0</v>
      </c>
      <c r="BJ699" s="24" t="s">
        <v>134</v>
      </c>
      <c r="BK699" s="204">
        <f>ROUND(I699*H699,2)</f>
        <v>0</v>
      </c>
      <c r="BL699" s="24" t="s">
        <v>133</v>
      </c>
      <c r="BM699" s="24" t="s">
        <v>879</v>
      </c>
    </row>
    <row r="700" spans="2:65" s="1" customFormat="1" ht="13.5">
      <c r="B700" s="41"/>
      <c r="C700" s="63"/>
      <c r="D700" s="208" t="s">
        <v>135</v>
      </c>
      <c r="E700" s="63"/>
      <c r="F700" s="209" t="s">
        <v>1211</v>
      </c>
      <c r="G700" s="63"/>
      <c r="H700" s="63"/>
      <c r="I700" s="163"/>
      <c r="J700" s="63"/>
      <c r="K700" s="63"/>
      <c r="L700" s="61"/>
      <c r="M700" s="207"/>
      <c r="N700" s="42"/>
      <c r="O700" s="42"/>
      <c r="P700" s="42"/>
      <c r="Q700" s="42"/>
      <c r="R700" s="42"/>
      <c r="S700" s="42"/>
      <c r="T700" s="78"/>
      <c r="AT700" s="24" t="s">
        <v>135</v>
      </c>
      <c r="AU700" s="24" t="s">
        <v>134</v>
      </c>
    </row>
    <row r="701" spans="2:65" s="13" customFormat="1" ht="13.5">
      <c r="B701" s="237"/>
      <c r="C701" s="238"/>
      <c r="D701" s="208" t="s">
        <v>171</v>
      </c>
      <c r="E701" s="239" t="s">
        <v>21</v>
      </c>
      <c r="F701" s="240" t="s">
        <v>6640</v>
      </c>
      <c r="G701" s="238"/>
      <c r="H701" s="241" t="s">
        <v>21</v>
      </c>
      <c r="I701" s="242"/>
      <c r="J701" s="238"/>
      <c r="K701" s="238"/>
      <c r="L701" s="243"/>
      <c r="M701" s="244"/>
      <c r="N701" s="245"/>
      <c r="O701" s="245"/>
      <c r="P701" s="245"/>
      <c r="Q701" s="245"/>
      <c r="R701" s="245"/>
      <c r="S701" s="245"/>
      <c r="T701" s="246"/>
      <c r="AT701" s="247" t="s">
        <v>171</v>
      </c>
      <c r="AU701" s="247" t="s">
        <v>134</v>
      </c>
      <c r="AV701" s="13" t="s">
        <v>78</v>
      </c>
      <c r="AW701" s="13" t="s">
        <v>33</v>
      </c>
      <c r="AX701" s="13" t="s">
        <v>70</v>
      </c>
      <c r="AY701" s="247" t="s">
        <v>126</v>
      </c>
    </row>
    <row r="702" spans="2:65" s="11" customFormat="1" ht="13.5">
      <c r="B702" s="210"/>
      <c r="C702" s="211"/>
      <c r="D702" s="208" t="s">
        <v>171</v>
      </c>
      <c r="E702" s="212" t="s">
        <v>21</v>
      </c>
      <c r="F702" s="213" t="s">
        <v>6521</v>
      </c>
      <c r="G702" s="211"/>
      <c r="H702" s="214">
        <v>35.64</v>
      </c>
      <c r="I702" s="215"/>
      <c r="J702" s="211"/>
      <c r="K702" s="211"/>
      <c r="L702" s="216"/>
      <c r="M702" s="217"/>
      <c r="N702" s="218"/>
      <c r="O702" s="218"/>
      <c r="P702" s="218"/>
      <c r="Q702" s="218"/>
      <c r="R702" s="218"/>
      <c r="S702" s="218"/>
      <c r="T702" s="219"/>
      <c r="AT702" s="220" t="s">
        <v>171</v>
      </c>
      <c r="AU702" s="220" t="s">
        <v>134</v>
      </c>
      <c r="AV702" s="11" t="s">
        <v>134</v>
      </c>
      <c r="AW702" s="11" t="s">
        <v>33</v>
      </c>
      <c r="AX702" s="11" t="s">
        <v>70</v>
      </c>
      <c r="AY702" s="220" t="s">
        <v>126</v>
      </c>
    </row>
    <row r="703" spans="2:65" s="11" customFormat="1" ht="13.5">
      <c r="B703" s="210"/>
      <c r="C703" s="211"/>
      <c r="D703" s="208" t="s">
        <v>171</v>
      </c>
      <c r="E703" s="212" t="s">
        <v>21</v>
      </c>
      <c r="F703" s="213" t="s">
        <v>6522</v>
      </c>
      <c r="G703" s="211"/>
      <c r="H703" s="214">
        <v>30.08</v>
      </c>
      <c r="I703" s="215"/>
      <c r="J703" s="211"/>
      <c r="K703" s="211"/>
      <c r="L703" s="216"/>
      <c r="M703" s="217"/>
      <c r="N703" s="218"/>
      <c r="O703" s="218"/>
      <c r="P703" s="218"/>
      <c r="Q703" s="218"/>
      <c r="R703" s="218"/>
      <c r="S703" s="218"/>
      <c r="T703" s="219"/>
      <c r="AT703" s="220" t="s">
        <v>171</v>
      </c>
      <c r="AU703" s="220" t="s">
        <v>134</v>
      </c>
      <c r="AV703" s="11" t="s">
        <v>134</v>
      </c>
      <c r="AW703" s="11" t="s">
        <v>33</v>
      </c>
      <c r="AX703" s="11" t="s">
        <v>70</v>
      </c>
      <c r="AY703" s="220" t="s">
        <v>126</v>
      </c>
    </row>
    <row r="704" spans="2:65" s="11" customFormat="1" ht="27">
      <c r="B704" s="210"/>
      <c r="C704" s="211"/>
      <c r="D704" s="208" t="s">
        <v>171</v>
      </c>
      <c r="E704" s="212" t="s">
        <v>21</v>
      </c>
      <c r="F704" s="213" t="s">
        <v>6523</v>
      </c>
      <c r="G704" s="211"/>
      <c r="H704" s="214">
        <v>42.6</v>
      </c>
      <c r="I704" s="215"/>
      <c r="J704" s="211"/>
      <c r="K704" s="211"/>
      <c r="L704" s="216"/>
      <c r="M704" s="217"/>
      <c r="N704" s="218"/>
      <c r="O704" s="218"/>
      <c r="P704" s="218"/>
      <c r="Q704" s="218"/>
      <c r="R704" s="218"/>
      <c r="S704" s="218"/>
      <c r="T704" s="219"/>
      <c r="AT704" s="220" t="s">
        <v>171</v>
      </c>
      <c r="AU704" s="220" t="s">
        <v>134</v>
      </c>
      <c r="AV704" s="11" t="s">
        <v>134</v>
      </c>
      <c r="AW704" s="11" t="s">
        <v>33</v>
      </c>
      <c r="AX704" s="11" t="s">
        <v>70</v>
      </c>
      <c r="AY704" s="220" t="s">
        <v>126</v>
      </c>
    </row>
    <row r="705" spans="2:65" s="11" customFormat="1" ht="13.5">
      <c r="B705" s="210"/>
      <c r="C705" s="211"/>
      <c r="D705" s="208" t="s">
        <v>171</v>
      </c>
      <c r="E705" s="212" t="s">
        <v>21</v>
      </c>
      <c r="F705" s="213" t="s">
        <v>6524</v>
      </c>
      <c r="G705" s="211"/>
      <c r="H705" s="214">
        <v>9.5399999999999991</v>
      </c>
      <c r="I705" s="215"/>
      <c r="J705" s="211"/>
      <c r="K705" s="211"/>
      <c r="L705" s="216"/>
      <c r="M705" s="217"/>
      <c r="N705" s="218"/>
      <c r="O705" s="218"/>
      <c r="P705" s="218"/>
      <c r="Q705" s="218"/>
      <c r="R705" s="218"/>
      <c r="S705" s="218"/>
      <c r="T705" s="219"/>
      <c r="AT705" s="220" t="s">
        <v>171</v>
      </c>
      <c r="AU705" s="220" t="s">
        <v>134</v>
      </c>
      <c r="AV705" s="11" t="s">
        <v>134</v>
      </c>
      <c r="AW705" s="11" t="s">
        <v>33</v>
      </c>
      <c r="AX705" s="11" t="s">
        <v>70</v>
      </c>
      <c r="AY705" s="220" t="s">
        <v>126</v>
      </c>
    </row>
    <row r="706" spans="2:65" s="11" customFormat="1" ht="13.5">
      <c r="B706" s="210"/>
      <c r="C706" s="211"/>
      <c r="D706" s="208" t="s">
        <v>171</v>
      </c>
      <c r="E706" s="212" t="s">
        <v>21</v>
      </c>
      <c r="F706" s="213" t="s">
        <v>6525</v>
      </c>
      <c r="G706" s="211"/>
      <c r="H706" s="214">
        <v>17.309999999999999</v>
      </c>
      <c r="I706" s="215"/>
      <c r="J706" s="211"/>
      <c r="K706" s="211"/>
      <c r="L706" s="216"/>
      <c r="M706" s="217"/>
      <c r="N706" s="218"/>
      <c r="O706" s="218"/>
      <c r="P706" s="218"/>
      <c r="Q706" s="218"/>
      <c r="R706" s="218"/>
      <c r="S706" s="218"/>
      <c r="T706" s="219"/>
      <c r="AT706" s="220" t="s">
        <v>171</v>
      </c>
      <c r="AU706" s="220" t="s">
        <v>134</v>
      </c>
      <c r="AV706" s="11" t="s">
        <v>134</v>
      </c>
      <c r="AW706" s="11" t="s">
        <v>33</v>
      </c>
      <c r="AX706" s="11" t="s">
        <v>70</v>
      </c>
      <c r="AY706" s="220" t="s">
        <v>126</v>
      </c>
    </row>
    <row r="707" spans="2:65" s="12" customFormat="1" ht="13.5">
      <c r="B707" s="221"/>
      <c r="C707" s="222"/>
      <c r="D707" s="205" t="s">
        <v>171</v>
      </c>
      <c r="E707" s="248" t="s">
        <v>21</v>
      </c>
      <c r="F707" s="249" t="s">
        <v>174</v>
      </c>
      <c r="G707" s="222"/>
      <c r="H707" s="250">
        <v>135.16999999999999</v>
      </c>
      <c r="I707" s="226"/>
      <c r="J707" s="222"/>
      <c r="K707" s="222"/>
      <c r="L707" s="227"/>
      <c r="M707" s="228"/>
      <c r="N707" s="229"/>
      <c r="O707" s="229"/>
      <c r="P707" s="229"/>
      <c r="Q707" s="229"/>
      <c r="R707" s="229"/>
      <c r="S707" s="229"/>
      <c r="T707" s="230"/>
      <c r="AT707" s="231" t="s">
        <v>171</v>
      </c>
      <c r="AU707" s="231" t="s">
        <v>134</v>
      </c>
      <c r="AV707" s="12" t="s">
        <v>133</v>
      </c>
      <c r="AW707" s="12" t="s">
        <v>33</v>
      </c>
      <c r="AX707" s="12" t="s">
        <v>78</v>
      </c>
      <c r="AY707" s="231" t="s">
        <v>126</v>
      </c>
    </row>
    <row r="708" spans="2:65" s="1" customFormat="1" ht="22.5" customHeight="1">
      <c r="B708" s="41"/>
      <c r="C708" s="193" t="s">
        <v>881</v>
      </c>
      <c r="D708" s="193" t="s">
        <v>129</v>
      </c>
      <c r="E708" s="194" t="s">
        <v>1214</v>
      </c>
      <c r="F708" s="195" t="s">
        <v>1215</v>
      </c>
      <c r="G708" s="196" t="s">
        <v>169</v>
      </c>
      <c r="H708" s="197">
        <v>28.31</v>
      </c>
      <c r="I708" s="198"/>
      <c r="J708" s="199">
        <f>ROUND(I708*H708,2)</f>
        <v>0</v>
      </c>
      <c r="K708" s="195" t="s">
        <v>21</v>
      </c>
      <c r="L708" s="61"/>
      <c r="M708" s="200" t="s">
        <v>21</v>
      </c>
      <c r="N708" s="201" t="s">
        <v>42</v>
      </c>
      <c r="O708" s="42"/>
      <c r="P708" s="202">
        <f>O708*H708</f>
        <v>0</v>
      </c>
      <c r="Q708" s="202">
        <v>0</v>
      </c>
      <c r="R708" s="202">
        <f>Q708*H708</f>
        <v>0</v>
      </c>
      <c r="S708" s="202">
        <v>0</v>
      </c>
      <c r="T708" s="203">
        <f>S708*H708</f>
        <v>0</v>
      </c>
      <c r="AR708" s="24" t="s">
        <v>133</v>
      </c>
      <c r="AT708" s="24" t="s">
        <v>129</v>
      </c>
      <c r="AU708" s="24" t="s">
        <v>134</v>
      </c>
      <c r="AY708" s="24" t="s">
        <v>126</v>
      </c>
      <c r="BE708" s="204">
        <f>IF(N708="základní",J708,0)</f>
        <v>0</v>
      </c>
      <c r="BF708" s="204">
        <f>IF(N708="snížená",J708,0)</f>
        <v>0</v>
      </c>
      <c r="BG708" s="204">
        <f>IF(N708="zákl. přenesená",J708,0)</f>
        <v>0</v>
      </c>
      <c r="BH708" s="204">
        <f>IF(N708="sníž. přenesená",J708,0)</f>
        <v>0</v>
      </c>
      <c r="BI708" s="204">
        <f>IF(N708="nulová",J708,0)</f>
        <v>0</v>
      </c>
      <c r="BJ708" s="24" t="s">
        <v>134</v>
      </c>
      <c r="BK708" s="204">
        <f>ROUND(I708*H708,2)</f>
        <v>0</v>
      </c>
      <c r="BL708" s="24" t="s">
        <v>133</v>
      </c>
      <c r="BM708" s="24" t="s">
        <v>884</v>
      </c>
    </row>
    <row r="709" spans="2:65" s="1" customFormat="1" ht="13.5">
      <c r="B709" s="41"/>
      <c r="C709" s="63"/>
      <c r="D709" s="208" t="s">
        <v>135</v>
      </c>
      <c r="E709" s="63"/>
      <c r="F709" s="209" t="s">
        <v>1215</v>
      </c>
      <c r="G709" s="63"/>
      <c r="H709" s="63"/>
      <c r="I709" s="163"/>
      <c r="J709" s="63"/>
      <c r="K709" s="63"/>
      <c r="L709" s="61"/>
      <c r="M709" s="207"/>
      <c r="N709" s="42"/>
      <c r="O709" s="42"/>
      <c r="P709" s="42"/>
      <c r="Q709" s="42"/>
      <c r="R709" s="42"/>
      <c r="S709" s="42"/>
      <c r="T709" s="78"/>
      <c r="AT709" s="24" t="s">
        <v>135</v>
      </c>
      <c r="AU709" s="24" t="s">
        <v>134</v>
      </c>
    </row>
    <row r="710" spans="2:65" s="13" customFormat="1" ht="13.5">
      <c r="B710" s="237"/>
      <c r="C710" s="238"/>
      <c r="D710" s="208" t="s">
        <v>171</v>
      </c>
      <c r="E710" s="239" t="s">
        <v>21</v>
      </c>
      <c r="F710" s="240" t="s">
        <v>6640</v>
      </c>
      <c r="G710" s="238"/>
      <c r="H710" s="241" t="s">
        <v>21</v>
      </c>
      <c r="I710" s="242"/>
      <c r="J710" s="238"/>
      <c r="K710" s="238"/>
      <c r="L710" s="243"/>
      <c r="M710" s="244"/>
      <c r="N710" s="245"/>
      <c r="O710" s="245"/>
      <c r="P710" s="245"/>
      <c r="Q710" s="245"/>
      <c r="R710" s="245"/>
      <c r="S710" s="245"/>
      <c r="T710" s="246"/>
      <c r="AT710" s="247" t="s">
        <v>171</v>
      </c>
      <c r="AU710" s="247" t="s">
        <v>134</v>
      </c>
      <c r="AV710" s="13" t="s">
        <v>78</v>
      </c>
      <c r="AW710" s="13" t="s">
        <v>33</v>
      </c>
      <c r="AX710" s="13" t="s">
        <v>70</v>
      </c>
      <c r="AY710" s="247" t="s">
        <v>126</v>
      </c>
    </row>
    <row r="711" spans="2:65" s="11" customFormat="1" ht="13.5">
      <c r="B711" s="210"/>
      <c r="C711" s="211"/>
      <c r="D711" s="208" t="s">
        <v>171</v>
      </c>
      <c r="E711" s="212" t="s">
        <v>21</v>
      </c>
      <c r="F711" s="213" t="s">
        <v>6641</v>
      </c>
      <c r="G711" s="211"/>
      <c r="H711" s="214">
        <v>11.4</v>
      </c>
      <c r="I711" s="215"/>
      <c r="J711" s="211"/>
      <c r="K711" s="211"/>
      <c r="L711" s="216"/>
      <c r="M711" s="217"/>
      <c r="N711" s="218"/>
      <c r="O711" s="218"/>
      <c r="P711" s="218"/>
      <c r="Q711" s="218"/>
      <c r="R711" s="218"/>
      <c r="S711" s="218"/>
      <c r="T711" s="219"/>
      <c r="AT711" s="220" t="s">
        <v>171</v>
      </c>
      <c r="AU711" s="220" t="s">
        <v>134</v>
      </c>
      <c r="AV711" s="11" t="s">
        <v>134</v>
      </c>
      <c r="AW711" s="11" t="s">
        <v>33</v>
      </c>
      <c r="AX711" s="11" t="s">
        <v>70</v>
      </c>
      <c r="AY711" s="220" t="s">
        <v>126</v>
      </c>
    </row>
    <row r="712" spans="2:65" s="13" customFormat="1" ht="13.5">
      <c r="B712" s="237"/>
      <c r="C712" s="238"/>
      <c r="D712" s="208" t="s">
        <v>171</v>
      </c>
      <c r="E712" s="239" t="s">
        <v>21</v>
      </c>
      <c r="F712" s="240" t="s">
        <v>6642</v>
      </c>
      <c r="G712" s="238"/>
      <c r="H712" s="241" t="s">
        <v>21</v>
      </c>
      <c r="I712" s="242"/>
      <c r="J712" s="238"/>
      <c r="K712" s="238"/>
      <c r="L712" s="243"/>
      <c r="M712" s="244"/>
      <c r="N712" s="245"/>
      <c r="O712" s="245"/>
      <c r="P712" s="245"/>
      <c r="Q712" s="245"/>
      <c r="R712" s="245"/>
      <c r="S712" s="245"/>
      <c r="T712" s="246"/>
      <c r="AT712" s="247" t="s">
        <v>171</v>
      </c>
      <c r="AU712" s="247" t="s">
        <v>134</v>
      </c>
      <c r="AV712" s="13" t="s">
        <v>78</v>
      </c>
      <c r="AW712" s="13" t="s">
        <v>33</v>
      </c>
      <c r="AX712" s="13" t="s">
        <v>70</v>
      </c>
      <c r="AY712" s="247" t="s">
        <v>126</v>
      </c>
    </row>
    <row r="713" spans="2:65" s="11" customFormat="1" ht="13.5">
      <c r="B713" s="210"/>
      <c r="C713" s="211"/>
      <c r="D713" s="208" t="s">
        <v>171</v>
      </c>
      <c r="E713" s="212" t="s">
        <v>21</v>
      </c>
      <c r="F713" s="213" t="s">
        <v>6643</v>
      </c>
      <c r="G713" s="211"/>
      <c r="H713" s="214">
        <v>11.4</v>
      </c>
      <c r="I713" s="215"/>
      <c r="J713" s="211"/>
      <c r="K713" s="211"/>
      <c r="L713" s="216"/>
      <c r="M713" s="217"/>
      <c r="N713" s="218"/>
      <c r="O713" s="218"/>
      <c r="P713" s="218"/>
      <c r="Q713" s="218"/>
      <c r="R713" s="218"/>
      <c r="S713" s="218"/>
      <c r="T713" s="219"/>
      <c r="AT713" s="220" t="s">
        <v>171</v>
      </c>
      <c r="AU713" s="220" t="s">
        <v>134</v>
      </c>
      <c r="AV713" s="11" t="s">
        <v>134</v>
      </c>
      <c r="AW713" s="11" t="s">
        <v>33</v>
      </c>
      <c r="AX713" s="11" t="s">
        <v>70</v>
      </c>
      <c r="AY713" s="220" t="s">
        <v>126</v>
      </c>
    </row>
    <row r="714" spans="2:65" s="11" customFormat="1" ht="13.5">
      <c r="B714" s="210"/>
      <c r="C714" s="211"/>
      <c r="D714" s="208" t="s">
        <v>171</v>
      </c>
      <c r="E714" s="212" t="s">
        <v>21</v>
      </c>
      <c r="F714" s="213" t="s">
        <v>6644</v>
      </c>
      <c r="G714" s="211"/>
      <c r="H714" s="214">
        <v>1.94</v>
      </c>
      <c r="I714" s="215"/>
      <c r="J714" s="211"/>
      <c r="K714" s="211"/>
      <c r="L714" s="216"/>
      <c r="M714" s="217"/>
      <c r="N714" s="218"/>
      <c r="O714" s="218"/>
      <c r="P714" s="218"/>
      <c r="Q714" s="218"/>
      <c r="R714" s="218"/>
      <c r="S714" s="218"/>
      <c r="T714" s="219"/>
      <c r="AT714" s="220" t="s">
        <v>171</v>
      </c>
      <c r="AU714" s="220" t="s">
        <v>134</v>
      </c>
      <c r="AV714" s="11" t="s">
        <v>134</v>
      </c>
      <c r="AW714" s="11" t="s">
        <v>33</v>
      </c>
      <c r="AX714" s="11" t="s">
        <v>70</v>
      </c>
      <c r="AY714" s="220" t="s">
        <v>126</v>
      </c>
    </row>
    <row r="715" spans="2:65" s="11" customFormat="1" ht="13.5">
      <c r="B715" s="210"/>
      <c r="C715" s="211"/>
      <c r="D715" s="208" t="s">
        <v>171</v>
      </c>
      <c r="E715" s="212" t="s">
        <v>21</v>
      </c>
      <c r="F715" s="213" t="s">
        <v>6645</v>
      </c>
      <c r="G715" s="211"/>
      <c r="H715" s="214">
        <v>3.57</v>
      </c>
      <c r="I715" s="215"/>
      <c r="J715" s="211"/>
      <c r="K715" s="211"/>
      <c r="L715" s="216"/>
      <c r="M715" s="217"/>
      <c r="N715" s="218"/>
      <c r="O715" s="218"/>
      <c r="P715" s="218"/>
      <c r="Q715" s="218"/>
      <c r="R715" s="218"/>
      <c r="S715" s="218"/>
      <c r="T715" s="219"/>
      <c r="AT715" s="220" t="s">
        <v>171</v>
      </c>
      <c r="AU715" s="220" t="s">
        <v>134</v>
      </c>
      <c r="AV715" s="11" t="s">
        <v>134</v>
      </c>
      <c r="AW715" s="11" t="s">
        <v>33</v>
      </c>
      <c r="AX715" s="11" t="s">
        <v>70</v>
      </c>
      <c r="AY715" s="220" t="s">
        <v>126</v>
      </c>
    </row>
    <row r="716" spans="2:65" s="12" customFormat="1" ht="13.5">
      <c r="B716" s="221"/>
      <c r="C716" s="222"/>
      <c r="D716" s="205" t="s">
        <v>171</v>
      </c>
      <c r="E716" s="248" t="s">
        <v>21</v>
      </c>
      <c r="F716" s="249" t="s">
        <v>174</v>
      </c>
      <c r="G716" s="222"/>
      <c r="H716" s="250">
        <v>28.31</v>
      </c>
      <c r="I716" s="226"/>
      <c r="J716" s="222"/>
      <c r="K716" s="222"/>
      <c r="L716" s="227"/>
      <c r="M716" s="228"/>
      <c r="N716" s="229"/>
      <c r="O716" s="229"/>
      <c r="P716" s="229"/>
      <c r="Q716" s="229"/>
      <c r="R716" s="229"/>
      <c r="S716" s="229"/>
      <c r="T716" s="230"/>
      <c r="AT716" s="231" t="s">
        <v>171</v>
      </c>
      <c r="AU716" s="231" t="s">
        <v>134</v>
      </c>
      <c r="AV716" s="12" t="s">
        <v>133</v>
      </c>
      <c r="AW716" s="12" t="s">
        <v>33</v>
      </c>
      <c r="AX716" s="12" t="s">
        <v>78</v>
      </c>
      <c r="AY716" s="231" t="s">
        <v>126</v>
      </c>
    </row>
    <row r="717" spans="2:65" s="1" customFormat="1" ht="22.5" customHeight="1">
      <c r="B717" s="41"/>
      <c r="C717" s="193" t="s">
        <v>571</v>
      </c>
      <c r="D717" s="193" t="s">
        <v>129</v>
      </c>
      <c r="E717" s="194" t="s">
        <v>1217</v>
      </c>
      <c r="F717" s="195" t="s">
        <v>1218</v>
      </c>
      <c r="G717" s="196" t="s">
        <v>169</v>
      </c>
      <c r="H717" s="197">
        <v>28.31</v>
      </c>
      <c r="I717" s="198"/>
      <c r="J717" s="199">
        <f>ROUND(I717*H717,2)</f>
        <v>0</v>
      </c>
      <c r="K717" s="195" t="s">
        <v>21</v>
      </c>
      <c r="L717" s="61"/>
      <c r="M717" s="200" t="s">
        <v>21</v>
      </c>
      <c r="N717" s="201" t="s">
        <v>42</v>
      </c>
      <c r="O717" s="42"/>
      <c r="P717" s="202">
        <f>O717*H717</f>
        <v>0</v>
      </c>
      <c r="Q717" s="202">
        <v>0</v>
      </c>
      <c r="R717" s="202">
        <f>Q717*H717</f>
        <v>0</v>
      </c>
      <c r="S717" s="202">
        <v>0</v>
      </c>
      <c r="T717" s="203">
        <f>S717*H717</f>
        <v>0</v>
      </c>
      <c r="AR717" s="24" t="s">
        <v>133</v>
      </c>
      <c r="AT717" s="24" t="s">
        <v>129</v>
      </c>
      <c r="AU717" s="24" t="s">
        <v>134</v>
      </c>
      <c r="AY717" s="24" t="s">
        <v>126</v>
      </c>
      <c r="BE717" s="204">
        <f>IF(N717="základní",J717,0)</f>
        <v>0</v>
      </c>
      <c r="BF717" s="204">
        <f>IF(N717="snížená",J717,0)</f>
        <v>0</v>
      </c>
      <c r="BG717" s="204">
        <f>IF(N717="zákl. přenesená",J717,0)</f>
        <v>0</v>
      </c>
      <c r="BH717" s="204">
        <f>IF(N717="sníž. přenesená",J717,0)</f>
        <v>0</v>
      </c>
      <c r="BI717" s="204">
        <f>IF(N717="nulová",J717,0)</f>
        <v>0</v>
      </c>
      <c r="BJ717" s="24" t="s">
        <v>134</v>
      </c>
      <c r="BK717" s="204">
        <f>ROUND(I717*H717,2)</f>
        <v>0</v>
      </c>
      <c r="BL717" s="24" t="s">
        <v>133</v>
      </c>
      <c r="BM717" s="24" t="s">
        <v>890</v>
      </c>
    </row>
    <row r="718" spans="2:65" s="1" customFormat="1" ht="13.5">
      <c r="B718" s="41"/>
      <c r="C718" s="63"/>
      <c r="D718" s="208" t="s">
        <v>135</v>
      </c>
      <c r="E718" s="63"/>
      <c r="F718" s="209" t="s">
        <v>1218</v>
      </c>
      <c r="G718" s="63"/>
      <c r="H718" s="63"/>
      <c r="I718" s="163"/>
      <c r="J718" s="63"/>
      <c r="K718" s="63"/>
      <c r="L718" s="61"/>
      <c r="M718" s="207"/>
      <c r="N718" s="42"/>
      <c r="O718" s="42"/>
      <c r="P718" s="42"/>
      <c r="Q718" s="42"/>
      <c r="R718" s="42"/>
      <c r="S718" s="42"/>
      <c r="T718" s="78"/>
      <c r="AT718" s="24" t="s">
        <v>135</v>
      </c>
      <c r="AU718" s="24" t="s">
        <v>134</v>
      </c>
    </row>
    <row r="719" spans="2:65" s="13" customFormat="1" ht="13.5">
      <c r="B719" s="237"/>
      <c r="C719" s="238"/>
      <c r="D719" s="208" t="s">
        <v>171</v>
      </c>
      <c r="E719" s="239" t="s">
        <v>21</v>
      </c>
      <c r="F719" s="240" t="s">
        <v>6640</v>
      </c>
      <c r="G719" s="238"/>
      <c r="H719" s="241" t="s">
        <v>21</v>
      </c>
      <c r="I719" s="242"/>
      <c r="J719" s="238"/>
      <c r="K719" s="238"/>
      <c r="L719" s="243"/>
      <c r="M719" s="244"/>
      <c r="N719" s="245"/>
      <c r="O719" s="245"/>
      <c r="P719" s="245"/>
      <c r="Q719" s="245"/>
      <c r="R719" s="245"/>
      <c r="S719" s="245"/>
      <c r="T719" s="246"/>
      <c r="AT719" s="247" t="s">
        <v>171</v>
      </c>
      <c r="AU719" s="247" t="s">
        <v>134</v>
      </c>
      <c r="AV719" s="13" t="s">
        <v>78</v>
      </c>
      <c r="AW719" s="13" t="s">
        <v>33</v>
      </c>
      <c r="AX719" s="13" t="s">
        <v>70</v>
      </c>
      <c r="AY719" s="247" t="s">
        <v>126</v>
      </c>
    </row>
    <row r="720" spans="2:65" s="11" customFormat="1" ht="13.5">
      <c r="B720" s="210"/>
      <c r="C720" s="211"/>
      <c r="D720" s="208" t="s">
        <v>171</v>
      </c>
      <c r="E720" s="212" t="s">
        <v>21</v>
      </c>
      <c r="F720" s="213" t="s">
        <v>6641</v>
      </c>
      <c r="G720" s="211"/>
      <c r="H720" s="214">
        <v>11.4</v>
      </c>
      <c r="I720" s="215"/>
      <c r="J720" s="211"/>
      <c r="K720" s="211"/>
      <c r="L720" s="216"/>
      <c r="M720" s="217"/>
      <c r="N720" s="218"/>
      <c r="O720" s="218"/>
      <c r="P720" s="218"/>
      <c r="Q720" s="218"/>
      <c r="R720" s="218"/>
      <c r="S720" s="218"/>
      <c r="T720" s="219"/>
      <c r="AT720" s="220" t="s">
        <v>171</v>
      </c>
      <c r="AU720" s="220" t="s">
        <v>134</v>
      </c>
      <c r="AV720" s="11" t="s">
        <v>134</v>
      </c>
      <c r="AW720" s="11" t="s">
        <v>33</v>
      </c>
      <c r="AX720" s="11" t="s">
        <v>70</v>
      </c>
      <c r="AY720" s="220" t="s">
        <v>126</v>
      </c>
    </row>
    <row r="721" spans="2:65" s="13" customFormat="1" ht="13.5">
      <c r="B721" s="237"/>
      <c r="C721" s="238"/>
      <c r="D721" s="208" t="s">
        <v>171</v>
      </c>
      <c r="E721" s="239" t="s">
        <v>21</v>
      </c>
      <c r="F721" s="240" t="s">
        <v>6642</v>
      </c>
      <c r="G721" s="238"/>
      <c r="H721" s="241" t="s">
        <v>21</v>
      </c>
      <c r="I721" s="242"/>
      <c r="J721" s="238"/>
      <c r="K721" s="238"/>
      <c r="L721" s="243"/>
      <c r="M721" s="244"/>
      <c r="N721" s="245"/>
      <c r="O721" s="245"/>
      <c r="P721" s="245"/>
      <c r="Q721" s="245"/>
      <c r="R721" s="245"/>
      <c r="S721" s="245"/>
      <c r="T721" s="246"/>
      <c r="AT721" s="247" t="s">
        <v>171</v>
      </c>
      <c r="AU721" s="247" t="s">
        <v>134</v>
      </c>
      <c r="AV721" s="13" t="s">
        <v>78</v>
      </c>
      <c r="AW721" s="13" t="s">
        <v>33</v>
      </c>
      <c r="AX721" s="13" t="s">
        <v>70</v>
      </c>
      <c r="AY721" s="247" t="s">
        <v>126</v>
      </c>
    </row>
    <row r="722" spans="2:65" s="11" customFormat="1" ht="13.5">
      <c r="B722" s="210"/>
      <c r="C722" s="211"/>
      <c r="D722" s="208" t="s">
        <v>171</v>
      </c>
      <c r="E722" s="212" t="s">
        <v>21</v>
      </c>
      <c r="F722" s="213" t="s">
        <v>6643</v>
      </c>
      <c r="G722" s="211"/>
      <c r="H722" s="214">
        <v>11.4</v>
      </c>
      <c r="I722" s="215"/>
      <c r="J722" s="211"/>
      <c r="K722" s="211"/>
      <c r="L722" s="216"/>
      <c r="M722" s="217"/>
      <c r="N722" s="218"/>
      <c r="O722" s="218"/>
      <c r="P722" s="218"/>
      <c r="Q722" s="218"/>
      <c r="R722" s="218"/>
      <c r="S722" s="218"/>
      <c r="T722" s="219"/>
      <c r="AT722" s="220" t="s">
        <v>171</v>
      </c>
      <c r="AU722" s="220" t="s">
        <v>134</v>
      </c>
      <c r="AV722" s="11" t="s">
        <v>134</v>
      </c>
      <c r="AW722" s="11" t="s">
        <v>33</v>
      </c>
      <c r="AX722" s="11" t="s">
        <v>70</v>
      </c>
      <c r="AY722" s="220" t="s">
        <v>126</v>
      </c>
    </row>
    <row r="723" spans="2:65" s="11" customFormat="1" ht="13.5">
      <c r="B723" s="210"/>
      <c r="C723" s="211"/>
      <c r="D723" s="208" t="s">
        <v>171</v>
      </c>
      <c r="E723" s="212" t="s">
        <v>21</v>
      </c>
      <c r="F723" s="213" t="s">
        <v>6644</v>
      </c>
      <c r="G723" s="211"/>
      <c r="H723" s="214">
        <v>1.94</v>
      </c>
      <c r="I723" s="215"/>
      <c r="J723" s="211"/>
      <c r="K723" s="211"/>
      <c r="L723" s="216"/>
      <c r="M723" s="217"/>
      <c r="N723" s="218"/>
      <c r="O723" s="218"/>
      <c r="P723" s="218"/>
      <c r="Q723" s="218"/>
      <c r="R723" s="218"/>
      <c r="S723" s="218"/>
      <c r="T723" s="219"/>
      <c r="AT723" s="220" t="s">
        <v>171</v>
      </c>
      <c r="AU723" s="220" t="s">
        <v>134</v>
      </c>
      <c r="AV723" s="11" t="s">
        <v>134</v>
      </c>
      <c r="AW723" s="11" t="s">
        <v>33</v>
      </c>
      <c r="AX723" s="11" t="s">
        <v>70</v>
      </c>
      <c r="AY723" s="220" t="s">
        <v>126</v>
      </c>
    </row>
    <row r="724" spans="2:65" s="11" customFormat="1" ht="13.5">
      <c r="B724" s="210"/>
      <c r="C724" s="211"/>
      <c r="D724" s="208" t="s">
        <v>171</v>
      </c>
      <c r="E724" s="212" t="s">
        <v>21</v>
      </c>
      <c r="F724" s="213" t="s">
        <v>6645</v>
      </c>
      <c r="G724" s="211"/>
      <c r="H724" s="214">
        <v>3.57</v>
      </c>
      <c r="I724" s="215"/>
      <c r="J724" s="211"/>
      <c r="K724" s="211"/>
      <c r="L724" s="216"/>
      <c r="M724" s="217"/>
      <c r="N724" s="218"/>
      <c r="O724" s="218"/>
      <c r="P724" s="218"/>
      <c r="Q724" s="218"/>
      <c r="R724" s="218"/>
      <c r="S724" s="218"/>
      <c r="T724" s="219"/>
      <c r="AT724" s="220" t="s">
        <v>171</v>
      </c>
      <c r="AU724" s="220" t="s">
        <v>134</v>
      </c>
      <c r="AV724" s="11" t="s">
        <v>134</v>
      </c>
      <c r="AW724" s="11" t="s">
        <v>33</v>
      </c>
      <c r="AX724" s="11" t="s">
        <v>70</v>
      </c>
      <c r="AY724" s="220" t="s">
        <v>126</v>
      </c>
    </row>
    <row r="725" spans="2:65" s="12" customFormat="1" ht="13.5">
      <c r="B725" s="221"/>
      <c r="C725" s="222"/>
      <c r="D725" s="205" t="s">
        <v>171</v>
      </c>
      <c r="E725" s="248" t="s">
        <v>21</v>
      </c>
      <c r="F725" s="249" t="s">
        <v>174</v>
      </c>
      <c r="G725" s="222"/>
      <c r="H725" s="250">
        <v>28.31</v>
      </c>
      <c r="I725" s="226"/>
      <c r="J725" s="222"/>
      <c r="K725" s="222"/>
      <c r="L725" s="227"/>
      <c r="M725" s="228"/>
      <c r="N725" s="229"/>
      <c r="O725" s="229"/>
      <c r="P725" s="229"/>
      <c r="Q725" s="229"/>
      <c r="R725" s="229"/>
      <c r="S725" s="229"/>
      <c r="T725" s="230"/>
      <c r="AT725" s="231" t="s">
        <v>171</v>
      </c>
      <c r="AU725" s="231" t="s">
        <v>134</v>
      </c>
      <c r="AV725" s="12" t="s">
        <v>133</v>
      </c>
      <c r="AW725" s="12" t="s">
        <v>33</v>
      </c>
      <c r="AX725" s="12" t="s">
        <v>78</v>
      </c>
      <c r="AY725" s="231" t="s">
        <v>126</v>
      </c>
    </row>
    <row r="726" spans="2:65" s="1" customFormat="1" ht="22.5" customHeight="1">
      <c r="B726" s="41"/>
      <c r="C726" s="193" t="s">
        <v>893</v>
      </c>
      <c r="D726" s="193" t="s">
        <v>129</v>
      </c>
      <c r="E726" s="194" t="s">
        <v>6647</v>
      </c>
      <c r="F726" s="195" t="s">
        <v>6648</v>
      </c>
      <c r="G726" s="196" t="s">
        <v>308</v>
      </c>
      <c r="H726" s="197">
        <v>14.951000000000001</v>
      </c>
      <c r="I726" s="198"/>
      <c r="J726" s="199">
        <f>ROUND(I726*H726,2)</f>
        <v>0</v>
      </c>
      <c r="K726" s="195" t="s">
        <v>160</v>
      </c>
      <c r="L726" s="61"/>
      <c r="M726" s="200" t="s">
        <v>21</v>
      </c>
      <c r="N726" s="201" t="s">
        <v>42</v>
      </c>
      <c r="O726" s="42"/>
      <c r="P726" s="202">
        <f>O726*H726</f>
        <v>0</v>
      </c>
      <c r="Q726" s="202">
        <v>0</v>
      </c>
      <c r="R726" s="202">
        <f>Q726*H726</f>
        <v>0</v>
      </c>
      <c r="S726" s="202">
        <v>0</v>
      </c>
      <c r="T726" s="203">
        <f>S726*H726</f>
        <v>0</v>
      </c>
      <c r="AR726" s="24" t="s">
        <v>133</v>
      </c>
      <c r="AT726" s="24" t="s">
        <v>129</v>
      </c>
      <c r="AU726" s="24" t="s">
        <v>134</v>
      </c>
      <c r="AY726" s="24" t="s">
        <v>126</v>
      </c>
      <c r="BE726" s="204">
        <f>IF(N726="základní",J726,0)</f>
        <v>0</v>
      </c>
      <c r="BF726" s="204">
        <f>IF(N726="snížená",J726,0)</f>
        <v>0</v>
      </c>
      <c r="BG726" s="204">
        <f>IF(N726="zákl. přenesená",J726,0)</f>
        <v>0</v>
      </c>
      <c r="BH726" s="204">
        <f>IF(N726="sníž. přenesená",J726,0)</f>
        <v>0</v>
      </c>
      <c r="BI726" s="204">
        <f>IF(N726="nulová",J726,0)</f>
        <v>0</v>
      </c>
      <c r="BJ726" s="24" t="s">
        <v>134</v>
      </c>
      <c r="BK726" s="204">
        <f>ROUND(I726*H726,2)</f>
        <v>0</v>
      </c>
      <c r="BL726" s="24" t="s">
        <v>133</v>
      </c>
      <c r="BM726" s="24" t="s">
        <v>896</v>
      </c>
    </row>
    <row r="727" spans="2:65" s="1" customFormat="1" ht="13.5">
      <c r="B727" s="41"/>
      <c r="C727" s="63"/>
      <c r="D727" s="208" t="s">
        <v>135</v>
      </c>
      <c r="E727" s="63"/>
      <c r="F727" s="209" t="s">
        <v>6649</v>
      </c>
      <c r="G727" s="63"/>
      <c r="H727" s="63"/>
      <c r="I727" s="163"/>
      <c r="J727" s="63"/>
      <c r="K727" s="63"/>
      <c r="L727" s="61"/>
      <c r="M727" s="207"/>
      <c r="N727" s="42"/>
      <c r="O727" s="42"/>
      <c r="P727" s="42"/>
      <c r="Q727" s="42"/>
      <c r="R727" s="42"/>
      <c r="S727" s="42"/>
      <c r="T727" s="78"/>
      <c r="AT727" s="24" t="s">
        <v>135</v>
      </c>
      <c r="AU727" s="24" t="s">
        <v>134</v>
      </c>
    </row>
    <row r="728" spans="2:65" s="1" customFormat="1" ht="175.5">
      <c r="B728" s="41"/>
      <c r="C728" s="63"/>
      <c r="D728" s="205" t="s">
        <v>299</v>
      </c>
      <c r="E728" s="63"/>
      <c r="F728" s="235" t="s">
        <v>1226</v>
      </c>
      <c r="G728" s="63"/>
      <c r="H728" s="63"/>
      <c r="I728" s="163"/>
      <c r="J728" s="63"/>
      <c r="K728" s="63"/>
      <c r="L728" s="61"/>
      <c r="M728" s="207"/>
      <c r="N728" s="42"/>
      <c r="O728" s="42"/>
      <c r="P728" s="42"/>
      <c r="Q728" s="42"/>
      <c r="R728" s="42"/>
      <c r="S728" s="42"/>
      <c r="T728" s="78"/>
      <c r="AT728" s="24" t="s">
        <v>299</v>
      </c>
      <c r="AU728" s="24" t="s">
        <v>134</v>
      </c>
    </row>
    <row r="729" spans="2:65" s="1" customFormat="1" ht="31.5" customHeight="1">
      <c r="B729" s="41"/>
      <c r="C729" s="193" t="s">
        <v>577</v>
      </c>
      <c r="D729" s="193" t="s">
        <v>129</v>
      </c>
      <c r="E729" s="194" t="s">
        <v>1222</v>
      </c>
      <c r="F729" s="195" t="s">
        <v>1223</v>
      </c>
      <c r="G729" s="196" t="s">
        <v>308</v>
      </c>
      <c r="H729" s="197">
        <v>20.042999999999999</v>
      </c>
      <c r="I729" s="198"/>
      <c r="J729" s="199">
        <f>ROUND(I729*H729,2)</f>
        <v>0</v>
      </c>
      <c r="K729" s="195" t="s">
        <v>160</v>
      </c>
      <c r="L729" s="61"/>
      <c r="M729" s="200" t="s">
        <v>21</v>
      </c>
      <c r="N729" s="201" t="s">
        <v>42</v>
      </c>
      <c r="O729" s="42"/>
      <c r="P729" s="202">
        <f>O729*H729</f>
        <v>0</v>
      </c>
      <c r="Q729" s="202">
        <v>0</v>
      </c>
      <c r="R729" s="202">
        <f>Q729*H729</f>
        <v>0</v>
      </c>
      <c r="S729" s="202">
        <v>0</v>
      </c>
      <c r="T729" s="203">
        <f>S729*H729</f>
        <v>0</v>
      </c>
      <c r="AR729" s="24" t="s">
        <v>133</v>
      </c>
      <c r="AT729" s="24" t="s">
        <v>129</v>
      </c>
      <c r="AU729" s="24" t="s">
        <v>134</v>
      </c>
      <c r="AY729" s="24" t="s">
        <v>126</v>
      </c>
      <c r="BE729" s="204">
        <f>IF(N729="základní",J729,0)</f>
        <v>0</v>
      </c>
      <c r="BF729" s="204">
        <f>IF(N729="snížená",J729,0)</f>
        <v>0</v>
      </c>
      <c r="BG729" s="204">
        <f>IF(N729="zákl. přenesená",J729,0)</f>
        <v>0</v>
      </c>
      <c r="BH729" s="204">
        <f>IF(N729="sníž. přenesená",J729,0)</f>
        <v>0</v>
      </c>
      <c r="BI729" s="204">
        <f>IF(N729="nulová",J729,0)</f>
        <v>0</v>
      </c>
      <c r="BJ729" s="24" t="s">
        <v>134</v>
      </c>
      <c r="BK729" s="204">
        <f>ROUND(I729*H729,2)</f>
        <v>0</v>
      </c>
      <c r="BL729" s="24" t="s">
        <v>133</v>
      </c>
      <c r="BM729" s="24" t="s">
        <v>901</v>
      </c>
    </row>
    <row r="730" spans="2:65" s="1" customFormat="1" ht="13.5">
      <c r="B730" s="41"/>
      <c r="C730" s="63"/>
      <c r="D730" s="208" t="s">
        <v>135</v>
      </c>
      <c r="E730" s="63"/>
      <c r="F730" s="209" t="s">
        <v>1225</v>
      </c>
      <c r="G730" s="63"/>
      <c r="H730" s="63"/>
      <c r="I730" s="163"/>
      <c r="J730" s="63"/>
      <c r="K730" s="63"/>
      <c r="L730" s="61"/>
      <c r="M730" s="207"/>
      <c r="N730" s="42"/>
      <c r="O730" s="42"/>
      <c r="P730" s="42"/>
      <c r="Q730" s="42"/>
      <c r="R730" s="42"/>
      <c r="S730" s="42"/>
      <c r="T730" s="78"/>
      <c r="AT730" s="24" t="s">
        <v>135</v>
      </c>
      <c r="AU730" s="24" t="s">
        <v>134</v>
      </c>
    </row>
    <row r="731" spans="2:65" s="1" customFormat="1" ht="175.5">
      <c r="B731" s="41"/>
      <c r="C731" s="63"/>
      <c r="D731" s="208" t="s">
        <v>299</v>
      </c>
      <c r="E731" s="63"/>
      <c r="F731" s="236" t="s">
        <v>1226</v>
      </c>
      <c r="G731" s="63"/>
      <c r="H731" s="63"/>
      <c r="I731" s="163"/>
      <c r="J731" s="63"/>
      <c r="K731" s="63"/>
      <c r="L731" s="61"/>
      <c r="M731" s="207"/>
      <c r="N731" s="42"/>
      <c r="O731" s="42"/>
      <c r="P731" s="42"/>
      <c r="Q731" s="42"/>
      <c r="R731" s="42"/>
      <c r="S731" s="42"/>
      <c r="T731" s="78"/>
      <c r="AT731" s="24" t="s">
        <v>299</v>
      </c>
      <c r="AU731" s="24" t="s">
        <v>134</v>
      </c>
    </row>
    <row r="732" spans="2:65" s="13" customFormat="1" ht="13.5">
      <c r="B732" s="237"/>
      <c r="C732" s="238"/>
      <c r="D732" s="208" t="s">
        <v>171</v>
      </c>
      <c r="E732" s="239" t="s">
        <v>21</v>
      </c>
      <c r="F732" s="240" t="s">
        <v>6507</v>
      </c>
      <c r="G732" s="238"/>
      <c r="H732" s="241" t="s">
        <v>21</v>
      </c>
      <c r="I732" s="242"/>
      <c r="J732" s="238"/>
      <c r="K732" s="238"/>
      <c r="L732" s="243"/>
      <c r="M732" s="244"/>
      <c r="N732" s="245"/>
      <c r="O732" s="245"/>
      <c r="P732" s="245"/>
      <c r="Q732" s="245"/>
      <c r="R732" s="245"/>
      <c r="S732" s="245"/>
      <c r="T732" s="246"/>
      <c r="AT732" s="247" t="s">
        <v>171</v>
      </c>
      <c r="AU732" s="247" t="s">
        <v>134</v>
      </c>
      <c r="AV732" s="13" t="s">
        <v>78</v>
      </c>
      <c r="AW732" s="13" t="s">
        <v>33</v>
      </c>
      <c r="AX732" s="13" t="s">
        <v>70</v>
      </c>
      <c r="AY732" s="247" t="s">
        <v>126</v>
      </c>
    </row>
    <row r="733" spans="2:65" s="11" customFormat="1" ht="13.5">
      <c r="B733" s="210"/>
      <c r="C733" s="211"/>
      <c r="D733" s="208" t="s">
        <v>171</v>
      </c>
      <c r="E733" s="212" t="s">
        <v>21</v>
      </c>
      <c r="F733" s="213" t="s">
        <v>6650</v>
      </c>
      <c r="G733" s="211"/>
      <c r="H733" s="214">
        <v>8.4</v>
      </c>
      <c r="I733" s="215"/>
      <c r="J733" s="211"/>
      <c r="K733" s="211"/>
      <c r="L733" s="216"/>
      <c r="M733" s="217"/>
      <c r="N733" s="218"/>
      <c r="O733" s="218"/>
      <c r="P733" s="218"/>
      <c r="Q733" s="218"/>
      <c r="R733" s="218"/>
      <c r="S733" s="218"/>
      <c r="T733" s="219"/>
      <c r="AT733" s="220" t="s">
        <v>171</v>
      </c>
      <c r="AU733" s="220" t="s">
        <v>134</v>
      </c>
      <c r="AV733" s="11" t="s">
        <v>134</v>
      </c>
      <c r="AW733" s="11" t="s">
        <v>33</v>
      </c>
      <c r="AX733" s="11" t="s">
        <v>70</v>
      </c>
      <c r="AY733" s="220" t="s">
        <v>126</v>
      </c>
    </row>
    <row r="734" spans="2:65" s="11" customFormat="1" ht="13.5">
      <c r="B734" s="210"/>
      <c r="C734" s="211"/>
      <c r="D734" s="208" t="s">
        <v>171</v>
      </c>
      <c r="E734" s="212" t="s">
        <v>21</v>
      </c>
      <c r="F734" s="213" t="s">
        <v>6651</v>
      </c>
      <c r="G734" s="211"/>
      <c r="H734" s="214">
        <v>0.79600000000000004</v>
      </c>
      <c r="I734" s="215"/>
      <c r="J734" s="211"/>
      <c r="K734" s="211"/>
      <c r="L734" s="216"/>
      <c r="M734" s="217"/>
      <c r="N734" s="218"/>
      <c r="O734" s="218"/>
      <c r="P734" s="218"/>
      <c r="Q734" s="218"/>
      <c r="R734" s="218"/>
      <c r="S734" s="218"/>
      <c r="T734" s="219"/>
      <c r="AT734" s="220" t="s">
        <v>171</v>
      </c>
      <c r="AU734" s="220" t="s">
        <v>134</v>
      </c>
      <c r="AV734" s="11" t="s">
        <v>134</v>
      </c>
      <c r="AW734" s="11" t="s">
        <v>33</v>
      </c>
      <c r="AX734" s="11" t="s">
        <v>70</v>
      </c>
      <c r="AY734" s="220" t="s">
        <v>126</v>
      </c>
    </row>
    <row r="735" spans="2:65" s="11" customFormat="1" ht="13.5">
      <c r="B735" s="210"/>
      <c r="C735" s="211"/>
      <c r="D735" s="208" t="s">
        <v>171</v>
      </c>
      <c r="E735" s="212" t="s">
        <v>21</v>
      </c>
      <c r="F735" s="213" t="s">
        <v>6652</v>
      </c>
      <c r="G735" s="211"/>
      <c r="H735" s="214">
        <v>4.8769999999999998</v>
      </c>
      <c r="I735" s="215"/>
      <c r="J735" s="211"/>
      <c r="K735" s="211"/>
      <c r="L735" s="216"/>
      <c r="M735" s="217"/>
      <c r="N735" s="218"/>
      <c r="O735" s="218"/>
      <c r="P735" s="218"/>
      <c r="Q735" s="218"/>
      <c r="R735" s="218"/>
      <c r="S735" s="218"/>
      <c r="T735" s="219"/>
      <c r="AT735" s="220" t="s">
        <v>171</v>
      </c>
      <c r="AU735" s="220" t="s">
        <v>134</v>
      </c>
      <c r="AV735" s="11" t="s">
        <v>134</v>
      </c>
      <c r="AW735" s="11" t="s">
        <v>33</v>
      </c>
      <c r="AX735" s="11" t="s">
        <v>70</v>
      </c>
      <c r="AY735" s="220" t="s">
        <v>126</v>
      </c>
    </row>
    <row r="736" spans="2:65" s="11" customFormat="1" ht="13.5">
      <c r="B736" s="210"/>
      <c r="C736" s="211"/>
      <c r="D736" s="208" t="s">
        <v>171</v>
      </c>
      <c r="E736" s="212" t="s">
        <v>21</v>
      </c>
      <c r="F736" s="213" t="s">
        <v>6653</v>
      </c>
      <c r="G736" s="211"/>
      <c r="H736" s="214">
        <v>0.74399999999999999</v>
      </c>
      <c r="I736" s="215"/>
      <c r="J736" s="211"/>
      <c r="K736" s="211"/>
      <c r="L736" s="216"/>
      <c r="M736" s="217"/>
      <c r="N736" s="218"/>
      <c r="O736" s="218"/>
      <c r="P736" s="218"/>
      <c r="Q736" s="218"/>
      <c r="R736" s="218"/>
      <c r="S736" s="218"/>
      <c r="T736" s="219"/>
      <c r="AT736" s="220" t="s">
        <v>171</v>
      </c>
      <c r="AU736" s="220" t="s">
        <v>134</v>
      </c>
      <c r="AV736" s="11" t="s">
        <v>134</v>
      </c>
      <c r="AW736" s="11" t="s">
        <v>33</v>
      </c>
      <c r="AX736" s="11" t="s">
        <v>70</v>
      </c>
      <c r="AY736" s="220" t="s">
        <v>126</v>
      </c>
    </row>
    <row r="737" spans="2:65" s="11" customFormat="1" ht="13.5">
      <c r="B737" s="210"/>
      <c r="C737" s="211"/>
      <c r="D737" s="208" t="s">
        <v>171</v>
      </c>
      <c r="E737" s="212" t="s">
        <v>21</v>
      </c>
      <c r="F737" s="213" t="s">
        <v>6654</v>
      </c>
      <c r="G737" s="211"/>
      <c r="H737" s="214">
        <v>2.3759999999999999</v>
      </c>
      <c r="I737" s="215"/>
      <c r="J737" s="211"/>
      <c r="K737" s="211"/>
      <c r="L737" s="216"/>
      <c r="M737" s="217"/>
      <c r="N737" s="218"/>
      <c r="O737" s="218"/>
      <c r="P737" s="218"/>
      <c r="Q737" s="218"/>
      <c r="R737" s="218"/>
      <c r="S737" s="218"/>
      <c r="T737" s="219"/>
      <c r="AT737" s="220" t="s">
        <v>171</v>
      </c>
      <c r="AU737" s="220" t="s">
        <v>134</v>
      </c>
      <c r="AV737" s="11" t="s">
        <v>134</v>
      </c>
      <c r="AW737" s="11" t="s">
        <v>33</v>
      </c>
      <c r="AX737" s="11" t="s">
        <v>70</v>
      </c>
      <c r="AY737" s="220" t="s">
        <v>126</v>
      </c>
    </row>
    <row r="738" spans="2:65" s="13" customFormat="1" ht="13.5">
      <c r="B738" s="237"/>
      <c r="C738" s="238"/>
      <c r="D738" s="208" t="s">
        <v>171</v>
      </c>
      <c r="E738" s="239" t="s">
        <v>21</v>
      </c>
      <c r="F738" s="240" t="s">
        <v>6655</v>
      </c>
      <c r="G738" s="238"/>
      <c r="H738" s="241" t="s">
        <v>21</v>
      </c>
      <c r="I738" s="242"/>
      <c r="J738" s="238"/>
      <c r="K738" s="238"/>
      <c r="L738" s="243"/>
      <c r="M738" s="244"/>
      <c r="N738" s="245"/>
      <c r="O738" s="245"/>
      <c r="P738" s="245"/>
      <c r="Q738" s="245"/>
      <c r="R738" s="245"/>
      <c r="S738" s="245"/>
      <c r="T738" s="246"/>
      <c r="AT738" s="247" t="s">
        <v>171</v>
      </c>
      <c r="AU738" s="247" t="s">
        <v>134</v>
      </c>
      <c r="AV738" s="13" t="s">
        <v>78</v>
      </c>
      <c r="AW738" s="13" t="s">
        <v>33</v>
      </c>
      <c r="AX738" s="13" t="s">
        <v>70</v>
      </c>
      <c r="AY738" s="247" t="s">
        <v>126</v>
      </c>
    </row>
    <row r="739" spans="2:65" s="11" customFormat="1" ht="13.5">
      <c r="B739" s="210"/>
      <c r="C739" s="211"/>
      <c r="D739" s="208" t="s">
        <v>171</v>
      </c>
      <c r="E739" s="212" t="s">
        <v>21</v>
      </c>
      <c r="F739" s="213" t="s">
        <v>6656</v>
      </c>
      <c r="G739" s="211"/>
      <c r="H739" s="214">
        <v>2.85</v>
      </c>
      <c r="I739" s="215"/>
      <c r="J739" s="211"/>
      <c r="K739" s="211"/>
      <c r="L739" s="216"/>
      <c r="M739" s="217"/>
      <c r="N739" s="218"/>
      <c r="O739" s="218"/>
      <c r="P739" s="218"/>
      <c r="Q739" s="218"/>
      <c r="R739" s="218"/>
      <c r="S739" s="218"/>
      <c r="T739" s="219"/>
      <c r="AT739" s="220" t="s">
        <v>171</v>
      </c>
      <c r="AU739" s="220" t="s">
        <v>134</v>
      </c>
      <c r="AV739" s="11" t="s">
        <v>134</v>
      </c>
      <c r="AW739" s="11" t="s">
        <v>33</v>
      </c>
      <c r="AX739" s="11" t="s">
        <v>70</v>
      </c>
      <c r="AY739" s="220" t="s">
        <v>126</v>
      </c>
    </row>
    <row r="740" spans="2:65" s="12" customFormat="1" ht="13.5">
      <c r="B740" s="221"/>
      <c r="C740" s="222"/>
      <c r="D740" s="205" t="s">
        <v>171</v>
      </c>
      <c r="E740" s="248" t="s">
        <v>21</v>
      </c>
      <c r="F740" s="249" t="s">
        <v>174</v>
      </c>
      <c r="G740" s="222"/>
      <c r="H740" s="250">
        <v>20.042999999999999</v>
      </c>
      <c r="I740" s="226"/>
      <c r="J740" s="222"/>
      <c r="K740" s="222"/>
      <c r="L740" s="227"/>
      <c r="M740" s="228"/>
      <c r="N740" s="229"/>
      <c r="O740" s="229"/>
      <c r="P740" s="229"/>
      <c r="Q740" s="229"/>
      <c r="R740" s="229"/>
      <c r="S740" s="229"/>
      <c r="T740" s="230"/>
      <c r="AT740" s="231" t="s">
        <v>171</v>
      </c>
      <c r="AU740" s="231" t="s">
        <v>134</v>
      </c>
      <c r="AV740" s="12" t="s">
        <v>133</v>
      </c>
      <c r="AW740" s="12" t="s">
        <v>33</v>
      </c>
      <c r="AX740" s="12" t="s">
        <v>78</v>
      </c>
      <c r="AY740" s="231" t="s">
        <v>126</v>
      </c>
    </row>
    <row r="741" spans="2:65" s="1" customFormat="1" ht="22.5" customHeight="1">
      <c r="B741" s="41"/>
      <c r="C741" s="193" t="s">
        <v>909</v>
      </c>
      <c r="D741" s="193" t="s">
        <v>129</v>
      </c>
      <c r="E741" s="194" t="s">
        <v>6657</v>
      </c>
      <c r="F741" s="195" t="s">
        <v>6658</v>
      </c>
      <c r="G741" s="196" t="s">
        <v>308</v>
      </c>
      <c r="H741" s="197">
        <v>14.951000000000001</v>
      </c>
      <c r="I741" s="198"/>
      <c r="J741" s="199">
        <f>ROUND(I741*H741,2)</f>
        <v>0</v>
      </c>
      <c r="K741" s="195" t="s">
        <v>160</v>
      </c>
      <c r="L741" s="61"/>
      <c r="M741" s="200" t="s">
        <v>21</v>
      </c>
      <c r="N741" s="201" t="s">
        <v>42</v>
      </c>
      <c r="O741" s="42"/>
      <c r="P741" s="202">
        <f>O741*H741</f>
        <v>0</v>
      </c>
      <c r="Q741" s="202">
        <v>0</v>
      </c>
      <c r="R741" s="202">
        <f>Q741*H741</f>
        <v>0</v>
      </c>
      <c r="S741" s="202">
        <v>0</v>
      </c>
      <c r="T741" s="203">
        <f>S741*H741</f>
        <v>0</v>
      </c>
      <c r="AR741" s="24" t="s">
        <v>133</v>
      </c>
      <c r="AT741" s="24" t="s">
        <v>129</v>
      </c>
      <c r="AU741" s="24" t="s">
        <v>134</v>
      </c>
      <c r="AY741" s="24" t="s">
        <v>126</v>
      </c>
      <c r="BE741" s="204">
        <f>IF(N741="základní",J741,0)</f>
        <v>0</v>
      </c>
      <c r="BF741" s="204">
        <f>IF(N741="snížená",J741,0)</f>
        <v>0</v>
      </c>
      <c r="BG741" s="204">
        <f>IF(N741="zákl. přenesená",J741,0)</f>
        <v>0</v>
      </c>
      <c r="BH741" s="204">
        <f>IF(N741="sníž. přenesená",J741,0)</f>
        <v>0</v>
      </c>
      <c r="BI741" s="204">
        <f>IF(N741="nulová",J741,0)</f>
        <v>0</v>
      </c>
      <c r="BJ741" s="24" t="s">
        <v>134</v>
      </c>
      <c r="BK741" s="204">
        <f>ROUND(I741*H741,2)</f>
        <v>0</v>
      </c>
      <c r="BL741" s="24" t="s">
        <v>133</v>
      </c>
      <c r="BM741" s="24" t="s">
        <v>912</v>
      </c>
    </row>
    <row r="742" spans="2:65" s="1" customFormat="1" ht="27">
      <c r="B742" s="41"/>
      <c r="C742" s="63"/>
      <c r="D742" s="208" t="s">
        <v>135</v>
      </c>
      <c r="E742" s="63"/>
      <c r="F742" s="209" t="s">
        <v>6659</v>
      </c>
      <c r="G742" s="63"/>
      <c r="H742" s="63"/>
      <c r="I742" s="163"/>
      <c r="J742" s="63"/>
      <c r="K742" s="63"/>
      <c r="L742" s="61"/>
      <c r="M742" s="207"/>
      <c r="N742" s="42"/>
      <c r="O742" s="42"/>
      <c r="P742" s="42"/>
      <c r="Q742" s="42"/>
      <c r="R742" s="42"/>
      <c r="S742" s="42"/>
      <c r="T742" s="78"/>
      <c r="AT742" s="24" t="s">
        <v>135</v>
      </c>
      <c r="AU742" s="24" t="s">
        <v>134</v>
      </c>
    </row>
    <row r="743" spans="2:65" s="1" customFormat="1" ht="81">
      <c r="B743" s="41"/>
      <c r="C743" s="63"/>
      <c r="D743" s="205" t="s">
        <v>299</v>
      </c>
      <c r="E743" s="63"/>
      <c r="F743" s="235" t="s">
        <v>6660</v>
      </c>
      <c r="G743" s="63"/>
      <c r="H743" s="63"/>
      <c r="I743" s="163"/>
      <c r="J743" s="63"/>
      <c r="K743" s="63"/>
      <c r="L743" s="61"/>
      <c r="M743" s="207"/>
      <c r="N743" s="42"/>
      <c r="O743" s="42"/>
      <c r="P743" s="42"/>
      <c r="Q743" s="42"/>
      <c r="R743" s="42"/>
      <c r="S743" s="42"/>
      <c r="T743" s="78"/>
      <c r="AT743" s="24" t="s">
        <v>299</v>
      </c>
      <c r="AU743" s="24" t="s">
        <v>134</v>
      </c>
    </row>
    <row r="744" spans="2:65" s="1" customFormat="1" ht="22.5" customHeight="1">
      <c r="B744" s="41"/>
      <c r="C744" s="193" t="s">
        <v>590</v>
      </c>
      <c r="D744" s="193" t="s">
        <v>129</v>
      </c>
      <c r="E744" s="194" t="s">
        <v>6661</v>
      </c>
      <c r="F744" s="195" t="s">
        <v>6662</v>
      </c>
      <c r="G744" s="196" t="s">
        <v>308</v>
      </c>
      <c r="H744" s="197">
        <v>20.042999999999999</v>
      </c>
      <c r="I744" s="198"/>
      <c r="J744" s="199">
        <f>ROUND(I744*H744,2)</f>
        <v>0</v>
      </c>
      <c r="K744" s="195" t="s">
        <v>160</v>
      </c>
      <c r="L744" s="61"/>
      <c r="M744" s="200" t="s">
        <v>21</v>
      </c>
      <c r="N744" s="201" t="s">
        <v>42</v>
      </c>
      <c r="O744" s="42"/>
      <c r="P744" s="202">
        <f>O744*H744</f>
        <v>0</v>
      </c>
      <c r="Q744" s="202">
        <v>0</v>
      </c>
      <c r="R744" s="202">
        <f>Q744*H744</f>
        <v>0</v>
      </c>
      <c r="S744" s="202">
        <v>0</v>
      </c>
      <c r="T744" s="203">
        <f>S744*H744</f>
        <v>0</v>
      </c>
      <c r="AR744" s="24" t="s">
        <v>133</v>
      </c>
      <c r="AT744" s="24" t="s">
        <v>129</v>
      </c>
      <c r="AU744" s="24" t="s">
        <v>134</v>
      </c>
      <c r="AY744" s="24" t="s">
        <v>126</v>
      </c>
      <c r="BE744" s="204">
        <f>IF(N744="základní",J744,0)</f>
        <v>0</v>
      </c>
      <c r="BF744" s="204">
        <f>IF(N744="snížená",J744,0)</f>
        <v>0</v>
      </c>
      <c r="BG744" s="204">
        <f>IF(N744="zákl. přenesená",J744,0)</f>
        <v>0</v>
      </c>
      <c r="BH744" s="204">
        <f>IF(N744="sníž. přenesená",J744,0)</f>
        <v>0</v>
      </c>
      <c r="BI744" s="204">
        <f>IF(N744="nulová",J744,0)</f>
        <v>0</v>
      </c>
      <c r="BJ744" s="24" t="s">
        <v>134</v>
      </c>
      <c r="BK744" s="204">
        <f>ROUND(I744*H744,2)</f>
        <v>0</v>
      </c>
      <c r="BL744" s="24" t="s">
        <v>133</v>
      </c>
      <c r="BM744" s="24" t="s">
        <v>916</v>
      </c>
    </row>
    <row r="745" spans="2:65" s="1" customFormat="1" ht="27">
      <c r="B745" s="41"/>
      <c r="C745" s="63"/>
      <c r="D745" s="208" t="s">
        <v>135</v>
      </c>
      <c r="E745" s="63"/>
      <c r="F745" s="209" t="s">
        <v>6663</v>
      </c>
      <c r="G745" s="63"/>
      <c r="H745" s="63"/>
      <c r="I745" s="163"/>
      <c r="J745" s="63"/>
      <c r="K745" s="63"/>
      <c r="L745" s="61"/>
      <c r="M745" s="207"/>
      <c r="N745" s="42"/>
      <c r="O745" s="42"/>
      <c r="P745" s="42"/>
      <c r="Q745" s="42"/>
      <c r="R745" s="42"/>
      <c r="S745" s="42"/>
      <c r="T745" s="78"/>
      <c r="AT745" s="24" t="s">
        <v>135</v>
      </c>
      <c r="AU745" s="24" t="s">
        <v>134</v>
      </c>
    </row>
    <row r="746" spans="2:65" s="1" customFormat="1" ht="81">
      <c r="B746" s="41"/>
      <c r="C746" s="63"/>
      <c r="D746" s="205" t="s">
        <v>299</v>
      </c>
      <c r="E746" s="63"/>
      <c r="F746" s="235" t="s">
        <v>6660</v>
      </c>
      <c r="G746" s="63"/>
      <c r="H746" s="63"/>
      <c r="I746" s="163"/>
      <c r="J746" s="63"/>
      <c r="K746" s="63"/>
      <c r="L746" s="61"/>
      <c r="M746" s="207"/>
      <c r="N746" s="42"/>
      <c r="O746" s="42"/>
      <c r="P746" s="42"/>
      <c r="Q746" s="42"/>
      <c r="R746" s="42"/>
      <c r="S746" s="42"/>
      <c r="T746" s="78"/>
      <c r="AT746" s="24" t="s">
        <v>299</v>
      </c>
      <c r="AU746" s="24" t="s">
        <v>134</v>
      </c>
    </row>
    <row r="747" spans="2:65" s="1" customFormat="1" ht="22.5" customHeight="1">
      <c r="B747" s="41"/>
      <c r="C747" s="193" t="s">
        <v>918</v>
      </c>
      <c r="D747" s="193" t="s">
        <v>129</v>
      </c>
      <c r="E747" s="194" t="s">
        <v>6664</v>
      </c>
      <c r="F747" s="195" t="s">
        <v>6665</v>
      </c>
      <c r="G747" s="196" t="s">
        <v>308</v>
      </c>
      <c r="H747" s="197">
        <v>0.73599999999999999</v>
      </c>
      <c r="I747" s="198"/>
      <c r="J747" s="199">
        <f>ROUND(I747*H747,2)</f>
        <v>0</v>
      </c>
      <c r="K747" s="195" t="s">
        <v>160</v>
      </c>
      <c r="L747" s="61"/>
      <c r="M747" s="200" t="s">
        <v>21</v>
      </c>
      <c r="N747" s="201" t="s">
        <v>42</v>
      </c>
      <c r="O747" s="42"/>
      <c r="P747" s="202">
        <f>O747*H747</f>
        <v>0</v>
      </c>
      <c r="Q747" s="202">
        <v>0</v>
      </c>
      <c r="R747" s="202">
        <f>Q747*H747</f>
        <v>0</v>
      </c>
      <c r="S747" s="202">
        <v>0</v>
      </c>
      <c r="T747" s="203">
        <f>S747*H747</f>
        <v>0</v>
      </c>
      <c r="AR747" s="24" t="s">
        <v>133</v>
      </c>
      <c r="AT747" s="24" t="s">
        <v>129</v>
      </c>
      <c r="AU747" s="24" t="s">
        <v>134</v>
      </c>
      <c r="AY747" s="24" t="s">
        <v>126</v>
      </c>
      <c r="BE747" s="204">
        <f>IF(N747="základní",J747,0)</f>
        <v>0</v>
      </c>
      <c r="BF747" s="204">
        <f>IF(N747="snížená",J747,0)</f>
        <v>0</v>
      </c>
      <c r="BG747" s="204">
        <f>IF(N747="zákl. přenesená",J747,0)</f>
        <v>0</v>
      </c>
      <c r="BH747" s="204">
        <f>IF(N747="sníž. přenesená",J747,0)</f>
        <v>0</v>
      </c>
      <c r="BI747" s="204">
        <f>IF(N747="nulová",J747,0)</f>
        <v>0</v>
      </c>
      <c r="BJ747" s="24" t="s">
        <v>134</v>
      </c>
      <c r="BK747" s="204">
        <f>ROUND(I747*H747,2)</f>
        <v>0</v>
      </c>
      <c r="BL747" s="24" t="s">
        <v>133</v>
      </c>
      <c r="BM747" s="24" t="s">
        <v>921</v>
      </c>
    </row>
    <row r="748" spans="2:65" s="1" customFormat="1" ht="27">
      <c r="B748" s="41"/>
      <c r="C748" s="63"/>
      <c r="D748" s="208" t="s">
        <v>135</v>
      </c>
      <c r="E748" s="63"/>
      <c r="F748" s="209" t="s">
        <v>6666</v>
      </c>
      <c r="G748" s="63"/>
      <c r="H748" s="63"/>
      <c r="I748" s="163"/>
      <c r="J748" s="63"/>
      <c r="K748" s="63"/>
      <c r="L748" s="61"/>
      <c r="M748" s="207"/>
      <c r="N748" s="42"/>
      <c r="O748" s="42"/>
      <c r="P748" s="42"/>
      <c r="Q748" s="42"/>
      <c r="R748" s="42"/>
      <c r="S748" s="42"/>
      <c r="T748" s="78"/>
      <c r="AT748" s="24" t="s">
        <v>135</v>
      </c>
      <c r="AU748" s="24" t="s">
        <v>134</v>
      </c>
    </row>
    <row r="749" spans="2:65" s="1" customFormat="1" ht="81">
      <c r="B749" s="41"/>
      <c r="C749" s="63"/>
      <c r="D749" s="208" t="s">
        <v>299</v>
      </c>
      <c r="E749" s="63"/>
      <c r="F749" s="236" t="s">
        <v>6660</v>
      </c>
      <c r="G749" s="63"/>
      <c r="H749" s="63"/>
      <c r="I749" s="163"/>
      <c r="J749" s="63"/>
      <c r="K749" s="63"/>
      <c r="L749" s="61"/>
      <c r="M749" s="207"/>
      <c r="N749" s="42"/>
      <c r="O749" s="42"/>
      <c r="P749" s="42"/>
      <c r="Q749" s="42"/>
      <c r="R749" s="42"/>
      <c r="S749" s="42"/>
      <c r="T749" s="78"/>
      <c r="AT749" s="24" t="s">
        <v>299</v>
      </c>
      <c r="AU749" s="24" t="s">
        <v>134</v>
      </c>
    </row>
    <row r="750" spans="2:65" s="11" customFormat="1" ht="13.5">
      <c r="B750" s="210"/>
      <c r="C750" s="211"/>
      <c r="D750" s="208" t="s">
        <v>171</v>
      </c>
      <c r="E750" s="212" t="s">
        <v>21</v>
      </c>
      <c r="F750" s="213" t="s">
        <v>6667</v>
      </c>
      <c r="G750" s="211"/>
      <c r="H750" s="214">
        <v>0.73599999999999999</v>
      </c>
      <c r="I750" s="215"/>
      <c r="J750" s="211"/>
      <c r="K750" s="211"/>
      <c r="L750" s="216"/>
      <c r="M750" s="217"/>
      <c r="N750" s="218"/>
      <c r="O750" s="218"/>
      <c r="P750" s="218"/>
      <c r="Q750" s="218"/>
      <c r="R750" s="218"/>
      <c r="S750" s="218"/>
      <c r="T750" s="219"/>
      <c r="AT750" s="220" t="s">
        <v>171</v>
      </c>
      <c r="AU750" s="220" t="s">
        <v>134</v>
      </c>
      <c r="AV750" s="11" t="s">
        <v>134</v>
      </c>
      <c r="AW750" s="11" t="s">
        <v>33</v>
      </c>
      <c r="AX750" s="11" t="s">
        <v>70</v>
      </c>
      <c r="AY750" s="220" t="s">
        <v>126</v>
      </c>
    </row>
    <row r="751" spans="2:65" s="12" customFormat="1" ht="13.5">
      <c r="B751" s="221"/>
      <c r="C751" s="222"/>
      <c r="D751" s="205" t="s">
        <v>171</v>
      </c>
      <c r="E751" s="248" t="s">
        <v>21</v>
      </c>
      <c r="F751" s="249" t="s">
        <v>174</v>
      </c>
      <c r="G751" s="222"/>
      <c r="H751" s="250">
        <v>0.73599999999999999</v>
      </c>
      <c r="I751" s="226"/>
      <c r="J751" s="222"/>
      <c r="K751" s="222"/>
      <c r="L751" s="227"/>
      <c r="M751" s="228"/>
      <c r="N751" s="229"/>
      <c r="O751" s="229"/>
      <c r="P751" s="229"/>
      <c r="Q751" s="229"/>
      <c r="R751" s="229"/>
      <c r="S751" s="229"/>
      <c r="T751" s="230"/>
      <c r="AT751" s="231" t="s">
        <v>171</v>
      </c>
      <c r="AU751" s="231" t="s">
        <v>134</v>
      </c>
      <c r="AV751" s="12" t="s">
        <v>133</v>
      </c>
      <c r="AW751" s="12" t="s">
        <v>33</v>
      </c>
      <c r="AX751" s="12" t="s">
        <v>78</v>
      </c>
      <c r="AY751" s="231" t="s">
        <v>126</v>
      </c>
    </row>
    <row r="752" spans="2:65" s="1" customFormat="1" ht="31.5" customHeight="1">
      <c r="B752" s="41"/>
      <c r="C752" s="193" t="s">
        <v>601</v>
      </c>
      <c r="D752" s="193" t="s">
        <v>129</v>
      </c>
      <c r="E752" s="194" t="s">
        <v>6668</v>
      </c>
      <c r="F752" s="195" t="s">
        <v>6669</v>
      </c>
      <c r="G752" s="196" t="s">
        <v>308</v>
      </c>
      <c r="H752" s="197">
        <v>14.951000000000001</v>
      </c>
      <c r="I752" s="198"/>
      <c r="J752" s="199">
        <f>ROUND(I752*H752,2)</f>
        <v>0</v>
      </c>
      <c r="K752" s="195" t="s">
        <v>160</v>
      </c>
      <c r="L752" s="61"/>
      <c r="M752" s="200" t="s">
        <v>21</v>
      </c>
      <c r="N752" s="201" t="s">
        <v>42</v>
      </c>
      <c r="O752" s="42"/>
      <c r="P752" s="202">
        <f>O752*H752</f>
        <v>0</v>
      </c>
      <c r="Q752" s="202">
        <v>0</v>
      </c>
      <c r="R752" s="202">
        <f>Q752*H752</f>
        <v>0</v>
      </c>
      <c r="S752" s="202">
        <v>0</v>
      </c>
      <c r="T752" s="203">
        <f>S752*H752</f>
        <v>0</v>
      </c>
      <c r="AR752" s="24" t="s">
        <v>133</v>
      </c>
      <c r="AT752" s="24" t="s">
        <v>129</v>
      </c>
      <c r="AU752" s="24" t="s">
        <v>134</v>
      </c>
      <c r="AY752" s="24" t="s">
        <v>126</v>
      </c>
      <c r="BE752" s="204">
        <f>IF(N752="základní",J752,0)</f>
        <v>0</v>
      </c>
      <c r="BF752" s="204">
        <f>IF(N752="snížená",J752,0)</f>
        <v>0</v>
      </c>
      <c r="BG752" s="204">
        <f>IF(N752="zákl. přenesená",J752,0)</f>
        <v>0</v>
      </c>
      <c r="BH752" s="204">
        <f>IF(N752="sníž. přenesená",J752,0)</f>
        <v>0</v>
      </c>
      <c r="BI752" s="204">
        <f>IF(N752="nulová",J752,0)</f>
        <v>0</v>
      </c>
      <c r="BJ752" s="24" t="s">
        <v>134</v>
      </c>
      <c r="BK752" s="204">
        <f>ROUND(I752*H752,2)</f>
        <v>0</v>
      </c>
      <c r="BL752" s="24" t="s">
        <v>133</v>
      </c>
      <c r="BM752" s="24" t="s">
        <v>925</v>
      </c>
    </row>
    <row r="753" spans="2:65" s="1" customFormat="1" ht="27">
      <c r="B753" s="41"/>
      <c r="C753" s="63"/>
      <c r="D753" s="208" t="s">
        <v>135</v>
      </c>
      <c r="E753" s="63"/>
      <c r="F753" s="209" t="s">
        <v>6670</v>
      </c>
      <c r="G753" s="63"/>
      <c r="H753" s="63"/>
      <c r="I753" s="163"/>
      <c r="J753" s="63"/>
      <c r="K753" s="63"/>
      <c r="L753" s="61"/>
      <c r="M753" s="207"/>
      <c r="N753" s="42"/>
      <c r="O753" s="42"/>
      <c r="P753" s="42"/>
      <c r="Q753" s="42"/>
      <c r="R753" s="42"/>
      <c r="S753" s="42"/>
      <c r="T753" s="78"/>
      <c r="AT753" s="24" t="s">
        <v>135</v>
      </c>
      <c r="AU753" s="24" t="s">
        <v>134</v>
      </c>
    </row>
    <row r="754" spans="2:65" s="1" customFormat="1" ht="81">
      <c r="B754" s="41"/>
      <c r="C754" s="63"/>
      <c r="D754" s="205" t="s">
        <v>299</v>
      </c>
      <c r="E754" s="63"/>
      <c r="F754" s="235" t="s">
        <v>6660</v>
      </c>
      <c r="G754" s="63"/>
      <c r="H754" s="63"/>
      <c r="I754" s="163"/>
      <c r="J754" s="63"/>
      <c r="K754" s="63"/>
      <c r="L754" s="61"/>
      <c r="M754" s="207"/>
      <c r="N754" s="42"/>
      <c r="O754" s="42"/>
      <c r="P754" s="42"/>
      <c r="Q754" s="42"/>
      <c r="R754" s="42"/>
      <c r="S754" s="42"/>
      <c r="T754" s="78"/>
      <c r="AT754" s="24" t="s">
        <v>299</v>
      </c>
      <c r="AU754" s="24" t="s">
        <v>134</v>
      </c>
    </row>
    <row r="755" spans="2:65" s="1" customFormat="1" ht="22.5" customHeight="1">
      <c r="B755" s="41"/>
      <c r="C755" s="193" t="s">
        <v>927</v>
      </c>
      <c r="D755" s="193" t="s">
        <v>129</v>
      </c>
      <c r="E755" s="194" t="s">
        <v>6671</v>
      </c>
      <c r="F755" s="195" t="s">
        <v>6672</v>
      </c>
      <c r="G755" s="196" t="s">
        <v>308</v>
      </c>
      <c r="H755" s="197">
        <v>12.916</v>
      </c>
      <c r="I755" s="198"/>
      <c r="J755" s="199">
        <f>ROUND(I755*H755,2)</f>
        <v>0</v>
      </c>
      <c r="K755" s="195" t="s">
        <v>160</v>
      </c>
      <c r="L755" s="61"/>
      <c r="M755" s="200" t="s">
        <v>21</v>
      </c>
      <c r="N755" s="201" t="s">
        <v>42</v>
      </c>
      <c r="O755" s="42"/>
      <c r="P755" s="202">
        <f>O755*H755</f>
        <v>0</v>
      </c>
      <c r="Q755" s="202">
        <v>0</v>
      </c>
      <c r="R755" s="202">
        <f>Q755*H755</f>
        <v>0</v>
      </c>
      <c r="S755" s="202">
        <v>0</v>
      </c>
      <c r="T755" s="203">
        <f>S755*H755</f>
        <v>0</v>
      </c>
      <c r="AR755" s="24" t="s">
        <v>133</v>
      </c>
      <c r="AT755" s="24" t="s">
        <v>129</v>
      </c>
      <c r="AU755" s="24" t="s">
        <v>134</v>
      </c>
      <c r="AY755" s="24" t="s">
        <v>126</v>
      </c>
      <c r="BE755" s="204">
        <f>IF(N755="základní",J755,0)</f>
        <v>0</v>
      </c>
      <c r="BF755" s="204">
        <f>IF(N755="snížená",J755,0)</f>
        <v>0</v>
      </c>
      <c r="BG755" s="204">
        <f>IF(N755="zákl. přenesená",J755,0)</f>
        <v>0</v>
      </c>
      <c r="BH755" s="204">
        <f>IF(N755="sníž. přenesená",J755,0)</f>
        <v>0</v>
      </c>
      <c r="BI755" s="204">
        <f>IF(N755="nulová",J755,0)</f>
        <v>0</v>
      </c>
      <c r="BJ755" s="24" t="s">
        <v>134</v>
      </c>
      <c r="BK755" s="204">
        <f>ROUND(I755*H755,2)</f>
        <v>0</v>
      </c>
      <c r="BL755" s="24" t="s">
        <v>133</v>
      </c>
      <c r="BM755" s="24" t="s">
        <v>930</v>
      </c>
    </row>
    <row r="756" spans="2:65" s="1" customFormat="1" ht="27">
      <c r="B756" s="41"/>
      <c r="C756" s="63"/>
      <c r="D756" s="208" t="s">
        <v>135</v>
      </c>
      <c r="E756" s="63"/>
      <c r="F756" s="209" t="s">
        <v>6673</v>
      </c>
      <c r="G756" s="63"/>
      <c r="H756" s="63"/>
      <c r="I756" s="163"/>
      <c r="J756" s="63"/>
      <c r="K756" s="63"/>
      <c r="L756" s="61"/>
      <c r="M756" s="207"/>
      <c r="N756" s="42"/>
      <c r="O756" s="42"/>
      <c r="P756" s="42"/>
      <c r="Q756" s="42"/>
      <c r="R756" s="42"/>
      <c r="S756" s="42"/>
      <c r="T756" s="78"/>
      <c r="AT756" s="24" t="s">
        <v>135</v>
      </c>
      <c r="AU756" s="24" t="s">
        <v>134</v>
      </c>
    </row>
    <row r="757" spans="2:65" s="1" customFormat="1" ht="81">
      <c r="B757" s="41"/>
      <c r="C757" s="63"/>
      <c r="D757" s="205" t="s">
        <v>299</v>
      </c>
      <c r="E757" s="63"/>
      <c r="F757" s="235" t="s">
        <v>6660</v>
      </c>
      <c r="G757" s="63"/>
      <c r="H757" s="63"/>
      <c r="I757" s="163"/>
      <c r="J757" s="63"/>
      <c r="K757" s="63"/>
      <c r="L757" s="61"/>
      <c r="M757" s="207"/>
      <c r="N757" s="42"/>
      <c r="O757" s="42"/>
      <c r="P757" s="42"/>
      <c r="Q757" s="42"/>
      <c r="R757" s="42"/>
      <c r="S757" s="42"/>
      <c r="T757" s="78"/>
      <c r="AT757" s="24" t="s">
        <v>299</v>
      </c>
      <c r="AU757" s="24" t="s">
        <v>134</v>
      </c>
    </row>
    <row r="758" spans="2:65" s="1" customFormat="1" ht="22.5" customHeight="1">
      <c r="B758" s="41"/>
      <c r="C758" s="193" t="s">
        <v>605</v>
      </c>
      <c r="D758" s="193" t="s">
        <v>129</v>
      </c>
      <c r="E758" s="194" t="s">
        <v>6674</v>
      </c>
      <c r="F758" s="195" t="s">
        <v>6675</v>
      </c>
      <c r="G758" s="196" t="s">
        <v>308</v>
      </c>
      <c r="H758" s="197">
        <v>16.902000000000001</v>
      </c>
      <c r="I758" s="198"/>
      <c r="J758" s="199">
        <f>ROUND(I758*H758,2)</f>
        <v>0</v>
      </c>
      <c r="K758" s="195" t="s">
        <v>160</v>
      </c>
      <c r="L758" s="61"/>
      <c r="M758" s="200" t="s">
        <v>21</v>
      </c>
      <c r="N758" s="201" t="s">
        <v>42</v>
      </c>
      <c r="O758" s="42"/>
      <c r="P758" s="202">
        <f>O758*H758</f>
        <v>0</v>
      </c>
      <c r="Q758" s="202">
        <v>0</v>
      </c>
      <c r="R758" s="202">
        <f>Q758*H758</f>
        <v>0</v>
      </c>
      <c r="S758" s="202">
        <v>0</v>
      </c>
      <c r="T758" s="203">
        <f>S758*H758</f>
        <v>0</v>
      </c>
      <c r="AR758" s="24" t="s">
        <v>133</v>
      </c>
      <c r="AT758" s="24" t="s">
        <v>129</v>
      </c>
      <c r="AU758" s="24" t="s">
        <v>134</v>
      </c>
      <c r="AY758" s="24" t="s">
        <v>126</v>
      </c>
      <c r="BE758" s="204">
        <f>IF(N758="základní",J758,0)</f>
        <v>0</v>
      </c>
      <c r="BF758" s="204">
        <f>IF(N758="snížená",J758,0)</f>
        <v>0</v>
      </c>
      <c r="BG758" s="204">
        <f>IF(N758="zákl. přenesená",J758,0)</f>
        <v>0</v>
      </c>
      <c r="BH758" s="204">
        <f>IF(N758="sníž. přenesená",J758,0)</f>
        <v>0</v>
      </c>
      <c r="BI758" s="204">
        <f>IF(N758="nulová",J758,0)</f>
        <v>0</v>
      </c>
      <c r="BJ758" s="24" t="s">
        <v>134</v>
      </c>
      <c r="BK758" s="204">
        <f>ROUND(I758*H758,2)</f>
        <v>0</v>
      </c>
      <c r="BL758" s="24" t="s">
        <v>133</v>
      </c>
      <c r="BM758" s="24" t="s">
        <v>935</v>
      </c>
    </row>
    <row r="759" spans="2:65" s="1" customFormat="1" ht="27">
      <c r="B759" s="41"/>
      <c r="C759" s="63"/>
      <c r="D759" s="208" t="s">
        <v>135</v>
      </c>
      <c r="E759" s="63"/>
      <c r="F759" s="209" t="s">
        <v>6676</v>
      </c>
      <c r="G759" s="63"/>
      <c r="H759" s="63"/>
      <c r="I759" s="163"/>
      <c r="J759" s="63"/>
      <c r="K759" s="63"/>
      <c r="L759" s="61"/>
      <c r="M759" s="207"/>
      <c r="N759" s="42"/>
      <c r="O759" s="42"/>
      <c r="P759" s="42"/>
      <c r="Q759" s="42"/>
      <c r="R759" s="42"/>
      <c r="S759" s="42"/>
      <c r="T759" s="78"/>
      <c r="AT759" s="24" t="s">
        <v>135</v>
      </c>
      <c r="AU759" s="24" t="s">
        <v>134</v>
      </c>
    </row>
    <row r="760" spans="2:65" s="1" customFormat="1" ht="81">
      <c r="B760" s="41"/>
      <c r="C760" s="63"/>
      <c r="D760" s="205" t="s">
        <v>299</v>
      </c>
      <c r="E760" s="63"/>
      <c r="F760" s="235" t="s">
        <v>6660</v>
      </c>
      <c r="G760" s="63"/>
      <c r="H760" s="63"/>
      <c r="I760" s="163"/>
      <c r="J760" s="63"/>
      <c r="K760" s="63"/>
      <c r="L760" s="61"/>
      <c r="M760" s="207"/>
      <c r="N760" s="42"/>
      <c r="O760" s="42"/>
      <c r="P760" s="42"/>
      <c r="Q760" s="42"/>
      <c r="R760" s="42"/>
      <c r="S760" s="42"/>
      <c r="T760" s="78"/>
      <c r="AT760" s="24" t="s">
        <v>299</v>
      </c>
      <c r="AU760" s="24" t="s">
        <v>134</v>
      </c>
    </row>
    <row r="761" spans="2:65" s="1" customFormat="1" ht="22.5" customHeight="1">
      <c r="B761" s="41"/>
      <c r="C761" s="193" t="s">
        <v>939</v>
      </c>
      <c r="D761" s="193" t="s">
        <v>129</v>
      </c>
      <c r="E761" s="194" t="s">
        <v>1228</v>
      </c>
      <c r="F761" s="195" t="s">
        <v>1229</v>
      </c>
      <c r="G761" s="196" t="s">
        <v>380</v>
      </c>
      <c r="H761" s="197">
        <v>1.8380000000000001</v>
      </c>
      <c r="I761" s="198"/>
      <c r="J761" s="199">
        <f>ROUND(I761*H761,2)</f>
        <v>0</v>
      </c>
      <c r="K761" s="195" t="s">
        <v>160</v>
      </c>
      <c r="L761" s="61"/>
      <c r="M761" s="200" t="s">
        <v>21</v>
      </c>
      <c r="N761" s="201" t="s">
        <v>42</v>
      </c>
      <c r="O761" s="42"/>
      <c r="P761" s="202">
        <f>O761*H761</f>
        <v>0</v>
      </c>
      <c r="Q761" s="202">
        <v>0</v>
      </c>
      <c r="R761" s="202">
        <f>Q761*H761</f>
        <v>0</v>
      </c>
      <c r="S761" s="202">
        <v>0</v>
      </c>
      <c r="T761" s="203">
        <f>S761*H761</f>
        <v>0</v>
      </c>
      <c r="AR761" s="24" t="s">
        <v>133</v>
      </c>
      <c r="AT761" s="24" t="s">
        <v>129</v>
      </c>
      <c r="AU761" s="24" t="s">
        <v>134</v>
      </c>
      <c r="AY761" s="24" t="s">
        <v>126</v>
      </c>
      <c r="BE761" s="204">
        <f>IF(N761="základní",J761,0)</f>
        <v>0</v>
      </c>
      <c r="BF761" s="204">
        <f>IF(N761="snížená",J761,0)</f>
        <v>0</v>
      </c>
      <c r="BG761" s="204">
        <f>IF(N761="zákl. přenesená",J761,0)</f>
        <v>0</v>
      </c>
      <c r="BH761" s="204">
        <f>IF(N761="sníž. přenesená",J761,0)</f>
        <v>0</v>
      </c>
      <c r="BI761" s="204">
        <f>IF(N761="nulová",J761,0)</f>
        <v>0</v>
      </c>
      <c r="BJ761" s="24" t="s">
        <v>134</v>
      </c>
      <c r="BK761" s="204">
        <f>ROUND(I761*H761,2)</f>
        <v>0</v>
      </c>
      <c r="BL761" s="24" t="s">
        <v>133</v>
      </c>
      <c r="BM761" s="24" t="s">
        <v>942</v>
      </c>
    </row>
    <row r="762" spans="2:65" s="1" customFormat="1" ht="13.5">
      <c r="B762" s="41"/>
      <c r="C762" s="63"/>
      <c r="D762" s="205" t="s">
        <v>135</v>
      </c>
      <c r="E762" s="63"/>
      <c r="F762" s="206" t="s">
        <v>1231</v>
      </c>
      <c r="G762" s="63"/>
      <c r="H762" s="63"/>
      <c r="I762" s="163"/>
      <c r="J762" s="63"/>
      <c r="K762" s="63"/>
      <c r="L762" s="61"/>
      <c r="M762" s="207"/>
      <c r="N762" s="42"/>
      <c r="O762" s="42"/>
      <c r="P762" s="42"/>
      <c r="Q762" s="42"/>
      <c r="R762" s="42"/>
      <c r="S762" s="42"/>
      <c r="T762" s="78"/>
      <c r="AT762" s="24" t="s">
        <v>135</v>
      </c>
      <c r="AU762" s="24" t="s">
        <v>134</v>
      </c>
    </row>
    <row r="763" spans="2:65" s="1" customFormat="1" ht="22.5" customHeight="1">
      <c r="B763" s="41"/>
      <c r="C763" s="193" t="s">
        <v>612</v>
      </c>
      <c r="D763" s="193" t="s">
        <v>129</v>
      </c>
      <c r="E763" s="194" t="s">
        <v>709</v>
      </c>
      <c r="F763" s="195" t="s">
        <v>710</v>
      </c>
      <c r="G763" s="196" t="s">
        <v>400</v>
      </c>
      <c r="H763" s="197">
        <v>199.08</v>
      </c>
      <c r="I763" s="198"/>
      <c r="J763" s="199">
        <f>ROUND(I763*H763,2)</f>
        <v>0</v>
      </c>
      <c r="K763" s="195" t="s">
        <v>160</v>
      </c>
      <c r="L763" s="61"/>
      <c r="M763" s="200" t="s">
        <v>21</v>
      </c>
      <c r="N763" s="201" t="s">
        <v>42</v>
      </c>
      <c r="O763" s="42"/>
      <c r="P763" s="202">
        <f>O763*H763</f>
        <v>0</v>
      </c>
      <c r="Q763" s="202">
        <v>0</v>
      </c>
      <c r="R763" s="202">
        <f>Q763*H763</f>
        <v>0</v>
      </c>
      <c r="S763" s="202">
        <v>0</v>
      </c>
      <c r="T763" s="203">
        <f>S763*H763</f>
        <v>0</v>
      </c>
      <c r="AR763" s="24" t="s">
        <v>133</v>
      </c>
      <c r="AT763" s="24" t="s">
        <v>129</v>
      </c>
      <c r="AU763" s="24" t="s">
        <v>134</v>
      </c>
      <c r="AY763" s="24" t="s">
        <v>126</v>
      </c>
      <c r="BE763" s="204">
        <f>IF(N763="základní",J763,0)</f>
        <v>0</v>
      </c>
      <c r="BF763" s="204">
        <f>IF(N763="snížená",J763,0)</f>
        <v>0</v>
      </c>
      <c r="BG763" s="204">
        <f>IF(N763="zákl. přenesená",J763,0)</f>
        <v>0</v>
      </c>
      <c r="BH763" s="204">
        <f>IF(N763="sníž. přenesená",J763,0)</f>
        <v>0</v>
      </c>
      <c r="BI763" s="204">
        <f>IF(N763="nulová",J763,0)</f>
        <v>0</v>
      </c>
      <c r="BJ763" s="24" t="s">
        <v>134</v>
      </c>
      <c r="BK763" s="204">
        <f>ROUND(I763*H763,2)</f>
        <v>0</v>
      </c>
      <c r="BL763" s="24" t="s">
        <v>133</v>
      </c>
      <c r="BM763" s="24" t="s">
        <v>947</v>
      </c>
    </row>
    <row r="764" spans="2:65" s="1" customFormat="1" ht="13.5">
      <c r="B764" s="41"/>
      <c r="C764" s="63"/>
      <c r="D764" s="208" t="s">
        <v>135</v>
      </c>
      <c r="E764" s="63"/>
      <c r="F764" s="209" t="s">
        <v>712</v>
      </c>
      <c r="G764" s="63"/>
      <c r="H764" s="63"/>
      <c r="I764" s="163"/>
      <c r="J764" s="63"/>
      <c r="K764" s="63"/>
      <c r="L764" s="61"/>
      <c r="M764" s="207"/>
      <c r="N764" s="42"/>
      <c r="O764" s="42"/>
      <c r="P764" s="42"/>
      <c r="Q764" s="42"/>
      <c r="R764" s="42"/>
      <c r="S764" s="42"/>
      <c r="T764" s="78"/>
      <c r="AT764" s="24" t="s">
        <v>135</v>
      </c>
      <c r="AU764" s="24" t="s">
        <v>134</v>
      </c>
    </row>
    <row r="765" spans="2:65" s="11" customFormat="1" ht="13.5">
      <c r="B765" s="210"/>
      <c r="C765" s="211"/>
      <c r="D765" s="208" t="s">
        <v>171</v>
      </c>
      <c r="E765" s="212" t="s">
        <v>21</v>
      </c>
      <c r="F765" s="213" t="s">
        <v>6516</v>
      </c>
      <c r="G765" s="211"/>
      <c r="H765" s="214">
        <v>7.96</v>
      </c>
      <c r="I765" s="215"/>
      <c r="J765" s="211"/>
      <c r="K765" s="211"/>
      <c r="L765" s="216"/>
      <c r="M765" s="217"/>
      <c r="N765" s="218"/>
      <c r="O765" s="218"/>
      <c r="P765" s="218"/>
      <c r="Q765" s="218"/>
      <c r="R765" s="218"/>
      <c r="S765" s="218"/>
      <c r="T765" s="219"/>
      <c r="AT765" s="220" t="s">
        <v>171</v>
      </c>
      <c r="AU765" s="220" t="s">
        <v>134</v>
      </c>
      <c r="AV765" s="11" t="s">
        <v>134</v>
      </c>
      <c r="AW765" s="11" t="s">
        <v>33</v>
      </c>
      <c r="AX765" s="11" t="s">
        <v>70</v>
      </c>
      <c r="AY765" s="220" t="s">
        <v>126</v>
      </c>
    </row>
    <row r="766" spans="2:65" s="11" customFormat="1" ht="13.5">
      <c r="B766" s="210"/>
      <c r="C766" s="211"/>
      <c r="D766" s="208" t="s">
        <v>171</v>
      </c>
      <c r="E766" s="212" t="s">
        <v>21</v>
      </c>
      <c r="F766" s="213" t="s">
        <v>6517</v>
      </c>
      <c r="G766" s="211"/>
      <c r="H766" s="214">
        <v>48.77</v>
      </c>
      <c r="I766" s="215"/>
      <c r="J766" s="211"/>
      <c r="K766" s="211"/>
      <c r="L766" s="216"/>
      <c r="M766" s="217"/>
      <c r="N766" s="218"/>
      <c r="O766" s="218"/>
      <c r="P766" s="218"/>
      <c r="Q766" s="218"/>
      <c r="R766" s="218"/>
      <c r="S766" s="218"/>
      <c r="T766" s="219"/>
      <c r="AT766" s="220" t="s">
        <v>171</v>
      </c>
      <c r="AU766" s="220" t="s">
        <v>134</v>
      </c>
      <c r="AV766" s="11" t="s">
        <v>134</v>
      </c>
      <c r="AW766" s="11" t="s">
        <v>33</v>
      </c>
      <c r="AX766" s="11" t="s">
        <v>70</v>
      </c>
      <c r="AY766" s="220" t="s">
        <v>126</v>
      </c>
    </row>
    <row r="767" spans="2:65" s="11" customFormat="1" ht="13.5">
      <c r="B767" s="210"/>
      <c r="C767" s="211"/>
      <c r="D767" s="208" t="s">
        <v>171</v>
      </c>
      <c r="E767" s="212" t="s">
        <v>21</v>
      </c>
      <c r="F767" s="213" t="s">
        <v>6677</v>
      </c>
      <c r="G767" s="211"/>
      <c r="H767" s="214">
        <v>12.31</v>
      </c>
      <c r="I767" s="215"/>
      <c r="J767" s="211"/>
      <c r="K767" s="211"/>
      <c r="L767" s="216"/>
      <c r="M767" s="217"/>
      <c r="N767" s="218"/>
      <c r="O767" s="218"/>
      <c r="P767" s="218"/>
      <c r="Q767" s="218"/>
      <c r="R767" s="218"/>
      <c r="S767" s="218"/>
      <c r="T767" s="219"/>
      <c r="AT767" s="220" t="s">
        <v>171</v>
      </c>
      <c r="AU767" s="220" t="s">
        <v>134</v>
      </c>
      <c r="AV767" s="11" t="s">
        <v>134</v>
      </c>
      <c r="AW767" s="11" t="s">
        <v>33</v>
      </c>
      <c r="AX767" s="11" t="s">
        <v>70</v>
      </c>
      <c r="AY767" s="220" t="s">
        <v>126</v>
      </c>
    </row>
    <row r="768" spans="2:65" s="11" customFormat="1" ht="13.5">
      <c r="B768" s="210"/>
      <c r="C768" s="211"/>
      <c r="D768" s="208" t="s">
        <v>171</v>
      </c>
      <c r="E768" s="212" t="s">
        <v>21</v>
      </c>
      <c r="F768" s="213" t="s">
        <v>6678</v>
      </c>
      <c r="G768" s="211"/>
      <c r="H768" s="214">
        <v>9.09</v>
      </c>
      <c r="I768" s="215"/>
      <c r="J768" s="211"/>
      <c r="K768" s="211"/>
      <c r="L768" s="216"/>
      <c r="M768" s="217"/>
      <c r="N768" s="218"/>
      <c r="O768" s="218"/>
      <c r="P768" s="218"/>
      <c r="Q768" s="218"/>
      <c r="R768" s="218"/>
      <c r="S768" s="218"/>
      <c r="T768" s="219"/>
      <c r="AT768" s="220" t="s">
        <v>171</v>
      </c>
      <c r="AU768" s="220" t="s">
        <v>134</v>
      </c>
      <c r="AV768" s="11" t="s">
        <v>134</v>
      </c>
      <c r="AW768" s="11" t="s">
        <v>33</v>
      </c>
      <c r="AX768" s="11" t="s">
        <v>70</v>
      </c>
      <c r="AY768" s="220" t="s">
        <v>126</v>
      </c>
    </row>
    <row r="769" spans="2:65" s="11" customFormat="1" ht="13.5">
      <c r="B769" s="210"/>
      <c r="C769" s="211"/>
      <c r="D769" s="208" t="s">
        <v>171</v>
      </c>
      <c r="E769" s="212" t="s">
        <v>21</v>
      </c>
      <c r="F769" s="213" t="s">
        <v>6679</v>
      </c>
      <c r="G769" s="211"/>
      <c r="H769" s="214">
        <v>10.52</v>
      </c>
      <c r="I769" s="215"/>
      <c r="J769" s="211"/>
      <c r="K769" s="211"/>
      <c r="L769" s="216"/>
      <c r="M769" s="217"/>
      <c r="N769" s="218"/>
      <c r="O769" s="218"/>
      <c r="P769" s="218"/>
      <c r="Q769" s="218"/>
      <c r="R769" s="218"/>
      <c r="S769" s="218"/>
      <c r="T769" s="219"/>
      <c r="AT769" s="220" t="s">
        <v>171</v>
      </c>
      <c r="AU769" s="220" t="s">
        <v>134</v>
      </c>
      <c r="AV769" s="11" t="s">
        <v>134</v>
      </c>
      <c r="AW769" s="11" t="s">
        <v>33</v>
      </c>
      <c r="AX769" s="11" t="s">
        <v>70</v>
      </c>
      <c r="AY769" s="220" t="s">
        <v>126</v>
      </c>
    </row>
    <row r="770" spans="2:65" s="11" customFormat="1" ht="13.5">
      <c r="B770" s="210"/>
      <c r="C770" s="211"/>
      <c r="D770" s="208" t="s">
        <v>171</v>
      </c>
      <c r="E770" s="212" t="s">
        <v>21</v>
      </c>
      <c r="F770" s="213" t="s">
        <v>6680</v>
      </c>
      <c r="G770" s="211"/>
      <c r="H770" s="214">
        <v>23.76</v>
      </c>
      <c r="I770" s="215"/>
      <c r="J770" s="211"/>
      <c r="K770" s="211"/>
      <c r="L770" s="216"/>
      <c r="M770" s="217"/>
      <c r="N770" s="218"/>
      <c r="O770" s="218"/>
      <c r="P770" s="218"/>
      <c r="Q770" s="218"/>
      <c r="R770" s="218"/>
      <c r="S770" s="218"/>
      <c r="T770" s="219"/>
      <c r="AT770" s="220" t="s">
        <v>171</v>
      </c>
      <c r="AU770" s="220" t="s">
        <v>134</v>
      </c>
      <c r="AV770" s="11" t="s">
        <v>134</v>
      </c>
      <c r="AW770" s="11" t="s">
        <v>33</v>
      </c>
      <c r="AX770" s="11" t="s">
        <v>70</v>
      </c>
      <c r="AY770" s="220" t="s">
        <v>126</v>
      </c>
    </row>
    <row r="771" spans="2:65" s="11" customFormat="1" ht="13.5">
      <c r="B771" s="210"/>
      <c r="C771" s="211"/>
      <c r="D771" s="208" t="s">
        <v>171</v>
      </c>
      <c r="E771" s="212" t="s">
        <v>21</v>
      </c>
      <c r="F771" s="213" t="s">
        <v>6681</v>
      </c>
      <c r="G771" s="211"/>
      <c r="H771" s="214">
        <v>10.82</v>
      </c>
      <c r="I771" s="215"/>
      <c r="J771" s="211"/>
      <c r="K771" s="211"/>
      <c r="L771" s="216"/>
      <c r="M771" s="217"/>
      <c r="N771" s="218"/>
      <c r="O771" s="218"/>
      <c r="P771" s="218"/>
      <c r="Q771" s="218"/>
      <c r="R771" s="218"/>
      <c r="S771" s="218"/>
      <c r="T771" s="219"/>
      <c r="AT771" s="220" t="s">
        <v>171</v>
      </c>
      <c r="AU771" s="220" t="s">
        <v>134</v>
      </c>
      <c r="AV771" s="11" t="s">
        <v>134</v>
      </c>
      <c r="AW771" s="11" t="s">
        <v>33</v>
      </c>
      <c r="AX771" s="11" t="s">
        <v>70</v>
      </c>
      <c r="AY771" s="220" t="s">
        <v>126</v>
      </c>
    </row>
    <row r="772" spans="2:65" s="11" customFormat="1" ht="13.5">
      <c r="B772" s="210"/>
      <c r="C772" s="211"/>
      <c r="D772" s="208" t="s">
        <v>171</v>
      </c>
      <c r="E772" s="212" t="s">
        <v>21</v>
      </c>
      <c r="F772" s="213" t="s">
        <v>6682</v>
      </c>
      <c r="G772" s="211"/>
      <c r="H772" s="214">
        <v>27.13</v>
      </c>
      <c r="I772" s="215"/>
      <c r="J772" s="211"/>
      <c r="K772" s="211"/>
      <c r="L772" s="216"/>
      <c r="M772" s="217"/>
      <c r="N772" s="218"/>
      <c r="O772" s="218"/>
      <c r="P772" s="218"/>
      <c r="Q772" s="218"/>
      <c r="R772" s="218"/>
      <c r="S772" s="218"/>
      <c r="T772" s="219"/>
      <c r="AT772" s="220" t="s">
        <v>171</v>
      </c>
      <c r="AU772" s="220" t="s">
        <v>134</v>
      </c>
      <c r="AV772" s="11" t="s">
        <v>134</v>
      </c>
      <c r="AW772" s="11" t="s">
        <v>33</v>
      </c>
      <c r="AX772" s="11" t="s">
        <v>70</v>
      </c>
      <c r="AY772" s="220" t="s">
        <v>126</v>
      </c>
    </row>
    <row r="773" spans="2:65" s="11" customFormat="1" ht="13.5">
      <c r="B773" s="210"/>
      <c r="C773" s="211"/>
      <c r="D773" s="208" t="s">
        <v>171</v>
      </c>
      <c r="E773" s="212" t="s">
        <v>21</v>
      </c>
      <c r="F773" s="213" t="s">
        <v>6683</v>
      </c>
      <c r="G773" s="211"/>
      <c r="H773" s="214">
        <v>3.23</v>
      </c>
      <c r="I773" s="215"/>
      <c r="J773" s="211"/>
      <c r="K773" s="211"/>
      <c r="L773" s="216"/>
      <c r="M773" s="217"/>
      <c r="N773" s="218"/>
      <c r="O773" s="218"/>
      <c r="P773" s="218"/>
      <c r="Q773" s="218"/>
      <c r="R773" s="218"/>
      <c r="S773" s="218"/>
      <c r="T773" s="219"/>
      <c r="AT773" s="220" t="s">
        <v>171</v>
      </c>
      <c r="AU773" s="220" t="s">
        <v>134</v>
      </c>
      <c r="AV773" s="11" t="s">
        <v>134</v>
      </c>
      <c r="AW773" s="11" t="s">
        <v>33</v>
      </c>
      <c r="AX773" s="11" t="s">
        <v>70</v>
      </c>
      <c r="AY773" s="220" t="s">
        <v>126</v>
      </c>
    </row>
    <row r="774" spans="2:65" s="11" customFormat="1" ht="13.5">
      <c r="B774" s="210"/>
      <c r="C774" s="211"/>
      <c r="D774" s="208" t="s">
        <v>171</v>
      </c>
      <c r="E774" s="212" t="s">
        <v>21</v>
      </c>
      <c r="F774" s="213" t="s">
        <v>6684</v>
      </c>
      <c r="G774" s="211"/>
      <c r="H774" s="214">
        <v>5.61</v>
      </c>
      <c r="I774" s="215"/>
      <c r="J774" s="211"/>
      <c r="K774" s="211"/>
      <c r="L774" s="216"/>
      <c r="M774" s="217"/>
      <c r="N774" s="218"/>
      <c r="O774" s="218"/>
      <c r="P774" s="218"/>
      <c r="Q774" s="218"/>
      <c r="R774" s="218"/>
      <c r="S774" s="218"/>
      <c r="T774" s="219"/>
      <c r="AT774" s="220" t="s">
        <v>171</v>
      </c>
      <c r="AU774" s="220" t="s">
        <v>134</v>
      </c>
      <c r="AV774" s="11" t="s">
        <v>134</v>
      </c>
      <c r="AW774" s="11" t="s">
        <v>33</v>
      </c>
      <c r="AX774" s="11" t="s">
        <v>70</v>
      </c>
      <c r="AY774" s="220" t="s">
        <v>126</v>
      </c>
    </row>
    <row r="775" spans="2:65" s="11" customFormat="1" ht="13.5">
      <c r="B775" s="210"/>
      <c r="C775" s="211"/>
      <c r="D775" s="208" t="s">
        <v>171</v>
      </c>
      <c r="E775" s="212" t="s">
        <v>21</v>
      </c>
      <c r="F775" s="213" t="s">
        <v>6685</v>
      </c>
      <c r="G775" s="211"/>
      <c r="H775" s="214">
        <v>12.63</v>
      </c>
      <c r="I775" s="215"/>
      <c r="J775" s="211"/>
      <c r="K775" s="211"/>
      <c r="L775" s="216"/>
      <c r="M775" s="217"/>
      <c r="N775" s="218"/>
      <c r="O775" s="218"/>
      <c r="P775" s="218"/>
      <c r="Q775" s="218"/>
      <c r="R775" s="218"/>
      <c r="S775" s="218"/>
      <c r="T775" s="219"/>
      <c r="AT775" s="220" t="s">
        <v>171</v>
      </c>
      <c r="AU775" s="220" t="s">
        <v>134</v>
      </c>
      <c r="AV775" s="11" t="s">
        <v>134</v>
      </c>
      <c r="AW775" s="11" t="s">
        <v>33</v>
      </c>
      <c r="AX775" s="11" t="s">
        <v>70</v>
      </c>
      <c r="AY775" s="220" t="s">
        <v>126</v>
      </c>
    </row>
    <row r="776" spans="2:65" s="11" customFormat="1" ht="13.5">
      <c r="B776" s="210"/>
      <c r="C776" s="211"/>
      <c r="D776" s="208" t="s">
        <v>171</v>
      </c>
      <c r="E776" s="212" t="s">
        <v>21</v>
      </c>
      <c r="F776" s="213" t="s">
        <v>6686</v>
      </c>
      <c r="G776" s="211"/>
      <c r="H776" s="214">
        <v>5.79</v>
      </c>
      <c r="I776" s="215"/>
      <c r="J776" s="211"/>
      <c r="K776" s="211"/>
      <c r="L776" s="216"/>
      <c r="M776" s="217"/>
      <c r="N776" s="218"/>
      <c r="O776" s="218"/>
      <c r="P776" s="218"/>
      <c r="Q776" s="218"/>
      <c r="R776" s="218"/>
      <c r="S776" s="218"/>
      <c r="T776" s="219"/>
      <c r="AT776" s="220" t="s">
        <v>171</v>
      </c>
      <c r="AU776" s="220" t="s">
        <v>134</v>
      </c>
      <c r="AV776" s="11" t="s">
        <v>134</v>
      </c>
      <c r="AW776" s="11" t="s">
        <v>33</v>
      </c>
      <c r="AX776" s="11" t="s">
        <v>70</v>
      </c>
      <c r="AY776" s="220" t="s">
        <v>126</v>
      </c>
    </row>
    <row r="777" spans="2:65" s="11" customFormat="1" ht="13.5">
      <c r="B777" s="210"/>
      <c r="C777" s="211"/>
      <c r="D777" s="208" t="s">
        <v>171</v>
      </c>
      <c r="E777" s="212" t="s">
        <v>21</v>
      </c>
      <c r="F777" s="213" t="s">
        <v>6687</v>
      </c>
      <c r="G777" s="211"/>
      <c r="H777" s="214">
        <v>7.82</v>
      </c>
      <c r="I777" s="215"/>
      <c r="J777" s="211"/>
      <c r="K777" s="211"/>
      <c r="L777" s="216"/>
      <c r="M777" s="217"/>
      <c r="N777" s="218"/>
      <c r="O777" s="218"/>
      <c r="P777" s="218"/>
      <c r="Q777" s="218"/>
      <c r="R777" s="218"/>
      <c r="S777" s="218"/>
      <c r="T777" s="219"/>
      <c r="AT777" s="220" t="s">
        <v>171</v>
      </c>
      <c r="AU777" s="220" t="s">
        <v>134</v>
      </c>
      <c r="AV777" s="11" t="s">
        <v>134</v>
      </c>
      <c r="AW777" s="11" t="s">
        <v>33</v>
      </c>
      <c r="AX777" s="11" t="s">
        <v>70</v>
      </c>
      <c r="AY777" s="220" t="s">
        <v>126</v>
      </c>
    </row>
    <row r="778" spans="2:65" s="11" customFormat="1" ht="13.5">
      <c r="B778" s="210"/>
      <c r="C778" s="211"/>
      <c r="D778" s="208" t="s">
        <v>171</v>
      </c>
      <c r="E778" s="212" t="s">
        <v>21</v>
      </c>
      <c r="F778" s="213" t="s">
        <v>6688</v>
      </c>
      <c r="G778" s="211"/>
      <c r="H778" s="214">
        <v>6.99</v>
      </c>
      <c r="I778" s="215"/>
      <c r="J778" s="211"/>
      <c r="K778" s="211"/>
      <c r="L778" s="216"/>
      <c r="M778" s="217"/>
      <c r="N778" s="218"/>
      <c r="O778" s="218"/>
      <c r="P778" s="218"/>
      <c r="Q778" s="218"/>
      <c r="R778" s="218"/>
      <c r="S778" s="218"/>
      <c r="T778" s="219"/>
      <c r="AT778" s="220" t="s">
        <v>171</v>
      </c>
      <c r="AU778" s="220" t="s">
        <v>134</v>
      </c>
      <c r="AV778" s="11" t="s">
        <v>134</v>
      </c>
      <c r="AW778" s="11" t="s">
        <v>33</v>
      </c>
      <c r="AX778" s="11" t="s">
        <v>70</v>
      </c>
      <c r="AY778" s="220" t="s">
        <v>126</v>
      </c>
    </row>
    <row r="779" spans="2:65" s="11" customFormat="1" ht="13.5">
      <c r="B779" s="210"/>
      <c r="C779" s="211"/>
      <c r="D779" s="208" t="s">
        <v>171</v>
      </c>
      <c r="E779" s="212" t="s">
        <v>21</v>
      </c>
      <c r="F779" s="213" t="s">
        <v>6689</v>
      </c>
      <c r="G779" s="211"/>
      <c r="H779" s="214">
        <v>6.65</v>
      </c>
      <c r="I779" s="215"/>
      <c r="J779" s="211"/>
      <c r="K779" s="211"/>
      <c r="L779" s="216"/>
      <c r="M779" s="217"/>
      <c r="N779" s="218"/>
      <c r="O779" s="218"/>
      <c r="P779" s="218"/>
      <c r="Q779" s="218"/>
      <c r="R779" s="218"/>
      <c r="S779" s="218"/>
      <c r="T779" s="219"/>
      <c r="AT779" s="220" t="s">
        <v>171</v>
      </c>
      <c r="AU779" s="220" t="s">
        <v>134</v>
      </c>
      <c r="AV779" s="11" t="s">
        <v>134</v>
      </c>
      <c r="AW779" s="11" t="s">
        <v>33</v>
      </c>
      <c r="AX779" s="11" t="s">
        <v>70</v>
      </c>
      <c r="AY779" s="220" t="s">
        <v>126</v>
      </c>
    </row>
    <row r="780" spans="2:65" s="12" customFormat="1" ht="13.5">
      <c r="B780" s="221"/>
      <c r="C780" s="222"/>
      <c r="D780" s="205" t="s">
        <v>171</v>
      </c>
      <c r="E780" s="248" t="s">
        <v>21</v>
      </c>
      <c r="F780" s="249" t="s">
        <v>174</v>
      </c>
      <c r="G780" s="222"/>
      <c r="H780" s="250">
        <v>199.08</v>
      </c>
      <c r="I780" s="226"/>
      <c r="J780" s="222"/>
      <c r="K780" s="222"/>
      <c r="L780" s="227"/>
      <c r="M780" s="228"/>
      <c r="N780" s="229"/>
      <c r="O780" s="229"/>
      <c r="P780" s="229"/>
      <c r="Q780" s="229"/>
      <c r="R780" s="229"/>
      <c r="S780" s="229"/>
      <c r="T780" s="230"/>
      <c r="AT780" s="231" t="s">
        <v>171</v>
      </c>
      <c r="AU780" s="231" t="s">
        <v>134</v>
      </c>
      <c r="AV780" s="12" t="s">
        <v>133</v>
      </c>
      <c r="AW780" s="12" t="s">
        <v>33</v>
      </c>
      <c r="AX780" s="12" t="s">
        <v>78</v>
      </c>
      <c r="AY780" s="231" t="s">
        <v>126</v>
      </c>
    </row>
    <row r="781" spans="2:65" s="1" customFormat="1" ht="22.5" customHeight="1">
      <c r="B781" s="41"/>
      <c r="C781" s="193" t="s">
        <v>949</v>
      </c>
      <c r="D781" s="193" t="s">
        <v>129</v>
      </c>
      <c r="E781" s="194" t="s">
        <v>6690</v>
      </c>
      <c r="F781" s="195" t="s">
        <v>6691</v>
      </c>
      <c r="G781" s="196" t="s">
        <v>169</v>
      </c>
      <c r="H781" s="197">
        <v>233.13</v>
      </c>
      <c r="I781" s="198"/>
      <c r="J781" s="199">
        <f>ROUND(I781*H781,2)</f>
        <v>0</v>
      </c>
      <c r="K781" s="195" t="s">
        <v>160</v>
      </c>
      <c r="L781" s="61"/>
      <c r="M781" s="200" t="s">
        <v>21</v>
      </c>
      <c r="N781" s="201" t="s">
        <v>42</v>
      </c>
      <c r="O781" s="42"/>
      <c r="P781" s="202">
        <f>O781*H781</f>
        <v>0</v>
      </c>
      <c r="Q781" s="202">
        <v>0</v>
      </c>
      <c r="R781" s="202">
        <f>Q781*H781</f>
        <v>0</v>
      </c>
      <c r="S781" s="202">
        <v>0</v>
      </c>
      <c r="T781" s="203">
        <f>S781*H781</f>
        <v>0</v>
      </c>
      <c r="AR781" s="24" t="s">
        <v>133</v>
      </c>
      <c r="AT781" s="24" t="s">
        <v>129</v>
      </c>
      <c r="AU781" s="24" t="s">
        <v>134</v>
      </c>
      <c r="AY781" s="24" t="s">
        <v>126</v>
      </c>
      <c r="BE781" s="204">
        <f>IF(N781="základní",J781,0)</f>
        <v>0</v>
      </c>
      <c r="BF781" s="204">
        <f>IF(N781="snížená",J781,0)</f>
        <v>0</v>
      </c>
      <c r="BG781" s="204">
        <f>IF(N781="zákl. přenesená",J781,0)</f>
        <v>0</v>
      </c>
      <c r="BH781" s="204">
        <f>IF(N781="sníž. přenesená",J781,0)</f>
        <v>0</v>
      </c>
      <c r="BI781" s="204">
        <f>IF(N781="nulová",J781,0)</f>
        <v>0</v>
      </c>
      <c r="BJ781" s="24" t="s">
        <v>134</v>
      </c>
      <c r="BK781" s="204">
        <f>ROUND(I781*H781,2)</f>
        <v>0</v>
      </c>
      <c r="BL781" s="24" t="s">
        <v>133</v>
      </c>
      <c r="BM781" s="24" t="s">
        <v>952</v>
      </c>
    </row>
    <row r="782" spans="2:65" s="1" customFormat="1" ht="13.5">
      <c r="B782" s="41"/>
      <c r="C782" s="63"/>
      <c r="D782" s="208" t="s">
        <v>135</v>
      </c>
      <c r="E782" s="63"/>
      <c r="F782" s="209" t="s">
        <v>6692</v>
      </c>
      <c r="G782" s="63"/>
      <c r="H782" s="63"/>
      <c r="I782" s="163"/>
      <c r="J782" s="63"/>
      <c r="K782" s="63"/>
      <c r="L782" s="61"/>
      <c r="M782" s="207"/>
      <c r="N782" s="42"/>
      <c r="O782" s="42"/>
      <c r="P782" s="42"/>
      <c r="Q782" s="42"/>
      <c r="R782" s="42"/>
      <c r="S782" s="42"/>
      <c r="T782" s="78"/>
      <c r="AT782" s="24" t="s">
        <v>135</v>
      </c>
      <c r="AU782" s="24" t="s">
        <v>134</v>
      </c>
    </row>
    <row r="783" spans="2:65" s="11" customFormat="1" ht="13.5">
      <c r="B783" s="210"/>
      <c r="C783" s="211"/>
      <c r="D783" s="208" t="s">
        <v>171</v>
      </c>
      <c r="E783" s="212" t="s">
        <v>21</v>
      </c>
      <c r="F783" s="213" t="s">
        <v>6693</v>
      </c>
      <c r="G783" s="211"/>
      <c r="H783" s="214">
        <v>14.48</v>
      </c>
      <c r="I783" s="215"/>
      <c r="J783" s="211"/>
      <c r="K783" s="211"/>
      <c r="L783" s="216"/>
      <c r="M783" s="217"/>
      <c r="N783" s="218"/>
      <c r="O783" s="218"/>
      <c r="P783" s="218"/>
      <c r="Q783" s="218"/>
      <c r="R783" s="218"/>
      <c r="S783" s="218"/>
      <c r="T783" s="219"/>
      <c r="AT783" s="220" t="s">
        <v>171</v>
      </c>
      <c r="AU783" s="220" t="s">
        <v>134</v>
      </c>
      <c r="AV783" s="11" t="s">
        <v>134</v>
      </c>
      <c r="AW783" s="11" t="s">
        <v>33</v>
      </c>
      <c r="AX783" s="11" t="s">
        <v>70</v>
      </c>
      <c r="AY783" s="220" t="s">
        <v>126</v>
      </c>
    </row>
    <row r="784" spans="2:65" s="11" customFormat="1" ht="13.5">
      <c r="B784" s="210"/>
      <c r="C784" s="211"/>
      <c r="D784" s="208" t="s">
        <v>171</v>
      </c>
      <c r="E784" s="212" t="s">
        <v>21</v>
      </c>
      <c r="F784" s="213" t="s">
        <v>6694</v>
      </c>
      <c r="G784" s="211"/>
      <c r="H784" s="214">
        <v>10.61</v>
      </c>
      <c r="I784" s="215"/>
      <c r="J784" s="211"/>
      <c r="K784" s="211"/>
      <c r="L784" s="216"/>
      <c r="M784" s="217"/>
      <c r="N784" s="218"/>
      <c r="O784" s="218"/>
      <c r="P784" s="218"/>
      <c r="Q784" s="218"/>
      <c r="R784" s="218"/>
      <c r="S784" s="218"/>
      <c r="T784" s="219"/>
      <c r="AT784" s="220" t="s">
        <v>171</v>
      </c>
      <c r="AU784" s="220" t="s">
        <v>134</v>
      </c>
      <c r="AV784" s="11" t="s">
        <v>134</v>
      </c>
      <c r="AW784" s="11" t="s">
        <v>33</v>
      </c>
      <c r="AX784" s="11" t="s">
        <v>70</v>
      </c>
      <c r="AY784" s="220" t="s">
        <v>126</v>
      </c>
    </row>
    <row r="785" spans="2:65" s="11" customFormat="1" ht="13.5">
      <c r="B785" s="210"/>
      <c r="C785" s="211"/>
      <c r="D785" s="208" t="s">
        <v>171</v>
      </c>
      <c r="E785" s="212" t="s">
        <v>21</v>
      </c>
      <c r="F785" s="213" t="s">
        <v>6695</v>
      </c>
      <c r="G785" s="211"/>
      <c r="H785" s="214">
        <v>32.200000000000003</v>
      </c>
      <c r="I785" s="215"/>
      <c r="J785" s="211"/>
      <c r="K785" s="211"/>
      <c r="L785" s="216"/>
      <c r="M785" s="217"/>
      <c r="N785" s="218"/>
      <c r="O785" s="218"/>
      <c r="P785" s="218"/>
      <c r="Q785" s="218"/>
      <c r="R785" s="218"/>
      <c r="S785" s="218"/>
      <c r="T785" s="219"/>
      <c r="AT785" s="220" t="s">
        <v>171</v>
      </c>
      <c r="AU785" s="220" t="s">
        <v>134</v>
      </c>
      <c r="AV785" s="11" t="s">
        <v>134</v>
      </c>
      <c r="AW785" s="11" t="s">
        <v>33</v>
      </c>
      <c r="AX785" s="11" t="s">
        <v>70</v>
      </c>
      <c r="AY785" s="220" t="s">
        <v>126</v>
      </c>
    </row>
    <row r="786" spans="2:65" s="11" customFormat="1" ht="13.5">
      <c r="B786" s="210"/>
      <c r="C786" s="211"/>
      <c r="D786" s="208" t="s">
        <v>171</v>
      </c>
      <c r="E786" s="212" t="s">
        <v>21</v>
      </c>
      <c r="F786" s="213" t="s">
        <v>6696</v>
      </c>
      <c r="G786" s="211"/>
      <c r="H786" s="214">
        <v>11.4</v>
      </c>
      <c r="I786" s="215"/>
      <c r="J786" s="211"/>
      <c r="K786" s="211"/>
      <c r="L786" s="216"/>
      <c r="M786" s="217"/>
      <c r="N786" s="218"/>
      <c r="O786" s="218"/>
      <c r="P786" s="218"/>
      <c r="Q786" s="218"/>
      <c r="R786" s="218"/>
      <c r="S786" s="218"/>
      <c r="T786" s="219"/>
      <c r="AT786" s="220" t="s">
        <v>171</v>
      </c>
      <c r="AU786" s="220" t="s">
        <v>134</v>
      </c>
      <c r="AV786" s="11" t="s">
        <v>134</v>
      </c>
      <c r="AW786" s="11" t="s">
        <v>33</v>
      </c>
      <c r="AX786" s="11" t="s">
        <v>70</v>
      </c>
      <c r="AY786" s="220" t="s">
        <v>126</v>
      </c>
    </row>
    <row r="787" spans="2:65" s="11" customFormat="1" ht="13.5">
      <c r="B787" s="210"/>
      <c r="C787" s="211"/>
      <c r="D787" s="208" t="s">
        <v>171</v>
      </c>
      <c r="E787" s="212" t="s">
        <v>21</v>
      </c>
      <c r="F787" s="213" t="s">
        <v>6697</v>
      </c>
      <c r="G787" s="211"/>
      <c r="H787" s="214">
        <v>14.49</v>
      </c>
      <c r="I787" s="215"/>
      <c r="J787" s="211"/>
      <c r="K787" s="211"/>
      <c r="L787" s="216"/>
      <c r="M787" s="217"/>
      <c r="N787" s="218"/>
      <c r="O787" s="218"/>
      <c r="P787" s="218"/>
      <c r="Q787" s="218"/>
      <c r="R787" s="218"/>
      <c r="S787" s="218"/>
      <c r="T787" s="219"/>
      <c r="AT787" s="220" t="s">
        <v>171</v>
      </c>
      <c r="AU787" s="220" t="s">
        <v>134</v>
      </c>
      <c r="AV787" s="11" t="s">
        <v>134</v>
      </c>
      <c r="AW787" s="11" t="s">
        <v>33</v>
      </c>
      <c r="AX787" s="11" t="s">
        <v>70</v>
      </c>
      <c r="AY787" s="220" t="s">
        <v>126</v>
      </c>
    </row>
    <row r="788" spans="2:65" s="11" customFormat="1" ht="13.5">
      <c r="B788" s="210"/>
      <c r="C788" s="211"/>
      <c r="D788" s="208" t="s">
        <v>171</v>
      </c>
      <c r="E788" s="212" t="s">
        <v>21</v>
      </c>
      <c r="F788" s="213" t="s">
        <v>6698</v>
      </c>
      <c r="G788" s="211"/>
      <c r="H788" s="214">
        <v>13.06</v>
      </c>
      <c r="I788" s="215"/>
      <c r="J788" s="211"/>
      <c r="K788" s="211"/>
      <c r="L788" s="216"/>
      <c r="M788" s="217"/>
      <c r="N788" s="218"/>
      <c r="O788" s="218"/>
      <c r="P788" s="218"/>
      <c r="Q788" s="218"/>
      <c r="R788" s="218"/>
      <c r="S788" s="218"/>
      <c r="T788" s="219"/>
      <c r="AT788" s="220" t="s">
        <v>171</v>
      </c>
      <c r="AU788" s="220" t="s">
        <v>134</v>
      </c>
      <c r="AV788" s="11" t="s">
        <v>134</v>
      </c>
      <c r="AW788" s="11" t="s">
        <v>33</v>
      </c>
      <c r="AX788" s="11" t="s">
        <v>70</v>
      </c>
      <c r="AY788" s="220" t="s">
        <v>126</v>
      </c>
    </row>
    <row r="789" spans="2:65" s="11" customFormat="1" ht="13.5">
      <c r="B789" s="210"/>
      <c r="C789" s="211"/>
      <c r="D789" s="208" t="s">
        <v>171</v>
      </c>
      <c r="E789" s="212" t="s">
        <v>21</v>
      </c>
      <c r="F789" s="213" t="s">
        <v>6699</v>
      </c>
      <c r="G789" s="211"/>
      <c r="H789" s="214">
        <v>14.04</v>
      </c>
      <c r="I789" s="215"/>
      <c r="J789" s="211"/>
      <c r="K789" s="211"/>
      <c r="L789" s="216"/>
      <c r="M789" s="217"/>
      <c r="N789" s="218"/>
      <c r="O789" s="218"/>
      <c r="P789" s="218"/>
      <c r="Q789" s="218"/>
      <c r="R789" s="218"/>
      <c r="S789" s="218"/>
      <c r="T789" s="219"/>
      <c r="AT789" s="220" t="s">
        <v>171</v>
      </c>
      <c r="AU789" s="220" t="s">
        <v>134</v>
      </c>
      <c r="AV789" s="11" t="s">
        <v>134</v>
      </c>
      <c r="AW789" s="11" t="s">
        <v>33</v>
      </c>
      <c r="AX789" s="11" t="s">
        <v>70</v>
      </c>
      <c r="AY789" s="220" t="s">
        <v>126</v>
      </c>
    </row>
    <row r="790" spans="2:65" s="11" customFormat="1" ht="13.5">
      <c r="B790" s="210"/>
      <c r="C790" s="211"/>
      <c r="D790" s="208" t="s">
        <v>171</v>
      </c>
      <c r="E790" s="212" t="s">
        <v>21</v>
      </c>
      <c r="F790" s="213" t="s">
        <v>6700</v>
      </c>
      <c r="G790" s="211"/>
      <c r="H790" s="214">
        <v>17.600000000000001</v>
      </c>
      <c r="I790" s="215"/>
      <c r="J790" s="211"/>
      <c r="K790" s="211"/>
      <c r="L790" s="216"/>
      <c r="M790" s="217"/>
      <c r="N790" s="218"/>
      <c r="O790" s="218"/>
      <c r="P790" s="218"/>
      <c r="Q790" s="218"/>
      <c r="R790" s="218"/>
      <c r="S790" s="218"/>
      <c r="T790" s="219"/>
      <c r="AT790" s="220" t="s">
        <v>171</v>
      </c>
      <c r="AU790" s="220" t="s">
        <v>134</v>
      </c>
      <c r="AV790" s="11" t="s">
        <v>134</v>
      </c>
      <c r="AW790" s="11" t="s">
        <v>33</v>
      </c>
      <c r="AX790" s="11" t="s">
        <v>70</v>
      </c>
      <c r="AY790" s="220" t="s">
        <v>126</v>
      </c>
    </row>
    <row r="791" spans="2:65" s="11" customFormat="1" ht="40.5">
      <c r="B791" s="210"/>
      <c r="C791" s="211"/>
      <c r="D791" s="208" t="s">
        <v>171</v>
      </c>
      <c r="E791" s="212" t="s">
        <v>21</v>
      </c>
      <c r="F791" s="213" t="s">
        <v>6701</v>
      </c>
      <c r="G791" s="211"/>
      <c r="H791" s="214">
        <v>37.729999999999997</v>
      </c>
      <c r="I791" s="215"/>
      <c r="J791" s="211"/>
      <c r="K791" s="211"/>
      <c r="L791" s="216"/>
      <c r="M791" s="217"/>
      <c r="N791" s="218"/>
      <c r="O791" s="218"/>
      <c r="P791" s="218"/>
      <c r="Q791" s="218"/>
      <c r="R791" s="218"/>
      <c r="S791" s="218"/>
      <c r="T791" s="219"/>
      <c r="AT791" s="220" t="s">
        <v>171</v>
      </c>
      <c r="AU791" s="220" t="s">
        <v>134</v>
      </c>
      <c r="AV791" s="11" t="s">
        <v>134</v>
      </c>
      <c r="AW791" s="11" t="s">
        <v>33</v>
      </c>
      <c r="AX791" s="11" t="s">
        <v>70</v>
      </c>
      <c r="AY791" s="220" t="s">
        <v>126</v>
      </c>
    </row>
    <row r="792" spans="2:65" s="11" customFormat="1" ht="13.5">
      <c r="B792" s="210"/>
      <c r="C792" s="211"/>
      <c r="D792" s="208" t="s">
        <v>171</v>
      </c>
      <c r="E792" s="212" t="s">
        <v>21</v>
      </c>
      <c r="F792" s="213" t="s">
        <v>6702</v>
      </c>
      <c r="G792" s="211"/>
      <c r="H792" s="214">
        <v>9.5</v>
      </c>
      <c r="I792" s="215"/>
      <c r="J792" s="211"/>
      <c r="K792" s="211"/>
      <c r="L792" s="216"/>
      <c r="M792" s="217"/>
      <c r="N792" s="218"/>
      <c r="O792" s="218"/>
      <c r="P792" s="218"/>
      <c r="Q792" s="218"/>
      <c r="R792" s="218"/>
      <c r="S792" s="218"/>
      <c r="T792" s="219"/>
      <c r="AT792" s="220" t="s">
        <v>171</v>
      </c>
      <c r="AU792" s="220" t="s">
        <v>134</v>
      </c>
      <c r="AV792" s="11" t="s">
        <v>134</v>
      </c>
      <c r="AW792" s="11" t="s">
        <v>33</v>
      </c>
      <c r="AX792" s="11" t="s">
        <v>70</v>
      </c>
      <c r="AY792" s="220" t="s">
        <v>126</v>
      </c>
    </row>
    <row r="793" spans="2:65" s="11" customFormat="1" ht="13.5">
      <c r="B793" s="210"/>
      <c r="C793" s="211"/>
      <c r="D793" s="208" t="s">
        <v>171</v>
      </c>
      <c r="E793" s="212" t="s">
        <v>21</v>
      </c>
      <c r="F793" s="213" t="s">
        <v>6703</v>
      </c>
      <c r="G793" s="211"/>
      <c r="H793" s="214">
        <v>14.36</v>
      </c>
      <c r="I793" s="215"/>
      <c r="J793" s="211"/>
      <c r="K793" s="211"/>
      <c r="L793" s="216"/>
      <c r="M793" s="217"/>
      <c r="N793" s="218"/>
      <c r="O793" s="218"/>
      <c r="P793" s="218"/>
      <c r="Q793" s="218"/>
      <c r="R793" s="218"/>
      <c r="S793" s="218"/>
      <c r="T793" s="219"/>
      <c r="AT793" s="220" t="s">
        <v>171</v>
      </c>
      <c r="AU793" s="220" t="s">
        <v>134</v>
      </c>
      <c r="AV793" s="11" t="s">
        <v>134</v>
      </c>
      <c r="AW793" s="11" t="s">
        <v>33</v>
      </c>
      <c r="AX793" s="11" t="s">
        <v>70</v>
      </c>
      <c r="AY793" s="220" t="s">
        <v>126</v>
      </c>
    </row>
    <row r="794" spans="2:65" s="11" customFormat="1" ht="13.5">
      <c r="B794" s="210"/>
      <c r="C794" s="211"/>
      <c r="D794" s="208" t="s">
        <v>171</v>
      </c>
      <c r="E794" s="212" t="s">
        <v>21</v>
      </c>
      <c r="F794" s="213" t="s">
        <v>6704</v>
      </c>
      <c r="G794" s="211"/>
      <c r="H794" s="214">
        <v>11.24</v>
      </c>
      <c r="I794" s="215"/>
      <c r="J794" s="211"/>
      <c r="K794" s="211"/>
      <c r="L794" s="216"/>
      <c r="M794" s="217"/>
      <c r="N794" s="218"/>
      <c r="O794" s="218"/>
      <c r="P794" s="218"/>
      <c r="Q794" s="218"/>
      <c r="R794" s="218"/>
      <c r="S794" s="218"/>
      <c r="T794" s="219"/>
      <c r="AT794" s="220" t="s">
        <v>171</v>
      </c>
      <c r="AU794" s="220" t="s">
        <v>134</v>
      </c>
      <c r="AV794" s="11" t="s">
        <v>134</v>
      </c>
      <c r="AW794" s="11" t="s">
        <v>33</v>
      </c>
      <c r="AX794" s="11" t="s">
        <v>70</v>
      </c>
      <c r="AY794" s="220" t="s">
        <v>126</v>
      </c>
    </row>
    <row r="795" spans="2:65" s="11" customFormat="1" ht="13.5">
      <c r="B795" s="210"/>
      <c r="C795" s="211"/>
      <c r="D795" s="208" t="s">
        <v>171</v>
      </c>
      <c r="E795" s="212" t="s">
        <v>21</v>
      </c>
      <c r="F795" s="213" t="s">
        <v>6705</v>
      </c>
      <c r="G795" s="211"/>
      <c r="H795" s="214">
        <v>11.24</v>
      </c>
      <c r="I795" s="215"/>
      <c r="J795" s="211"/>
      <c r="K795" s="211"/>
      <c r="L795" s="216"/>
      <c r="M795" s="217"/>
      <c r="N795" s="218"/>
      <c r="O795" s="218"/>
      <c r="P795" s="218"/>
      <c r="Q795" s="218"/>
      <c r="R795" s="218"/>
      <c r="S795" s="218"/>
      <c r="T795" s="219"/>
      <c r="AT795" s="220" t="s">
        <v>171</v>
      </c>
      <c r="AU795" s="220" t="s">
        <v>134</v>
      </c>
      <c r="AV795" s="11" t="s">
        <v>134</v>
      </c>
      <c r="AW795" s="11" t="s">
        <v>33</v>
      </c>
      <c r="AX795" s="11" t="s">
        <v>70</v>
      </c>
      <c r="AY795" s="220" t="s">
        <v>126</v>
      </c>
    </row>
    <row r="796" spans="2:65" s="11" customFormat="1" ht="13.5">
      <c r="B796" s="210"/>
      <c r="C796" s="211"/>
      <c r="D796" s="208" t="s">
        <v>171</v>
      </c>
      <c r="E796" s="212" t="s">
        <v>21</v>
      </c>
      <c r="F796" s="213" t="s">
        <v>6706</v>
      </c>
      <c r="G796" s="211"/>
      <c r="H796" s="214">
        <v>10.7</v>
      </c>
      <c r="I796" s="215"/>
      <c r="J796" s="211"/>
      <c r="K796" s="211"/>
      <c r="L796" s="216"/>
      <c r="M796" s="217"/>
      <c r="N796" s="218"/>
      <c r="O796" s="218"/>
      <c r="P796" s="218"/>
      <c r="Q796" s="218"/>
      <c r="R796" s="218"/>
      <c r="S796" s="218"/>
      <c r="T796" s="219"/>
      <c r="AT796" s="220" t="s">
        <v>171</v>
      </c>
      <c r="AU796" s="220" t="s">
        <v>134</v>
      </c>
      <c r="AV796" s="11" t="s">
        <v>134</v>
      </c>
      <c r="AW796" s="11" t="s">
        <v>33</v>
      </c>
      <c r="AX796" s="11" t="s">
        <v>70</v>
      </c>
      <c r="AY796" s="220" t="s">
        <v>126</v>
      </c>
    </row>
    <row r="797" spans="2:65" s="11" customFormat="1" ht="13.5">
      <c r="B797" s="210"/>
      <c r="C797" s="211"/>
      <c r="D797" s="208" t="s">
        <v>171</v>
      </c>
      <c r="E797" s="212" t="s">
        <v>21</v>
      </c>
      <c r="F797" s="213" t="s">
        <v>6707</v>
      </c>
      <c r="G797" s="211"/>
      <c r="H797" s="214">
        <v>10.48</v>
      </c>
      <c r="I797" s="215"/>
      <c r="J797" s="211"/>
      <c r="K797" s="211"/>
      <c r="L797" s="216"/>
      <c r="M797" s="217"/>
      <c r="N797" s="218"/>
      <c r="O797" s="218"/>
      <c r="P797" s="218"/>
      <c r="Q797" s="218"/>
      <c r="R797" s="218"/>
      <c r="S797" s="218"/>
      <c r="T797" s="219"/>
      <c r="AT797" s="220" t="s">
        <v>171</v>
      </c>
      <c r="AU797" s="220" t="s">
        <v>134</v>
      </c>
      <c r="AV797" s="11" t="s">
        <v>134</v>
      </c>
      <c r="AW797" s="11" t="s">
        <v>33</v>
      </c>
      <c r="AX797" s="11" t="s">
        <v>70</v>
      </c>
      <c r="AY797" s="220" t="s">
        <v>126</v>
      </c>
    </row>
    <row r="798" spans="2:65" s="12" customFormat="1" ht="13.5">
      <c r="B798" s="221"/>
      <c r="C798" s="222"/>
      <c r="D798" s="205" t="s">
        <v>171</v>
      </c>
      <c r="E798" s="248" t="s">
        <v>21</v>
      </c>
      <c r="F798" s="249" t="s">
        <v>174</v>
      </c>
      <c r="G798" s="222"/>
      <c r="H798" s="250">
        <v>233.13</v>
      </c>
      <c r="I798" s="226"/>
      <c r="J798" s="222"/>
      <c r="K798" s="222"/>
      <c r="L798" s="227"/>
      <c r="M798" s="228"/>
      <c r="N798" s="229"/>
      <c r="O798" s="229"/>
      <c r="P798" s="229"/>
      <c r="Q798" s="229"/>
      <c r="R798" s="229"/>
      <c r="S798" s="229"/>
      <c r="T798" s="230"/>
      <c r="AT798" s="231" t="s">
        <v>171</v>
      </c>
      <c r="AU798" s="231" t="s">
        <v>134</v>
      </c>
      <c r="AV798" s="12" t="s">
        <v>133</v>
      </c>
      <c r="AW798" s="12" t="s">
        <v>33</v>
      </c>
      <c r="AX798" s="12" t="s">
        <v>78</v>
      </c>
      <c r="AY798" s="231" t="s">
        <v>126</v>
      </c>
    </row>
    <row r="799" spans="2:65" s="1" customFormat="1" ht="22.5" customHeight="1">
      <c r="B799" s="41"/>
      <c r="C799" s="193" t="s">
        <v>617</v>
      </c>
      <c r="D799" s="193" t="s">
        <v>129</v>
      </c>
      <c r="E799" s="194" t="s">
        <v>6708</v>
      </c>
      <c r="F799" s="195" t="s">
        <v>6709</v>
      </c>
      <c r="G799" s="196" t="s">
        <v>169</v>
      </c>
      <c r="H799" s="197">
        <v>6.4</v>
      </c>
      <c r="I799" s="198"/>
      <c r="J799" s="199">
        <f>ROUND(I799*H799,2)</f>
        <v>0</v>
      </c>
      <c r="K799" s="195" t="s">
        <v>160</v>
      </c>
      <c r="L799" s="61"/>
      <c r="M799" s="200" t="s">
        <v>21</v>
      </c>
      <c r="N799" s="201" t="s">
        <v>42</v>
      </c>
      <c r="O799" s="42"/>
      <c r="P799" s="202">
        <f>O799*H799</f>
        <v>0</v>
      </c>
      <c r="Q799" s="202">
        <v>0</v>
      </c>
      <c r="R799" s="202">
        <f>Q799*H799</f>
        <v>0</v>
      </c>
      <c r="S799" s="202">
        <v>0</v>
      </c>
      <c r="T799" s="203">
        <f>S799*H799</f>
        <v>0</v>
      </c>
      <c r="AR799" s="24" t="s">
        <v>133</v>
      </c>
      <c r="AT799" s="24" t="s">
        <v>129</v>
      </c>
      <c r="AU799" s="24" t="s">
        <v>134</v>
      </c>
      <c r="AY799" s="24" t="s">
        <v>126</v>
      </c>
      <c r="BE799" s="204">
        <f>IF(N799="základní",J799,0)</f>
        <v>0</v>
      </c>
      <c r="BF799" s="204">
        <f>IF(N799="snížená",J799,0)</f>
        <v>0</v>
      </c>
      <c r="BG799" s="204">
        <f>IF(N799="zákl. přenesená",J799,0)</f>
        <v>0</v>
      </c>
      <c r="BH799" s="204">
        <f>IF(N799="sníž. přenesená",J799,0)</f>
        <v>0</v>
      </c>
      <c r="BI799" s="204">
        <f>IF(N799="nulová",J799,0)</f>
        <v>0</v>
      </c>
      <c r="BJ799" s="24" t="s">
        <v>134</v>
      </c>
      <c r="BK799" s="204">
        <f>ROUND(I799*H799,2)</f>
        <v>0</v>
      </c>
      <c r="BL799" s="24" t="s">
        <v>133</v>
      </c>
      <c r="BM799" s="24" t="s">
        <v>957</v>
      </c>
    </row>
    <row r="800" spans="2:65" s="1" customFormat="1" ht="27">
      <c r="B800" s="41"/>
      <c r="C800" s="63"/>
      <c r="D800" s="208" t="s">
        <v>135</v>
      </c>
      <c r="E800" s="63"/>
      <c r="F800" s="209" t="s">
        <v>6710</v>
      </c>
      <c r="G800" s="63"/>
      <c r="H800" s="63"/>
      <c r="I800" s="163"/>
      <c r="J800" s="63"/>
      <c r="K800" s="63"/>
      <c r="L800" s="61"/>
      <c r="M800" s="207"/>
      <c r="N800" s="42"/>
      <c r="O800" s="42"/>
      <c r="P800" s="42"/>
      <c r="Q800" s="42"/>
      <c r="R800" s="42"/>
      <c r="S800" s="42"/>
      <c r="T800" s="78"/>
      <c r="AT800" s="24" t="s">
        <v>135</v>
      </c>
      <c r="AU800" s="24" t="s">
        <v>134</v>
      </c>
    </row>
    <row r="801" spans="2:65" s="1" customFormat="1" ht="27">
      <c r="B801" s="41"/>
      <c r="C801" s="63"/>
      <c r="D801" s="208" t="s">
        <v>299</v>
      </c>
      <c r="E801" s="63"/>
      <c r="F801" s="236" t="s">
        <v>1396</v>
      </c>
      <c r="G801" s="63"/>
      <c r="H801" s="63"/>
      <c r="I801" s="163"/>
      <c r="J801" s="63"/>
      <c r="K801" s="63"/>
      <c r="L801" s="61"/>
      <c r="M801" s="207"/>
      <c r="N801" s="42"/>
      <c r="O801" s="42"/>
      <c r="P801" s="42"/>
      <c r="Q801" s="42"/>
      <c r="R801" s="42"/>
      <c r="S801" s="42"/>
      <c r="T801" s="78"/>
      <c r="AT801" s="24" t="s">
        <v>299</v>
      </c>
      <c r="AU801" s="24" t="s">
        <v>134</v>
      </c>
    </row>
    <row r="802" spans="2:65" s="13" customFormat="1" ht="13.5">
      <c r="B802" s="237"/>
      <c r="C802" s="238"/>
      <c r="D802" s="208" t="s">
        <v>171</v>
      </c>
      <c r="E802" s="239" t="s">
        <v>21</v>
      </c>
      <c r="F802" s="240" t="s">
        <v>6507</v>
      </c>
      <c r="G802" s="238"/>
      <c r="H802" s="241" t="s">
        <v>21</v>
      </c>
      <c r="I802" s="242"/>
      <c r="J802" s="238"/>
      <c r="K802" s="238"/>
      <c r="L802" s="243"/>
      <c r="M802" s="244"/>
      <c r="N802" s="245"/>
      <c r="O802" s="245"/>
      <c r="P802" s="245"/>
      <c r="Q802" s="245"/>
      <c r="R802" s="245"/>
      <c r="S802" s="245"/>
      <c r="T802" s="246"/>
      <c r="AT802" s="247" t="s">
        <v>171</v>
      </c>
      <c r="AU802" s="247" t="s">
        <v>134</v>
      </c>
      <c r="AV802" s="13" t="s">
        <v>78</v>
      </c>
      <c r="AW802" s="13" t="s">
        <v>33</v>
      </c>
      <c r="AX802" s="13" t="s">
        <v>70</v>
      </c>
      <c r="AY802" s="247" t="s">
        <v>126</v>
      </c>
    </row>
    <row r="803" spans="2:65" s="11" customFormat="1" ht="13.5">
      <c r="B803" s="210"/>
      <c r="C803" s="211"/>
      <c r="D803" s="208" t="s">
        <v>171</v>
      </c>
      <c r="E803" s="212" t="s">
        <v>21</v>
      </c>
      <c r="F803" s="213" t="s">
        <v>6711</v>
      </c>
      <c r="G803" s="211"/>
      <c r="H803" s="214">
        <v>6.4</v>
      </c>
      <c r="I803" s="215"/>
      <c r="J803" s="211"/>
      <c r="K803" s="211"/>
      <c r="L803" s="216"/>
      <c r="M803" s="217"/>
      <c r="N803" s="218"/>
      <c r="O803" s="218"/>
      <c r="P803" s="218"/>
      <c r="Q803" s="218"/>
      <c r="R803" s="218"/>
      <c r="S803" s="218"/>
      <c r="T803" s="219"/>
      <c r="AT803" s="220" t="s">
        <v>171</v>
      </c>
      <c r="AU803" s="220" t="s">
        <v>134</v>
      </c>
      <c r="AV803" s="11" t="s">
        <v>134</v>
      </c>
      <c r="AW803" s="11" t="s">
        <v>33</v>
      </c>
      <c r="AX803" s="11" t="s">
        <v>70</v>
      </c>
      <c r="AY803" s="220" t="s">
        <v>126</v>
      </c>
    </row>
    <row r="804" spans="2:65" s="12" customFormat="1" ht="13.5">
      <c r="B804" s="221"/>
      <c r="C804" s="222"/>
      <c r="D804" s="205" t="s">
        <v>171</v>
      </c>
      <c r="E804" s="248" t="s">
        <v>21</v>
      </c>
      <c r="F804" s="249" t="s">
        <v>174</v>
      </c>
      <c r="G804" s="222"/>
      <c r="H804" s="250">
        <v>6.4</v>
      </c>
      <c r="I804" s="226"/>
      <c r="J804" s="222"/>
      <c r="K804" s="222"/>
      <c r="L804" s="227"/>
      <c r="M804" s="228"/>
      <c r="N804" s="229"/>
      <c r="O804" s="229"/>
      <c r="P804" s="229"/>
      <c r="Q804" s="229"/>
      <c r="R804" s="229"/>
      <c r="S804" s="229"/>
      <c r="T804" s="230"/>
      <c r="AT804" s="231" t="s">
        <v>171</v>
      </c>
      <c r="AU804" s="231" t="s">
        <v>134</v>
      </c>
      <c r="AV804" s="12" t="s">
        <v>133</v>
      </c>
      <c r="AW804" s="12" t="s">
        <v>33</v>
      </c>
      <c r="AX804" s="12" t="s">
        <v>78</v>
      </c>
      <c r="AY804" s="231" t="s">
        <v>126</v>
      </c>
    </row>
    <row r="805" spans="2:65" s="1" customFormat="1" ht="22.5" customHeight="1">
      <c r="B805" s="41"/>
      <c r="C805" s="193" t="s">
        <v>961</v>
      </c>
      <c r="D805" s="193" t="s">
        <v>129</v>
      </c>
      <c r="E805" s="194" t="s">
        <v>6712</v>
      </c>
      <c r="F805" s="195" t="s">
        <v>6713</v>
      </c>
      <c r="G805" s="196" t="s">
        <v>308</v>
      </c>
      <c r="H805" s="197">
        <v>91.125</v>
      </c>
      <c r="I805" s="198"/>
      <c r="J805" s="199">
        <f>ROUND(I805*H805,2)</f>
        <v>0</v>
      </c>
      <c r="K805" s="195" t="s">
        <v>160</v>
      </c>
      <c r="L805" s="61"/>
      <c r="M805" s="200" t="s">
        <v>21</v>
      </c>
      <c r="N805" s="201" t="s">
        <v>42</v>
      </c>
      <c r="O805" s="42"/>
      <c r="P805" s="202">
        <f>O805*H805</f>
        <v>0</v>
      </c>
      <c r="Q805" s="202">
        <v>0</v>
      </c>
      <c r="R805" s="202">
        <f>Q805*H805</f>
        <v>0</v>
      </c>
      <c r="S805" s="202">
        <v>0</v>
      </c>
      <c r="T805" s="203">
        <f>S805*H805</f>
        <v>0</v>
      </c>
      <c r="AR805" s="24" t="s">
        <v>133</v>
      </c>
      <c r="AT805" s="24" t="s">
        <v>129</v>
      </c>
      <c r="AU805" s="24" t="s">
        <v>134</v>
      </c>
      <c r="AY805" s="24" t="s">
        <v>126</v>
      </c>
      <c r="BE805" s="204">
        <f>IF(N805="základní",J805,0)</f>
        <v>0</v>
      </c>
      <c r="BF805" s="204">
        <f>IF(N805="snížená",J805,0)</f>
        <v>0</v>
      </c>
      <c r="BG805" s="204">
        <f>IF(N805="zákl. přenesená",J805,0)</f>
        <v>0</v>
      </c>
      <c r="BH805" s="204">
        <f>IF(N805="sníž. přenesená",J805,0)</f>
        <v>0</v>
      </c>
      <c r="BI805" s="204">
        <f>IF(N805="nulová",J805,0)</f>
        <v>0</v>
      </c>
      <c r="BJ805" s="24" t="s">
        <v>134</v>
      </c>
      <c r="BK805" s="204">
        <f>ROUND(I805*H805,2)</f>
        <v>0</v>
      </c>
      <c r="BL805" s="24" t="s">
        <v>133</v>
      </c>
      <c r="BM805" s="24" t="s">
        <v>964</v>
      </c>
    </row>
    <row r="806" spans="2:65" s="1" customFormat="1" ht="27">
      <c r="B806" s="41"/>
      <c r="C806" s="63"/>
      <c r="D806" s="208" t="s">
        <v>135</v>
      </c>
      <c r="E806" s="63"/>
      <c r="F806" s="209" t="s">
        <v>6714</v>
      </c>
      <c r="G806" s="63"/>
      <c r="H806" s="63"/>
      <c r="I806" s="163"/>
      <c r="J806" s="63"/>
      <c r="K806" s="63"/>
      <c r="L806" s="61"/>
      <c r="M806" s="207"/>
      <c r="N806" s="42"/>
      <c r="O806" s="42"/>
      <c r="P806" s="42"/>
      <c r="Q806" s="42"/>
      <c r="R806" s="42"/>
      <c r="S806" s="42"/>
      <c r="T806" s="78"/>
      <c r="AT806" s="24" t="s">
        <v>135</v>
      </c>
      <c r="AU806" s="24" t="s">
        <v>134</v>
      </c>
    </row>
    <row r="807" spans="2:65" s="1" customFormat="1" ht="40.5">
      <c r="B807" s="41"/>
      <c r="C807" s="63"/>
      <c r="D807" s="208" t="s">
        <v>299</v>
      </c>
      <c r="E807" s="63"/>
      <c r="F807" s="236" t="s">
        <v>6715</v>
      </c>
      <c r="G807" s="63"/>
      <c r="H807" s="63"/>
      <c r="I807" s="163"/>
      <c r="J807" s="63"/>
      <c r="K807" s="63"/>
      <c r="L807" s="61"/>
      <c r="M807" s="207"/>
      <c r="N807" s="42"/>
      <c r="O807" s="42"/>
      <c r="P807" s="42"/>
      <c r="Q807" s="42"/>
      <c r="R807" s="42"/>
      <c r="S807" s="42"/>
      <c r="T807" s="78"/>
      <c r="AT807" s="24" t="s">
        <v>299</v>
      </c>
      <c r="AU807" s="24" t="s">
        <v>134</v>
      </c>
    </row>
    <row r="808" spans="2:65" s="13" customFormat="1" ht="13.5">
      <c r="B808" s="237"/>
      <c r="C808" s="238"/>
      <c r="D808" s="208" t="s">
        <v>171</v>
      </c>
      <c r="E808" s="239" t="s">
        <v>21</v>
      </c>
      <c r="F808" s="240" t="s">
        <v>6507</v>
      </c>
      <c r="G808" s="238"/>
      <c r="H808" s="241" t="s">
        <v>21</v>
      </c>
      <c r="I808" s="242"/>
      <c r="J808" s="238"/>
      <c r="K808" s="238"/>
      <c r="L808" s="243"/>
      <c r="M808" s="244"/>
      <c r="N808" s="245"/>
      <c r="O808" s="245"/>
      <c r="P808" s="245"/>
      <c r="Q808" s="245"/>
      <c r="R808" s="245"/>
      <c r="S808" s="245"/>
      <c r="T808" s="246"/>
      <c r="AT808" s="247" t="s">
        <v>171</v>
      </c>
      <c r="AU808" s="247" t="s">
        <v>134</v>
      </c>
      <c r="AV808" s="13" t="s">
        <v>78</v>
      </c>
      <c r="AW808" s="13" t="s">
        <v>33</v>
      </c>
      <c r="AX808" s="13" t="s">
        <v>70</v>
      </c>
      <c r="AY808" s="247" t="s">
        <v>126</v>
      </c>
    </row>
    <row r="809" spans="2:65" s="11" customFormat="1" ht="13.5">
      <c r="B809" s="210"/>
      <c r="C809" s="211"/>
      <c r="D809" s="208" t="s">
        <v>171</v>
      </c>
      <c r="E809" s="212" t="s">
        <v>21</v>
      </c>
      <c r="F809" s="213" t="s">
        <v>6508</v>
      </c>
      <c r="G809" s="211"/>
      <c r="H809" s="214">
        <v>84</v>
      </c>
      <c r="I809" s="215"/>
      <c r="J809" s="211"/>
      <c r="K809" s="211"/>
      <c r="L809" s="216"/>
      <c r="M809" s="217"/>
      <c r="N809" s="218"/>
      <c r="O809" s="218"/>
      <c r="P809" s="218"/>
      <c r="Q809" s="218"/>
      <c r="R809" s="218"/>
      <c r="S809" s="218"/>
      <c r="T809" s="219"/>
      <c r="AT809" s="220" t="s">
        <v>171</v>
      </c>
      <c r="AU809" s="220" t="s">
        <v>134</v>
      </c>
      <c r="AV809" s="11" t="s">
        <v>134</v>
      </c>
      <c r="AW809" s="11" t="s">
        <v>33</v>
      </c>
      <c r="AX809" s="11" t="s">
        <v>70</v>
      </c>
      <c r="AY809" s="220" t="s">
        <v>126</v>
      </c>
    </row>
    <row r="810" spans="2:65" s="13" customFormat="1" ht="13.5">
      <c r="B810" s="237"/>
      <c r="C810" s="238"/>
      <c r="D810" s="208" t="s">
        <v>171</v>
      </c>
      <c r="E810" s="239" t="s">
        <v>21</v>
      </c>
      <c r="F810" s="240" t="s">
        <v>6655</v>
      </c>
      <c r="G810" s="238"/>
      <c r="H810" s="241" t="s">
        <v>21</v>
      </c>
      <c r="I810" s="242"/>
      <c r="J810" s="238"/>
      <c r="K810" s="238"/>
      <c r="L810" s="243"/>
      <c r="M810" s="244"/>
      <c r="N810" s="245"/>
      <c r="O810" s="245"/>
      <c r="P810" s="245"/>
      <c r="Q810" s="245"/>
      <c r="R810" s="245"/>
      <c r="S810" s="245"/>
      <c r="T810" s="246"/>
      <c r="AT810" s="247" t="s">
        <v>171</v>
      </c>
      <c r="AU810" s="247" t="s">
        <v>134</v>
      </c>
      <c r="AV810" s="13" t="s">
        <v>78</v>
      </c>
      <c r="AW810" s="13" t="s">
        <v>33</v>
      </c>
      <c r="AX810" s="13" t="s">
        <v>70</v>
      </c>
      <c r="AY810" s="247" t="s">
        <v>126</v>
      </c>
    </row>
    <row r="811" spans="2:65" s="11" customFormat="1" ht="13.5">
      <c r="B811" s="210"/>
      <c r="C811" s="211"/>
      <c r="D811" s="208" t="s">
        <v>171</v>
      </c>
      <c r="E811" s="212" t="s">
        <v>21</v>
      </c>
      <c r="F811" s="213" t="s">
        <v>6716</v>
      </c>
      <c r="G811" s="211"/>
      <c r="H811" s="214">
        <v>7.125</v>
      </c>
      <c r="I811" s="215"/>
      <c r="J811" s="211"/>
      <c r="K811" s="211"/>
      <c r="L811" s="216"/>
      <c r="M811" s="217"/>
      <c r="N811" s="218"/>
      <c r="O811" s="218"/>
      <c r="P811" s="218"/>
      <c r="Q811" s="218"/>
      <c r="R811" s="218"/>
      <c r="S811" s="218"/>
      <c r="T811" s="219"/>
      <c r="AT811" s="220" t="s">
        <v>171</v>
      </c>
      <c r="AU811" s="220" t="s">
        <v>134</v>
      </c>
      <c r="AV811" s="11" t="s">
        <v>134</v>
      </c>
      <c r="AW811" s="11" t="s">
        <v>33</v>
      </c>
      <c r="AX811" s="11" t="s">
        <v>70</v>
      </c>
      <c r="AY811" s="220" t="s">
        <v>126</v>
      </c>
    </row>
    <row r="812" spans="2:65" s="12" customFormat="1" ht="13.5">
      <c r="B812" s="221"/>
      <c r="C812" s="222"/>
      <c r="D812" s="205" t="s">
        <v>171</v>
      </c>
      <c r="E812" s="248" t="s">
        <v>21</v>
      </c>
      <c r="F812" s="249" t="s">
        <v>174</v>
      </c>
      <c r="G812" s="222"/>
      <c r="H812" s="250">
        <v>91.125</v>
      </c>
      <c r="I812" s="226"/>
      <c r="J812" s="222"/>
      <c r="K812" s="222"/>
      <c r="L812" s="227"/>
      <c r="M812" s="228"/>
      <c r="N812" s="229"/>
      <c r="O812" s="229"/>
      <c r="P812" s="229"/>
      <c r="Q812" s="229"/>
      <c r="R812" s="229"/>
      <c r="S812" s="229"/>
      <c r="T812" s="230"/>
      <c r="AT812" s="231" t="s">
        <v>171</v>
      </c>
      <c r="AU812" s="231" t="s">
        <v>134</v>
      </c>
      <c r="AV812" s="12" t="s">
        <v>133</v>
      </c>
      <c r="AW812" s="12" t="s">
        <v>33</v>
      </c>
      <c r="AX812" s="12" t="s">
        <v>78</v>
      </c>
      <c r="AY812" s="231" t="s">
        <v>126</v>
      </c>
    </row>
    <row r="813" spans="2:65" s="1" customFormat="1" ht="22.5" customHeight="1">
      <c r="B813" s="41"/>
      <c r="C813" s="193" t="s">
        <v>623</v>
      </c>
      <c r="D813" s="193" t="s">
        <v>129</v>
      </c>
      <c r="E813" s="194" t="s">
        <v>1403</v>
      </c>
      <c r="F813" s="195" t="s">
        <v>1404</v>
      </c>
      <c r="G813" s="196" t="s">
        <v>489</v>
      </c>
      <c r="H813" s="197">
        <v>14</v>
      </c>
      <c r="I813" s="198"/>
      <c r="J813" s="199">
        <f>ROUND(I813*H813,2)</f>
        <v>0</v>
      </c>
      <c r="K813" s="195" t="s">
        <v>160</v>
      </c>
      <c r="L813" s="61"/>
      <c r="M813" s="200" t="s">
        <v>21</v>
      </c>
      <c r="N813" s="201" t="s">
        <v>42</v>
      </c>
      <c r="O813" s="42"/>
      <c r="P813" s="202">
        <f>O813*H813</f>
        <v>0</v>
      </c>
      <c r="Q813" s="202">
        <v>0</v>
      </c>
      <c r="R813" s="202">
        <f>Q813*H813</f>
        <v>0</v>
      </c>
      <c r="S813" s="202">
        <v>0</v>
      </c>
      <c r="T813" s="203">
        <f>S813*H813</f>
        <v>0</v>
      </c>
      <c r="AR813" s="24" t="s">
        <v>133</v>
      </c>
      <c r="AT813" s="24" t="s">
        <v>129</v>
      </c>
      <c r="AU813" s="24" t="s">
        <v>134</v>
      </c>
      <c r="AY813" s="24" t="s">
        <v>126</v>
      </c>
      <c r="BE813" s="204">
        <f>IF(N813="základní",J813,0)</f>
        <v>0</v>
      </c>
      <c r="BF813" s="204">
        <f>IF(N813="snížená",J813,0)</f>
        <v>0</v>
      </c>
      <c r="BG813" s="204">
        <f>IF(N813="zákl. přenesená",J813,0)</f>
        <v>0</v>
      </c>
      <c r="BH813" s="204">
        <f>IF(N813="sníž. přenesená",J813,0)</f>
        <v>0</v>
      </c>
      <c r="BI813" s="204">
        <f>IF(N813="nulová",J813,0)</f>
        <v>0</v>
      </c>
      <c r="BJ813" s="24" t="s">
        <v>134</v>
      </c>
      <c r="BK813" s="204">
        <f>ROUND(I813*H813,2)</f>
        <v>0</v>
      </c>
      <c r="BL813" s="24" t="s">
        <v>133</v>
      </c>
      <c r="BM813" s="24" t="s">
        <v>970</v>
      </c>
    </row>
    <row r="814" spans="2:65" s="1" customFormat="1" ht="27">
      <c r="B814" s="41"/>
      <c r="C814" s="63"/>
      <c r="D814" s="208" t="s">
        <v>135</v>
      </c>
      <c r="E814" s="63"/>
      <c r="F814" s="209" t="s">
        <v>1406</v>
      </c>
      <c r="G814" s="63"/>
      <c r="H814" s="63"/>
      <c r="I814" s="163"/>
      <c r="J814" s="63"/>
      <c r="K814" s="63"/>
      <c r="L814" s="61"/>
      <c r="M814" s="207"/>
      <c r="N814" s="42"/>
      <c r="O814" s="42"/>
      <c r="P814" s="42"/>
      <c r="Q814" s="42"/>
      <c r="R814" s="42"/>
      <c r="S814" s="42"/>
      <c r="T814" s="78"/>
      <c r="AT814" s="24" t="s">
        <v>135</v>
      </c>
      <c r="AU814" s="24" t="s">
        <v>134</v>
      </c>
    </row>
    <row r="815" spans="2:65" s="1" customFormat="1" ht="135">
      <c r="B815" s="41"/>
      <c r="C815" s="63"/>
      <c r="D815" s="205" t="s">
        <v>299</v>
      </c>
      <c r="E815" s="63"/>
      <c r="F815" s="235" t="s">
        <v>1407</v>
      </c>
      <c r="G815" s="63"/>
      <c r="H815" s="63"/>
      <c r="I815" s="163"/>
      <c r="J815" s="63"/>
      <c r="K815" s="63"/>
      <c r="L815" s="61"/>
      <c r="M815" s="207"/>
      <c r="N815" s="42"/>
      <c r="O815" s="42"/>
      <c r="P815" s="42"/>
      <c r="Q815" s="42"/>
      <c r="R815" s="42"/>
      <c r="S815" s="42"/>
      <c r="T815" s="78"/>
      <c r="AT815" s="24" t="s">
        <v>299</v>
      </c>
      <c r="AU815" s="24" t="s">
        <v>134</v>
      </c>
    </row>
    <row r="816" spans="2:65" s="1" customFormat="1" ht="22.5" customHeight="1">
      <c r="B816" s="41"/>
      <c r="C816" s="251" t="s">
        <v>975</v>
      </c>
      <c r="D816" s="251" t="s">
        <v>391</v>
      </c>
      <c r="E816" s="252" t="s">
        <v>1409</v>
      </c>
      <c r="F816" s="253" t="s">
        <v>1410</v>
      </c>
      <c r="G816" s="254" t="s">
        <v>489</v>
      </c>
      <c r="H816" s="255">
        <v>1</v>
      </c>
      <c r="I816" s="256"/>
      <c r="J816" s="257">
        <f>ROUND(I816*H816,2)</f>
        <v>0</v>
      </c>
      <c r="K816" s="253" t="s">
        <v>160</v>
      </c>
      <c r="L816" s="258"/>
      <c r="M816" s="259" t="s">
        <v>21</v>
      </c>
      <c r="N816" s="260" t="s">
        <v>42</v>
      </c>
      <c r="O816" s="42"/>
      <c r="P816" s="202">
        <f>O816*H816</f>
        <v>0</v>
      </c>
      <c r="Q816" s="202">
        <v>0</v>
      </c>
      <c r="R816" s="202">
        <f>Q816*H816</f>
        <v>0</v>
      </c>
      <c r="S816" s="202">
        <v>0</v>
      </c>
      <c r="T816" s="203">
        <f>S816*H816</f>
        <v>0</v>
      </c>
      <c r="AR816" s="24" t="s">
        <v>144</v>
      </c>
      <c r="AT816" s="24" t="s">
        <v>391</v>
      </c>
      <c r="AU816" s="24" t="s">
        <v>134</v>
      </c>
      <c r="AY816" s="24" t="s">
        <v>126</v>
      </c>
      <c r="BE816" s="204">
        <f>IF(N816="základní",J816,0)</f>
        <v>0</v>
      </c>
      <c r="BF816" s="204">
        <f>IF(N816="snížená",J816,0)</f>
        <v>0</v>
      </c>
      <c r="BG816" s="204">
        <f>IF(N816="zákl. přenesená",J816,0)</f>
        <v>0</v>
      </c>
      <c r="BH816" s="204">
        <f>IF(N816="sníž. přenesená",J816,0)</f>
        <v>0</v>
      </c>
      <c r="BI816" s="204">
        <f>IF(N816="nulová",J816,0)</f>
        <v>0</v>
      </c>
      <c r="BJ816" s="24" t="s">
        <v>134</v>
      </c>
      <c r="BK816" s="204">
        <f>ROUND(I816*H816,2)</f>
        <v>0</v>
      </c>
      <c r="BL816" s="24" t="s">
        <v>133</v>
      </c>
      <c r="BM816" s="24" t="s">
        <v>978</v>
      </c>
    </row>
    <row r="817" spans="2:65" s="1" customFormat="1" ht="13.5">
      <c r="B817" s="41"/>
      <c r="C817" s="63"/>
      <c r="D817" s="205" t="s">
        <v>135</v>
      </c>
      <c r="E817" s="63"/>
      <c r="F817" s="206" t="s">
        <v>1412</v>
      </c>
      <c r="G817" s="63"/>
      <c r="H817" s="63"/>
      <c r="I817" s="163"/>
      <c r="J817" s="63"/>
      <c r="K817" s="63"/>
      <c r="L817" s="61"/>
      <c r="M817" s="207"/>
      <c r="N817" s="42"/>
      <c r="O817" s="42"/>
      <c r="P817" s="42"/>
      <c r="Q817" s="42"/>
      <c r="R817" s="42"/>
      <c r="S817" s="42"/>
      <c r="T817" s="78"/>
      <c r="AT817" s="24" t="s">
        <v>135</v>
      </c>
      <c r="AU817" s="24" t="s">
        <v>134</v>
      </c>
    </row>
    <row r="818" spans="2:65" s="1" customFormat="1" ht="22.5" customHeight="1">
      <c r="B818" s="41"/>
      <c r="C818" s="251" t="s">
        <v>628</v>
      </c>
      <c r="D818" s="251" t="s">
        <v>391</v>
      </c>
      <c r="E818" s="252" t="s">
        <v>1413</v>
      </c>
      <c r="F818" s="253" t="s">
        <v>6717</v>
      </c>
      <c r="G818" s="254" t="s">
        <v>489</v>
      </c>
      <c r="H818" s="255">
        <v>1</v>
      </c>
      <c r="I818" s="256"/>
      <c r="J818" s="257">
        <f>ROUND(I818*H818,2)</f>
        <v>0</v>
      </c>
      <c r="K818" s="253" t="s">
        <v>21</v>
      </c>
      <c r="L818" s="258"/>
      <c r="M818" s="259" t="s">
        <v>21</v>
      </c>
      <c r="N818" s="260" t="s">
        <v>42</v>
      </c>
      <c r="O818" s="42"/>
      <c r="P818" s="202">
        <f>O818*H818</f>
        <v>0</v>
      </c>
      <c r="Q818" s="202">
        <v>0</v>
      </c>
      <c r="R818" s="202">
        <f>Q818*H818</f>
        <v>0</v>
      </c>
      <c r="S818" s="202">
        <v>0</v>
      </c>
      <c r="T818" s="203">
        <f>S818*H818</f>
        <v>0</v>
      </c>
      <c r="AR818" s="24" t="s">
        <v>144</v>
      </c>
      <c r="AT818" s="24" t="s">
        <v>391</v>
      </c>
      <c r="AU818" s="24" t="s">
        <v>134</v>
      </c>
      <c r="AY818" s="24" t="s">
        <v>126</v>
      </c>
      <c r="BE818" s="204">
        <f>IF(N818="základní",J818,0)</f>
        <v>0</v>
      </c>
      <c r="BF818" s="204">
        <f>IF(N818="snížená",J818,0)</f>
        <v>0</v>
      </c>
      <c r="BG818" s="204">
        <f>IF(N818="zákl. přenesená",J818,0)</f>
        <v>0</v>
      </c>
      <c r="BH818" s="204">
        <f>IF(N818="sníž. přenesená",J818,0)</f>
        <v>0</v>
      </c>
      <c r="BI818" s="204">
        <f>IF(N818="nulová",J818,0)</f>
        <v>0</v>
      </c>
      <c r="BJ818" s="24" t="s">
        <v>134</v>
      </c>
      <c r="BK818" s="204">
        <f>ROUND(I818*H818,2)</f>
        <v>0</v>
      </c>
      <c r="BL818" s="24" t="s">
        <v>133</v>
      </c>
      <c r="BM818" s="24" t="s">
        <v>982</v>
      </c>
    </row>
    <row r="819" spans="2:65" s="1" customFormat="1" ht="13.5">
      <c r="B819" s="41"/>
      <c r="C819" s="63"/>
      <c r="D819" s="205" t="s">
        <v>135</v>
      </c>
      <c r="E819" s="63"/>
      <c r="F819" s="206" t="s">
        <v>1410</v>
      </c>
      <c r="G819" s="63"/>
      <c r="H819" s="63"/>
      <c r="I819" s="163"/>
      <c r="J819" s="63"/>
      <c r="K819" s="63"/>
      <c r="L819" s="61"/>
      <c r="M819" s="207"/>
      <c r="N819" s="42"/>
      <c r="O819" s="42"/>
      <c r="P819" s="42"/>
      <c r="Q819" s="42"/>
      <c r="R819" s="42"/>
      <c r="S819" s="42"/>
      <c r="T819" s="78"/>
      <c r="AT819" s="24" t="s">
        <v>135</v>
      </c>
      <c r="AU819" s="24" t="s">
        <v>134</v>
      </c>
    </row>
    <row r="820" spans="2:65" s="1" customFormat="1" ht="22.5" customHeight="1">
      <c r="B820" s="41"/>
      <c r="C820" s="251" t="s">
        <v>985</v>
      </c>
      <c r="D820" s="251" t="s">
        <v>391</v>
      </c>
      <c r="E820" s="252" t="s">
        <v>1417</v>
      </c>
      <c r="F820" s="253" t="s">
        <v>6718</v>
      </c>
      <c r="G820" s="254" t="s">
        <v>489</v>
      </c>
      <c r="H820" s="255">
        <v>1</v>
      </c>
      <c r="I820" s="256"/>
      <c r="J820" s="257">
        <f>ROUND(I820*H820,2)</f>
        <v>0</v>
      </c>
      <c r="K820" s="253" t="s">
        <v>21</v>
      </c>
      <c r="L820" s="258"/>
      <c r="M820" s="259" t="s">
        <v>21</v>
      </c>
      <c r="N820" s="260" t="s">
        <v>42</v>
      </c>
      <c r="O820" s="42"/>
      <c r="P820" s="202">
        <f>O820*H820</f>
        <v>0</v>
      </c>
      <c r="Q820" s="202">
        <v>0</v>
      </c>
      <c r="R820" s="202">
        <f>Q820*H820</f>
        <v>0</v>
      </c>
      <c r="S820" s="202">
        <v>0</v>
      </c>
      <c r="T820" s="203">
        <f>S820*H820</f>
        <v>0</v>
      </c>
      <c r="AR820" s="24" t="s">
        <v>144</v>
      </c>
      <c r="AT820" s="24" t="s">
        <v>391</v>
      </c>
      <c r="AU820" s="24" t="s">
        <v>134</v>
      </c>
      <c r="AY820" s="24" t="s">
        <v>126</v>
      </c>
      <c r="BE820" s="204">
        <f>IF(N820="základní",J820,0)</f>
        <v>0</v>
      </c>
      <c r="BF820" s="204">
        <f>IF(N820="snížená",J820,0)</f>
        <v>0</v>
      </c>
      <c r="BG820" s="204">
        <f>IF(N820="zákl. přenesená",J820,0)</f>
        <v>0</v>
      </c>
      <c r="BH820" s="204">
        <f>IF(N820="sníž. přenesená",J820,0)</f>
        <v>0</v>
      </c>
      <c r="BI820" s="204">
        <f>IF(N820="nulová",J820,0)</f>
        <v>0</v>
      </c>
      <c r="BJ820" s="24" t="s">
        <v>134</v>
      </c>
      <c r="BK820" s="204">
        <f>ROUND(I820*H820,2)</f>
        <v>0</v>
      </c>
      <c r="BL820" s="24" t="s">
        <v>133</v>
      </c>
      <c r="BM820" s="24" t="s">
        <v>988</v>
      </c>
    </row>
    <row r="821" spans="2:65" s="1" customFormat="1" ht="13.5">
      <c r="B821" s="41"/>
      <c r="C821" s="63"/>
      <c r="D821" s="205" t="s">
        <v>135</v>
      </c>
      <c r="E821" s="63"/>
      <c r="F821" s="206" t="s">
        <v>1410</v>
      </c>
      <c r="G821" s="63"/>
      <c r="H821" s="63"/>
      <c r="I821" s="163"/>
      <c r="J821" s="63"/>
      <c r="K821" s="63"/>
      <c r="L821" s="61"/>
      <c r="M821" s="207"/>
      <c r="N821" s="42"/>
      <c r="O821" s="42"/>
      <c r="P821" s="42"/>
      <c r="Q821" s="42"/>
      <c r="R821" s="42"/>
      <c r="S821" s="42"/>
      <c r="T821" s="78"/>
      <c r="AT821" s="24" t="s">
        <v>135</v>
      </c>
      <c r="AU821" s="24" t="s">
        <v>134</v>
      </c>
    </row>
    <row r="822" spans="2:65" s="1" customFormat="1" ht="22.5" customHeight="1">
      <c r="B822" s="41"/>
      <c r="C822" s="251" t="s">
        <v>637</v>
      </c>
      <c r="D822" s="251" t="s">
        <v>391</v>
      </c>
      <c r="E822" s="252" t="s">
        <v>1435</v>
      </c>
      <c r="F822" s="253" t="s">
        <v>6719</v>
      </c>
      <c r="G822" s="254" t="s">
        <v>489</v>
      </c>
      <c r="H822" s="255">
        <v>3</v>
      </c>
      <c r="I822" s="256"/>
      <c r="J822" s="257">
        <f>ROUND(I822*H822,2)</f>
        <v>0</v>
      </c>
      <c r="K822" s="253" t="s">
        <v>21</v>
      </c>
      <c r="L822" s="258"/>
      <c r="M822" s="259" t="s">
        <v>21</v>
      </c>
      <c r="N822" s="260" t="s">
        <v>42</v>
      </c>
      <c r="O822" s="42"/>
      <c r="P822" s="202">
        <f>O822*H822</f>
        <v>0</v>
      </c>
      <c r="Q822" s="202">
        <v>0</v>
      </c>
      <c r="R822" s="202">
        <f>Q822*H822</f>
        <v>0</v>
      </c>
      <c r="S822" s="202">
        <v>0</v>
      </c>
      <c r="T822" s="203">
        <f>S822*H822</f>
        <v>0</v>
      </c>
      <c r="AR822" s="24" t="s">
        <v>144</v>
      </c>
      <c r="AT822" s="24" t="s">
        <v>391</v>
      </c>
      <c r="AU822" s="24" t="s">
        <v>134</v>
      </c>
      <c r="AY822" s="24" t="s">
        <v>126</v>
      </c>
      <c r="BE822" s="204">
        <f>IF(N822="základní",J822,0)</f>
        <v>0</v>
      </c>
      <c r="BF822" s="204">
        <f>IF(N822="snížená",J822,0)</f>
        <v>0</v>
      </c>
      <c r="BG822" s="204">
        <f>IF(N822="zákl. přenesená",J822,0)</f>
        <v>0</v>
      </c>
      <c r="BH822" s="204">
        <f>IF(N822="sníž. přenesená",J822,0)</f>
        <v>0</v>
      </c>
      <c r="BI822" s="204">
        <f>IF(N822="nulová",J822,0)</f>
        <v>0</v>
      </c>
      <c r="BJ822" s="24" t="s">
        <v>134</v>
      </c>
      <c r="BK822" s="204">
        <f>ROUND(I822*H822,2)</f>
        <v>0</v>
      </c>
      <c r="BL822" s="24" t="s">
        <v>133</v>
      </c>
      <c r="BM822" s="24" t="s">
        <v>991</v>
      </c>
    </row>
    <row r="823" spans="2:65" s="1" customFormat="1" ht="13.5">
      <c r="B823" s="41"/>
      <c r="C823" s="63"/>
      <c r="D823" s="205" t="s">
        <v>135</v>
      </c>
      <c r="E823" s="63"/>
      <c r="F823" s="206" t="s">
        <v>1432</v>
      </c>
      <c r="G823" s="63"/>
      <c r="H823" s="63"/>
      <c r="I823" s="163"/>
      <c r="J823" s="63"/>
      <c r="K823" s="63"/>
      <c r="L823" s="61"/>
      <c r="M823" s="207"/>
      <c r="N823" s="42"/>
      <c r="O823" s="42"/>
      <c r="P823" s="42"/>
      <c r="Q823" s="42"/>
      <c r="R823" s="42"/>
      <c r="S823" s="42"/>
      <c r="T823" s="78"/>
      <c r="AT823" s="24" t="s">
        <v>135</v>
      </c>
      <c r="AU823" s="24" t="s">
        <v>134</v>
      </c>
    </row>
    <row r="824" spans="2:65" s="1" customFormat="1" ht="22.5" customHeight="1">
      <c r="B824" s="41"/>
      <c r="C824" s="251" t="s">
        <v>998</v>
      </c>
      <c r="D824" s="251" t="s">
        <v>391</v>
      </c>
      <c r="E824" s="252" t="s">
        <v>1439</v>
      </c>
      <c r="F824" s="253" t="s">
        <v>6720</v>
      </c>
      <c r="G824" s="254" t="s">
        <v>489</v>
      </c>
      <c r="H824" s="255">
        <v>1</v>
      </c>
      <c r="I824" s="256"/>
      <c r="J824" s="257">
        <f>ROUND(I824*H824,2)</f>
        <v>0</v>
      </c>
      <c r="K824" s="253" t="s">
        <v>21</v>
      </c>
      <c r="L824" s="258"/>
      <c r="M824" s="259" t="s">
        <v>21</v>
      </c>
      <c r="N824" s="260" t="s">
        <v>42</v>
      </c>
      <c r="O824" s="42"/>
      <c r="P824" s="202">
        <f>O824*H824</f>
        <v>0</v>
      </c>
      <c r="Q824" s="202">
        <v>0</v>
      </c>
      <c r="R824" s="202">
        <f>Q824*H824</f>
        <v>0</v>
      </c>
      <c r="S824" s="202">
        <v>0</v>
      </c>
      <c r="T824" s="203">
        <f>S824*H824</f>
        <v>0</v>
      </c>
      <c r="AR824" s="24" t="s">
        <v>144</v>
      </c>
      <c r="AT824" s="24" t="s">
        <v>391</v>
      </c>
      <c r="AU824" s="24" t="s">
        <v>134</v>
      </c>
      <c r="AY824" s="24" t="s">
        <v>126</v>
      </c>
      <c r="BE824" s="204">
        <f>IF(N824="základní",J824,0)</f>
        <v>0</v>
      </c>
      <c r="BF824" s="204">
        <f>IF(N824="snížená",J824,0)</f>
        <v>0</v>
      </c>
      <c r="BG824" s="204">
        <f>IF(N824="zákl. přenesená",J824,0)</f>
        <v>0</v>
      </c>
      <c r="BH824" s="204">
        <f>IF(N824="sníž. přenesená",J824,0)</f>
        <v>0</v>
      </c>
      <c r="BI824" s="204">
        <f>IF(N824="nulová",J824,0)</f>
        <v>0</v>
      </c>
      <c r="BJ824" s="24" t="s">
        <v>134</v>
      </c>
      <c r="BK824" s="204">
        <f>ROUND(I824*H824,2)</f>
        <v>0</v>
      </c>
      <c r="BL824" s="24" t="s">
        <v>133</v>
      </c>
      <c r="BM824" s="24" t="s">
        <v>1001</v>
      </c>
    </row>
    <row r="825" spans="2:65" s="1" customFormat="1" ht="13.5">
      <c r="B825" s="41"/>
      <c r="C825" s="63"/>
      <c r="D825" s="205" t="s">
        <v>135</v>
      </c>
      <c r="E825" s="63"/>
      <c r="F825" s="206" t="s">
        <v>1432</v>
      </c>
      <c r="G825" s="63"/>
      <c r="H825" s="63"/>
      <c r="I825" s="163"/>
      <c r="J825" s="63"/>
      <c r="K825" s="63"/>
      <c r="L825" s="61"/>
      <c r="M825" s="207"/>
      <c r="N825" s="42"/>
      <c r="O825" s="42"/>
      <c r="P825" s="42"/>
      <c r="Q825" s="42"/>
      <c r="R825" s="42"/>
      <c r="S825" s="42"/>
      <c r="T825" s="78"/>
      <c r="AT825" s="24" t="s">
        <v>135</v>
      </c>
      <c r="AU825" s="24" t="s">
        <v>134</v>
      </c>
    </row>
    <row r="826" spans="2:65" s="1" customFormat="1" ht="22.5" customHeight="1">
      <c r="B826" s="41"/>
      <c r="C826" s="251" t="s">
        <v>642</v>
      </c>
      <c r="D826" s="251" t="s">
        <v>391</v>
      </c>
      <c r="E826" s="252" t="s">
        <v>1442</v>
      </c>
      <c r="F826" s="253" t="s">
        <v>6721</v>
      </c>
      <c r="G826" s="254" t="s">
        <v>489</v>
      </c>
      <c r="H826" s="255">
        <v>1</v>
      </c>
      <c r="I826" s="256"/>
      <c r="J826" s="257">
        <f>ROUND(I826*H826,2)</f>
        <v>0</v>
      </c>
      <c r="K826" s="253" t="s">
        <v>21</v>
      </c>
      <c r="L826" s="258"/>
      <c r="M826" s="259" t="s">
        <v>21</v>
      </c>
      <c r="N826" s="260" t="s">
        <v>42</v>
      </c>
      <c r="O826" s="42"/>
      <c r="P826" s="202">
        <f>O826*H826</f>
        <v>0</v>
      </c>
      <c r="Q826" s="202">
        <v>0</v>
      </c>
      <c r="R826" s="202">
        <f>Q826*H826</f>
        <v>0</v>
      </c>
      <c r="S826" s="202">
        <v>0</v>
      </c>
      <c r="T826" s="203">
        <f>S826*H826</f>
        <v>0</v>
      </c>
      <c r="AR826" s="24" t="s">
        <v>144</v>
      </c>
      <c r="AT826" s="24" t="s">
        <v>391</v>
      </c>
      <c r="AU826" s="24" t="s">
        <v>134</v>
      </c>
      <c r="AY826" s="24" t="s">
        <v>126</v>
      </c>
      <c r="BE826" s="204">
        <f>IF(N826="základní",J826,0)</f>
        <v>0</v>
      </c>
      <c r="BF826" s="204">
        <f>IF(N826="snížená",J826,0)</f>
        <v>0</v>
      </c>
      <c r="BG826" s="204">
        <f>IF(N826="zákl. přenesená",J826,0)</f>
        <v>0</v>
      </c>
      <c r="BH826" s="204">
        <f>IF(N826="sníž. přenesená",J826,0)</f>
        <v>0</v>
      </c>
      <c r="BI826" s="204">
        <f>IF(N826="nulová",J826,0)</f>
        <v>0</v>
      </c>
      <c r="BJ826" s="24" t="s">
        <v>134</v>
      </c>
      <c r="BK826" s="204">
        <f>ROUND(I826*H826,2)</f>
        <v>0</v>
      </c>
      <c r="BL826" s="24" t="s">
        <v>133</v>
      </c>
      <c r="BM826" s="24" t="s">
        <v>1004</v>
      </c>
    </row>
    <row r="827" spans="2:65" s="1" customFormat="1" ht="13.5">
      <c r="B827" s="41"/>
      <c r="C827" s="63"/>
      <c r="D827" s="205" t="s">
        <v>135</v>
      </c>
      <c r="E827" s="63"/>
      <c r="F827" s="206" t="s">
        <v>1432</v>
      </c>
      <c r="G827" s="63"/>
      <c r="H827" s="63"/>
      <c r="I827" s="163"/>
      <c r="J827" s="63"/>
      <c r="K827" s="63"/>
      <c r="L827" s="61"/>
      <c r="M827" s="207"/>
      <c r="N827" s="42"/>
      <c r="O827" s="42"/>
      <c r="P827" s="42"/>
      <c r="Q827" s="42"/>
      <c r="R827" s="42"/>
      <c r="S827" s="42"/>
      <c r="T827" s="78"/>
      <c r="AT827" s="24" t="s">
        <v>135</v>
      </c>
      <c r="AU827" s="24" t="s">
        <v>134</v>
      </c>
    </row>
    <row r="828" spans="2:65" s="1" customFormat="1" ht="22.5" customHeight="1">
      <c r="B828" s="41"/>
      <c r="C828" s="251" t="s">
        <v>1005</v>
      </c>
      <c r="D828" s="251" t="s">
        <v>391</v>
      </c>
      <c r="E828" s="252" t="s">
        <v>1446</v>
      </c>
      <c r="F828" s="253" t="s">
        <v>6722</v>
      </c>
      <c r="G828" s="254" t="s">
        <v>489</v>
      </c>
      <c r="H828" s="255">
        <v>1</v>
      </c>
      <c r="I828" s="256"/>
      <c r="J828" s="257">
        <f>ROUND(I828*H828,2)</f>
        <v>0</v>
      </c>
      <c r="K828" s="253" t="s">
        <v>21</v>
      </c>
      <c r="L828" s="258"/>
      <c r="M828" s="259" t="s">
        <v>21</v>
      </c>
      <c r="N828" s="260" t="s">
        <v>42</v>
      </c>
      <c r="O828" s="42"/>
      <c r="P828" s="202">
        <f>O828*H828</f>
        <v>0</v>
      </c>
      <c r="Q828" s="202">
        <v>0</v>
      </c>
      <c r="R828" s="202">
        <f>Q828*H828</f>
        <v>0</v>
      </c>
      <c r="S828" s="202">
        <v>0</v>
      </c>
      <c r="T828" s="203">
        <f>S828*H828</f>
        <v>0</v>
      </c>
      <c r="AR828" s="24" t="s">
        <v>144</v>
      </c>
      <c r="AT828" s="24" t="s">
        <v>391</v>
      </c>
      <c r="AU828" s="24" t="s">
        <v>134</v>
      </c>
      <c r="AY828" s="24" t="s">
        <v>126</v>
      </c>
      <c r="BE828" s="204">
        <f>IF(N828="základní",J828,0)</f>
        <v>0</v>
      </c>
      <c r="BF828" s="204">
        <f>IF(N828="snížená",J828,0)</f>
        <v>0</v>
      </c>
      <c r="BG828" s="204">
        <f>IF(N828="zákl. přenesená",J828,0)</f>
        <v>0</v>
      </c>
      <c r="BH828" s="204">
        <f>IF(N828="sníž. přenesená",J828,0)</f>
        <v>0</v>
      </c>
      <c r="BI828" s="204">
        <f>IF(N828="nulová",J828,0)</f>
        <v>0</v>
      </c>
      <c r="BJ828" s="24" t="s">
        <v>134</v>
      </c>
      <c r="BK828" s="204">
        <f>ROUND(I828*H828,2)</f>
        <v>0</v>
      </c>
      <c r="BL828" s="24" t="s">
        <v>133</v>
      </c>
      <c r="BM828" s="24" t="s">
        <v>1008</v>
      </c>
    </row>
    <row r="829" spans="2:65" s="1" customFormat="1" ht="13.5">
      <c r="B829" s="41"/>
      <c r="C829" s="63"/>
      <c r="D829" s="205" t="s">
        <v>135</v>
      </c>
      <c r="E829" s="63"/>
      <c r="F829" s="206" t="s">
        <v>1432</v>
      </c>
      <c r="G829" s="63"/>
      <c r="H829" s="63"/>
      <c r="I829" s="163"/>
      <c r="J829" s="63"/>
      <c r="K829" s="63"/>
      <c r="L829" s="61"/>
      <c r="M829" s="207"/>
      <c r="N829" s="42"/>
      <c r="O829" s="42"/>
      <c r="P829" s="42"/>
      <c r="Q829" s="42"/>
      <c r="R829" s="42"/>
      <c r="S829" s="42"/>
      <c r="T829" s="78"/>
      <c r="AT829" s="24" t="s">
        <v>135</v>
      </c>
      <c r="AU829" s="24" t="s">
        <v>134</v>
      </c>
    </row>
    <row r="830" spans="2:65" s="1" customFormat="1" ht="22.5" customHeight="1">
      <c r="B830" s="41"/>
      <c r="C830" s="251" t="s">
        <v>653</v>
      </c>
      <c r="D830" s="251" t="s">
        <v>391</v>
      </c>
      <c r="E830" s="252" t="s">
        <v>6723</v>
      </c>
      <c r="F830" s="253" t="s">
        <v>6724</v>
      </c>
      <c r="G830" s="254" t="s">
        <v>489</v>
      </c>
      <c r="H830" s="255">
        <v>1</v>
      </c>
      <c r="I830" s="256"/>
      <c r="J830" s="257">
        <f>ROUND(I830*H830,2)</f>
        <v>0</v>
      </c>
      <c r="K830" s="253" t="s">
        <v>21</v>
      </c>
      <c r="L830" s="258"/>
      <c r="M830" s="259" t="s">
        <v>21</v>
      </c>
      <c r="N830" s="260" t="s">
        <v>42</v>
      </c>
      <c r="O830" s="42"/>
      <c r="P830" s="202">
        <f>O830*H830</f>
        <v>0</v>
      </c>
      <c r="Q830" s="202">
        <v>0</v>
      </c>
      <c r="R830" s="202">
        <f>Q830*H830</f>
        <v>0</v>
      </c>
      <c r="S830" s="202">
        <v>0</v>
      </c>
      <c r="T830" s="203">
        <f>S830*H830</f>
        <v>0</v>
      </c>
      <c r="AR830" s="24" t="s">
        <v>144</v>
      </c>
      <c r="AT830" s="24" t="s">
        <v>391</v>
      </c>
      <c r="AU830" s="24" t="s">
        <v>134</v>
      </c>
      <c r="AY830" s="24" t="s">
        <v>126</v>
      </c>
      <c r="BE830" s="204">
        <f>IF(N830="základní",J830,0)</f>
        <v>0</v>
      </c>
      <c r="BF830" s="204">
        <f>IF(N830="snížená",J830,0)</f>
        <v>0</v>
      </c>
      <c r="BG830" s="204">
        <f>IF(N830="zákl. přenesená",J830,0)</f>
        <v>0</v>
      </c>
      <c r="BH830" s="204">
        <f>IF(N830="sníž. přenesená",J830,0)</f>
        <v>0</v>
      </c>
      <c r="BI830" s="204">
        <f>IF(N830="nulová",J830,0)</f>
        <v>0</v>
      </c>
      <c r="BJ830" s="24" t="s">
        <v>134</v>
      </c>
      <c r="BK830" s="204">
        <f>ROUND(I830*H830,2)</f>
        <v>0</v>
      </c>
      <c r="BL830" s="24" t="s">
        <v>133</v>
      </c>
      <c r="BM830" s="24" t="s">
        <v>1011</v>
      </c>
    </row>
    <row r="831" spans="2:65" s="1" customFormat="1" ht="13.5">
      <c r="B831" s="41"/>
      <c r="C831" s="63"/>
      <c r="D831" s="205" t="s">
        <v>135</v>
      </c>
      <c r="E831" s="63"/>
      <c r="F831" s="206" t="s">
        <v>6724</v>
      </c>
      <c r="G831" s="63"/>
      <c r="H831" s="63"/>
      <c r="I831" s="163"/>
      <c r="J831" s="63"/>
      <c r="K831" s="63"/>
      <c r="L831" s="61"/>
      <c r="M831" s="207"/>
      <c r="N831" s="42"/>
      <c r="O831" s="42"/>
      <c r="P831" s="42"/>
      <c r="Q831" s="42"/>
      <c r="R831" s="42"/>
      <c r="S831" s="42"/>
      <c r="T831" s="78"/>
      <c r="AT831" s="24" t="s">
        <v>135</v>
      </c>
      <c r="AU831" s="24" t="s">
        <v>134</v>
      </c>
    </row>
    <row r="832" spans="2:65" s="1" customFormat="1" ht="22.5" customHeight="1">
      <c r="B832" s="41"/>
      <c r="C832" s="251" t="s">
        <v>1012</v>
      </c>
      <c r="D832" s="251" t="s">
        <v>391</v>
      </c>
      <c r="E832" s="252" t="s">
        <v>1449</v>
      </c>
      <c r="F832" s="253" t="s">
        <v>1450</v>
      </c>
      <c r="G832" s="254" t="s">
        <v>489</v>
      </c>
      <c r="H832" s="255">
        <v>1</v>
      </c>
      <c r="I832" s="256"/>
      <c r="J832" s="257">
        <f>ROUND(I832*H832,2)</f>
        <v>0</v>
      </c>
      <c r="K832" s="253" t="s">
        <v>160</v>
      </c>
      <c r="L832" s="258"/>
      <c r="M832" s="259" t="s">
        <v>21</v>
      </c>
      <c r="N832" s="260" t="s">
        <v>42</v>
      </c>
      <c r="O832" s="42"/>
      <c r="P832" s="202">
        <f>O832*H832</f>
        <v>0</v>
      </c>
      <c r="Q832" s="202">
        <v>0</v>
      </c>
      <c r="R832" s="202">
        <f>Q832*H832</f>
        <v>0</v>
      </c>
      <c r="S832" s="202">
        <v>0</v>
      </c>
      <c r="T832" s="203">
        <f>S832*H832</f>
        <v>0</v>
      </c>
      <c r="AR832" s="24" t="s">
        <v>144</v>
      </c>
      <c r="AT832" s="24" t="s">
        <v>391</v>
      </c>
      <c r="AU832" s="24" t="s">
        <v>134</v>
      </c>
      <c r="AY832" s="24" t="s">
        <v>126</v>
      </c>
      <c r="BE832" s="204">
        <f>IF(N832="základní",J832,0)</f>
        <v>0</v>
      </c>
      <c r="BF832" s="204">
        <f>IF(N832="snížená",J832,0)</f>
        <v>0</v>
      </c>
      <c r="BG832" s="204">
        <f>IF(N832="zákl. přenesená",J832,0)</f>
        <v>0</v>
      </c>
      <c r="BH832" s="204">
        <f>IF(N832="sníž. přenesená",J832,0)</f>
        <v>0</v>
      </c>
      <c r="BI832" s="204">
        <f>IF(N832="nulová",J832,0)</f>
        <v>0</v>
      </c>
      <c r="BJ832" s="24" t="s">
        <v>134</v>
      </c>
      <c r="BK832" s="204">
        <f>ROUND(I832*H832,2)</f>
        <v>0</v>
      </c>
      <c r="BL832" s="24" t="s">
        <v>133</v>
      </c>
      <c r="BM832" s="24" t="s">
        <v>1015</v>
      </c>
    </row>
    <row r="833" spans="2:65" s="1" customFormat="1" ht="13.5">
      <c r="B833" s="41"/>
      <c r="C833" s="63"/>
      <c r="D833" s="205" t="s">
        <v>135</v>
      </c>
      <c r="E833" s="63"/>
      <c r="F833" s="206" t="s">
        <v>1452</v>
      </c>
      <c r="G833" s="63"/>
      <c r="H833" s="63"/>
      <c r="I833" s="163"/>
      <c r="J833" s="63"/>
      <c r="K833" s="63"/>
      <c r="L833" s="61"/>
      <c r="M833" s="207"/>
      <c r="N833" s="42"/>
      <c r="O833" s="42"/>
      <c r="P833" s="42"/>
      <c r="Q833" s="42"/>
      <c r="R833" s="42"/>
      <c r="S833" s="42"/>
      <c r="T833" s="78"/>
      <c r="AT833" s="24" t="s">
        <v>135</v>
      </c>
      <c r="AU833" s="24" t="s">
        <v>134</v>
      </c>
    </row>
    <row r="834" spans="2:65" s="1" customFormat="1" ht="22.5" customHeight="1">
      <c r="B834" s="41"/>
      <c r="C834" s="251" t="s">
        <v>658</v>
      </c>
      <c r="D834" s="251" t="s">
        <v>391</v>
      </c>
      <c r="E834" s="252" t="s">
        <v>1454</v>
      </c>
      <c r="F834" s="253" t="s">
        <v>6725</v>
      </c>
      <c r="G834" s="254" t="s">
        <v>489</v>
      </c>
      <c r="H834" s="255">
        <v>2</v>
      </c>
      <c r="I834" s="256"/>
      <c r="J834" s="257">
        <f>ROUND(I834*H834,2)</f>
        <v>0</v>
      </c>
      <c r="K834" s="253" t="s">
        <v>21</v>
      </c>
      <c r="L834" s="258"/>
      <c r="M834" s="259" t="s">
        <v>21</v>
      </c>
      <c r="N834" s="260" t="s">
        <v>42</v>
      </c>
      <c r="O834" s="42"/>
      <c r="P834" s="202">
        <f>O834*H834</f>
        <v>0</v>
      </c>
      <c r="Q834" s="202">
        <v>0</v>
      </c>
      <c r="R834" s="202">
        <f>Q834*H834</f>
        <v>0</v>
      </c>
      <c r="S834" s="202">
        <v>0</v>
      </c>
      <c r="T834" s="203">
        <f>S834*H834</f>
        <v>0</v>
      </c>
      <c r="AR834" s="24" t="s">
        <v>144</v>
      </c>
      <c r="AT834" s="24" t="s">
        <v>391</v>
      </c>
      <c r="AU834" s="24" t="s">
        <v>134</v>
      </c>
      <c r="AY834" s="24" t="s">
        <v>126</v>
      </c>
      <c r="BE834" s="204">
        <f>IF(N834="základní",J834,0)</f>
        <v>0</v>
      </c>
      <c r="BF834" s="204">
        <f>IF(N834="snížená",J834,0)</f>
        <v>0</v>
      </c>
      <c r="BG834" s="204">
        <f>IF(N834="zákl. přenesená",J834,0)</f>
        <v>0</v>
      </c>
      <c r="BH834" s="204">
        <f>IF(N834="sníž. přenesená",J834,0)</f>
        <v>0</v>
      </c>
      <c r="BI834" s="204">
        <f>IF(N834="nulová",J834,0)</f>
        <v>0</v>
      </c>
      <c r="BJ834" s="24" t="s">
        <v>134</v>
      </c>
      <c r="BK834" s="204">
        <f>ROUND(I834*H834,2)</f>
        <v>0</v>
      </c>
      <c r="BL834" s="24" t="s">
        <v>133</v>
      </c>
      <c r="BM834" s="24" t="s">
        <v>1019</v>
      </c>
    </row>
    <row r="835" spans="2:65" s="1" customFormat="1" ht="13.5">
      <c r="B835" s="41"/>
      <c r="C835" s="63"/>
      <c r="D835" s="205" t="s">
        <v>135</v>
      </c>
      <c r="E835" s="63"/>
      <c r="F835" s="206" t="s">
        <v>1450</v>
      </c>
      <c r="G835" s="63"/>
      <c r="H835" s="63"/>
      <c r="I835" s="163"/>
      <c r="J835" s="63"/>
      <c r="K835" s="63"/>
      <c r="L835" s="61"/>
      <c r="M835" s="207"/>
      <c r="N835" s="42"/>
      <c r="O835" s="42"/>
      <c r="P835" s="42"/>
      <c r="Q835" s="42"/>
      <c r="R835" s="42"/>
      <c r="S835" s="42"/>
      <c r="T835" s="78"/>
      <c r="AT835" s="24" t="s">
        <v>135</v>
      </c>
      <c r="AU835" s="24" t="s">
        <v>134</v>
      </c>
    </row>
    <row r="836" spans="2:65" s="1" customFormat="1" ht="22.5" customHeight="1">
      <c r="B836" s="41"/>
      <c r="C836" s="251" t="s">
        <v>1022</v>
      </c>
      <c r="D836" s="251" t="s">
        <v>391</v>
      </c>
      <c r="E836" s="252" t="s">
        <v>1457</v>
      </c>
      <c r="F836" s="253" t="s">
        <v>6726</v>
      </c>
      <c r="G836" s="254" t="s">
        <v>489</v>
      </c>
      <c r="H836" s="255">
        <v>1</v>
      </c>
      <c r="I836" s="256"/>
      <c r="J836" s="257">
        <f>ROUND(I836*H836,2)</f>
        <v>0</v>
      </c>
      <c r="K836" s="253" t="s">
        <v>21</v>
      </c>
      <c r="L836" s="258"/>
      <c r="M836" s="259" t="s">
        <v>21</v>
      </c>
      <c r="N836" s="260" t="s">
        <v>42</v>
      </c>
      <c r="O836" s="42"/>
      <c r="P836" s="202">
        <f>O836*H836</f>
        <v>0</v>
      </c>
      <c r="Q836" s="202">
        <v>0</v>
      </c>
      <c r="R836" s="202">
        <f>Q836*H836</f>
        <v>0</v>
      </c>
      <c r="S836" s="202">
        <v>0</v>
      </c>
      <c r="T836" s="203">
        <f>S836*H836</f>
        <v>0</v>
      </c>
      <c r="AR836" s="24" t="s">
        <v>144</v>
      </c>
      <c r="AT836" s="24" t="s">
        <v>391</v>
      </c>
      <c r="AU836" s="24" t="s">
        <v>134</v>
      </c>
      <c r="AY836" s="24" t="s">
        <v>126</v>
      </c>
      <c r="BE836" s="204">
        <f>IF(N836="základní",J836,0)</f>
        <v>0</v>
      </c>
      <c r="BF836" s="204">
        <f>IF(N836="snížená",J836,0)</f>
        <v>0</v>
      </c>
      <c r="BG836" s="204">
        <f>IF(N836="zákl. přenesená",J836,0)</f>
        <v>0</v>
      </c>
      <c r="BH836" s="204">
        <f>IF(N836="sníž. přenesená",J836,0)</f>
        <v>0</v>
      </c>
      <c r="BI836" s="204">
        <f>IF(N836="nulová",J836,0)</f>
        <v>0</v>
      </c>
      <c r="BJ836" s="24" t="s">
        <v>134</v>
      </c>
      <c r="BK836" s="204">
        <f>ROUND(I836*H836,2)</f>
        <v>0</v>
      </c>
      <c r="BL836" s="24" t="s">
        <v>133</v>
      </c>
      <c r="BM836" s="24" t="s">
        <v>1025</v>
      </c>
    </row>
    <row r="837" spans="2:65" s="1" customFormat="1" ht="13.5">
      <c r="B837" s="41"/>
      <c r="C837" s="63"/>
      <c r="D837" s="208" t="s">
        <v>135</v>
      </c>
      <c r="E837" s="63"/>
      <c r="F837" s="209" t="s">
        <v>1450</v>
      </c>
      <c r="G837" s="63"/>
      <c r="H837" s="63"/>
      <c r="I837" s="163"/>
      <c r="J837" s="63"/>
      <c r="K837" s="63"/>
      <c r="L837" s="61"/>
      <c r="M837" s="207"/>
      <c r="N837" s="42"/>
      <c r="O837" s="42"/>
      <c r="P837" s="42"/>
      <c r="Q837" s="42"/>
      <c r="R837" s="42"/>
      <c r="S837" s="42"/>
      <c r="T837" s="78"/>
      <c r="AT837" s="24" t="s">
        <v>135</v>
      </c>
      <c r="AU837" s="24" t="s">
        <v>134</v>
      </c>
    </row>
    <row r="838" spans="2:65" s="10" customFormat="1" ht="29.85" customHeight="1">
      <c r="B838" s="176"/>
      <c r="C838" s="177"/>
      <c r="D838" s="190" t="s">
        <v>69</v>
      </c>
      <c r="E838" s="191" t="s">
        <v>144</v>
      </c>
      <c r="F838" s="191" t="s">
        <v>1465</v>
      </c>
      <c r="G838" s="177"/>
      <c r="H838" s="177"/>
      <c r="I838" s="180"/>
      <c r="J838" s="192">
        <f>BK838</f>
        <v>0</v>
      </c>
      <c r="K838" s="177"/>
      <c r="L838" s="182"/>
      <c r="M838" s="183"/>
      <c r="N838" s="184"/>
      <c r="O838" s="184"/>
      <c r="P838" s="185">
        <f>SUM(P839:P843)</f>
        <v>0</v>
      </c>
      <c r="Q838" s="184"/>
      <c r="R838" s="185">
        <f>SUM(R839:R843)</f>
        <v>0</v>
      </c>
      <c r="S838" s="184"/>
      <c r="T838" s="186">
        <f>SUM(T839:T843)</f>
        <v>0</v>
      </c>
      <c r="AR838" s="187" t="s">
        <v>78</v>
      </c>
      <c r="AT838" s="188" t="s">
        <v>69</v>
      </c>
      <c r="AU838" s="188" t="s">
        <v>78</v>
      </c>
      <c r="AY838" s="187" t="s">
        <v>126</v>
      </c>
      <c r="BK838" s="189">
        <f>SUM(BK839:BK843)</f>
        <v>0</v>
      </c>
    </row>
    <row r="839" spans="2:65" s="1" customFormat="1" ht="22.5" customHeight="1">
      <c r="B839" s="41"/>
      <c r="C839" s="193" t="s">
        <v>667</v>
      </c>
      <c r="D839" s="193" t="s">
        <v>129</v>
      </c>
      <c r="E839" s="194" t="s">
        <v>1466</v>
      </c>
      <c r="F839" s="195" t="s">
        <v>1467</v>
      </c>
      <c r="G839" s="196" t="s">
        <v>489</v>
      </c>
      <c r="H839" s="197">
        <v>3</v>
      </c>
      <c r="I839" s="198"/>
      <c r="J839" s="199">
        <f>ROUND(I839*H839,2)</f>
        <v>0</v>
      </c>
      <c r="K839" s="195" t="s">
        <v>160</v>
      </c>
      <c r="L839" s="61"/>
      <c r="M839" s="200" t="s">
        <v>21</v>
      </c>
      <c r="N839" s="201" t="s">
        <v>42</v>
      </c>
      <c r="O839" s="42"/>
      <c r="P839" s="202">
        <f>O839*H839</f>
        <v>0</v>
      </c>
      <c r="Q839" s="202">
        <v>0</v>
      </c>
      <c r="R839" s="202">
        <f>Q839*H839</f>
        <v>0</v>
      </c>
      <c r="S839" s="202">
        <v>0</v>
      </c>
      <c r="T839" s="203">
        <f>S839*H839</f>
        <v>0</v>
      </c>
      <c r="AR839" s="24" t="s">
        <v>133</v>
      </c>
      <c r="AT839" s="24" t="s">
        <v>129</v>
      </c>
      <c r="AU839" s="24" t="s">
        <v>134</v>
      </c>
      <c r="AY839" s="24" t="s">
        <v>126</v>
      </c>
      <c r="BE839" s="204">
        <f>IF(N839="základní",J839,0)</f>
        <v>0</v>
      </c>
      <c r="BF839" s="204">
        <f>IF(N839="snížená",J839,0)</f>
        <v>0</v>
      </c>
      <c r="BG839" s="204">
        <f>IF(N839="zákl. přenesená",J839,0)</f>
        <v>0</v>
      </c>
      <c r="BH839" s="204">
        <f>IF(N839="sníž. přenesená",J839,0)</f>
        <v>0</v>
      </c>
      <c r="BI839" s="204">
        <f>IF(N839="nulová",J839,0)</f>
        <v>0</v>
      </c>
      <c r="BJ839" s="24" t="s">
        <v>134</v>
      </c>
      <c r="BK839" s="204">
        <f>ROUND(I839*H839,2)</f>
        <v>0</v>
      </c>
      <c r="BL839" s="24" t="s">
        <v>133</v>
      </c>
      <c r="BM839" s="24" t="s">
        <v>1029</v>
      </c>
    </row>
    <row r="840" spans="2:65" s="1" customFormat="1" ht="27">
      <c r="B840" s="41"/>
      <c r="C840" s="63"/>
      <c r="D840" s="208" t="s">
        <v>135</v>
      </c>
      <c r="E840" s="63"/>
      <c r="F840" s="209" t="s">
        <v>1469</v>
      </c>
      <c r="G840" s="63"/>
      <c r="H840" s="63"/>
      <c r="I840" s="163"/>
      <c r="J840" s="63"/>
      <c r="K840" s="63"/>
      <c r="L840" s="61"/>
      <c r="M840" s="207"/>
      <c r="N840" s="42"/>
      <c r="O840" s="42"/>
      <c r="P840" s="42"/>
      <c r="Q840" s="42"/>
      <c r="R840" s="42"/>
      <c r="S840" s="42"/>
      <c r="T840" s="78"/>
      <c r="AT840" s="24" t="s">
        <v>135</v>
      </c>
      <c r="AU840" s="24" t="s">
        <v>134</v>
      </c>
    </row>
    <row r="841" spans="2:65" s="1" customFormat="1" ht="40.5">
      <c r="B841" s="41"/>
      <c r="C841" s="63"/>
      <c r="D841" s="205" t="s">
        <v>299</v>
      </c>
      <c r="E841" s="63"/>
      <c r="F841" s="235" t="s">
        <v>1470</v>
      </c>
      <c r="G841" s="63"/>
      <c r="H841" s="63"/>
      <c r="I841" s="163"/>
      <c r="J841" s="63"/>
      <c r="K841" s="63"/>
      <c r="L841" s="61"/>
      <c r="M841" s="207"/>
      <c r="N841" s="42"/>
      <c r="O841" s="42"/>
      <c r="P841" s="42"/>
      <c r="Q841" s="42"/>
      <c r="R841" s="42"/>
      <c r="S841" s="42"/>
      <c r="T841" s="78"/>
      <c r="AT841" s="24" t="s">
        <v>299</v>
      </c>
      <c r="AU841" s="24" t="s">
        <v>134</v>
      </c>
    </row>
    <row r="842" spans="2:65" s="1" customFormat="1" ht="22.5" customHeight="1">
      <c r="B842" s="41"/>
      <c r="C842" s="251" t="s">
        <v>1032</v>
      </c>
      <c r="D842" s="251" t="s">
        <v>391</v>
      </c>
      <c r="E842" s="252" t="s">
        <v>1473</v>
      </c>
      <c r="F842" s="253" t="s">
        <v>1474</v>
      </c>
      <c r="G842" s="254" t="s">
        <v>489</v>
      </c>
      <c r="H842" s="255">
        <v>3</v>
      </c>
      <c r="I842" s="256"/>
      <c r="J842" s="257">
        <f>ROUND(I842*H842,2)</f>
        <v>0</v>
      </c>
      <c r="K842" s="253" t="s">
        <v>160</v>
      </c>
      <c r="L842" s="258"/>
      <c r="M842" s="259" t="s">
        <v>21</v>
      </c>
      <c r="N842" s="260" t="s">
        <v>42</v>
      </c>
      <c r="O842" s="42"/>
      <c r="P842" s="202">
        <f>O842*H842</f>
        <v>0</v>
      </c>
      <c r="Q842" s="202">
        <v>0</v>
      </c>
      <c r="R842" s="202">
        <f>Q842*H842</f>
        <v>0</v>
      </c>
      <c r="S842" s="202">
        <v>0</v>
      </c>
      <c r="T842" s="203">
        <f>S842*H842</f>
        <v>0</v>
      </c>
      <c r="AR842" s="24" t="s">
        <v>144</v>
      </c>
      <c r="AT842" s="24" t="s">
        <v>391</v>
      </c>
      <c r="AU842" s="24" t="s">
        <v>134</v>
      </c>
      <c r="AY842" s="24" t="s">
        <v>126</v>
      </c>
      <c r="BE842" s="204">
        <f>IF(N842="základní",J842,0)</f>
        <v>0</v>
      </c>
      <c r="BF842" s="204">
        <f>IF(N842="snížená",J842,0)</f>
        <v>0</v>
      </c>
      <c r="BG842" s="204">
        <f>IF(N842="zákl. přenesená",J842,0)</f>
        <v>0</v>
      </c>
      <c r="BH842" s="204">
        <f>IF(N842="sníž. přenesená",J842,0)</f>
        <v>0</v>
      </c>
      <c r="BI842" s="204">
        <f>IF(N842="nulová",J842,0)</f>
        <v>0</v>
      </c>
      <c r="BJ842" s="24" t="s">
        <v>134</v>
      </c>
      <c r="BK842" s="204">
        <f>ROUND(I842*H842,2)</f>
        <v>0</v>
      </c>
      <c r="BL842" s="24" t="s">
        <v>133</v>
      </c>
      <c r="BM842" s="24" t="s">
        <v>1035</v>
      </c>
    </row>
    <row r="843" spans="2:65" s="1" customFormat="1" ht="27">
      <c r="B843" s="41"/>
      <c r="C843" s="63"/>
      <c r="D843" s="208" t="s">
        <v>135</v>
      </c>
      <c r="E843" s="63"/>
      <c r="F843" s="209" t="s">
        <v>1476</v>
      </c>
      <c r="G843" s="63"/>
      <c r="H843" s="63"/>
      <c r="I843" s="163"/>
      <c r="J843" s="63"/>
      <c r="K843" s="63"/>
      <c r="L843" s="61"/>
      <c r="M843" s="207"/>
      <c r="N843" s="42"/>
      <c r="O843" s="42"/>
      <c r="P843" s="42"/>
      <c r="Q843" s="42"/>
      <c r="R843" s="42"/>
      <c r="S843" s="42"/>
      <c r="T843" s="78"/>
      <c r="AT843" s="24" t="s">
        <v>135</v>
      </c>
      <c r="AU843" s="24" t="s">
        <v>134</v>
      </c>
    </row>
    <row r="844" spans="2:65" s="10" customFormat="1" ht="29.85" customHeight="1">
      <c r="B844" s="176"/>
      <c r="C844" s="177"/>
      <c r="D844" s="190" t="s">
        <v>69</v>
      </c>
      <c r="E844" s="191" t="s">
        <v>78</v>
      </c>
      <c r="F844" s="191" t="s">
        <v>287</v>
      </c>
      <c r="G844" s="177"/>
      <c r="H844" s="177"/>
      <c r="I844" s="180"/>
      <c r="J844" s="192">
        <f>BK844</f>
        <v>0</v>
      </c>
      <c r="K844" s="177"/>
      <c r="L844" s="182"/>
      <c r="M844" s="183"/>
      <c r="N844" s="184"/>
      <c r="O844" s="184"/>
      <c r="P844" s="185">
        <f>SUM(P845:P848)</f>
        <v>0</v>
      </c>
      <c r="Q844" s="184"/>
      <c r="R844" s="185">
        <f>SUM(R845:R848)</f>
        <v>0</v>
      </c>
      <c r="S844" s="184"/>
      <c r="T844" s="186">
        <f>SUM(T845:T848)</f>
        <v>0</v>
      </c>
      <c r="AR844" s="187" t="s">
        <v>78</v>
      </c>
      <c r="AT844" s="188" t="s">
        <v>69</v>
      </c>
      <c r="AU844" s="188" t="s">
        <v>78</v>
      </c>
      <c r="AY844" s="187" t="s">
        <v>126</v>
      </c>
      <c r="BK844" s="189">
        <f>SUM(BK845:BK848)</f>
        <v>0</v>
      </c>
    </row>
    <row r="845" spans="2:65" s="1" customFormat="1" ht="22.5" customHeight="1">
      <c r="B845" s="41"/>
      <c r="C845" s="193" t="s">
        <v>671</v>
      </c>
      <c r="D845" s="193" t="s">
        <v>129</v>
      </c>
      <c r="E845" s="194" t="s">
        <v>6727</v>
      </c>
      <c r="F845" s="195" t="s">
        <v>6728</v>
      </c>
      <c r="G845" s="196" t="s">
        <v>308</v>
      </c>
      <c r="H845" s="197">
        <v>5</v>
      </c>
      <c r="I845" s="198"/>
      <c r="J845" s="199">
        <f>ROUND(I845*H845,2)</f>
        <v>0</v>
      </c>
      <c r="K845" s="195" t="s">
        <v>21</v>
      </c>
      <c r="L845" s="61"/>
      <c r="M845" s="200" t="s">
        <v>21</v>
      </c>
      <c r="N845" s="201" t="s">
        <v>42</v>
      </c>
      <c r="O845" s="42"/>
      <c r="P845" s="202">
        <f>O845*H845</f>
        <v>0</v>
      </c>
      <c r="Q845" s="202">
        <v>0</v>
      </c>
      <c r="R845" s="202">
        <f>Q845*H845</f>
        <v>0</v>
      </c>
      <c r="S845" s="202">
        <v>0</v>
      </c>
      <c r="T845" s="203">
        <f>S845*H845</f>
        <v>0</v>
      </c>
      <c r="AR845" s="24" t="s">
        <v>133</v>
      </c>
      <c r="AT845" s="24" t="s">
        <v>129</v>
      </c>
      <c r="AU845" s="24" t="s">
        <v>134</v>
      </c>
      <c r="AY845" s="24" t="s">
        <v>126</v>
      </c>
      <c r="BE845" s="204">
        <f>IF(N845="základní",J845,0)</f>
        <v>0</v>
      </c>
      <c r="BF845" s="204">
        <f>IF(N845="snížená",J845,0)</f>
        <v>0</v>
      </c>
      <c r="BG845" s="204">
        <f>IF(N845="zákl. přenesená",J845,0)</f>
        <v>0</v>
      </c>
      <c r="BH845" s="204">
        <f>IF(N845="sníž. přenesená",J845,0)</f>
        <v>0</v>
      </c>
      <c r="BI845" s="204">
        <f>IF(N845="nulová",J845,0)</f>
        <v>0</v>
      </c>
      <c r="BJ845" s="24" t="s">
        <v>134</v>
      </c>
      <c r="BK845" s="204">
        <f>ROUND(I845*H845,2)</f>
        <v>0</v>
      </c>
      <c r="BL845" s="24" t="s">
        <v>133</v>
      </c>
      <c r="BM845" s="24" t="s">
        <v>1040</v>
      </c>
    </row>
    <row r="846" spans="2:65" s="1" customFormat="1" ht="13.5">
      <c r="B846" s="41"/>
      <c r="C846" s="63"/>
      <c r="D846" s="205" t="s">
        <v>135</v>
      </c>
      <c r="E846" s="63"/>
      <c r="F846" s="206" t="s">
        <v>6729</v>
      </c>
      <c r="G846" s="63"/>
      <c r="H846" s="63"/>
      <c r="I846" s="163"/>
      <c r="J846" s="63"/>
      <c r="K846" s="63"/>
      <c r="L846" s="61"/>
      <c r="M846" s="207"/>
      <c r="N846" s="42"/>
      <c r="O846" s="42"/>
      <c r="P846" s="42"/>
      <c r="Q846" s="42"/>
      <c r="R846" s="42"/>
      <c r="S846" s="42"/>
      <c r="T846" s="78"/>
      <c r="AT846" s="24" t="s">
        <v>135</v>
      </c>
      <c r="AU846" s="24" t="s">
        <v>134</v>
      </c>
    </row>
    <row r="847" spans="2:65" s="1" customFormat="1" ht="22.5" customHeight="1">
      <c r="B847" s="41"/>
      <c r="C847" s="193" t="s">
        <v>1043</v>
      </c>
      <c r="D847" s="193" t="s">
        <v>129</v>
      </c>
      <c r="E847" s="194" t="s">
        <v>6730</v>
      </c>
      <c r="F847" s="195" t="s">
        <v>6731</v>
      </c>
      <c r="G847" s="196" t="s">
        <v>308</v>
      </c>
      <c r="H847" s="197">
        <v>5</v>
      </c>
      <c r="I847" s="198"/>
      <c r="J847" s="199">
        <f>ROUND(I847*H847,2)</f>
        <v>0</v>
      </c>
      <c r="K847" s="195" t="s">
        <v>21</v>
      </c>
      <c r="L847" s="61"/>
      <c r="M847" s="200" t="s">
        <v>21</v>
      </c>
      <c r="N847" s="201" t="s">
        <v>42</v>
      </c>
      <c r="O847" s="42"/>
      <c r="P847" s="202">
        <f>O847*H847</f>
        <v>0</v>
      </c>
      <c r="Q847" s="202">
        <v>0</v>
      </c>
      <c r="R847" s="202">
        <f>Q847*H847</f>
        <v>0</v>
      </c>
      <c r="S847" s="202">
        <v>0</v>
      </c>
      <c r="T847" s="203">
        <f>S847*H847</f>
        <v>0</v>
      </c>
      <c r="AR847" s="24" t="s">
        <v>133</v>
      </c>
      <c r="AT847" s="24" t="s">
        <v>129</v>
      </c>
      <c r="AU847" s="24" t="s">
        <v>134</v>
      </c>
      <c r="AY847" s="24" t="s">
        <v>126</v>
      </c>
      <c r="BE847" s="204">
        <f>IF(N847="základní",J847,0)</f>
        <v>0</v>
      </c>
      <c r="BF847" s="204">
        <f>IF(N847="snížená",J847,0)</f>
        <v>0</v>
      </c>
      <c r="BG847" s="204">
        <f>IF(N847="zákl. přenesená",J847,0)</f>
        <v>0</v>
      </c>
      <c r="BH847" s="204">
        <f>IF(N847="sníž. přenesená",J847,0)</f>
        <v>0</v>
      </c>
      <c r="BI847" s="204">
        <f>IF(N847="nulová",J847,0)</f>
        <v>0</v>
      </c>
      <c r="BJ847" s="24" t="s">
        <v>134</v>
      </c>
      <c r="BK847" s="204">
        <f>ROUND(I847*H847,2)</f>
        <v>0</v>
      </c>
      <c r="BL847" s="24" t="s">
        <v>133</v>
      </c>
      <c r="BM847" s="24" t="s">
        <v>1046</v>
      </c>
    </row>
    <row r="848" spans="2:65" s="1" customFormat="1" ht="13.5">
      <c r="B848" s="41"/>
      <c r="C848" s="63"/>
      <c r="D848" s="208" t="s">
        <v>135</v>
      </c>
      <c r="E848" s="63"/>
      <c r="F848" s="209" t="s">
        <v>6731</v>
      </c>
      <c r="G848" s="63"/>
      <c r="H848" s="63"/>
      <c r="I848" s="163"/>
      <c r="J848" s="63"/>
      <c r="K848" s="63"/>
      <c r="L848" s="61"/>
      <c r="M848" s="207"/>
      <c r="N848" s="42"/>
      <c r="O848" s="42"/>
      <c r="P848" s="42"/>
      <c r="Q848" s="42"/>
      <c r="R848" s="42"/>
      <c r="S848" s="42"/>
      <c r="T848" s="78"/>
      <c r="AT848" s="24" t="s">
        <v>135</v>
      </c>
      <c r="AU848" s="24" t="s">
        <v>134</v>
      </c>
    </row>
    <row r="849" spans="2:65" s="10" customFormat="1" ht="29.85" customHeight="1">
      <c r="B849" s="176"/>
      <c r="C849" s="177"/>
      <c r="D849" s="190" t="s">
        <v>69</v>
      </c>
      <c r="E849" s="191" t="s">
        <v>138</v>
      </c>
      <c r="F849" s="191" t="s">
        <v>713</v>
      </c>
      <c r="G849" s="177"/>
      <c r="H849" s="177"/>
      <c r="I849" s="180"/>
      <c r="J849" s="192">
        <f>BK849</f>
        <v>0</v>
      </c>
      <c r="K849" s="177"/>
      <c r="L849" s="182"/>
      <c r="M849" s="183"/>
      <c r="N849" s="184"/>
      <c r="O849" s="184"/>
      <c r="P849" s="185">
        <f>SUM(P850:P853)</f>
        <v>0</v>
      </c>
      <c r="Q849" s="184"/>
      <c r="R849" s="185">
        <f>SUM(R850:R853)</f>
        <v>0</v>
      </c>
      <c r="S849" s="184"/>
      <c r="T849" s="186">
        <f>SUM(T850:T853)</f>
        <v>0</v>
      </c>
      <c r="AR849" s="187" t="s">
        <v>78</v>
      </c>
      <c r="AT849" s="188" t="s">
        <v>69</v>
      </c>
      <c r="AU849" s="188" t="s">
        <v>78</v>
      </c>
      <c r="AY849" s="187" t="s">
        <v>126</v>
      </c>
      <c r="BK849" s="189">
        <f>SUM(BK850:BK853)</f>
        <v>0</v>
      </c>
    </row>
    <row r="850" spans="2:65" s="1" customFormat="1" ht="22.5" customHeight="1">
      <c r="B850" s="41"/>
      <c r="C850" s="193" t="s">
        <v>677</v>
      </c>
      <c r="D850" s="193" t="s">
        <v>129</v>
      </c>
      <c r="E850" s="194" t="s">
        <v>6732</v>
      </c>
      <c r="F850" s="195" t="s">
        <v>6733</v>
      </c>
      <c r="G850" s="196" t="s">
        <v>489</v>
      </c>
      <c r="H850" s="197">
        <v>1</v>
      </c>
      <c r="I850" s="198"/>
      <c r="J850" s="199">
        <f>ROUND(I850*H850,2)</f>
        <v>0</v>
      </c>
      <c r="K850" s="195" t="s">
        <v>21</v>
      </c>
      <c r="L850" s="61"/>
      <c r="M850" s="200" t="s">
        <v>21</v>
      </c>
      <c r="N850" s="201" t="s">
        <v>42</v>
      </c>
      <c r="O850" s="42"/>
      <c r="P850" s="202">
        <f>O850*H850</f>
        <v>0</v>
      </c>
      <c r="Q850" s="202">
        <v>0</v>
      </c>
      <c r="R850" s="202">
        <f>Q850*H850</f>
        <v>0</v>
      </c>
      <c r="S850" s="202">
        <v>0</v>
      </c>
      <c r="T850" s="203">
        <f>S850*H850</f>
        <v>0</v>
      </c>
      <c r="AR850" s="24" t="s">
        <v>133</v>
      </c>
      <c r="AT850" s="24" t="s">
        <v>129</v>
      </c>
      <c r="AU850" s="24" t="s">
        <v>134</v>
      </c>
      <c r="AY850" s="24" t="s">
        <v>126</v>
      </c>
      <c r="BE850" s="204">
        <f>IF(N850="základní",J850,0)</f>
        <v>0</v>
      </c>
      <c r="BF850" s="204">
        <f>IF(N850="snížená",J850,0)</f>
        <v>0</v>
      </c>
      <c r="BG850" s="204">
        <f>IF(N850="zákl. přenesená",J850,0)</f>
        <v>0</v>
      </c>
      <c r="BH850" s="204">
        <f>IF(N850="sníž. přenesená",J850,0)</f>
        <v>0</v>
      </c>
      <c r="BI850" s="204">
        <f>IF(N850="nulová",J850,0)</f>
        <v>0</v>
      </c>
      <c r="BJ850" s="24" t="s">
        <v>134</v>
      </c>
      <c r="BK850" s="204">
        <f>ROUND(I850*H850,2)</f>
        <v>0</v>
      </c>
      <c r="BL850" s="24" t="s">
        <v>133</v>
      </c>
      <c r="BM850" s="24" t="s">
        <v>1049</v>
      </c>
    </row>
    <row r="851" spans="2:65" s="1" customFormat="1" ht="13.5">
      <c r="B851" s="41"/>
      <c r="C851" s="63"/>
      <c r="D851" s="205" t="s">
        <v>135</v>
      </c>
      <c r="E851" s="63"/>
      <c r="F851" s="206" t="s">
        <v>6733</v>
      </c>
      <c r="G851" s="63"/>
      <c r="H851" s="63"/>
      <c r="I851" s="163"/>
      <c r="J851" s="63"/>
      <c r="K851" s="63"/>
      <c r="L851" s="61"/>
      <c r="M851" s="207"/>
      <c r="N851" s="42"/>
      <c r="O851" s="42"/>
      <c r="P851" s="42"/>
      <c r="Q851" s="42"/>
      <c r="R851" s="42"/>
      <c r="S851" s="42"/>
      <c r="T851" s="78"/>
      <c r="AT851" s="24" t="s">
        <v>135</v>
      </c>
      <c r="AU851" s="24" t="s">
        <v>134</v>
      </c>
    </row>
    <row r="852" spans="2:65" s="1" customFormat="1" ht="22.5" customHeight="1">
      <c r="B852" s="41"/>
      <c r="C852" s="193" t="s">
        <v>1050</v>
      </c>
      <c r="D852" s="193" t="s">
        <v>129</v>
      </c>
      <c r="E852" s="194" t="s">
        <v>6734</v>
      </c>
      <c r="F852" s="195" t="s">
        <v>6735</v>
      </c>
      <c r="G852" s="196" t="s">
        <v>489</v>
      </c>
      <c r="H852" s="197">
        <v>1</v>
      </c>
      <c r="I852" s="198"/>
      <c r="J852" s="199">
        <f>ROUND(I852*H852,2)</f>
        <v>0</v>
      </c>
      <c r="K852" s="195" t="s">
        <v>21</v>
      </c>
      <c r="L852" s="61"/>
      <c r="M852" s="200" t="s">
        <v>21</v>
      </c>
      <c r="N852" s="201" t="s">
        <v>42</v>
      </c>
      <c r="O852" s="42"/>
      <c r="P852" s="202">
        <f>O852*H852</f>
        <v>0</v>
      </c>
      <c r="Q852" s="202">
        <v>0</v>
      </c>
      <c r="R852" s="202">
        <f>Q852*H852</f>
        <v>0</v>
      </c>
      <c r="S852" s="202">
        <v>0</v>
      </c>
      <c r="T852" s="203">
        <f>S852*H852</f>
        <v>0</v>
      </c>
      <c r="AR852" s="24" t="s">
        <v>133</v>
      </c>
      <c r="AT852" s="24" t="s">
        <v>129</v>
      </c>
      <c r="AU852" s="24" t="s">
        <v>134</v>
      </c>
      <c r="AY852" s="24" t="s">
        <v>126</v>
      </c>
      <c r="BE852" s="204">
        <f>IF(N852="základní",J852,0)</f>
        <v>0</v>
      </c>
      <c r="BF852" s="204">
        <f>IF(N852="snížená",J852,0)</f>
        <v>0</v>
      </c>
      <c r="BG852" s="204">
        <f>IF(N852="zákl. přenesená",J852,0)</f>
        <v>0</v>
      </c>
      <c r="BH852" s="204">
        <f>IF(N852="sníž. přenesená",J852,0)</f>
        <v>0</v>
      </c>
      <c r="BI852" s="204">
        <f>IF(N852="nulová",J852,0)</f>
        <v>0</v>
      </c>
      <c r="BJ852" s="24" t="s">
        <v>134</v>
      </c>
      <c r="BK852" s="204">
        <f>ROUND(I852*H852,2)</f>
        <v>0</v>
      </c>
      <c r="BL852" s="24" t="s">
        <v>133</v>
      </c>
      <c r="BM852" s="24" t="s">
        <v>1053</v>
      </c>
    </row>
    <row r="853" spans="2:65" s="1" customFormat="1" ht="13.5">
      <c r="B853" s="41"/>
      <c r="C853" s="63"/>
      <c r="D853" s="208" t="s">
        <v>135</v>
      </c>
      <c r="E853" s="63"/>
      <c r="F853" s="209" t="s">
        <v>6736</v>
      </c>
      <c r="G853" s="63"/>
      <c r="H853" s="63"/>
      <c r="I853" s="163"/>
      <c r="J853" s="63"/>
      <c r="K853" s="63"/>
      <c r="L853" s="61"/>
      <c r="M853" s="207"/>
      <c r="N853" s="42"/>
      <c r="O853" s="42"/>
      <c r="P853" s="42"/>
      <c r="Q853" s="42"/>
      <c r="R853" s="42"/>
      <c r="S853" s="42"/>
      <c r="T853" s="78"/>
      <c r="AT853" s="24" t="s">
        <v>135</v>
      </c>
      <c r="AU853" s="24" t="s">
        <v>134</v>
      </c>
    </row>
    <row r="854" spans="2:65" s="10" customFormat="1" ht="29.85" customHeight="1">
      <c r="B854" s="176"/>
      <c r="C854" s="177"/>
      <c r="D854" s="190" t="s">
        <v>69</v>
      </c>
      <c r="E854" s="191" t="s">
        <v>1482</v>
      </c>
      <c r="F854" s="191" t="s">
        <v>1483</v>
      </c>
      <c r="G854" s="177"/>
      <c r="H854" s="177"/>
      <c r="I854" s="180"/>
      <c r="J854" s="192">
        <f>BK854</f>
        <v>0</v>
      </c>
      <c r="K854" s="177"/>
      <c r="L854" s="182"/>
      <c r="M854" s="183"/>
      <c r="N854" s="184"/>
      <c r="O854" s="184"/>
      <c r="P854" s="185">
        <f>SUM(P855:P862)</f>
        <v>0</v>
      </c>
      <c r="Q854" s="184"/>
      <c r="R854" s="185">
        <f>SUM(R855:R862)</f>
        <v>0</v>
      </c>
      <c r="S854" s="184"/>
      <c r="T854" s="186">
        <f>SUM(T855:T862)</f>
        <v>0</v>
      </c>
      <c r="AR854" s="187" t="s">
        <v>78</v>
      </c>
      <c r="AT854" s="188" t="s">
        <v>69</v>
      </c>
      <c r="AU854" s="188" t="s">
        <v>78</v>
      </c>
      <c r="AY854" s="187" t="s">
        <v>126</v>
      </c>
      <c r="BK854" s="189">
        <f>SUM(BK855:BK862)</f>
        <v>0</v>
      </c>
    </row>
    <row r="855" spans="2:65" s="1" customFormat="1" ht="22.5" customHeight="1">
      <c r="B855" s="41"/>
      <c r="C855" s="193" t="s">
        <v>681</v>
      </c>
      <c r="D855" s="193" t="s">
        <v>129</v>
      </c>
      <c r="E855" s="194" t="s">
        <v>6737</v>
      </c>
      <c r="F855" s="195" t="s">
        <v>6738</v>
      </c>
      <c r="G855" s="196" t="s">
        <v>489</v>
      </c>
      <c r="H855" s="197">
        <v>10</v>
      </c>
      <c r="I855" s="198"/>
      <c r="J855" s="199">
        <f>ROUND(I855*H855,2)</f>
        <v>0</v>
      </c>
      <c r="K855" s="195" t="s">
        <v>21</v>
      </c>
      <c r="L855" s="61"/>
      <c r="M855" s="200" t="s">
        <v>21</v>
      </c>
      <c r="N855" s="201" t="s">
        <v>42</v>
      </c>
      <c r="O855" s="42"/>
      <c r="P855" s="202">
        <f>O855*H855</f>
        <v>0</v>
      </c>
      <c r="Q855" s="202">
        <v>0</v>
      </c>
      <c r="R855" s="202">
        <f>Q855*H855</f>
        <v>0</v>
      </c>
      <c r="S855" s="202">
        <v>0</v>
      </c>
      <c r="T855" s="203">
        <f>S855*H855</f>
        <v>0</v>
      </c>
      <c r="AR855" s="24" t="s">
        <v>133</v>
      </c>
      <c r="AT855" s="24" t="s">
        <v>129</v>
      </c>
      <c r="AU855" s="24" t="s">
        <v>134</v>
      </c>
      <c r="AY855" s="24" t="s">
        <v>126</v>
      </c>
      <c r="BE855" s="204">
        <f>IF(N855="základní",J855,0)</f>
        <v>0</v>
      </c>
      <c r="BF855" s="204">
        <f>IF(N855="snížená",J855,0)</f>
        <v>0</v>
      </c>
      <c r="BG855" s="204">
        <f>IF(N855="zákl. přenesená",J855,0)</f>
        <v>0</v>
      </c>
      <c r="BH855" s="204">
        <f>IF(N855="sníž. přenesená",J855,0)</f>
        <v>0</v>
      </c>
      <c r="BI855" s="204">
        <f>IF(N855="nulová",J855,0)</f>
        <v>0</v>
      </c>
      <c r="BJ855" s="24" t="s">
        <v>134</v>
      </c>
      <c r="BK855" s="204">
        <f>ROUND(I855*H855,2)</f>
        <v>0</v>
      </c>
      <c r="BL855" s="24" t="s">
        <v>133</v>
      </c>
      <c r="BM855" s="24" t="s">
        <v>1070</v>
      </c>
    </row>
    <row r="856" spans="2:65" s="1" customFormat="1" ht="13.5">
      <c r="B856" s="41"/>
      <c r="C856" s="63"/>
      <c r="D856" s="205" t="s">
        <v>135</v>
      </c>
      <c r="E856" s="63"/>
      <c r="F856" s="206" t="s">
        <v>6738</v>
      </c>
      <c r="G856" s="63"/>
      <c r="H856" s="63"/>
      <c r="I856" s="163"/>
      <c r="J856" s="63"/>
      <c r="K856" s="63"/>
      <c r="L856" s="61"/>
      <c r="M856" s="207"/>
      <c r="N856" s="42"/>
      <c r="O856" s="42"/>
      <c r="P856" s="42"/>
      <c r="Q856" s="42"/>
      <c r="R856" s="42"/>
      <c r="S856" s="42"/>
      <c r="T856" s="78"/>
      <c r="AT856" s="24" t="s">
        <v>135</v>
      </c>
      <c r="AU856" s="24" t="s">
        <v>134</v>
      </c>
    </row>
    <row r="857" spans="2:65" s="1" customFormat="1" ht="22.5" customHeight="1">
      <c r="B857" s="41"/>
      <c r="C857" s="193" t="s">
        <v>1071</v>
      </c>
      <c r="D857" s="193" t="s">
        <v>129</v>
      </c>
      <c r="E857" s="194" t="s">
        <v>6739</v>
      </c>
      <c r="F857" s="195" t="s">
        <v>6740</v>
      </c>
      <c r="G857" s="196" t="s">
        <v>169</v>
      </c>
      <c r="H857" s="197">
        <v>24</v>
      </c>
      <c r="I857" s="198"/>
      <c r="J857" s="199">
        <f>ROUND(I857*H857,2)</f>
        <v>0</v>
      </c>
      <c r="K857" s="195" t="s">
        <v>21</v>
      </c>
      <c r="L857" s="61"/>
      <c r="M857" s="200" t="s">
        <v>21</v>
      </c>
      <c r="N857" s="201" t="s">
        <v>42</v>
      </c>
      <c r="O857" s="42"/>
      <c r="P857" s="202">
        <f>O857*H857</f>
        <v>0</v>
      </c>
      <c r="Q857" s="202">
        <v>0</v>
      </c>
      <c r="R857" s="202">
        <f>Q857*H857</f>
        <v>0</v>
      </c>
      <c r="S857" s="202">
        <v>0</v>
      </c>
      <c r="T857" s="203">
        <f>S857*H857</f>
        <v>0</v>
      </c>
      <c r="AR857" s="24" t="s">
        <v>133</v>
      </c>
      <c r="AT857" s="24" t="s">
        <v>129</v>
      </c>
      <c r="AU857" s="24" t="s">
        <v>134</v>
      </c>
      <c r="AY857" s="24" t="s">
        <v>126</v>
      </c>
      <c r="BE857" s="204">
        <f>IF(N857="základní",J857,0)</f>
        <v>0</v>
      </c>
      <c r="BF857" s="204">
        <f>IF(N857="snížená",J857,0)</f>
        <v>0</v>
      </c>
      <c r="BG857" s="204">
        <f>IF(N857="zákl. přenesená",J857,0)</f>
        <v>0</v>
      </c>
      <c r="BH857" s="204">
        <f>IF(N857="sníž. přenesená",J857,0)</f>
        <v>0</v>
      </c>
      <c r="BI857" s="204">
        <f>IF(N857="nulová",J857,0)</f>
        <v>0</v>
      </c>
      <c r="BJ857" s="24" t="s">
        <v>134</v>
      </c>
      <c r="BK857" s="204">
        <f>ROUND(I857*H857,2)</f>
        <v>0</v>
      </c>
      <c r="BL857" s="24" t="s">
        <v>133</v>
      </c>
      <c r="BM857" s="24" t="s">
        <v>1074</v>
      </c>
    </row>
    <row r="858" spans="2:65" s="1" customFormat="1" ht="13.5">
      <c r="B858" s="41"/>
      <c r="C858" s="63"/>
      <c r="D858" s="205" t="s">
        <v>135</v>
      </c>
      <c r="E858" s="63"/>
      <c r="F858" s="206" t="s">
        <v>6740</v>
      </c>
      <c r="G858" s="63"/>
      <c r="H858" s="63"/>
      <c r="I858" s="163"/>
      <c r="J858" s="63"/>
      <c r="K858" s="63"/>
      <c r="L858" s="61"/>
      <c r="M858" s="207"/>
      <c r="N858" s="42"/>
      <c r="O858" s="42"/>
      <c r="P858" s="42"/>
      <c r="Q858" s="42"/>
      <c r="R858" s="42"/>
      <c r="S858" s="42"/>
      <c r="T858" s="78"/>
      <c r="AT858" s="24" t="s">
        <v>135</v>
      </c>
      <c r="AU858" s="24" t="s">
        <v>134</v>
      </c>
    </row>
    <row r="859" spans="2:65" s="1" customFormat="1" ht="22.5" customHeight="1">
      <c r="B859" s="41"/>
      <c r="C859" s="193" t="s">
        <v>694</v>
      </c>
      <c r="D859" s="193" t="s">
        <v>129</v>
      </c>
      <c r="E859" s="194" t="s">
        <v>1499</v>
      </c>
      <c r="F859" s="195" t="s">
        <v>1500</v>
      </c>
      <c r="G859" s="196" t="s">
        <v>380</v>
      </c>
      <c r="H859" s="197">
        <v>4</v>
      </c>
      <c r="I859" s="198"/>
      <c r="J859" s="199">
        <f>ROUND(I859*H859,2)</f>
        <v>0</v>
      </c>
      <c r="K859" s="195" t="s">
        <v>21</v>
      </c>
      <c r="L859" s="61"/>
      <c r="M859" s="200" t="s">
        <v>21</v>
      </c>
      <c r="N859" s="201" t="s">
        <v>42</v>
      </c>
      <c r="O859" s="42"/>
      <c r="P859" s="202">
        <f>O859*H859</f>
        <v>0</v>
      </c>
      <c r="Q859" s="202">
        <v>0</v>
      </c>
      <c r="R859" s="202">
        <f>Q859*H859</f>
        <v>0</v>
      </c>
      <c r="S859" s="202">
        <v>0</v>
      </c>
      <c r="T859" s="203">
        <f>S859*H859</f>
        <v>0</v>
      </c>
      <c r="AR859" s="24" t="s">
        <v>133</v>
      </c>
      <c r="AT859" s="24" t="s">
        <v>129</v>
      </c>
      <c r="AU859" s="24" t="s">
        <v>134</v>
      </c>
      <c r="AY859" s="24" t="s">
        <v>126</v>
      </c>
      <c r="BE859" s="204">
        <f>IF(N859="základní",J859,0)</f>
        <v>0</v>
      </c>
      <c r="BF859" s="204">
        <f>IF(N859="snížená",J859,0)</f>
        <v>0</v>
      </c>
      <c r="BG859" s="204">
        <f>IF(N859="zákl. přenesená",J859,0)</f>
        <v>0</v>
      </c>
      <c r="BH859" s="204">
        <f>IF(N859="sníž. přenesená",J859,0)</f>
        <v>0</v>
      </c>
      <c r="BI859" s="204">
        <f>IF(N859="nulová",J859,0)</f>
        <v>0</v>
      </c>
      <c r="BJ859" s="24" t="s">
        <v>134</v>
      </c>
      <c r="BK859" s="204">
        <f>ROUND(I859*H859,2)</f>
        <v>0</v>
      </c>
      <c r="BL859" s="24" t="s">
        <v>133</v>
      </c>
      <c r="BM859" s="24" t="s">
        <v>1142</v>
      </c>
    </row>
    <row r="860" spans="2:65" s="1" customFormat="1" ht="13.5">
      <c r="B860" s="41"/>
      <c r="C860" s="63"/>
      <c r="D860" s="205" t="s">
        <v>135</v>
      </c>
      <c r="E860" s="63"/>
      <c r="F860" s="206" t="s">
        <v>1500</v>
      </c>
      <c r="G860" s="63"/>
      <c r="H860" s="63"/>
      <c r="I860" s="163"/>
      <c r="J860" s="63"/>
      <c r="K860" s="63"/>
      <c r="L860" s="61"/>
      <c r="M860" s="207"/>
      <c r="N860" s="42"/>
      <c r="O860" s="42"/>
      <c r="P860" s="42"/>
      <c r="Q860" s="42"/>
      <c r="R860" s="42"/>
      <c r="S860" s="42"/>
      <c r="T860" s="78"/>
      <c r="AT860" s="24" t="s">
        <v>135</v>
      </c>
      <c r="AU860" s="24" t="s">
        <v>134</v>
      </c>
    </row>
    <row r="861" spans="2:65" s="1" customFormat="1" ht="22.5" customHeight="1">
      <c r="B861" s="41"/>
      <c r="C861" s="193" t="s">
        <v>1143</v>
      </c>
      <c r="D861" s="193" t="s">
        <v>129</v>
      </c>
      <c r="E861" s="194" t="s">
        <v>1502</v>
      </c>
      <c r="F861" s="195" t="s">
        <v>1503</v>
      </c>
      <c r="G861" s="196" t="s">
        <v>380</v>
      </c>
      <c r="H861" s="197">
        <v>4</v>
      </c>
      <c r="I861" s="198"/>
      <c r="J861" s="199">
        <f>ROUND(I861*H861,2)</f>
        <v>0</v>
      </c>
      <c r="K861" s="195" t="s">
        <v>21</v>
      </c>
      <c r="L861" s="61"/>
      <c r="M861" s="200" t="s">
        <v>21</v>
      </c>
      <c r="N861" s="201" t="s">
        <v>42</v>
      </c>
      <c r="O861" s="42"/>
      <c r="P861" s="202">
        <f>O861*H861</f>
        <v>0</v>
      </c>
      <c r="Q861" s="202">
        <v>0</v>
      </c>
      <c r="R861" s="202">
        <f>Q861*H861</f>
        <v>0</v>
      </c>
      <c r="S861" s="202">
        <v>0</v>
      </c>
      <c r="T861" s="203">
        <f>S861*H861</f>
        <v>0</v>
      </c>
      <c r="AR861" s="24" t="s">
        <v>133</v>
      </c>
      <c r="AT861" s="24" t="s">
        <v>129</v>
      </c>
      <c r="AU861" s="24" t="s">
        <v>134</v>
      </c>
      <c r="AY861" s="24" t="s">
        <v>126</v>
      </c>
      <c r="BE861" s="204">
        <f>IF(N861="základní",J861,0)</f>
        <v>0</v>
      </c>
      <c r="BF861" s="204">
        <f>IF(N861="snížená",J861,0)</f>
        <v>0</v>
      </c>
      <c r="BG861" s="204">
        <f>IF(N861="zákl. přenesená",J861,0)</f>
        <v>0</v>
      </c>
      <c r="BH861" s="204">
        <f>IF(N861="sníž. přenesená",J861,0)</f>
        <v>0</v>
      </c>
      <c r="BI861" s="204">
        <f>IF(N861="nulová",J861,0)</f>
        <v>0</v>
      </c>
      <c r="BJ861" s="24" t="s">
        <v>134</v>
      </c>
      <c r="BK861" s="204">
        <f>ROUND(I861*H861,2)</f>
        <v>0</v>
      </c>
      <c r="BL861" s="24" t="s">
        <v>133</v>
      </c>
      <c r="BM861" s="24" t="s">
        <v>1146</v>
      </c>
    </row>
    <row r="862" spans="2:65" s="1" customFormat="1" ht="13.5">
      <c r="B862" s="41"/>
      <c r="C862" s="63"/>
      <c r="D862" s="208" t="s">
        <v>135</v>
      </c>
      <c r="E862" s="63"/>
      <c r="F862" s="209" t="s">
        <v>1503</v>
      </c>
      <c r="G862" s="63"/>
      <c r="H862" s="63"/>
      <c r="I862" s="163"/>
      <c r="J862" s="63"/>
      <c r="K862" s="63"/>
      <c r="L862" s="61"/>
      <c r="M862" s="207"/>
      <c r="N862" s="42"/>
      <c r="O862" s="42"/>
      <c r="P862" s="42"/>
      <c r="Q862" s="42"/>
      <c r="R862" s="42"/>
      <c r="S862" s="42"/>
      <c r="T862" s="78"/>
      <c r="AT862" s="24" t="s">
        <v>135</v>
      </c>
      <c r="AU862" s="24" t="s">
        <v>134</v>
      </c>
    </row>
    <row r="863" spans="2:65" s="10" customFormat="1" ht="29.85" customHeight="1">
      <c r="B863" s="176"/>
      <c r="C863" s="177"/>
      <c r="D863" s="190" t="s">
        <v>69</v>
      </c>
      <c r="E863" s="191" t="s">
        <v>1505</v>
      </c>
      <c r="F863" s="191" t="s">
        <v>1506</v>
      </c>
      <c r="G863" s="177"/>
      <c r="H863" s="177"/>
      <c r="I863" s="180"/>
      <c r="J863" s="192">
        <f>BK863</f>
        <v>0</v>
      </c>
      <c r="K863" s="177"/>
      <c r="L863" s="182"/>
      <c r="M863" s="183"/>
      <c r="N863" s="184"/>
      <c r="O863" s="184"/>
      <c r="P863" s="185">
        <f>SUM(P864:P891)</f>
        <v>0</v>
      </c>
      <c r="Q863" s="184"/>
      <c r="R863" s="185">
        <f>SUM(R864:R891)</f>
        <v>0</v>
      </c>
      <c r="S863" s="184"/>
      <c r="T863" s="186">
        <f>SUM(T864:T891)</f>
        <v>0</v>
      </c>
      <c r="AR863" s="187" t="s">
        <v>78</v>
      </c>
      <c r="AT863" s="188" t="s">
        <v>69</v>
      </c>
      <c r="AU863" s="188" t="s">
        <v>78</v>
      </c>
      <c r="AY863" s="187" t="s">
        <v>126</v>
      </c>
      <c r="BK863" s="189">
        <f>SUM(BK864:BK891)</f>
        <v>0</v>
      </c>
    </row>
    <row r="864" spans="2:65" s="1" customFormat="1" ht="22.5" customHeight="1">
      <c r="B864" s="41"/>
      <c r="C864" s="193" t="s">
        <v>698</v>
      </c>
      <c r="D864" s="193" t="s">
        <v>129</v>
      </c>
      <c r="E864" s="194" t="s">
        <v>1508</v>
      </c>
      <c r="F864" s="195" t="s">
        <v>1509</v>
      </c>
      <c r="G864" s="196" t="s">
        <v>169</v>
      </c>
      <c r="H864" s="197">
        <v>5</v>
      </c>
      <c r="I864" s="198"/>
      <c r="J864" s="199">
        <f>ROUND(I864*H864,2)</f>
        <v>0</v>
      </c>
      <c r="K864" s="195" t="s">
        <v>21</v>
      </c>
      <c r="L864" s="61"/>
      <c r="M864" s="200" t="s">
        <v>21</v>
      </c>
      <c r="N864" s="201" t="s">
        <v>42</v>
      </c>
      <c r="O864" s="42"/>
      <c r="P864" s="202">
        <f>O864*H864</f>
        <v>0</v>
      </c>
      <c r="Q864" s="202">
        <v>0</v>
      </c>
      <c r="R864" s="202">
        <f>Q864*H864</f>
        <v>0</v>
      </c>
      <c r="S864" s="202">
        <v>0</v>
      </c>
      <c r="T864" s="203">
        <f>S864*H864</f>
        <v>0</v>
      </c>
      <c r="AR864" s="24" t="s">
        <v>133</v>
      </c>
      <c r="AT864" s="24" t="s">
        <v>129</v>
      </c>
      <c r="AU864" s="24" t="s">
        <v>134</v>
      </c>
      <c r="AY864" s="24" t="s">
        <v>126</v>
      </c>
      <c r="BE864" s="204">
        <f>IF(N864="základní",J864,0)</f>
        <v>0</v>
      </c>
      <c r="BF864" s="204">
        <f>IF(N864="snížená",J864,0)</f>
        <v>0</v>
      </c>
      <c r="BG864" s="204">
        <f>IF(N864="zákl. přenesená",J864,0)</f>
        <v>0</v>
      </c>
      <c r="BH864" s="204">
        <f>IF(N864="sníž. přenesená",J864,0)</f>
        <v>0</v>
      </c>
      <c r="BI864" s="204">
        <f>IF(N864="nulová",J864,0)</f>
        <v>0</v>
      </c>
      <c r="BJ864" s="24" t="s">
        <v>134</v>
      </c>
      <c r="BK864" s="204">
        <f>ROUND(I864*H864,2)</f>
        <v>0</v>
      </c>
      <c r="BL864" s="24" t="s">
        <v>133</v>
      </c>
      <c r="BM864" s="24" t="s">
        <v>1149</v>
      </c>
    </row>
    <row r="865" spans="2:65" s="1" customFormat="1" ht="13.5">
      <c r="B865" s="41"/>
      <c r="C865" s="63"/>
      <c r="D865" s="205" t="s">
        <v>135</v>
      </c>
      <c r="E865" s="63"/>
      <c r="F865" s="206" t="s">
        <v>1509</v>
      </c>
      <c r="G865" s="63"/>
      <c r="H865" s="63"/>
      <c r="I865" s="163"/>
      <c r="J865" s="63"/>
      <c r="K865" s="63"/>
      <c r="L865" s="61"/>
      <c r="M865" s="207"/>
      <c r="N865" s="42"/>
      <c r="O865" s="42"/>
      <c r="P865" s="42"/>
      <c r="Q865" s="42"/>
      <c r="R865" s="42"/>
      <c r="S865" s="42"/>
      <c r="T865" s="78"/>
      <c r="AT865" s="24" t="s">
        <v>135</v>
      </c>
      <c r="AU865" s="24" t="s">
        <v>134</v>
      </c>
    </row>
    <row r="866" spans="2:65" s="1" customFormat="1" ht="22.5" customHeight="1">
      <c r="B866" s="41"/>
      <c r="C866" s="193" t="s">
        <v>1153</v>
      </c>
      <c r="D866" s="193" t="s">
        <v>129</v>
      </c>
      <c r="E866" s="194" t="s">
        <v>1511</v>
      </c>
      <c r="F866" s="195" t="s">
        <v>1512</v>
      </c>
      <c r="G866" s="196" t="s">
        <v>169</v>
      </c>
      <c r="H866" s="197">
        <v>25</v>
      </c>
      <c r="I866" s="198"/>
      <c r="J866" s="199">
        <f>ROUND(I866*H866,2)</f>
        <v>0</v>
      </c>
      <c r="K866" s="195" t="s">
        <v>21</v>
      </c>
      <c r="L866" s="61"/>
      <c r="M866" s="200" t="s">
        <v>21</v>
      </c>
      <c r="N866" s="201" t="s">
        <v>42</v>
      </c>
      <c r="O866" s="42"/>
      <c r="P866" s="202">
        <f>O866*H866</f>
        <v>0</v>
      </c>
      <c r="Q866" s="202">
        <v>0</v>
      </c>
      <c r="R866" s="202">
        <f>Q866*H866</f>
        <v>0</v>
      </c>
      <c r="S866" s="202">
        <v>0</v>
      </c>
      <c r="T866" s="203">
        <f>S866*H866</f>
        <v>0</v>
      </c>
      <c r="AR866" s="24" t="s">
        <v>133</v>
      </c>
      <c r="AT866" s="24" t="s">
        <v>129</v>
      </c>
      <c r="AU866" s="24" t="s">
        <v>134</v>
      </c>
      <c r="AY866" s="24" t="s">
        <v>126</v>
      </c>
      <c r="BE866" s="204">
        <f>IF(N866="základní",J866,0)</f>
        <v>0</v>
      </c>
      <c r="BF866" s="204">
        <f>IF(N866="snížená",J866,0)</f>
        <v>0</v>
      </c>
      <c r="BG866" s="204">
        <f>IF(N866="zákl. přenesená",J866,0)</f>
        <v>0</v>
      </c>
      <c r="BH866" s="204">
        <f>IF(N866="sníž. přenesená",J866,0)</f>
        <v>0</v>
      </c>
      <c r="BI866" s="204">
        <f>IF(N866="nulová",J866,0)</f>
        <v>0</v>
      </c>
      <c r="BJ866" s="24" t="s">
        <v>134</v>
      </c>
      <c r="BK866" s="204">
        <f>ROUND(I866*H866,2)</f>
        <v>0</v>
      </c>
      <c r="BL866" s="24" t="s">
        <v>133</v>
      </c>
      <c r="BM866" s="24" t="s">
        <v>1156</v>
      </c>
    </row>
    <row r="867" spans="2:65" s="1" customFormat="1" ht="13.5">
      <c r="B867" s="41"/>
      <c r="C867" s="63"/>
      <c r="D867" s="205" t="s">
        <v>135</v>
      </c>
      <c r="E867" s="63"/>
      <c r="F867" s="206" t="s">
        <v>1512</v>
      </c>
      <c r="G867" s="63"/>
      <c r="H867" s="63"/>
      <c r="I867" s="163"/>
      <c r="J867" s="63"/>
      <c r="K867" s="63"/>
      <c r="L867" s="61"/>
      <c r="M867" s="207"/>
      <c r="N867" s="42"/>
      <c r="O867" s="42"/>
      <c r="P867" s="42"/>
      <c r="Q867" s="42"/>
      <c r="R867" s="42"/>
      <c r="S867" s="42"/>
      <c r="T867" s="78"/>
      <c r="AT867" s="24" t="s">
        <v>135</v>
      </c>
      <c r="AU867" s="24" t="s">
        <v>134</v>
      </c>
    </row>
    <row r="868" spans="2:65" s="1" customFormat="1" ht="22.5" customHeight="1">
      <c r="B868" s="41"/>
      <c r="C868" s="193" t="s">
        <v>703</v>
      </c>
      <c r="D868" s="193" t="s">
        <v>129</v>
      </c>
      <c r="E868" s="194" t="s">
        <v>1515</v>
      </c>
      <c r="F868" s="195" t="s">
        <v>1516</v>
      </c>
      <c r="G868" s="196" t="s">
        <v>169</v>
      </c>
      <c r="H868" s="197">
        <v>2</v>
      </c>
      <c r="I868" s="198"/>
      <c r="J868" s="199">
        <f>ROUND(I868*H868,2)</f>
        <v>0</v>
      </c>
      <c r="K868" s="195" t="s">
        <v>21</v>
      </c>
      <c r="L868" s="61"/>
      <c r="M868" s="200" t="s">
        <v>21</v>
      </c>
      <c r="N868" s="201" t="s">
        <v>42</v>
      </c>
      <c r="O868" s="42"/>
      <c r="P868" s="202">
        <f>O868*H868</f>
        <v>0</v>
      </c>
      <c r="Q868" s="202">
        <v>0</v>
      </c>
      <c r="R868" s="202">
        <f>Q868*H868</f>
        <v>0</v>
      </c>
      <c r="S868" s="202">
        <v>0</v>
      </c>
      <c r="T868" s="203">
        <f>S868*H868</f>
        <v>0</v>
      </c>
      <c r="AR868" s="24" t="s">
        <v>133</v>
      </c>
      <c r="AT868" s="24" t="s">
        <v>129</v>
      </c>
      <c r="AU868" s="24" t="s">
        <v>134</v>
      </c>
      <c r="AY868" s="24" t="s">
        <v>126</v>
      </c>
      <c r="BE868" s="204">
        <f>IF(N868="základní",J868,0)</f>
        <v>0</v>
      </c>
      <c r="BF868" s="204">
        <f>IF(N868="snížená",J868,0)</f>
        <v>0</v>
      </c>
      <c r="BG868" s="204">
        <f>IF(N868="zákl. přenesená",J868,0)</f>
        <v>0</v>
      </c>
      <c r="BH868" s="204">
        <f>IF(N868="sníž. přenesená",J868,0)</f>
        <v>0</v>
      </c>
      <c r="BI868" s="204">
        <f>IF(N868="nulová",J868,0)</f>
        <v>0</v>
      </c>
      <c r="BJ868" s="24" t="s">
        <v>134</v>
      </c>
      <c r="BK868" s="204">
        <f>ROUND(I868*H868,2)</f>
        <v>0</v>
      </c>
      <c r="BL868" s="24" t="s">
        <v>133</v>
      </c>
      <c r="BM868" s="24" t="s">
        <v>1159</v>
      </c>
    </row>
    <row r="869" spans="2:65" s="1" customFormat="1" ht="13.5">
      <c r="B869" s="41"/>
      <c r="C869" s="63"/>
      <c r="D869" s="205" t="s">
        <v>135</v>
      </c>
      <c r="E869" s="63"/>
      <c r="F869" s="206" t="s">
        <v>1516</v>
      </c>
      <c r="G869" s="63"/>
      <c r="H869" s="63"/>
      <c r="I869" s="163"/>
      <c r="J869" s="63"/>
      <c r="K869" s="63"/>
      <c r="L869" s="61"/>
      <c r="M869" s="207"/>
      <c r="N869" s="42"/>
      <c r="O869" s="42"/>
      <c r="P869" s="42"/>
      <c r="Q869" s="42"/>
      <c r="R869" s="42"/>
      <c r="S869" s="42"/>
      <c r="T869" s="78"/>
      <c r="AT869" s="24" t="s">
        <v>135</v>
      </c>
      <c r="AU869" s="24" t="s">
        <v>134</v>
      </c>
    </row>
    <row r="870" spans="2:65" s="1" customFormat="1" ht="22.5" customHeight="1">
      <c r="B870" s="41"/>
      <c r="C870" s="193" t="s">
        <v>1160</v>
      </c>
      <c r="D870" s="193" t="s">
        <v>129</v>
      </c>
      <c r="E870" s="194" t="s">
        <v>1518</v>
      </c>
      <c r="F870" s="195" t="s">
        <v>1519</v>
      </c>
      <c r="G870" s="196" t="s">
        <v>169</v>
      </c>
      <c r="H870" s="197">
        <v>5</v>
      </c>
      <c r="I870" s="198"/>
      <c r="J870" s="199">
        <f>ROUND(I870*H870,2)</f>
        <v>0</v>
      </c>
      <c r="K870" s="195" t="s">
        <v>21</v>
      </c>
      <c r="L870" s="61"/>
      <c r="M870" s="200" t="s">
        <v>21</v>
      </c>
      <c r="N870" s="201" t="s">
        <v>42</v>
      </c>
      <c r="O870" s="42"/>
      <c r="P870" s="202">
        <f>O870*H870</f>
        <v>0</v>
      </c>
      <c r="Q870" s="202">
        <v>0</v>
      </c>
      <c r="R870" s="202">
        <f>Q870*H870</f>
        <v>0</v>
      </c>
      <c r="S870" s="202">
        <v>0</v>
      </c>
      <c r="T870" s="203">
        <f>S870*H870</f>
        <v>0</v>
      </c>
      <c r="AR870" s="24" t="s">
        <v>133</v>
      </c>
      <c r="AT870" s="24" t="s">
        <v>129</v>
      </c>
      <c r="AU870" s="24" t="s">
        <v>134</v>
      </c>
      <c r="AY870" s="24" t="s">
        <v>126</v>
      </c>
      <c r="BE870" s="204">
        <f>IF(N870="základní",J870,0)</f>
        <v>0</v>
      </c>
      <c r="BF870" s="204">
        <f>IF(N870="snížená",J870,0)</f>
        <v>0</v>
      </c>
      <c r="BG870" s="204">
        <f>IF(N870="zákl. přenesená",J870,0)</f>
        <v>0</v>
      </c>
      <c r="BH870" s="204">
        <f>IF(N870="sníž. přenesená",J870,0)</f>
        <v>0</v>
      </c>
      <c r="BI870" s="204">
        <f>IF(N870="nulová",J870,0)</f>
        <v>0</v>
      </c>
      <c r="BJ870" s="24" t="s">
        <v>134</v>
      </c>
      <c r="BK870" s="204">
        <f>ROUND(I870*H870,2)</f>
        <v>0</v>
      </c>
      <c r="BL870" s="24" t="s">
        <v>133</v>
      </c>
      <c r="BM870" s="24" t="s">
        <v>1163</v>
      </c>
    </row>
    <row r="871" spans="2:65" s="1" customFormat="1" ht="13.5">
      <c r="B871" s="41"/>
      <c r="C871" s="63"/>
      <c r="D871" s="205" t="s">
        <v>135</v>
      </c>
      <c r="E871" s="63"/>
      <c r="F871" s="206" t="s">
        <v>1519</v>
      </c>
      <c r="G871" s="63"/>
      <c r="H871" s="63"/>
      <c r="I871" s="163"/>
      <c r="J871" s="63"/>
      <c r="K871" s="63"/>
      <c r="L871" s="61"/>
      <c r="M871" s="207"/>
      <c r="N871" s="42"/>
      <c r="O871" s="42"/>
      <c r="P871" s="42"/>
      <c r="Q871" s="42"/>
      <c r="R871" s="42"/>
      <c r="S871" s="42"/>
      <c r="T871" s="78"/>
      <c r="AT871" s="24" t="s">
        <v>135</v>
      </c>
      <c r="AU871" s="24" t="s">
        <v>134</v>
      </c>
    </row>
    <row r="872" spans="2:65" s="1" customFormat="1" ht="22.5" customHeight="1">
      <c r="B872" s="41"/>
      <c r="C872" s="193" t="s">
        <v>706</v>
      </c>
      <c r="D872" s="193" t="s">
        <v>129</v>
      </c>
      <c r="E872" s="194" t="s">
        <v>1522</v>
      </c>
      <c r="F872" s="195" t="s">
        <v>1523</v>
      </c>
      <c r="G872" s="196" t="s">
        <v>169</v>
      </c>
      <c r="H872" s="197">
        <v>20</v>
      </c>
      <c r="I872" s="198"/>
      <c r="J872" s="199">
        <f>ROUND(I872*H872,2)</f>
        <v>0</v>
      </c>
      <c r="K872" s="195" t="s">
        <v>21</v>
      </c>
      <c r="L872" s="61"/>
      <c r="M872" s="200" t="s">
        <v>21</v>
      </c>
      <c r="N872" s="201" t="s">
        <v>42</v>
      </c>
      <c r="O872" s="42"/>
      <c r="P872" s="202">
        <f>O872*H872</f>
        <v>0</v>
      </c>
      <c r="Q872" s="202">
        <v>0</v>
      </c>
      <c r="R872" s="202">
        <f>Q872*H872</f>
        <v>0</v>
      </c>
      <c r="S872" s="202">
        <v>0</v>
      </c>
      <c r="T872" s="203">
        <f>S872*H872</f>
        <v>0</v>
      </c>
      <c r="AR872" s="24" t="s">
        <v>133</v>
      </c>
      <c r="AT872" s="24" t="s">
        <v>129</v>
      </c>
      <c r="AU872" s="24" t="s">
        <v>134</v>
      </c>
      <c r="AY872" s="24" t="s">
        <v>126</v>
      </c>
      <c r="BE872" s="204">
        <f>IF(N872="základní",J872,0)</f>
        <v>0</v>
      </c>
      <c r="BF872" s="204">
        <f>IF(N872="snížená",J872,0)</f>
        <v>0</v>
      </c>
      <c r="BG872" s="204">
        <f>IF(N872="zákl. přenesená",J872,0)</f>
        <v>0</v>
      </c>
      <c r="BH872" s="204">
        <f>IF(N872="sníž. přenesená",J872,0)</f>
        <v>0</v>
      </c>
      <c r="BI872" s="204">
        <f>IF(N872="nulová",J872,0)</f>
        <v>0</v>
      </c>
      <c r="BJ872" s="24" t="s">
        <v>134</v>
      </c>
      <c r="BK872" s="204">
        <f>ROUND(I872*H872,2)</f>
        <v>0</v>
      </c>
      <c r="BL872" s="24" t="s">
        <v>133</v>
      </c>
      <c r="BM872" s="24" t="s">
        <v>1169</v>
      </c>
    </row>
    <row r="873" spans="2:65" s="1" customFormat="1" ht="13.5">
      <c r="B873" s="41"/>
      <c r="C873" s="63"/>
      <c r="D873" s="205" t="s">
        <v>135</v>
      </c>
      <c r="E873" s="63"/>
      <c r="F873" s="206" t="s">
        <v>1523</v>
      </c>
      <c r="G873" s="63"/>
      <c r="H873" s="63"/>
      <c r="I873" s="163"/>
      <c r="J873" s="63"/>
      <c r="K873" s="63"/>
      <c r="L873" s="61"/>
      <c r="M873" s="207"/>
      <c r="N873" s="42"/>
      <c r="O873" s="42"/>
      <c r="P873" s="42"/>
      <c r="Q873" s="42"/>
      <c r="R873" s="42"/>
      <c r="S873" s="42"/>
      <c r="T873" s="78"/>
      <c r="AT873" s="24" t="s">
        <v>135</v>
      </c>
      <c r="AU873" s="24" t="s">
        <v>134</v>
      </c>
    </row>
    <row r="874" spans="2:65" s="1" customFormat="1" ht="22.5" customHeight="1">
      <c r="B874" s="41"/>
      <c r="C874" s="193" t="s">
        <v>1170</v>
      </c>
      <c r="D874" s="193" t="s">
        <v>129</v>
      </c>
      <c r="E874" s="194" t="s">
        <v>6741</v>
      </c>
      <c r="F874" s="195" t="s">
        <v>6742</v>
      </c>
      <c r="G874" s="196" t="s">
        <v>169</v>
      </c>
      <c r="H874" s="197">
        <v>12</v>
      </c>
      <c r="I874" s="198"/>
      <c r="J874" s="199">
        <f>ROUND(I874*H874,2)</f>
        <v>0</v>
      </c>
      <c r="K874" s="195" t="s">
        <v>21</v>
      </c>
      <c r="L874" s="61"/>
      <c r="M874" s="200" t="s">
        <v>21</v>
      </c>
      <c r="N874" s="201" t="s">
        <v>42</v>
      </c>
      <c r="O874" s="42"/>
      <c r="P874" s="202">
        <f>O874*H874</f>
        <v>0</v>
      </c>
      <c r="Q874" s="202">
        <v>0</v>
      </c>
      <c r="R874" s="202">
        <f>Q874*H874</f>
        <v>0</v>
      </c>
      <c r="S874" s="202">
        <v>0</v>
      </c>
      <c r="T874" s="203">
        <f>S874*H874</f>
        <v>0</v>
      </c>
      <c r="AR874" s="24" t="s">
        <v>133</v>
      </c>
      <c r="AT874" s="24" t="s">
        <v>129</v>
      </c>
      <c r="AU874" s="24" t="s">
        <v>134</v>
      </c>
      <c r="AY874" s="24" t="s">
        <v>126</v>
      </c>
      <c r="BE874" s="204">
        <f>IF(N874="základní",J874,0)</f>
        <v>0</v>
      </c>
      <c r="BF874" s="204">
        <f>IF(N874="snížená",J874,0)</f>
        <v>0</v>
      </c>
      <c r="BG874" s="204">
        <f>IF(N874="zákl. přenesená",J874,0)</f>
        <v>0</v>
      </c>
      <c r="BH874" s="204">
        <f>IF(N874="sníž. přenesená",J874,0)</f>
        <v>0</v>
      </c>
      <c r="BI874" s="204">
        <f>IF(N874="nulová",J874,0)</f>
        <v>0</v>
      </c>
      <c r="BJ874" s="24" t="s">
        <v>134</v>
      </c>
      <c r="BK874" s="204">
        <f>ROUND(I874*H874,2)</f>
        <v>0</v>
      </c>
      <c r="BL874" s="24" t="s">
        <v>133</v>
      </c>
      <c r="BM874" s="24" t="s">
        <v>1173</v>
      </c>
    </row>
    <row r="875" spans="2:65" s="1" customFormat="1" ht="13.5">
      <c r="B875" s="41"/>
      <c r="C875" s="63"/>
      <c r="D875" s="205" t="s">
        <v>135</v>
      </c>
      <c r="E875" s="63"/>
      <c r="F875" s="206" t="s">
        <v>6742</v>
      </c>
      <c r="G875" s="63"/>
      <c r="H875" s="63"/>
      <c r="I875" s="163"/>
      <c r="J875" s="63"/>
      <c r="K875" s="63"/>
      <c r="L875" s="61"/>
      <c r="M875" s="207"/>
      <c r="N875" s="42"/>
      <c r="O875" s="42"/>
      <c r="P875" s="42"/>
      <c r="Q875" s="42"/>
      <c r="R875" s="42"/>
      <c r="S875" s="42"/>
      <c r="T875" s="78"/>
      <c r="AT875" s="24" t="s">
        <v>135</v>
      </c>
      <c r="AU875" s="24" t="s">
        <v>134</v>
      </c>
    </row>
    <row r="876" spans="2:65" s="1" customFormat="1" ht="22.5" customHeight="1">
      <c r="B876" s="41"/>
      <c r="C876" s="193" t="s">
        <v>711</v>
      </c>
      <c r="D876" s="193" t="s">
        <v>129</v>
      </c>
      <c r="E876" s="194" t="s">
        <v>1525</v>
      </c>
      <c r="F876" s="195" t="s">
        <v>1526</v>
      </c>
      <c r="G876" s="196" t="s">
        <v>169</v>
      </c>
      <c r="H876" s="197">
        <v>2</v>
      </c>
      <c r="I876" s="198"/>
      <c r="J876" s="199">
        <f>ROUND(I876*H876,2)</f>
        <v>0</v>
      </c>
      <c r="K876" s="195" t="s">
        <v>21</v>
      </c>
      <c r="L876" s="61"/>
      <c r="M876" s="200" t="s">
        <v>21</v>
      </c>
      <c r="N876" s="201" t="s">
        <v>42</v>
      </c>
      <c r="O876" s="42"/>
      <c r="P876" s="202">
        <f>O876*H876</f>
        <v>0</v>
      </c>
      <c r="Q876" s="202">
        <v>0</v>
      </c>
      <c r="R876" s="202">
        <f>Q876*H876</f>
        <v>0</v>
      </c>
      <c r="S876" s="202">
        <v>0</v>
      </c>
      <c r="T876" s="203">
        <f>S876*H876</f>
        <v>0</v>
      </c>
      <c r="AR876" s="24" t="s">
        <v>133</v>
      </c>
      <c r="AT876" s="24" t="s">
        <v>129</v>
      </c>
      <c r="AU876" s="24" t="s">
        <v>134</v>
      </c>
      <c r="AY876" s="24" t="s">
        <v>126</v>
      </c>
      <c r="BE876" s="204">
        <f>IF(N876="základní",J876,0)</f>
        <v>0</v>
      </c>
      <c r="BF876" s="204">
        <f>IF(N876="snížená",J876,0)</f>
        <v>0</v>
      </c>
      <c r="BG876" s="204">
        <f>IF(N876="zákl. přenesená",J876,0)</f>
        <v>0</v>
      </c>
      <c r="BH876" s="204">
        <f>IF(N876="sníž. přenesená",J876,0)</f>
        <v>0</v>
      </c>
      <c r="BI876" s="204">
        <f>IF(N876="nulová",J876,0)</f>
        <v>0</v>
      </c>
      <c r="BJ876" s="24" t="s">
        <v>134</v>
      </c>
      <c r="BK876" s="204">
        <f>ROUND(I876*H876,2)</f>
        <v>0</v>
      </c>
      <c r="BL876" s="24" t="s">
        <v>133</v>
      </c>
      <c r="BM876" s="24" t="s">
        <v>1176</v>
      </c>
    </row>
    <row r="877" spans="2:65" s="1" customFormat="1" ht="13.5">
      <c r="B877" s="41"/>
      <c r="C877" s="63"/>
      <c r="D877" s="205" t="s">
        <v>135</v>
      </c>
      <c r="E877" s="63"/>
      <c r="F877" s="206" t="s">
        <v>1526</v>
      </c>
      <c r="G877" s="63"/>
      <c r="H877" s="63"/>
      <c r="I877" s="163"/>
      <c r="J877" s="63"/>
      <c r="K877" s="63"/>
      <c r="L877" s="61"/>
      <c r="M877" s="207"/>
      <c r="N877" s="42"/>
      <c r="O877" s="42"/>
      <c r="P877" s="42"/>
      <c r="Q877" s="42"/>
      <c r="R877" s="42"/>
      <c r="S877" s="42"/>
      <c r="T877" s="78"/>
      <c r="AT877" s="24" t="s">
        <v>135</v>
      </c>
      <c r="AU877" s="24" t="s">
        <v>134</v>
      </c>
    </row>
    <row r="878" spans="2:65" s="1" customFormat="1" ht="22.5" customHeight="1">
      <c r="B878" s="41"/>
      <c r="C878" s="193" t="s">
        <v>1192</v>
      </c>
      <c r="D878" s="193" t="s">
        <v>129</v>
      </c>
      <c r="E878" s="194" t="s">
        <v>6743</v>
      </c>
      <c r="F878" s="195" t="s">
        <v>6744</v>
      </c>
      <c r="G878" s="196" t="s">
        <v>169</v>
      </c>
      <c r="H878" s="197">
        <v>29</v>
      </c>
      <c r="I878" s="198"/>
      <c r="J878" s="199">
        <f>ROUND(I878*H878,2)</f>
        <v>0</v>
      </c>
      <c r="K878" s="195" t="s">
        <v>21</v>
      </c>
      <c r="L878" s="61"/>
      <c r="M878" s="200" t="s">
        <v>21</v>
      </c>
      <c r="N878" s="201" t="s">
        <v>42</v>
      </c>
      <c r="O878" s="42"/>
      <c r="P878" s="202">
        <f>O878*H878</f>
        <v>0</v>
      </c>
      <c r="Q878" s="202">
        <v>0</v>
      </c>
      <c r="R878" s="202">
        <f>Q878*H878</f>
        <v>0</v>
      </c>
      <c r="S878" s="202">
        <v>0</v>
      </c>
      <c r="T878" s="203">
        <f>S878*H878</f>
        <v>0</v>
      </c>
      <c r="AR878" s="24" t="s">
        <v>133</v>
      </c>
      <c r="AT878" s="24" t="s">
        <v>129</v>
      </c>
      <c r="AU878" s="24" t="s">
        <v>134</v>
      </c>
      <c r="AY878" s="24" t="s">
        <v>126</v>
      </c>
      <c r="BE878" s="204">
        <f>IF(N878="základní",J878,0)</f>
        <v>0</v>
      </c>
      <c r="BF878" s="204">
        <f>IF(N878="snížená",J878,0)</f>
        <v>0</v>
      </c>
      <c r="BG878" s="204">
        <f>IF(N878="zákl. přenesená",J878,0)</f>
        <v>0</v>
      </c>
      <c r="BH878" s="204">
        <f>IF(N878="sníž. přenesená",J878,0)</f>
        <v>0</v>
      </c>
      <c r="BI878" s="204">
        <f>IF(N878="nulová",J878,0)</f>
        <v>0</v>
      </c>
      <c r="BJ878" s="24" t="s">
        <v>134</v>
      </c>
      <c r="BK878" s="204">
        <f>ROUND(I878*H878,2)</f>
        <v>0</v>
      </c>
      <c r="BL878" s="24" t="s">
        <v>133</v>
      </c>
      <c r="BM878" s="24" t="s">
        <v>1195</v>
      </c>
    </row>
    <row r="879" spans="2:65" s="1" customFormat="1" ht="13.5">
      <c r="B879" s="41"/>
      <c r="C879" s="63"/>
      <c r="D879" s="205" t="s">
        <v>135</v>
      </c>
      <c r="E879" s="63"/>
      <c r="F879" s="206" t="s">
        <v>6744</v>
      </c>
      <c r="G879" s="63"/>
      <c r="H879" s="63"/>
      <c r="I879" s="163"/>
      <c r="J879" s="63"/>
      <c r="K879" s="63"/>
      <c r="L879" s="61"/>
      <c r="M879" s="207"/>
      <c r="N879" s="42"/>
      <c r="O879" s="42"/>
      <c r="P879" s="42"/>
      <c r="Q879" s="42"/>
      <c r="R879" s="42"/>
      <c r="S879" s="42"/>
      <c r="T879" s="78"/>
      <c r="AT879" s="24" t="s">
        <v>135</v>
      </c>
      <c r="AU879" s="24" t="s">
        <v>134</v>
      </c>
    </row>
    <row r="880" spans="2:65" s="1" customFormat="1" ht="22.5" customHeight="1">
      <c r="B880" s="41"/>
      <c r="C880" s="193" t="s">
        <v>716</v>
      </c>
      <c r="D880" s="193" t="s">
        <v>129</v>
      </c>
      <c r="E880" s="194" t="s">
        <v>1529</v>
      </c>
      <c r="F880" s="195" t="s">
        <v>1530</v>
      </c>
      <c r="G880" s="196" t="s">
        <v>489</v>
      </c>
      <c r="H880" s="197">
        <v>1</v>
      </c>
      <c r="I880" s="198"/>
      <c r="J880" s="199">
        <f>ROUND(I880*H880,2)</f>
        <v>0</v>
      </c>
      <c r="K880" s="195" t="s">
        <v>21</v>
      </c>
      <c r="L880" s="61"/>
      <c r="M880" s="200" t="s">
        <v>21</v>
      </c>
      <c r="N880" s="201" t="s">
        <v>42</v>
      </c>
      <c r="O880" s="42"/>
      <c r="P880" s="202">
        <f>O880*H880</f>
        <v>0</v>
      </c>
      <c r="Q880" s="202">
        <v>0</v>
      </c>
      <c r="R880" s="202">
        <f>Q880*H880</f>
        <v>0</v>
      </c>
      <c r="S880" s="202">
        <v>0</v>
      </c>
      <c r="T880" s="203">
        <f>S880*H880</f>
        <v>0</v>
      </c>
      <c r="AR880" s="24" t="s">
        <v>133</v>
      </c>
      <c r="AT880" s="24" t="s">
        <v>129</v>
      </c>
      <c r="AU880" s="24" t="s">
        <v>134</v>
      </c>
      <c r="AY880" s="24" t="s">
        <v>126</v>
      </c>
      <c r="BE880" s="204">
        <f>IF(N880="základní",J880,0)</f>
        <v>0</v>
      </c>
      <c r="BF880" s="204">
        <f>IF(N880="snížená",J880,0)</f>
        <v>0</v>
      </c>
      <c r="BG880" s="204">
        <f>IF(N880="zákl. přenesená",J880,0)</f>
        <v>0</v>
      </c>
      <c r="BH880" s="204">
        <f>IF(N880="sníž. přenesená",J880,0)</f>
        <v>0</v>
      </c>
      <c r="BI880" s="204">
        <f>IF(N880="nulová",J880,0)</f>
        <v>0</v>
      </c>
      <c r="BJ880" s="24" t="s">
        <v>134</v>
      </c>
      <c r="BK880" s="204">
        <f>ROUND(I880*H880,2)</f>
        <v>0</v>
      </c>
      <c r="BL880" s="24" t="s">
        <v>133</v>
      </c>
      <c r="BM880" s="24" t="s">
        <v>1212</v>
      </c>
    </row>
    <row r="881" spans="2:65" s="1" customFormat="1" ht="13.5">
      <c r="B881" s="41"/>
      <c r="C881" s="63"/>
      <c r="D881" s="205" t="s">
        <v>135</v>
      </c>
      <c r="E881" s="63"/>
      <c r="F881" s="206" t="s">
        <v>1530</v>
      </c>
      <c r="G881" s="63"/>
      <c r="H881" s="63"/>
      <c r="I881" s="163"/>
      <c r="J881" s="63"/>
      <c r="K881" s="63"/>
      <c r="L881" s="61"/>
      <c r="M881" s="207"/>
      <c r="N881" s="42"/>
      <c r="O881" s="42"/>
      <c r="P881" s="42"/>
      <c r="Q881" s="42"/>
      <c r="R881" s="42"/>
      <c r="S881" s="42"/>
      <c r="T881" s="78"/>
      <c r="AT881" s="24" t="s">
        <v>135</v>
      </c>
      <c r="AU881" s="24" t="s">
        <v>134</v>
      </c>
    </row>
    <row r="882" spans="2:65" s="1" customFormat="1" ht="22.5" customHeight="1">
      <c r="B882" s="41"/>
      <c r="C882" s="193" t="s">
        <v>1213</v>
      </c>
      <c r="D882" s="193" t="s">
        <v>129</v>
      </c>
      <c r="E882" s="194" t="s">
        <v>1532</v>
      </c>
      <c r="F882" s="195" t="s">
        <v>1533</v>
      </c>
      <c r="G882" s="196" t="s">
        <v>489</v>
      </c>
      <c r="H882" s="197">
        <v>10</v>
      </c>
      <c r="I882" s="198"/>
      <c r="J882" s="199">
        <f>ROUND(I882*H882,2)</f>
        <v>0</v>
      </c>
      <c r="K882" s="195" t="s">
        <v>21</v>
      </c>
      <c r="L882" s="61"/>
      <c r="M882" s="200" t="s">
        <v>21</v>
      </c>
      <c r="N882" s="201" t="s">
        <v>42</v>
      </c>
      <c r="O882" s="42"/>
      <c r="P882" s="202">
        <f>O882*H882</f>
        <v>0</v>
      </c>
      <c r="Q882" s="202">
        <v>0</v>
      </c>
      <c r="R882" s="202">
        <f>Q882*H882</f>
        <v>0</v>
      </c>
      <c r="S882" s="202">
        <v>0</v>
      </c>
      <c r="T882" s="203">
        <f>S882*H882</f>
        <v>0</v>
      </c>
      <c r="AR882" s="24" t="s">
        <v>133</v>
      </c>
      <c r="AT882" s="24" t="s">
        <v>129</v>
      </c>
      <c r="AU882" s="24" t="s">
        <v>134</v>
      </c>
      <c r="AY882" s="24" t="s">
        <v>126</v>
      </c>
      <c r="BE882" s="204">
        <f>IF(N882="základní",J882,0)</f>
        <v>0</v>
      </c>
      <c r="BF882" s="204">
        <f>IF(N882="snížená",J882,0)</f>
        <v>0</v>
      </c>
      <c r="BG882" s="204">
        <f>IF(N882="zákl. přenesená",J882,0)</f>
        <v>0</v>
      </c>
      <c r="BH882" s="204">
        <f>IF(N882="sníž. přenesená",J882,0)</f>
        <v>0</v>
      </c>
      <c r="BI882" s="204">
        <f>IF(N882="nulová",J882,0)</f>
        <v>0</v>
      </c>
      <c r="BJ882" s="24" t="s">
        <v>134</v>
      </c>
      <c r="BK882" s="204">
        <f>ROUND(I882*H882,2)</f>
        <v>0</v>
      </c>
      <c r="BL882" s="24" t="s">
        <v>133</v>
      </c>
      <c r="BM882" s="24" t="s">
        <v>1216</v>
      </c>
    </row>
    <row r="883" spans="2:65" s="1" customFormat="1" ht="13.5">
      <c r="B883" s="41"/>
      <c r="C883" s="63"/>
      <c r="D883" s="205" t="s">
        <v>135</v>
      </c>
      <c r="E883" s="63"/>
      <c r="F883" s="206" t="s">
        <v>1533</v>
      </c>
      <c r="G883" s="63"/>
      <c r="H883" s="63"/>
      <c r="I883" s="163"/>
      <c r="J883" s="63"/>
      <c r="K883" s="63"/>
      <c r="L883" s="61"/>
      <c r="M883" s="207"/>
      <c r="N883" s="42"/>
      <c r="O883" s="42"/>
      <c r="P883" s="42"/>
      <c r="Q883" s="42"/>
      <c r="R883" s="42"/>
      <c r="S883" s="42"/>
      <c r="T883" s="78"/>
      <c r="AT883" s="24" t="s">
        <v>135</v>
      </c>
      <c r="AU883" s="24" t="s">
        <v>134</v>
      </c>
    </row>
    <row r="884" spans="2:65" s="1" customFormat="1" ht="22.5" customHeight="1">
      <c r="B884" s="41"/>
      <c r="C884" s="193" t="s">
        <v>722</v>
      </c>
      <c r="D884" s="193" t="s">
        <v>129</v>
      </c>
      <c r="E884" s="194" t="s">
        <v>1536</v>
      </c>
      <c r="F884" s="195" t="s">
        <v>1537</v>
      </c>
      <c r="G884" s="196" t="s">
        <v>489</v>
      </c>
      <c r="H884" s="197">
        <v>1</v>
      </c>
      <c r="I884" s="198"/>
      <c r="J884" s="199">
        <f>ROUND(I884*H884,2)</f>
        <v>0</v>
      </c>
      <c r="K884" s="195" t="s">
        <v>21</v>
      </c>
      <c r="L884" s="61"/>
      <c r="M884" s="200" t="s">
        <v>21</v>
      </c>
      <c r="N884" s="201" t="s">
        <v>42</v>
      </c>
      <c r="O884" s="42"/>
      <c r="P884" s="202">
        <f>O884*H884</f>
        <v>0</v>
      </c>
      <c r="Q884" s="202">
        <v>0</v>
      </c>
      <c r="R884" s="202">
        <f>Q884*H884</f>
        <v>0</v>
      </c>
      <c r="S884" s="202">
        <v>0</v>
      </c>
      <c r="T884" s="203">
        <f>S884*H884</f>
        <v>0</v>
      </c>
      <c r="AR884" s="24" t="s">
        <v>133</v>
      </c>
      <c r="AT884" s="24" t="s">
        <v>129</v>
      </c>
      <c r="AU884" s="24" t="s">
        <v>134</v>
      </c>
      <c r="AY884" s="24" t="s">
        <v>126</v>
      </c>
      <c r="BE884" s="204">
        <f>IF(N884="základní",J884,0)</f>
        <v>0</v>
      </c>
      <c r="BF884" s="204">
        <f>IF(N884="snížená",J884,0)</f>
        <v>0</v>
      </c>
      <c r="BG884" s="204">
        <f>IF(N884="zákl. přenesená",J884,0)</f>
        <v>0</v>
      </c>
      <c r="BH884" s="204">
        <f>IF(N884="sníž. přenesená",J884,0)</f>
        <v>0</v>
      </c>
      <c r="BI884" s="204">
        <f>IF(N884="nulová",J884,0)</f>
        <v>0</v>
      </c>
      <c r="BJ884" s="24" t="s">
        <v>134</v>
      </c>
      <c r="BK884" s="204">
        <f>ROUND(I884*H884,2)</f>
        <v>0</v>
      </c>
      <c r="BL884" s="24" t="s">
        <v>133</v>
      </c>
      <c r="BM884" s="24" t="s">
        <v>1219</v>
      </c>
    </row>
    <row r="885" spans="2:65" s="1" customFormat="1" ht="13.5">
      <c r="B885" s="41"/>
      <c r="C885" s="63"/>
      <c r="D885" s="205" t="s">
        <v>135</v>
      </c>
      <c r="E885" s="63"/>
      <c r="F885" s="206" t="s">
        <v>1537</v>
      </c>
      <c r="G885" s="63"/>
      <c r="H885" s="63"/>
      <c r="I885" s="163"/>
      <c r="J885" s="63"/>
      <c r="K885" s="63"/>
      <c r="L885" s="61"/>
      <c r="M885" s="207"/>
      <c r="N885" s="42"/>
      <c r="O885" s="42"/>
      <c r="P885" s="42"/>
      <c r="Q885" s="42"/>
      <c r="R885" s="42"/>
      <c r="S885" s="42"/>
      <c r="T885" s="78"/>
      <c r="AT885" s="24" t="s">
        <v>135</v>
      </c>
      <c r="AU885" s="24" t="s">
        <v>134</v>
      </c>
    </row>
    <row r="886" spans="2:65" s="1" customFormat="1" ht="22.5" customHeight="1">
      <c r="B886" s="41"/>
      <c r="C886" s="193" t="s">
        <v>1221</v>
      </c>
      <c r="D886" s="193" t="s">
        <v>129</v>
      </c>
      <c r="E886" s="194" t="s">
        <v>1539</v>
      </c>
      <c r="F886" s="195" t="s">
        <v>1540</v>
      </c>
      <c r="G886" s="196" t="s">
        <v>489</v>
      </c>
      <c r="H886" s="197">
        <v>5</v>
      </c>
      <c r="I886" s="198"/>
      <c r="J886" s="199">
        <f>ROUND(I886*H886,2)</f>
        <v>0</v>
      </c>
      <c r="K886" s="195" t="s">
        <v>21</v>
      </c>
      <c r="L886" s="61"/>
      <c r="M886" s="200" t="s">
        <v>21</v>
      </c>
      <c r="N886" s="201" t="s">
        <v>42</v>
      </c>
      <c r="O886" s="42"/>
      <c r="P886" s="202">
        <f>O886*H886</f>
        <v>0</v>
      </c>
      <c r="Q886" s="202">
        <v>0</v>
      </c>
      <c r="R886" s="202">
        <f>Q886*H886</f>
        <v>0</v>
      </c>
      <c r="S886" s="202">
        <v>0</v>
      </c>
      <c r="T886" s="203">
        <f>S886*H886</f>
        <v>0</v>
      </c>
      <c r="AR886" s="24" t="s">
        <v>133</v>
      </c>
      <c r="AT886" s="24" t="s">
        <v>129</v>
      </c>
      <c r="AU886" s="24" t="s">
        <v>134</v>
      </c>
      <c r="AY886" s="24" t="s">
        <v>126</v>
      </c>
      <c r="BE886" s="204">
        <f>IF(N886="základní",J886,0)</f>
        <v>0</v>
      </c>
      <c r="BF886" s="204">
        <f>IF(N886="snížená",J886,0)</f>
        <v>0</v>
      </c>
      <c r="BG886" s="204">
        <f>IF(N886="zákl. přenesená",J886,0)</f>
        <v>0</v>
      </c>
      <c r="BH886" s="204">
        <f>IF(N886="sníž. přenesená",J886,0)</f>
        <v>0</v>
      </c>
      <c r="BI886" s="204">
        <f>IF(N886="nulová",J886,0)</f>
        <v>0</v>
      </c>
      <c r="BJ886" s="24" t="s">
        <v>134</v>
      </c>
      <c r="BK886" s="204">
        <f>ROUND(I886*H886,2)</f>
        <v>0</v>
      </c>
      <c r="BL886" s="24" t="s">
        <v>133</v>
      </c>
      <c r="BM886" s="24" t="s">
        <v>1224</v>
      </c>
    </row>
    <row r="887" spans="2:65" s="1" customFormat="1" ht="13.5">
      <c r="B887" s="41"/>
      <c r="C887" s="63"/>
      <c r="D887" s="205" t="s">
        <v>135</v>
      </c>
      <c r="E887" s="63"/>
      <c r="F887" s="206" t="s">
        <v>1540</v>
      </c>
      <c r="G887" s="63"/>
      <c r="H887" s="63"/>
      <c r="I887" s="163"/>
      <c r="J887" s="63"/>
      <c r="K887" s="63"/>
      <c r="L887" s="61"/>
      <c r="M887" s="207"/>
      <c r="N887" s="42"/>
      <c r="O887" s="42"/>
      <c r="P887" s="42"/>
      <c r="Q887" s="42"/>
      <c r="R887" s="42"/>
      <c r="S887" s="42"/>
      <c r="T887" s="78"/>
      <c r="AT887" s="24" t="s">
        <v>135</v>
      </c>
      <c r="AU887" s="24" t="s">
        <v>134</v>
      </c>
    </row>
    <row r="888" spans="2:65" s="1" customFormat="1" ht="22.5" customHeight="1">
      <c r="B888" s="41"/>
      <c r="C888" s="193" t="s">
        <v>727</v>
      </c>
      <c r="D888" s="193" t="s">
        <v>129</v>
      </c>
      <c r="E888" s="194" t="s">
        <v>6745</v>
      </c>
      <c r="F888" s="195" t="s">
        <v>6746</v>
      </c>
      <c r="G888" s="196" t="s">
        <v>489</v>
      </c>
      <c r="H888" s="197">
        <v>3</v>
      </c>
      <c r="I888" s="198"/>
      <c r="J888" s="199">
        <f>ROUND(I888*H888,2)</f>
        <v>0</v>
      </c>
      <c r="K888" s="195" t="s">
        <v>21</v>
      </c>
      <c r="L888" s="61"/>
      <c r="M888" s="200" t="s">
        <v>21</v>
      </c>
      <c r="N888" s="201" t="s">
        <v>42</v>
      </c>
      <c r="O888" s="42"/>
      <c r="P888" s="202">
        <f>O888*H888</f>
        <v>0</v>
      </c>
      <c r="Q888" s="202">
        <v>0</v>
      </c>
      <c r="R888" s="202">
        <f>Q888*H888</f>
        <v>0</v>
      </c>
      <c r="S888" s="202">
        <v>0</v>
      </c>
      <c r="T888" s="203">
        <f>S888*H888</f>
        <v>0</v>
      </c>
      <c r="AR888" s="24" t="s">
        <v>133</v>
      </c>
      <c r="AT888" s="24" t="s">
        <v>129</v>
      </c>
      <c r="AU888" s="24" t="s">
        <v>134</v>
      </c>
      <c r="AY888" s="24" t="s">
        <v>126</v>
      </c>
      <c r="BE888" s="204">
        <f>IF(N888="základní",J888,0)</f>
        <v>0</v>
      </c>
      <c r="BF888" s="204">
        <f>IF(N888="snížená",J888,0)</f>
        <v>0</v>
      </c>
      <c r="BG888" s="204">
        <f>IF(N888="zákl. přenesená",J888,0)</f>
        <v>0</v>
      </c>
      <c r="BH888" s="204">
        <f>IF(N888="sníž. přenesená",J888,0)</f>
        <v>0</v>
      </c>
      <c r="BI888" s="204">
        <f>IF(N888="nulová",J888,0)</f>
        <v>0</v>
      </c>
      <c r="BJ888" s="24" t="s">
        <v>134</v>
      </c>
      <c r="BK888" s="204">
        <f>ROUND(I888*H888,2)</f>
        <v>0</v>
      </c>
      <c r="BL888" s="24" t="s">
        <v>133</v>
      </c>
      <c r="BM888" s="24" t="s">
        <v>1230</v>
      </c>
    </row>
    <row r="889" spans="2:65" s="1" customFormat="1" ht="13.5">
      <c r="B889" s="41"/>
      <c r="C889" s="63"/>
      <c r="D889" s="205" t="s">
        <v>135</v>
      </c>
      <c r="E889" s="63"/>
      <c r="F889" s="206" t="s">
        <v>6747</v>
      </c>
      <c r="G889" s="63"/>
      <c r="H889" s="63"/>
      <c r="I889" s="163"/>
      <c r="J889" s="63"/>
      <c r="K889" s="63"/>
      <c r="L889" s="61"/>
      <c r="M889" s="207"/>
      <c r="N889" s="42"/>
      <c r="O889" s="42"/>
      <c r="P889" s="42"/>
      <c r="Q889" s="42"/>
      <c r="R889" s="42"/>
      <c r="S889" s="42"/>
      <c r="T889" s="78"/>
      <c r="AT889" s="24" t="s">
        <v>135</v>
      </c>
      <c r="AU889" s="24" t="s">
        <v>134</v>
      </c>
    </row>
    <row r="890" spans="2:65" s="1" customFormat="1" ht="22.5" customHeight="1">
      <c r="B890" s="41"/>
      <c r="C890" s="193" t="s">
        <v>1232</v>
      </c>
      <c r="D890" s="193" t="s">
        <v>129</v>
      </c>
      <c r="E890" s="194" t="s">
        <v>1572</v>
      </c>
      <c r="F890" s="195" t="s">
        <v>1573</v>
      </c>
      <c r="G890" s="196" t="s">
        <v>169</v>
      </c>
      <c r="H890" s="197">
        <v>100</v>
      </c>
      <c r="I890" s="198"/>
      <c r="J890" s="199">
        <f>ROUND(I890*H890,2)</f>
        <v>0</v>
      </c>
      <c r="K890" s="195" t="s">
        <v>21</v>
      </c>
      <c r="L890" s="61"/>
      <c r="M890" s="200" t="s">
        <v>21</v>
      </c>
      <c r="N890" s="201" t="s">
        <v>42</v>
      </c>
      <c r="O890" s="42"/>
      <c r="P890" s="202">
        <f>O890*H890</f>
        <v>0</v>
      </c>
      <c r="Q890" s="202">
        <v>0</v>
      </c>
      <c r="R890" s="202">
        <f>Q890*H890</f>
        <v>0</v>
      </c>
      <c r="S890" s="202">
        <v>0</v>
      </c>
      <c r="T890" s="203">
        <f>S890*H890</f>
        <v>0</v>
      </c>
      <c r="AR890" s="24" t="s">
        <v>133</v>
      </c>
      <c r="AT890" s="24" t="s">
        <v>129</v>
      </c>
      <c r="AU890" s="24" t="s">
        <v>134</v>
      </c>
      <c r="AY890" s="24" t="s">
        <v>126</v>
      </c>
      <c r="BE890" s="204">
        <f>IF(N890="základní",J890,0)</f>
        <v>0</v>
      </c>
      <c r="BF890" s="204">
        <f>IF(N890="snížená",J890,0)</f>
        <v>0</v>
      </c>
      <c r="BG890" s="204">
        <f>IF(N890="zákl. přenesená",J890,0)</f>
        <v>0</v>
      </c>
      <c r="BH890" s="204">
        <f>IF(N890="sníž. přenesená",J890,0)</f>
        <v>0</v>
      </c>
      <c r="BI890" s="204">
        <f>IF(N890="nulová",J890,0)</f>
        <v>0</v>
      </c>
      <c r="BJ890" s="24" t="s">
        <v>134</v>
      </c>
      <c r="BK890" s="204">
        <f>ROUND(I890*H890,2)</f>
        <v>0</v>
      </c>
      <c r="BL890" s="24" t="s">
        <v>133</v>
      </c>
      <c r="BM890" s="24" t="s">
        <v>1235</v>
      </c>
    </row>
    <row r="891" spans="2:65" s="1" customFormat="1" ht="13.5">
      <c r="B891" s="41"/>
      <c r="C891" s="63"/>
      <c r="D891" s="208" t="s">
        <v>135</v>
      </c>
      <c r="E891" s="63"/>
      <c r="F891" s="209" t="s">
        <v>1575</v>
      </c>
      <c r="G891" s="63"/>
      <c r="H891" s="63"/>
      <c r="I891" s="163"/>
      <c r="J891" s="63"/>
      <c r="K891" s="63"/>
      <c r="L891" s="61"/>
      <c r="M891" s="207"/>
      <c r="N891" s="42"/>
      <c r="O891" s="42"/>
      <c r="P891" s="42"/>
      <c r="Q891" s="42"/>
      <c r="R891" s="42"/>
      <c r="S891" s="42"/>
      <c r="T891" s="78"/>
      <c r="AT891" s="24" t="s">
        <v>135</v>
      </c>
      <c r="AU891" s="24" t="s">
        <v>134</v>
      </c>
    </row>
    <row r="892" spans="2:65" s="10" customFormat="1" ht="29.85" customHeight="1">
      <c r="B892" s="176"/>
      <c r="C892" s="177"/>
      <c r="D892" s="190" t="s">
        <v>69</v>
      </c>
      <c r="E892" s="191" t="s">
        <v>163</v>
      </c>
      <c r="F892" s="191" t="s">
        <v>1580</v>
      </c>
      <c r="G892" s="177"/>
      <c r="H892" s="177"/>
      <c r="I892" s="180"/>
      <c r="J892" s="192">
        <f>BK892</f>
        <v>0</v>
      </c>
      <c r="K892" s="177"/>
      <c r="L892" s="182"/>
      <c r="M892" s="183"/>
      <c r="N892" s="184"/>
      <c r="O892" s="184"/>
      <c r="P892" s="185">
        <f>SUM(P893:P1175)</f>
        <v>0</v>
      </c>
      <c r="Q892" s="184"/>
      <c r="R892" s="185">
        <f>SUM(R893:R1175)</f>
        <v>0</v>
      </c>
      <c r="S892" s="184"/>
      <c r="T892" s="186">
        <f>SUM(T893:T1175)</f>
        <v>0</v>
      </c>
      <c r="AR892" s="187" t="s">
        <v>78</v>
      </c>
      <c r="AT892" s="188" t="s">
        <v>69</v>
      </c>
      <c r="AU892" s="188" t="s">
        <v>78</v>
      </c>
      <c r="AY892" s="187" t="s">
        <v>126</v>
      </c>
      <c r="BK892" s="189">
        <f>SUM(BK893:BK1175)</f>
        <v>0</v>
      </c>
    </row>
    <row r="893" spans="2:65" s="1" customFormat="1" ht="22.5" customHeight="1">
      <c r="B893" s="41"/>
      <c r="C893" s="193" t="s">
        <v>732</v>
      </c>
      <c r="D893" s="193" t="s">
        <v>129</v>
      </c>
      <c r="E893" s="194" t="s">
        <v>1581</v>
      </c>
      <c r="F893" s="195" t="s">
        <v>6748</v>
      </c>
      <c r="G893" s="196" t="s">
        <v>489</v>
      </c>
      <c r="H893" s="197">
        <v>1</v>
      </c>
      <c r="I893" s="198"/>
      <c r="J893" s="199">
        <f>ROUND(I893*H893,2)</f>
        <v>0</v>
      </c>
      <c r="K893" s="195" t="s">
        <v>21</v>
      </c>
      <c r="L893" s="61"/>
      <c r="M893" s="200" t="s">
        <v>21</v>
      </c>
      <c r="N893" s="201" t="s">
        <v>42</v>
      </c>
      <c r="O893" s="42"/>
      <c r="P893" s="202">
        <f>O893*H893</f>
        <v>0</v>
      </c>
      <c r="Q893" s="202">
        <v>0</v>
      </c>
      <c r="R893" s="202">
        <f>Q893*H893</f>
        <v>0</v>
      </c>
      <c r="S893" s="202">
        <v>0</v>
      </c>
      <c r="T893" s="203">
        <f>S893*H893</f>
        <v>0</v>
      </c>
      <c r="AR893" s="24" t="s">
        <v>133</v>
      </c>
      <c r="AT893" s="24" t="s">
        <v>129</v>
      </c>
      <c r="AU893" s="24" t="s">
        <v>134</v>
      </c>
      <c r="AY893" s="24" t="s">
        <v>126</v>
      </c>
      <c r="BE893" s="204">
        <f>IF(N893="základní",J893,0)</f>
        <v>0</v>
      </c>
      <c r="BF893" s="204">
        <f>IF(N893="snížená",J893,0)</f>
        <v>0</v>
      </c>
      <c r="BG893" s="204">
        <f>IF(N893="zákl. přenesená",J893,0)</f>
        <v>0</v>
      </c>
      <c r="BH893" s="204">
        <f>IF(N893="sníž. přenesená",J893,0)</f>
        <v>0</v>
      </c>
      <c r="BI893" s="204">
        <f>IF(N893="nulová",J893,0)</f>
        <v>0</v>
      </c>
      <c r="BJ893" s="24" t="s">
        <v>134</v>
      </c>
      <c r="BK893" s="204">
        <f>ROUND(I893*H893,2)</f>
        <v>0</v>
      </c>
      <c r="BL893" s="24" t="s">
        <v>133</v>
      </c>
      <c r="BM893" s="24" t="s">
        <v>1309</v>
      </c>
    </row>
    <row r="894" spans="2:65" s="1" customFormat="1" ht="13.5">
      <c r="B894" s="41"/>
      <c r="C894" s="63"/>
      <c r="D894" s="208" t="s">
        <v>135</v>
      </c>
      <c r="E894" s="63"/>
      <c r="F894" s="209" t="s">
        <v>6748</v>
      </c>
      <c r="G894" s="63"/>
      <c r="H894" s="63"/>
      <c r="I894" s="163"/>
      <c r="J894" s="63"/>
      <c r="K894" s="63"/>
      <c r="L894" s="61"/>
      <c r="M894" s="207"/>
      <c r="N894" s="42"/>
      <c r="O894" s="42"/>
      <c r="P894" s="42"/>
      <c r="Q894" s="42"/>
      <c r="R894" s="42"/>
      <c r="S894" s="42"/>
      <c r="T894" s="78"/>
      <c r="AT894" s="24" t="s">
        <v>135</v>
      </c>
      <c r="AU894" s="24" t="s">
        <v>134</v>
      </c>
    </row>
    <row r="895" spans="2:65" s="11" customFormat="1" ht="13.5">
      <c r="B895" s="210"/>
      <c r="C895" s="211"/>
      <c r="D895" s="208" t="s">
        <v>171</v>
      </c>
      <c r="E895" s="212" t="s">
        <v>21</v>
      </c>
      <c r="F895" s="213" t="s">
        <v>6749</v>
      </c>
      <c r="G895" s="211"/>
      <c r="H895" s="214">
        <v>1</v>
      </c>
      <c r="I895" s="215"/>
      <c r="J895" s="211"/>
      <c r="K895" s="211"/>
      <c r="L895" s="216"/>
      <c r="M895" s="217"/>
      <c r="N895" s="218"/>
      <c r="O895" s="218"/>
      <c r="P895" s="218"/>
      <c r="Q895" s="218"/>
      <c r="R895" s="218"/>
      <c r="S895" s="218"/>
      <c r="T895" s="219"/>
      <c r="AT895" s="220" t="s">
        <v>171</v>
      </c>
      <c r="AU895" s="220" t="s">
        <v>134</v>
      </c>
      <c r="AV895" s="11" t="s">
        <v>134</v>
      </c>
      <c r="AW895" s="11" t="s">
        <v>33</v>
      </c>
      <c r="AX895" s="11" t="s">
        <v>70</v>
      </c>
      <c r="AY895" s="220" t="s">
        <v>126</v>
      </c>
    </row>
    <row r="896" spans="2:65" s="12" customFormat="1" ht="13.5">
      <c r="B896" s="221"/>
      <c r="C896" s="222"/>
      <c r="D896" s="205" t="s">
        <v>171</v>
      </c>
      <c r="E896" s="248" t="s">
        <v>21</v>
      </c>
      <c r="F896" s="249" t="s">
        <v>174</v>
      </c>
      <c r="G896" s="222"/>
      <c r="H896" s="250">
        <v>1</v>
      </c>
      <c r="I896" s="226"/>
      <c r="J896" s="222"/>
      <c r="K896" s="222"/>
      <c r="L896" s="227"/>
      <c r="M896" s="228"/>
      <c r="N896" s="229"/>
      <c r="O896" s="229"/>
      <c r="P896" s="229"/>
      <c r="Q896" s="229"/>
      <c r="R896" s="229"/>
      <c r="S896" s="229"/>
      <c r="T896" s="230"/>
      <c r="AT896" s="231" t="s">
        <v>171</v>
      </c>
      <c r="AU896" s="231" t="s">
        <v>134</v>
      </c>
      <c r="AV896" s="12" t="s">
        <v>133</v>
      </c>
      <c r="AW896" s="12" t="s">
        <v>33</v>
      </c>
      <c r="AX896" s="12" t="s">
        <v>78</v>
      </c>
      <c r="AY896" s="231" t="s">
        <v>126</v>
      </c>
    </row>
    <row r="897" spans="2:65" s="1" customFormat="1" ht="22.5" customHeight="1">
      <c r="B897" s="41"/>
      <c r="C897" s="193" t="s">
        <v>1326</v>
      </c>
      <c r="D897" s="193" t="s">
        <v>129</v>
      </c>
      <c r="E897" s="194" t="s">
        <v>6750</v>
      </c>
      <c r="F897" s="195" t="s">
        <v>6751</v>
      </c>
      <c r="G897" s="196" t="s">
        <v>489</v>
      </c>
      <c r="H897" s="197">
        <v>3</v>
      </c>
      <c r="I897" s="198"/>
      <c r="J897" s="199">
        <f>ROUND(I897*H897,2)</f>
        <v>0</v>
      </c>
      <c r="K897" s="195" t="s">
        <v>21</v>
      </c>
      <c r="L897" s="61"/>
      <c r="M897" s="200" t="s">
        <v>21</v>
      </c>
      <c r="N897" s="201" t="s">
        <v>42</v>
      </c>
      <c r="O897" s="42"/>
      <c r="P897" s="202">
        <f>O897*H897</f>
        <v>0</v>
      </c>
      <c r="Q897" s="202">
        <v>0</v>
      </c>
      <c r="R897" s="202">
        <f>Q897*H897</f>
        <v>0</v>
      </c>
      <c r="S897" s="202">
        <v>0</v>
      </c>
      <c r="T897" s="203">
        <f>S897*H897</f>
        <v>0</v>
      </c>
      <c r="AR897" s="24" t="s">
        <v>133</v>
      </c>
      <c r="AT897" s="24" t="s">
        <v>129</v>
      </c>
      <c r="AU897" s="24" t="s">
        <v>134</v>
      </c>
      <c r="AY897" s="24" t="s">
        <v>126</v>
      </c>
      <c r="BE897" s="204">
        <f>IF(N897="základní",J897,0)</f>
        <v>0</v>
      </c>
      <c r="BF897" s="204">
        <f>IF(N897="snížená",J897,0)</f>
        <v>0</v>
      </c>
      <c r="BG897" s="204">
        <f>IF(N897="zákl. přenesená",J897,0)</f>
        <v>0</v>
      </c>
      <c r="BH897" s="204">
        <f>IF(N897="sníž. přenesená",J897,0)</f>
        <v>0</v>
      </c>
      <c r="BI897" s="204">
        <f>IF(N897="nulová",J897,0)</f>
        <v>0</v>
      </c>
      <c r="BJ897" s="24" t="s">
        <v>134</v>
      </c>
      <c r="BK897" s="204">
        <f>ROUND(I897*H897,2)</f>
        <v>0</v>
      </c>
      <c r="BL897" s="24" t="s">
        <v>133</v>
      </c>
      <c r="BM897" s="24" t="s">
        <v>1329</v>
      </c>
    </row>
    <row r="898" spans="2:65" s="1" customFormat="1" ht="13.5">
      <c r="B898" s="41"/>
      <c r="C898" s="63"/>
      <c r="D898" s="208" t="s">
        <v>135</v>
      </c>
      <c r="E898" s="63"/>
      <c r="F898" s="209" t="s">
        <v>6751</v>
      </c>
      <c r="G898" s="63"/>
      <c r="H898" s="63"/>
      <c r="I898" s="163"/>
      <c r="J898" s="63"/>
      <c r="K898" s="63"/>
      <c r="L898" s="61"/>
      <c r="M898" s="207"/>
      <c r="N898" s="42"/>
      <c r="O898" s="42"/>
      <c r="P898" s="42"/>
      <c r="Q898" s="42"/>
      <c r="R898" s="42"/>
      <c r="S898" s="42"/>
      <c r="T898" s="78"/>
      <c r="AT898" s="24" t="s">
        <v>135</v>
      </c>
      <c r="AU898" s="24" t="s">
        <v>134</v>
      </c>
    </row>
    <row r="899" spans="2:65" s="11" customFormat="1" ht="13.5">
      <c r="B899" s="210"/>
      <c r="C899" s="211"/>
      <c r="D899" s="208" t="s">
        <v>171</v>
      </c>
      <c r="E899" s="212" t="s">
        <v>21</v>
      </c>
      <c r="F899" s="213" t="s">
        <v>6752</v>
      </c>
      <c r="G899" s="211"/>
      <c r="H899" s="214">
        <v>1</v>
      </c>
      <c r="I899" s="215"/>
      <c r="J899" s="211"/>
      <c r="K899" s="211"/>
      <c r="L899" s="216"/>
      <c r="M899" s="217"/>
      <c r="N899" s="218"/>
      <c r="O899" s="218"/>
      <c r="P899" s="218"/>
      <c r="Q899" s="218"/>
      <c r="R899" s="218"/>
      <c r="S899" s="218"/>
      <c r="T899" s="219"/>
      <c r="AT899" s="220" t="s">
        <v>171</v>
      </c>
      <c r="AU899" s="220" t="s">
        <v>134</v>
      </c>
      <c r="AV899" s="11" t="s">
        <v>134</v>
      </c>
      <c r="AW899" s="11" t="s">
        <v>33</v>
      </c>
      <c r="AX899" s="11" t="s">
        <v>70</v>
      </c>
      <c r="AY899" s="220" t="s">
        <v>126</v>
      </c>
    </row>
    <row r="900" spans="2:65" s="11" customFormat="1" ht="13.5">
      <c r="B900" s="210"/>
      <c r="C900" s="211"/>
      <c r="D900" s="208" t="s">
        <v>171</v>
      </c>
      <c r="E900" s="212" t="s">
        <v>21</v>
      </c>
      <c r="F900" s="213" t="s">
        <v>6753</v>
      </c>
      <c r="G900" s="211"/>
      <c r="H900" s="214">
        <v>2</v>
      </c>
      <c r="I900" s="215"/>
      <c r="J900" s="211"/>
      <c r="K900" s="211"/>
      <c r="L900" s="216"/>
      <c r="M900" s="217"/>
      <c r="N900" s="218"/>
      <c r="O900" s="218"/>
      <c r="P900" s="218"/>
      <c r="Q900" s="218"/>
      <c r="R900" s="218"/>
      <c r="S900" s="218"/>
      <c r="T900" s="219"/>
      <c r="AT900" s="220" t="s">
        <v>171</v>
      </c>
      <c r="AU900" s="220" t="s">
        <v>134</v>
      </c>
      <c r="AV900" s="11" t="s">
        <v>134</v>
      </c>
      <c r="AW900" s="11" t="s">
        <v>33</v>
      </c>
      <c r="AX900" s="11" t="s">
        <v>70</v>
      </c>
      <c r="AY900" s="220" t="s">
        <v>126</v>
      </c>
    </row>
    <row r="901" spans="2:65" s="12" customFormat="1" ht="13.5">
      <c r="B901" s="221"/>
      <c r="C901" s="222"/>
      <c r="D901" s="205" t="s">
        <v>171</v>
      </c>
      <c r="E901" s="248" t="s">
        <v>21</v>
      </c>
      <c r="F901" s="249" t="s">
        <v>174</v>
      </c>
      <c r="G901" s="222"/>
      <c r="H901" s="250">
        <v>3</v>
      </c>
      <c r="I901" s="226"/>
      <c r="J901" s="222"/>
      <c r="K901" s="222"/>
      <c r="L901" s="227"/>
      <c r="M901" s="228"/>
      <c r="N901" s="229"/>
      <c r="O901" s="229"/>
      <c r="P901" s="229"/>
      <c r="Q901" s="229"/>
      <c r="R901" s="229"/>
      <c r="S901" s="229"/>
      <c r="T901" s="230"/>
      <c r="AT901" s="231" t="s">
        <v>171</v>
      </c>
      <c r="AU901" s="231" t="s">
        <v>134</v>
      </c>
      <c r="AV901" s="12" t="s">
        <v>133</v>
      </c>
      <c r="AW901" s="12" t="s">
        <v>33</v>
      </c>
      <c r="AX901" s="12" t="s">
        <v>78</v>
      </c>
      <c r="AY901" s="231" t="s">
        <v>126</v>
      </c>
    </row>
    <row r="902" spans="2:65" s="1" customFormat="1" ht="22.5" customHeight="1">
      <c r="B902" s="41"/>
      <c r="C902" s="193" t="s">
        <v>736</v>
      </c>
      <c r="D902" s="193" t="s">
        <v>129</v>
      </c>
      <c r="E902" s="194" t="s">
        <v>6754</v>
      </c>
      <c r="F902" s="195" t="s">
        <v>6755</v>
      </c>
      <c r="G902" s="196" t="s">
        <v>132</v>
      </c>
      <c r="H902" s="197">
        <v>1</v>
      </c>
      <c r="I902" s="198"/>
      <c r="J902" s="199">
        <f>ROUND(I902*H902,2)</f>
        <v>0</v>
      </c>
      <c r="K902" s="195" t="s">
        <v>21</v>
      </c>
      <c r="L902" s="61"/>
      <c r="M902" s="200" t="s">
        <v>21</v>
      </c>
      <c r="N902" s="201" t="s">
        <v>42</v>
      </c>
      <c r="O902" s="42"/>
      <c r="P902" s="202">
        <f>O902*H902</f>
        <v>0</v>
      </c>
      <c r="Q902" s="202">
        <v>0</v>
      </c>
      <c r="R902" s="202">
        <f>Q902*H902</f>
        <v>0</v>
      </c>
      <c r="S902" s="202">
        <v>0</v>
      </c>
      <c r="T902" s="203">
        <f>S902*H902</f>
        <v>0</v>
      </c>
      <c r="AR902" s="24" t="s">
        <v>133</v>
      </c>
      <c r="AT902" s="24" t="s">
        <v>129</v>
      </c>
      <c r="AU902" s="24" t="s">
        <v>134</v>
      </c>
      <c r="AY902" s="24" t="s">
        <v>126</v>
      </c>
      <c r="BE902" s="204">
        <f>IF(N902="základní",J902,0)</f>
        <v>0</v>
      </c>
      <c r="BF902" s="204">
        <f>IF(N902="snížená",J902,0)</f>
        <v>0</v>
      </c>
      <c r="BG902" s="204">
        <f>IF(N902="zákl. přenesená",J902,0)</f>
        <v>0</v>
      </c>
      <c r="BH902" s="204">
        <f>IF(N902="sníž. přenesená",J902,0)</f>
        <v>0</v>
      </c>
      <c r="BI902" s="204">
        <f>IF(N902="nulová",J902,0)</f>
        <v>0</v>
      </c>
      <c r="BJ902" s="24" t="s">
        <v>134</v>
      </c>
      <c r="BK902" s="204">
        <f>ROUND(I902*H902,2)</f>
        <v>0</v>
      </c>
      <c r="BL902" s="24" t="s">
        <v>133</v>
      </c>
      <c r="BM902" s="24" t="s">
        <v>1333</v>
      </c>
    </row>
    <row r="903" spans="2:65" s="1" customFormat="1" ht="13.5">
      <c r="B903" s="41"/>
      <c r="C903" s="63"/>
      <c r="D903" s="205" t="s">
        <v>135</v>
      </c>
      <c r="E903" s="63"/>
      <c r="F903" s="206" t="s">
        <v>6755</v>
      </c>
      <c r="G903" s="63"/>
      <c r="H903" s="63"/>
      <c r="I903" s="163"/>
      <c r="J903" s="63"/>
      <c r="K903" s="63"/>
      <c r="L903" s="61"/>
      <c r="M903" s="207"/>
      <c r="N903" s="42"/>
      <c r="O903" s="42"/>
      <c r="P903" s="42"/>
      <c r="Q903" s="42"/>
      <c r="R903" s="42"/>
      <c r="S903" s="42"/>
      <c r="T903" s="78"/>
      <c r="AT903" s="24" t="s">
        <v>135</v>
      </c>
      <c r="AU903" s="24" t="s">
        <v>134</v>
      </c>
    </row>
    <row r="904" spans="2:65" s="1" customFormat="1" ht="22.5" customHeight="1">
      <c r="B904" s="41"/>
      <c r="C904" s="193" t="s">
        <v>1337</v>
      </c>
      <c r="D904" s="193" t="s">
        <v>129</v>
      </c>
      <c r="E904" s="194" t="s">
        <v>6756</v>
      </c>
      <c r="F904" s="195" t="s">
        <v>6757</v>
      </c>
      <c r="G904" s="196" t="s">
        <v>132</v>
      </c>
      <c r="H904" s="197">
        <v>2</v>
      </c>
      <c r="I904" s="198"/>
      <c r="J904" s="199">
        <f>ROUND(I904*H904,2)</f>
        <v>0</v>
      </c>
      <c r="K904" s="195" t="s">
        <v>21</v>
      </c>
      <c r="L904" s="61"/>
      <c r="M904" s="200" t="s">
        <v>21</v>
      </c>
      <c r="N904" s="201" t="s">
        <v>42</v>
      </c>
      <c r="O904" s="42"/>
      <c r="P904" s="202">
        <f>O904*H904</f>
        <v>0</v>
      </c>
      <c r="Q904" s="202">
        <v>0</v>
      </c>
      <c r="R904" s="202">
        <f>Q904*H904</f>
        <v>0</v>
      </c>
      <c r="S904" s="202">
        <v>0</v>
      </c>
      <c r="T904" s="203">
        <f>S904*H904</f>
        <v>0</v>
      </c>
      <c r="AR904" s="24" t="s">
        <v>133</v>
      </c>
      <c r="AT904" s="24" t="s">
        <v>129</v>
      </c>
      <c r="AU904" s="24" t="s">
        <v>134</v>
      </c>
      <c r="AY904" s="24" t="s">
        <v>126</v>
      </c>
      <c r="BE904" s="204">
        <f>IF(N904="základní",J904,0)</f>
        <v>0</v>
      </c>
      <c r="BF904" s="204">
        <f>IF(N904="snížená",J904,0)</f>
        <v>0</v>
      </c>
      <c r="BG904" s="204">
        <f>IF(N904="zákl. přenesená",J904,0)</f>
        <v>0</v>
      </c>
      <c r="BH904" s="204">
        <f>IF(N904="sníž. přenesená",J904,0)</f>
        <v>0</v>
      </c>
      <c r="BI904" s="204">
        <f>IF(N904="nulová",J904,0)</f>
        <v>0</v>
      </c>
      <c r="BJ904" s="24" t="s">
        <v>134</v>
      </c>
      <c r="BK904" s="204">
        <f>ROUND(I904*H904,2)</f>
        <v>0</v>
      </c>
      <c r="BL904" s="24" t="s">
        <v>133</v>
      </c>
      <c r="BM904" s="24" t="s">
        <v>1340</v>
      </c>
    </row>
    <row r="905" spans="2:65" s="1" customFormat="1" ht="13.5">
      <c r="B905" s="41"/>
      <c r="C905" s="63"/>
      <c r="D905" s="205" t="s">
        <v>135</v>
      </c>
      <c r="E905" s="63"/>
      <c r="F905" s="206" t="s">
        <v>6757</v>
      </c>
      <c r="G905" s="63"/>
      <c r="H905" s="63"/>
      <c r="I905" s="163"/>
      <c r="J905" s="63"/>
      <c r="K905" s="63"/>
      <c r="L905" s="61"/>
      <c r="M905" s="207"/>
      <c r="N905" s="42"/>
      <c r="O905" s="42"/>
      <c r="P905" s="42"/>
      <c r="Q905" s="42"/>
      <c r="R905" s="42"/>
      <c r="S905" s="42"/>
      <c r="T905" s="78"/>
      <c r="AT905" s="24" t="s">
        <v>135</v>
      </c>
      <c r="AU905" s="24" t="s">
        <v>134</v>
      </c>
    </row>
    <row r="906" spans="2:65" s="1" customFormat="1" ht="22.5" customHeight="1">
      <c r="B906" s="41"/>
      <c r="C906" s="193" t="s">
        <v>741</v>
      </c>
      <c r="D906" s="193" t="s">
        <v>129</v>
      </c>
      <c r="E906" s="194" t="s">
        <v>1588</v>
      </c>
      <c r="F906" s="195" t="s">
        <v>1589</v>
      </c>
      <c r="G906" s="196" t="s">
        <v>400</v>
      </c>
      <c r="H906" s="197">
        <v>1870</v>
      </c>
      <c r="I906" s="198"/>
      <c r="J906" s="199">
        <f>ROUND(I906*H906,2)</f>
        <v>0</v>
      </c>
      <c r="K906" s="195" t="s">
        <v>160</v>
      </c>
      <c r="L906" s="61"/>
      <c r="M906" s="200" t="s">
        <v>21</v>
      </c>
      <c r="N906" s="201" t="s">
        <v>42</v>
      </c>
      <c r="O906" s="42"/>
      <c r="P906" s="202">
        <f>O906*H906</f>
        <v>0</v>
      </c>
      <c r="Q906" s="202">
        <v>0</v>
      </c>
      <c r="R906" s="202">
        <f>Q906*H906</f>
        <v>0</v>
      </c>
      <c r="S906" s="202">
        <v>0</v>
      </c>
      <c r="T906" s="203">
        <f>S906*H906</f>
        <v>0</v>
      </c>
      <c r="AR906" s="24" t="s">
        <v>133</v>
      </c>
      <c r="AT906" s="24" t="s">
        <v>129</v>
      </c>
      <c r="AU906" s="24" t="s">
        <v>134</v>
      </c>
      <c r="AY906" s="24" t="s">
        <v>126</v>
      </c>
      <c r="BE906" s="204">
        <f>IF(N906="základní",J906,0)</f>
        <v>0</v>
      </c>
      <c r="BF906" s="204">
        <f>IF(N906="snížená",J906,0)</f>
        <v>0</v>
      </c>
      <c r="BG906" s="204">
        <f>IF(N906="zákl. přenesená",J906,0)</f>
        <v>0</v>
      </c>
      <c r="BH906" s="204">
        <f>IF(N906="sníž. přenesená",J906,0)</f>
        <v>0</v>
      </c>
      <c r="BI906" s="204">
        <f>IF(N906="nulová",J906,0)</f>
        <v>0</v>
      </c>
      <c r="BJ906" s="24" t="s">
        <v>134</v>
      </c>
      <c r="BK906" s="204">
        <f>ROUND(I906*H906,2)</f>
        <v>0</v>
      </c>
      <c r="BL906" s="24" t="s">
        <v>133</v>
      </c>
      <c r="BM906" s="24" t="s">
        <v>1366</v>
      </c>
    </row>
    <row r="907" spans="2:65" s="1" customFormat="1" ht="27">
      <c r="B907" s="41"/>
      <c r="C907" s="63"/>
      <c r="D907" s="208" t="s">
        <v>135</v>
      </c>
      <c r="E907" s="63"/>
      <c r="F907" s="209" t="s">
        <v>1591</v>
      </c>
      <c r="G907" s="63"/>
      <c r="H907" s="63"/>
      <c r="I907" s="163"/>
      <c r="J907" s="63"/>
      <c r="K907" s="63"/>
      <c r="L907" s="61"/>
      <c r="M907" s="207"/>
      <c r="N907" s="42"/>
      <c r="O907" s="42"/>
      <c r="P907" s="42"/>
      <c r="Q907" s="42"/>
      <c r="R907" s="42"/>
      <c r="S907" s="42"/>
      <c r="T907" s="78"/>
      <c r="AT907" s="24" t="s">
        <v>135</v>
      </c>
      <c r="AU907" s="24" t="s">
        <v>134</v>
      </c>
    </row>
    <row r="908" spans="2:65" s="1" customFormat="1" ht="67.5">
      <c r="B908" s="41"/>
      <c r="C908" s="63"/>
      <c r="D908" s="208" t="s">
        <v>299</v>
      </c>
      <c r="E908" s="63"/>
      <c r="F908" s="236" t="s">
        <v>1592</v>
      </c>
      <c r="G908" s="63"/>
      <c r="H908" s="63"/>
      <c r="I908" s="163"/>
      <c r="J908" s="63"/>
      <c r="K908" s="63"/>
      <c r="L908" s="61"/>
      <c r="M908" s="207"/>
      <c r="N908" s="42"/>
      <c r="O908" s="42"/>
      <c r="P908" s="42"/>
      <c r="Q908" s="42"/>
      <c r="R908" s="42"/>
      <c r="S908" s="42"/>
      <c r="T908" s="78"/>
      <c r="AT908" s="24" t="s">
        <v>299</v>
      </c>
      <c r="AU908" s="24" t="s">
        <v>134</v>
      </c>
    </row>
    <row r="909" spans="2:65" s="13" customFormat="1" ht="13.5">
      <c r="B909" s="237"/>
      <c r="C909" s="238"/>
      <c r="D909" s="208" t="s">
        <v>171</v>
      </c>
      <c r="E909" s="239" t="s">
        <v>21</v>
      </c>
      <c r="F909" s="240" t="s">
        <v>6758</v>
      </c>
      <c r="G909" s="238"/>
      <c r="H909" s="241" t="s">
        <v>21</v>
      </c>
      <c r="I909" s="242"/>
      <c r="J909" s="238"/>
      <c r="K909" s="238"/>
      <c r="L909" s="243"/>
      <c r="M909" s="244"/>
      <c r="N909" s="245"/>
      <c r="O909" s="245"/>
      <c r="P909" s="245"/>
      <c r="Q909" s="245"/>
      <c r="R909" s="245"/>
      <c r="S909" s="245"/>
      <c r="T909" s="246"/>
      <c r="AT909" s="247" t="s">
        <v>171</v>
      </c>
      <c r="AU909" s="247" t="s">
        <v>134</v>
      </c>
      <c r="AV909" s="13" t="s">
        <v>78</v>
      </c>
      <c r="AW909" s="13" t="s">
        <v>33</v>
      </c>
      <c r="AX909" s="13" t="s">
        <v>70</v>
      </c>
      <c r="AY909" s="247" t="s">
        <v>126</v>
      </c>
    </row>
    <row r="910" spans="2:65" s="11" customFormat="1" ht="13.5">
      <c r="B910" s="210"/>
      <c r="C910" s="211"/>
      <c r="D910" s="208" t="s">
        <v>171</v>
      </c>
      <c r="E910" s="212" t="s">
        <v>21</v>
      </c>
      <c r="F910" s="213" t="s">
        <v>6759</v>
      </c>
      <c r="G910" s="211"/>
      <c r="H910" s="214">
        <v>762.5</v>
      </c>
      <c r="I910" s="215"/>
      <c r="J910" s="211"/>
      <c r="K910" s="211"/>
      <c r="L910" s="216"/>
      <c r="M910" s="217"/>
      <c r="N910" s="218"/>
      <c r="O910" s="218"/>
      <c r="P910" s="218"/>
      <c r="Q910" s="218"/>
      <c r="R910" s="218"/>
      <c r="S910" s="218"/>
      <c r="T910" s="219"/>
      <c r="AT910" s="220" t="s">
        <v>171</v>
      </c>
      <c r="AU910" s="220" t="s">
        <v>134</v>
      </c>
      <c r="AV910" s="11" t="s">
        <v>134</v>
      </c>
      <c r="AW910" s="11" t="s">
        <v>33</v>
      </c>
      <c r="AX910" s="11" t="s">
        <v>70</v>
      </c>
      <c r="AY910" s="220" t="s">
        <v>126</v>
      </c>
    </row>
    <row r="911" spans="2:65" s="11" customFormat="1" ht="13.5">
      <c r="B911" s="210"/>
      <c r="C911" s="211"/>
      <c r="D911" s="208" t="s">
        <v>171</v>
      </c>
      <c r="E911" s="212" t="s">
        <v>21</v>
      </c>
      <c r="F911" s="213" t="s">
        <v>6760</v>
      </c>
      <c r="G911" s="211"/>
      <c r="H911" s="214">
        <v>364.5</v>
      </c>
      <c r="I911" s="215"/>
      <c r="J911" s="211"/>
      <c r="K911" s="211"/>
      <c r="L911" s="216"/>
      <c r="M911" s="217"/>
      <c r="N911" s="218"/>
      <c r="O911" s="218"/>
      <c r="P911" s="218"/>
      <c r="Q911" s="218"/>
      <c r="R911" s="218"/>
      <c r="S911" s="218"/>
      <c r="T911" s="219"/>
      <c r="AT911" s="220" t="s">
        <v>171</v>
      </c>
      <c r="AU911" s="220" t="s">
        <v>134</v>
      </c>
      <c r="AV911" s="11" t="s">
        <v>134</v>
      </c>
      <c r="AW911" s="11" t="s">
        <v>33</v>
      </c>
      <c r="AX911" s="11" t="s">
        <v>70</v>
      </c>
      <c r="AY911" s="220" t="s">
        <v>126</v>
      </c>
    </row>
    <row r="912" spans="2:65" s="13" customFormat="1" ht="13.5">
      <c r="B912" s="237"/>
      <c r="C912" s="238"/>
      <c r="D912" s="208" t="s">
        <v>171</v>
      </c>
      <c r="E912" s="239" t="s">
        <v>21</v>
      </c>
      <c r="F912" s="240" t="s">
        <v>6761</v>
      </c>
      <c r="G912" s="238"/>
      <c r="H912" s="241" t="s">
        <v>21</v>
      </c>
      <c r="I912" s="242"/>
      <c r="J912" s="238"/>
      <c r="K912" s="238"/>
      <c r="L912" s="243"/>
      <c r="M912" s="244"/>
      <c r="N912" s="245"/>
      <c r="O912" s="245"/>
      <c r="P912" s="245"/>
      <c r="Q912" s="245"/>
      <c r="R912" s="245"/>
      <c r="S912" s="245"/>
      <c r="T912" s="246"/>
      <c r="AT912" s="247" t="s">
        <v>171</v>
      </c>
      <c r="AU912" s="247" t="s">
        <v>134</v>
      </c>
      <c r="AV912" s="13" t="s">
        <v>78</v>
      </c>
      <c r="AW912" s="13" t="s">
        <v>33</v>
      </c>
      <c r="AX912" s="13" t="s">
        <v>70</v>
      </c>
      <c r="AY912" s="247" t="s">
        <v>126</v>
      </c>
    </row>
    <row r="913" spans="2:65" s="11" customFormat="1" ht="13.5">
      <c r="B913" s="210"/>
      <c r="C913" s="211"/>
      <c r="D913" s="208" t="s">
        <v>171</v>
      </c>
      <c r="E913" s="212" t="s">
        <v>21</v>
      </c>
      <c r="F913" s="213" t="s">
        <v>6762</v>
      </c>
      <c r="G913" s="211"/>
      <c r="H913" s="214">
        <v>232</v>
      </c>
      <c r="I913" s="215"/>
      <c r="J913" s="211"/>
      <c r="K913" s="211"/>
      <c r="L913" s="216"/>
      <c r="M913" s="217"/>
      <c r="N913" s="218"/>
      <c r="O913" s="218"/>
      <c r="P913" s="218"/>
      <c r="Q913" s="218"/>
      <c r="R913" s="218"/>
      <c r="S913" s="218"/>
      <c r="T913" s="219"/>
      <c r="AT913" s="220" t="s">
        <v>171</v>
      </c>
      <c r="AU913" s="220" t="s">
        <v>134</v>
      </c>
      <c r="AV913" s="11" t="s">
        <v>134</v>
      </c>
      <c r="AW913" s="11" t="s">
        <v>33</v>
      </c>
      <c r="AX913" s="11" t="s">
        <v>70</v>
      </c>
      <c r="AY913" s="220" t="s">
        <v>126</v>
      </c>
    </row>
    <row r="914" spans="2:65" s="11" customFormat="1" ht="13.5">
      <c r="B914" s="210"/>
      <c r="C914" s="211"/>
      <c r="D914" s="208" t="s">
        <v>171</v>
      </c>
      <c r="E914" s="212" t="s">
        <v>21</v>
      </c>
      <c r="F914" s="213" t="s">
        <v>6763</v>
      </c>
      <c r="G914" s="211"/>
      <c r="H914" s="214">
        <v>76</v>
      </c>
      <c r="I914" s="215"/>
      <c r="J914" s="211"/>
      <c r="K914" s="211"/>
      <c r="L914" s="216"/>
      <c r="M914" s="217"/>
      <c r="N914" s="218"/>
      <c r="O914" s="218"/>
      <c r="P914" s="218"/>
      <c r="Q914" s="218"/>
      <c r="R914" s="218"/>
      <c r="S914" s="218"/>
      <c r="T914" s="219"/>
      <c r="AT914" s="220" t="s">
        <v>171</v>
      </c>
      <c r="AU914" s="220" t="s">
        <v>134</v>
      </c>
      <c r="AV914" s="11" t="s">
        <v>134</v>
      </c>
      <c r="AW914" s="11" t="s">
        <v>33</v>
      </c>
      <c r="AX914" s="11" t="s">
        <v>70</v>
      </c>
      <c r="AY914" s="220" t="s">
        <v>126</v>
      </c>
    </row>
    <row r="915" spans="2:65" s="13" customFormat="1" ht="13.5">
      <c r="B915" s="237"/>
      <c r="C915" s="238"/>
      <c r="D915" s="208" t="s">
        <v>171</v>
      </c>
      <c r="E915" s="239" t="s">
        <v>21</v>
      </c>
      <c r="F915" s="240" t="s">
        <v>6764</v>
      </c>
      <c r="G915" s="238"/>
      <c r="H915" s="241" t="s">
        <v>21</v>
      </c>
      <c r="I915" s="242"/>
      <c r="J915" s="238"/>
      <c r="K915" s="238"/>
      <c r="L915" s="243"/>
      <c r="M915" s="244"/>
      <c r="N915" s="245"/>
      <c r="O915" s="245"/>
      <c r="P915" s="245"/>
      <c r="Q915" s="245"/>
      <c r="R915" s="245"/>
      <c r="S915" s="245"/>
      <c r="T915" s="246"/>
      <c r="AT915" s="247" t="s">
        <v>171</v>
      </c>
      <c r="AU915" s="247" t="s">
        <v>134</v>
      </c>
      <c r="AV915" s="13" t="s">
        <v>78</v>
      </c>
      <c r="AW915" s="13" t="s">
        <v>33</v>
      </c>
      <c r="AX915" s="13" t="s">
        <v>70</v>
      </c>
      <c r="AY915" s="247" t="s">
        <v>126</v>
      </c>
    </row>
    <row r="916" spans="2:65" s="11" customFormat="1" ht="13.5">
      <c r="B916" s="210"/>
      <c r="C916" s="211"/>
      <c r="D916" s="208" t="s">
        <v>171</v>
      </c>
      <c r="E916" s="212" t="s">
        <v>21</v>
      </c>
      <c r="F916" s="213" t="s">
        <v>6765</v>
      </c>
      <c r="G916" s="211"/>
      <c r="H916" s="214">
        <v>435</v>
      </c>
      <c r="I916" s="215"/>
      <c r="J916" s="211"/>
      <c r="K916" s="211"/>
      <c r="L916" s="216"/>
      <c r="M916" s="217"/>
      <c r="N916" s="218"/>
      <c r="O916" s="218"/>
      <c r="P916" s="218"/>
      <c r="Q916" s="218"/>
      <c r="R916" s="218"/>
      <c r="S916" s="218"/>
      <c r="T916" s="219"/>
      <c r="AT916" s="220" t="s">
        <v>171</v>
      </c>
      <c r="AU916" s="220" t="s">
        <v>134</v>
      </c>
      <c r="AV916" s="11" t="s">
        <v>134</v>
      </c>
      <c r="AW916" s="11" t="s">
        <v>33</v>
      </c>
      <c r="AX916" s="11" t="s">
        <v>70</v>
      </c>
      <c r="AY916" s="220" t="s">
        <v>126</v>
      </c>
    </row>
    <row r="917" spans="2:65" s="12" customFormat="1" ht="13.5">
      <c r="B917" s="221"/>
      <c r="C917" s="222"/>
      <c r="D917" s="205" t="s">
        <v>171</v>
      </c>
      <c r="E917" s="248" t="s">
        <v>21</v>
      </c>
      <c r="F917" s="249" t="s">
        <v>174</v>
      </c>
      <c r="G917" s="222"/>
      <c r="H917" s="250">
        <v>1870</v>
      </c>
      <c r="I917" s="226"/>
      <c r="J917" s="222"/>
      <c r="K917" s="222"/>
      <c r="L917" s="227"/>
      <c r="M917" s="228"/>
      <c r="N917" s="229"/>
      <c r="O917" s="229"/>
      <c r="P917" s="229"/>
      <c r="Q917" s="229"/>
      <c r="R917" s="229"/>
      <c r="S917" s="229"/>
      <c r="T917" s="230"/>
      <c r="AT917" s="231" t="s">
        <v>171</v>
      </c>
      <c r="AU917" s="231" t="s">
        <v>134</v>
      </c>
      <c r="AV917" s="12" t="s">
        <v>133</v>
      </c>
      <c r="AW917" s="12" t="s">
        <v>33</v>
      </c>
      <c r="AX917" s="12" t="s">
        <v>78</v>
      </c>
      <c r="AY917" s="231" t="s">
        <v>126</v>
      </c>
    </row>
    <row r="918" spans="2:65" s="1" customFormat="1" ht="31.5" customHeight="1">
      <c r="B918" s="41"/>
      <c r="C918" s="193" t="s">
        <v>1368</v>
      </c>
      <c r="D918" s="193" t="s">
        <v>129</v>
      </c>
      <c r="E918" s="194" t="s">
        <v>1595</v>
      </c>
      <c r="F918" s="195" t="s">
        <v>1596</v>
      </c>
      <c r="G918" s="196" t="s">
        <v>400</v>
      </c>
      <c r="H918" s="197">
        <v>168300</v>
      </c>
      <c r="I918" s="198"/>
      <c r="J918" s="199">
        <f>ROUND(I918*H918,2)</f>
        <v>0</v>
      </c>
      <c r="K918" s="195" t="s">
        <v>160</v>
      </c>
      <c r="L918" s="61"/>
      <c r="M918" s="200" t="s">
        <v>21</v>
      </c>
      <c r="N918" s="201" t="s">
        <v>42</v>
      </c>
      <c r="O918" s="42"/>
      <c r="P918" s="202">
        <f>O918*H918</f>
        <v>0</v>
      </c>
      <c r="Q918" s="202">
        <v>0</v>
      </c>
      <c r="R918" s="202">
        <f>Q918*H918</f>
        <v>0</v>
      </c>
      <c r="S918" s="202">
        <v>0</v>
      </c>
      <c r="T918" s="203">
        <f>S918*H918</f>
        <v>0</v>
      </c>
      <c r="AR918" s="24" t="s">
        <v>133</v>
      </c>
      <c r="AT918" s="24" t="s">
        <v>129</v>
      </c>
      <c r="AU918" s="24" t="s">
        <v>134</v>
      </c>
      <c r="AY918" s="24" t="s">
        <v>126</v>
      </c>
      <c r="BE918" s="204">
        <f>IF(N918="základní",J918,0)</f>
        <v>0</v>
      </c>
      <c r="BF918" s="204">
        <f>IF(N918="snížená",J918,0)</f>
        <v>0</v>
      </c>
      <c r="BG918" s="204">
        <f>IF(N918="zákl. přenesená",J918,0)</f>
        <v>0</v>
      </c>
      <c r="BH918" s="204">
        <f>IF(N918="sníž. přenesená",J918,0)</f>
        <v>0</v>
      </c>
      <c r="BI918" s="204">
        <f>IF(N918="nulová",J918,0)</f>
        <v>0</v>
      </c>
      <c r="BJ918" s="24" t="s">
        <v>134</v>
      </c>
      <c r="BK918" s="204">
        <f>ROUND(I918*H918,2)</f>
        <v>0</v>
      </c>
      <c r="BL918" s="24" t="s">
        <v>133</v>
      </c>
      <c r="BM918" s="24" t="s">
        <v>1371</v>
      </c>
    </row>
    <row r="919" spans="2:65" s="1" customFormat="1" ht="27">
      <c r="B919" s="41"/>
      <c r="C919" s="63"/>
      <c r="D919" s="208" t="s">
        <v>135</v>
      </c>
      <c r="E919" s="63"/>
      <c r="F919" s="209" t="s">
        <v>1598</v>
      </c>
      <c r="G919" s="63"/>
      <c r="H919" s="63"/>
      <c r="I919" s="163"/>
      <c r="J919" s="63"/>
      <c r="K919" s="63"/>
      <c r="L919" s="61"/>
      <c r="M919" s="207"/>
      <c r="N919" s="42"/>
      <c r="O919" s="42"/>
      <c r="P919" s="42"/>
      <c r="Q919" s="42"/>
      <c r="R919" s="42"/>
      <c r="S919" s="42"/>
      <c r="T919" s="78"/>
      <c r="AT919" s="24" t="s">
        <v>135</v>
      </c>
      <c r="AU919" s="24" t="s">
        <v>134</v>
      </c>
    </row>
    <row r="920" spans="2:65" s="1" customFormat="1" ht="67.5">
      <c r="B920" s="41"/>
      <c r="C920" s="63"/>
      <c r="D920" s="208" t="s">
        <v>299</v>
      </c>
      <c r="E920" s="63"/>
      <c r="F920" s="236" t="s">
        <v>1592</v>
      </c>
      <c r="G920" s="63"/>
      <c r="H920" s="63"/>
      <c r="I920" s="163"/>
      <c r="J920" s="63"/>
      <c r="K920" s="63"/>
      <c r="L920" s="61"/>
      <c r="M920" s="207"/>
      <c r="N920" s="42"/>
      <c r="O920" s="42"/>
      <c r="P920" s="42"/>
      <c r="Q920" s="42"/>
      <c r="R920" s="42"/>
      <c r="S920" s="42"/>
      <c r="T920" s="78"/>
      <c r="AT920" s="24" t="s">
        <v>299</v>
      </c>
      <c r="AU920" s="24" t="s">
        <v>134</v>
      </c>
    </row>
    <row r="921" spans="2:65" s="11" customFormat="1" ht="13.5">
      <c r="B921" s="210"/>
      <c r="C921" s="211"/>
      <c r="D921" s="208" t="s">
        <v>171</v>
      </c>
      <c r="E921" s="212" t="s">
        <v>21</v>
      </c>
      <c r="F921" s="213" t="s">
        <v>6766</v>
      </c>
      <c r="G921" s="211"/>
      <c r="H921" s="214">
        <v>168300</v>
      </c>
      <c r="I921" s="215"/>
      <c r="J921" s="211"/>
      <c r="K921" s="211"/>
      <c r="L921" s="216"/>
      <c r="M921" s="217"/>
      <c r="N921" s="218"/>
      <c r="O921" s="218"/>
      <c r="P921" s="218"/>
      <c r="Q921" s="218"/>
      <c r="R921" s="218"/>
      <c r="S921" s="218"/>
      <c r="T921" s="219"/>
      <c r="AT921" s="220" t="s">
        <v>171</v>
      </c>
      <c r="AU921" s="220" t="s">
        <v>134</v>
      </c>
      <c r="AV921" s="11" t="s">
        <v>134</v>
      </c>
      <c r="AW921" s="11" t="s">
        <v>33</v>
      </c>
      <c r="AX921" s="11" t="s">
        <v>70</v>
      </c>
      <c r="AY921" s="220" t="s">
        <v>126</v>
      </c>
    </row>
    <row r="922" spans="2:65" s="12" customFormat="1" ht="13.5">
      <c r="B922" s="221"/>
      <c r="C922" s="222"/>
      <c r="D922" s="205" t="s">
        <v>171</v>
      </c>
      <c r="E922" s="248" t="s">
        <v>21</v>
      </c>
      <c r="F922" s="249" t="s">
        <v>174</v>
      </c>
      <c r="G922" s="222"/>
      <c r="H922" s="250">
        <v>168300</v>
      </c>
      <c r="I922" s="226"/>
      <c r="J922" s="222"/>
      <c r="K922" s="222"/>
      <c r="L922" s="227"/>
      <c r="M922" s="228"/>
      <c r="N922" s="229"/>
      <c r="O922" s="229"/>
      <c r="P922" s="229"/>
      <c r="Q922" s="229"/>
      <c r="R922" s="229"/>
      <c r="S922" s="229"/>
      <c r="T922" s="230"/>
      <c r="AT922" s="231" t="s">
        <v>171</v>
      </c>
      <c r="AU922" s="231" t="s">
        <v>134</v>
      </c>
      <c r="AV922" s="12" t="s">
        <v>133</v>
      </c>
      <c r="AW922" s="12" t="s">
        <v>33</v>
      </c>
      <c r="AX922" s="12" t="s">
        <v>78</v>
      </c>
      <c r="AY922" s="231" t="s">
        <v>126</v>
      </c>
    </row>
    <row r="923" spans="2:65" s="1" customFormat="1" ht="31.5" customHeight="1">
      <c r="B923" s="41"/>
      <c r="C923" s="193" t="s">
        <v>745</v>
      </c>
      <c r="D923" s="193" t="s">
        <v>129</v>
      </c>
      <c r="E923" s="194" t="s">
        <v>1600</v>
      </c>
      <c r="F923" s="195" t="s">
        <v>1601</v>
      </c>
      <c r="G923" s="196" t="s">
        <v>400</v>
      </c>
      <c r="H923" s="197">
        <v>1870</v>
      </c>
      <c r="I923" s="198"/>
      <c r="J923" s="199">
        <f>ROUND(I923*H923,2)</f>
        <v>0</v>
      </c>
      <c r="K923" s="195" t="s">
        <v>160</v>
      </c>
      <c r="L923" s="61"/>
      <c r="M923" s="200" t="s">
        <v>21</v>
      </c>
      <c r="N923" s="201" t="s">
        <v>42</v>
      </c>
      <c r="O923" s="42"/>
      <c r="P923" s="202">
        <f>O923*H923</f>
        <v>0</v>
      </c>
      <c r="Q923" s="202">
        <v>0</v>
      </c>
      <c r="R923" s="202">
        <f>Q923*H923</f>
        <v>0</v>
      </c>
      <c r="S923" s="202">
        <v>0</v>
      </c>
      <c r="T923" s="203">
        <f>S923*H923</f>
        <v>0</v>
      </c>
      <c r="AR923" s="24" t="s">
        <v>133</v>
      </c>
      <c r="AT923" s="24" t="s">
        <v>129</v>
      </c>
      <c r="AU923" s="24" t="s">
        <v>134</v>
      </c>
      <c r="AY923" s="24" t="s">
        <v>126</v>
      </c>
      <c r="BE923" s="204">
        <f>IF(N923="základní",J923,0)</f>
        <v>0</v>
      </c>
      <c r="BF923" s="204">
        <f>IF(N923="snížená",J923,0)</f>
        <v>0</v>
      </c>
      <c r="BG923" s="204">
        <f>IF(N923="zákl. přenesená",J923,0)</f>
        <v>0</v>
      </c>
      <c r="BH923" s="204">
        <f>IF(N923="sníž. přenesená",J923,0)</f>
        <v>0</v>
      </c>
      <c r="BI923" s="204">
        <f>IF(N923="nulová",J923,0)</f>
        <v>0</v>
      </c>
      <c r="BJ923" s="24" t="s">
        <v>134</v>
      </c>
      <c r="BK923" s="204">
        <f>ROUND(I923*H923,2)</f>
        <v>0</v>
      </c>
      <c r="BL923" s="24" t="s">
        <v>133</v>
      </c>
      <c r="BM923" s="24" t="s">
        <v>1375</v>
      </c>
    </row>
    <row r="924" spans="2:65" s="1" customFormat="1" ht="27">
      <c r="B924" s="41"/>
      <c r="C924" s="63"/>
      <c r="D924" s="208" t="s">
        <v>135</v>
      </c>
      <c r="E924" s="63"/>
      <c r="F924" s="209" t="s">
        <v>1603</v>
      </c>
      <c r="G924" s="63"/>
      <c r="H924" s="63"/>
      <c r="I924" s="163"/>
      <c r="J924" s="63"/>
      <c r="K924" s="63"/>
      <c r="L924" s="61"/>
      <c r="M924" s="207"/>
      <c r="N924" s="42"/>
      <c r="O924" s="42"/>
      <c r="P924" s="42"/>
      <c r="Q924" s="42"/>
      <c r="R924" s="42"/>
      <c r="S924" s="42"/>
      <c r="T924" s="78"/>
      <c r="AT924" s="24" t="s">
        <v>135</v>
      </c>
      <c r="AU924" s="24" t="s">
        <v>134</v>
      </c>
    </row>
    <row r="925" spans="2:65" s="1" customFormat="1" ht="40.5">
      <c r="B925" s="41"/>
      <c r="C925" s="63"/>
      <c r="D925" s="205" t="s">
        <v>299</v>
      </c>
      <c r="E925" s="63"/>
      <c r="F925" s="235" t="s">
        <v>1604</v>
      </c>
      <c r="G925" s="63"/>
      <c r="H925" s="63"/>
      <c r="I925" s="163"/>
      <c r="J925" s="63"/>
      <c r="K925" s="63"/>
      <c r="L925" s="61"/>
      <c r="M925" s="207"/>
      <c r="N925" s="42"/>
      <c r="O925" s="42"/>
      <c r="P925" s="42"/>
      <c r="Q925" s="42"/>
      <c r="R925" s="42"/>
      <c r="S925" s="42"/>
      <c r="T925" s="78"/>
      <c r="AT925" s="24" t="s">
        <v>299</v>
      </c>
      <c r="AU925" s="24" t="s">
        <v>134</v>
      </c>
    </row>
    <row r="926" spans="2:65" s="1" customFormat="1" ht="22.5" customHeight="1">
      <c r="B926" s="41"/>
      <c r="C926" s="193" t="s">
        <v>1377</v>
      </c>
      <c r="D926" s="193" t="s">
        <v>129</v>
      </c>
      <c r="E926" s="194" t="s">
        <v>1628</v>
      </c>
      <c r="F926" s="195" t="s">
        <v>1629</v>
      </c>
      <c r="G926" s="196" t="s">
        <v>400</v>
      </c>
      <c r="H926" s="197">
        <v>1870</v>
      </c>
      <c r="I926" s="198"/>
      <c r="J926" s="199">
        <f>ROUND(I926*H926,2)</f>
        <v>0</v>
      </c>
      <c r="K926" s="195" t="s">
        <v>160</v>
      </c>
      <c r="L926" s="61"/>
      <c r="M926" s="200" t="s">
        <v>21</v>
      </c>
      <c r="N926" s="201" t="s">
        <v>42</v>
      </c>
      <c r="O926" s="42"/>
      <c r="P926" s="202">
        <f>O926*H926</f>
        <v>0</v>
      </c>
      <c r="Q926" s="202">
        <v>0</v>
      </c>
      <c r="R926" s="202">
        <f>Q926*H926</f>
        <v>0</v>
      </c>
      <c r="S926" s="202">
        <v>0</v>
      </c>
      <c r="T926" s="203">
        <f>S926*H926</f>
        <v>0</v>
      </c>
      <c r="AR926" s="24" t="s">
        <v>133</v>
      </c>
      <c r="AT926" s="24" t="s">
        <v>129</v>
      </c>
      <c r="AU926" s="24" t="s">
        <v>134</v>
      </c>
      <c r="AY926" s="24" t="s">
        <v>126</v>
      </c>
      <c r="BE926" s="204">
        <f>IF(N926="základní",J926,0)</f>
        <v>0</v>
      </c>
      <c r="BF926" s="204">
        <f>IF(N926="snížená",J926,0)</f>
        <v>0</v>
      </c>
      <c r="BG926" s="204">
        <f>IF(N926="zákl. přenesená",J926,0)</f>
        <v>0</v>
      </c>
      <c r="BH926" s="204">
        <f>IF(N926="sníž. přenesená",J926,0)</f>
        <v>0</v>
      </c>
      <c r="BI926" s="204">
        <f>IF(N926="nulová",J926,0)</f>
        <v>0</v>
      </c>
      <c r="BJ926" s="24" t="s">
        <v>134</v>
      </c>
      <c r="BK926" s="204">
        <f>ROUND(I926*H926,2)</f>
        <v>0</v>
      </c>
      <c r="BL926" s="24" t="s">
        <v>133</v>
      </c>
      <c r="BM926" s="24" t="s">
        <v>1378</v>
      </c>
    </row>
    <row r="927" spans="2:65" s="1" customFormat="1" ht="13.5">
      <c r="B927" s="41"/>
      <c r="C927" s="63"/>
      <c r="D927" s="208" t="s">
        <v>135</v>
      </c>
      <c r="E927" s="63"/>
      <c r="F927" s="209" t="s">
        <v>1631</v>
      </c>
      <c r="G927" s="63"/>
      <c r="H927" s="63"/>
      <c r="I927" s="163"/>
      <c r="J927" s="63"/>
      <c r="K927" s="63"/>
      <c r="L927" s="61"/>
      <c r="M927" s="207"/>
      <c r="N927" s="42"/>
      <c r="O927" s="42"/>
      <c r="P927" s="42"/>
      <c r="Q927" s="42"/>
      <c r="R927" s="42"/>
      <c r="S927" s="42"/>
      <c r="T927" s="78"/>
      <c r="AT927" s="24" t="s">
        <v>135</v>
      </c>
      <c r="AU927" s="24" t="s">
        <v>134</v>
      </c>
    </row>
    <row r="928" spans="2:65" s="1" customFormat="1" ht="40.5">
      <c r="B928" s="41"/>
      <c r="C928" s="63"/>
      <c r="D928" s="205" t="s">
        <v>299</v>
      </c>
      <c r="E928" s="63"/>
      <c r="F928" s="235" t="s">
        <v>1632</v>
      </c>
      <c r="G928" s="63"/>
      <c r="H928" s="63"/>
      <c r="I928" s="163"/>
      <c r="J928" s="63"/>
      <c r="K928" s="63"/>
      <c r="L928" s="61"/>
      <c r="M928" s="207"/>
      <c r="N928" s="42"/>
      <c r="O928" s="42"/>
      <c r="P928" s="42"/>
      <c r="Q928" s="42"/>
      <c r="R928" s="42"/>
      <c r="S928" s="42"/>
      <c r="T928" s="78"/>
      <c r="AT928" s="24" t="s">
        <v>299</v>
      </c>
      <c r="AU928" s="24" t="s">
        <v>134</v>
      </c>
    </row>
    <row r="929" spans="2:65" s="1" customFormat="1" ht="22.5" customHeight="1">
      <c r="B929" s="41"/>
      <c r="C929" s="193" t="s">
        <v>759</v>
      </c>
      <c r="D929" s="193" t="s">
        <v>129</v>
      </c>
      <c r="E929" s="194" t="s">
        <v>1633</v>
      </c>
      <c r="F929" s="195" t="s">
        <v>1634</v>
      </c>
      <c r="G929" s="196" t="s">
        <v>400</v>
      </c>
      <c r="H929" s="197">
        <v>168300</v>
      </c>
      <c r="I929" s="198"/>
      <c r="J929" s="199">
        <f>ROUND(I929*H929,2)</f>
        <v>0</v>
      </c>
      <c r="K929" s="195" t="s">
        <v>160</v>
      </c>
      <c r="L929" s="61"/>
      <c r="M929" s="200" t="s">
        <v>21</v>
      </c>
      <c r="N929" s="201" t="s">
        <v>42</v>
      </c>
      <c r="O929" s="42"/>
      <c r="P929" s="202">
        <f>O929*H929</f>
        <v>0</v>
      </c>
      <c r="Q929" s="202">
        <v>0</v>
      </c>
      <c r="R929" s="202">
        <f>Q929*H929</f>
        <v>0</v>
      </c>
      <c r="S929" s="202">
        <v>0</v>
      </c>
      <c r="T929" s="203">
        <f>S929*H929</f>
        <v>0</v>
      </c>
      <c r="AR929" s="24" t="s">
        <v>133</v>
      </c>
      <c r="AT929" s="24" t="s">
        <v>129</v>
      </c>
      <c r="AU929" s="24" t="s">
        <v>134</v>
      </c>
      <c r="AY929" s="24" t="s">
        <v>126</v>
      </c>
      <c r="BE929" s="204">
        <f>IF(N929="základní",J929,0)</f>
        <v>0</v>
      </c>
      <c r="BF929" s="204">
        <f>IF(N929="snížená",J929,0)</f>
        <v>0</v>
      </c>
      <c r="BG929" s="204">
        <f>IF(N929="zákl. přenesená",J929,0)</f>
        <v>0</v>
      </c>
      <c r="BH929" s="204">
        <f>IF(N929="sníž. přenesená",J929,0)</f>
        <v>0</v>
      </c>
      <c r="BI929" s="204">
        <f>IF(N929="nulová",J929,0)</f>
        <v>0</v>
      </c>
      <c r="BJ929" s="24" t="s">
        <v>134</v>
      </c>
      <c r="BK929" s="204">
        <f>ROUND(I929*H929,2)</f>
        <v>0</v>
      </c>
      <c r="BL929" s="24" t="s">
        <v>133</v>
      </c>
      <c r="BM929" s="24" t="s">
        <v>1381</v>
      </c>
    </row>
    <row r="930" spans="2:65" s="1" customFormat="1" ht="13.5">
      <c r="B930" s="41"/>
      <c r="C930" s="63"/>
      <c r="D930" s="208" t="s">
        <v>135</v>
      </c>
      <c r="E930" s="63"/>
      <c r="F930" s="209" t="s">
        <v>1636</v>
      </c>
      <c r="G930" s="63"/>
      <c r="H930" s="63"/>
      <c r="I930" s="163"/>
      <c r="J930" s="63"/>
      <c r="K930" s="63"/>
      <c r="L930" s="61"/>
      <c r="M930" s="207"/>
      <c r="N930" s="42"/>
      <c r="O930" s="42"/>
      <c r="P930" s="42"/>
      <c r="Q930" s="42"/>
      <c r="R930" s="42"/>
      <c r="S930" s="42"/>
      <c r="T930" s="78"/>
      <c r="AT930" s="24" t="s">
        <v>135</v>
      </c>
      <c r="AU930" s="24" t="s">
        <v>134</v>
      </c>
    </row>
    <row r="931" spans="2:65" s="1" customFormat="1" ht="40.5">
      <c r="B931" s="41"/>
      <c r="C931" s="63"/>
      <c r="D931" s="205" t="s">
        <v>299</v>
      </c>
      <c r="E931" s="63"/>
      <c r="F931" s="235" t="s">
        <v>1632</v>
      </c>
      <c r="G931" s="63"/>
      <c r="H931" s="63"/>
      <c r="I931" s="163"/>
      <c r="J931" s="63"/>
      <c r="K931" s="63"/>
      <c r="L931" s="61"/>
      <c r="M931" s="207"/>
      <c r="N931" s="42"/>
      <c r="O931" s="42"/>
      <c r="P931" s="42"/>
      <c r="Q931" s="42"/>
      <c r="R931" s="42"/>
      <c r="S931" s="42"/>
      <c r="T931" s="78"/>
      <c r="AT931" s="24" t="s">
        <v>299</v>
      </c>
      <c r="AU931" s="24" t="s">
        <v>134</v>
      </c>
    </row>
    <row r="932" spans="2:65" s="1" customFormat="1" ht="22.5" customHeight="1">
      <c r="B932" s="41"/>
      <c r="C932" s="193" t="s">
        <v>1383</v>
      </c>
      <c r="D932" s="193" t="s">
        <v>129</v>
      </c>
      <c r="E932" s="194" t="s">
        <v>1638</v>
      </c>
      <c r="F932" s="195" t="s">
        <v>1639</v>
      </c>
      <c r="G932" s="196" t="s">
        <v>400</v>
      </c>
      <c r="H932" s="197">
        <v>1870</v>
      </c>
      <c r="I932" s="198"/>
      <c r="J932" s="199">
        <f>ROUND(I932*H932,2)</f>
        <v>0</v>
      </c>
      <c r="K932" s="195" t="s">
        <v>160</v>
      </c>
      <c r="L932" s="61"/>
      <c r="M932" s="200" t="s">
        <v>21</v>
      </c>
      <c r="N932" s="201" t="s">
        <v>42</v>
      </c>
      <c r="O932" s="42"/>
      <c r="P932" s="202">
        <f>O932*H932</f>
        <v>0</v>
      </c>
      <c r="Q932" s="202">
        <v>0</v>
      </c>
      <c r="R932" s="202">
        <f>Q932*H932</f>
        <v>0</v>
      </c>
      <c r="S932" s="202">
        <v>0</v>
      </c>
      <c r="T932" s="203">
        <f>S932*H932</f>
        <v>0</v>
      </c>
      <c r="AR932" s="24" t="s">
        <v>133</v>
      </c>
      <c r="AT932" s="24" t="s">
        <v>129</v>
      </c>
      <c r="AU932" s="24" t="s">
        <v>134</v>
      </c>
      <c r="AY932" s="24" t="s">
        <v>126</v>
      </c>
      <c r="BE932" s="204">
        <f>IF(N932="základní",J932,0)</f>
        <v>0</v>
      </c>
      <c r="BF932" s="204">
        <f>IF(N932="snížená",J932,0)</f>
        <v>0</v>
      </c>
      <c r="BG932" s="204">
        <f>IF(N932="zákl. přenesená",J932,0)</f>
        <v>0</v>
      </c>
      <c r="BH932" s="204">
        <f>IF(N932="sníž. přenesená",J932,0)</f>
        <v>0</v>
      </c>
      <c r="BI932" s="204">
        <f>IF(N932="nulová",J932,0)</f>
        <v>0</v>
      </c>
      <c r="BJ932" s="24" t="s">
        <v>134</v>
      </c>
      <c r="BK932" s="204">
        <f>ROUND(I932*H932,2)</f>
        <v>0</v>
      </c>
      <c r="BL932" s="24" t="s">
        <v>133</v>
      </c>
      <c r="BM932" s="24" t="s">
        <v>1386</v>
      </c>
    </row>
    <row r="933" spans="2:65" s="1" customFormat="1" ht="13.5">
      <c r="B933" s="41"/>
      <c r="C933" s="63"/>
      <c r="D933" s="205" t="s">
        <v>135</v>
      </c>
      <c r="E933" s="63"/>
      <c r="F933" s="206" t="s">
        <v>1641</v>
      </c>
      <c r="G933" s="63"/>
      <c r="H933" s="63"/>
      <c r="I933" s="163"/>
      <c r="J933" s="63"/>
      <c r="K933" s="63"/>
      <c r="L933" s="61"/>
      <c r="M933" s="207"/>
      <c r="N933" s="42"/>
      <c r="O933" s="42"/>
      <c r="P933" s="42"/>
      <c r="Q933" s="42"/>
      <c r="R933" s="42"/>
      <c r="S933" s="42"/>
      <c r="T933" s="78"/>
      <c r="AT933" s="24" t="s">
        <v>135</v>
      </c>
      <c r="AU933" s="24" t="s">
        <v>134</v>
      </c>
    </row>
    <row r="934" spans="2:65" s="1" customFormat="1" ht="22.5" customHeight="1">
      <c r="B934" s="41"/>
      <c r="C934" s="193" t="s">
        <v>764</v>
      </c>
      <c r="D934" s="193" t="s">
        <v>129</v>
      </c>
      <c r="E934" s="194" t="s">
        <v>6767</v>
      </c>
      <c r="F934" s="195" t="s">
        <v>6768</v>
      </c>
      <c r="G934" s="196" t="s">
        <v>169</v>
      </c>
      <c r="H934" s="197">
        <v>3.5</v>
      </c>
      <c r="I934" s="198"/>
      <c r="J934" s="199">
        <f>ROUND(I934*H934,2)</f>
        <v>0</v>
      </c>
      <c r="K934" s="195" t="s">
        <v>160</v>
      </c>
      <c r="L934" s="61"/>
      <c r="M934" s="200" t="s">
        <v>21</v>
      </c>
      <c r="N934" s="201" t="s">
        <v>42</v>
      </c>
      <c r="O934" s="42"/>
      <c r="P934" s="202">
        <f>O934*H934</f>
        <v>0</v>
      </c>
      <c r="Q934" s="202">
        <v>0</v>
      </c>
      <c r="R934" s="202">
        <f>Q934*H934</f>
        <v>0</v>
      </c>
      <c r="S934" s="202">
        <v>0</v>
      </c>
      <c r="T934" s="203">
        <f>S934*H934</f>
        <v>0</v>
      </c>
      <c r="AR934" s="24" t="s">
        <v>133</v>
      </c>
      <c r="AT934" s="24" t="s">
        <v>129</v>
      </c>
      <c r="AU934" s="24" t="s">
        <v>134</v>
      </c>
      <c r="AY934" s="24" t="s">
        <v>126</v>
      </c>
      <c r="BE934" s="204">
        <f>IF(N934="základní",J934,0)</f>
        <v>0</v>
      </c>
      <c r="BF934" s="204">
        <f>IF(N934="snížená",J934,0)</f>
        <v>0</v>
      </c>
      <c r="BG934" s="204">
        <f>IF(N934="zákl. přenesená",J934,0)</f>
        <v>0</v>
      </c>
      <c r="BH934" s="204">
        <f>IF(N934="sníž. přenesená",J934,0)</f>
        <v>0</v>
      </c>
      <c r="BI934" s="204">
        <f>IF(N934="nulová",J934,0)</f>
        <v>0</v>
      </c>
      <c r="BJ934" s="24" t="s">
        <v>134</v>
      </c>
      <c r="BK934" s="204">
        <f>ROUND(I934*H934,2)</f>
        <v>0</v>
      </c>
      <c r="BL934" s="24" t="s">
        <v>133</v>
      </c>
      <c r="BM934" s="24" t="s">
        <v>1394</v>
      </c>
    </row>
    <row r="935" spans="2:65" s="1" customFormat="1" ht="13.5">
      <c r="B935" s="41"/>
      <c r="C935" s="63"/>
      <c r="D935" s="208" t="s">
        <v>135</v>
      </c>
      <c r="E935" s="63"/>
      <c r="F935" s="209" t="s">
        <v>6769</v>
      </c>
      <c r="G935" s="63"/>
      <c r="H935" s="63"/>
      <c r="I935" s="163"/>
      <c r="J935" s="63"/>
      <c r="K935" s="63"/>
      <c r="L935" s="61"/>
      <c r="M935" s="207"/>
      <c r="N935" s="42"/>
      <c r="O935" s="42"/>
      <c r="P935" s="42"/>
      <c r="Q935" s="42"/>
      <c r="R935" s="42"/>
      <c r="S935" s="42"/>
      <c r="T935" s="78"/>
      <c r="AT935" s="24" t="s">
        <v>135</v>
      </c>
      <c r="AU935" s="24" t="s">
        <v>134</v>
      </c>
    </row>
    <row r="936" spans="2:65" s="1" customFormat="1" ht="67.5">
      <c r="B936" s="41"/>
      <c r="C936" s="63"/>
      <c r="D936" s="208" t="s">
        <v>299</v>
      </c>
      <c r="E936" s="63"/>
      <c r="F936" s="236" t="s">
        <v>6770</v>
      </c>
      <c r="G936" s="63"/>
      <c r="H936" s="63"/>
      <c r="I936" s="163"/>
      <c r="J936" s="63"/>
      <c r="K936" s="63"/>
      <c r="L936" s="61"/>
      <c r="M936" s="207"/>
      <c r="N936" s="42"/>
      <c r="O936" s="42"/>
      <c r="P936" s="42"/>
      <c r="Q936" s="42"/>
      <c r="R936" s="42"/>
      <c r="S936" s="42"/>
      <c r="T936" s="78"/>
      <c r="AT936" s="24" t="s">
        <v>299</v>
      </c>
      <c r="AU936" s="24" t="s">
        <v>134</v>
      </c>
    </row>
    <row r="937" spans="2:65" s="11" customFormat="1" ht="13.5">
      <c r="B937" s="210"/>
      <c r="C937" s="211"/>
      <c r="D937" s="208" t="s">
        <v>171</v>
      </c>
      <c r="E937" s="212" t="s">
        <v>21</v>
      </c>
      <c r="F937" s="213" t="s">
        <v>6771</v>
      </c>
      <c r="G937" s="211"/>
      <c r="H937" s="214">
        <v>3.5</v>
      </c>
      <c r="I937" s="215"/>
      <c r="J937" s="211"/>
      <c r="K937" s="211"/>
      <c r="L937" s="216"/>
      <c r="M937" s="217"/>
      <c r="N937" s="218"/>
      <c r="O937" s="218"/>
      <c r="P937" s="218"/>
      <c r="Q937" s="218"/>
      <c r="R937" s="218"/>
      <c r="S937" s="218"/>
      <c r="T937" s="219"/>
      <c r="AT937" s="220" t="s">
        <v>171</v>
      </c>
      <c r="AU937" s="220" t="s">
        <v>134</v>
      </c>
      <c r="AV937" s="11" t="s">
        <v>134</v>
      </c>
      <c r="AW937" s="11" t="s">
        <v>33</v>
      </c>
      <c r="AX937" s="11" t="s">
        <v>70</v>
      </c>
      <c r="AY937" s="220" t="s">
        <v>126</v>
      </c>
    </row>
    <row r="938" spans="2:65" s="12" customFormat="1" ht="13.5">
      <c r="B938" s="221"/>
      <c r="C938" s="222"/>
      <c r="D938" s="205" t="s">
        <v>171</v>
      </c>
      <c r="E938" s="248" t="s">
        <v>21</v>
      </c>
      <c r="F938" s="249" t="s">
        <v>174</v>
      </c>
      <c r="G938" s="222"/>
      <c r="H938" s="250">
        <v>3.5</v>
      </c>
      <c r="I938" s="226"/>
      <c r="J938" s="222"/>
      <c r="K938" s="222"/>
      <c r="L938" s="227"/>
      <c r="M938" s="228"/>
      <c r="N938" s="229"/>
      <c r="O938" s="229"/>
      <c r="P938" s="229"/>
      <c r="Q938" s="229"/>
      <c r="R938" s="229"/>
      <c r="S938" s="229"/>
      <c r="T938" s="230"/>
      <c r="AT938" s="231" t="s">
        <v>171</v>
      </c>
      <c r="AU938" s="231" t="s">
        <v>134</v>
      </c>
      <c r="AV938" s="12" t="s">
        <v>133</v>
      </c>
      <c r="AW938" s="12" t="s">
        <v>33</v>
      </c>
      <c r="AX938" s="12" t="s">
        <v>78</v>
      </c>
      <c r="AY938" s="231" t="s">
        <v>126</v>
      </c>
    </row>
    <row r="939" spans="2:65" s="1" customFormat="1" ht="22.5" customHeight="1">
      <c r="B939" s="41"/>
      <c r="C939" s="193" t="s">
        <v>1397</v>
      </c>
      <c r="D939" s="193" t="s">
        <v>129</v>
      </c>
      <c r="E939" s="194" t="s">
        <v>6772</v>
      </c>
      <c r="F939" s="195" t="s">
        <v>6773</v>
      </c>
      <c r="G939" s="196" t="s">
        <v>169</v>
      </c>
      <c r="H939" s="197">
        <v>315</v>
      </c>
      <c r="I939" s="198"/>
      <c r="J939" s="199">
        <f>ROUND(I939*H939,2)</f>
        <v>0</v>
      </c>
      <c r="K939" s="195" t="s">
        <v>160</v>
      </c>
      <c r="L939" s="61"/>
      <c r="M939" s="200" t="s">
        <v>21</v>
      </c>
      <c r="N939" s="201" t="s">
        <v>42</v>
      </c>
      <c r="O939" s="42"/>
      <c r="P939" s="202">
        <f>O939*H939</f>
        <v>0</v>
      </c>
      <c r="Q939" s="202">
        <v>0</v>
      </c>
      <c r="R939" s="202">
        <f>Q939*H939</f>
        <v>0</v>
      </c>
      <c r="S939" s="202">
        <v>0</v>
      </c>
      <c r="T939" s="203">
        <f>S939*H939</f>
        <v>0</v>
      </c>
      <c r="AR939" s="24" t="s">
        <v>133</v>
      </c>
      <c r="AT939" s="24" t="s">
        <v>129</v>
      </c>
      <c r="AU939" s="24" t="s">
        <v>134</v>
      </c>
      <c r="AY939" s="24" t="s">
        <v>126</v>
      </c>
      <c r="BE939" s="204">
        <f>IF(N939="základní",J939,0)</f>
        <v>0</v>
      </c>
      <c r="BF939" s="204">
        <f>IF(N939="snížená",J939,0)</f>
        <v>0</v>
      </c>
      <c r="BG939" s="204">
        <f>IF(N939="zákl. přenesená",J939,0)</f>
        <v>0</v>
      </c>
      <c r="BH939" s="204">
        <f>IF(N939="sníž. přenesená",J939,0)</f>
        <v>0</v>
      </c>
      <c r="BI939" s="204">
        <f>IF(N939="nulová",J939,0)</f>
        <v>0</v>
      </c>
      <c r="BJ939" s="24" t="s">
        <v>134</v>
      </c>
      <c r="BK939" s="204">
        <f>ROUND(I939*H939,2)</f>
        <v>0</v>
      </c>
      <c r="BL939" s="24" t="s">
        <v>133</v>
      </c>
      <c r="BM939" s="24" t="s">
        <v>1400</v>
      </c>
    </row>
    <row r="940" spans="2:65" s="1" customFormat="1" ht="13.5">
      <c r="B940" s="41"/>
      <c r="C940" s="63"/>
      <c r="D940" s="208" t="s">
        <v>135</v>
      </c>
      <c r="E940" s="63"/>
      <c r="F940" s="209" t="s">
        <v>6774</v>
      </c>
      <c r="G940" s="63"/>
      <c r="H940" s="63"/>
      <c r="I940" s="163"/>
      <c r="J940" s="63"/>
      <c r="K940" s="63"/>
      <c r="L940" s="61"/>
      <c r="M940" s="207"/>
      <c r="N940" s="42"/>
      <c r="O940" s="42"/>
      <c r="P940" s="42"/>
      <c r="Q940" s="42"/>
      <c r="R940" s="42"/>
      <c r="S940" s="42"/>
      <c r="T940" s="78"/>
      <c r="AT940" s="24" t="s">
        <v>135</v>
      </c>
      <c r="AU940" s="24" t="s">
        <v>134</v>
      </c>
    </row>
    <row r="941" spans="2:65" s="1" customFormat="1" ht="67.5">
      <c r="B941" s="41"/>
      <c r="C941" s="63"/>
      <c r="D941" s="208" t="s">
        <v>299</v>
      </c>
      <c r="E941" s="63"/>
      <c r="F941" s="236" t="s">
        <v>6770</v>
      </c>
      <c r="G941" s="63"/>
      <c r="H941" s="63"/>
      <c r="I941" s="163"/>
      <c r="J941" s="63"/>
      <c r="K941" s="63"/>
      <c r="L941" s="61"/>
      <c r="M941" s="207"/>
      <c r="N941" s="42"/>
      <c r="O941" s="42"/>
      <c r="P941" s="42"/>
      <c r="Q941" s="42"/>
      <c r="R941" s="42"/>
      <c r="S941" s="42"/>
      <c r="T941" s="78"/>
      <c r="AT941" s="24" t="s">
        <v>299</v>
      </c>
      <c r="AU941" s="24" t="s">
        <v>134</v>
      </c>
    </row>
    <row r="942" spans="2:65" s="11" customFormat="1" ht="13.5">
      <c r="B942" s="210"/>
      <c r="C942" s="211"/>
      <c r="D942" s="208" t="s">
        <v>171</v>
      </c>
      <c r="E942" s="212" t="s">
        <v>21</v>
      </c>
      <c r="F942" s="213" t="s">
        <v>6775</v>
      </c>
      <c r="G942" s="211"/>
      <c r="H942" s="214">
        <v>315</v>
      </c>
      <c r="I942" s="215"/>
      <c r="J942" s="211"/>
      <c r="K942" s="211"/>
      <c r="L942" s="216"/>
      <c r="M942" s="217"/>
      <c r="N942" s="218"/>
      <c r="O942" s="218"/>
      <c r="P942" s="218"/>
      <c r="Q942" s="218"/>
      <c r="R942" s="218"/>
      <c r="S942" s="218"/>
      <c r="T942" s="219"/>
      <c r="AT942" s="220" t="s">
        <v>171</v>
      </c>
      <c r="AU942" s="220" t="s">
        <v>134</v>
      </c>
      <c r="AV942" s="11" t="s">
        <v>134</v>
      </c>
      <c r="AW942" s="11" t="s">
        <v>33</v>
      </c>
      <c r="AX942" s="11" t="s">
        <v>70</v>
      </c>
      <c r="AY942" s="220" t="s">
        <v>126</v>
      </c>
    </row>
    <row r="943" spans="2:65" s="12" customFormat="1" ht="13.5">
      <c r="B943" s="221"/>
      <c r="C943" s="222"/>
      <c r="D943" s="205" t="s">
        <v>171</v>
      </c>
      <c r="E943" s="248" t="s">
        <v>21</v>
      </c>
      <c r="F943" s="249" t="s">
        <v>174</v>
      </c>
      <c r="G943" s="222"/>
      <c r="H943" s="250">
        <v>315</v>
      </c>
      <c r="I943" s="226"/>
      <c r="J943" s="222"/>
      <c r="K943" s="222"/>
      <c r="L943" s="227"/>
      <c r="M943" s="228"/>
      <c r="N943" s="229"/>
      <c r="O943" s="229"/>
      <c r="P943" s="229"/>
      <c r="Q943" s="229"/>
      <c r="R943" s="229"/>
      <c r="S943" s="229"/>
      <c r="T943" s="230"/>
      <c r="AT943" s="231" t="s">
        <v>171</v>
      </c>
      <c r="AU943" s="231" t="s">
        <v>134</v>
      </c>
      <c r="AV943" s="12" t="s">
        <v>133</v>
      </c>
      <c r="AW943" s="12" t="s">
        <v>33</v>
      </c>
      <c r="AX943" s="12" t="s">
        <v>78</v>
      </c>
      <c r="AY943" s="231" t="s">
        <v>126</v>
      </c>
    </row>
    <row r="944" spans="2:65" s="1" customFormat="1" ht="22.5" customHeight="1">
      <c r="B944" s="41"/>
      <c r="C944" s="193" t="s">
        <v>770</v>
      </c>
      <c r="D944" s="193" t="s">
        <v>129</v>
      </c>
      <c r="E944" s="194" t="s">
        <v>6776</v>
      </c>
      <c r="F944" s="195" t="s">
        <v>6777</v>
      </c>
      <c r="G944" s="196" t="s">
        <v>169</v>
      </c>
      <c r="H944" s="197">
        <v>3.5</v>
      </c>
      <c r="I944" s="198"/>
      <c r="J944" s="199">
        <f>ROUND(I944*H944,2)</f>
        <v>0</v>
      </c>
      <c r="K944" s="195" t="s">
        <v>160</v>
      </c>
      <c r="L944" s="61"/>
      <c r="M944" s="200" t="s">
        <v>21</v>
      </c>
      <c r="N944" s="201" t="s">
        <v>42</v>
      </c>
      <c r="O944" s="42"/>
      <c r="P944" s="202">
        <f>O944*H944</f>
        <v>0</v>
      </c>
      <c r="Q944" s="202">
        <v>0</v>
      </c>
      <c r="R944" s="202">
        <f>Q944*H944</f>
        <v>0</v>
      </c>
      <c r="S944" s="202">
        <v>0</v>
      </c>
      <c r="T944" s="203">
        <f>S944*H944</f>
        <v>0</v>
      </c>
      <c r="AR944" s="24" t="s">
        <v>133</v>
      </c>
      <c r="AT944" s="24" t="s">
        <v>129</v>
      </c>
      <c r="AU944" s="24" t="s">
        <v>134</v>
      </c>
      <c r="AY944" s="24" t="s">
        <v>126</v>
      </c>
      <c r="BE944" s="204">
        <f>IF(N944="základní",J944,0)</f>
        <v>0</v>
      </c>
      <c r="BF944" s="204">
        <f>IF(N944="snížená",J944,0)</f>
        <v>0</v>
      </c>
      <c r="BG944" s="204">
        <f>IF(N944="zákl. přenesená",J944,0)</f>
        <v>0</v>
      </c>
      <c r="BH944" s="204">
        <f>IF(N944="sníž. přenesená",J944,0)</f>
        <v>0</v>
      </c>
      <c r="BI944" s="204">
        <f>IF(N944="nulová",J944,0)</f>
        <v>0</v>
      </c>
      <c r="BJ944" s="24" t="s">
        <v>134</v>
      </c>
      <c r="BK944" s="204">
        <f>ROUND(I944*H944,2)</f>
        <v>0</v>
      </c>
      <c r="BL944" s="24" t="s">
        <v>133</v>
      </c>
      <c r="BM944" s="24" t="s">
        <v>1405</v>
      </c>
    </row>
    <row r="945" spans="2:65" s="1" customFormat="1" ht="13.5">
      <c r="B945" s="41"/>
      <c r="C945" s="63"/>
      <c r="D945" s="208" t="s">
        <v>135</v>
      </c>
      <c r="E945" s="63"/>
      <c r="F945" s="209" t="s">
        <v>6778</v>
      </c>
      <c r="G945" s="63"/>
      <c r="H945" s="63"/>
      <c r="I945" s="163"/>
      <c r="J945" s="63"/>
      <c r="K945" s="63"/>
      <c r="L945" s="61"/>
      <c r="M945" s="207"/>
      <c r="N945" s="42"/>
      <c r="O945" s="42"/>
      <c r="P945" s="42"/>
      <c r="Q945" s="42"/>
      <c r="R945" s="42"/>
      <c r="S945" s="42"/>
      <c r="T945" s="78"/>
      <c r="AT945" s="24" t="s">
        <v>135</v>
      </c>
      <c r="AU945" s="24" t="s">
        <v>134</v>
      </c>
    </row>
    <row r="946" spans="2:65" s="1" customFormat="1" ht="54">
      <c r="B946" s="41"/>
      <c r="C946" s="63"/>
      <c r="D946" s="205" t="s">
        <v>299</v>
      </c>
      <c r="E946" s="63"/>
      <c r="F946" s="235" t="s">
        <v>6779</v>
      </c>
      <c r="G946" s="63"/>
      <c r="H946" s="63"/>
      <c r="I946" s="163"/>
      <c r="J946" s="63"/>
      <c r="K946" s="63"/>
      <c r="L946" s="61"/>
      <c r="M946" s="207"/>
      <c r="N946" s="42"/>
      <c r="O946" s="42"/>
      <c r="P946" s="42"/>
      <c r="Q946" s="42"/>
      <c r="R946" s="42"/>
      <c r="S946" s="42"/>
      <c r="T946" s="78"/>
      <c r="AT946" s="24" t="s">
        <v>299</v>
      </c>
      <c r="AU946" s="24" t="s">
        <v>134</v>
      </c>
    </row>
    <row r="947" spans="2:65" s="1" customFormat="1" ht="22.5" customHeight="1">
      <c r="B947" s="41"/>
      <c r="C947" s="193" t="s">
        <v>1408</v>
      </c>
      <c r="D947" s="193" t="s">
        <v>129</v>
      </c>
      <c r="E947" s="194" t="s">
        <v>1642</v>
      </c>
      <c r="F947" s="195" t="s">
        <v>1643</v>
      </c>
      <c r="G947" s="196" t="s">
        <v>400</v>
      </c>
      <c r="H947" s="197">
        <v>379.71</v>
      </c>
      <c r="I947" s="198"/>
      <c r="J947" s="199">
        <f>ROUND(I947*H947,2)</f>
        <v>0</v>
      </c>
      <c r="K947" s="195" t="s">
        <v>21</v>
      </c>
      <c r="L947" s="61"/>
      <c r="M947" s="200" t="s">
        <v>21</v>
      </c>
      <c r="N947" s="201" t="s">
        <v>42</v>
      </c>
      <c r="O947" s="42"/>
      <c r="P947" s="202">
        <f>O947*H947</f>
        <v>0</v>
      </c>
      <c r="Q947" s="202">
        <v>0</v>
      </c>
      <c r="R947" s="202">
        <f>Q947*H947</f>
        <v>0</v>
      </c>
      <c r="S947" s="202">
        <v>0</v>
      </c>
      <c r="T947" s="203">
        <f>S947*H947</f>
        <v>0</v>
      </c>
      <c r="AR947" s="24" t="s">
        <v>133</v>
      </c>
      <c r="AT947" s="24" t="s">
        <v>129</v>
      </c>
      <c r="AU947" s="24" t="s">
        <v>134</v>
      </c>
      <c r="AY947" s="24" t="s">
        <v>126</v>
      </c>
      <c r="BE947" s="204">
        <f>IF(N947="základní",J947,0)</f>
        <v>0</v>
      </c>
      <c r="BF947" s="204">
        <f>IF(N947="snížená",J947,0)</f>
        <v>0</v>
      </c>
      <c r="BG947" s="204">
        <f>IF(N947="zákl. přenesená",J947,0)</f>
        <v>0</v>
      </c>
      <c r="BH947" s="204">
        <f>IF(N947="sníž. přenesená",J947,0)</f>
        <v>0</v>
      </c>
      <c r="BI947" s="204">
        <f>IF(N947="nulová",J947,0)</f>
        <v>0</v>
      </c>
      <c r="BJ947" s="24" t="s">
        <v>134</v>
      </c>
      <c r="BK947" s="204">
        <f>ROUND(I947*H947,2)</f>
        <v>0</v>
      </c>
      <c r="BL947" s="24" t="s">
        <v>133</v>
      </c>
      <c r="BM947" s="24" t="s">
        <v>1411</v>
      </c>
    </row>
    <row r="948" spans="2:65" s="1" customFormat="1" ht="13.5">
      <c r="B948" s="41"/>
      <c r="C948" s="63"/>
      <c r="D948" s="205" t="s">
        <v>135</v>
      </c>
      <c r="E948" s="63"/>
      <c r="F948" s="206" t="s">
        <v>1643</v>
      </c>
      <c r="G948" s="63"/>
      <c r="H948" s="63"/>
      <c r="I948" s="163"/>
      <c r="J948" s="63"/>
      <c r="K948" s="63"/>
      <c r="L948" s="61"/>
      <c r="M948" s="207"/>
      <c r="N948" s="42"/>
      <c r="O948" s="42"/>
      <c r="P948" s="42"/>
      <c r="Q948" s="42"/>
      <c r="R948" s="42"/>
      <c r="S948" s="42"/>
      <c r="T948" s="78"/>
      <c r="AT948" s="24" t="s">
        <v>135</v>
      </c>
      <c r="AU948" s="24" t="s">
        <v>134</v>
      </c>
    </row>
    <row r="949" spans="2:65" s="1" customFormat="1" ht="22.5" customHeight="1">
      <c r="B949" s="41"/>
      <c r="C949" s="193" t="s">
        <v>779</v>
      </c>
      <c r="D949" s="193" t="s">
        <v>129</v>
      </c>
      <c r="E949" s="194" t="s">
        <v>1646</v>
      </c>
      <c r="F949" s="195" t="s">
        <v>1647</v>
      </c>
      <c r="G949" s="196" t="s">
        <v>400</v>
      </c>
      <c r="H949" s="197">
        <v>38.729999999999997</v>
      </c>
      <c r="I949" s="198"/>
      <c r="J949" s="199">
        <f>ROUND(I949*H949,2)</f>
        <v>0</v>
      </c>
      <c r="K949" s="195" t="s">
        <v>21</v>
      </c>
      <c r="L949" s="61"/>
      <c r="M949" s="200" t="s">
        <v>21</v>
      </c>
      <c r="N949" s="201" t="s">
        <v>42</v>
      </c>
      <c r="O949" s="42"/>
      <c r="P949" s="202">
        <f>O949*H949</f>
        <v>0</v>
      </c>
      <c r="Q949" s="202">
        <v>0</v>
      </c>
      <c r="R949" s="202">
        <f>Q949*H949</f>
        <v>0</v>
      </c>
      <c r="S949" s="202">
        <v>0</v>
      </c>
      <c r="T949" s="203">
        <f>S949*H949</f>
        <v>0</v>
      </c>
      <c r="AR949" s="24" t="s">
        <v>133</v>
      </c>
      <c r="AT949" s="24" t="s">
        <v>129</v>
      </c>
      <c r="AU949" s="24" t="s">
        <v>134</v>
      </c>
      <c r="AY949" s="24" t="s">
        <v>126</v>
      </c>
      <c r="BE949" s="204">
        <f>IF(N949="základní",J949,0)</f>
        <v>0</v>
      </c>
      <c r="BF949" s="204">
        <f>IF(N949="snížená",J949,0)</f>
        <v>0</v>
      </c>
      <c r="BG949" s="204">
        <f>IF(N949="zákl. přenesená",J949,0)</f>
        <v>0</v>
      </c>
      <c r="BH949" s="204">
        <f>IF(N949="sníž. přenesená",J949,0)</f>
        <v>0</v>
      </c>
      <c r="BI949" s="204">
        <f>IF(N949="nulová",J949,0)</f>
        <v>0</v>
      </c>
      <c r="BJ949" s="24" t="s">
        <v>134</v>
      </c>
      <c r="BK949" s="204">
        <f>ROUND(I949*H949,2)</f>
        <v>0</v>
      </c>
      <c r="BL949" s="24" t="s">
        <v>133</v>
      </c>
      <c r="BM949" s="24" t="s">
        <v>1415</v>
      </c>
    </row>
    <row r="950" spans="2:65" s="1" customFormat="1" ht="13.5">
      <c r="B950" s="41"/>
      <c r="C950" s="63"/>
      <c r="D950" s="208" t="s">
        <v>135</v>
      </c>
      <c r="E950" s="63"/>
      <c r="F950" s="209" t="s">
        <v>1647</v>
      </c>
      <c r="G950" s="63"/>
      <c r="H950" s="63"/>
      <c r="I950" s="163"/>
      <c r="J950" s="63"/>
      <c r="K950" s="63"/>
      <c r="L950" s="61"/>
      <c r="M950" s="207"/>
      <c r="N950" s="42"/>
      <c r="O950" s="42"/>
      <c r="P950" s="42"/>
      <c r="Q950" s="42"/>
      <c r="R950" s="42"/>
      <c r="S950" s="42"/>
      <c r="T950" s="78"/>
      <c r="AT950" s="24" t="s">
        <v>135</v>
      </c>
      <c r="AU950" s="24" t="s">
        <v>134</v>
      </c>
    </row>
    <row r="951" spans="2:65" s="11" customFormat="1" ht="13.5">
      <c r="B951" s="210"/>
      <c r="C951" s="211"/>
      <c r="D951" s="208" t="s">
        <v>171</v>
      </c>
      <c r="E951" s="212" t="s">
        <v>21</v>
      </c>
      <c r="F951" s="213" t="s">
        <v>6780</v>
      </c>
      <c r="G951" s="211"/>
      <c r="H951" s="214">
        <v>38.729999999999997</v>
      </c>
      <c r="I951" s="215"/>
      <c r="J951" s="211"/>
      <c r="K951" s="211"/>
      <c r="L951" s="216"/>
      <c r="M951" s="217"/>
      <c r="N951" s="218"/>
      <c r="O951" s="218"/>
      <c r="P951" s="218"/>
      <c r="Q951" s="218"/>
      <c r="R951" s="218"/>
      <c r="S951" s="218"/>
      <c r="T951" s="219"/>
      <c r="AT951" s="220" t="s">
        <v>171</v>
      </c>
      <c r="AU951" s="220" t="s">
        <v>134</v>
      </c>
      <c r="AV951" s="11" t="s">
        <v>134</v>
      </c>
      <c r="AW951" s="11" t="s">
        <v>33</v>
      </c>
      <c r="AX951" s="11" t="s">
        <v>70</v>
      </c>
      <c r="AY951" s="220" t="s">
        <v>126</v>
      </c>
    </row>
    <row r="952" spans="2:65" s="12" customFormat="1" ht="13.5">
      <c r="B952" s="221"/>
      <c r="C952" s="222"/>
      <c r="D952" s="205" t="s">
        <v>171</v>
      </c>
      <c r="E952" s="248" t="s">
        <v>21</v>
      </c>
      <c r="F952" s="249" t="s">
        <v>174</v>
      </c>
      <c r="G952" s="222"/>
      <c r="H952" s="250">
        <v>38.729999999999997</v>
      </c>
      <c r="I952" s="226"/>
      <c r="J952" s="222"/>
      <c r="K952" s="222"/>
      <c r="L952" s="227"/>
      <c r="M952" s="228"/>
      <c r="N952" s="229"/>
      <c r="O952" s="229"/>
      <c r="P952" s="229"/>
      <c r="Q952" s="229"/>
      <c r="R952" s="229"/>
      <c r="S952" s="229"/>
      <c r="T952" s="230"/>
      <c r="AT952" s="231" t="s">
        <v>171</v>
      </c>
      <c r="AU952" s="231" t="s">
        <v>134</v>
      </c>
      <c r="AV952" s="12" t="s">
        <v>133</v>
      </c>
      <c r="AW952" s="12" t="s">
        <v>33</v>
      </c>
      <c r="AX952" s="12" t="s">
        <v>78</v>
      </c>
      <c r="AY952" s="231" t="s">
        <v>126</v>
      </c>
    </row>
    <row r="953" spans="2:65" s="1" customFormat="1" ht="22.5" customHeight="1">
      <c r="B953" s="41"/>
      <c r="C953" s="193" t="s">
        <v>1416</v>
      </c>
      <c r="D953" s="193" t="s">
        <v>129</v>
      </c>
      <c r="E953" s="194" t="s">
        <v>1669</v>
      </c>
      <c r="F953" s="195" t="s">
        <v>1670</v>
      </c>
      <c r="G953" s="196" t="s">
        <v>400</v>
      </c>
      <c r="H953" s="197">
        <v>890.45</v>
      </c>
      <c r="I953" s="198"/>
      <c r="J953" s="199">
        <f>ROUND(I953*H953,2)</f>
        <v>0</v>
      </c>
      <c r="K953" s="195" t="s">
        <v>160</v>
      </c>
      <c r="L953" s="61"/>
      <c r="M953" s="200" t="s">
        <v>21</v>
      </c>
      <c r="N953" s="201" t="s">
        <v>42</v>
      </c>
      <c r="O953" s="42"/>
      <c r="P953" s="202">
        <f>O953*H953</f>
        <v>0</v>
      </c>
      <c r="Q953" s="202">
        <v>0</v>
      </c>
      <c r="R953" s="202">
        <f>Q953*H953</f>
        <v>0</v>
      </c>
      <c r="S953" s="202">
        <v>0</v>
      </c>
      <c r="T953" s="203">
        <f>S953*H953</f>
        <v>0</v>
      </c>
      <c r="AR953" s="24" t="s">
        <v>133</v>
      </c>
      <c r="AT953" s="24" t="s">
        <v>129</v>
      </c>
      <c r="AU953" s="24" t="s">
        <v>134</v>
      </c>
      <c r="AY953" s="24" t="s">
        <v>126</v>
      </c>
      <c r="BE953" s="204">
        <f>IF(N953="základní",J953,0)</f>
        <v>0</v>
      </c>
      <c r="BF953" s="204">
        <f>IF(N953="snížená",J953,0)</f>
        <v>0</v>
      </c>
      <c r="BG953" s="204">
        <f>IF(N953="zákl. přenesená",J953,0)</f>
        <v>0</v>
      </c>
      <c r="BH953" s="204">
        <f>IF(N953="sníž. přenesená",J953,0)</f>
        <v>0</v>
      </c>
      <c r="BI953" s="204">
        <f>IF(N953="nulová",J953,0)</f>
        <v>0</v>
      </c>
      <c r="BJ953" s="24" t="s">
        <v>134</v>
      </c>
      <c r="BK953" s="204">
        <f>ROUND(I953*H953,2)</f>
        <v>0</v>
      </c>
      <c r="BL953" s="24" t="s">
        <v>133</v>
      </c>
      <c r="BM953" s="24" t="s">
        <v>1419</v>
      </c>
    </row>
    <row r="954" spans="2:65" s="1" customFormat="1" ht="54">
      <c r="B954" s="41"/>
      <c r="C954" s="63"/>
      <c r="D954" s="208" t="s">
        <v>135</v>
      </c>
      <c r="E954" s="63"/>
      <c r="F954" s="209" t="s">
        <v>1672</v>
      </c>
      <c r="G954" s="63"/>
      <c r="H954" s="63"/>
      <c r="I954" s="163"/>
      <c r="J954" s="63"/>
      <c r="K954" s="63"/>
      <c r="L954" s="61"/>
      <c r="M954" s="207"/>
      <c r="N954" s="42"/>
      <c r="O954" s="42"/>
      <c r="P954" s="42"/>
      <c r="Q954" s="42"/>
      <c r="R954" s="42"/>
      <c r="S954" s="42"/>
      <c r="T954" s="78"/>
      <c r="AT954" s="24" t="s">
        <v>135</v>
      </c>
      <c r="AU954" s="24" t="s">
        <v>134</v>
      </c>
    </row>
    <row r="955" spans="2:65" s="1" customFormat="1" ht="94.5">
      <c r="B955" s="41"/>
      <c r="C955" s="63"/>
      <c r="D955" s="208" t="s">
        <v>299</v>
      </c>
      <c r="E955" s="63"/>
      <c r="F955" s="236" t="s">
        <v>1673</v>
      </c>
      <c r="G955" s="63"/>
      <c r="H955" s="63"/>
      <c r="I955" s="163"/>
      <c r="J955" s="63"/>
      <c r="K955" s="63"/>
      <c r="L955" s="61"/>
      <c r="M955" s="207"/>
      <c r="N955" s="42"/>
      <c r="O955" s="42"/>
      <c r="P955" s="42"/>
      <c r="Q955" s="42"/>
      <c r="R955" s="42"/>
      <c r="S955" s="42"/>
      <c r="T955" s="78"/>
      <c r="AT955" s="24" t="s">
        <v>299</v>
      </c>
      <c r="AU955" s="24" t="s">
        <v>134</v>
      </c>
    </row>
    <row r="956" spans="2:65" s="13" customFormat="1" ht="13.5">
      <c r="B956" s="237"/>
      <c r="C956" s="238"/>
      <c r="D956" s="208" t="s">
        <v>171</v>
      </c>
      <c r="E956" s="239" t="s">
        <v>21</v>
      </c>
      <c r="F956" s="240" t="s">
        <v>6781</v>
      </c>
      <c r="G956" s="238"/>
      <c r="H956" s="241" t="s">
        <v>21</v>
      </c>
      <c r="I956" s="242"/>
      <c r="J956" s="238"/>
      <c r="K956" s="238"/>
      <c r="L956" s="243"/>
      <c r="M956" s="244"/>
      <c r="N956" s="245"/>
      <c r="O956" s="245"/>
      <c r="P956" s="245"/>
      <c r="Q956" s="245"/>
      <c r="R956" s="245"/>
      <c r="S956" s="245"/>
      <c r="T956" s="246"/>
      <c r="AT956" s="247" t="s">
        <v>171</v>
      </c>
      <c r="AU956" s="247" t="s">
        <v>134</v>
      </c>
      <c r="AV956" s="13" t="s">
        <v>78</v>
      </c>
      <c r="AW956" s="13" t="s">
        <v>33</v>
      </c>
      <c r="AX956" s="13" t="s">
        <v>70</v>
      </c>
      <c r="AY956" s="247" t="s">
        <v>126</v>
      </c>
    </row>
    <row r="957" spans="2:65" s="11" customFormat="1" ht="13.5">
      <c r="B957" s="210"/>
      <c r="C957" s="211"/>
      <c r="D957" s="208" t="s">
        <v>171</v>
      </c>
      <c r="E957" s="212" t="s">
        <v>21</v>
      </c>
      <c r="F957" s="213" t="s">
        <v>6782</v>
      </c>
      <c r="G957" s="211"/>
      <c r="H957" s="214">
        <v>71.2</v>
      </c>
      <c r="I957" s="215"/>
      <c r="J957" s="211"/>
      <c r="K957" s="211"/>
      <c r="L957" s="216"/>
      <c r="M957" s="217"/>
      <c r="N957" s="218"/>
      <c r="O957" s="218"/>
      <c r="P957" s="218"/>
      <c r="Q957" s="218"/>
      <c r="R957" s="218"/>
      <c r="S957" s="218"/>
      <c r="T957" s="219"/>
      <c r="AT957" s="220" t="s">
        <v>171</v>
      </c>
      <c r="AU957" s="220" t="s">
        <v>134</v>
      </c>
      <c r="AV957" s="11" t="s">
        <v>134</v>
      </c>
      <c r="AW957" s="11" t="s">
        <v>33</v>
      </c>
      <c r="AX957" s="11" t="s">
        <v>70</v>
      </c>
      <c r="AY957" s="220" t="s">
        <v>126</v>
      </c>
    </row>
    <row r="958" spans="2:65" s="11" customFormat="1" ht="13.5">
      <c r="B958" s="210"/>
      <c r="C958" s="211"/>
      <c r="D958" s="208" t="s">
        <v>171</v>
      </c>
      <c r="E958" s="212" t="s">
        <v>21</v>
      </c>
      <c r="F958" s="213" t="s">
        <v>21</v>
      </c>
      <c r="G958" s="211"/>
      <c r="H958" s="214">
        <v>0</v>
      </c>
      <c r="I958" s="215"/>
      <c r="J958" s="211"/>
      <c r="K958" s="211"/>
      <c r="L958" s="216"/>
      <c r="M958" s="217"/>
      <c r="N958" s="218"/>
      <c r="O958" s="218"/>
      <c r="P958" s="218"/>
      <c r="Q958" s="218"/>
      <c r="R958" s="218"/>
      <c r="S958" s="218"/>
      <c r="T958" s="219"/>
      <c r="AT958" s="220" t="s">
        <v>171</v>
      </c>
      <c r="AU958" s="220" t="s">
        <v>134</v>
      </c>
      <c r="AV958" s="11" t="s">
        <v>134</v>
      </c>
      <c r="AW958" s="11" t="s">
        <v>6</v>
      </c>
      <c r="AX958" s="11" t="s">
        <v>70</v>
      </c>
      <c r="AY958" s="220" t="s">
        <v>126</v>
      </c>
    </row>
    <row r="959" spans="2:65" s="11" customFormat="1" ht="40.5">
      <c r="B959" s="210"/>
      <c r="C959" s="211"/>
      <c r="D959" s="208" t="s">
        <v>171</v>
      </c>
      <c r="E959" s="212" t="s">
        <v>21</v>
      </c>
      <c r="F959" s="213" t="s">
        <v>6783</v>
      </c>
      <c r="G959" s="211"/>
      <c r="H959" s="214">
        <v>357.93</v>
      </c>
      <c r="I959" s="215"/>
      <c r="J959" s="211"/>
      <c r="K959" s="211"/>
      <c r="L959" s="216"/>
      <c r="M959" s="217"/>
      <c r="N959" s="218"/>
      <c r="O959" s="218"/>
      <c r="P959" s="218"/>
      <c r="Q959" s="218"/>
      <c r="R959" s="218"/>
      <c r="S959" s="218"/>
      <c r="T959" s="219"/>
      <c r="AT959" s="220" t="s">
        <v>171</v>
      </c>
      <c r="AU959" s="220" t="s">
        <v>134</v>
      </c>
      <c r="AV959" s="11" t="s">
        <v>134</v>
      </c>
      <c r="AW959" s="11" t="s">
        <v>33</v>
      </c>
      <c r="AX959" s="11" t="s">
        <v>70</v>
      </c>
      <c r="AY959" s="220" t="s">
        <v>126</v>
      </c>
    </row>
    <row r="960" spans="2:65" s="11" customFormat="1" ht="40.5">
      <c r="B960" s="210"/>
      <c r="C960" s="211"/>
      <c r="D960" s="208" t="s">
        <v>171</v>
      </c>
      <c r="E960" s="212" t="s">
        <v>21</v>
      </c>
      <c r="F960" s="213" t="s">
        <v>6784</v>
      </c>
      <c r="G960" s="211"/>
      <c r="H960" s="214">
        <v>239.27</v>
      </c>
      <c r="I960" s="215"/>
      <c r="J960" s="211"/>
      <c r="K960" s="211"/>
      <c r="L960" s="216"/>
      <c r="M960" s="217"/>
      <c r="N960" s="218"/>
      <c r="O960" s="218"/>
      <c r="P960" s="218"/>
      <c r="Q960" s="218"/>
      <c r="R960" s="218"/>
      <c r="S960" s="218"/>
      <c r="T960" s="219"/>
      <c r="AT960" s="220" t="s">
        <v>171</v>
      </c>
      <c r="AU960" s="220" t="s">
        <v>134</v>
      </c>
      <c r="AV960" s="11" t="s">
        <v>134</v>
      </c>
      <c r="AW960" s="11" t="s">
        <v>33</v>
      </c>
      <c r="AX960" s="11" t="s">
        <v>70</v>
      </c>
      <c r="AY960" s="220" t="s">
        <v>126</v>
      </c>
    </row>
    <row r="961" spans="2:65" s="11" customFormat="1" ht="40.5">
      <c r="B961" s="210"/>
      <c r="C961" s="211"/>
      <c r="D961" s="208" t="s">
        <v>171</v>
      </c>
      <c r="E961" s="212" t="s">
        <v>21</v>
      </c>
      <c r="F961" s="213" t="s">
        <v>6785</v>
      </c>
      <c r="G961" s="211"/>
      <c r="H961" s="214">
        <v>222.05</v>
      </c>
      <c r="I961" s="215"/>
      <c r="J961" s="211"/>
      <c r="K961" s="211"/>
      <c r="L961" s="216"/>
      <c r="M961" s="217"/>
      <c r="N961" s="218"/>
      <c r="O961" s="218"/>
      <c r="P961" s="218"/>
      <c r="Q961" s="218"/>
      <c r="R961" s="218"/>
      <c r="S961" s="218"/>
      <c r="T961" s="219"/>
      <c r="AT961" s="220" t="s">
        <v>171</v>
      </c>
      <c r="AU961" s="220" t="s">
        <v>134</v>
      </c>
      <c r="AV961" s="11" t="s">
        <v>134</v>
      </c>
      <c r="AW961" s="11" t="s">
        <v>33</v>
      </c>
      <c r="AX961" s="11" t="s">
        <v>70</v>
      </c>
      <c r="AY961" s="220" t="s">
        <v>126</v>
      </c>
    </row>
    <row r="962" spans="2:65" s="12" customFormat="1" ht="13.5">
      <c r="B962" s="221"/>
      <c r="C962" s="222"/>
      <c r="D962" s="205" t="s">
        <v>171</v>
      </c>
      <c r="E962" s="248" t="s">
        <v>21</v>
      </c>
      <c r="F962" s="249" t="s">
        <v>174</v>
      </c>
      <c r="G962" s="222"/>
      <c r="H962" s="250">
        <v>890.45</v>
      </c>
      <c r="I962" s="226"/>
      <c r="J962" s="222"/>
      <c r="K962" s="222"/>
      <c r="L962" s="227"/>
      <c r="M962" s="228"/>
      <c r="N962" s="229"/>
      <c r="O962" s="229"/>
      <c r="P962" s="229"/>
      <c r="Q962" s="229"/>
      <c r="R962" s="229"/>
      <c r="S962" s="229"/>
      <c r="T962" s="230"/>
      <c r="AT962" s="231" t="s">
        <v>171</v>
      </c>
      <c r="AU962" s="231" t="s">
        <v>134</v>
      </c>
      <c r="AV962" s="12" t="s">
        <v>133</v>
      </c>
      <c r="AW962" s="12" t="s">
        <v>33</v>
      </c>
      <c r="AX962" s="12" t="s">
        <v>78</v>
      </c>
      <c r="AY962" s="231" t="s">
        <v>126</v>
      </c>
    </row>
    <row r="963" spans="2:65" s="1" customFormat="1" ht="22.5" customHeight="1">
      <c r="B963" s="41"/>
      <c r="C963" s="193" t="s">
        <v>784</v>
      </c>
      <c r="D963" s="193" t="s">
        <v>129</v>
      </c>
      <c r="E963" s="194" t="s">
        <v>6786</v>
      </c>
      <c r="F963" s="195" t="s">
        <v>6787</v>
      </c>
      <c r="G963" s="196" t="s">
        <v>308</v>
      </c>
      <c r="H963" s="197">
        <v>17.812999999999999</v>
      </c>
      <c r="I963" s="198"/>
      <c r="J963" s="199">
        <f>ROUND(I963*H963,2)</f>
        <v>0</v>
      </c>
      <c r="K963" s="195" t="s">
        <v>160</v>
      </c>
      <c r="L963" s="61"/>
      <c r="M963" s="200" t="s">
        <v>21</v>
      </c>
      <c r="N963" s="201" t="s">
        <v>42</v>
      </c>
      <c r="O963" s="42"/>
      <c r="P963" s="202">
        <f>O963*H963</f>
        <v>0</v>
      </c>
      <c r="Q963" s="202">
        <v>0</v>
      </c>
      <c r="R963" s="202">
        <f>Q963*H963</f>
        <v>0</v>
      </c>
      <c r="S963" s="202">
        <v>0</v>
      </c>
      <c r="T963" s="203">
        <f>S963*H963</f>
        <v>0</v>
      </c>
      <c r="AR963" s="24" t="s">
        <v>133</v>
      </c>
      <c r="AT963" s="24" t="s">
        <v>129</v>
      </c>
      <c r="AU963" s="24" t="s">
        <v>134</v>
      </c>
      <c r="AY963" s="24" t="s">
        <v>126</v>
      </c>
      <c r="BE963" s="204">
        <f>IF(N963="základní",J963,0)</f>
        <v>0</v>
      </c>
      <c r="BF963" s="204">
        <f>IF(N963="snížená",J963,0)</f>
        <v>0</v>
      </c>
      <c r="BG963" s="204">
        <f>IF(N963="zákl. přenesená",J963,0)</f>
        <v>0</v>
      </c>
      <c r="BH963" s="204">
        <f>IF(N963="sníž. přenesená",J963,0)</f>
        <v>0</v>
      </c>
      <c r="BI963" s="204">
        <f>IF(N963="nulová",J963,0)</f>
        <v>0</v>
      </c>
      <c r="BJ963" s="24" t="s">
        <v>134</v>
      </c>
      <c r="BK963" s="204">
        <f>ROUND(I963*H963,2)</f>
        <v>0</v>
      </c>
      <c r="BL963" s="24" t="s">
        <v>133</v>
      </c>
      <c r="BM963" s="24" t="s">
        <v>1422</v>
      </c>
    </row>
    <row r="964" spans="2:65" s="1" customFormat="1" ht="13.5">
      <c r="B964" s="41"/>
      <c r="C964" s="63"/>
      <c r="D964" s="205" t="s">
        <v>135</v>
      </c>
      <c r="E964" s="63"/>
      <c r="F964" s="206" t="s">
        <v>6787</v>
      </c>
      <c r="G964" s="63"/>
      <c r="H964" s="63"/>
      <c r="I964" s="163"/>
      <c r="J964" s="63"/>
      <c r="K964" s="63"/>
      <c r="L964" s="61"/>
      <c r="M964" s="207"/>
      <c r="N964" s="42"/>
      <c r="O964" s="42"/>
      <c r="P964" s="42"/>
      <c r="Q964" s="42"/>
      <c r="R964" s="42"/>
      <c r="S964" s="42"/>
      <c r="T964" s="78"/>
      <c r="AT964" s="24" t="s">
        <v>135</v>
      </c>
      <c r="AU964" s="24" t="s">
        <v>134</v>
      </c>
    </row>
    <row r="965" spans="2:65" s="1" customFormat="1" ht="22.5" customHeight="1">
      <c r="B965" s="41"/>
      <c r="C965" s="193" t="s">
        <v>1423</v>
      </c>
      <c r="D965" s="193" t="s">
        <v>129</v>
      </c>
      <c r="E965" s="194" t="s">
        <v>6788</v>
      </c>
      <c r="F965" s="195" t="s">
        <v>6789</v>
      </c>
      <c r="G965" s="196" t="s">
        <v>400</v>
      </c>
      <c r="H965" s="197">
        <v>95.471000000000004</v>
      </c>
      <c r="I965" s="198"/>
      <c r="J965" s="199">
        <f>ROUND(I965*H965,2)</f>
        <v>0</v>
      </c>
      <c r="K965" s="195" t="s">
        <v>160</v>
      </c>
      <c r="L965" s="61"/>
      <c r="M965" s="200" t="s">
        <v>21</v>
      </c>
      <c r="N965" s="201" t="s">
        <v>42</v>
      </c>
      <c r="O965" s="42"/>
      <c r="P965" s="202">
        <f>O965*H965</f>
        <v>0</v>
      </c>
      <c r="Q965" s="202">
        <v>0</v>
      </c>
      <c r="R965" s="202">
        <f>Q965*H965</f>
        <v>0</v>
      </c>
      <c r="S965" s="202">
        <v>0</v>
      </c>
      <c r="T965" s="203">
        <f>S965*H965</f>
        <v>0</v>
      </c>
      <c r="AR965" s="24" t="s">
        <v>133</v>
      </c>
      <c r="AT965" s="24" t="s">
        <v>129</v>
      </c>
      <c r="AU965" s="24" t="s">
        <v>134</v>
      </c>
      <c r="AY965" s="24" t="s">
        <v>126</v>
      </c>
      <c r="BE965" s="204">
        <f>IF(N965="základní",J965,0)</f>
        <v>0</v>
      </c>
      <c r="BF965" s="204">
        <f>IF(N965="snížená",J965,0)</f>
        <v>0</v>
      </c>
      <c r="BG965" s="204">
        <f>IF(N965="zákl. přenesená",J965,0)</f>
        <v>0</v>
      </c>
      <c r="BH965" s="204">
        <f>IF(N965="sníž. přenesená",J965,0)</f>
        <v>0</v>
      </c>
      <c r="BI965" s="204">
        <f>IF(N965="nulová",J965,0)</f>
        <v>0</v>
      </c>
      <c r="BJ965" s="24" t="s">
        <v>134</v>
      </c>
      <c r="BK965" s="204">
        <f>ROUND(I965*H965,2)</f>
        <v>0</v>
      </c>
      <c r="BL965" s="24" t="s">
        <v>133</v>
      </c>
      <c r="BM965" s="24" t="s">
        <v>1426</v>
      </c>
    </row>
    <row r="966" spans="2:65" s="1" customFormat="1" ht="27">
      <c r="B966" s="41"/>
      <c r="C966" s="63"/>
      <c r="D966" s="205" t="s">
        <v>135</v>
      </c>
      <c r="E966" s="63"/>
      <c r="F966" s="206" t="s">
        <v>6790</v>
      </c>
      <c r="G966" s="63"/>
      <c r="H966" s="63"/>
      <c r="I966" s="163"/>
      <c r="J966" s="63"/>
      <c r="K966" s="63"/>
      <c r="L966" s="61"/>
      <c r="M966" s="207"/>
      <c r="N966" s="42"/>
      <c r="O966" s="42"/>
      <c r="P966" s="42"/>
      <c r="Q966" s="42"/>
      <c r="R966" s="42"/>
      <c r="S966" s="42"/>
      <c r="T966" s="78"/>
      <c r="AT966" s="24" t="s">
        <v>135</v>
      </c>
      <c r="AU966" s="24" t="s">
        <v>134</v>
      </c>
    </row>
    <row r="967" spans="2:65" s="1" customFormat="1" ht="22.5" customHeight="1">
      <c r="B967" s="41"/>
      <c r="C967" s="193" t="s">
        <v>788</v>
      </c>
      <c r="D967" s="193" t="s">
        <v>129</v>
      </c>
      <c r="E967" s="194" t="s">
        <v>6791</v>
      </c>
      <c r="F967" s="195" t="s">
        <v>6792</v>
      </c>
      <c r="G967" s="196" t="s">
        <v>308</v>
      </c>
      <c r="H967" s="197">
        <v>29.552</v>
      </c>
      <c r="I967" s="198"/>
      <c r="J967" s="199">
        <f>ROUND(I967*H967,2)</f>
        <v>0</v>
      </c>
      <c r="K967" s="195" t="s">
        <v>160</v>
      </c>
      <c r="L967" s="61"/>
      <c r="M967" s="200" t="s">
        <v>21</v>
      </c>
      <c r="N967" s="201" t="s">
        <v>42</v>
      </c>
      <c r="O967" s="42"/>
      <c r="P967" s="202">
        <f>O967*H967</f>
        <v>0</v>
      </c>
      <c r="Q967" s="202">
        <v>0</v>
      </c>
      <c r="R967" s="202">
        <f>Q967*H967</f>
        <v>0</v>
      </c>
      <c r="S967" s="202">
        <v>0</v>
      </c>
      <c r="T967" s="203">
        <f>S967*H967</f>
        <v>0</v>
      </c>
      <c r="AR967" s="24" t="s">
        <v>133</v>
      </c>
      <c r="AT967" s="24" t="s">
        <v>129</v>
      </c>
      <c r="AU967" s="24" t="s">
        <v>134</v>
      </c>
      <c r="AY967" s="24" t="s">
        <v>126</v>
      </c>
      <c r="BE967" s="204">
        <f>IF(N967="základní",J967,0)</f>
        <v>0</v>
      </c>
      <c r="BF967" s="204">
        <f>IF(N967="snížená",J967,0)</f>
        <v>0</v>
      </c>
      <c r="BG967" s="204">
        <f>IF(N967="zákl. přenesená",J967,0)</f>
        <v>0</v>
      </c>
      <c r="BH967" s="204">
        <f>IF(N967="sníž. přenesená",J967,0)</f>
        <v>0</v>
      </c>
      <c r="BI967" s="204">
        <f>IF(N967="nulová",J967,0)</f>
        <v>0</v>
      </c>
      <c r="BJ967" s="24" t="s">
        <v>134</v>
      </c>
      <c r="BK967" s="204">
        <f>ROUND(I967*H967,2)</f>
        <v>0</v>
      </c>
      <c r="BL967" s="24" t="s">
        <v>133</v>
      </c>
      <c r="BM967" s="24" t="s">
        <v>1429</v>
      </c>
    </row>
    <row r="968" spans="2:65" s="1" customFormat="1" ht="27">
      <c r="B968" s="41"/>
      <c r="C968" s="63"/>
      <c r="D968" s="208" t="s">
        <v>135</v>
      </c>
      <c r="E968" s="63"/>
      <c r="F968" s="209" t="s">
        <v>6793</v>
      </c>
      <c r="G968" s="63"/>
      <c r="H968" s="63"/>
      <c r="I968" s="163"/>
      <c r="J968" s="63"/>
      <c r="K968" s="63"/>
      <c r="L968" s="61"/>
      <c r="M968" s="207"/>
      <c r="N968" s="42"/>
      <c r="O968" s="42"/>
      <c r="P968" s="42"/>
      <c r="Q968" s="42"/>
      <c r="R968" s="42"/>
      <c r="S968" s="42"/>
      <c r="T968" s="78"/>
      <c r="AT968" s="24" t="s">
        <v>135</v>
      </c>
      <c r="AU968" s="24" t="s">
        <v>134</v>
      </c>
    </row>
    <row r="969" spans="2:65" s="1" customFormat="1" ht="40.5">
      <c r="B969" s="41"/>
      <c r="C969" s="63"/>
      <c r="D969" s="208" t="s">
        <v>299</v>
      </c>
      <c r="E969" s="63"/>
      <c r="F969" s="236" t="s">
        <v>6794</v>
      </c>
      <c r="G969" s="63"/>
      <c r="H969" s="63"/>
      <c r="I969" s="163"/>
      <c r="J969" s="63"/>
      <c r="K969" s="63"/>
      <c r="L969" s="61"/>
      <c r="M969" s="207"/>
      <c r="N969" s="42"/>
      <c r="O969" s="42"/>
      <c r="P969" s="42"/>
      <c r="Q969" s="42"/>
      <c r="R969" s="42"/>
      <c r="S969" s="42"/>
      <c r="T969" s="78"/>
      <c r="AT969" s="24" t="s">
        <v>299</v>
      </c>
      <c r="AU969" s="24" t="s">
        <v>134</v>
      </c>
    </row>
    <row r="970" spans="2:65" s="11" customFormat="1" ht="13.5">
      <c r="B970" s="210"/>
      <c r="C970" s="211"/>
      <c r="D970" s="208" t="s">
        <v>171</v>
      </c>
      <c r="E970" s="212" t="s">
        <v>21</v>
      </c>
      <c r="F970" s="213" t="s">
        <v>6795</v>
      </c>
      <c r="G970" s="211"/>
      <c r="H970" s="214">
        <v>3.9E-2</v>
      </c>
      <c r="I970" s="215"/>
      <c r="J970" s="211"/>
      <c r="K970" s="211"/>
      <c r="L970" s="216"/>
      <c r="M970" s="217"/>
      <c r="N970" s="218"/>
      <c r="O970" s="218"/>
      <c r="P970" s="218"/>
      <c r="Q970" s="218"/>
      <c r="R970" s="218"/>
      <c r="S970" s="218"/>
      <c r="T970" s="219"/>
      <c r="AT970" s="220" t="s">
        <v>171</v>
      </c>
      <c r="AU970" s="220" t="s">
        <v>134</v>
      </c>
      <c r="AV970" s="11" t="s">
        <v>134</v>
      </c>
      <c r="AW970" s="11" t="s">
        <v>33</v>
      </c>
      <c r="AX970" s="11" t="s">
        <v>70</v>
      </c>
      <c r="AY970" s="220" t="s">
        <v>126</v>
      </c>
    </row>
    <row r="971" spans="2:65" s="11" customFormat="1" ht="13.5">
      <c r="B971" s="210"/>
      <c r="C971" s="211"/>
      <c r="D971" s="208" t="s">
        <v>171</v>
      </c>
      <c r="E971" s="212" t="s">
        <v>21</v>
      </c>
      <c r="F971" s="213" t="s">
        <v>6796</v>
      </c>
      <c r="G971" s="211"/>
      <c r="H971" s="214">
        <v>0.27600000000000002</v>
      </c>
      <c r="I971" s="215"/>
      <c r="J971" s="211"/>
      <c r="K971" s="211"/>
      <c r="L971" s="216"/>
      <c r="M971" s="217"/>
      <c r="N971" s="218"/>
      <c r="O971" s="218"/>
      <c r="P971" s="218"/>
      <c r="Q971" s="218"/>
      <c r="R971" s="218"/>
      <c r="S971" s="218"/>
      <c r="T971" s="219"/>
      <c r="AT971" s="220" t="s">
        <v>171</v>
      </c>
      <c r="AU971" s="220" t="s">
        <v>134</v>
      </c>
      <c r="AV971" s="11" t="s">
        <v>134</v>
      </c>
      <c r="AW971" s="11" t="s">
        <v>33</v>
      </c>
      <c r="AX971" s="11" t="s">
        <v>70</v>
      </c>
      <c r="AY971" s="220" t="s">
        <v>126</v>
      </c>
    </row>
    <row r="972" spans="2:65" s="11" customFormat="1" ht="13.5">
      <c r="B972" s="210"/>
      <c r="C972" s="211"/>
      <c r="D972" s="208" t="s">
        <v>171</v>
      </c>
      <c r="E972" s="212" t="s">
        <v>21</v>
      </c>
      <c r="F972" s="213" t="s">
        <v>6797</v>
      </c>
      <c r="G972" s="211"/>
      <c r="H972" s="214">
        <v>1.36</v>
      </c>
      <c r="I972" s="215"/>
      <c r="J972" s="211"/>
      <c r="K972" s="211"/>
      <c r="L972" s="216"/>
      <c r="M972" s="217"/>
      <c r="N972" s="218"/>
      <c r="O972" s="218"/>
      <c r="P972" s="218"/>
      <c r="Q972" s="218"/>
      <c r="R972" s="218"/>
      <c r="S972" s="218"/>
      <c r="T972" s="219"/>
      <c r="AT972" s="220" t="s">
        <v>171</v>
      </c>
      <c r="AU972" s="220" t="s">
        <v>134</v>
      </c>
      <c r="AV972" s="11" t="s">
        <v>134</v>
      </c>
      <c r="AW972" s="11" t="s">
        <v>33</v>
      </c>
      <c r="AX972" s="11" t="s">
        <v>70</v>
      </c>
      <c r="AY972" s="220" t="s">
        <v>126</v>
      </c>
    </row>
    <row r="973" spans="2:65" s="11" customFormat="1" ht="13.5">
      <c r="B973" s="210"/>
      <c r="C973" s="211"/>
      <c r="D973" s="208" t="s">
        <v>171</v>
      </c>
      <c r="E973" s="212" t="s">
        <v>21</v>
      </c>
      <c r="F973" s="213" t="s">
        <v>6798</v>
      </c>
      <c r="G973" s="211"/>
      <c r="H973" s="214">
        <v>0.92600000000000005</v>
      </c>
      <c r="I973" s="215"/>
      <c r="J973" s="211"/>
      <c r="K973" s="211"/>
      <c r="L973" s="216"/>
      <c r="M973" s="217"/>
      <c r="N973" s="218"/>
      <c r="O973" s="218"/>
      <c r="P973" s="218"/>
      <c r="Q973" s="218"/>
      <c r="R973" s="218"/>
      <c r="S973" s="218"/>
      <c r="T973" s="219"/>
      <c r="AT973" s="220" t="s">
        <v>171</v>
      </c>
      <c r="AU973" s="220" t="s">
        <v>134</v>
      </c>
      <c r="AV973" s="11" t="s">
        <v>134</v>
      </c>
      <c r="AW973" s="11" t="s">
        <v>33</v>
      </c>
      <c r="AX973" s="11" t="s">
        <v>70</v>
      </c>
      <c r="AY973" s="220" t="s">
        <v>126</v>
      </c>
    </row>
    <row r="974" spans="2:65" s="11" customFormat="1" ht="13.5">
      <c r="B974" s="210"/>
      <c r="C974" s="211"/>
      <c r="D974" s="208" t="s">
        <v>171</v>
      </c>
      <c r="E974" s="212" t="s">
        <v>21</v>
      </c>
      <c r="F974" s="213" t="s">
        <v>6799</v>
      </c>
      <c r="G974" s="211"/>
      <c r="H974" s="214">
        <v>4.6769999999999996</v>
      </c>
      <c r="I974" s="215"/>
      <c r="J974" s="211"/>
      <c r="K974" s="211"/>
      <c r="L974" s="216"/>
      <c r="M974" s="217"/>
      <c r="N974" s="218"/>
      <c r="O974" s="218"/>
      <c r="P974" s="218"/>
      <c r="Q974" s="218"/>
      <c r="R974" s="218"/>
      <c r="S974" s="218"/>
      <c r="T974" s="219"/>
      <c r="AT974" s="220" t="s">
        <v>171</v>
      </c>
      <c r="AU974" s="220" t="s">
        <v>134</v>
      </c>
      <c r="AV974" s="11" t="s">
        <v>134</v>
      </c>
      <c r="AW974" s="11" t="s">
        <v>33</v>
      </c>
      <c r="AX974" s="11" t="s">
        <v>70</v>
      </c>
      <c r="AY974" s="220" t="s">
        <v>126</v>
      </c>
    </row>
    <row r="975" spans="2:65" s="11" customFormat="1" ht="13.5">
      <c r="B975" s="210"/>
      <c r="C975" s="211"/>
      <c r="D975" s="208" t="s">
        <v>171</v>
      </c>
      <c r="E975" s="212" t="s">
        <v>21</v>
      </c>
      <c r="F975" s="213" t="s">
        <v>6800</v>
      </c>
      <c r="G975" s="211"/>
      <c r="H975" s="214">
        <v>3.0630000000000002</v>
      </c>
      <c r="I975" s="215"/>
      <c r="J975" s="211"/>
      <c r="K975" s="211"/>
      <c r="L975" s="216"/>
      <c r="M975" s="217"/>
      <c r="N975" s="218"/>
      <c r="O975" s="218"/>
      <c r="P975" s="218"/>
      <c r="Q975" s="218"/>
      <c r="R975" s="218"/>
      <c r="S975" s="218"/>
      <c r="T975" s="219"/>
      <c r="AT975" s="220" t="s">
        <v>171</v>
      </c>
      <c r="AU975" s="220" t="s">
        <v>134</v>
      </c>
      <c r="AV975" s="11" t="s">
        <v>134</v>
      </c>
      <c r="AW975" s="11" t="s">
        <v>33</v>
      </c>
      <c r="AX975" s="11" t="s">
        <v>70</v>
      </c>
      <c r="AY975" s="220" t="s">
        <v>126</v>
      </c>
    </row>
    <row r="976" spans="2:65" s="11" customFormat="1" ht="13.5">
      <c r="B976" s="210"/>
      <c r="C976" s="211"/>
      <c r="D976" s="208" t="s">
        <v>171</v>
      </c>
      <c r="E976" s="212" t="s">
        <v>21</v>
      </c>
      <c r="F976" s="213" t="s">
        <v>6801</v>
      </c>
      <c r="G976" s="211"/>
      <c r="H976" s="214">
        <v>0.30499999999999999</v>
      </c>
      <c r="I976" s="215"/>
      <c r="J976" s="211"/>
      <c r="K976" s="211"/>
      <c r="L976" s="216"/>
      <c r="M976" s="217"/>
      <c r="N976" s="218"/>
      <c r="O976" s="218"/>
      <c r="P976" s="218"/>
      <c r="Q976" s="218"/>
      <c r="R976" s="218"/>
      <c r="S976" s="218"/>
      <c r="T976" s="219"/>
      <c r="AT976" s="220" t="s">
        <v>171</v>
      </c>
      <c r="AU976" s="220" t="s">
        <v>134</v>
      </c>
      <c r="AV976" s="11" t="s">
        <v>134</v>
      </c>
      <c r="AW976" s="11" t="s">
        <v>33</v>
      </c>
      <c r="AX976" s="11" t="s">
        <v>70</v>
      </c>
      <c r="AY976" s="220" t="s">
        <v>126</v>
      </c>
    </row>
    <row r="977" spans="2:65" s="11" customFormat="1" ht="13.5">
      <c r="B977" s="210"/>
      <c r="C977" s="211"/>
      <c r="D977" s="208" t="s">
        <v>171</v>
      </c>
      <c r="E977" s="212" t="s">
        <v>21</v>
      </c>
      <c r="F977" s="213" t="s">
        <v>6802</v>
      </c>
      <c r="G977" s="211"/>
      <c r="H977" s="214">
        <v>16.486999999999998</v>
      </c>
      <c r="I977" s="215"/>
      <c r="J977" s="211"/>
      <c r="K977" s="211"/>
      <c r="L977" s="216"/>
      <c r="M977" s="217"/>
      <c r="N977" s="218"/>
      <c r="O977" s="218"/>
      <c r="P977" s="218"/>
      <c r="Q977" s="218"/>
      <c r="R977" s="218"/>
      <c r="S977" s="218"/>
      <c r="T977" s="219"/>
      <c r="AT977" s="220" t="s">
        <v>171</v>
      </c>
      <c r="AU977" s="220" t="s">
        <v>134</v>
      </c>
      <c r="AV977" s="11" t="s">
        <v>134</v>
      </c>
      <c r="AW977" s="11" t="s">
        <v>33</v>
      </c>
      <c r="AX977" s="11" t="s">
        <v>70</v>
      </c>
      <c r="AY977" s="220" t="s">
        <v>126</v>
      </c>
    </row>
    <row r="978" spans="2:65" s="11" customFormat="1" ht="13.5">
      <c r="B978" s="210"/>
      <c r="C978" s="211"/>
      <c r="D978" s="208" t="s">
        <v>171</v>
      </c>
      <c r="E978" s="212" t="s">
        <v>21</v>
      </c>
      <c r="F978" s="213" t="s">
        <v>6803</v>
      </c>
      <c r="G978" s="211"/>
      <c r="H978" s="214">
        <v>2.419</v>
      </c>
      <c r="I978" s="215"/>
      <c r="J978" s="211"/>
      <c r="K978" s="211"/>
      <c r="L978" s="216"/>
      <c r="M978" s="217"/>
      <c r="N978" s="218"/>
      <c r="O978" s="218"/>
      <c r="P978" s="218"/>
      <c r="Q978" s="218"/>
      <c r="R978" s="218"/>
      <c r="S978" s="218"/>
      <c r="T978" s="219"/>
      <c r="AT978" s="220" t="s">
        <v>171</v>
      </c>
      <c r="AU978" s="220" t="s">
        <v>134</v>
      </c>
      <c r="AV978" s="11" t="s">
        <v>134</v>
      </c>
      <c r="AW978" s="11" t="s">
        <v>33</v>
      </c>
      <c r="AX978" s="11" t="s">
        <v>70</v>
      </c>
      <c r="AY978" s="220" t="s">
        <v>126</v>
      </c>
    </row>
    <row r="979" spans="2:65" s="12" customFormat="1" ht="13.5">
      <c r="B979" s="221"/>
      <c r="C979" s="222"/>
      <c r="D979" s="205" t="s">
        <v>171</v>
      </c>
      <c r="E979" s="248" t="s">
        <v>21</v>
      </c>
      <c r="F979" s="249" t="s">
        <v>174</v>
      </c>
      <c r="G979" s="222"/>
      <c r="H979" s="250">
        <v>29.552</v>
      </c>
      <c r="I979" s="226"/>
      <c r="J979" s="222"/>
      <c r="K979" s="222"/>
      <c r="L979" s="227"/>
      <c r="M979" s="228"/>
      <c r="N979" s="229"/>
      <c r="O979" s="229"/>
      <c r="P979" s="229"/>
      <c r="Q979" s="229"/>
      <c r="R979" s="229"/>
      <c r="S979" s="229"/>
      <c r="T979" s="230"/>
      <c r="AT979" s="231" t="s">
        <v>171</v>
      </c>
      <c r="AU979" s="231" t="s">
        <v>134</v>
      </c>
      <c r="AV979" s="12" t="s">
        <v>133</v>
      </c>
      <c r="AW979" s="12" t="s">
        <v>33</v>
      </c>
      <c r="AX979" s="12" t="s">
        <v>78</v>
      </c>
      <c r="AY979" s="231" t="s">
        <v>126</v>
      </c>
    </row>
    <row r="980" spans="2:65" s="1" customFormat="1" ht="22.5" customHeight="1">
      <c r="B980" s="41"/>
      <c r="C980" s="193" t="s">
        <v>1430</v>
      </c>
      <c r="D980" s="193" t="s">
        <v>129</v>
      </c>
      <c r="E980" s="194" t="s">
        <v>6804</v>
      </c>
      <c r="F980" s="195" t="s">
        <v>6805</v>
      </c>
      <c r="G980" s="196" t="s">
        <v>400</v>
      </c>
      <c r="H980" s="197">
        <v>11.505000000000001</v>
      </c>
      <c r="I980" s="198"/>
      <c r="J980" s="199">
        <f>ROUND(I980*H980,2)</f>
        <v>0</v>
      </c>
      <c r="K980" s="195" t="s">
        <v>160</v>
      </c>
      <c r="L980" s="61"/>
      <c r="M980" s="200" t="s">
        <v>21</v>
      </c>
      <c r="N980" s="201" t="s">
        <v>42</v>
      </c>
      <c r="O980" s="42"/>
      <c r="P980" s="202">
        <f>O980*H980</f>
        <v>0</v>
      </c>
      <c r="Q980" s="202">
        <v>0</v>
      </c>
      <c r="R980" s="202">
        <f>Q980*H980</f>
        <v>0</v>
      </c>
      <c r="S980" s="202">
        <v>0</v>
      </c>
      <c r="T980" s="203">
        <f>S980*H980</f>
        <v>0</v>
      </c>
      <c r="AR980" s="24" t="s">
        <v>133</v>
      </c>
      <c r="AT980" s="24" t="s">
        <v>129</v>
      </c>
      <c r="AU980" s="24" t="s">
        <v>134</v>
      </c>
      <c r="AY980" s="24" t="s">
        <v>126</v>
      </c>
      <c r="BE980" s="204">
        <f>IF(N980="základní",J980,0)</f>
        <v>0</v>
      </c>
      <c r="BF980" s="204">
        <f>IF(N980="snížená",J980,0)</f>
        <v>0</v>
      </c>
      <c r="BG980" s="204">
        <f>IF(N980="zákl. přenesená",J980,0)</f>
        <v>0</v>
      </c>
      <c r="BH980" s="204">
        <f>IF(N980="sníž. přenesená",J980,0)</f>
        <v>0</v>
      </c>
      <c r="BI980" s="204">
        <f>IF(N980="nulová",J980,0)</f>
        <v>0</v>
      </c>
      <c r="BJ980" s="24" t="s">
        <v>134</v>
      </c>
      <c r="BK980" s="204">
        <f>ROUND(I980*H980,2)</f>
        <v>0</v>
      </c>
      <c r="BL980" s="24" t="s">
        <v>133</v>
      </c>
      <c r="BM980" s="24" t="s">
        <v>1433</v>
      </c>
    </row>
    <row r="981" spans="2:65" s="1" customFormat="1" ht="13.5">
      <c r="B981" s="41"/>
      <c r="C981" s="63"/>
      <c r="D981" s="208" t="s">
        <v>135</v>
      </c>
      <c r="E981" s="63"/>
      <c r="F981" s="209" t="s">
        <v>6806</v>
      </c>
      <c r="G981" s="63"/>
      <c r="H981" s="63"/>
      <c r="I981" s="163"/>
      <c r="J981" s="63"/>
      <c r="K981" s="63"/>
      <c r="L981" s="61"/>
      <c r="M981" s="207"/>
      <c r="N981" s="42"/>
      <c r="O981" s="42"/>
      <c r="P981" s="42"/>
      <c r="Q981" s="42"/>
      <c r="R981" s="42"/>
      <c r="S981" s="42"/>
      <c r="T981" s="78"/>
      <c r="AT981" s="24" t="s">
        <v>135</v>
      </c>
      <c r="AU981" s="24" t="s">
        <v>134</v>
      </c>
    </row>
    <row r="982" spans="2:65" s="11" customFormat="1" ht="13.5">
      <c r="B982" s="210"/>
      <c r="C982" s="211"/>
      <c r="D982" s="208" t="s">
        <v>171</v>
      </c>
      <c r="E982" s="212" t="s">
        <v>21</v>
      </c>
      <c r="F982" s="213" t="s">
        <v>6807</v>
      </c>
      <c r="G982" s="211"/>
      <c r="H982" s="214">
        <v>11.505000000000001</v>
      </c>
      <c r="I982" s="215"/>
      <c r="J982" s="211"/>
      <c r="K982" s="211"/>
      <c r="L982" s="216"/>
      <c r="M982" s="217"/>
      <c r="N982" s="218"/>
      <c r="O982" s="218"/>
      <c r="P982" s="218"/>
      <c r="Q982" s="218"/>
      <c r="R982" s="218"/>
      <c r="S982" s="218"/>
      <c r="T982" s="219"/>
      <c r="AT982" s="220" t="s">
        <v>171</v>
      </c>
      <c r="AU982" s="220" t="s">
        <v>134</v>
      </c>
      <c r="AV982" s="11" t="s">
        <v>134</v>
      </c>
      <c r="AW982" s="11" t="s">
        <v>33</v>
      </c>
      <c r="AX982" s="11" t="s">
        <v>70</v>
      </c>
      <c r="AY982" s="220" t="s">
        <v>126</v>
      </c>
    </row>
    <row r="983" spans="2:65" s="12" customFormat="1" ht="13.5">
      <c r="B983" s="221"/>
      <c r="C983" s="222"/>
      <c r="D983" s="205" t="s">
        <v>171</v>
      </c>
      <c r="E983" s="248" t="s">
        <v>21</v>
      </c>
      <c r="F983" s="249" t="s">
        <v>174</v>
      </c>
      <c r="G983" s="222"/>
      <c r="H983" s="250">
        <v>11.505000000000001</v>
      </c>
      <c r="I983" s="226"/>
      <c r="J983" s="222"/>
      <c r="K983" s="222"/>
      <c r="L983" s="227"/>
      <c r="M983" s="228"/>
      <c r="N983" s="229"/>
      <c r="O983" s="229"/>
      <c r="P983" s="229"/>
      <c r="Q983" s="229"/>
      <c r="R983" s="229"/>
      <c r="S983" s="229"/>
      <c r="T983" s="230"/>
      <c r="AT983" s="231" t="s">
        <v>171</v>
      </c>
      <c r="AU983" s="231" t="s">
        <v>134</v>
      </c>
      <c r="AV983" s="12" t="s">
        <v>133</v>
      </c>
      <c r="AW983" s="12" t="s">
        <v>33</v>
      </c>
      <c r="AX983" s="12" t="s">
        <v>78</v>
      </c>
      <c r="AY983" s="231" t="s">
        <v>126</v>
      </c>
    </row>
    <row r="984" spans="2:65" s="1" customFormat="1" ht="22.5" customHeight="1">
      <c r="B984" s="41"/>
      <c r="C984" s="193" t="s">
        <v>794</v>
      </c>
      <c r="D984" s="193" t="s">
        <v>129</v>
      </c>
      <c r="E984" s="194" t="s">
        <v>6808</v>
      </c>
      <c r="F984" s="195" t="s">
        <v>6809</v>
      </c>
      <c r="G984" s="196" t="s">
        <v>308</v>
      </c>
      <c r="H984" s="197">
        <v>4.476</v>
      </c>
      <c r="I984" s="198"/>
      <c r="J984" s="199">
        <f>ROUND(I984*H984,2)</f>
        <v>0</v>
      </c>
      <c r="K984" s="195" t="s">
        <v>160</v>
      </c>
      <c r="L984" s="61"/>
      <c r="M984" s="200" t="s">
        <v>21</v>
      </c>
      <c r="N984" s="201" t="s">
        <v>42</v>
      </c>
      <c r="O984" s="42"/>
      <c r="P984" s="202">
        <f>O984*H984</f>
        <v>0</v>
      </c>
      <c r="Q984" s="202">
        <v>0</v>
      </c>
      <c r="R984" s="202">
        <f>Q984*H984</f>
        <v>0</v>
      </c>
      <c r="S984" s="202">
        <v>0</v>
      </c>
      <c r="T984" s="203">
        <f>S984*H984</f>
        <v>0</v>
      </c>
      <c r="AR984" s="24" t="s">
        <v>133</v>
      </c>
      <c r="AT984" s="24" t="s">
        <v>129</v>
      </c>
      <c r="AU984" s="24" t="s">
        <v>134</v>
      </c>
      <c r="AY984" s="24" t="s">
        <v>126</v>
      </c>
      <c r="BE984" s="204">
        <f>IF(N984="základní",J984,0)</f>
        <v>0</v>
      </c>
      <c r="BF984" s="204">
        <f>IF(N984="snížená",J984,0)</f>
        <v>0</v>
      </c>
      <c r="BG984" s="204">
        <f>IF(N984="zákl. přenesená",J984,0)</f>
        <v>0</v>
      </c>
      <c r="BH984" s="204">
        <f>IF(N984="sníž. přenesená",J984,0)</f>
        <v>0</v>
      </c>
      <c r="BI984" s="204">
        <f>IF(N984="nulová",J984,0)</f>
        <v>0</v>
      </c>
      <c r="BJ984" s="24" t="s">
        <v>134</v>
      </c>
      <c r="BK984" s="204">
        <f>ROUND(I984*H984,2)</f>
        <v>0</v>
      </c>
      <c r="BL984" s="24" t="s">
        <v>133</v>
      </c>
      <c r="BM984" s="24" t="s">
        <v>1437</v>
      </c>
    </row>
    <row r="985" spans="2:65" s="1" customFormat="1" ht="13.5">
      <c r="B985" s="41"/>
      <c r="C985" s="63"/>
      <c r="D985" s="208" t="s">
        <v>135</v>
      </c>
      <c r="E985" s="63"/>
      <c r="F985" s="209" t="s">
        <v>6810</v>
      </c>
      <c r="G985" s="63"/>
      <c r="H985" s="63"/>
      <c r="I985" s="163"/>
      <c r="J985" s="63"/>
      <c r="K985" s="63"/>
      <c r="L985" s="61"/>
      <c r="M985" s="207"/>
      <c r="N985" s="42"/>
      <c r="O985" s="42"/>
      <c r="P985" s="42"/>
      <c r="Q985" s="42"/>
      <c r="R985" s="42"/>
      <c r="S985" s="42"/>
      <c r="T985" s="78"/>
      <c r="AT985" s="24" t="s">
        <v>135</v>
      </c>
      <c r="AU985" s="24" t="s">
        <v>134</v>
      </c>
    </row>
    <row r="986" spans="2:65" s="1" customFormat="1" ht="40.5">
      <c r="B986" s="41"/>
      <c r="C986" s="63"/>
      <c r="D986" s="208" t="s">
        <v>299</v>
      </c>
      <c r="E986" s="63"/>
      <c r="F986" s="236" t="s">
        <v>6811</v>
      </c>
      <c r="G986" s="63"/>
      <c r="H986" s="63"/>
      <c r="I986" s="163"/>
      <c r="J986" s="63"/>
      <c r="K986" s="63"/>
      <c r="L986" s="61"/>
      <c r="M986" s="207"/>
      <c r="N986" s="42"/>
      <c r="O986" s="42"/>
      <c r="P986" s="42"/>
      <c r="Q986" s="42"/>
      <c r="R986" s="42"/>
      <c r="S986" s="42"/>
      <c r="T986" s="78"/>
      <c r="AT986" s="24" t="s">
        <v>299</v>
      </c>
      <c r="AU986" s="24" t="s">
        <v>134</v>
      </c>
    </row>
    <row r="987" spans="2:65" s="11" customFormat="1" ht="13.5">
      <c r="B987" s="210"/>
      <c r="C987" s="211"/>
      <c r="D987" s="208" t="s">
        <v>171</v>
      </c>
      <c r="E987" s="212" t="s">
        <v>21</v>
      </c>
      <c r="F987" s="213" t="s">
        <v>6812</v>
      </c>
      <c r="G987" s="211"/>
      <c r="H987" s="214">
        <v>2.238</v>
      </c>
      <c r="I987" s="215"/>
      <c r="J987" s="211"/>
      <c r="K987" s="211"/>
      <c r="L987" s="216"/>
      <c r="M987" s="217"/>
      <c r="N987" s="218"/>
      <c r="O987" s="218"/>
      <c r="P987" s="218"/>
      <c r="Q987" s="218"/>
      <c r="R987" s="218"/>
      <c r="S987" s="218"/>
      <c r="T987" s="219"/>
      <c r="AT987" s="220" t="s">
        <v>171</v>
      </c>
      <c r="AU987" s="220" t="s">
        <v>134</v>
      </c>
      <c r="AV987" s="11" t="s">
        <v>134</v>
      </c>
      <c r="AW987" s="11" t="s">
        <v>33</v>
      </c>
      <c r="AX987" s="11" t="s">
        <v>70</v>
      </c>
      <c r="AY987" s="220" t="s">
        <v>126</v>
      </c>
    </row>
    <row r="988" spans="2:65" s="11" customFormat="1" ht="13.5">
      <c r="B988" s="210"/>
      <c r="C988" s="211"/>
      <c r="D988" s="208" t="s">
        <v>171</v>
      </c>
      <c r="E988" s="212" t="s">
        <v>21</v>
      </c>
      <c r="F988" s="213" t="s">
        <v>6813</v>
      </c>
      <c r="G988" s="211"/>
      <c r="H988" s="214">
        <v>2.238</v>
      </c>
      <c r="I988" s="215"/>
      <c r="J988" s="211"/>
      <c r="K988" s="211"/>
      <c r="L988" s="216"/>
      <c r="M988" s="217"/>
      <c r="N988" s="218"/>
      <c r="O988" s="218"/>
      <c r="P988" s="218"/>
      <c r="Q988" s="218"/>
      <c r="R988" s="218"/>
      <c r="S988" s="218"/>
      <c r="T988" s="219"/>
      <c r="AT988" s="220" t="s">
        <v>171</v>
      </c>
      <c r="AU988" s="220" t="s">
        <v>134</v>
      </c>
      <c r="AV988" s="11" t="s">
        <v>134</v>
      </c>
      <c r="AW988" s="11" t="s">
        <v>33</v>
      </c>
      <c r="AX988" s="11" t="s">
        <v>70</v>
      </c>
      <c r="AY988" s="220" t="s">
        <v>126</v>
      </c>
    </row>
    <row r="989" spans="2:65" s="12" customFormat="1" ht="13.5">
      <c r="B989" s="221"/>
      <c r="C989" s="222"/>
      <c r="D989" s="205" t="s">
        <v>171</v>
      </c>
      <c r="E989" s="248" t="s">
        <v>21</v>
      </c>
      <c r="F989" s="249" t="s">
        <v>174</v>
      </c>
      <c r="G989" s="222"/>
      <c r="H989" s="250">
        <v>4.476</v>
      </c>
      <c r="I989" s="226"/>
      <c r="J989" s="222"/>
      <c r="K989" s="222"/>
      <c r="L989" s="227"/>
      <c r="M989" s="228"/>
      <c r="N989" s="229"/>
      <c r="O989" s="229"/>
      <c r="P989" s="229"/>
      <c r="Q989" s="229"/>
      <c r="R989" s="229"/>
      <c r="S989" s="229"/>
      <c r="T989" s="230"/>
      <c r="AT989" s="231" t="s">
        <v>171</v>
      </c>
      <c r="AU989" s="231" t="s">
        <v>134</v>
      </c>
      <c r="AV989" s="12" t="s">
        <v>133</v>
      </c>
      <c r="AW989" s="12" t="s">
        <v>33</v>
      </c>
      <c r="AX989" s="12" t="s">
        <v>78</v>
      </c>
      <c r="AY989" s="231" t="s">
        <v>126</v>
      </c>
    </row>
    <row r="990" spans="2:65" s="1" customFormat="1" ht="31.5" customHeight="1">
      <c r="B990" s="41"/>
      <c r="C990" s="193" t="s">
        <v>1438</v>
      </c>
      <c r="D990" s="193" t="s">
        <v>129</v>
      </c>
      <c r="E990" s="194" t="s">
        <v>6814</v>
      </c>
      <c r="F990" s="195" t="s">
        <v>6815</v>
      </c>
      <c r="G990" s="196" t="s">
        <v>308</v>
      </c>
      <c r="H990" s="197">
        <v>95.739000000000004</v>
      </c>
      <c r="I990" s="198"/>
      <c r="J990" s="199">
        <f>ROUND(I990*H990,2)</f>
        <v>0</v>
      </c>
      <c r="K990" s="195" t="s">
        <v>160</v>
      </c>
      <c r="L990" s="61"/>
      <c r="M990" s="200" t="s">
        <v>21</v>
      </c>
      <c r="N990" s="201" t="s">
        <v>42</v>
      </c>
      <c r="O990" s="42"/>
      <c r="P990" s="202">
        <f>O990*H990</f>
        <v>0</v>
      </c>
      <c r="Q990" s="202">
        <v>0</v>
      </c>
      <c r="R990" s="202">
        <f>Q990*H990</f>
        <v>0</v>
      </c>
      <c r="S990" s="202">
        <v>0</v>
      </c>
      <c r="T990" s="203">
        <f>S990*H990</f>
        <v>0</v>
      </c>
      <c r="AR990" s="24" t="s">
        <v>133</v>
      </c>
      <c r="AT990" s="24" t="s">
        <v>129</v>
      </c>
      <c r="AU990" s="24" t="s">
        <v>134</v>
      </c>
      <c r="AY990" s="24" t="s">
        <v>126</v>
      </c>
      <c r="BE990" s="204">
        <f>IF(N990="základní",J990,0)</f>
        <v>0</v>
      </c>
      <c r="BF990" s="204">
        <f>IF(N990="snížená",J990,0)</f>
        <v>0</v>
      </c>
      <c r="BG990" s="204">
        <f>IF(N990="zákl. přenesená",J990,0)</f>
        <v>0</v>
      </c>
      <c r="BH990" s="204">
        <f>IF(N990="sníž. přenesená",J990,0)</f>
        <v>0</v>
      </c>
      <c r="BI990" s="204">
        <f>IF(N990="nulová",J990,0)</f>
        <v>0</v>
      </c>
      <c r="BJ990" s="24" t="s">
        <v>134</v>
      </c>
      <c r="BK990" s="204">
        <f>ROUND(I990*H990,2)</f>
        <v>0</v>
      </c>
      <c r="BL990" s="24" t="s">
        <v>133</v>
      </c>
      <c r="BM990" s="24" t="s">
        <v>1441</v>
      </c>
    </row>
    <row r="991" spans="2:65" s="1" customFormat="1" ht="27">
      <c r="B991" s="41"/>
      <c r="C991" s="63"/>
      <c r="D991" s="208" t="s">
        <v>135</v>
      </c>
      <c r="E991" s="63"/>
      <c r="F991" s="209" t="s">
        <v>6816</v>
      </c>
      <c r="G991" s="63"/>
      <c r="H991" s="63"/>
      <c r="I991" s="163"/>
      <c r="J991" s="63"/>
      <c r="K991" s="63"/>
      <c r="L991" s="61"/>
      <c r="M991" s="207"/>
      <c r="N991" s="42"/>
      <c r="O991" s="42"/>
      <c r="P991" s="42"/>
      <c r="Q991" s="42"/>
      <c r="R991" s="42"/>
      <c r="S991" s="42"/>
      <c r="T991" s="78"/>
      <c r="AT991" s="24" t="s">
        <v>135</v>
      </c>
      <c r="AU991" s="24" t="s">
        <v>134</v>
      </c>
    </row>
    <row r="992" spans="2:65" s="11" customFormat="1" ht="27">
      <c r="B992" s="210"/>
      <c r="C992" s="211"/>
      <c r="D992" s="208" t="s">
        <v>171</v>
      </c>
      <c r="E992" s="212" t="s">
        <v>21</v>
      </c>
      <c r="F992" s="213" t="s">
        <v>6817</v>
      </c>
      <c r="G992" s="211"/>
      <c r="H992" s="214">
        <v>2.3250000000000002</v>
      </c>
      <c r="I992" s="215"/>
      <c r="J992" s="211"/>
      <c r="K992" s="211"/>
      <c r="L992" s="216"/>
      <c r="M992" s="217"/>
      <c r="N992" s="218"/>
      <c r="O992" s="218"/>
      <c r="P992" s="218"/>
      <c r="Q992" s="218"/>
      <c r="R992" s="218"/>
      <c r="S992" s="218"/>
      <c r="T992" s="219"/>
      <c r="AT992" s="220" t="s">
        <v>171</v>
      </c>
      <c r="AU992" s="220" t="s">
        <v>134</v>
      </c>
      <c r="AV992" s="11" t="s">
        <v>134</v>
      </c>
      <c r="AW992" s="11" t="s">
        <v>33</v>
      </c>
      <c r="AX992" s="11" t="s">
        <v>70</v>
      </c>
      <c r="AY992" s="220" t="s">
        <v>126</v>
      </c>
    </row>
    <row r="993" spans="2:65" s="11" customFormat="1" ht="13.5">
      <c r="B993" s="210"/>
      <c r="C993" s="211"/>
      <c r="D993" s="208" t="s">
        <v>171</v>
      </c>
      <c r="E993" s="212" t="s">
        <v>21</v>
      </c>
      <c r="F993" s="213" t="s">
        <v>6818</v>
      </c>
      <c r="G993" s="211"/>
      <c r="H993" s="214">
        <v>0.57499999999999996</v>
      </c>
      <c r="I993" s="215"/>
      <c r="J993" s="211"/>
      <c r="K993" s="211"/>
      <c r="L993" s="216"/>
      <c r="M993" s="217"/>
      <c r="N993" s="218"/>
      <c r="O993" s="218"/>
      <c r="P993" s="218"/>
      <c r="Q993" s="218"/>
      <c r="R993" s="218"/>
      <c r="S993" s="218"/>
      <c r="T993" s="219"/>
      <c r="AT993" s="220" t="s">
        <v>171</v>
      </c>
      <c r="AU993" s="220" t="s">
        <v>134</v>
      </c>
      <c r="AV993" s="11" t="s">
        <v>134</v>
      </c>
      <c r="AW993" s="11" t="s">
        <v>33</v>
      </c>
      <c r="AX993" s="11" t="s">
        <v>70</v>
      </c>
      <c r="AY993" s="220" t="s">
        <v>126</v>
      </c>
    </row>
    <row r="994" spans="2:65" s="11" customFormat="1" ht="13.5">
      <c r="B994" s="210"/>
      <c r="C994" s="211"/>
      <c r="D994" s="208" t="s">
        <v>171</v>
      </c>
      <c r="E994" s="212" t="s">
        <v>21</v>
      </c>
      <c r="F994" s="213" t="s">
        <v>6651</v>
      </c>
      <c r="G994" s="211"/>
      <c r="H994" s="214">
        <v>0.79600000000000004</v>
      </c>
      <c r="I994" s="215"/>
      <c r="J994" s="211"/>
      <c r="K994" s="211"/>
      <c r="L994" s="216"/>
      <c r="M994" s="217"/>
      <c r="N994" s="218"/>
      <c r="O994" s="218"/>
      <c r="P994" s="218"/>
      <c r="Q994" s="218"/>
      <c r="R994" s="218"/>
      <c r="S994" s="218"/>
      <c r="T994" s="219"/>
      <c r="AT994" s="220" t="s">
        <v>171</v>
      </c>
      <c r="AU994" s="220" t="s">
        <v>134</v>
      </c>
      <c r="AV994" s="11" t="s">
        <v>134</v>
      </c>
      <c r="AW994" s="11" t="s">
        <v>33</v>
      </c>
      <c r="AX994" s="11" t="s">
        <v>70</v>
      </c>
      <c r="AY994" s="220" t="s">
        <v>126</v>
      </c>
    </row>
    <row r="995" spans="2:65" s="11" customFormat="1" ht="13.5">
      <c r="B995" s="210"/>
      <c r="C995" s="211"/>
      <c r="D995" s="208" t="s">
        <v>171</v>
      </c>
      <c r="E995" s="212" t="s">
        <v>21</v>
      </c>
      <c r="F995" s="213" t="s">
        <v>6652</v>
      </c>
      <c r="G995" s="211"/>
      <c r="H995" s="214">
        <v>4.8769999999999998</v>
      </c>
      <c r="I995" s="215"/>
      <c r="J995" s="211"/>
      <c r="K995" s="211"/>
      <c r="L995" s="216"/>
      <c r="M995" s="217"/>
      <c r="N995" s="218"/>
      <c r="O995" s="218"/>
      <c r="P995" s="218"/>
      <c r="Q995" s="218"/>
      <c r="R995" s="218"/>
      <c r="S995" s="218"/>
      <c r="T995" s="219"/>
      <c r="AT995" s="220" t="s">
        <v>171</v>
      </c>
      <c r="AU995" s="220" t="s">
        <v>134</v>
      </c>
      <c r="AV995" s="11" t="s">
        <v>134</v>
      </c>
      <c r="AW995" s="11" t="s">
        <v>33</v>
      </c>
      <c r="AX995" s="11" t="s">
        <v>70</v>
      </c>
      <c r="AY995" s="220" t="s">
        <v>126</v>
      </c>
    </row>
    <row r="996" spans="2:65" s="11" customFormat="1" ht="13.5">
      <c r="B996" s="210"/>
      <c r="C996" s="211"/>
      <c r="D996" s="208" t="s">
        <v>171</v>
      </c>
      <c r="E996" s="212" t="s">
        <v>21</v>
      </c>
      <c r="F996" s="213" t="s">
        <v>6819</v>
      </c>
      <c r="G996" s="211"/>
      <c r="H996" s="214">
        <v>0.79</v>
      </c>
      <c r="I996" s="215"/>
      <c r="J996" s="211"/>
      <c r="K996" s="211"/>
      <c r="L996" s="216"/>
      <c r="M996" s="217"/>
      <c r="N996" s="218"/>
      <c r="O996" s="218"/>
      <c r="P996" s="218"/>
      <c r="Q996" s="218"/>
      <c r="R996" s="218"/>
      <c r="S996" s="218"/>
      <c r="T996" s="219"/>
      <c r="AT996" s="220" t="s">
        <v>171</v>
      </c>
      <c r="AU996" s="220" t="s">
        <v>134</v>
      </c>
      <c r="AV996" s="11" t="s">
        <v>134</v>
      </c>
      <c r="AW996" s="11" t="s">
        <v>33</v>
      </c>
      <c r="AX996" s="11" t="s">
        <v>70</v>
      </c>
      <c r="AY996" s="220" t="s">
        <v>126</v>
      </c>
    </row>
    <row r="997" spans="2:65" s="11" customFormat="1" ht="13.5">
      <c r="B997" s="210"/>
      <c r="C997" s="211"/>
      <c r="D997" s="208" t="s">
        <v>171</v>
      </c>
      <c r="E997" s="212" t="s">
        <v>21</v>
      </c>
      <c r="F997" s="213" t="s">
        <v>6654</v>
      </c>
      <c r="G997" s="211"/>
      <c r="H997" s="214">
        <v>2.3759999999999999</v>
      </c>
      <c r="I997" s="215"/>
      <c r="J997" s="211"/>
      <c r="K997" s="211"/>
      <c r="L997" s="216"/>
      <c r="M997" s="217"/>
      <c r="N997" s="218"/>
      <c r="O997" s="218"/>
      <c r="P997" s="218"/>
      <c r="Q997" s="218"/>
      <c r="R997" s="218"/>
      <c r="S997" s="218"/>
      <c r="T997" s="219"/>
      <c r="AT997" s="220" t="s">
        <v>171</v>
      </c>
      <c r="AU997" s="220" t="s">
        <v>134</v>
      </c>
      <c r="AV997" s="11" t="s">
        <v>134</v>
      </c>
      <c r="AW997" s="11" t="s">
        <v>33</v>
      </c>
      <c r="AX997" s="11" t="s">
        <v>70</v>
      </c>
      <c r="AY997" s="220" t="s">
        <v>126</v>
      </c>
    </row>
    <row r="998" spans="2:65" s="13" customFormat="1" ht="13.5">
      <c r="B998" s="237"/>
      <c r="C998" s="238"/>
      <c r="D998" s="208" t="s">
        <v>171</v>
      </c>
      <c r="E998" s="239" t="s">
        <v>21</v>
      </c>
      <c r="F998" s="240" t="s">
        <v>6507</v>
      </c>
      <c r="G998" s="238"/>
      <c r="H998" s="241" t="s">
        <v>21</v>
      </c>
      <c r="I998" s="242"/>
      <c r="J998" s="238"/>
      <c r="K998" s="238"/>
      <c r="L998" s="243"/>
      <c r="M998" s="244"/>
      <c r="N998" s="245"/>
      <c r="O998" s="245"/>
      <c r="P998" s="245"/>
      <c r="Q998" s="245"/>
      <c r="R998" s="245"/>
      <c r="S998" s="245"/>
      <c r="T998" s="246"/>
      <c r="AT998" s="247" t="s">
        <v>171</v>
      </c>
      <c r="AU998" s="247" t="s">
        <v>134</v>
      </c>
      <c r="AV998" s="13" t="s">
        <v>78</v>
      </c>
      <c r="AW998" s="13" t="s">
        <v>33</v>
      </c>
      <c r="AX998" s="13" t="s">
        <v>70</v>
      </c>
      <c r="AY998" s="247" t="s">
        <v>126</v>
      </c>
    </row>
    <row r="999" spans="2:65" s="11" customFormat="1" ht="13.5">
      <c r="B999" s="210"/>
      <c r="C999" s="211"/>
      <c r="D999" s="208" t="s">
        <v>171</v>
      </c>
      <c r="E999" s="212" t="s">
        <v>21</v>
      </c>
      <c r="F999" s="213" t="s">
        <v>6508</v>
      </c>
      <c r="G999" s="211"/>
      <c r="H999" s="214">
        <v>84</v>
      </c>
      <c r="I999" s="215"/>
      <c r="J999" s="211"/>
      <c r="K999" s="211"/>
      <c r="L999" s="216"/>
      <c r="M999" s="217"/>
      <c r="N999" s="218"/>
      <c r="O999" s="218"/>
      <c r="P999" s="218"/>
      <c r="Q999" s="218"/>
      <c r="R999" s="218"/>
      <c r="S999" s="218"/>
      <c r="T999" s="219"/>
      <c r="AT999" s="220" t="s">
        <v>171</v>
      </c>
      <c r="AU999" s="220" t="s">
        <v>134</v>
      </c>
      <c r="AV999" s="11" t="s">
        <v>134</v>
      </c>
      <c r="AW999" s="11" t="s">
        <v>33</v>
      </c>
      <c r="AX999" s="11" t="s">
        <v>70</v>
      </c>
      <c r="AY999" s="220" t="s">
        <v>126</v>
      </c>
    </row>
    <row r="1000" spans="2:65" s="12" customFormat="1" ht="13.5">
      <c r="B1000" s="221"/>
      <c r="C1000" s="222"/>
      <c r="D1000" s="205" t="s">
        <v>171</v>
      </c>
      <c r="E1000" s="248" t="s">
        <v>21</v>
      </c>
      <c r="F1000" s="249" t="s">
        <v>174</v>
      </c>
      <c r="G1000" s="222"/>
      <c r="H1000" s="250">
        <v>95.739000000000004</v>
      </c>
      <c r="I1000" s="226"/>
      <c r="J1000" s="222"/>
      <c r="K1000" s="222"/>
      <c r="L1000" s="227"/>
      <c r="M1000" s="228"/>
      <c r="N1000" s="229"/>
      <c r="O1000" s="229"/>
      <c r="P1000" s="229"/>
      <c r="Q1000" s="229"/>
      <c r="R1000" s="229"/>
      <c r="S1000" s="229"/>
      <c r="T1000" s="230"/>
      <c r="AT1000" s="231" t="s">
        <v>171</v>
      </c>
      <c r="AU1000" s="231" t="s">
        <v>134</v>
      </c>
      <c r="AV1000" s="12" t="s">
        <v>133</v>
      </c>
      <c r="AW1000" s="12" t="s">
        <v>33</v>
      </c>
      <c r="AX1000" s="12" t="s">
        <v>78</v>
      </c>
      <c r="AY1000" s="231" t="s">
        <v>126</v>
      </c>
    </row>
    <row r="1001" spans="2:65" s="1" customFormat="1" ht="22.5" customHeight="1">
      <c r="B1001" s="41"/>
      <c r="C1001" s="193" t="s">
        <v>800</v>
      </c>
      <c r="D1001" s="193" t="s">
        <v>129</v>
      </c>
      <c r="E1001" s="194" t="s">
        <v>6820</v>
      </c>
      <c r="F1001" s="195" t="s">
        <v>6821</v>
      </c>
      <c r="G1001" s="196" t="s">
        <v>308</v>
      </c>
      <c r="H1001" s="197">
        <v>2.9</v>
      </c>
      <c r="I1001" s="198"/>
      <c r="J1001" s="199">
        <f>ROUND(I1001*H1001,2)</f>
        <v>0</v>
      </c>
      <c r="K1001" s="195" t="s">
        <v>160</v>
      </c>
      <c r="L1001" s="61"/>
      <c r="M1001" s="200" t="s">
        <v>21</v>
      </c>
      <c r="N1001" s="201" t="s">
        <v>42</v>
      </c>
      <c r="O1001" s="42"/>
      <c r="P1001" s="202">
        <f>O1001*H1001</f>
        <v>0</v>
      </c>
      <c r="Q1001" s="202">
        <v>0</v>
      </c>
      <c r="R1001" s="202">
        <f>Q1001*H1001</f>
        <v>0</v>
      </c>
      <c r="S1001" s="202">
        <v>0</v>
      </c>
      <c r="T1001" s="203">
        <f>S1001*H1001</f>
        <v>0</v>
      </c>
      <c r="AR1001" s="24" t="s">
        <v>133</v>
      </c>
      <c r="AT1001" s="24" t="s">
        <v>129</v>
      </c>
      <c r="AU1001" s="24" t="s">
        <v>134</v>
      </c>
      <c r="AY1001" s="24" t="s">
        <v>126</v>
      </c>
      <c r="BE1001" s="204">
        <f>IF(N1001="základní",J1001,0)</f>
        <v>0</v>
      </c>
      <c r="BF1001" s="204">
        <f>IF(N1001="snížená",J1001,0)</f>
        <v>0</v>
      </c>
      <c r="BG1001" s="204">
        <f>IF(N1001="zákl. přenesená",J1001,0)</f>
        <v>0</v>
      </c>
      <c r="BH1001" s="204">
        <f>IF(N1001="sníž. přenesená",J1001,0)</f>
        <v>0</v>
      </c>
      <c r="BI1001" s="204">
        <f>IF(N1001="nulová",J1001,0)</f>
        <v>0</v>
      </c>
      <c r="BJ1001" s="24" t="s">
        <v>134</v>
      </c>
      <c r="BK1001" s="204">
        <f>ROUND(I1001*H1001,2)</f>
        <v>0</v>
      </c>
      <c r="BL1001" s="24" t="s">
        <v>133</v>
      </c>
      <c r="BM1001" s="24" t="s">
        <v>1444</v>
      </c>
    </row>
    <row r="1002" spans="2:65" s="1" customFormat="1" ht="27">
      <c r="B1002" s="41"/>
      <c r="C1002" s="63"/>
      <c r="D1002" s="208" t="s">
        <v>135</v>
      </c>
      <c r="E1002" s="63"/>
      <c r="F1002" s="209" t="s">
        <v>6822</v>
      </c>
      <c r="G1002" s="63"/>
      <c r="H1002" s="63"/>
      <c r="I1002" s="163"/>
      <c r="J1002" s="63"/>
      <c r="K1002" s="63"/>
      <c r="L1002" s="61"/>
      <c r="M1002" s="207"/>
      <c r="N1002" s="42"/>
      <c r="O1002" s="42"/>
      <c r="P1002" s="42"/>
      <c r="Q1002" s="42"/>
      <c r="R1002" s="42"/>
      <c r="S1002" s="42"/>
      <c r="T1002" s="78"/>
      <c r="AT1002" s="24" t="s">
        <v>135</v>
      </c>
      <c r="AU1002" s="24" t="s">
        <v>134</v>
      </c>
    </row>
    <row r="1003" spans="2:65" s="11" customFormat="1" ht="27">
      <c r="B1003" s="210"/>
      <c r="C1003" s="211"/>
      <c r="D1003" s="208" t="s">
        <v>171</v>
      </c>
      <c r="E1003" s="212" t="s">
        <v>21</v>
      </c>
      <c r="F1003" s="213" t="s">
        <v>6817</v>
      </c>
      <c r="G1003" s="211"/>
      <c r="H1003" s="214">
        <v>2.3250000000000002</v>
      </c>
      <c r="I1003" s="215"/>
      <c r="J1003" s="211"/>
      <c r="K1003" s="211"/>
      <c r="L1003" s="216"/>
      <c r="M1003" s="217"/>
      <c r="N1003" s="218"/>
      <c r="O1003" s="218"/>
      <c r="P1003" s="218"/>
      <c r="Q1003" s="218"/>
      <c r="R1003" s="218"/>
      <c r="S1003" s="218"/>
      <c r="T1003" s="219"/>
      <c r="AT1003" s="220" t="s">
        <v>171</v>
      </c>
      <c r="AU1003" s="220" t="s">
        <v>134</v>
      </c>
      <c r="AV1003" s="11" t="s">
        <v>134</v>
      </c>
      <c r="AW1003" s="11" t="s">
        <v>33</v>
      </c>
      <c r="AX1003" s="11" t="s">
        <v>70</v>
      </c>
      <c r="AY1003" s="220" t="s">
        <v>126</v>
      </c>
    </row>
    <row r="1004" spans="2:65" s="11" customFormat="1" ht="13.5">
      <c r="B1004" s="210"/>
      <c r="C1004" s="211"/>
      <c r="D1004" s="208" t="s">
        <v>171</v>
      </c>
      <c r="E1004" s="212" t="s">
        <v>21</v>
      </c>
      <c r="F1004" s="213" t="s">
        <v>6818</v>
      </c>
      <c r="G1004" s="211"/>
      <c r="H1004" s="214">
        <v>0.57499999999999996</v>
      </c>
      <c r="I1004" s="215"/>
      <c r="J1004" s="211"/>
      <c r="K1004" s="211"/>
      <c r="L1004" s="216"/>
      <c r="M1004" s="217"/>
      <c r="N1004" s="218"/>
      <c r="O1004" s="218"/>
      <c r="P1004" s="218"/>
      <c r="Q1004" s="218"/>
      <c r="R1004" s="218"/>
      <c r="S1004" s="218"/>
      <c r="T1004" s="219"/>
      <c r="AT1004" s="220" t="s">
        <v>171</v>
      </c>
      <c r="AU1004" s="220" t="s">
        <v>134</v>
      </c>
      <c r="AV1004" s="11" t="s">
        <v>134</v>
      </c>
      <c r="AW1004" s="11" t="s">
        <v>33</v>
      </c>
      <c r="AX1004" s="11" t="s">
        <v>70</v>
      </c>
      <c r="AY1004" s="220" t="s">
        <v>126</v>
      </c>
    </row>
    <row r="1005" spans="2:65" s="12" customFormat="1" ht="13.5">
      <c r="B1005" s="221"/>
      <c r="C1005" s="222"/>
      <c r="D1005" s="205" t="s">
        <v>171</v>
      </c>
      <c r="E1005" s="248" t="s">
        <v>21</v>
      </c>
      <c r="F1005" s="249" t="s">
        <v>174</v>
      </c>
      <c r="G1005" s="222"/>
      <c r="H1005" s="250">
        <v>2.9</v>
      </c>
      <c r="I1005" s="226"/>
      <c r="J1005" s="222"/>
      <c r="K1005" s="222"/>
      <c r="L1005" s="227"/>
      <c r="M1005" s="228"/>
      <c r="N1005" s="229"/>
      <c r="O1005" s="229"/>
      <c r="P1005" s="229"/>
      <c r="Q1005" s="229"/>
      <c r="R1005" s="229"/>
      <c r="S1005" s="229"/>
      <c r="T1005" s="230"/>
      <c r="AT1005" s="231" t="s">
        <v>171</v>
      </c>
      <c r="AU1005" s="231" t="s">
        <v>134</v>
      </c>
      <c r="AV1005" s="12" t="s">
        <v>133</v>
      </c>
      <c r="AW1005" s="12" t="s">
        <v>33</v>
      </c>
      <c r="AX1005" s="12" t="s">
        <v>78</v>
      </c>
      <c r="AY1005" s="231" t="s">
        <v>126</v>
      </c>
    </row>
    <row r="1006" spans="2:65" s="1" customFormat="1" ht="22.5" customHeight="1">
      <c r="B1006" s="41"/>
      <c r="C1006" s="193" t="s">
        <v>1445</v>
      </c>
      <c r="D1006" s="193" t="s">
        <v>129</v>
      </c>
      <c r="E1006" s="194" t="s">
        <v>6823</v>
      </c>
      <c r="F1006" s="195" t="s">
        <v>6824</v>
      </c>
      <c r="G1006" s="196" t="s">
        <v>400</v>
      </c>
      <c r="H1006" s="197">
        <v>102.116</v>
      </c>
      <c r="I1006" s="198"/>
      <c r="J1006" s="199">
        <f>ROUND(I1006*H1006,2)</f>
        <v>0</v>
      </c>
      <c r="K1006" s="195" t="s">
        <v>160</v>
      </c>
      <c r="L1006" s="61"/>
      <c r="M1006" s="200" t="s">
        <v>21</v>
      </c>
      <c r="N1006" s="201" t="s">
        <v>42</v>
      </c>
      <c r="O1006" s="42"/>
      <c r="P1006" s="202">
        <f>O1006*H1006</f>
        <v>0</v>
      </c>
      <c r="Q1006" s="202">
        <v>0</v>
      </c>
      <c r="R1006" s="202">
        <f>Q1006*H1006</f>
        <v>0</v>
      </c>
      <c r="S1006" s="202">
        <v>0</v>
      </c>
      <c r="T1006" s="203">
        <f>S1006*H1006</f>
        <v>0</v>
      </c>
      <c r="AR1006" s="24" t="s">
        <v>133</v>
      </c>
      <c r="AT1006" s="24" t="s">
        <v>129</v>
      </c>
      <c r="AU1006" s="24" t="s">
        <v>134</v>
      </c>
      <c r="AY1006" s="24" t="s">
        <v>126</v>
      </c>
      <c r="BE1006" s="204">
        <f>IF(N1006="základní",J1006,0)</f>
        <v>0</v>
      </c>
      <c r="BF1006" s="204">
        <f>IF(N1006="snížená",J1006,0)</f>
        <v>0</v>
      </c>
      <c r="BG1006" s="204">
        <f>IF(N1006="zákl. přenesená",J1006,0)</f>
        <v>0</v>
      </c>
      <c r="BH1006" s="204">
        <f>IF(N1006="sníž. přenesená",J1006,0)</f>
        <v>0</v>
      </c>
      <c r="BI1006" s="204">
        <f>IF(N1006="nulová",J1006,0)</f>
        <v>0</v>
      </c>
      <c r="BJ1006" s="24" t="s">
        <v>134</v>
      </c>
      <c r="BK1006" s="204">
        <f>ROUND(I1006*H1006,2)</f>
        <v>0</v>
      </c>
      <c r="BL1006" s="24" t="s">
        <v>133</v>
      </c>
      <c r="BM1006" s="24" t="s">
        <v>1448</v>
      </c>
    </row>
    <row r="1007" spans="2:65" s="1" customFormat="1" ht="27">
      <c r="B1007" s="41"/>
      <c r="C1007" s="63"/>
      <c r="D1007" s="208" t="s">
        <v>135</v>
      </c>
      <c r="E1007" s="63"/>
      <c r="F1007" s="209" t="s">
        <v>6825</v>
      </c>
      <c r="G1007" s="63"/>
      <c r="H1007" s="63"/>
      <c r="I1007" s="163"/>
      <c r="J1007" s="63"/>
      <c r="K1007" s="63"/>
      <c r="L1007" s="61"/>
      <c r="M1007" s="207"/>
      <c r="N1007" s="42"/>
      <c r="O1007" s="42"/>
      <c r="P1007" s="42"/>
      <c r="Q1007" s="42"/>
      <c r="R1007" s="42"/>
      <c r="S1007" s="42"/>
      <c r="T1007" s="78"/>
      <c r="AT1007" s="24" t="s">
        <v>135</v>
      </c>
      <c r="AU1007" s="24" t="s">
        <v>134</v>
      </c>
    </row>
    <row r="1008" spans="2:65" s="1" customFormat="1" ht="27">
      <c r="B1008" s="41"/>
      <c r="C1008" s="63"/>
      <c r="D1008" s="208" t="s">
        <v>299</v>
      </c>
      <c r="E1008" s="63"/>
      <c r="F1008" s="236" t="s">
        <v>6826</v>
      </c>
      <c r="G1008" s="63"/>
      <c r="H1008" s="63"/>
      <c r="I1008" s="163"/>
      <c r="J1008" s="63"/>
      <c r="K1008" s="63"/>
      <c r="L1008" s="61"/>
      <c r="M1008" s="207"/>
      <c r="N1008" s="42"/>
      <c r="O1008" s="42"/>
      <c r="P1008" s="42"/>
      <c r="Q1008" s="42"/>
      <c r="R1008" s="42"/>
      <c r="S1008" s="42"/>
      <c r="T1008" s="78"/>
      <c r="AT1008" s="24" t="s">
        <v>299</v>
      </c>
      <c r="AU1008" s="24" t="s">
        <v>134</v>
      </c>
    </row>
    <row r="1009" spans="2:65" s="11" customFormat="1" ht="13.5">
      <c r="B1009" s="210"/>
      <c r="C1009" s="211"/>
      <c r="D1009" s="208" t="s">
        <v>171</v>
      </c>
      <c r="E1009" s="212" t="s">
        <v>21</v>
      </c>
      <c r="F1009" s="213" t="s">
        <v>6827</v>
      </c>
      <c r="G1009" s="211"/>
      <c r="H1009" s="214">
        <v>27.956</v>
      </c>
      <c r="I1009" s="215"/>
      <c r="J1009" s="211"/>
      <c r="K1009" s="211"/>
      <c r="L1009" s="216"/>
      <c r="M1009" s="217"/>
      <c r="N1009" s="218"/>
      <c r="O1009" s="218"/>
      <c r="P1009" s="218"/>
      <c r="Q1009" s="218"/>
      <c r="R1009" s="218"/>
      <c r="S1009" s="218"/>
      <c r="T1009" s="219"/>
      <c r="AT1009" s="220" t="s">
        <v>171</v>
      </c>
      <c r="AU1009" s="220" t="s">
        <v>134</v>
      </c>
      <c r="AV1009" s="11" t="s">
        <v>134</v>
      </c>
      <c r="AW1009" s="11" t="s">
        <v>33</v>
      </c>
      <c r="AX1009" s="11" t="s">
        <v>70</v>
      </c>
      <c r="AY1009" s="220" t="s">
        <v>126</v>
      </c>
    </row>
    <row r="1010" spans="2:65" s="11" customFormat="1" ht="13.5">
      <c r="B1010" s="210"/>
      <c r="C1010" s="211"/>
      <c r="D1010" s="208" t="s">
        <v>171</v>
      </c>
      <c r="E1010" s="212" t="s">
        <v>21</v>
      </c>
      <c r="F1010" s="213" t="s">
        <v>6828</v>
      </c>
      <c r="G1010" s="211"/>
      <c r="H1010" s="214">
        <v>2.2400000000000002</v>
      </c>
      <c r="I1010" s="215"/>
      <c r="J1010" s="211"/>
      <c r="K1010" s="211"/>
      <c r="L1010" s="216"/>
      <c r="M1010" s="217"/>
      <c r="N1010" s="218"/>
      <c r="O1010" s="218"/>
      <c r="P1010" s="218"/>
      <c r="Q1010" s="218"/>
      <c r="R1010" s="218"/>
      <c r="S1010" s="218"/>
      <c r="T1010" s="219"/>
      <c r="AT1010" s="220" t="s">
        <v>171</v>
      </c>
      <c r="AU1010" s="220" t="s">
        <v>134</v>
      </c>
      <c r="AV1010" s="11" t="s">
        <v>134</v>
      </c>
      <c r="AW1010" s="11" t="s">
        <v>33</v>
      </c>
      <c r="AX1010" s="11" t="s">
        <v>70</v>
      </c>
      <c r="AY1010" s="220" t="s">
        <v>126</v>
      </c>
    </row>
    <row r="1011" spans="2:65" s="11" customFormat="1" ht="13.5">
      <c r="B1011" s="210"/>
      <c r="C1011" s="211"/>
      <c r="D1011" s="208" t="s">
        <v>171</v>
      </c>
      <c r="E1011" s="212" t="s">
        <v>21</v>
      </c>
      <c r="F1011" s="213" t="s">
        <v>6829</v>
      </c>
      <c r="G1011" s="211"/>
      <c r="H1011" s="214">
        <v>44.52</v>
      </c>
      <c r="I1011" s="215"/>
      <c r="J1011" s="211"/>
      <c r="K1011" s="211"/>
      <c r="L1011" s="216"/>
      <c r="M1011" s="217"/>
      <c r="N1011" s="218"/>
      <c r="O1011" s="218"/>
      <c r="P1011" s="218"/>
      <c r="Q1011" s="218"/>
      <c r="R1011" s="218"/>
      <c r="S1011" s="218"/>
      <c r="T1011" s="219"/>
      <c r="AT1011" s="220" t="s">
        <v>171</v>
      </c>
      <c r="AU1011" s="220" t="s">
        <v>134</v>
      </c>
      <c r="AV1011" s="11" t="s">
        <v>134</v>
      </c>
      <c r="AW1011" s="11" t="s">
        <v>33</v>
      </c>
      <c r="AX1011" s="11" t="s">
        <v>70</v>
      </c>
      <c r="AY1011" s="220" t="s">
        <v>126</v>
      </c>
    </row>
    <row r="1012" spans="2:65" s="11" customFormat="1" ht="13.5">
      <c r="B1012" s="210"/>
      <c r="C1012" s="211"/>
      <c r="D1012" s="208" t="s">
        <v>171</v>
      </c>
      <c r="E1012" s="212" t="s">
        <v>21</v>
      </c>
      <c r="F1012" s="213" t="s">
        <v>6830</v>
      </c>
      <c r="G1012" s="211"/>
      <c r="H1012" s="214">
        <v>6.36</v>
      </c>
      <c r="I1012" s="215"/>
      <c r="J1012" s="211"/>
      <c r="K1012" s="211"/>
      <c r="L1012" s="216"/>
      <c r="M1012" s="217"/>
      <c r="N1012" s="218"/>
      <c r="O1012" s="218"/>
      <c r="P1012" s="218"/>
      <c r="Q1012" s="218"/>
      <c r="R1012" s="218"/>
      <c r="S1012" s="218"/>
      <c r="T1012" s="219"/>
      <c r="AT1012" s="220" t="s">
        <v>171</v>
      </c>
      <c r="AU1012" s="220" t="s">
        <v>134</v>
      </c>
      <c r="AV1012" s="11" t="s">
        <v>134</v>
      </c>
      <c r="AW1012" s="11" t="s">
        <v>33</v>
      </c>
      <c r="AX1012" s="11" t="s">
        <v>70</v>
      </c>
      <c r="AY1012" s="220" t="s">
        <v>126</v>
      </c>
    </row>
    <row r="1013" spans="2:65" s="11" customFormat="1" ht="13.5">
      <c r="B1013" s="210"/>
      <c r="C1013" s="211"/>
      <c r="D1013" s="208" t="s">
        <v>171</v>
      </c>
      <c r="E1013" s="212" t="s">
        <v>21</v>
      </c>
      <c r="F1013" s="213" t="s">
        <v>6831</v>
      </c>
      <c r="G1013" s="211"/>
      <c r="H1013" s="214">
        <v>13.14</v>
      </c>
      <c r="I1013" s="215"/>
      <c r="J1013" s="211"/>
      <c r="K1013" s="211"/>
      <c r="L1013" s="216"/>
      <c r="M1013" s="217"/>
      <c r="N1013" s="218"/>
      <c r="O1013" s="218"/>
      <c r="P1013" s="218"/>
      <c r="Q1013" s="218"/>
      <c r="R1013" s="218"/>
      <c r="S1013" s="218"/>
      <c r="T1013" s="219"/>
      <c r="AT1013" s="220" t="s">
        <v>171</v>
      </c>
      <c r="AU1013" s="220" t="s">
        <v>134</v>
      </c>
      <c r="AV1013" s="11" t="s">
        <v>134</v>
      </c>
      <c r="AW1013" s="11" t="s">
        <v>33</v>
      </c>
      <c r="AX1013" s="11" t="s">
        <v>70</v>
      </c>
      <c r="AY1013" s="220" t="s">
        <v>126</v>
      </c>
    </row>
    <row r="1014" spans="2:65" s="11" customFormat="1" ht="13.5">
      <c r="B1014" s="210"/>
      <c r="C1014" s="211"/>
      <c r="D1014" s="208" t="s">
        <v>171</v>
      </c>
      <c r="E1014" s="212" t="s">
        <v>21</v>
      </c>
      <c r="F1014" s="213" t="s">
        <v>6832</v>
      </c>
      <c r="G1014" s="211"/>
      <c r="H1014" s="214">
        <v>7.9</v>
      </c>
      <c r="I1014" s="215"/>
      <c r="J1014" s="211"/>
      <c r="K1014" s="211"/>
      <c r="L1014" s="216"/>
      <c r="M1014" s="217"/>
      <c r="N1014" s="218"/>
      <c r="O1014" s="218"/>
      <c r="P1014" s="218"/>
      <c r="Q1014" s="218"/>
      <c r="R1014" s="218"/>
      <c r="S1014" s="218"/>
      <c r="T1014" s="219"/>
      <c r="AT1014" s="220" t="s">
        <v>171</v>
      </c>
      <c r="AU1014" s="220" t="s">
        <v>134</v>
      </c>
      <c r="AV1014" s="11" t="s">
        <v>134</v>
      </c>
      <c r="AW1014" s="11" t="s">
        <v>33</v>
      </c>
      <c r="AX1014" s="11" t="s">
        <v>70</v>
      </c>
      <c r="AY1014" s="220" t="s">
        <v>126</v>
      </c>
    </row>
    <row r="1015" spans="2:65" s="12" customFormat="1" ht="13.5">
      <c r="B1015" s="221"/>
      <c r="C1015" s="222"/>
      <c r="D1015" s="205" t="s">
        <v>171</v>
      </c>
      <c r="E1015" s="248" t="s">
        <v>21</v>
      </c>
      <c r="F1015" s="249" t="s">
        <v>174</v>
      </c>
      <c r="G1015" s="222"/>
      <c r="H1015" s="250">
        <v>102.116</v>
      </c>
      <c r="I1015" s="226"/>
      <c r="J1015" s="222"/>
      <c r="K1015" s="222"/>
      <c r="L1015" s="227"/>
      <c r="M1015" s="228"/>
      <c r="N1015" s="229"/>
      <c r="O1015" s="229"/>
      <c r="P1015" s="229"/>
      <c r="Q1015" s="229"/>
      <c r="R1015" s="229"/>
      <c r="S1015" s="229"/>
      <c r="T1015" s="230"/>
      <c r="AT1015" s="231" t="s">
        <v>171</v>
      </c>
      <c r="AU1015" s="231" t="s">
        <v>134</v>
      </c>
      <c r="AV1015" s="12" t="s">
        <v>133</v>
      </c>
      <c r="AW1015" s="12" t="s">
        <v>33</v>
      </c>
      <c r="AX1015" s="12" t="s">
        <v>78</v>
      </c>
      <c r="AY1015" s="231" t="s">
        <v>126</v>
      </c>
    </row>
    <row r="1016" spans="2:65" s="1" customFormat="1" ht="31.5" customHeight="1">
      <c r="B1016" s="41"/>
      <c r="C1016" s="193" t="s">
        <v>810</v>
      </c>
      <c r="D1016" s="193" t="s">
        <v>129</v>
      </c>
      <c r="E1016" s="194" t="s">
        <v>6833</v>
      </c>
      <c r="F1016" s="195" t="s">
        <v>6834</v>
      </c>
      <c r="G1016" s="196" t="s">
        <v>400</v>
      </c>
      <c r="H1016" s="197">
        <v>84</v>
      </c>
      <c r="I1016" s="198"/>
      <c r="J1016" s="199">
        <f>ROUND(I1016*H1016,2)</f>
        <v>0</v>
      </c>
      <c r="K1016" s="195" t="s">
        <v>160</v>
      </c>
      <c r="L1016" s="61"/>
      <c r="M1016" s="200" t="s">
        <v>21</v>
      </c>
      <c r="N1016" s="201" t="s">
        <v>42</v>
      </c>
      <c r="O1016" s="42"/>
      <c r="P1016" s="202">
        <f>O1016*H1016</f>
        <v>0</v>
      </c>
      <c r="Q1016" s="202">
        <v>0</v>
      </c>
      <c r="R1016" s="202">
        <f>Q1016*H1016</f>
        <v>0</v>
      </c>
      <c r="S1016" s="202">
        <v>0</v>
      </c>
      <c r="T1016" s="203">
        <f>S1016*H1016</f>
        <v>0</v>
      </c>
      <c r="AR1016" s="24" t="s">
        <v>133</v>
      </c>
      <c r="AT1016" s="24" t="s">
        <v>129</v>
      </c>
      <c r="AU1016" s="24" t="s">
        <v>134</v>
      </c>
      <c r="AY1016" s="24" t="s">
        <v>126</v>
      </c>
      <c r="BE1016" s="204">
        <f>IF(N1016="základní",J1016,0)</f>
        <v>0</v>
      </c>
      <c r="BF1016" s="204">
        <f>IF(N1016="snížená",J1016,0)</f>
        <v>0</v>
      </c>
      <c r="BG1016" s="204">
        <f>IF(N1016="zákl. přenesená",J1016,0)</f>
        <v>0</v>
      </c>
      <c r="BH1016" s="204">
        <f>IF(N1016="sníž. přenesená",J1016,0)</f>
        <v>0</v>
      </c>
      <c r="BI1016" s="204">
        <f>IF(N1016="nulová",J1016,0)</f>
        <v>0</v>
      </c>
      <c r="BJ1016" s="24" t="s">
        <v>134</v>
      </c>
      <c r="BK1016" s="204">
        <f>ROUND(I1016*H1016,2)</f>
        <v>0</v>
      </c>
      <c r="BL1016" s="24" t="s">
        <v>133</v>
      </c>
      <c r="BM1016" s="24" t="s">
        <v>1451</v>
      </c>
    </row>
    <row r="1017" spans="2:65" s="1" customFormat="1" ht="27">
      <c r="B1017" s="41"/>
      <c r="C1017" s="63"/>
      <c r="D1017" s="208" t="s">
        <v>135</v>
      </c>
      <c r="E1017" s="63"/>
      <c r="F1017" s="209" t="s">
        <v>6835</v>
      </c>
      <c r="G1017" s="63"/>
      <c r="H1017" s="63"/>
      <c r="I1017" s="163"/>
      <c r="J1017" s="63"/>
      <c r="K1017" s="63"/>
      <c r="L1017" s="61"/>
      <c r="M1017" s="207"/>
      <c r="N1017" s="42"/>
      <c r="O1017" s="42"/>
      <c r="P1017" s="42"/>
      <c r="Q1017" s="42"/>
      <c r="R1017" s="42"/>
      <c r="S1017" s="42"/>
      <c r="T1017" s="78"/>
      <c r="AT1017" s="24" t="s">
        <v>135</v>
      </c>
      <c r="AU1017" s="24" t="s">
        <v>134</v>
      </c>
    </row>
    <row r="1018" spans="2:65" s="1" customFormat="1" ht="27">
      <c r="B1018" s="41"/>
      <c r="C1018" s="63"/>
      <c r="D1018" s="208" t="s">
        <v>299</v>
      </c>
      <c r="E1018" s="63"/>
      <c r="F1018" s="236" t="s">
        <v>6826</v>
      </c>
      <c r="G1018" s="63"/>
      <c r="H1018" s="63"/>
      <c r="I1018" s="163"/>
      <c r="J1018" s="63"/>
      <c r="K1018" s="63"/>
      <c r="L1018" s="61"/>
      <c r="M1018" s="207"/>
      <c r="N1018" s="42"/>
      <c r="O1018" s="42"/>
      <c r="P1018" s="42"/>
      <c r="Q1018" s="42"/>
      <c r="R1018" s="42"/>
      <c r="S1018" s="42"/>
      <c r="T1018" s="78"/>
      <c r="AT1018" s="24" t="s">
        <v>299</v>
      </c>
      <c r="AU1018" s="24" t="s">
        <v>134</v>
      </c>
    </row>
    <row r="1019" spans="2:65" s="13" customFormat="1" ht="13.5">
      <c r="B1019" s="237"/>
      <c r="C1019" s="238"/>
      <c r="D1019" s="208" t="s">
        <v>171</v>
      </c>
      <c r="E1019" s="239" t="s">
        <v>21</v>
      </c>
      <c r="F1019" s="240" t="s">
        <v>6507</v>
      </c>
      <c r="G1019" s="238"/>
      <c r="H1019" s="241" t="s">
        <v>21</v>
      </c>
      <c r="I1019" s="242"/>
      <c r="J1019" s="238"/>
      <c r="K1019" s="238"/>
      <c r="L1019" s="243"/>
      <c r="M1019" s="244"/>
      <c r="N1019" s="245"/>
      <c r="O1019" s="245"/>
      <c r="P1019" s="245"/>
      <c r="Q1019" s="245"/>
      <c r="R1019" s="245"/>
      <c r="S1019" s="245"/>
      <c r="T1019" s="246"/>
      <c r="AT1019" s="247" t="s">
        <v>171</v>
      </c>
      <c r="AU1019" s="247" t="s">
        <v>134</v>
      </c>
      <c r="AV1019" s="13" t="s">
        <v>78</v>
      </c>
      <c r="AW1019" s="13" t="s">
        <v>33</v>
      </c>
      <c r="AX1019" s="13" t="s">
        <v>70</v>
      </c>
      <c r="AY1019" s="247" t="s">
        <v>126</v>
      </c>
    </row>
    <row r="1020" spans="2:65" s="11" customFormat="1" ht="13.5">
      <c r="B1020" s="210"/>
      <c r="C1020" s="211"/>
      <c r="D1020" s="208" t="s">
        <v>171</v>
      </c>
      <c r="E1020" s="212" t="s">
        <v>21</v>
      </c>
      <c r="F1020" s="213" t="s">
        <v>6508</v>
      </c>
      <c r="G1020" s="211"/>
      <c r="H1020" s="214">
        <v>84</v>
      </c>
      <c r="I1020" s="215"/>
      <c r="J1020" s="211"/>
      <c r="K1020" s="211"/>
      <c r="L1020" s="216"/>
      <c r="M1020" s="217"/>
      <c r="N1020" s="218"/>
      <c r="O1020" s="218"/>
      <c r="P1020" s="218"/>
      <c r="Q1020" s="218"/>
      <c r="R1020" s="218"/>
      <c r="S1020" s="218"/>
      <c r="T1020" s="219"/>
      <c r="AT1020" s="220" t="s">
        <v>171</v>
      </c>
      <c r="AU1020" s="220" t="s">
        <v>134</v>
      </c>
      <c r="AV1020" s="11" t="s">
        <v>134</v>
      </c>
      <c r="AW1020" s="11" t="s">
        <v>33</v>
      </c>
      <c r="AX1020" s="11" t="s">
        <v>70</v>
      </c>
      <c r="AY1020" s="220" t="s">
        <v>126</v>
      </c>
    </row>
    <row r="1021" spans="2:65" s="12" customFormat="1" ht="13.5">
      <c r="B1021" s="221"/>
      <c r="C1021" s="222"/>
      <c r="D1021" s="205" t="s">
        <v>171</v>
      </c>
      <c r="E1021" s="248" t="s">
        <v>21</v>
      </c>
      <c r="F1021" s="249" t="s">
        <v>174</v>
      </c>
      <c r="G1021" s="222"/>
      <c r="H1021" s="250">
        <v>84</v>
      </c>
      <c r="I1021" s="226"/>
      <c r="J1021" s="222"/>
      <c r="K1021" s="222"/>
      <c r="L1021" s="227"/>
      <c r="M1021" s="228"/>
      <c r="N1021" s="229"/>
      <c r="O1021" s="229"/>
      <c r="P1021" s="229"/>
      <c r="Q1021" s="229"/>
      <c r="R1021" s="229"/>
      <c r="S1021" s="229"/>
      <c r="T1021" s="230"/>
      <c r="AT1021" s="231" t="s">
        <v>171</v>
      </c>
      <c r="AU1021" s="231" t="s">
        <v>134</v>
      </c>
      <c r="AV1021" s="12" t="s">
        <v>133</v>
      </c>
      <c r="AW1021" s="12" t="s">
        <v>33</v>
      </c>
      <c r="AX1021" s="12" t="s">
        <v>78</v>
      </c>
      <c r="AY1021" s="231" t="s">
        <v>126</v>
      </c>
    </row>
    <row r="1022" spans="2:65" s="1" customFormat="1" ht="22.5" customHeight="1">
      <c r="B1022" s="41"/>
      <c r="C1022" s="193" t="s">
        <v>1453</v>
      </c>
      <c r="D1022" s="193" t="s">
        <v>129</v>
      </c>
      <c r="E1022" s="194" t="s">
        <v>6836</v>
      </c>
      <c r="F1022" s="195" t="s">
        <v>6837</v>
      </c>
      <c r="G1022" s="196" t="s">
        <v>308</v>
      </c>
      <c r="H1022" s="197">
        <v>1.151</v>
      </c>
      <c r="I1022" s="198"/>
      <c r="J1022" s="199">
        <f>ROUND(I1022*H1022,2)</f>
        <v>0</v>
      </c>
      <c r="K1022" s="195" t="s">
        <v>160</v>
      </c>
      <c r="L1022" s="61"/>
      <c r="M1022" s="200" t="s">
        <v>21</v>
      </c>
      <c r="N1022" s="201" t="s">
        <v>42</v>
      </c>
      <c r="O1022" s="42"/>
      <c r="P1022" s="202">
        <f>O1022*H1022</f>
        <v>0</v>
      </c>
      <c r="Q1022" s="202">
        <v>0</v>
      </c>
      <c r="R1022" s="202">
        <f>Q1022*H1022</f>
        <v>0</v>
      </c>
      <c r="S1022" s="202">
        <v>0</v>
      </c>
      <c r="T1022" s="203">
        <f>S1022*H1022</f>
        <v>0</v>
      </c>
      <c r="AR1022" s="24" t="s">
        <v>133</v>
      </c>
      <c r="AT1022" s="24" t="s">
        <v>129</v>
      </c>
      <c r="AU1022" s="24" t="s">
        <v>134</v>
      </c>
      <c r="AY1022" s="24" t="s">
        <v>126</v>
      </c>
      <c r="BE1022" s="204">
        <f>IF(N1022="základní",J1022,0)</f>
        <v>0</v>
      </c>
      <c r="BF1022" s="204">
        <f>IF(N1022="snížená",J1022,0)</f>
        <v>0</v>
      </c>
      <c r="BG1022" s="204">
        <f>IF(N1022="zákl. přenesená",J1022,0)</f>
        <v>0</v>
      </c>
      <c r="BH1022" s="204">
        <f>IF(N1022="sníž. přenesená",J1022,0)</f>
        <v>0</v>
      </c>
      <c r="BI1022" s="204">
        <f>IF(N1022="nulová",J1022,0)</f>
        <v>0</v>
      </c>
      <c r="BJ1022" s="24" t="s">
        <v>134</v>
      </c>
      <c r="BK1022" s="204">
        <f>ROUND(I1022*H1022,2)</f>
        <v>0</v>
      </c>
      <c r="BL1022" s="24" t="s">
        <v>133</v>
      </c>
      <c r="BM1022" s="24" t="s">
        <v>1456</v>
      </c>
    </row>
    <row r="1023" spans="2:65" s="1" customFormat="1" ht="27">
      <c r="B1023" s="41"/>
      <c r="C1023" s="63"/>
      <c r="D1023" s="208" t="s">
        <v>135</v>
      </c>
      <c r="E1023" s="63"/>
      <c r="F1023" s="209" t="s">
        <v>6838</v>
      </c>
      <c r="G1023" s="63"/>
      <c r="H1023" s="63"/>
      <c r="I1023" s="163"/>
      <c r="J1023" s="63"/>
      <c r="K1023" s="63"/>
      <c r="L1023" s="61"/>
      <c r="M1023" s="207"/>
      <c r="N1023" s="42"/>
      <c r="O1023" s="42"/>
      <c r="P1023" s="42"/>
      <c r="Q1023" s="42"/>
      <c r="R1023" s="42"/>
      <c r="S1023" s="42"/>
      <c r="T1023" s="78"/>
      <c r="AT1023" s="24" t="s">
        <v>135</v>
      </c>
      <c r="AU1023" s="24" t="s">
        <v>134</v>
      </c>
    </row>
    <row r="1024" spans="2:65" s="11" customFormat="1" ht="13.5">
      <c r="B1024" s="210"/>
      <c r="C1024" s="211"/>
      <c r="D1024" s="208" t="s">
        <v>171</v>
      </c>
      <c r="E1024" s="212" t="s">
        <v>21</v>
      </c>
      <c r="F1024" s="213" t="s">
        <v>6839</v>
      </c>
      <c r="G1024" s="211"/>
      <c r="H1024" s="214">
        <v>1.151</v>
      </c>
      <c r="I1024" s="215"/>
      <c r="J1024" s="211"/>
      <c r="K1024" s="211"/>
      <c r="L1024" s="216"/>
      <c r="M1024" s="217"/>
      <c r="N1024" s="218"/>
      <c r="O1024" s="218"/>
      <c r="P1024" s="218"/>
      <c r="Q1024" s="218"/>
      <c r="R1024" s="218"/>
      <c r="S1024" s="218"/>
      <c r="T1024" s="219"/>
      <c r="AT1024" s="220" t="s">
        <v>171</v>
      </c>
      <c r="AU1024" s="220" t="s">
        <v>134</v>
      </c>
      <c r="AV1024" s="11" t="s">
        <v>134</v>
      </c>
      <c r="AW1024" s="11" t="s">
        <v>33</v>
      </c>
      <c r="AX1024" s="11" t="s">
        <v>70</v>
      </c>
      <c r="AY1024" s="220" t="s">
        <v>126</v>
      </c>
    </row>
    <row r="1025" spans="2:65" s="12" customFormat="1" ht="13.5">
      <c r="B1025" s="221"/>
      <c r="C1025" s="222"/>
      <c r="D1025" s="205" t="s">
        <v>171</v>
      </c>
      <c r="E1025" s="248" t="s">
        <v>21</v>
      </c>
      <c r="F1025" s="249" t="s">
        <v>174</v>
      </c>
      <c r="G1025" s="222"/>
      <c r="H1025" s="250">
        <v>1.151</v>
      </c>
      <c r="I1025" s="226"/>
      <c r="J1025" s="222"/>
      <c r="K1025" s="222"/>
      <c r="L1025" s="227"/>
      <c r="M1025" s="228"/>
      <c r="N1025" s="229"/>
      <c r="O1025" s="229"/>
      <c r="P1025" s="229"/>
      <c r="Q1025" s="229"/>
      <c r="R1025" s="229"/>
      <c r="S1025" s="229"/>
      <c r="T1025" s="230"/>
      <c r="AT1025" s="231" t="s">
        <v>171</v>
      </c>
      <c r="AU1025" s="231" t="s">
        <v>134</v>
      </c>
      <c r="AV1025" s="12" t="s">
        <v>133</v>
      </c>
      <c r="AW1025" s="12" t="s">
        <v>33</v>
      </c>
      <c r="AX1025" s="12" t="s">
        <v>78</v>
      </c>
      <c r="AY1025" s="231" t="s">
        <v>126</v>
      </c>
    </row>
    <row r="1026" spans="2:65" s="1" customFormat="1" ht="22.5" customHeight="1">
      <c r="B1026" s="41"/>
      <c r="C1026" s="193" t="s">
        <v>815</v>
      </c>
      <c r="D1026" s="193" t="s">
        <v>129</v>
      </c>
      <c r="E1026" s="194" t="s">
        <v>6840</v>
      </c>
      <c r="F1026" s="195" t="s">
        <v>6841</v>
      </c>
      <c r="G1026" s="196" t="s">
        <v>169</v>
      </c>
      <c r="H1026" s="197">
        <v>4</v>
      </c>
      <c r="I1026" s="198"/>
      <c r="J1026" s="199">
        <f>ROUND(I1026*H1026,2)</f>
        <v>0</v>
      </c>
      <c r="K1026" s="195" t="s">
        <v>160</v>
      </c>
      <c r="L1026" s="61"/>
      <c r="M1026" s="200" t="s">
        <v>21</v>
      </c>
      <c r="N1026" s="201" t="s">
        <v>42</v>
      </c>
      <c r="O1026" s="42"/>
      <c r="P1026" s="202">
        <f>O1026*H1026</f>
        <v>0</v>
      </c>
      <c r="Q1026" s="202">
        <v>0</v>
      </c>
      <c r="R1026" s="202">
        <f>Q1026*H1026</f>
        <v>0</v>
      </c>
      <c r="S1026" s="202">
        <v>0</v>
      </c>
      <c r="T1026" s="203">
        <f>S1026*H1026</f>
        <v>0</v>
      </c>
      <c r="AR1026" s="24" t="s">
        <v>133</v>
      </c>
      <c r="AT1026" s="24" t="s">
        <v>129</v>
      </c>
      <c r="AU1026" s="24" t="s">
        <v>134</v>
      </c>
      <c r="AY1026" s="24" t="s">
        <v>126</v>
      </c>
      <c r="BE1026" s="204">
        <f>IF(N1026="základní",J1026,0)</f>
        <v>0</v>
      </c>
      <c r="BF1026" s="204">
        <f>IF(N1026="snížená",J1026,0)</f>
        <v>0</v>
      </c>
      <c r="BG1026" s="204">
        <f>IF(N1026="zákl. přenesená",J1026,0)</f>
        <v>0</v>
      </c>
      <c r="BH1026" s="204">
        <f>IF(N1026="sníž. přenesená",J1026,0)</f>
        <v>0</v>
      </c>
      <c r="BI1026" s="204">
        <f>IF(N1026="nulová",J1026,0)</f>
        <v>0</v>
      </c>
      <c r="BJ1026" s="24" t="s">
        <v>134</v>
      </c>
      <c r="BK1026" s="204">
        <f>ROUND(I1026*H1026,2)</f>
        <v>0</v>
      </c>
      <c r="BL1026" s="24" t="s">
        <v>133</v>
      </c>
      <c r="BM1026" s="24" t="s">
        <v>1459</v>
      </c>
    </row>
    <row r="1027" spans="2:65" s="1" customFormat="1" ht="13.5">
      <c r="B1027" s="41"/>
      <c r="C1027" s="63"/>
      <c r="D1027" s="208" t="s">
        <v>135</v>
      </c>
      <c r="E1027" s="63"/>
      <c r="F1027" s="209" t="s">
        <v>6842</v>
      </c>
      <c r="G1027" s="63"/>
      <c r="H1027" s="63"/>
      <c r="I1027" s="163"/>
      <c r="J1027" s="63"/>
      <c r="K1027" s="63"/>
      <c r="L1027" s="61"/>
      <c r="M1027" s="207"/>
      <c r="N1027" s="42"/>
      <c r="O1027" s="42"/>
      <c r="P1027" s="42"/>
      <c r="Q1027" s="42"/>
      <c r="R1027" s="42"/>
      <c r="S1027" s="42"/>
      <c r="T1027" s="78"/>
      <c r="AT1027" s="24" t="s">
        <v>135</v>
      </c>
      <c r="AU1027" s="24" t="s">
        <v>134</v>
      </c>
    </row>
    <row r="1028" spans="2:65" s="11" customFormat="1" ht="13.5">
      <c r="B1028" s="210"/>
      <c r="C1028" s="211"/>
      <c r="D1028" s="208" t="s">
        <v>171</v>
      </c>
      <c r="E1028" s="212" t="s">
        <v>21</v>
      </c>
      <c r="F1028" s="213" t="s">
        <v>6843</v>
      </c>
      <c r="G1028" s="211"/>
      <c r="H1028" s="214">
        <v>4</v>
      </c>
      <c r="I1028" s="215"/>
      <c r="J1028" s="211"/>
      <c r="K1028" s="211"/>
      <c r="L1028" s="216"/>
      <c r="M1028" s="217"/>
      <c r="N1028" s="218"/>
      <c r="O1028" s="218"/>
      <c r="P1028" s="218"/>
      <c r="Q1028" s="218"/>
      <c r="R1028" s="218"/>
      <c r="S1028" s="218"/>
      <c r="T1028" s="219"/>
      <c r="AT1028" s="220" t="s">
        <v>171</v>
      </c>
      <c r="AU1028" s="220" t="s">
        <v>134</v>
      </c>
      <c r="AV1028" s="11" t="s">
        <v>134</v>
      </c>
      <c r="AW1028" s="11" t="s">
        <v>33</v>
      </c>
      <c r="AX1028" s="11" t="s">
        <v>70</v>
      </c>
      <c r="AY1028" s="220" t="s">
        <v>126</v>
      </c>
    </row>
    <row r="1029" spans="2:65" s="12" customFormat="1" ht="13.5">
      <c r="B1029" s="221"/>
      <c r="C1029" s="222"/>
      <c r="D1029" s="205" t="s">
        <v>171</v>
      </c>
      <c r="E1029" s="248" t="s">
        <v>21</v>
      </c>
      <c r="F1029" s="249" t="s">
        <v>174</v>
      </c>
      <c r="G1029" s="222"/>
      <c r="H1029" s="250">
        <v>4</v>
      </c>
      <c r="I1029" s="226"/>
      <c r="J1029" s="222"/>
      <c r="K1029" s="222"/>
      <c r="L1029" s="227"/>
      <c r="M1029" s="228"/>
      <c r="N1029" s="229"/>
      <c r="O1029" s="229"/>
      <c r="P1029" s="229"/>
      <c r="Q1029" s="229"/>
      <c r="R1029" s="229"/>
      <c r="S1029" s="229"/>
      <c r="T1029" s="230"/>
      <c r="AT1029" s="231" t="s">
        <v>171</v>
      </c>
      <c r="AU1029" s="231" t="s">
        <v>134</v>
      </c>
      <c r="AV1029" s="12" t="s">
        <v>133</v>
      </c>
      <c r="AW1029" s="12" t="s">
        <v>33</v>
      </c>
      <c r="AX1029" s="12" t="s">
        <v>78</v>
      </c>
      <c r="AY1029" s="231" t="s">
        <v>126</v>
      </c>
    </row>
    <row r="1030" spans="2:65" s="1" customFormat="1" ht="22.5" customHeight="1">
      <c r="B1030" s="41"/>
      <c r="C1030" s="193" t="s">
        <v>1460</v>
      </c>
      <c r="D1030" s="193" t="s">
        <v>129</v>
      </c>
      <c r="E1030" s="194" t="s">
        <v>6844</v>
      </c>
      <c r="F1030" s="195" t="s">
        <v>6845</v>
      </c>
      <c r="G1030" s="196" t="s">
        <v>400</v>
      </c>
      <c r="H1030" s="197">
        <v>119.702</v>
      </c>
      <c r="I1030" s="198"/>
      <c r="J1030" s="199">
        <f>ROUND(I1030*H1030,2)</f>
        <v>0</v>
      </c>
      <c r="K1030" s="195" t="s">
        <v>160</v>
      </c>
      <c r="L1030" s="61"/>
      <c r="M1030" s="200" t="s">
        <v>21</v>
      </c>
      <c r="N1030" s="201" t="s">
        <v>42</v>
      </c>
      <c r="O1030" s="42"/>
      <c r="P1030" s="202">
        <f>O1030*H1030</f>
        <v>0</v>
      </c>
      <c r="Q1030" s="202">
        <v>0</v>
      </c>
      <c r="R1030" s="202">
        <f>Q1030*H1030</f>
        <v>0</v>
      </c>
      <c r="S1030" s="202">
        <v>0</v>
      </c>
      <c r="T1030" s="203">
        <f>S1030*H1030</f>
        <v>0</v>
      </c>
      <c r="AR1030" s="24" t="s">
        <v>133</v>
      </c>
      <c r="AT1030" s="24" t="s">
        <v>129</v>
      </c>
      <c r="AU1030" s="24" t="s">
        <v>134</v>
      </c>
      <c r="AY1030" s="24" t="s">
        <v>126</v>
      </c>
      <c r="BE1030" s="204">
        <f>IF(N1030="základní",J1030,0)</f>
        <v>0</v>
      </c>
      <c r="BF1030" s="204">
        <f>IF(N1030="snížená",J1030,0)</f>
        <v>0</v>
      </c>
      <c r="BG1030" s="204">
        <f>IF(N1030="zákl. přenesená",J1030,0)</f>
        <v>0</v>
      </c>
      <c r="BH1030" s="204">
        <f>IF(N1030="sníž. přenesená",J1030,0)</f>
        <v>0</v>
      </c>
      <c r="BI1030" s="204">
        <f>IF(N1030="nulová",J1030,0)</f>
        <v>0</v>
      </c>
      <c r="BJ1030" s="24" t="s">
        <v>134</v>
      </c>
      <c r="BK1030" s="204">
        <f>ROUND(I1030*H1030,2)</f>
        <v>0</v>
      </c>
      <c r="BL1030" s="24" t="s">
        <v>133</v>
      </c>
      <c r="BM1030" s="24" t="s">
        <v>1463</v>
      </c>
    </row>
    <row r="1031" spans="2:65" s="1" customFormat="1" ht="27">
      <c r="B1031" s="41"/>
      <c r="C1031" s="63"/>
      <c r="D1031" s="208" t="s">
        <v>135</v>
      </c>
      <c r="E1031" s="63"/>
      <c r="F1031" s="209" t="s">
        <v>6846</v>
      </c>
      <c r="G1031" s="63"/>
      <c r="H1031" s="63"/>
      <c r="I1031" s="163"/>
      <c r="J1031" s="63"/>
      <c r="K1031" s="63"/>
      <c r="L1031" s="61"/>
      <c r="M1031" s="207"/>
      <c r="N1031" s="42"/>
      <c r="O1031" s="42"/>
      <c r="P1031" s="42"/>
      <c r="Q1031" s="42"/>
      <c r="R1031" s="42"/>
      <c r="S1031" s="42"/>
      <c r="T1031" s="78"/>
      <c r="AT1031" s="24" t="s">
        <v>135</v>
      </c>
      <c r="AU1031" s="24" t="s">
        <v>134</v>
      </c>
    </row>
    <row r="1032" spans="2:65" s="1" customFormat="1" ht="27">
      <c r="B1032" s="41"/>
      <c r="C1032" s="63"/>
      <c r="D1032" s="208" t="s">
        <v>299</v>
      </c>
      <c r="E1032" s="63"/>
      <c r="F1032" s="236" t="s">
        <v>6847</v>
      </c>
      <c r="G1032" s="63"/>
      <c r="H1032" s="63"/>
      <c r="I1032" s="163"/>
      <c r="J1032" s="63"/>
      <c r="K1032" s="63"/>
      <c r="L1032" s="61"/>
      <c r="M1032" s="207"/>
      <c r="N1032" s="42"/>
      <c r="O1032" s="42"/>
      <c r="P1032" s="42"/>
      <c r="Q1032" s="42"/>
      <c r="R1032" s="42"/>
      <c r="S1032" s="42"/>
      <c r="T1032" s="78"/>
      <c r="AT1032" s="24" t="s">
        <v>299</v>
      </c>
      <c r="AU1032" s="24" t="s">
        <v>134</v>
      </c>
    </row>
    <row r="1033" spans="2:65" s="13" customFormat="1" ht="13.5">
      <c r="B1033" s="237"/>
      <c r="C1033" s="238"/>
      <c r="D1033" s="208" t="s">
        <v>171</v>
      </c>
      <c r="E1033" s="239" t="s">
        <v>21</v>
      </c>
      <c r="F1033" s="240" t="s">
        <v>6848</v>
      </c>
      <c r="G1033" s="238"/>
      <c r="H1033" s="241" t="s">
        <v>21</v>
      </c>
      <c r="I1033" s="242"/>
      <c r="J1033" s="238"/>
      <c r="K1033" s="238"/>
      <c r="L1033" s="243"/>
      <c r="M1033" s="244"/>
      <c r="N1033" s="245"/>
      <c r="O1033" s="245"/>
      <c r="P1033" s="245"/>
      <c r="Q1033" s="245"/>
      <c r="R1033" s="245"/>
      <c r="S1033" s="245"/>
      <c r="T1033" s="246"/>
      <c r="AT1033" s="247" t="s">
        <v>171</v>
      </c>
      <c r="AU1033" s="247" t="s">
        <v>134</v>
      </c>
      <c r="AV1033" s="13" t="s">
        <v>78</v>
      </c>
      <c r="AW1033" s="13" t="s">
        <v>33</v>
      </c>
      <c r="AX1033" s="13" t="s">
        <v>70</v>
      </c>
      <c r="AY1033" s="247" t="s">
        <v>126</v>
      </c>
    </row>
    <row r="1034" spans="2:65" s="11" customFormat="1" ht="13.5">
      <c r="B1034" s="210"/>
      <c r="C1034" s="211"/>
      <c r="D1034" s="208" t="s">
        <v>171</v>
      </c>
      <c r="E1034" s="212" t="s">
        <v>21</v>
      </c>
      <c r="F1034" s="213" t="s">
        <v>6849</v>
      </c>
      <c r="G1034" s="211"/>
      <c r="H1034" s="214">
        <v>3.77</v>
      </c>
      <c r="I1034" s="215"/>
      <c r="J1034" s="211"/>
      <c r="K1034" s="211"/>
      <c r="L1034" s="216"/>
      <c r="M1034" s="217"/>
      <c r="N1034" s="218"/>
      <c r="O1034" s="218"/>
      <c r="P1034" s="218"/>
      <c r="Q1034" s="218"/>
      <c r="R1034" s="218"/>
      <c r="S1034" s="218"/>
      <c r="T1034" s="219"/>
      <c r="AT1034" s="220" t="s">
        <v>171</v>
      </c>
      <c r="AU1034" s="220" t="s">
        <v>134</v>
      </c>
      <c r="AV1034" s="11" t="s">
        <v>134</v>
      </c>
      <c r="AW1034" s="11" t="s">
        <v>33</v>
      </c>
      <c r="AX1034" s="11" t="s">
        <v>70</v>
      </c>
      <c r="AY1034" s="220" t="s">
        <v>126</v>
      </c>
    </row>
    <row r="1035" spans="2:65" s="11" customFormat="1" ht="13.5">
      <c r="B1035" s="210"/>
      <c r="C1035" s="211"/>
      <c r="D1035" s="208" t="s">
        <v>171</v>
      </c>
      <c r="E1035" s="212" t="s">
        <v>21</v>
      </c>
      <c r="F1035" s="213" t="s">
        <v>6850</v>
      </c>
      <c r="G1035" s="211"/>
      <c r="H1035" s="214">
        <v>12.5</v>
      </c>
      <c r="I1035" s="215"/>
      <c r="J1035" s="211"/>
      <c r="K1035" s="211"/>
      <c r="L1035" s="216"/>
      <c r="M1035" s="217"/>
      <c r="N1035" s="218"/>
      <c r="O1035" s="218"/>
      <c r="P1035" s="218"/>
      <c r="Q1035" s="218"/>
      <c r="R1035" s="218"/>
      <c r="S1035" s="218"/>
      <c r="T1035" s="219"/>
      <c r="AT1035" s="220" t="s">
        <v>171</v>
      </c>
      <c r="AU1035" s="220" t="s">
        <v>134</v>
      </c>
      <c r="AV1035" s="11" t="s">
        <v>134</v>
      </c>
      <c r="AW1035" s="11" t="s">
        <v>33</v>
      </c>
      <c r="AX1035" s="11" t="s">
        <v>70</v>
      </c>
      <c r="AY1035" s="220" t="s">
        <v>126</v>
      </c>
    </row>
    <row r="1036" spans="2:65" s="11" customFormat="1" ht="13.5">
      <c r="B1036" s="210"/>
      <c r="C1036" s="211"/>
      <c r="D1036" s="208" t="s">
        <v>171</v>
      </c>
      <c r="E1036" s="212" t="s">
        <v>21</v>
      </c>
      <c r="F1036" s="213" t="s">
        <v>6851</v>
      </c>
      <c r="G1036" s="211"/>
      <c r="H1036" s="214">
        <v>1.08</v>
      </c>
      <c r="I1036" s="215"/>
      <c r="J1036" s="211"/>
      <c r="K1036" s="211"/>
      <c r="L1036" s="216"/>
      <c r="M1036" s="217"/>
      <c r="N1036" s="218"/>
      <c r="O1036" s="218"/>
      <c r="P1036" s="218"/>
      <c r="Q1036" s="218"/>
      <c r="R1036" s="218"/>
      <c r="S1036" s="218"/>
      <c r="T1036" s="219"/>
      <c r="AT1036" s="220" t="s">
        <v>171</v>
      </c>
      <c r="AU1036" s="220" t="s">
        <v>134</v>
      </c>
      <c r="AV1036" s="11" t="s">
        <v>134</v>
      </c>
      <c r="AW1036" s="11" t="s">
        <v>33</v>
      </c>
      <c r="AX1036" s="11" t="s">
        <v>70</v>
      </c>
      <c r="AY1036" s="220" t="s">
        <v>126</v>
      </c>
    </row>
    <row r="1037" spans="2:65" s="11" customFormat="1" ht="13.5">
      <c r="B1037" s="210"/>
      <c r="C1037" s="211"/>
      <c r="D1037" s="208" t="s">
        <v>171</v>
      </c>
      <c r="E1037" s="212" t="s">
        <v>21</v>
      </c>
      <c r="F1037" s="213" t="s">
        <v>6852</v>
      </c>
      <c r="G1037" s="211"/>
      <c r="H1037" s="214">
        <v>1.08</v>
      </c>
      <c r="I1037" s="215"/>
      <c r="J1037" s="211"/>
      <c r="K1037" s="211"/>
      <c r="L1037" s="216"/>
      <c r="M1037" s="217"/>
      <c r="N1037" s="218"/>
      <c r="O1037" s="218"/>
      <c r="P1037" s="218"/>
      <c r="Q1037" s="218"/>
      <c r="R1037" s="218"/>
      <c r="S1037" s="218"/>
      <c r="T1037" s="219"/>
      <c r="AT1037" s="220" t="s">
        <v>171</v>
      </c>
      <c r="AU1037" s="220" t="s">
        <v>134</v>
      </c>
      <c r="AV1037" s="11" t="s">
        <v>134</v>
      </c>
      <c r="AW1037" s="11" t="s">
        <v>33</v>
      </c>
      <c r="AX1037" s="11" t="s">
        <v>70</v>
      </c>
      <c r="AY1037" s="220" t="s">
        <v>126</v>
      </c>
    </row>
    <row r="1038" spans="2:65" s="11" customFormat="1" ht="13.5">
      <c r="B1038" s="210"/>
      <c r="C1038" s="211"/>
      <c r="D1038" s="208" t="s">
        <v>171</v>
      </c>
      <c r="E1038" s="212" t="s">
        <v>21</v>
      </c>
      <c r="F1038" s="213" t="s">
        <v>6853</v>
      </c>
      <c r="G1038" s="211"/>
      <c r="H1038" s="214">
        <v>2.88</v>
      </c>
      <c r="I1038" s="215"/>
      <c r="J1038" s="211"/>
      <c r="K1038" s="211"/>
      <c r="L1038" s="216"/>
      <c r="M1038" s="217"/>
      <c r="N1038" s="218"/>
      <c r="O1038" s="218"/>
      <c r="P1038" s="218"/>
      <c r="Q1038" s="218"/>
      <c r="R1038" s="218"/>
      <c r="S1038" s="218"/>
      <c r="T1038" s="219"/>
      <c r="AT1038" s="220" t="s">
        <v>171</v>
      </c>
      <c r="AU1038" s="220" t="s">
        <v>134</v>
      </c>
      <c r="AV1038" s="11" t="s">
        <v>134</v>
      </c>
      <c r="AW1038" s="11" t="s">
        <v>33</v>
      </c>
      <c r="AX1038" s="11" t="s">
        <v>70</v>
      </c>
      <c r="AY1038" s="220" t="s">
        <v>126</v>
      </c>
    </row>
    <row r="1039" spans="2:65" s="11" customFormat="1" ht="13.5">
      <c r="B1039" s="210"/>
      <c r="C1039" s="211"/>
      <c r="D1039" s="208" t="s">
        <v>171</v>
      </c>
      <c r="E1039" s="212" t="s">
        <v>21</v>
      </c>
      <c r="F1039" s="213" t="s">
        <v>6854</v>
      </c>
      <c r="G1039" s="211"/>
      <c r="H1039" s="214">
        <v>14.94</v>
      </c>
      <c r="I1039" s="215"/>
      <c r="J1039" s="211"/>
      <c r="K1039" s="211"/>
      <c r="L1039" s="216"/>
      <c r="M1039" s="217"/>
      <c r="N1039" s="218"/>
      <c r="O1039" s="218"/>
      <c r="P1039" s="218"/>
      <c r="Q1039" s="218"/>
      <c r="R1039" s="218"/>
      <c r="S1039" s="218"/>
      <c r="T1039" s="219"/>
      <c r="AT1039" s="220" t="s">
        <v>171</v>
      </c>
      <c r="AU1039" s="220" t="s">
        <v>134</v>
      </c>
      <c r="AV1039" s="11" t="s">
        <v>134</v>
      </c>
      <c r="AW1039" s="11" t="s">
        <v>33</v>
      </c>
      <c r="AX1039" s="11" t="s">
        <v>70</v>
      </c>
      <c r="AY1039" s="220" t="s">
        <v>126</v>
      </c>
    </row>
    <row r="1040" spans="2:65" s="11" customFormat="1" ht="13.5">
      <c r="B1040" s="210"/>
      <c r="C1040" s="211"/>
      <c r="D1040" s="208" t="s">
        <v>171</v>
      </c>
      <c r="E1040" s="212" t="s">
        <v>21</v>
      </c>
      <c r="F1040" s="213" t="s">
        <v>6855</v>
      </c>
      <c r="G1040" s="211"/>
      <c r="H1040" s="214">
        <v>5.46</v>
      </c>
      <c r="I1040" s="215"/>
      <c r="J1040" s="211"/>
      <c r="K1040" s="211"/>
      <c r="L1040" s="216"/>
      <c r="M1040" s="217"/>
      <c r="N1040" s="218"/>
      <c r="O1040" s="218"/>
      <c r="P1040" s="218"/>
      <c r="Q1040" s="218"/>
      <c r="R1040" s="218"/>
      <c r="S1040" s="218"/>
      <c r="T1040" s="219"/>
      <c r="AT1040" s="220" t="s">
        <v>171</v>
      </c>
      <c r="AU1040" s="220" t="s">
        <v>134</v>
      </c>
      <c r="AV1040" s="11" t="s">
        <v>134</v>
      </c>
      <c r="AW1040" s="11" t="s">
        <v>33</v>
      </c>
      <c r="AX1040" s="11" t="s">
        <v>70</v>
      </c>
      <c r="AY1040" s="220" t="s">
        <v>126</v>
      </c>
    </row>
    <row r="1041" spans="2:51" s="11" customFormat="1" ht="13.5">
      <c r="B1041" s="210"/>
      <c r="C1041" s="211"/>
      <c r="D1041" s="208" t="s">
        <v>171</v>
      </c>
      <c r="E1041" s="212" t="s">
        <v>21</v>
      </c>
      <c r="F1041" s="213" t="s">
        <v>6856</v>
      </c>
      <c r="G1041" s="211"/>
      <c r="H1041" s="214">
        <v>2.25</v>
      </c>
      <c r="I1041" s="215"/>
      <c r="J1041" s="211"/>
      <c r="K1041" s="211"/>
      <c r="L1041" s="216"/>
      <c r="M1041" s="217"/>
      <c r="N1041" s="218"/>
      <c r="O1041" s="218"/>
      <c r="P1041" s="218"/>
      <c r="Q1041" s="218"/>
      <c r="R1041" s="218"/>
      <c r="S1041" s="218"/>
      <c r="T1041" s="219"/>
      <c r="AT1041" s="220" t="s">
        <v>171</v>
      </c>
      <c r="AU1041" s="220" t="s">
        <v>134</v>
      </c>
      <c r="AV1041" s="11" t="s">
        <v>134</v>
      </c>
      <c r="AW1041" s="11" t="s">
        <v>33</v>
      </c>
      <c r="AX1041" s="11" t="s">
        <v>70</v>
      </c>
      <c r="AY1041" s="220" t="s">
        <v>126</v>
      </c>
    </row>
    <row r="1042" spans="2:51" s="11" customFormat="1" ht="13.5">
      <c r="B1042" s="210"/>
      <c r="C1042" s="211"/>
      <c r="D1042" s="208" t="s">
        <v>171</v>
      </c>
      <c r="E1042" s="212" t="s">
        <v>21</v>
      </c>
      <c r="F1042" s="213" t="s">
        <v>6857</v>
      </c>
      <c r="G1042" s="211"/>
      <c r="H1042" s="214">
        <v>0.75700000000000001</v>
      </c>
      <c r="I1042" s="215"/>
      <c r="J1042" s="211"/>
      <c r="K1042" s="211"/>
      <c r="L1042" s="216"/>
      <c r="M1042" s="217"/>
      <c r="N1042" s="218"/>
      <c r="O1042" s="218"/>
      <c r="P1042" s="218"/>
      <c r="Q1042" s="218"/>
      <c r="R1042" s="218"/>
      <c r="S1042" s="218"/>
      <c r="T1042" s="219"/>
      <c r="AT1042" s="220" t="s">
        <v>171</v>
      </c>
      <c r="AU1042" s="220" t="s">
        <v>134</v>
      </c>
      <c r="AV1042" s="11" t="s">
        <v>134</v>
      </c>
      <c r="AW1042" s="11" t="s">
        <v>33</v>
      </c>
      <c r="AX1042" s="11" t="s">
        <v>70</v>
      </c>
      <c r="AY1042" s="220" t="s">
        <v>126</v>
      </c>
    </row>
    <row r="1043" spans="2:51" s="11" customFormat="1" ht="13.5">
      <c r="B1043" s="210"/>
      <c r="C1043" s="211"/>
      <c r="D1043" s="208" t="s">
        <v>171</v>
      </c>
      <c r="E1043" s="212" t="s">
        <v>21</v>
      </c>
      <c r="F1043" s="213" t="s">
        <v>6858</v>
      </c>
      <c r="G1043" s="211"/>
      <c r="H1043" s="214">
        <v>4.5</v>
      </c>
      <c r="I1043" s="215"/>
      <c r="J1043" s="211"/>
      <c r="K1043" s="211"/>
      <c r="L1043" s="216"/>
      <c r="M1043" s="217"/>
      <c r="N1043" s="218"/>
      <c r="O1043" s="218"/>
      <c r="P1043" s="218"/>
      <c r="Q1043" s="218"/>
      <c r="R1043" s="218"/>
      <c r="S1043" s="218"/>
      <c r="T1043" s="219"/>
      <c r="AT1043" s="220" t="s">
        <v>171</v>
      </c>
      <c r="AU1043" s="220" t="s">
        <v>134</v>
      </c>
      <c r="AV1043" s="11" t="s">
        <v>134</v>
      </c>
      <c r="AW1043" s="11" t="s">
        <v>33</v>
      </c>
      <c r="AX1043" s="11" t="s">
        <v>70</v>
      </c>
      <c r="AY1043" s="220" t="s">
        <v>126</v>
      </c>
    </row>
    <row r="1044" spans="2:51" s="11" customFormat="1" ht="13.5">
      <c r="B1044" s="210"/>
      <c r="C1044" s="211"/>
      <c r="D1044" s="208" t="s">
        <v>171</v>
      </c>
      <c r="E1044" s="212" t="s">
        <v>21</v>
      </c>
      <c r="F1044" s="213" t="s">
        <v>6859</v>
      </c>
      <c r="G1044" s="211"/>
      <c r="H1044" s="214">
        <v>6.6</v>
      </c>
      <c r="I1044" s="215"/>
      <c r="J1044" s="211"/>
      <c r="K1044" s="211"/>
      <c r="L1044" s="216"/>
      <c r="M1044" s="217"/>
      <c r="N1044" s="218"/>
      <c r="O1044" s="218"/>
      <c r="P1044" s="218"/>
      <c r="Q1044" s="218"/>
      <c r="R1044" s="218"/>
      <c r="S1044" s="218"/>
      <c r="T1044" s="219"/>
      <c r="AT1044" s="220" t="s">
        <v>171</v>
      </c>
      <c r="AU1044" s="220" t="s">
        <v>134</v>
      </c>
      <c r="AV1044" s="11" t="s">
        <v>134</v>
      </c>
      <c r="AW1044" s="11" t="s">
        <v>33</v>
      </c>
      <c r="AX1044" s="11" t="s">
        <v>70</v>
      </c>
      <c r="AY1044" s="220" t="s">
        <v>126</v>
      </c>
    </row>
    <row r="1045" spans="2:51" s="11" customFormat="1" ht="13.5">
      <c r="B1045" s="210"/>
      <c r="C1045" s="211"/>
      <c r="D1045" s="208" t="s">
        <v>171</v>
      </c>
      <c r="E1045" s="212" t="s">
        <v>21</v>
      </c>
      <c r="F1045" s="213" t="s">
        <v>6860</v>
      </c>
      <c r="G1045" s="211"/>
      <c r="H1045" s="214">
        <v>3.15</v>
      </c>
      <c r="I1045" s="215"/>
      <c r="J1045" s="211"/>
      <c r="K1045" s="211"/>
      <c r="L1045" s="216"/>
      <c r="M1045" s="217"/>
      <c r="N1045" s="218"/>
      <c r="O1045" s="218"/>
      <c r="P1045" s="218"/>
      <c r="Q1045" s="218"/>
      <c r="R1045" s="218"/>
      <c r="S1045" s="218"/>
      <c r="T1045" s="219"/>
      <c r="AT1045" s="220" t="s">
        <v>171</v>
      </c>
      <c r="AU1045" s="220" t="s">
        <v>134</v>
      </c>
      <c r="AV1045" s="11" t="s">
        <v>134</v>
      </c>
      <c r="AW1045" s="11" t="s">
        <v>33</v>
      </c>
      <c r="AX1045" s="11" t="s">
        <v>70</v>
      </c>
      <c r="AY1045" s="220" t="s">
        <v>126</v>
      </c>
    </row>
    <row r="1046" spans="2:51" s="11" customFormat="1" ht="13.5">
      <c r="B1046" s="210"/>
      <c r="C1046" s="211"/>
      <c r="D1046" s="208" t="s">
        <v>171</v>
      </c>
      <c r="E1046" s="212" t="s">
        <v>21</v>
      </c>
      <c r="F1046" s="213" t="s">
        <v>6861</v>
      </c>
      <c r="G1046" s="211"/>
      <c r="H1046" s="214">
        <v>6.3</v>
      </c>
      <c r="I1046" s="215"/>
      <c r="J1046" s="211"/>
      <c r="K1046" s="211"/>
      <c r="L1046" s="216"/>
      <c r="M1046" s="217"/>
      <c r="N1046" s="218"/>
      <c r="O1046" s="218"/>
      <c r="P1046" s="218"/>
      <c r="Q1046" s="218"/>
      <c r="R1046" s="218"/>
      <c r="S1046" s="218"/>
      <c r="T1046" s="219"/>
      <c r="AT1046" s="220" t="s">
        <v>171</v>
      </c>
      <c r="AU1046" s="220" t="s">
        <v>134</v>
      </c>
      <c r="AV1046" s="11" t="s">
        <v>134</v>
      </c>
      <c r="AW1046" s="11" t="s">
        <v>33</v>
      </c>
      <c r="AX1046" s="11" t="s">
        <v>70</v>
      </c>
      <c r="AY1046" s="220" t="s">
        <v>126</v>
      </c>
    </row>
    <row r="1047" spans="2:51" s="11" customFormat="1" ht="13.5">
      <c r="B1047" s="210"/>
      <c r="C1047" s="211"/>
      <c r="D1047" s="208" t="s">
        <v>171</v>
      </c>
      <c r="E1047" s="212" t="s">
        <v>21</v>
      </c>
      <c r="F1047" s="213" t="s">
        <v>6862</v>
      </c>
      <c r="G1047" s="211"/>
      <c r="H1047" s="214">
        <v>7.56</v>
      </c>
      <c r="I1047" s="215"/>
      <c r="J1047" s="211"/>
      <c r="K1047" s="211"/>
      <c r="L1047" s="216"/>
      <c r="M1047" s="217"/>
      <c r="N1047" s="218"/>
      <c r="O1047" s="218"/>
      <c r="P1047" s="218"/>
      <c r="Q1047" s="218"/>
      <c r="R1047" s="218"/>
      <c r="S1047" s="218"/>
      <c r="T1047" s="219"/>
      <c r="AT1047" s="220" t="s">
        <v>171</v>
      </c>
      <c r="AU1047" s="220" t="s">
        <v>134</v>
      </c>
      <c r="AV1047" s="11" t="s">
        <v>134</v>
      </c>
      <c r="AW1047" s="11" t="s">
        <v>33</v>
      </c>
      <c r="AX1047" s="11" t="s">
        <v>70</v>
      </c>
      <c r="AY1047" s="220" t="s">
        <v>126</v>
      </c>
    </row>
    <row r="1048" spans="2:51" s="11" customFormat="1" ht="13.5">
      <c r="B1048" s="210"/>
      <c r="C1048" s="211"/>
      <c r="D1048" s="208" t="s">
        <v>171</v>
      </c>
      <c r="E1048" s="212" t="s">
        <v>21</v>
      </c>
      <c r="F1048" s="213" t="s">
        <v>6863</v>
      </c>
      <c r="G1048" s="211"/>
      <c r="H1048" s="214">
        <v>12.6</v>
      </c>
      <c r="I1048" s="215"/>
      <c r="J1048" s="211"/>
      <c r="K1048" s="211"/>
      <c r="L1048" s="216"/>
      <c r="M1048" s="217"/>
      <c r="N1048" s="218"/>
      <c r="O1048" s="218"/>
      <c r="P1048" s="218"/>
      <c r="Q1048" s="218"/>
      <c r="R1048" s="218"/>
      <c r="S1048" s="218"/>
      <c r="T1048" s="219"/>
      <c r="AT1048" s="220" t="s">
        <v>171</v>
      </c>
      <c r="AU1048" s="220" t="s">
        <v>134</v>
      </c>
      <c r="AV1048" s="11" t="s">
        <v>134</v>
      </c>
      <c r="AW1048" s="11" t="s">
        <v>33</v>
      </c>
      <c r="AX1048" s="11" t="s">
        <v>70</v>
      </c>
      <c r="AY1048" s="220" t="s">
        <v>126</v>
      </c>
    </row>
    <row r="1049" spans="2:51" s="11" customFormat="1" ht="13.5">
      <c r="B1049" s="210"/>
      <c r="C1049" s="211"/>
      <c r="D1049" s="208" t="s">
        <v>171</v>
      </c>
      <c r="E1049" s="212" t="s">
        <v>21</v>
      </c>
      <c r="F1049" s="213" t="s">
        <v>6864</v>
      </c>
      <c r="G1049" s="211"/>
      <c r="H1049" s="214">
        <v>5.04</v>
      </c>
      <c r="I1049" s="215"/>
      <c r="J1049" s="211"/>
      <c r="K1049" s="211"/>
      <c r="L1049" s="216"/>
      <c r="M1049" s="217"/>
      <c r="N1049" s="218"/>
      <c r="O1049" s="218"/>
      <c r="P1049" s="218"/>
      <c r="Q1049" s="218"/>
      <c r="R1049" s="218"/>
      <c r="S1049" s="218"/>
      <c r="T1049" s="219"/>
      <c r="AT1049" s="220" t="s">
        <v>171</v>
      </c>
      <c r="AU1049" s="220" t="s">
        <v>134</v>
      </c>
      <c r="AV1049" s="11" t="s">
        <v>134</v>
      </c>
      <c r="AW1049" s="11" t="s">
        <v>33</v>
      </c>
      <c r="AX1049" s="11" t="s">
        <v>70</v>
      </c>
      <c r="AY1049" s="220" t="s">
        <v>126</v>
      </c>
    </row>
    <row r="1050" spans="2:51" s="11" customFormat="1" ht="13.5">
      <c r="B1050" s="210"/>
      <c r="C1050" s="211"/>
      <c r="D1050" s="208" t="s">
        <v>171</v>
      </c>
      <c r="E1050" s="212" t="s">
        <v>21</v>
      </c>
      <c r="F1050" s="213" t="s">
        <v>6865</v>
      </c>
      <c r="G1050" s="211"/>
      <c r="H1050" s="214">
        <v>0.54</v>
      </c>
      <c r="I1050" s="215"/>
      <c r="J1050" s="211"/>
      <c r="K1050" s="211"/>
      <c r="L1050" s="216"/>
      <c r="M1050" s="217"/>
      <c r="N1050" s="218"/>
      <c r="O1050" s="218"/>
      <c r="P1050" s="218"/>
      <c r="Q1050" s="218"/>
      <c r="R1050" s="218"/>
      <c r="S1050" s="218"/>
      <c r="T1050" s="219"/>
      <c r="AT1050" s="220" t="s">
        <v>171</v>
      </c>
      <c r="AU1050" s="220" t="s">
        <v>134</v>
      </c>
      <c r="AV1050" s="11" t="s">
        <v>134</v>
      </c>
      <c r="AW1050" s="11" t="s">
        <v>33</v>
      </c>
      <c r="AX1050" s="11" t="s">
        <v>70</v>
      </c>
      <c r="AY1050" s="220" t="s">
        <v>126</v>
      </c>
    </row>
    <row r="1051" spans="2:51" s="11" customFormat="1" ht="13.5">
      <c r="B1051" s="210"/>
      <c r="C1051" s="211"/>
      <c r="D1051" s="208" t="s">
        <v>171</v>
      </c>
      <c r="E1051" s="212" t="s">
        <v>21</v>
      </c>
      <c r="F1051" s="213" t="s">
        <v>6866</v>
      </c>
      <c r="G1051" s="211"/>
      <c r="H1051" s="214">
        <v>3.0449999999999999</v>
      </c>
      <c r="I1051" s="215"/>
      <c r="J1051" s="211"/>
      <c r="K1051" s="211"/>
      <c r="L1051" s="216"/>
      <c r="M1051" s="217"/>
      <c r="N1051" s="218"/>
      <c r="O1051" s="218"/>
      <c r="P1051" s="218"/>
      <c r="Q1051" s="218"/>
      <c r="R1051" s="218"/>
      <c r="S1051" s="218"/>
      <c r="T1051" s="219"/>
      <c r="AT1051" s="220" t="s">
        <v>171</v>
      </c>
      <c r="AU1051" s="220" t="s">
        <v>134</v>
      </c>
      <c r="AV1051" s="11" t="s">
        <v>134</v>
      </c>
      <c r="AW1051" s="11" t="s">
        <v>33</v>
      </c>
      <c r="AX1051" s="11" t="s">
        <v>70</v>
      </c>
      <c r="AY1051" s="220" t="s">
        <v>126</v>
      </c>
    </row>
    <row r="1052" spans="2:51" s="11" customFormat="1" ht="13.5">
      <c r="B1052" s="210"/>
      <c r="C1052" s="211"/>
      <c r="D1052" s="208" t="s">
        <v>171</v>
      </c>
      <c r="E1052" s="212" t="s">
        <v>21</v>
      </c>
      <c r="F1052" s="213" t="s">
        <v>6867</v>
      </c>
      <c r="G1052" s="211"/>
      <c r="H1052" s="214">
        <v>2.7</v>
      </c>
      <c r="I1052" s="215"/>
      <c r="J1052" s="211"/>
      <c r="K1052" s="211"/>
      <c r="L1052" s="216"/>
      <c r="M1052" s="217"/>
      <c r="N1052" s="218"/>
      <c r="O1052" s="218"/>
      <c r="P1052" s="218"/>
      <c r="Q1052" s="218"/>
      <c r="R1052" s="218"/>
      <c r="S1052" s="218"/>
      <c r="T1052" s="219"/>
      <c r="AT1052" s="220" t="s">
        <v>171</v>
      </c>
      <c r="AU1052" s="220" t="s">
        <v>134</v>
      </c>
      <c r="AV1052" s="11" t="s">
        <v>134</v>
      </c>
      <c r="AW1052" s="11" t="s">
        <v>33</v>
      </c>
      <c r="AX1052" s="11" t="s">
        <v>70</v>
      </c>
      <c r="AY1052" s="220" t="s">
        <v>126</v>
      </c>
    </row>
    <row r="1053" spans="2:51" s="11" customFormat="1" ht="13.5">
      <c r="B1053" s="210"/>
      <c r="C1053" s="211"/>
      <c r="D1053" s="208" t="s">
        <v>171</v>
      </c>
      <c r="E1053" s="212" t="s">
        <v>21</v>
      </c>
      <c r="F1053" s="213" t="s">
        <v>6868</v>
      </c>
      <c r="G1053" s="211"/>
      <c r="H1053" s="214">
        <v>2.7</v>
      </c>
      <c r="I1053" s="215"/>
      <c r="J1053" s="211"/>
      <c r="K1053" s="211"/>
      <c r="L1053" s="216"/>
      <c r="M1053" s="217"/>
      <c r="N1053" s="218"/>
      <c r="O1053" s="218"/>
      <c r="P1053" s="218"/>
      <c r="Q1053" s="218"/>
      <c r="R1053" s="218"/>
      <c r="S1053" s="218"/>
      <c r="T1053" s="219"/>
      <c r="AT1053" s="220" t="s">
        <v>171</v>
      </c>
      <c r="AU1053" s="220" t="s">
        <v>134</v>
      </c>
      <c r="AV1053" s="11" t="s">
        <v>134</v>
      </c>
      <c r="AW1053" s="11" t="s">
        <v>33</v>
      </c>
      <c r="AX1053" s="11" t="s">
        <v>70</v>
      </c>
      <c r="AY1053" s="220" t="s">
        <v>126</v>
      </c>
    </row>
    <row r="1054" spans="2:51" s="11" customFormat="1" ht="13.5">
      <c r="B1054" s="210"/>
      <c r="C1054" s="211"/>
      <c r="D1054" s="208" t="s">
        <v>171</v>
      </c>
      <c r="E1054" s="212" t="s">
        <v>21</v>
      </c>
      <c r="F1054" s="213" t="s">
        <v>6869</v>
      </c>
      <c r="G1054" s="211"/>
      <c r="H1054" s="214">
        <v>2.25</v>
      </c>
      <c r="I1054" s="215"/>
      <c r="J1054" s="211"/>
      <c r="K1054" s="211"/>
      <c r="L1054" s="216"/>
      <c r="M1054" s="217"/>
      <c r="N1054" s="218"/>
      <c r="O1054" s="218"/>
      <c r="P1054" s="218"/>
      <c r="Q1054" s="218"/>
      <c r="R1054" s="218"/>
      <c r="S1054" s="218"/>
      <c r="T1054" s="219"/>
      <c r="AT1054" s="220" t="s">
        <v>171</v>
      </c>
      <c r="AU1054" s="220" t="s">
        <v>134</v>
      </c>
      <c r="AV1054" s="11" t="s">
        <v>134</v>
      </c>
      <c r="AW1054" s="11" t="s">
        <v>33</v>
      </c>
      <c r="AX1054" s="11" t="s">
        <v>70</v>
      </c>
      <c r="AY1054" s="220" t="s">
        <v>126</v>
      </c>
    </row>
    <row r="1055" spans="2:51" s="11" customFormat="1" ht="13.5">
      <c r="B1055" s="210"/>
      <c r="C1055" s="211"/>
      <c r="D1055" s="208" t="s">
        <v>171</v>
      </c>
      <c r="E1055" s="212" t="s">
        <v>21</v>
      </c>
      <c r="F1055" s="213" t="s">
        <v>6870</v>
      </c>
      <c r="G1055" s="211"/>
      <c r="H1055" s="214">
        <v>2.25</v>
      </c>
      <c r="I1055" s="215"/>
      <c r="J1055" s="211"/>
      <c r="K1055" s="211"/>
      <c r="L1055" s="216"/>
      <c r="M1055" s="217"/>
      <c r="N1055" s="218"/>
      <c r="O1055" s="218"/>
      <c r="P1055" s="218"/>
      <c r="Q1055" s="218"/>
      <c r="R1055" s="218"/>
      <c r="S1055" s="218"/>
      <c r="T1055" s="219"/>
      <c r="AT1055" s="220" t="s">
        <v>171</v>
      </c>
      <c r="AU1055" s="220" t="s">
        <v>134</v>
      </c>
      <c r="AV1055" s="11" t="s">
        <v>134</v>
      </c>
      <c r="AW1055" s="11" t="s">
        <v>33</v>
      </c>
      <c r="AX1055" s="11" t="s">
        <v>70</v>
      </c>
      <c r="AY1055" s="220" t="s">
        <v>126</v>
      </c>
    </row>
    <row r="1056" spans="2:51" s="11" customFormat="1" ht="13.5">
      <c r="B1056" s="210"/>
      <c r="C1056" s="211"/>
      <c r="D1056" s="208" t="s">
        <v>171</v>
      </c>
      <c r="E1056" s="212" t="s">
        <v>21</v>
      </c>
      <c r="F1056" s="213" t="s">
        <v>6871</v>
      </c>
      <c r="G1056" s="211"/>
      <c r="H1056" s="214">
        <v>4.5</v>
      </c>
      <c r="I1056" s="215"/>
      <c r="J1056" s="211"/>
      <c r="K1056" s="211"/>
      <c r="L1056" s="216"/>
      <c r="M1056" s="217"/>
      <c r="N1056" s="218"/>
      <c r="O1056" s="218"/>
      <c r="P1056" s="218"/>
      <c r="Q1056" s="218"/>
      <c r="R1056" s="218"/>
      <c r="S1056" s="218"/>
      <c r="T1056" s="219"/>
      <c r="AT1056" s="220" t="s">
        <v>171</v>
      </c>
      <c r="AU1056" s="220" t="s">
        <v>134</v>
      </c>
      <c r="AV1056" s="11" t="s">
        <v>134</v>
      </c>
      <c r="AW1056" s="11" t="s">
        <v>33</v>
      </c>
      <c r="AX1056" s="11" t="s">
        <v>70</v>
      </c>
      <c r="AY1056" s="220" t="s">
        <v>126</v>
      </c>
    </row>
    <row r="1057" spans="2:65" s="11" customFormat="1" ht="13.5">
      <c r="B1057" s="210"/>
      <c r="C1057" s="211"/>
      <c r="D1057" s="208" t="s">
        <v>171</v>
      </c>
      <c r="E1057" s="212" t="s">
        <v>21</v>
      </c>
      <c r="F1057" s="213" t="s">
        <v>6872</v>
      </c>
      <c r="G1057" s="211"/>
      <c r="H1057" s="214">
        <v>2.25</v>
      </c>
      <c r="I1057" s="215"/>
      <c r="J1057" s="211"/>
      <c r="K1057" s="211"/>
      <c r="L1057" s="216"/>
      <c r="M1057" s="217"/>
      <c r="N1057" s="218"/>
      <c r="O1057" s="218"/>
      <c r="P1057" s="218"/>
      <c r="Q1057" s="218"/>
      <c r="R1057" s="218"/>
      <c r="S1057" s="218"/>
      <c r="T1057" s="219"/>
      <c r="AT1057" s="220" t="s">
        <v>171</v>
      </c>
      <c r="AU1057" s="220" t="s">
        <v>134</v>
      </c>
      <c r="AV1057" s="11" t="s">
        <v>134</v>
      </c>
      <c r="AW1057" s="11" t="s">
        <v>33</v>
      </c>
      <c r="AX1057" s="11" t="s">
        <v>70</v>
      </c>
      <c r="AY1057" s="220" t="s">
        <v>126</v>
      </c>
    </row>
    <row r="1058" spans="2:65" s="11" customFormat="1" ht="13.5">
      <c r="B1058" s="210"/>
      <c r="C1058" s="211"/>
      <c r="D1058" s="208" t="s">
        <v>171</v>
      </c>
      <c r="E1058" s="212" t="s">
        <v>21</v>
      </c>
      <c r="F1058" s="213" t="s">
        <v>6873</v>
      </c>
      <c r="G1058" s="211"/>
      <c r="H1058" s="214">
        <v>2.25</v>
      </c>
      <c r="I1058" s="215"/>
      <c r="J1058" s="211"/>
      <c r="K1058" s="211"/>
      <c r="L1058" s="216"/>
      <c r="M1058" s="217"/>
      <c r="N1058" s="218"/>
      <c r="O1058" s="218"/>
      <c r="P1058" s="218"/>
      <c r="Q1058" s="218"/>
      <c r="R1058" s="218"/>
      <c r="S1058" s="218"/>
      <c r="T1058" s="219"/>
      <c r="AT1058" s="220" t="s">
        <v>171</v>
      </c>
      <c r="AU1058" s="220" t="s">
        <v>134</v>
      </c>
      <c r="AV1058" s="11" t="s">
        <v>134</v>
      </c>
      <c r="AW1058" s="11" t="s">
        <v>33</v>
      </c>
      <c r="AX1058" s="11" t="s">
        <v>70</v>
      </c>
      <c r="AY1058" s="220" t="s">
        <v>126</v>
      </c>
    </row>
    <row r="1059" spans="2:65" s="11" customFormat="1" ht="13.5">
      <c r="B1059" s="210"/>
      <c r="C1059" s="211"/>
      <c r="D1059" s="208" t="s">
        <v>171</v>
      </c>
      <c r="E1059" s="212" t="s">
        <v>21</v>
      </c>
      <c r="F1059" s="213" t="s">
        <v>6874</v>
      </c>
      <c r="G1059" s="211"/>
      <c r="H1059" s="214">
        <v>4.5</v>
      </c>
      <c r="I1059" s="215"/>
      <c r="J1059" s="211"/>
      <c r="K1059" s="211"/>
      <c r="L1059" s="216"/>
      <c r="M1059" s="217"/>
      <c r="N1059" s="218"/>
      <c r="O1059" s="218"/>
      <c r="P1059" s="218"/>
      <c r="Q1059" s="218"/>
      <c r="R1059" s="218"/>
      <c r="S1059" s="218"/>
      <c r="T1059" s="219"/>
      <c r="AT1059" s="220" t="s">
        <v>171</v>
      </c>
      <c r="AU1059" s="220" t="s">
        <v>134</v>
      </c>
      <c r="AV1059" s="11" t="s">
        <v>134</v>
      </c>
      <c r="AW1059" s="11" t="s">
        <v>33</v>
      </c>
      <c r="AX1059" s="11" t="s">
        <v>70</v>
      </c>
      <c r="AY1059" s="220" t="s">
        <v>126</v>
      </c>
    </row>
    <row r="1060" spans="2:65" s="11" customFormat="1" ht="13.5">
      <c r="B1060" s="210"/>
      <c r="C1060" s="211"/>
      <c r="D1060" s="208" t="s">
        <v>171</v>
      </c>
      <c r="E1060" s="212" t="s">
        <v>21</v>
      </c>
      <c r="F1060" s="213" t="s">
        <v>6875</v>
      </c>
      <c r="G1060" s="211"/>
      <c r="H1060" s="214">
        <v>2.25</v>
      </c>
      <c r="I1060" s="215"/>
      <c r="J1060" s="211"/>
      <c r="K1060" s="211"/>
      <c r="L1060" s="216"/>
      <c r="M1060" s="217"/>
      <c r="N1060" s="218"/>
      <c r="O1060" s="218"/>
      <c r="P1060" s="218"/>
      <c r="Q1060" s="218"/>
      <c r="R1060" s="218"/>
      <c r="S1060" s="218"/>
      <c r="T1060" s="219"/>
      <c r="AT1060" s="220" t="s">
        <v>171</v>
      </c>
      <c r="AU1060" s="220" t="s">
        <v>134</v>
      </c>
      <c r="AV1060" s="11" t="s">
        <v>134</v>
      </c>
      <c r="AW1060" s="11" t="s">
        <v>33</v>
      </c>
      <c r="AX1060" s="11" t="s">
        <v>70</v>
      </c>
      <c r="AY1060" s="220" t="s">
        <v>126</v>
      </c>
    </row>
    <row r="1061" spans="2:65" s="12" customFormat="1" ht="13.5">
      <c r="B1061" s="221"/>
      <c r="C1061" s="222"/>
      <c r="D1061" s="205" t="s">
        <v>171</v>
      </c>
      <c r="E1061" s="248" t="s">
        <v>21</v>
      </c>
      <c r="F1061" s="249" t="s">
        <v>174</v>
      </c>
      <c r="G1061" s="222"/>
      <c r="H1061" s="250">
        <v>119.702</v>
      </c>
      <c r="I1061" s="226"/>
      <c r="J1061" s="222"/>
      <c r="K1061" s="222"/>
      <c r="L1061" s="227"/>
      <c r="M1061" s="228"/>
      <c r="N1061" s="229"/>
      <c r="O1061" s="229"/>
      <c r="P1061" s="229"/>
      <c r="Q1061" s="229"/>
      <c r="R1061" s="229"/>
      <c r="S1061" s="229"/>
      <c r="T1061" s="230"/>
      <c r="AT1061" s="231" t="s">
        <v>171</v>
      </c>
      <c r="AU1061" s="231" t="s">
        <v>134</v>
      </c>
      <c r="AV1061" s="12" t="s">
        <v>133</v>
      </c>
      <c r="AW1061" s="12" t="s">
        <v>33</v>
      </c>
      <c r="AX1061" s="12" t="s">
        <v>78</v>
      </c>
      <c r="AY1061" s="231" t="s">
        <v>126</v>
      </c>
    </row>
    <row r="1062" spans="2:65" s="1" customFormat="1" ht="22.5" customHeight="1">
      <c r="B1062" s="41"/>
      <c r="C1062" s="193" t="s">
        <v>846</v>
      </c>
      <c r="D1062" s="193" t="s">
        <v>129</v>
      </c>
      <c r="E1062" s="194" t="s">
        <v>6876</v>
      </c>
      <c r="F1062" s="195" t="s">
        <v>6877</v>
      </c>
      <c r="G1062" s="196" t="s">
        <v>400</v>
      </c>
      <c r="H1062" s="197">
        <v>55</v>
      </c>
      <c r="I1062" s="198"/>
      <c r="J1062" s="199">
        <f>ROUND(I1062*H1062,2)</f>
        <v>0</v>
      </c>
      <c r="K1062" s="195" t="s">
        <v>160</v>
      </c>
      <c r="L1062" s="61"/>
      <c r="M1062" s="200" t="s">
        <v>21</v>
      </c>
      <c r="N1062" s="201" t="s">
        <v>42</v>
      </c>
      <c r="O1062" s="42"/>
      <c r="P1062" s="202">
        <f>O1062*H1062</f>
        <v>0</v>
      </c>
      <c r="Q1062" s="202">
        <v>0</v>
      </c>
      <c r="R1062" s="202">
        <f>Q1062*H1062</f>
        <v>0</v>
      </c>
      <c r="S1062" s="202">
        <v>0</v>
      </c>
      <c r="T1062" s="203">
        <f>S1062*H1062</f>
        <v>0</v>
      </c>
      <c r="AR1062" s="24" t="s">
        <v>133</v>
      </c>
      <c r="AT1062" s="24" t="s">
        <v>129</v>
      </c>
      <c r="AU1062" s="24" t="s">
        <v>134</v>
      </c>
      <c r="AY1062" s="24" t="s">
        <v>126</v>
      </c>
      <c r="BE1062" s="204">
        <f>IF(N1062="základní",J1062,0)</f>
        <v>0</v>
      </c>
      <c r="BF1062" s="204">
        <f>IF(N1062="snížená",J1062,0)</f>
        <v>0</v>
      </c>
      <c r="BG1062" s="204">
        <f>IF(N1062="zákl. přenesená",J1062,0)</f>
        <v>0</v>
      </c>
      <c r="BH1062" s="204">
        <f>IF(N1062="sníž. přenesená",J1062,0)</f>
        <v>0</v>
      </c>
      <c r="BI1062" s="204">
        <f>IF(N1062="nulová",J1062,0)</f>
        <v>0</v>
      </c>
      <c r="BJ1062" s="24" t="s">
        <v>134</v>
      </c>
      <c r="BK1062" s="204">
        <f>ROUND(I1062*H1062,2)</f>
        <v>0</v>
      </c>
      <c r="BL1062" s="24" t="s">
        <v>133</v>
      </c>
      <c r="BM1062" s="24" t="s">
        <v>1468</v>
      </c>
    </row>
    <row r="1063" spans="2:65" s="1" customFormat="1" ht="27">
      <c r="B1063" s="41"/>
      <c r="C1063" s="63"/>
      <c r="D1063" s="208" t="s">
        <v>135</v>
      </c>
      <c r="E1063" s="63"/>
      <c r="F1063" s="209" t="s">
        <v>6878</v>
      </c>
      <c r="G1063" s="63"/>
      <c r="H1063" s="63"/>
      <c r="I1063" s="163"/>
      <c r="J1063" s="63"/>
      <c r="K1063" s="63"/>
      <c r="L1063" s="61"/>
      <c r="M1063" s="207"/>
      <c r="N1063" s="42"/>
      <c r="O1063" s="42"/>
      <c r="P1063" s="42"/>
      <c r="Q1063" s="42"/>
      <c r="R1063" s="42"/>
      <c r="S1063" s="42"/>
      <c r="T1063" s="78"/>
      <c r="AT1063" s="24" t="s">
        <v>135</v>
      </c>
      <c r="AU1063" s="24" t="s">
        <v>134</v>
      </c>
    </row>
    <row r="1064" spans="2:65" s="1" customFormat="1" ht="40.5">
      <c r="B1064" s="41"/>
      <c r="C1064" s="63"/>
      <c r="D1064" s="208" t="s">
        <v>299</v>
      </c>
      <c r="E1064" s="63"/>
      <c r="F1064" s="236" t="s">
        <v>6879</v>
      </c>
      <c r="G1064" s="63"/>
      <c r="H1064" s="63"/>
      <c r="I1064" s="163"/>
      <c r="J1064" s="63"/>
      <c r="K1064" s="63"/>
      <c r="L1064" s="61"/>
      <c r="M1064" s="207"/>
      <c r="N1064" s="42"/>
      <c r="O1064" s="42"/>
      <c r="P1064" s="42"/>
      <c r="Q1064" s="42"/>
      <c r="R1064" s="42"/>
      <c r="S1064" s="42"/>
      <c r="T1064" s="78"/>
      <c r="AT1064" s="24" t="s">
        <v>299</v>
      </c>
      <c r="AU1064" s="24" t="s">
        <v>134</v>
      </c>
    </row>
    <row r="1065" spans="2:65" s="13" customFormat="1" ht="13.5">
      <c r="B1065" s="237"/>
      <c r="C1065" s="238"/>
      <c r="D1065" s="208" t="s">
        <v>171</v>
      </c>
      <c r="E1065" s="239" t="s">
        <v>21</v>
      </c>
      <c r="F1065" s="240" t="s">
        <v>6848</v>
      </c>
      <c r="G1065" s="238"/>
      <c r="H1065" s="241" t="s">
        <v>21</v>
      </c>
      <c r="I1065" s="242"/>
      <c r="J1065" s="238"/>
      <c r="K1065" s="238"/>
      <c r="L1065" s="243"/>
      <c r="M1065" s="244"/>
      <c r="N1065" s="245"/>
      <c r="O1065" s="245"/>
      <c r="P1065" s="245"/>
      <c r="Q1065" s="245"/>
      <c r="R1065" s="245"/>
      <c r="S1065" s="245"/>
      <c r="T1065" s="246"/>
      <c r="AT1065" s="247" t="s">
        <v>171</v>
      </c>
      <c r="AU1065" s="247" t="s">
        <v>134</v>
      </c>
      <c r="AV1065" s="13" t="s">
        <v>78</v>
      </c>
      <c r="AW1065" s="13" t="s">
        <v>33</v>
      </c>
      <c r="AX1065" s="13" t="s">
        <v>70</v>
      </c>
      <c r="AY1065" s="247" t="s">
        <v>126</v>
      </c>
    </row>
    <row r="1066" spans="2:65" s="11" customFormat="1" ht="13.5">
      <c r="B1066" s="210"/>
      <c r="C1066" s="211"/>
      <c r="D1066" s="208" t="s">
        <v>171</v>
      </c>
      <c r="E1066" s="212" t="s">
        <v>21</v>
      </c>
      <c r="F1066" s="213" t="s">
        <v>6880</v>
      </c>
      <c r="G1066" s="211"/>
      <c r="H1066" s="214">
        <v>1</v>
      </c>
      <c r="I1066" s="215"/>
      <c r="J1066" s="211"/>
      <c r="K1066" s="211"/>
      <c r="L1066" s="216"/>
      <c r="M1066" s="217"/>
      <c r="N1066" s="218"/>
      <c r="O1066" s="218"/>
      <c r="P1066" s="218"/>
      <c r="Q1066" s="218"/>
      <c r="R1066" s="218"/>
      <c r="S1066" s="218"/>
      <c r="T1066" s="219"/>
      <c r="AT1066" s="220" t="s">
        <v>171</v>
      </c>
      <c r="AU1066" s="220" t="s">
        <v>134</v>
      </c>
      <c r="AV1066" s="11" t="s">
        <v>134</v>
      </c>
      <c r="AW1066" s="11" t="s">
        <v>33</v>
      </c>
      <c r="AX1066" s="11" t="s">
        <v>70</v>
      </c>
      <c r="AY1066" s="220" t="s">
        <v>126</v>
      </c>
    </row>
    <row r="1067" spans="2:65" s="11" customFormat="1" ht="13.5">
      <c r="B1067" s="210"/>
      <c r="C1067" s="211"/>
      <c r="D1067" s="208" t="s">
        <v>171</v>
      </c>
      <c r="E1067" s="212" t="s">
        <v>21</v>
      </c>
      <c r="F1067" s="213" t="s">
        <v>6881</v>
      </c>
      <c r="G1067" s="211"/>
      <c r="H1067" s="214">
        <v>1</v>
      </c>
      <c r="I1067" s="215"/>
      <c r="J1067" s="211"/>
      <c r="K1067" s="211"/>
      <c r="L1067" s="216"/>
      <c r="M1067" s="217"/>
      <c r="N1067" s="218"/>
      <c r="O1067" s="218"/>
      <c r="P1067" s="218"/>
      <c r="Q1067" s="218"/>
      <c r="R1067" s="218"/>
      <c r="S1067" s="218"/>
      <c r="T1067" s="219"/>
      <c r="AT1067" s="220" t="s">
        <v>171</v>
      </c>
      <c r="AU1067" s="220" t="s">
        <v>134</v>
      </c>
      <c r="AV1067" s="11" t="s">
        <v>134</v>
      </c>
      <c r="AW1067" s="11" t="s">
        <v>33</v>
      </c>
      <c r="AX1067" s="11" t="s">
        <v>70</v>
      </c>
      <c r="AY1067" s="220" t="s">
        <v>126</v>
      </c>
    </row>
    <row r="1068" spans="2:65" s="11" customFormat="1" ht="13.5">
      <c r="B1068" s="210"/>
      <c r="C1068" s="211"/>
      <c r="D1068" s="208" t="s">
        <v>171</v>
      </c>
      <c r="E1068" s="212" t="s">
        <v>21</v>
      </c>
      <c r="F1068" s="213" t="s">
        <v>6882</v>
      </c>
      <c r="G1068" s="211"/>
      <c r="H1068" s="214">
        <v>4</v>
      </c>
      <c r="I1068" s="215"/>
      <c r="J1068" s="211"/>
      <c r="K1068" s="211"/>
      <c r="L1068" s="216"/>
      <c r="M1068" s="217"/>
      <c r="N1068" s="218"/>
      <c r="O1068" s="218"/>
      <c r="P1068" s="218"/>
      <c r="Q1068" s="218"/>
      <c r="R1068" s="218"/>
      <c r="S1068" s="218"/>
      <c r="T1068" s="219"/>
      <c r="AT1068" s="220" t="s">
        <v>171</v>
      </c>
      <c r="AU1068" s="220" t="s">
        <v>134</v>
      </c>
      <c r="AV1068" s="11" t="s">
        <v>134</v>
      </c>
      <c r="AW1068" s="11" t="s">
        <v>33</v>
      </c>
      <c r="AX1068" s="11" t="s">
        <v>70</v>
      </c>
      <c r="AY1068" s="220" t="s">
        <v>126</v>
      </c>
    </row>
    <row r="1069" spans="2:65" s="11" customFormat="1" ht="13.5">
      <c r="B1069" s="210"/>
      <c r="C1069" s="211"/>
      <c r="D1069" s="208" t="s">
        <v>171</v>
      </c>
      <c r="E1069" s="212" t="s">
        <v>21</v>
      </c>
      <c r="F1069" s="213" t="s">
        <v>6883</v>
      </c>
      <c r="G1069" s="211"/>
      <c r="H1069" s="214">
        <v>2</v>
      </c>
      <c r="I1069" s="215"/>
      <c r="J1069" s="211"/>
      <c r="K1069" s="211"/>
      <c r="L1069" s="216"/>
      <c r="M1069" s="217"/>
      <c r="N1069" s="218"/>
      <c r="O1069" s="218"/>
      <c r="P1069" s="218"/>
      <c r="Q1069" s="218"/>
      <c r="R1069" s="218"/>
      <c r="S1069" s="218"/>
      <c r="T1069" s="219"/>
      <c r="AT1069" s="220" t="s">
        <v>171</v>
      </c>
      <c r="AU1069" s="220" t="s">
        <v>134</v>
      </c>
      <c r="AV1069" s="11" t="s">
        <v>134</v>
      </c>
      <c r="AW1069" s="11" t="s">
        <v>33</v>
      </c>
      <c r="AX1069" s="11" t="s">
        <v>70</v>
      </c>
      <c r="AY1069" s="220" t="s">
        <v>126</v>
      </c>
    </row>
    <row r="1070" spans="2:65" s="11" customFormat="1" ht="13.5">
      <c r="B1070" s="210"/>
      <c r="C1070" s="211"/>
      <c r="D1070" s="208" t="s">
        <v>171</v>
      </c>
      <c r="E1070" s="212" t="s">
        <v>21</v>
      </c>
      <c r="F1070" s="213" t="s">
        <v>6884</v>
      </c>
      <c r="G1070" s="211"/>
      <c r="H1070" s="214">
        <v>1</v>
      </c>
      <c r="I1070" s="215"/>
      <c r="J1070" s="211"/>
      <c r="K1070" s="211"/>
      <c r="L1070" s="216"/>
      <c r="M1070" s="217"/>
      <c r="N1070" s="218"/>
      <c r="O1070" s="218"/>
      <c r="P1070" s="218"/>
      <c r="Q1070" s="218"/>
      <c r="R1070" s="218"/>
      <c r="S1070" s="218"/>
      <c r="T1070" s="219"/>
      <c r="AT1070" s="220" t="s">
        <v>171</v>
      </c>
      <c r="AU1070" s="220" t="s">
        <v>134</v>
      </c>
      <c r="AV1070" s="11" t="s">
        <v>134</v>
      </c>
      <c r="AW1070" s="11" t="s">
        <v>33</v>
      </c>
      <c r="AX1070" s="11" t="s">
        <v>70</v>
      </c>
      <c r="AY1070" s="220" t="s">
        <v>126</v>
      </c>
    </row>
    <row r="1071" spans="2:65" s="11" customFormat="1" ht="13.5">
      <c r="B1071" s="210"/>
      <c r="C1071" s="211"/>
      <c r="D1071" s="208" t="s">
        <v>171</v>
      </c>
      <c r="E1071" s="212" t="s">
        <v>21</v>
      </c>
      <c r="F1071" s="213" t="s">
        <v>6885</v>
      </c>
      <c r="G1071" s="211"/>
      <c r="H1071" s="214">
        <v>2</v>
      </c>
      <c r="I1071" s="215"/>
      <c r="J1071" s="211"/>
      <c r="K1071" s="211"/>
      <c r="L1071" s="216"/>
      <c r="M1071" s="217"/>
      <c r="N1071" s="218"/>
      <c r="O1071" s="218"/>
      <c r="P1071" s="218"/>
      <c r="Q1071" s="218"/>
      <c r="R1071" s="218"/>
      <c r="S1071" s="218"/>
      <c r="T1071" s="219"/>
      <c r="AT1071" s="220" t="s">
        <v>171</v>
      </c>
      <c r="AU1071" s="220" t="s">
        <v>134</v>
      </c>
      <c r="AV1071" s="11" t="s">
        <v>134</v>
      </c>
      <c r="AW1071" s="11" t="s">
        <v>33</v>
      </c>
      <c r="AX1071" s="11" t="s">
        <v>70</v>
      </c>
      <c r="AY1071" s="220" t="s">
        <v>126</v>
      </c>
    </row>
    <row r="1072" spans="2:65" s="11" customFormat="1" ht="13.5">
      <c r="B1072" s="210"/>
      <c r="C1072" s="211"/>
      <c r="D1072" s="208" t="s">
        <v>171</v>
      </c>
      <c r="E1072" s="212" t="s">
        <v>21</v>
      </c>
      <c r="F1072" s="213" t="s">
        <v>6886</v>
      </c>
      <c r="G1072" s="211"/>
      <c r="H1072" s="214">
        <v>1</v>
      </c>
      <c r="I1072" s="215"/>
      <c r="J1072" s="211"/>
      <c r="K1072" s="211"/>
      <c r="L1072" s="216"/>
      <c r="M1072" s="217"/>
      <c r="N1072" s="218"/>
      <c r="O1072" s="218"/>
      <c r="P1072" s="218"/>
      <c r="Q1072" s="218"/>
      <c r="R1072" s="218"/>
      <c r="S1072" s="218"/>
      <c r="T1072" s="219"/>
      <c r="AT1072" s="220" t="s">
        <v>171</v>
      </c>
      <c r="AU1072" s="220" t="s">
        <v>134</v>
      </c>
      <c r="AV1072" s="11" t="s">
        <v>134</v>
      </c>
      <c r="AW1072" s="11" t="s">
        <v>33</v>
      </c>
      <c r="AX1072" s="11" t="s">
        <v>70</v>
      </c>
      <c r="AY1072" s="220" t="s">
        <v>126</v>
      </c>
    </row>
    <row r="1073" spans="2:51" s="11" customFormat="1" ht="13.5">
      <c r="B1073" s="210"/>
      <c r="C1073" s="211"/>
      <c r="D1073" s="208" t="s">
        <v>171</v>
      </c>
      <c r="E1073" s="212" t="s">
        <v>21</v>
      </c>
      <c r="F1073" s="213" t="s">
        <v>6887</v>
      </c>
      <c r="G1073" s="211"/>
      <c r="H1073" s="214">
        <v>1</v>
      </c>
      <c r="I1073" s="215"/>
      <c r="J1073" s="211"/>
      <c r="K1073" s="211"/>
      <c r="L1073" s="216"/>
      <c r="M1073" s="217"/>
      <c r="N1073" s="218"/>
      <c r="O1073" s="218"/>
      <c r="P1073" s="218"/>
      <c r="Q1073" s="218"/>
      <c r="R1073" s="218"/>
      <c r="S1073" s="218"/>
      <c r="T1073" s="219"/>
      <c r="AT1073" s="220" t="s">
        <v>171</v>
      </c>
      <c r="AU1073" s="220" t="s">
        <v>134</v>
      </c>
      <c r="AV1073" s="11" t="s">
        <v>134</v>
      </c>
      <c r="AW1073" s="11" t="s">
        <v>33</v>
      </c>
      <c r="AX1073" s="11" t="s">
        <v>70</v>
      </c>
      <c r="AY1073" s="220" t="s">
        <v>126</v>
      </c>
    </row>
    <row r="1074" spans="2:51" s="11" customFormat="1" ht="13.5">
      <c r="B1074" s="210"/>
      <c r="C1074" s="211"/>
      <c r="D1074" s="208" t="s">
        <v>171</v>
      </c>
      <c r="E1074" s="212" t="s">
        <v>21</v>
      </c>
      <c r="F1074" s="213" t="s">
        <v>6888</v>
      </c>
      <c r="G1074" s="211"/>
      <c r="H1074" s="214">
        <v>3</v>
      </c>
      <c r="I1074" s="215"/>
      <c r="J1074" s="211"/>
      <c r="K1074" s="211"/>
      <c r="L1074" s="216"/>
      <c r="M1074" s="217"/>
      <c r="N1074" s="218"/>
      <c r="O1074" s="218"/>
      <c r="P1074" s="218"/>
      <c r="Q1074" s="218"/>
      <c r="R1074" s="218"/>
      <c r="S1074" s="218"/>
      <c r="T1074" s="219"/>
      <c r="AT1074" s="220" t="s">
        <v>171</v>
      </c>
      <c r="AU1074" s="220" t="s">
        <v>134</v>
      </c>
      <c r="AV1074" s="11" t="s">
        <v>134</v>
      </c>
      <c r="AW1074" s="11" t="s">
        <v>33</v>
      </c>
      <c r="AX1074" s="11" t="s">
        <v>70</v>
      </c>
      <c r="AY1074" s="220" t="s">
        <v>126</v>
      </c>
    </row>
    <row r="1075" spans="2:51" s="11" customFormat="1" ht="13.5">
      <c r="B1075" s="210"/>
      <c r="C1075" s="211"/>
      <c r="D1075" s="208" t="s">
        <v>171</v>
      </c>
      <c r="E1075" s="212" t="s">
        <v>21</v>
      </c>
      <c r="F1075" s="213" t="s">
        <v>6889</v>
      </c>
      <c r="G1075" s="211"/>
      <c r="H1075" s="214">
        <v>1</v>
      </c>
      <c r="I1075" s="215"/>
      <c r="J1075" s="211"/>
      <c r="K1075" s="211"/>
      <c r="L1075" s="216"/>
      <c r="M1075" s="217"/>
      <c r="N1075" s="218"/>
      <c r="O1075" s="218"/>
      <c r="P1075" s="218"/>
      <c r="Q1075" s="218"/>
      <c r="R1075" s="218"/>
      <c r="S1075" s="218"/>
      <c r="T1075" s="219"/>
      <c r="AT1075" s="220" t="s">
        <v>171</v>
      </c>
      <c r="AU1075" s="220" t="s">
        <v>134</v>
      </c>
      <c r="AV1075" s="11" t="s">
        <v>134</v>
      </c>
      <c r="AW1075" s="11" t="s">
        <v>33</v>
      </c>
      <c r="AX1075" s="11" t="s">
        <v>70</v>
      </c>
      <c r="AY1075" s="220" t="s">
        <v>126</v>
      </c>
    </row>
    <row r="1076" spans="2:51" s="11" customFormat="1" ht="13.5">
      <c r="B1076" s="210"/>
      <c r="C1076" s="211"/>
      <c r="D1076" s="208" t="s">
        <v>171</v>
      </c>
      <c r="E1076" s="212" t="s">
        <v>21</v>
      </c>
      <c r="F1076" s="213" t="s">
        <v>6890</v>
      </c>
      <c r="G1076" s="211"/>
      <c r="H1076" s="214">
        <v>3</v>
      </c>
      <c r="I1076" s="215"/>
      <c r="J1076" s="211"/>
      <c r="K1076" s="211"/>
      <c r="L1076" s="216"/>
      <c r="M1076" s="217"/>
      <c r="N1076" s="218"/>
      <c r="O1076" s="218"/>
      <c r="P1076" s="218"/>
      <c r="Q1076" s="218"/>
      <c r="R1076" s="218"/>
      <c r="S1076" s="218"/>
      <c r="T1076" s="219"/>
      <c r="AT1076" s="220" t="s">
        <v>171</v>
      </c>
      <c r="AU1076" s="220" t="s">
        <v>134</v>
      </c>
      <c r="AV1076" s="11" t="s">
        <v>134</v>
      </c>
      <c r="AW1076" s="11" t="s">
        <v>33</v>
      </c>
      <c r="AX1076" s="11" t="s">
        <v>70</v>
      </c>
      <c r="AY1076" s="220" t="s">
        <v>126</v>
      </c>
    </row>
    <row r="1077" spans="2:51" s="11" customFormat="1" ht="13.5">
      <c r="B1077" s="210"/>
      <c r="C1077" s="211"/>
      <c r="D1077" s="208" t="s">
        <v>171</v>
      </c>
      <c r="E1077" s="212" t="s">
        <v>21</v>
      </c>
      <c r="F1077" s="213" t="s">
        <v>6891</v>
      </c>
      <c r="G1077" s="211"/>
      <c r="H1077" s="214">
        <v>1</v>
      </c>
      <c r="I1077" s="215"/>
      <c r="J1077" s="211"/>
      <c r="K1077" s="211"/>
      <c r="L1077" s="216"/>
      <c r="M1077" s="217"/>
      <c r="N1077" s="218"/>
      <c r="O1077" s="218"/>
      <c r="P1077" s="218"/>
      <c r="Q1077" s="218"/>
      <c r="R1077" s="218"/>
      <c r="S1077" s="218"/>
      <c r="T1077" s="219"/>
      <c r="AT1077" s="220" t="s">
        <v>171</v>
      </c>
      <c r="AU1077" s="220" t="s">
        <v>134</v>
      </c>
      <c r="AV1077" s="11" t="s">
        <v>134</v>
      </c>
      <c r="AW1077" s="11" t="s">
        <v>33</v>
      </c>
      <c r="AX1077" s="11" t="s">
        <v>70</v>
      </c>
      <c r="AY1077" s="220" t="s">
        <v>126</v>
      </c>
    </row>
    <row r="1078" spans="2:51" s="11" customFormat="1" ht="13.5">
      <c r="B1078" s="210"/>
      <c r="C1078" s="211"/>
      <c r="D1078" s="208" t="s">
        <v>171</v>
      </c>
      <c r="E1078" s="212" t="s">
        <v>21</v>
      </c>
      <c r="F1078" s="213" t="s">
        <v>6892</v>
      </c>
      <c r="G1078" s="211"/>
      <c r="H1078" s="214">
        <v>4</v>
      </c>
      <c r="I1078" s="215"/>
      <c r="J1078" s="211"/>
      <c r="K1078" s="211"/>
      <c r="L1078" s="216"/>
      <c r="M1078" s="217"/>
      <c r="N1078" s="218"/>
      <c r="O1078" s="218"/>
      <c r="P1078" s="218"/>
      <c r="Q1078" s="218"/>
      <c r="R1078" s="218"/>
      <c r="S1078" s="218"/>
      <c r="T1078" s="219"/>
      <c r="AT1078" s="220" t="s">
        <v>171</v>
      </c>
      <c r="AU1078" s="220" t="s">
        <v>134</v>
      </c>
      <c r="AV1078" s="11" t="s">
        <v>134</v>
      </c>
      <c r="AW1078" s="11" t="s">
        <v>33</v>
      </c>
      <c r="AX1078" s="11" t="s">
        <v>70</v>
      </c>
      <c r="AY1078" s="220" t="s">
        <v>126</v>
      </c>
    </row>
    <row r="1079" spans="2:51" s="11" customFormat="1" ht="13.5">
      <c r="B1079" s="210"/>
      <c r="C1079" s="211"/>
      <c r="D1079" s="208" t="s">
        <v>171</v>
      </c>
      <c r="E1079" s="212" t="s">
        <v>21</v>
      </c>
      <c r="F1079" s="213" t="s">
        <v>6893</v>
      </c>
      <c r="G1079" s="211"/>
      <c r="H1079" s="214">
        <v>2</v>
      </c>
      <c r="I1079" s="215"/>
      <c r="J1079" s="211"/>
      <c r="K1079" s="211"/>
      <c r="L1079" s="216"/>
      <c r="M1079" s="217"/>
      <c r="N1079" s="218"/>
      <c r="O1079" s="218"/>
      <c r="P1079" s="218"/>
      <c r="Q1079" s="218"/>
      <c r="R1079" s="218"/>
      <c r="S1079" s="218"/>
      <c r="T1079" s="219"/>
      <c r="AT1079" s="220" t="s">
        <v>171</v>
      </c>
      <c r="AU1079" s="220" t="s">
        <v>134</v>
      </c>
      <c r="AV1079" s="11" t="s">
        <v>134</v>
      </c>
      <c r="AW1079" s="11" t="s">
        <v>33</v>
      </c>
      <c r="AX1079" s="11" t="s">
        <v>70</v>
      </c>
      <c r="AY1079" s="220" t="s">
        <v>126</v>
      </c>
    </row>
    <row r="1080" spans="2:51" s="11" customFormat="1" ht="13.5">
      <c r="B1080" s="210"/>
      <c r="C1080" s="211"/>
      <c r="D1080" s="208" t="s">
        <v>171</v>
      </c>
      <c r="E1080" s="212" t="s">
        <v>21</v>
      </c>
      <c r="F1080" s="213" t="s">
        <v>6401</v>
      </c>
      <c r="G1080" s="211"/>
      <c r="H1080" s="214">
        <v>1</v>
      </c>
      <c r="I1080" s="215"/>
      <c r="J1080" s="211"/>
      <c r="K1080" s="211"/>
      <c r="L1080" s="216"/>
      <c r="M1080" s="217"/>
      <c r="N1080" s="218"/>
      <c r="O1080" s="218"/>
      <c r="P1080" s="218"/>
      <c r="Q1080" s="218"/>
      <c r="R1080" s="218"/>
      <c r="S1080" s="218"/>
      <c r="T1080" s="219"/>
      <c r="AT1080" s="220" t="s">
        <v>171</v>
      </c>
      <c r="AU1080" s="220" t="s">
        <v>134</v>
      </c>
      <c r="AV1080" s="11" t="s">
        <v>134</v>
      </c>
      <c r="AW1080" s="11" t="s">
        <v>33</v>
      </c>
      <c r="AX1080" s="11" t="s">
        <v>70</v>
      </c>
      <c r="AY1080" s="220" t="s">
        <v>126</v>
      </c>
    </row>
    <row r="1081" spans="2:51" s="11" customFormat="1" ht="13.5">
      <c r="B1081" s="210"/>
      <c r="C1081" s="211"/>
      <c r="D1081" s="208" t="s">
        <v>171</v>
      </c>
      <c r="E1081" s="212" t="s">
        <v>21</v>
      </c>
      <c r="F1081" s="213" t="s">
        <v>6894</v>
      </c>
      <c r="G1081" s="211"/>
      <c r="H1081" s="214">
        <v>2</v>
      </c>
      <c r="I1081" s="215"/>
      <c r="J1081" s="211"/>
      <c r="K1081" s="211"/>
      <c r="L1081" s="216"/>
      <c r="M1081" s="217"/>
      <c r="N1081" s="218"/>
      <c r="O1081" s="218"/>
      <c r="P1081" s="218"/>
      <c r="Q1081" s="218"/>
      <c r="R1081" s="218"/>
      <c r="S1081" s="218"/>
      <c r="T1081" s="219"/>
      <c r="AT1081" s="220" t="s">
        <v>171</v>
      </c>
      <c r="AU1081" s="220" t="s">
        <v>134</v>
      </c>
      <c r="AV1081" s="11" t="s">
        <v>134</v>
      </c>
      <c r="AW1081" s="11" t="s">
        <v>33</v>
      </c>
      <c r="AX1081" s="11" t="s">
        <v>70</v>
      </c>
      <c r="AY1081" s="220" t="s">
        <v>126</v>
      </c>
    </row>
    <row r="1082" spans="2:51" s="11" customFormat="1" ht="13.5">
      <c r="B1082" s="210"/>
      <c r="C1082" s="211"/>
      <c r="D1082" s="208" t="s">
        <v>171</v>
      </c>
      <c r="E1082" s="212" t="s">
        <v>21</v>
      </c>
      <c r="F1082" s="213" t="s">
        <v>6895</v>
      </c>
      <c r="G1082" s="211"/>
      <c r="H1082" s="214">
        <v>1</v>
      </c>
      <c r="I1082" s="215"/>
      <c r="J1082" s="211"/>
      <c r="K1082" s="211"/>
      <c r="L1082" s="216"/>
      <c r="M1082" s="217"/>
      <c r="N1082" s="218"/>
      <c r="O1082" s="218"/>
      <c r="P1082" s="218"/>
      <c r="Q1082" s="218"/>
      <c r="R1082" s="218"/>
      <c r="S1082" s="218"/>
      <c r="T1082" s="219"/>
      <c r="AT1082" s="220" t="s">
        <v>171</v>
      </c>
      <c r="AU1082" s="220" t="s">
        <v>134</v>
      </c>
      <c r="AV1082" s="11" t="s">
        <v>134</v>
      </c>
      <c r="AW1082" s="11" t="s">
        <v>33</v>
      </c>
      <c r="AX1082" s="11" t="s">
        <v>70</v>
      </c>
      <c r="AY1082" s="220" t="s">
        <v>126</v>
      </c>
    </row>
    <row r="1083" spans="2:51" s="11" customFormat="1" ht="13.5">
      <c r="B1083" s="210"/>
      <c r="C1083" s="211"/>
      <c r="D1083" s="208" t="s">
        <v>171</v>
      </c>
      <c r="E1083" s="212" t="s">
        <v>21</v>
      </c>
      <c r="F1083" s="213" t="s">
        <v>6896</v>
      </c>
      <c r="G1083" s="211"/>
      <c r="H1083" s="214">
        <v>2</v>
      </c>
      <c r="I1083" s="215"/>
      <c r="J1083" s="211"/>
      <c r="K1083" s="211"/>
      <c r="L1083" s="216"/>
      <c r="M1083" s="217"/>
      <c r="N1083" s="218"/>
      <c r="O1083" s="218"/>
      <c r="P1083" s="218"/>
      <c r="Q1083" s="218"/>
      <c r="R1083" s="218"/>
      <c r="S1083" s="218"/>
      <c r="T1083" s="219"/>
      <c r="AT1083" s="220" t="s">
        <v>171</v>
      </c>
      <c r="AU1083" s="220" t="s">
        <v>134</v>
      </c>
      <c r="AV1083" s="11" t="s">
        <v>134</v>
      </c>
      <c r="AW1083" s="11" t="s">
        <v>33</v>
      </c>
      <c r="AX1083" s="11" t="s">
        <v>70</v>
      </c>
      <c r="AY1083" s="220" t="s">
        <v>126</v>
      </c>
    </row>
    <row r="1084" spans="2:51" s="11" customFormat="1" ht="13.5">
      <c r="B1084" s="210"/>
      <c r="C1084" s="211"/>
      <c r="D1084" s="208" t="s">
        <v>171</v>
      </c>
      <c r="E1084" s="212" t="s">
        <v>21</v>
      </c>
      <c r="F1084" s="213" t="s">
        <v>6897</v>
      </c>
      <c r="G1084" s="211"/>
      <c r="H1084" s="214">
        <v>1</v>
      </c>
      <c r="I1084" s="215"/>
      <c r="J1084" s="211"/>
      <c r="K1084" s="211"/>
      <c r="L1084" s="216"/>
      <c r="M1084" s="217"/>
      <c r="N1084" s="218"/>
      <c r="O1084" s="218"/>
      <c r="P1084" s="218"/>
      <c r="Q1084" s="218"/>
      <c r="R1084" s="218"/>
      <c r="S1084" s="218"/>
      <c r="T1084" s="219"/>
      <c r="AT1084" s="220" t="s">
        <v>171</v>
      </c>
      <c r="AU1084" s="220" t="s">
        <v>134</v>
      </c>
      <c r="AV1084" s="11" t="s">
        <v>134</v>
      </c>
      <c r="AW1084" s="11" t="s">
        <v>33</v>
      </c>
      <c r="AX1084" s="11" t="s">
        <v>70</v>
      </c>
      <c r="AY1084" s="220" t="s">
        <v>126</v>
      </c>
    </row>
    <row r="1085" spans="2:51" s="11" customFormat="1" ht="13.5">
      <c r="B1085" s="210"/>
      <c r="C1085" s="211"/>
      <c r="D1085" s="208" t="s">
        <v>171</v>
      </c>
      <c r="E1085" s="212" t="s">
        <v>21</v>
      </c>
      <c r="F1085" s="213" t="s">
        <v>6898</v>
      </c>
      <c r="G1085" s="211"/>
      <c r="H1085" s="214">
        <v>1</v>
      </c>
      <c r="I1085" s="215"/>
      <c r="J1085" s="211"/>
      <c r="K1085" s="211"/>
      <c r="L1085" s="216"/>
      <c r="M1085" s="217"/>
      <c r="N1085" s="218"/>
      <c r="O1085" s="218"/>
      <c r="P1085" s="218"/>
      <c r="Q1085" s="218"/>
      <c r="R1085" s="218"/>
      <c r="S1085" s="218"/>
      <c r="T1085" s="219"/>
      <c r="AT1085" s="220" t="s">
        <v>171</v>
      </c>
      <c r="AU1085" s="220" t="s">
        <v>134</v>
      </c>
      <c r="AV1085" s="11" t="s">
        <v>134</v>
      </c>
      <c r="AW1085" s="11" t="s">
        <v>33</v>
      </c>
      <c r="AX1085" s="11" t="s">
        <v>70</v>
      </c>
      <c r="AY1085" s="220" t="s">
        <v>126</v>
      </c>
    </row>
    <row r="1086" spans="2:51" s="11" customFormat="1" ht="13.5">
      <c r="B1086" s="210"/>
      <c r="C1086" s="211"/>
      <c r="D1086" s="208" t="s">
        <v>171</v>
      </c>
      <c r="E1086" s="212" t="s">
        <v>21</v>
      </c>
      <c r="F1086" s="213" t="s">
        <v>6899</v>
      </c>
      <c r="G1086" s="211"/>
      <c r="H1086" s="214">
        <v>3</v>
      </c>
      <c r="I1086" s="215"/>
      <c r="J1086" s="211"/>
      <c r="K1086" s="211"/>
      <c r="L1086" s="216"/>
      <c r="M1086" s="217"/>
      <c r="N1086" s="218"/>
      <c r="O1086" s="218"/>
      <c r="P1086" s="218"/>
      <c r="Q1086" s="218"/>
      <c r="R1086" s="218"/>
      <c r="S1086" s="218"/>
      <c r="T1086" s="219"/>
      <c r="AT1086" s="220" t="s">
        <v>171</v>
      </c>
      <c r="AU1086" s="220" t="s">
        <v>134</v>
      </c>
      <c r="AV1086" s="11" t="s">
        <v>134</v>
      </c>
      <c r="AW1086" s="11" t="s">
        <v>33</v>
      </c>
      <c r="AX1086" s="11" t="s">
        <v>70</v>
      </c>
      <c r="AY1086" s="220" t="s">
        <v>126</v>
      </c>
    </row>
    <row r="1087" spans="2:51" s="11" customFormat="1" ht="13.5">
      <c r="B1087" s="210"/>
      <c r="C1087" s="211"/>
      <c r="D1087" s="208" t="s">
        <v>171</v>
      </c>
      <c r="E1087" s="212" t="s">
        <v>21</v>
      </c>
      <c r="F1087" s="213" t="s">
        <v>6900</v>
      </c>
      <c r="G1087" s="211"/>
      <c r="H1087" s="214">
        <v>2</v>
      </c>
      <c r="I1087" s="215"/>
      <c r="J1087" s="211"/>
      <c r="K1087" s="211"/>
      <c r="L1087" s="216"/>
      <c r="M1087" s="217"/>
      <c r="N1087" s="218"/>
      <c r="O1087" s="218"/>
      <c r="P1087" s="218"/>
      <c r="Q1087" s="218"/>
      <c r="R1087" s="218"/>
      <c r="S1087" s="218"/>
      <c r="T1087" s="219"/>
      <c r="AT1087" s="220" t="s">
        <v>171</v>
      </c>
      <c r="AU1087" s="220" t="s">
        <v>134</v>
      </c>
      <c r="AV1087" s="11" t="s">
        <v>134</v>
      </c>
      <c r="AW1087" s="11" t="s">
        <v>33</v>
      </c>
      <c r="AX1087" s="11" t="s">
        <v>70</v>
      </c>
      <c r="AY1087" s="220" t="s">
        <v>126</v>
      </c>
    </row>
    <row r="1088" spans="2:51" s="11" customFormat="1" ht="13.5">
      <c r="B1088" s="210"/>
      <c r="C1088" s="211"/>
      <c r="D1088" s="208" t="s">
        <v>171</v>
      </c>
      <c r="E1088" s="212" t="s">
        <v>21</v>
      </c>
      <c r="F1088" s="213" t="s">
        <v>6901</v>
      </c>
      <c r="G1088" s="211"/>
      <c r="H1088" s="214">
        <v>6</v>
      </c>
      <c r="I1088" s="215"/>
      <c r="J1088" s="211"/>
      <c r="K1088" s="211"/>
      <c r="L1088" s="216"/>
      <c r="M1088" s="217"/>
      <c r="N1088" s="218"/>
      <c r="O1088" s="218"/>
      <c r="P1088" s="218"/>
      <c r="Q1088" s="218"/>
      <c r="R1088" s="218"/>
      <c r="S1088" s="218"/>
      <c r="T1088" s="219"/>
      <c r="AT1088" s="220" t="s">
        <v>171</v>
      </c>
      <c r="AU1088" s="220" t="s">
        <v>134</v>
      </c>
      <c r="AV1088" s="11" t="s">
        <v>134</v>
      </c>
      <c r="AW1088" s="11" t="s">
        <v>33</v>
      </c>
      <c r="AX1088" s="11" t="s">
        <v>70</v>
      </c>
      <c r="AY1088" s="220" t="s">
        <v>126</v>
      </c>
    </row>
    <row r="1089" spans="2:65" s="11" customFormat="1" ht="13.5">
      <c r="B1089" s="210"/>
      <c r="C1089" s="211"/>
      <c r="D1089" s="208" t="s">
        <v>171</v>
      </c>
      <c r="E1089" s="212" t="s">
        <v>21</v>
      </c>
      <c r="F1089" s="213" t="s">
        <v>6902</v>
      </c>
      <c r="G1089" s="211"/>
      <c r="H1089" s="214">
        <v>1</v>
      </c>
      <c r="I1089" s="215"/>
      <c r="J1089" s="211"/>
      <c r="K1089" s="211"/>
      <c r="L1089" s="216"/>
      <c r="M1089" s="217"/>
      <c r="N1089" s="218"/>
      <c r="O1089" s="218"/>
      <c r="P1089" s="218"/>
      <c r="Q1089" s="218"/>
      <c r="R1089" s="218"/>
      <c r="S1089" s="218"/>
      <c r="T1089" s="219"/>
      <c r="AT1089" s="220" t="s">
        <v>171</v>
      </c>
      <c r="AU1089" s="220" t="s">
        <v>134</v>
      </c>
      <c r="AV1089" s="11" t="s">
        <v>134</v>
      </c>
      <c r="AW1089" s="11" t="s">
        <v>33</v>
      </c>
      <c r="AX1089" s="11" t="s">
        <v>70</v>
      </c>
      <c r="AY1089" s="220" t="s">
        <v>126</v>
      </c>
    </row>
    <row r="1090" spans="2:65" s="11" customFormat="1" ht="13.5">
      <c r="B1090" s="210"/>
      <c r="C1090" s="211"/>
      <c r="D1090" s="208" t="s">
        <v>171</v>
      </c>
      <c r="E1090" s="212" t="s">
        <v>21</v>
      </c>
      <c r="F1090" s="213" t="s">
        <v>6903</v>
      </c>
      <c r="G1090" s="211"/>
      <c r="H1090" s="214">
        <v>1</v>
      </c>
      <c r="I1090" s="215"/>
      <c r="J1090" s="211"/>
      <c r="K1090" s="211"/>
      <c r="L1090" s="216"/>
      <c r="M1090" s="217"/>
      <c r="N1090" s="218"/>
      <c r="O1090" s="218"/>
      <c r="P1090" s="218"/>
      <c r="Q1090" s="218"/>
      <c r="R1090" s="218"/>
      <c r="S1090" s="218"/>
      <c r="T1090" s="219"/>
      <c r="AT1090" s="220" t="s">
        <v>171</v>
      </c>
      <c r="AU1090" s="220" t="s">
        <v>134</v>
      </c>
      <c r="AV1090" s="11" t="s">
        <v>134</v>
      </c>
      <c r="AW1090" s="11" t="s">
        <v>33</v>
      </c>
      <c r="AX1090" s="11" t="s">
        <v>70</v>
      </c>
      <c r="AY1090" s="220" t="s">
        <v>126</v>
      </c>
    </row>
    <row r="1091" spans="2:65" s="11" customFormat="1" ht="13.5">
      <c r="B1091" s="210"/>
      <c r="C1091" s="211"/>
      <c r="D1091" s="208" t="s">
        <v>171</v>
      </c>
      <c r="E1091" s="212" t="s">
        <v>21</v>
      </c>
      <c r="F1091" s="213" t="s">
        <v>6904</v>
      </c>
      <c r="G1091" s="211"/>
      <c r="H1091" s="214">
        <v>1</v>
      </c>
      <c r="I1091" s="215"/>
      <c r="J1091" s="211"/>
      <c r="K1091" s="211"/>
      <c r="L1091" s="216"/>
      <c r="M1091" s="217"/>
      <c r="N1091" s="218"/>
      <c r="O1091" s="218"/>
      <c r="P1091" s="218"/>
      <c r="Q1091" s="218"/>
      <c r="R1091" s="218"/>
      <c r="S1091" s="218"/>
      <c r="T1091" s="219"/>
      <c r="AT1091" s="220" t="s">
        <v>171</v>
      </c>
      <c r="AU1091" s="220" t="s">
        <v>134</v>
      </c>
      <c r="AV1091" s="11" t="s">
        <v>134</v>
      </c>
      <c r="AW1091" s="11" t="s">
        <v>33</v>
      </c>
      <c r="AX1091" s="11" t="s">
        <v>70</v>
      </c>
      <c r="AY1091" s="220" t="s">
        <v>126</v>
      </c>
    </row>
    <row r="1092" spans="2:65" s="11" customFormat="1" ht="13.5">
      <c r="B1092" s="210"/>
      <c r="C1092" s="211"/>
      <c r="D1092" s="208" t="s">
        <v>171</v>
      </c>
      <c r="E1092" s="212" t="s">
        <v>21</v>
      </c>
      <c r="F1092" s="213" t="s">
        <v>6905</v>
      </c>
      <c r="G1092" s="211"/>
      <c r="H1092" s="214">
        <v>1</v>
      </c>
      <c r="I1092" s="215"/>
      <c r="J1092" s="211"/>
      <c r="K1092" s="211"/>
      <c r="L1092" s="216"/>
      <c r="M1092" s="217"/>
      <c r="N1092" s="218"/>
      <c r="O1092" s="218"/>
      <c r="P1092" s="218"/>
      <c r="Q1092" s="218"/>
      <c r="R1092" s="218"/>
      <c r="S1092" s="218"/>
      <c r="T1092" s="219"/>
      <c r="AT1092" s="220" t="s">
        <v>171</v>
      </c>
      <c r="AU1092" s="220" t="s">
        <v>134</v>
      </c>
      <c r="AV1092" s="11" t="s">
        <v>134</v>
      </c>
      <c r="AW1092" s="11" t="s">
        <v>33</v>
      </c>
      <c r="AX1092" s="11" t="s">
        <v>70</v>
      </c>
      <c r="AY1092" s="220" t="s">
        <v>126</v>
      </c>
    </row>
    <row r="1093" spans="2:65" s="11" customFormat="1" ht="13.5">
      <c r="B1093" s="210"/>
      <c r="C1093" s="211"/>
      <c r="D1093" s="208" t="s">
        <v>171</v>
      </c>
      <c r="E1093" s="212" t="s">
        <v>21</v>
      </c>
      <c r="F1093" s="213" t="s">
        <v>6906</v>
      </c>
      <c r="G1093" s="211"/>
      <c r="H1093" s="214">
        <v>1</v>
      </c>
      <c r="I1093" s="215"/>
      <c r="J1093" s="211"/>
      <c r="K1093" s="211"/>
      <c r="L1093" s="216"/>
      <c r="M1093" s="217"/>
      <c r="N1093" s="218"/>
      <c r="O1093" s="218"/>
      <c r="P1093" s="218"/>
      <c r="Q1093" s="218"/>
      <c r="R1093" s="218"/>
      <c r="S1093" s="218"/>
      <c r="T1093" s="219"/>
      <c r="AT1093" s="220" t="s">
        <v>171</v>
      </c>
      <c r="AU1093" s="220" t="s">
        <v>134</v>
      </c>
      <c r="AV1093" s="11" t="s">
        <v>134</v>
      </c>
      <c r="AW1093" s="11" t="s">
        <v>33</v>
      </c>
      <c r="AX1093" s="11" t="s">
        <v>70</v>
      </c>
      <c r="AY1093" s="220" t="s">
        <v>126</v>
      </c>
    </row>
    <row r="1094" spans="2:65" s="11" customFormat="1" ht="13.5">
      <c r="B1094" s="210"/>
      <c r="C1094" s="211"/>
      <c r="D1094" s="208" t="s">
        <v>171</v>
      </c>
      <c r="E1094" s="212" t="s">
        <v>21</v>
      </c>
      <c r="F1094" s="213" t="s">
        <v>6907</v>
      </c>
      <c r="G1094" s="211"/>
      <c r="H1094" s="214">
        <v>1</v>
      </c>
      <c r="I1094" s="215"/>
      <c r="J1094" s="211"/>
      <c r="K1094" s="211"/>
      <c r="L1094" s="216"/>
      <c r="M1094" s="217"/>
      <c r="N1094" s="218"/>
      <c r="O1094" s="218"/>
      <c r="P1094" s="218"/>
      <c r="Q1094" s="218"/>
      <c r="R1094" s="218"/>
      <c r="S1094" s="218"/>
      <c r="T1094" s="219"/>
      <c r="AT1094" s="220" t="s">
        <v>171</v>
      </c>
      <c r="AU1094" s="220" t="s">
        <v>134</v>
      </c>
      <c r="AV1094" s="11" t="s">
        <v>134</v>
      </c>
      <c r="AW1094" s="11" t="s">
        <v>33</v>
      </c>
      <c r="AX1094" s="11" t="s">
        <v>70</v>
      </c>
      <c r="AY1094" s="220" t="s">
        <v>126</v>
      </c>
    </row>
    <row r="1095" spans="2:65" s="11" customFormat="1" ht="13.5">
      <c r="B1095" s="210"/>
      <c r="C1095" s="211"/>
      <c r="D1095" s="208" t="s">
        <v>171</v>
      </c>
      <c r="E1095" s="212" t="s">
        <v>21</v>
      </c>
      <c r="F1095" s="213" t="s">
        <v>6908</v>
      </c>
      <c r="G1095" s="211"/>
      <c r="H1095" s="214">
        <v>2</v>
      </c>
      <c r="I1095" s="215"/>
      <c r="J1095" s="211"/>
      <c r="K1095" s="211"/>
      <c r="L1095" s="216"/>
      <c r="M1095" s="217"/>
      <c r="N1095" s="218"/>
      <c r="O1095" s="218"/>
      <c r="P1095" s="218"/>
      <c r="Q1095" s="218"/>
      <c r="R1095" s="218"/>
      <c r="S1095" s="218"/>
      <c r="T1095" s="219"/>
      <c r="AT1095" s="220" t="s">
        <v>171</v>
      </c>
      <c r="AU1095" s="220" t="s">
        <v>134</v>
      </c>
      <c r="AV1095" s="11" t="s">
        <v>134</v>
      </c>
      <c r="AW1095" s="11" t="s">
        <v>33</v>
      </c>
      <c r="AX1095" s="11" t="s">
        <v>70</v>
      </c>
      <c r="AY1095" s="220" t="s">
        <v>126</v>
      </c>
    </row>
    <row r="1096" spans="2:65" s="11" customFormat="1" ht="13.5">
      <c r="B1096" s="210"/>
      <c r="C1096" s="211"/>
      <c r="D1096" s="208" t="s">
        <v>171</v>
      </c>
      <c r="E1096" s="212" t="s">
        <v>21</v>
      </c>
      <c r="F1096" s="213" t="s">
        <v>6909</v>
      </c>
      <c r="G1096" s="211"/>
      <c r="H1096" s="214">
        <v>1</v>
      </c>
      <c r="I1096" s="215"/>
      <c r="J1096" s="211"/>
      <c r="K1096" s="211"/>
      <c r="L1096" s="216"/>
      <c r="M1096" s="217"/>
      <c r="N1096" s="218"/>
      <c r="O1096" s="218"/>
      <c r="P1096" s="218"/>
      <c r="Q1096" s="218"/>
      <c r="R1096" s="218"/>
      <c r="S1096" s="218"/>
      <c r="T1096" s="219"/>
      <c r="AT1096" s="220" t="s">
        <v>171</v>
      </c>
      <c r="AU1096" s="220" t="s">
        <v>134</v>
      </c>
      <c r="AV1096" s="11" t="s">
        <v>134</v>
      </c>
      <c r="AW1096" s="11" t="s">
        <v>33</v>
      </c>
      <c r="AX1096" s="11" t="s">
        <v>70</v>
      </c>
      <c r="AY1096" s="220" t="s">
        <v>126</v>
      </c>
    </row>
    <row r="1097" spans="2:65" s="12" customFormat="1" ht="13.5">
      <c r="B1097" s="221"/>
      <c r="C1097" s="222"/>
      <c r="D1097" s="205" t="s">
        <v>171</v>
      </c>
      <c r="E1097" s="248" t="s">
        <v>21</v>
      </c>
      <c r="F1097" s="249" t="s">
        <v>174</v>
      </c>
      <c r="G1097" s="222"/>
      <c r="H1097" s="250">
        <v>55</v>
      </c>
      <c r="I1097" s="226"/>
      <c r="J1097" s="222"/>
      <c r="K1097" s="222"/>
      <c r="L1097" s="227"/>
      <c r="M1097" s="228"/>
      <c r="N1097" s="229"/>
      <c r="O1097" s="229"/>
      <c r="P1097" s="229"/>
      <c r="Q1097" s="229"/>
      <c r="R1097" s="229"/>
      <c r="S1097" s="229"/>
      <c r="T1097" s="230"/>
      <c r="AT1097" s="231" t="s">
        <v>171</v>
      </c>
      <c r="AU1097" s="231" t="s">
        <v>134</v>
      </c>
      <c r="AV1097" s="12" t="s">
        <v>133</v>
      </c>
      <c r="AW1097" s="12" t="s">
        <v>33</v>
      </c>
      <c r="AX1097" s="12" t="s">
        <v>78</v>
      </c>
      <c r="AY1097" s="231" t="s">
        <v>126</v>
      </c>
    </row>
    <row r="1098" spans="2:65" s="1" customFormat="1" ht="22.5" customHeight="1">
      <c r="B1098" s="41"/>
      <c r="C1098" s="193" t="s">
        <v>1472</v>
      </c>
      <c r="D1098" s="193" t="s">
        <v>129</v>
      </c>
      <c r="E1098" s="194" t="s">
        <v>6910</v>
      </c>
      <c r="F1098" s="195" t="s">
        <v>6911</v>
      </c>
      <c r="G1098" s="196" t="s">
        <v>400</v>
      </c>
      <c r="H1098" s="197">
        <v>12</v>
      </c>
      <c r="I1098" s="198"/>
      <c r="J1098" s="199">
        <f>ROUND(I1098*H1098,2)</f>
        <v>0</v>
      </c>
      <c r="K1098" s="195" t="s">
        <v>160</v>
      </c>
      <c r="L1098" s="61"/>
      <c r="M1098" s="200" t="s">
        <v>21</v>
      </c>
      <c r="N1098" s="201" t="s">
        <v>42</v>
      </c>
      <c r="O1098" s="42"/>
      <c r="P1098" s="202">
        <f>O1098*H1098</f>
        <v>0</v>
      </c>
      <c r="Q1098" s="202">
        <v>0</v>
      </c>
      <c r="R1098" s="202">
        <f>Q1098*H1098</f>
        <v>0</v>
      </c>
      <c r="S1098" s="202">
        <v>0</v>
      </c>
      <c r="T1098" s="203">
        <f>S1098*H1098</f>
        <v>0</v>
      </c>
      <c r="AR1098" s="24" t="s">
        <v>133</v>
      </c>
      <c r="AT1098" s="24" t="s">
        <v>129</v>
      </c>
      <c r="AU1098" s="24" t="s">
        <v>134</v>
      </c>
      <c r="AY1098" s="24" t="s">
        <v>126</v>
      </c>
      <c r="BE1098" s="204">
        <f>IF(N1098="základní",J1098,0)</f>
        <v>0</v>
      </c>
      <c r="BF1098" s="204">
        <f>IF(N1098="snížená",J1098,0)</f>
        <v>0</v>
      </c>
      <c r="BG1098" s="204">
        <f>IF(N1098="zákl. přenesená",J1098,0)</f>
        <v>0</v>
      </c>
      <c r="BH1098" s="204">
        <f>IF(N1098="sníž. přenesená",J1098,0)</f>
        <v>0</v>
      </c>
      <c r="BI1098" s="204">
        <f>IF(N1098="nulová",J1098,0)</f>
        <v>0</v>
      </c>
      <c r="BJ1098" s="24" t="s">
        <v>134</v>
      </c>
      <c r="BK1098" s="204">
        <f>ROUND(I1098*H1098,2)</f>
        <v>0</v>
      </c>
      <c r="BL1098" s="24" t="s">
        <v>133</v>
      </c>
      <c r="BM1098" s="24" t="s">
        <v>1475</v>
      </c>
    </row>
    <row r="1099" spans="2:65" s="1" customFormat="1" ht="27">
      <c r="B1099" s="41"/>
      <c r="C1099" s="63"/>
      <c r="D1099" s="208" t="s">
        <v>135</v>
      </c>
      <c r="E1099" s="63"/>
      <c r="F1099" s="209" t="s">
        <v>6912</v>
      </c>
      <c r="G1099" s="63"/>
      <c r="H1099" s="63"/>
      <c r="I1099" s="163"/>
      <c r="J1099" s="63"/>
      <c r="K1099" s="63"/>
      <c r="L1099" s="61"/>
      <c r="M1099" s="207"/>
      <c r="N1099" s="42"/>
      <c r="O1099" s="42"/>
      <c r="P1099" s="42"/>
      <c r="Q1099" s="42"/>
      <c r="R1099" s="42"/>
      <c r="S1099" s="42"/>
      <c r="T1099" s="78"/>
      <c r="AT1099" s="24" t="s">
        <v>135</v>
      </c>
      <c r="AU1099" s="24" t="s">
        <v>134</v>
      </c>
    </row>
    <row r="1100" spans="2:65" s="1" customFormat="1" ht="40.5">
      <c r="B1100" s="41"/>
      <c r="C1100" s="63"/>
      <c r="D1100" s="208" t="s">
        <v>299</v>
      </c>
      <c r="E1100" s="63"/>
      <c r="F1100" s="236" t="s">
        <v>6879</v>
      </c>
      <c r="G1100" s="63"/>
      <c r="H1100" s="63"/>
      <c r="I1100" s="163"/>
      <c r="J1100" s="63"/>
      <c r="K1100" s="63"/>
      <c r="L1100" s="61"/>
      <c r="M1100" s="207"/>
      <c r="N1100" s="42"/>
      <c r="O1100" s="42"/>
      <c r="P1100" s="42"/>
      <c r="Q1100" s="42"/>
      <c r="R1100" s="42"/>
      <c r="S1100" s="42"/>
      <c r="T1100" s="78"/>
      <c r="AT1100" s="24" t="s">
        <v>299</v>
      </c>
      <c r="AU1100" s="24" t="s">
        <v>134</v>
      </c>
    </row>
    <row r="1101" spans="2:65" s="11" customFormat="1" ht="13.5">
      <c r="B1101" s="210"/>
      <c r="C1101" s="211"/>
      <c r="D1101" s="208" t="s">
        <v>171</v>
      </c>
      <c r="E1101" s="212" t="s">
        <v>21</v>
      </c>
      <c r="F1101" s="213" t="s">
        <v>6913</v>
      </c>
      <c r="G1101" s="211"/>
      <c r="H1101" s="214">
        <v>2</v>
      </c>
      <c r="I1101" s="215"/>
      <c r="J1101" s="211"/>
      <c r="K1101" s="211"/>
      <c r="L1101" s="216"/>
      <c r="M1101" s="217"/>
      <c r="N1101" s="218"/>
      <c r="O1101" s="218"/>
      <c r="P1101" s="218"/>
      <c r="Q1101" s="218"/>
      <c r="R1101" s="218"/>
      <c r="S1101" s="218"/>
      <c r="T1101" s="219"/>
      <c r="AT1101" s="220" t="s">
        <v>171</v>
      </c>
      <c r="AU1101" s="220" t="s">
        <v>134</v>
      </c>
      <c r="AV1101" s="11" t="s">
        <v>134</v>
      </c>
      <c r="AW1101" s="11" t="s">
        <v>33</v>
      </c>
      <c r="AX1101" s="11" t="s">
        <v>70</v>
      </c>
      <c r="AY1101" s="220" t="s">
        <v>126</v>
      </c>
    </row>
    <row r="1102" spans="2:65" s="11" customFormat="1" ht="13.5">
      <c r="B1102" s="210"/>
      <c r="C1102" s="211"/>
      <c r="D1102" s="208" t="s">
        <v>171</v>
      </c>
      <c r="E1102" s="212" t="s">
        <v>21</v>
      </c>
      <c r="F1102" s="213" t="s">
        <v>6914</v>
      </c>
      <c r="G1102" s="211"/>
      <c r="H1102" s="214">
        <v>2</v>
      </c>
      <c r="I1102" s="215"/>
      <c r="J1102" s="211"/>
      <c r="K1102" s="211"/>
      <c r="L1102" s="216"/>
      <c r="M1102" s="217"/>
      <c r="N1102" s="218"/>
      <c r="O1102" s="218"/>
      <c r="P1102" s="218"/>
      <c r="Q1102" s="218"/>
      <c r="R1102" s="218"/>
      <c r="S1102" s="218"/>
      <c r="T1102" s="219"/>
      <c r="AT1102" s="220" t="s">
        <v>171</v>
      </c>
      <c r="AU1102" s="220" t="s">
        <v>134</v>
      </c>
      <c r="AV1102" s="11" t="s">
        <v>134</v>
      </c>
      <c r="AW1102" s="11" t="s">
        <v>33</v>
      </c>
      <c r="AX1102" s="11" t="s">
        <v>70</v>
      </c>
      <c r="AY1102" s="220" t="s">
        <v>126</v>
      </c>
    </row>
    <row r="1103" spans="2:65" s="11" customFormat="1" ht="13.5">
      <c r="B1103" s="210"/>
      <c r="C1103" s="211"/>
      <c r="D1103" s="208" t="s">
        <v>171</v>
      </c>
      <c r="E1103" s="212" t="s">
        <v>21</v>
      </c>
      <c r="F1103" s="213" t="s">
        <v>6915</v>
      </c>
      <c r="G1103" s="211"/>
      <c r="H1103" s="214">
        <v>2</v>
      </c>
      <c r="I1103" s="215"/>
      <c r="J1103" s="211"/>
      <c r="K1103" s="211"/>
      <c r="L1103" s="216"/>
      <c r="M1103" s="217"/>
      <c r="N1103" s="218"/>
      <c r="O1103" s="218"/>
      <c r="P1103" s="218"/>
      <c r="Q1103" s="218"/>
      <c r="R1103" s="218"/>
      <c r="S1103" s="218"/>
      <c r="T1103" s="219"/>
      <c r="AT1103" s="220" t="s">
        <v>171</v>
      </c>
      <c r="AU1103" s="220" t="s">
        <v>134</v>
      </c>
      <c r="AV1103" s="11" t="s">
        <v>134</v>
      </c>
      <c r="AW1103" s="11" t="s">
        <v>33</v>
      </c>
      <c r="AX1103" s="11" t="s">
        <v>70</v>
      </c>
      <c r="AY1103" s="220" t="s">
        <v>126</v>
      </c>
    </row>
    <row r="1104" spans="2:65" s="11" customFormat="1" ht="13.5">
      <c r="B1104" s="210"/>
      <c r="C1104" s="211"/>
      <c r="D1104" s="208" t="s">
        <v>171</v>
      </c>
      <c r="E1104" s="212" t="s">
        <v>21</v>
      </c>
      <c r="F1104" s="213" t="s">
        <v>6916</v>
      </c>
      <c r="G1104" s="211"/>
      <c r="H1104" s="214">
        <v>4</v>
      </c>
      <c r="I1104" s="215"/>
      <c r="J1104" s="211"/>
      <c r="K1104" s="211"/>
      <c r="L1104" s="216"/>
      <c r="M1104" s="217"/>
      <c r="N1104" s="218"/>
      <c r="O1104" s="218"/>
      <c r="P1104" s="218"/>
      <c r="Q1104" s="218"/>
      <c r="R1104" s="218"/>
      <c r="S1104" s="218"/>
      <c r="T1104" s="219"/>
      <c r="AT1104" s="220" t="s">
        <v>171</v>
      </c>
      <c r="AU1104" s="220" t="s">
        <v>134</v>
      </c>
      <c r="AV1104" s="11" t="s">
        <v>134</v>
      </c>
      <c r="AW1104" s="11" t="s">
        <v>33</v>
      </c>
      <c r="AX1104" s="11" t="s">
        <v>70</v>
      </c>
      <c r="AY1104" s="220" t="s">
        <v>126</v>
      </c>
    </row>
    <row r="1105" spans="2:65" s="11" customFormat="1" ht="13.5">
      <c r="B1105" s="210"/>
      <c r="C1105" s="211"/>
      <c r="D1105" s="208" t="s">
        <v>171</v>
      </c>
      <c r="E1105" s="212" t="s">
        <v>21</v>
      </c>
      <c r="F1105" s="213" t="s">
        <v>6917</v>
      </c>
      <c r="G1105" s="211"/>
      <c r="H1105" s="214">
        <v>2</v>
      </c>
      <c r="I1105" s="215"/>
      <c r="J1105" s="211"/>
      <c r="K1105" s="211"/>
      <c r="L1105" s="216"/>
      <c r="M1105" s="217"/>
      <c r="N1105" s="218"/>
      <c r="O1105" s="218"/>
      <c r="P1105" s="218"/>
      <c r="Q1105" s="218"/>
      <c r="R1105" s="218"/>
      <c r="S1105" s="218"/>
      <c r="T1105" s="219"/>
      <c r="AT1105" s="220" t="s">
        <v>171</v>
      </c>
      <c r="AU1105" s="220" t="s">
        <v>134</v>
      </c>
      <c r="AV1105" s="11" t="s">
        <v>134</v>
      </c>
      <c r="AW1105" s="11" t="s">
        <v>33</v>
      </c>
      <c r="AX1105" s="11" t="s">
        <v>70</v>
      </c>
      <c r="AY1105" s="220" t="s">
        <v>126</v>
      </c>
    </row>
    <row r="1106" spans="2:65" s="12" customFormat="1" ht="13.5">
      <c r="B1106" s="221"/>
      <c r="C1106" s="222"/>
      <c r="D1106" s="205" t="s">
        <v>171</v>
      </c>
      <c r="E1106" s="248" t="s">
        <v>21</v>
      </c>
      <c r="F1106" s="249" t="s">
        <v>174</v>
      </c>
      <c r="G1106" s="222"/>
      <c r="H1106" s="250">
        <v>12</v>
      </c>
      <c r="I1106" s="226"/>
      <c r="J1106" s="222"/>
      <c r="K1106" s="222"/>
      <c r="L1106" s="227"/>
      <c r="M1106" s="228"/>
      <c r="N1106" s="229"/>
      <c r="O1106" s="229"/>
      <c r="P1106" s="229"/>
      <c r="Q1106" s="229"/>
      <c r="R1106" s="229"/>
      <c r="S1106" s="229"/>
      <c r="T1106" s="230"/>
      <c r="AT1106" s="231" t="s">
        <v>171</v>
      </c>
      <c r="AU1106" s="231" t="s">
        <v>134</v>
      </c>
      <c r="AV1106" s="12" t="s">
        <v>133</v>
      </c>
      <c r="AW1106" s="12" t="s">
        <v>33</v>
      </c>
      <c r="AX1106" s="12" t="s">
        <v>78</v>
      </c>
      <c r="AY1106" s="231" t="s">
        <v>126</v>
      </c>
    </row>
    <row r="1107" spans="2:65" s="1" customFormat="1" ht="22.5" customHeight="1">
      <c r="B1107" s="41"/>
      <c r="C1107" s="193" t="s">
        <v>866</v>
      </c>
      <c r="D1107" s="193" t="s">
        <v>129</v>
      </c>
      <c r="E1107" s="194" t="s">
        <v>6918</v>
      </c>
      <c r="F1107" s="195" t="s">
        <v>6919</v>
      </c>
      <c r="G1107" s="196" t="s">
        <v>489</v>
      </c>
      <c r="H1107" s="197">
        <v>2</v>
      </c>
      <c r="I1107" s="198"/>
      <c r="J1107" s="199">
        <f>ROUND(I1107*H1107,2)</f>
        <v>0</v>
      </c>
      <c r="K1107" s="195" t="s">
        <v>160</v>
      </c>
      <c r="L1107" s="61"/>
      <c r="M1107" s="200" t="s">
        <v>21</v>
      </c>
      <c r="N1107" s="201" t="s">
        <v>42</v>
      </c>
      <c r="O1107" s="42"/>
      <c r="P1107" s="202">
        <f>O1107*H1107</f>
        <v>0</v>
      </c>
      <c r="Q1107" s="202">
        <v>0</v>
      </c>
      <c r="R1107" s="202">
        <f>Q1107*H1107</f>
        <v>0</v>
      </c>
      <c r="S1107" s="202">
        <v>0</v>
      </c>
      <c r="T1107" s="203">
        <f>S1107*H1107</f>
        <v>0</v>
      </c>
      <c r="AR1107" s="24" t="s">
        <v>133</v>
      </c>
      <c r="AT1107" s="24" t="s">
        <v>129</v>
      </c>
      <c r="AU1107" s="24" t="s">
        <v>134</v>
      </c>
      <c r="AY1107" s="24" t="s">
        <v>126</v>
      </c>
      <c r="BE1107" s="204">
        <f>IF(N1107="základní",J1107,0)</f>
        <v>0</v>
      </c>
      <c r="BF1107" s="204">
        <f>IF(N1107="snížená",J1107,0)</f>
        <v>0</v>
      </c>
      <c r="BG1107" s="204">
        <f>IF(N1107="zákl. přenesená",J1107,0)</f>
        <v>0</v>
      </c>
      <c r="BH1107" s="204">
        <f>IF(N1107="sníž. přenesená",J1107,0)</f>
        <v>0</v>
      </c>
      <c r="BI1107" s="204">
        <f>IF(N1107="nulová",J1107,0)</f>
        <v>0</v>
      </c>
      <c r="BJ1107" s="24" t="s">
        <v>134</v>
      </c>
      <c r="BK1107" s="204">
        <f>ROUND(I1107*H1107,2)</f>
        <v>0</v>
      </c>
      <c r="BL1107" s="24" t="s">
        <v>133</v>
      </c>
      <c r="BM1107" s="24" t="s">
        <v>1479</v>
      </c>
    </row>
    <row r="1108" spans="2:65" s="1" customFormat="1" ht="27">
      <c r="B1108" s="41"/>
      <c r="C1108" s="63"/>
      <c r="D1108" s="208" t="s">
        <v>135</v>
      </c>
      <c r="E1108" s="63"/>
      <c r="F1108" s="209" t="s">
        <v>6920</v>
      </c>
      <c r="G1108" s="63"/>
      <c r="H1108" s="63"/>
      <c r="I1108" s="163"/>
      <c r="J1108" s="63"/>
      <c r="K1108" s="63"/>
      <c r="L1108" s="61"/>
      <c r="M1108" s="207"/>
      <c r="N1108" s="42"/>
      <c r="O1108" s="42"/>
      <c r="P1108" s="42"/>
      <c r="Q1108" s="42"/>
      <c r="R1108" s="42"/>
      <c r="S1108" s="42"/>
      <c r="T1108" s="78"/>
      <c r="AT1108" s="24" t="s">
        <v>135</v>
      </c>
      <c r="AU1108" s="24" t="s">
        <v>134</v>
      </c>
    </row>
    <row r="1109" spans="2:65" s="11" customFormat="1" ht="13.5">
      <c r="B1109" s="210"/>
      <c r="C1109" s="211"/>
      <c r="D1109" s="208" t="s">
        <v>171</v>
      </c>
      <c r="E1109" s="212" t="s">
        <v>21</v>
      </c>
      <c r="F1109" s="213" t="s">
        <v>6921</v>
      </c>
      <c r="G1109" s="211"/>
      <c r="H1109" s="214">
        <v>2</v>
      </c>
      <c r="I1109" s="215"/>
      <c r="J1109" s="211"/>
      <c r="K1109" s="211"/>
      <c r="L1109" s="216"/>
      <c r="M1109" s="217"/>
      <c r="N1109" s="218"/>
      <c r="O1109" s="218"/>
      <c r="P1109" s="218"/>
      <c r="Q1109" s="218"/>
      <c r="R1109" s="218"/>
      <c r="S1109" s="218"/>
      <c r="T1109" s="219"/>
      <c r="AT1109" s="220" t="s">
        <v>171</v>
      </c>
      <c r="AU1109" s="220" t="s">
        <v>134</v>
      </c>
      <c r="AV1109" s="11" t="s">
        <v>134</v>
      </c>
      <c r="AW1109" s="11" t="s">
        <v>33</v>
      </c>
      <c r="AX1109" s="11" t="s">
        <v>70</v>
      </c>
      <c r="AY1109" s="220" t="s">
        <v>126</v>
      </c>
    </row>
    <row r="1110" spans="2:65" s="12" customFormat="1" ht="13.5">
      <c r="B1110" s="221"/>
      <c r="C1110" s="222"/>
      <c r="D1110" s="205" t="s">
        <v>171</v>
      </c>
      <c r="E1110" s="248" t="s">
        <v>21</v>
      </c>
      <c r="F1110" s="249" t="s">
        <v>174</v>
      </c>
      <c r="G1110" s="222"/>
      <c r="H1110" s="250">
        <v>2</v>
      </c>
      <c r="I1110" s="226"/>
      <c r="J1110" s="222"/>
      <c r="K1110" s="222"/>
      <c r="L1110" s="227"/>
      <c r="M1110" s="228"/>
      <c r="N1110" s="229"/>
      <c r="O1110" s="229"/>
      <c r="P1110" s="229"/>
      <c r="Q1110" s="229"/>
      <c r="R1110" s="229"/>
      <c r="S1110" s="229"/>
      <c r="T1110" s="230"/>
      <c r="AT1110" s="231" t="s">
        <v>171</v>
      </c>
      <c r="AU1110" s="231" t="s">
        <v>134</v>
      </c>
      <c r="AV1110" s="12" t="s">
        <v>133</v>
      </c>
      <c r="AW1110" s="12" t="s">
        <v>33</v>
      </c>
      <c r="AX1110" s="12" t="s">
        <v>78</v>
      </c>
      <c r="AY1110" s="231" t="s">
        <v>126</v>
      </c>
    </row>
    <row r="1111" spans="2:65" s="1" customFormat="1" ht="22.5" customHeight="1">
      <c r="B1111" s="41"/>
      <c r="C1111" s="193" t="s">
        <v>1484</v>
      </c>
      <c r="D1111" s="193" t="s">
        <v>129</v>
      </c>
      <c r="E1111" s="194" t="s">
        <v>6922</v>
      </c>
      <c r="F1111" s="195" t="s">
        <v>6923</v>
      </c>
      <c r="G1111" s="196" t="s">
        <v>308</v>
      </c>
      <c r="H1111" s="197">
        <v>8.9380000000000006</v>
      </c>
      <c r="I1111" s="198"/>
      <c r="J1111" s="199">
        <f>ROUND(I1111*H1111,2)</f>
        <v>0</v>
      </c>
      <c r="K1111" s="195" t="s">
        <v>160</v>
      </c>
      <c r="L1111" s="61"/>
      <c r="M1111" s="200" t="s">
        <v>21</v>
      </c>
      <c r="N1111" s="201" t="s">
        <v>42</v>
      </c>
      <c r="O1111" s="42"/>
      <c r="P1111" s="202">
        <f>O1111*H1111</f>
        <v>0</v>
      </c>
      <c r="Q1111" s="202">
        <v>0</v>
      </c>
      <c r="R1111" s="202">
        <f>Q1111*H1111</f>
        <v>0</v>
      </c>
      <c r="S1111" s="202">
        <v>0</v>
      </c>
      <c r="T1111" s="203">
        <f>S1111*H1111</f>
        <v>0</v>
      </c>
      <c r="AR1111" s="24" t="s">
        <v>133</v>
      </c>
      <c r="AT1111" s="24" t="s">
        <v>129</v>
      </c>
      <c r="AU1111" s="24" t="s">
        <v>134</v>
      </c>
      <c r="AY1111" s="24" t="s">
        <v>126</v>
      </c>
      <c r="BE1111" s="204">
        <f>IF(N1111="základní",J1111,0)</f>
        <v>0</v>
      </c>
      <c r="BF1111" s="204">
        <f>IF(N1111="snížená",J1111,0)</f>
        <v>0</v>
      </c>
      <c r="BG1111" s="204">
        <f>IF(N1111="zákl. přenesená",J1111,0)</f>
        <v>0</v>
      </c>
      <c r="BH1111" s="204">
        <f>IF(N1111="sníž. přenesená",J1111,0)</f>
        <v>0</v>
      </c>
      <c r="BI1111" s="204">
        <f>IF(N1111="nulová",J1111,0)</f>
        <v>0</v>
      </c>
      <c r="BJ1111" s="24" t="s">
        <v>134</v>
      </c>
      <c r="BK1111" s="204">
        <f>ROUND(I1111*H1111,2)</f>
        <v>0</v>
      </c>
      <c r="BL1111" s="24" t="s">
        <v>133</v>
      </c>
      <c r="BM1111" s="24" t="s">
        <v>1487</v>
      </c>
    </row>
    <row r="1112" spans="2:65" s="1" customFormat="1" ht="27">
      <c r="B1112" s="41"/>
      <c r="C1112" s="63"/>
      <c r="D1112" s="205" t="s">
        <v>135</v>
      </c>
      <c r="E1112" s="63"/>
      <c r="F1112" s="206" t="s">
        <v>6924</v>
      </c>
      <c r="G1112" s="63"/>
      <c r="H1112" s="63"/>
      <c r="I1112" s="163"/>
      <c r="J1112" s="63"/>
      <c r="K1112" s="63"/>
      <c r="L1112" s="61"/>
      <c r="M1112" s="207"/>
      <c r="N1112" s="42"/>
      <c r="O1112" s="42"/>
      <c r="P1112" s="42"/>
      <c r="Q1112" s="42"/>
      <c r="R1112" s="42"/>
      <c r="S1112" s="42"/>
      <c r="T1112" s="78"/>
      <c r="AT1112" s="24" t="s">
        <v>135</v>
      </c>
      <c r="AU1112" s="24" t="s">
        <v>134</v>
      </c>
    </row>
    <row r="1113" spans="2:65" s="1" customFormat="1" ht="22.5" customHeight="1">
      <c r="B1113" s="41"/>
      <c r="C1113" s="193" t="s">
        <v>871</v>
      </c>
      <c r="D1113" s="193" t="s">
        <v>129</v>
      </c>
      <c r="E1113" s="194" t="s">
        <v>6925</v>
      </c>
      <c r="F1113" s="195" t="s">
        <v>6926</v>
      </c>
      <c r="G1113" s="196" t="s">
        <v>169</v>
      </c>
      <c r="H1113" s="197">
        <v>3.2</v>
      </c>
      <c r="I1113" s="198"/>
      <c r="J1113" s="199">
        <f>ROUND(I1113*H1113,2)</f>
        <v>0</v>
      </c>
      <c r="K1113" s="195" t="s">
        <v>160</v>
      </c>
      <c r="L1113" s="61"/>
      <c r="M1113" s="200" t="s">
        <v>21</v>
      </c>
      <c r="N1113" s="201" t="s">
        <v>42</v>
      </c>
      <c r="O1113" s="42"/>
      <c r="P1113" s="202">
        <f>O1113*H1113</f>
        <v>0</v>
      </c>
      <c r="Q1113" s="202">
        <v>0</v>
      </c>
      <c r="R1113" s="202">
        <f>Q1113*H1113</f>
        <v>0</v>
      </c>
      <c r="S1113" s="202">
        <v>0</v>
      </c>
      <c r="T1113" s="203">
        <f>S1113*H1113</f>
        <v>0</v>
      </c>
      <c r="AR1113" s="24" t="s">
        <v>133</v>
      </c>
      <c r="AT1113" s="24" t="s">
        <v>129</v>
      </c>
      <c r="AU1113" s="24" t="s">
        <v>134</v>
      </c>
      <c r="AY1113" s="24" t="s">
        <v>126</v>
      </c>
      <c r="BE1113" s="204">
        <f>IF(N1113="základní",J1113,0)</f>
        <v>0</v>
      </c>
      <c r="BF1113" s="204">
        <f>IF(N1113="snížená",J1113,0)</f>
        <v>0</v>
      </c>
      <c r="BG1113" s="204">
        <f>IF(N1113="zákl. přenesená",J1113,0)</f>
        <v>0</v>
      </c>
      <c r="BH1113" s="204">
        <f>IF(N1113="sníž. přenesená",J1113,0)</f>
        <v>0</v>
      </c>
      <c r="BI1113" s="204">
        <f>IF(N1113="nulová",J1113,0)</f>
        <v>0</v>
      </c>
      <c r="BJ1113" s="24" t="s">
        <v>134</v>
      </c>
      <c r="BK1113" s="204">
        <f>ROUND(I1113*H1113,2)</f>
        <v>0</v>
      </c>
      <c r="BL1113" s="24" t="s">
        <v>133</v>
      </c>
      <c r="BM1113" s="24" t="s">
        <v>1490</v>
      </c>
    </row>
    <row r="1114" spans="2:65" s="1" customFormat="1" ht="27">
      <c r="B1114" s="41"/>
      <c r="C1114" s="63"/>
      <c r="D1114" s="208" t="s">
        <v>135</v>
      </c>
      <c r="E1114" s="63"/>
      <c r="F1114" s="209" t="s">
        <v>6927</v>
      </c>
      <c r="G1114" s="63"/>
      <c r="H1114" s="63"/>
      <c r="I1114" s="163"/>
      <c r="J1114" s="63"/>
      <c r="K1114" s="63"/>
      <c r="L1114" s="61"/>
      <c r="M1114" s="207"/>
      <c r="N1114" s="42"/>
      <c r="O1114" s="42"/>
      <c r="P1114" s="42"/>
      <c r="Q1114" s="42"/>
      <c r="R1114" s="42"/>
      <c r="S1114" s="42"/>
      <c r="T1114" s="78"/>
      <c r="AT1114" s="24" t="s">
        <v>135</v>
      </c>
      <c r="AU1114" s="24" t="s">
        <v>134</v>
      </c>
    </row>
    <row r="1115" spans="2:65" s="13" customFormat="1" ht="13.5">
      <c r="B1115" s="237"/>
      <c r="C1115" s="238"/>
      <c r="D1115" s="208" t="s">
        <v>171</v>
      </c>
      <c r="E1115" s="239" t="s">
        <v>21</v>
      </c>
      <c r="F1115" s="240" t="s">
        <v>6305</v>
      </c>
      <c r="G1115" s="238"/>
      <c r="H1115" s="241" t="s">
        <v>21</v>
      </c>
      <c r="I1115" s="242"/>
      <c r="J1115" s="238"/>
      <c r="K1115" s="238"/>
      <c r="L1115" s="243"/>
      <c r="M1115" s="244"/>
      <c r="N1115" s="245"/>
      <c r="O1115" s="245"/>
      <c r="P1115" s="245"/>
      <c r="Q1115" s="245"/>
      <c r="R1115" s="245"/>
      <c r="S1115" s="245"/>
      <c r="T1115" s="246"/>
      <c r="AT1115" s="247" t="s">
        <v>171</v>
      </c>
      <c r="AU1115" s="247" t="s">
        <v>134</v>
      </c>
      <c r="AV1115" s="13" t="s">
        <v>78</v>
      </c>
      <c r="AW1115" s="13" t="s">
        <v>33</v>
      </c>
      <c r="AX1115" s="13" t="s">
        <v>70</v>
      </c>
      <c r="AY1115" s="247" t="s">
        <v>126</v>
      </c>
    </row>
    <row r="1116" spans="2:65" s="11" customFormat="1" ht="13.5">
      <c r="B1116" s="210"/>
      <c r="C1116" s="211"/>
      <c r="D1116" s="208" t="s">
        <v>171</v>
      </c>
      <c r="E1116" s="212" t="s">
        <v>21</v>
      </c>
      <c r="F1116" s="213" t="s">
        <v>6928</v>
      </c>
      <c r="G1116" s="211"/>
      <c r="H1116" s="214">
        <v>3.2</v>
      </c>
      <c r="I1116" s="215"/>
      <c r="J1116" s="211"/>
      <c r="K1116" s="211"/>
      <c r="L1116" s="216"/>
      <c r="M1116" s="217"/>
      <c r="N1116" s="218"/>
      <c r="O1116" s="218"/>
      <c r="P1116" s="218"/>
      <c r="Q1116" s="218"/>
      <c r="R1116" s="218"/>
      <c r="S1116" s="218"/>
      <c r="T1116" s="219"/>
      <c r="AT1116" s="220" t="s">
        <v>171</v>
      </c>
      <c r="AU1116" s="220" t="s">
        <v>134</v>
      </c>
      <c r="AV1116" s="11" t="s">
        <v>134</v>
      </c>
      <c r="AW1116" s="11" t="s">
        <v>33</v>
      </c>
      <c r="AX1116" s="11" t="s">
        <v>70</v>
      </c>
      <c r="AY1116" s="220" t="s">
        <v>126</v>
      </c>
    </row>
    <row r="1117" spans="2:65" s="12" customFormat="1" ht="13.5">
      <c r="B1117" s="221"/>
      <c r="C1117" s="222"/>
      <c r="D1117" s="205" t="s">
        <v>171</v>
      </c>
      <c r="E1117" s="248" t="s">
        <v>21</v>
      </c>
      <c r="F1117" s="249" t="s">
        <v>174</v>
      </c>
      <c r="G1117" s="222"/>
      <c r="H1117" s="250">
        <v>3.2</v>
      </c>
      <c r="I1117" s="226"/>
      <c r="J1117" s="222"/>
      <c r="K1117" s="222"/>
      <c r="L1117" s="227"/>
      <c r="M1117" s="228"/>
      <c r="N1117" s="229"/>
      <c r="O1117" s="229"/>
      <c r="P1117" s="229"/>
      <c r="Q1117" s="229"/>
      <c r="R1117" s="229"/>
      <c r="S1117" s="229"/>
      <c r="T1117" s="230"/>
      <c r="AT1117" s="231" t="s">
        <v>171</v>
      </c>
      <c r="AU1117" s="231" t="s">
        <v>134</v>
      </c>
      <c r="AV1117" s="12" t="s">
        <v>133</v>
      </c>
      <c r="AW1117" s="12" t="s">
        <v>33</v>
      </c>
      <c r="AX1117" s="12" t="s">
        <v>78</v>
      </c>
      <c r="AY1117" s="231" t="s">
        <v>126</v>
      </c>
    </row>
    <row r="1118" spans="2:65" s="1" customFormat="1" ht="22.5" customHeight="1">
      <c r="B1118" s="41"/>
      <c r="C1118" s="193" t="s">
        <v>1491</v>
      </c>
      <c r="D1118" s="193" t="s">
        <v>129</v>
      </c>
      <c r="E1118" s="194" t="s">
        <v>6929</v>
      </c>
      <c r="F1118" s="195" t="s">
        <v>6930</v>
      </c>
      <c r="G1118" s="196" t="s">
        <v>169</v>
      </c>
      <c r="H1118" s="197">
        <v>12.8</v>
      </c>
      <c r="I1118" s="198"/>
      <c r="J1118" s="199">
        <f>ROUND(I1118*H1118,2)</f>
        <v>0</v>
      </c>
      <c r="K1118" s="195" t="s">
        <v>160</v>
      </c>
      <c r="L1118" s="61"/>
      <c r="M1118" s="200" t="s">
        <v>21</v>
      </c>
      <c r="N1118" s="201" t="s">
        <v>42</v>
      </c>
      <c r="O1118" s="42"/>
      <c r="P1118" s="202">
        <f>O1118*H1118</f>
        <v>0</v>
      </c>
      <c r="Q1118" s="202">
        <v>0</v>
      </c>
      <c r="R1118" s="202">
        <f>Q1118*H1118</f>
        <v>0</v>
      </c>
      <c r="S1118" s="202">
        <v>0</v>
      </c>
      <c r="T1118" s="203">
        <f>S1118*H1118</f>
        <v>0</v>
      </c>
      <c r="AR1118" s="24" t="s">
        <v>133</v>
      </c>
      <c r="AT1118" s="24" t="s">
        <v>129</v>
      </c>
      <c r="AU1118" s="24" t="s">
        <v>134</v>
      </c>
      <c r="AY1118" s="24" t="s">
        <v>126</v>
      </c>
      <c r="BE1118" s="204">
        <f>IF(N1118="základní",J1118,0)</f>
        <v>0</v>
      </c>
      <c r="BF1118" s="204">
        <f>IF(N1118="snížená",J1118,0)</f>
        <v>0</v>
      </c>
      <c r="BG1118" s="204">
        <f>IF(N1118="zákl. přenesená",J1118,0)</f>
        <v>0</v>
      </c>
      <c r="BH1118" s="204">
        <f>IF(N1118="sníž. přenesená",J1118,0)</f>
        <v>0</v>
      </c>
      <c r="BI1118" s="204">
        <f>IF(N1118="nulová",J1118,0)</f>
        <v>0</v>
      </c>
      <c r="BJ1118" s="24" t="s">
        <v>134</v>
      </c>
      <c r="BK1118" s="204">
        <f>ROUND(I1118*H1118,2)</f>
        <v>0</v>
      </c>
      <c r="BL1118" s="24" t="s">
        <v>133</v>
      </c>
      <c r="BM1118" s="24" t="s">
        <v>1494</v>
      </c>
    </row>
    <row r="1119" spans="2:65" s="1" customFormat="1" ht="27">
      <c r="B1119" s="41"/>
      <c r="C1119" s="63"/>
      <c r="D1119" s="208" t="s">
        <v>135</v>
      </c>
      <c r="E1119" s="63"/>
      <c r="F1119" s="209" t="s">
        <v>6931</v>
      </c>
      <c r="G1119" s="63"/>
      <c r="H1119" s="63"/>
      <c r="I1119" s="163"/>
      <c r="J1119" s="63"/>
      <c r="K1119" s="63"/>
      <c r="L1119" s="61"/>
      <c r="M1119" s="207"/>
      <c r="N1119" s="42"/>
      <c r="O1119" s="42"/>
      <c r="P1119" s="42"/>
      <c r="Q1119" s="42"/>
      <c r="R1119" s="42"/>
      <c r="S1119" s="42"/>
      <c r="T1119" s="78"/>
      <c r="AT1119" s="24" t="s">
        <v>135</v>
      </c>
      <c r="AU1119" s="24" t="s">
        <v>134</v>
      </c>
    </row>
    <row r="1120" spans="2:65" s="13" customFormat="1" ht="13.5">
      <c r="B1120" s="237"/>
      <c r="C1120" s="238"/>
      <c r="D1120" s="208" t="s">
        <v>171</v>
      </c>
      <c r="E1120" s="239" t="s">
        <v>21</v>
      </c>
      <c r="F1120" s="240" t="s">
        <v>6305</v>
      </c>
      <c r="G1120" s="238"/>
      <c r="H1120" s="241" t="s">
        <v>21</v>
      </c>
      <c r="I1120" s="242"/>
      <c r="J1120" s="238"/>
      <c r="K1120" s="238"/>
      <c r="L1120" s="243"/>
      <c r="M1120" s="244"/>
      <c r="N1120" s="245"/>
      <c r="O1120" s="245"/>
      <c r="P1120" s="245"/>
      <c r="Q1120" s="245"/>
      <c r="R1120" s="245"/>
      <c r="S1120" s="245"/>
      <c r="T1120" s="246"/>
      <c r="AT1120" s="247" t="s">
        <v>171</v>
      </c>
      <c r="AU1120" s="247" t="s">
        <v>134</v>
      </c>
      <c r="AV1120" s="13" t="s">
        <v>78</v>
      </c>
      <c r="AW1120" s="13" t="s">
        <v>33</v>
      </c>
      <c r="AX1120" s="13" t="s">
        <v>70</v>
      </c>
      <c r="AY1120" s="247" t="s">
        <v>126</v>
      </c>
    </row>
    <row r="1121" spans="2:65" s="11" customFormat="1" ht="13.5">
      <c r="B1121" s="210"/>
      <c r="C1121" s="211"/>
      <c r="D1121" s="208" t="s">
        <v>171</v>
      </c>
      <c r="E1121" s="212" t="s">
        <v>21</v>
      </c>
      <c r="F1121" s="213" t="s">
        <v>6932</v>
      </c>
      <c r="G1121" s="211"/>
      <c r="H1121" s="214">
        <v>12.8</v>
      </c>
      <c r="I1121" s="215"/>
      <c r="J1121" s="211"/>
      <c r="K1121" s="211"/>
      <c r="L1121" s="216"/>
      <c r="M1121" s="217"/>
      <c r="N1121" s="218"/>
      <c r="O1121" s="218"/>
      <c r="P1121" s="218"/>
      <c r="Q1121" s="218"/>
      <c r="R1121" s="218"/>
      <c r="S1121" s="218"/>
      <c r="T1121" s="219"/>
      <c r="AT1121" s="220" t="s">
        <v>171</v>
      </c>
      <c r="AU1121" s="220" t="s">
        <v>134</v>
      </c>
      <c r="AV1121" s="11" t="s">
        <v>134</v>
      </c>
      <c r="AW1121" s="11" t="s">
        <v>33</v>
      </c>
      <c r="AX1121" s="11" t="s">
        <v>70</v>
      </c>
      <c r="AY1121" s="220" t="s">
        <v>126</v>
      </c>
    </row>
    <row r="1122" spans="2:65" s="12" customFormat="1" ht="13.5">
      <c r="B1122" s="221"/>
      <c r="C1122" s="222"/>
      <c r="D1122" s="205" t="s">
        <v>171</v>
      </c>
      <c r="E1122" s="248" t="s">
        <v>21</v>
      </c>
      <c r="F1122" s="249" t="s">
        <v>174</v>
      </c>
      <c r="G1122" s="222"/>
      <c r="H1122" s="250">
        <v>12.8</v>
      </c>
      <c r="I1122" s="226"/>
      <c r="J1122" s="222"/>
      <c r="K1122" s="222"/>
      <c r="L1122" s="227"/>
      <c r="M1122" s="228"/>
      <c r="N1122" s="229"/>
      <c r="O1122" s="229"/>
      <c r="P1122" s="229"/>
      <c r="Q1122" s="229"/>
      <c r="R1122" s="229"/>
      <c r="S1122" s="229"/>
      <c r="T1122" s="230"/>
      <c r="AT1122" s="231" t="s">
        <v>171</v>
      </c>
      <c r="AU1122" s="231" t="s">
        <v>134</v>
      </c>
      <c r="AV1122" s="12" t="s">
        <v>133</v>
      </c>
      <c r="AW1122" s="12" t="s">
        <v>33</v>
      </c>
      <c r="AX1122" s="12" t="s">
        <v>78</v>
      </c>
      <c r="AY1122" s="231" t="s">
        <v>126</v>
      </c>
    </row>
    <row r="1123" spans="2:65" s="1" customFormat="1" ht="22.5" customHeight="1">
      <c r="B1123" s="41"/>
      <c r="C1123" s="193" t="s">
        <v>879</v>
      </c>
      <c r="D1123" s="193" t="s">
        <v>129</v>
      </c>
      <c r="E1123" s="194" t="s">
        <v>6933</v>
      </c>
      <c r="F1123" s="195" t="s">
        <v>6934</v>
      </c>
      <c r="G1123" s="196" t="s">
        <v>169</v>
      </c>
      <c r="H1123" s="197">
        <v>41.527000000000001</v>
      </c>
      <c r="I1123" s="198"/>
      <c r="J1123" s="199">
        <f>ROUND(I1123*H1123,2)</f>
        <v>0</v>
      </c>
      <c r="K1123" s="195" t="s">
        <v>160</v>
      </c>
      <c r="L1123" s="61"/>
      <c r="M1123" s="200" t="s">
        <v>21</v>
      </c>
      <c r="N1123" s="201" t="s">
        <v>42</v>
      </c>
      <c r="O1123" s="42"/>
      <c r="P1123" s="202">
        <f>O1123*H1123</f>
        <v>0</v>
      </c>
      <c r="Q1123" s="202">
        <v>0</v>
      </c>
      <c r="R1123" s="202">
        <f>Q1123*H1123</f>
        <v>0</v>
      </c>
      <c r="S1123" s="202">
        <v>0</v>
      </c>
      <c r="T1123" s="203">
        <f>S1123*H1123</f>
        <v>0</v>
      </c>
      <c r="AR1123" s="24" t="s">
        <v>133</v>
      </c>
      <c r="AT1123" s="24" t="s">
        <v>129</v>
      </c>
      <c r="AU1123" s="24" t="s">
        <v>134</v>
      </c>
      <c r="AY1123" s="24" t="s">
        <v>126</v>
      </c>
      <c r="BE1123" s="204">
        <f>IF(N1123="základní",J1123,0)</f>
        <v>0</v>
      </c>
      <c r="BF1123" s="204">
        <f>IF(N1123="snížená",J1123,0)</f>
        <v>0</v>
      </c>
      <c r="BG1123" s="204">
        <f>IF(N1123="zákl. přenesená",J1123,0)</f>
        <v>0</v>
      </c>
      <c r="BH1123" s="204">
        <f>IF(N1123="sníž. přenesená",J1123,0)</f>
        <v>0</v>
      </c>
      <c r="BI1123" s="204">
        <f>IF(N1123="nulová",J1123,0)</f>
        <v>0</v>
      </c>
      <c r="BJ1123" s="24" t="s">
        <v>134</v>
      </c>
      <c r="BK1123" s="204">
        <f>ROUND(I1123*H1123,2)</f>
        <v>0</v>
      </c>
      <c r="BL1123" s="24" t="s">
        <v>133</v>
      </c>
      <c r="BM1123" s="24" t="s">
        <v>1497</v>
      </c>
    </row>
    <row r="1124" spans="2:65" s="1" customFormat="1" ht="27">
      <c r="B1124" s="41"/>
      <c r="C1124" s="63"/>
      <c r="D1124" s="205" t="s">
        <v>135</v>
      </c>
      <c r="E1124" s="63"/>
      <c r="F1124" s="206" t="s">
        <v>6935</v>
      </c>
      <c r="G1124" s="63"/>
      <c r="H1124" s="63"/>
      <c r="I1124" s="163"/>
      <c r="J1124" s="63"/>
      <c r="K1124" s="63"/>
      <c r="L1124" s="61"/>
      <c r="M1124" s="207"/>
      <c r="N1124" s="42"/>
      <c r="O1124" s="42"/>
      <c r="P1124" s="42"/>
      <c r="Q1124" s="42"/>
      <c r="R1124" s="42"/>
      <c r="S1124" s="42"/>
      <c r="T1124" s="78"/>
      <c r="AT1124" s="24" t="s">
        <v>135</v>
      </c>
      <c r="AU1124" s="24" t="s">
        <v>134</v>
      </c>
    </row>
    <row r="1125" spans="2:65" s="1" customFormat="1" ht="22.5" customHeight="1">
      <c r="B1125" s="41"/>
      <c r="C1125" s="193" t="s">
        <v>1498</v>
      </c>
      <c r="D1125" s="193" t="s">
        <v>129</v>
      </c>
      <c r="E1125" s="194" t="s">
        <v>6936</v>
      </c>
      <c r="F1125" s="195" t="s">
        <v>6937</v>
      </c>
      <c r="G1125" s="196" t="s">
        <v>169</v>
      </c>
      <c r="H1125" s="197">
        <v>17.584</v>
      </c>
      <c r="I1125" s="198"/>
      <c r="J1125" s="199">
        <f>ROUND(I1125*H1125,2)</f>
        <v>0</v>
      </c>
      <c r="K1125" s="195" t="s">
        <v>160</v>
      </c>
      <c r="L1125" s="61"/>
      <c r="M1125" s="200" t="s">
        <v>21</v>
      </c>
      <c r="N1125" s="201" t="s">
        <v>42</v>
      </c>
      <c r="O1125" s="42"/>
      <c r="P1125" s="202">
        <f>O1125*H1125</f>
        <v>0</v>
      </c>
      <c r="Q1125" s="202">
        <v>0</v>
      </c>
      <c r="R1125" s="202">
        <f>Q1125*H1125</f>
        <v>0</v>
      </c>
      <c r="S1125" s="202">
        <v>0</v>
      </c>
      <c r="T1125" s="203">
        <f>S1125*H1125</f>
        <v>0</v>
      </c>
      <c r="AR1125" s="24" t="s">
        <v>133</v>
      </c>
      <c r="AT1125" s="24" t="s">
        <v>129</v>
      </c>
      <c r="AU1125" s="24" t="s">
        <v>134</v>
      </c>
      <c r="AY1125" s="24" t="s">
        <v>126</v>
      </c>
      <c r="BE1125" s="204">
        <f>IF(N1125="základní",J1125,0)</f>
        <v>0</v>
      </c>
      <c r="BF1125" s="204">
        <f>IF(N1125="snížená",J1125,0)</f>
        <v>0</v>
      </c>
      <c r="BG1125" s="204">
        <f>IF(N1125="zákl. přenesená",J1125,0)</f>
        <v>0</v>
      </c>
      <c r="BH1125" s="204">
        <f>IF(N1125="sníž. přenesená",J1125,0)</f>
        <v>0</v>
      </c>
      <c r="BI1125" s="204">
        <f>IF(N1125="nulová",J1125,0)</f>
        <v>0</v>
      </c>
      <c r="BJ1125" s="24" t="s">
        <v>134</v>
      </c>
      <c r="BK1125" s="204">
        <f>ROUND(I1125*H1125,2)</f>
        <v>0</v>
      </c>
      <c r="BL1125" s="24" t="s">
        <v>133</v>
      </c>
      <c r="BM1125" s="24" t="s">
        <v>1501</v>
      </c>
    </row>
    <row r="1126" spans="2:65" s="1" customFormat="1" ht="27">
      <c r="B1126" s="41"/>
      <c r="C1126" s="63"/>
      <c r="D1126" s="208" t="s">
        <v>135</v>
      </c>
      <c r="E1126" s="63"/>
      <c r="F1126" s="209" t="s">
        <v>6938</v>
      </c>
      <c r="G1126" s="63"/>
      <c r="H1126" s="63"/>
      <c r="I1126" s="163"/>
      <c r="J1126" s="63"/>
      <c r="K1126" s="63"/>
      <c r="L1126" s="61"/>
      <c r="M1126" s="207"/>
      <c r="N1126" s="42"/>
      <c r="O1126" s="42"/>
      <c r="P1126" s="42"/>
      <c r="Q1126" s="42"/>
      <c r="R1126" s="42"/>
      <c r="S1126" s="42"/>
      <c r="T1126" s="78"/>
      <c r="AT1126" s="24" t="s">
        <v>135</v>
      </c>
      <c r="AU1126" s="24" t="s">
        <v>134</v>
      </c>
    </row>
    <row r="1127" spans="2:65" s="1" customFormat="1" ht="121.5">
      <c r="B1127" s="41"/>
      <c r="C1127" s="63"/>
      <c r="D1127" s="208" t="s">
        <v>299</v>
      </c>
      <c r="E1127" s="63"/>
      <c r="F1127" s="236" t="s">
        <v>6939</v>
      </c>
      <c r="G1127" s="63"/>
      <c r="H1127" s="63"/>
      <c r="I1127" s="163"/>
      <c r="J1127" s="63"/>
      <c r="K1127" s="63"/>
      <c r="L1127" s="61"/>
      <c r="M1127" s="207"/>
      <c r="N1127" s="42"/>
      <c r="O1127" s="42"/>
      <c r="P1127" s="42"/>
      <c r="Q1127" s="42"/>
      <c r="R1127" s="42"/>
      <c r="S1127" s="42"/>
      <c r="T1127" s="78"/>
      <c r="AT1127" s="24" t="s">
        <v>299</v>
      </c>
      <c r="AU1127" s="24" t="s">
        <v>134</v>
      </c>
    </row>
    <row r="1128" spans="2:65" s="11" customFormat="1" ht="13.5">
      <c r="B1128" s="210"/>
      <c r="C1128" s="211"/>
      <c r="D1128" s="208" t="s">
        <v>171</v>
      </c>
      <c r="E1128" s="212" t="s">
        <v>21</v>
      </c>
      <c r="F1128" s="213" t="s">
        <v>6799</v>
      </c>
      <c r="G1128" s="211"/>
      <c r="H1128" s="214">
        <v>4.6769999999999996</v>
      </c>
      <c r="I1128" s="215"/>
      <c r="J1128" s="211"/>
      <c r="K1128" s="211"/>
      <c r="L1128" s="216"/>
      <c r="M1128" s="217"/>
      <c r="N1128" s="218"/>
      <c r="O1128" s="218"/>
      <c r="P1128" s="218"/>
      <c r="Q1128" s="218"/>
      <c r="R1128" s="218"/>
      <c r="S1128" s="218"/>
      <c r="T1128" s="219"/>
      <c r="AT1128" s="220" t="s">
        <v>171</v>
      </c>
      <c r="AU1128" s="220" t="s">
        <v>134</v>
      </c>
      <c r="AV1128" s="11" t="s">
        <v>134</v>
      </c>
      <c r="AW1128" s="11" t="s">
        <v>33</v>
      </c>
      <c r="AX1128" s="11" t="s">
        <v>70</v>
      </c>
      <c r="AY1128" s="220" t="s">
        <v>126</v>
      </c>
    </row>
    <row r="1129" spans="2:65" s="11" customFormat="1" ht="13.5">
      <c r="B1129" s="210"/>
      <c r="C1129" s="211"/>
      <c r="D1129" s="208" t="s">
        <v>171</v>
      </c>
      <c r="E1129" s="212" t="s">
        <v>21</v>
      </c>
      <c r="F1129" s="213" t="s">
        <v>6940</v>
      </c>
      <c r="G1129" s="211"/>
      <c r="H1129" s="214">
        <v>12.907</v>
      </c>
      <c r="I1129" s="215"/>
      <c r="J1129" s="211"/>
      <c r="K1129" s="211"/>
      <c r="L1129" s="216"/>
      <c r="M1129" s="217"/>
      <c r="N1129" s="218"/>
      <c r="O1129" s="218"/>
      <c r="P1129" s="218"/>
      <c r="Q1129" s="218"/>
      <c r="R1129" s="218"/>
      <c r="S1129" s="218"/>
      <c r="T1129" s="219"/>
      <c r="AT1129" s="220" t="s">
        <v>171</v>
      </c>
      <c r="AU1129" s="220" t="s">
        <v>134</v>
      </c>
      <c r="AV1129" s="11" t="s">
        <v>134</v>
      </c>
      <c r="AW1129" s="11" t="s">
        <v>33</v>
      </c>
      <c r="AX1129" s="11" t="s">
        <v>70</v>
      </c>
      <c r="AY1129" s="220" t="s">
        <v>126</v>
      </c>
    </row>
    <row r="1130" spans="2:65" s="12" customFormat="1" ht="13.5">
      <c r="B1130" s="221"/>
      <c r="C1130" s="222"/>
      <c r="D1130" s="205" t="s">
        <v>171</v>
      </c>
      <c r="E1130" s="248" t="s">
        <v>21</v>
      </c>
      <c r="F1130" s="249" t="s">
        <v>174</v>
      </c>
      <c r="G1130" s="222"/>
      <c r="H1130" s="250">
        <v>17.584</v>
      </c>
      <c r="I1130" s="226"/>
      <c r="J1130" s="222"/>
      <c r="K1130" s="222"/>
      <c r="L1130" s="227"/>
      <c r="M1130" s="228"/>
      <c r="N1130" s="229"/>
      <c r="O1130" s="229"/>
      <c r="P1130" s="229"/>
      <c r="Q1130" s="229"/>
      <c r="R1130" s="229"/>
      <c r="S1130" s="229"/>
      <c r="T1130" s="230"/>
      <c r="AT1130" s="231" t="s">
        <v>171</v>
      </c>
      <c r="AU1130" s="231" t="s">
        <v>134</v>
      </c>
      <c r="AV1130" s="12" t="s">
        <v>133</v>
      </c>
      <c r="AW1130" s="12" t="s">
        <v>33</v>
      </c>
      <c r="AX1130" s="12" t="s">
        <v>78</v>
      </c>
      <c r="AY1130" s="231" t="s">
        <v>126</v>
      </c>
    </row>
    <row r="1131" spans="2:65" s="1" customFormat="1" ht="31.5" customHeight="1">
      <c r="B1131" s="41"/>
      <c r="C1131" s="193" t="s">
        <v>884</v>
      </c>
      <c r="D1131" s="193" t="s">
        <v>129</v>
      </c>
      <c r="E1131" s="194" t="s">
        <v>6941</v>
      </c>
      <c r="F1131" s="195" t="s">
        <v>6942</v>
      </c>
      <c r="G1131" s="196" t="s">
        <v>169</v>
      </c>
      <c r="H1131" s="197">
        <v>20.3</v>
      </c>
      <c r="I1131" s="198"/>
      <c r="J1131" s="199">
        <f>ROUND(I1131*H1131,2)</f>
        <v>0</v>
      </c>
      <c r="K1131" s="195" t="s">
        <v>160</v>
      </c>
      <c r="L1131" s="61"/>
      <c r="M1131" s="200" t="s">
        <v>21</v>
      </c>
      <c r="N1131" s="201" t="s">
        <v>42</v>
      </c>
      <c r="O1131" s="42"/>
      <c r="P1131" s="202">
        <f>O1131*H1131</f>
        <v>0</v>
      </c>
      <c r="Q1131" s="202">
        <v>0</v>
      </c>
      <c r="R1131" s="202">
        <f>Q1131*H1131</f>
        <v>0</v>
      </c>
      <c r="S1131" s="202">
        <v>0</v>
      </c>
      <c r="T1131" s="203">
        <f>S1131*H1131</f>
        <v>0</v>
      </c>
      <c r="AR1131" s="24" t="s">
        <v>133</v>
      </c>
      <c r="AT1131" s="24" t="s">
        <v>129</v>
      </c>
      <c r="AU1131" s="24" t="s">
        <v>134</v>
      </c>
      <c r="AY1131" s="24" t="s">
        <v>126</v>
      </c>
      <c r="BE1131" s="204">
        <f>IF(N1131="základní",J1131,0)</f>
        <v>0</v>
      </c>
      <c r="BF1131" s="204">
        <f>IF(N1131="snížená",J1131,0)</f>
        <v>0</v>
      </c>
      <c r="BG1131" s="204">
        <f>IF(N1131="zákl. přenesená",J1131,0)</f>
        <v>0</v>
      </c>
      <c r="BH1131" s="204">
        <f>IF(N1131="sníž. přenesená",J1131,0)</f>
        <v>0</v>
      </c>
      <c r="BI1131" s="204">
        <f>IF(N1131="nulová",J1131,0)</f>
        <v>0</v>
      </c>
      <c r="BJ1131" s="24" t="s">
        <v>134</v>
      </c>
      <c r="BK1131" s="204">
        <f>ROUND(I1131*H1131,2)</f>
        <v>0</v>
      </c>
      <c r="BL1131" s="24" t="s">
        <v>133</v>
      </c>
      <c r="BM1131" s="24" t="s">
        <v>1504</v>
      </c>
    </row>
    <row r="1132" spans="2:65" s="1" customFormat="1" ht="27">
      <c r="B1132" s="41"/>
      <c r="C1132" s="63"/>
      <c r="D1132" s="208" t="s">
        <v>135</v>
      </c>
      <c r="E1132" s="63"/>
      <c r="F1132" s="209" t="s">
        <v>6943</v>
      </c>
      <c r="G1132" s="63"/>
      <c r="H1132" s="63"/>
      <c r="I1132" s="163"/>
      <c r="J1132" s="63"/>
      <c r="K1132" s="63"/>
      <c r="L1132" s="61"/>
      <c r="M1132" s="207"/>
      <c r="N1132" s="42"/>
      <c r="O1132" s="42"/>
      <c r="P1132" s="42"/>
      <c r="Q1132" s="42"/>
      <c r="R1132" s="42"/>
      <c r="S1132" s="42"/>
      <c r="T1132" s="78"/>
      <c r="AT1132" s="24" t="s">
        <v>135</v>
      </c>
      <c r="AU1132" s="24" t="s">
        <v>134</v>
      </c>
    </row>
    <row r="1133" spans="2:65" s="1" customFormat="1" ht="40.5">
      <c r="B1133" s="41"/>
      <c r="C1133" s="63"/>
      <c r="D1133" s="208" t="s">
        <v>299</v>
      </c>
      <c r="E1133" s="63"/>
      <c r="F1133" s="236" t="s">
        <v>6944</v>
      </c>
      <c r="G1133" s="63"/>
      <c r="H1133" s="63"/>
      <c r="I1133" s="163"/>
      <c r="J1133" s="63"/>
      <c r="K1133" s="63"/>
      <c r="L1133" s="61"/>
      <c r="M1133" s="207"/>
      <c r="N1133" s="42"/>
      <c r="O1133" s="42"/>
      <c r="P1133" s="42"/>
      <c r="Q1133" s="42"/>
      <c r="R1133" s="42"/>
      <c r="S1133" s="42"/>
      <c r="T1133" s="78"/>
      <c r="AT1133" s="24" t="s">
        <v>299</v>
      </c>
      <c r="AU1133" s="24" t="s">
        <v>134</v>
      </c>
    </row>
    <row r="1134" spans="2:65" s="11" customFormat="1" ht="13.5">
      <c r="B1134" s="210"/>
      <c r="C1134" s="211"/>
      <c r="D1134" s="208" t="s">
        <v>171</v>
      </c>
      <c r="E1134" s="212" t="s">
        <v>21</v>
      </c>
      <c r="F1134" s="213" t="s">
        <v>6945</v>
      </c>
      <c r="G1134" s="211"/>
      <c r="H1134" s="214">
        <v>2.16</v>
      </c>
      <c r="I1134" s="215"/>
      <c r="J1134" s="211"/>
      <c r="K1134" s="211"/>
      <c r="L1134" s="216"/>
      <c r="M1134" s="217"/>
      <c r="N1134" s="218"/>
      <c r="O1134" s="218"/>
      <c r="P1134" s="218"/>
      <c r="Q1134" s="218"/>
      <c r="R1134" s="218"/>
      <c r="S1134" s="218"/>
      <c r="T1134" s="219"/>
      <c r="AT1134" s="220" t="s">
        <v>171</v>
      </c>
      <c r="AU1134" s="220" t="s">
        <v>134</v>
      </c>
      <c r="AV1134" s="11" t="s">
        <v>134</v>
      </c>
      <c r="AW1134" s="11" t="s">
        <v>33</v>
      </c>
      <c r="AX1134" s="11" t="s">
        <v>70</v>
      </c>
      <c r="AY1134" s="220" t="s">
        <v>126</v>
      </c>
    </row>
    <row r="1135" spans="2:65" s="11" customFormat="1" ht="13.5">
      <c r="B1135" s="210"/>
      <c r="C1135" s="211"/>
      <c r="D1135" s="208" t="s">
        <v>171</v>
      </c>
      <c r="E1135" s="212" t="s">
        <v>21</v>
      </c>
      <c r="F1135" s="213" t="s">
        <v>6946</v>
      </c>
      <c r="G1135" s="211"/>
      <c r="H1135" s="214">
        <v>3.52</v>
      </c>
      <c r="I1135" s="215"/>
      <c r="J1135" s="211"/>
      <c r="K1135" s="211"/>
      <c r="L1135" s="216"/>
      <c r="M1135" s="217"/>
      <c r="N1135" s="218"/>
      <c r="O1135" s="218"/>
      <c r="P1135" s="218"/>
      <c r="Q1135" s="218"/>
      <c r="R1135" s="218"/>
      <c r="S1135" s="218"/>
      <c r="T1135" s="219"/>
      <c r="AT1135" s="220" t="s">
        <v>171</v>
      </c>
      <c r="AU1135" s="220" t="s">
        <v>134</v>
      </c>
      <c r="AV1135" s="11" t="s">
        <v>134</v>
      </c>
      <c r="AW1135" s="11" t="s">
        <v>33</v>
      </c>
      <c r="AX1135" s="11" t="s">
        <v>70</v>
      </c>
      <c r="AY1135" s="220" t="s">
        <v>126</v>
      </c>
    </row>
    <row r="1136" spans="2:65" s="11" customFormat="1" ht="13.5">
      <c r="B1136" s="210"/>
      <c r="C1136" s="211"/>
      <c r="D1136" s="208" t="s">
        <v>171</v>
      </c>
      <c r="E1136" s="212" t="s">
        <v>21</v>
      </c>
      <c r="F1136" s="213" t="s">
        <v>6947</v>
      </c>
      <c r="G1136" s="211"/>
      <c r="H1136" s="214">
        <v>2.46</v>
      </c>
      <c r="I1136" s="215"/>
      <c r="J1136" s="211"/>
      <c r="K1136" s="211"/>
      <c r="L1136" s="216"/>
      <c r="M1136" s="217"/>
      <c r="N1136" s="218"/>
      <c r="O1136" s="218"/>
      <c r="P1136" s="218"/>
      <c r="Q1136" s="218"/>
      <c r="R1136" s="218"/>
      <c r="S1136" s="218"/>
      <c r="T1136" s="219"/>
      <c r="AT1136" s="220" t="s">
        <v>171</v>
      </c>
      <c r="AU1136" s="220" t="s">
        <v>134</v>
      </c>
      <c r="AV1136" s="11" t="s">
        <v>134</v>
      </c>
      <c r="AW1136" s="11" t="s">
        <v>33</v>
      </c>
      <c r="AX1136" s="11" t="s">
        <v>70</v>
      </c>
      <c r="AY1136" s="220" t="s">
        <v>126</v>
      </c>
    </row>
    <row r="1137" spans="2:65" s="11" customFormat="1" ht="13.5">
      <c r="B1137" s="210"/>
      <c r="C1137" s="211"/>
      <c r="D1137" s="208" t="s">
        <v>171</v>
      </c>
      <c r="E1137" s="212" t="s">
        <v>21</v>
      </c>
      <c r="F1137" s="213" t="s">
        <v>6948</v>
      </c>
      <c r="G1137" s="211"/>
      <c r="H1137" s="214">
        <v>2.12</v>
      </c>
      <c r="I1137" s="215"/>
      <c r="J1137" s="211"/>
      <c r="K1137" s="211"/>
      <c r="L1137" s="216"/>
      <c r="M1137" s="217"/>
      <c r="N1137" s="218"/>
      <c r="O1137" s="218"/>
      <c r="P1137" s="218"/>
      <c r="Q1137" s="218"/>
      <c r="R1137" s="218"/>
      <c r="S1137" s="218"/>
      <c r="T1137" s="219"/>
      <c r="AT1137" s="220" t="s">
        <v>171</v>
      </c>
      <c r="AU1137" s="220" t="s">
        <v>134</v>
      </c>
      <c r="AV1137" s="11" t="s">
        <v>134</v>
      </c>
      <c r="AW1137" s="11" t="s">
        <v>33</v>
      </c>
      <c r="AX1137" s="11" t="s">
        <v>70</v>
      </c>
      <c r="AY1137" s="220" t="s">
        <v>126</v>
      </c>
    </row>
    <row r="1138" spans="2:65" s="11" customFormat="1" ht="13.5">
      <c r="B1138" s="210"/>
      <c r="C1138" s="211"/>
      <c r="D1138" s="208" t="s">
        <v>171</v>
      </c>
      <c r="E1138" s="212" t="s">
        <v>21</v>
      </c>
      <c r="F1138" s="213" t="s">
        <v>6949</v>
      </c>
      <c r="G1138" s="211"/>
      <c r="H1138" s="214">
        <v>2.12</v>
      </c>
      <c r="I1138" s="215"/>
      <c r="J1138" s="211"/>
      <c r="K1138" s="211"/>
      <c r="L1138" s="216"/>
      <c r="M1138" s="217"/>
      <c r="N1138" s="218"/>
      <c r="O1138" s="218"/>
      <c r="P1138" s="218"/>
      <c r="Q1138" s="218"/>
      <c r="R1138" s="218"/>
      <c r="S1138" s="218"/>
      <c r="T1138" s="219"/>
      <c r="AT1138" s="220" t="s">
        <v>171</v>
      </c>
      <c r="AU1138" s="220" t="s">
        <v>134</v>
      </c>
      <c r="AV1138" s="11" t="s">
        <v>134</v>
      </c>
      <c r="AW1138" s="11" t="s">
        <v>33</v>
      </c>
      <c r="AX1138" s="11" t="s">
        <v>70</v>
      </c>
      <c r="AY1138" s="220" t="s">
        <v>126</v>
      </c>
    </row>
    <row r="1139" spans="2:65" s="11" customFormat="1" ht="13.5">
      <c r="B1139" s="210"/>
      <c r="C1139" s="211"/>
      <c r="D1139" s="208" t="s">
        <v>171</v>
      </c>
      <c r="E1139" s="212" t="s">
        <v>21</v>
      </c>
      <c r="F1139" s="213" t="s">
        <v>6950</v>
      </c>
      <c r="G1139" s="211"/>
      <c r="H1139" s="214">
        <v>2.64</v>
      </c>
      <c r="I1139" s="215"/>
      <c r="J1139" s="211"/>
      <c r="K1139" s="211"/>
      <c r="L1139" s="216"/>
      <c r="M1139" s="217"/>
      <c r="N1139" s="218"/>
      <c r="O1139" s="218"/>
      <c r="P1139" s="218"/>
      <c r="Q1139" s="218"/>
      <c r="R1139" s="218"/>
      <c r="S1139" s="218"/>
      <c r="T1139" s="219"/>
      <c r="AT1139" s="220" t="s">
        <v>171</v>
      </c>
      <c r="AU1139" s="220" t="s">
        <v>134</v>
      </c>
      <c r="AV1139" s="11" t="s">
        <v>134</v>
      </c>
      <c r="AW1139" s="11" t="s">
        <v>33</v>
      </c>
      <c r="AX1139" s="11" t="s">
        <v>70</v>
      </c>
      <c r="AY1139" s="220" t="s">
        <v>126</v>
      </c>
    </row>
    <row r="1140" spans="2:65" s="11" customFormat="1" ht="13.5">
      <c r="B1140" s="210"/>
      <c r="C1140" s="211"/>
      <c r="D1140" s="208" t="s">
        <v>171</v>
      </c>
      <c r="E1140" s="212" t="s">
        <v>21</v>
      </c>
      <c r="F1140" s="213" t="s">
        <v>4383</v>
      </c>
      <c r="G1140" s="211"/>
      <c r="H1140" s="214">
        <v>2.64</v>
      </c>
      <c r="I1140" s="215"/>
      <c r="J1140" s="211"/>
      <c r="K1140" s="211"/>
      <c r="L1140" s="216"/>
      <c r="M1140" s="217"/>
      <c r="N1140" s="218"/>
      <c r="O1140" s="218"/>
      <c r="P1140" s="218"/>
      <c r="Q1140" s="218"/>
      <c r="R1140" s="218"/>
      <c r="S1140" s="218"/>
      <c r="T1140" s="219"/>
      <c r="AT1140" s="220" t="s">
        <v>171</v>
      </c>
      <c r="AU1140" s="220" t="s">
        <v>134</v>
      </c>
      <c r="AV1140" s="11" t="s">
        <v>134</v>
      </c>
      <c r="AW1140" s="11" t="s">
        <v>33</v>
      </c>
      <c r="AX1140" s="11" t="s">
        <v>70</v>
      </c>
      <c r="AY1140" s="220" t="s">
        <v>126</v>
      </c>
    </row>
    <row r="1141" spans="2:65" s="11" customFormat="1" ht="13.5">
      <c r="B1141" s="210"/>
      <c r="C1141" s="211"/>
      <c r="D1141" s="208" t="s">
        <v>171</v>
      </c>
      <c r="E1141" s="212" t="s">
        <v>21</v>
      </c>
      <c r="F1141" s="213" t="s">
        <v>6951</v>
      </c>
      <c r="G1141" s="211"/>
      <c r="H1141" s="214">
        <v>2.64</v>
      </c>
      <c r="I1141" s="215"/>
      <c r="J1141" s="211"/>
      <c r="K1141" s="211"/>
      <c r="L1141" s="216"/>
      <c r="M1141" s="217"/>
      <c r="N1141" s="218"/>
      <c r="O1141" s="218"/>
      <c r="P1141" s="218"/>
      <c r="Q1141" s="218"/>
      <c r="R1141" s="218"/>
      <c r="S1141" s="218"/>
      <c r="T1141" s="219"/>
      <c r="AT1141" s="220" t="s">
        <v>171</v>
      </c>
      <c r="AU1141" s="220" t="s">
        <v>134</v>
      </c>
      <c r="AV1141" s="11" t="s">
        <v>134</v>
      </c>
      <c r="AW1141" s="11" t="s">
        <v>33</v>
      </c>
      <c r="AX1141" s="11" t="s">
        <v>70</v>
      </c>
      <c r="AY1141" s="220" t="s">
        <v>126</v>
      </c>
    </row>
    <row r="1142" spans="2:65" s="12" customFormat="1" ht="13.5">
      <c r="B1142" s="221"/>
      <c r="C1142" s="222"/>
      <c r="D1142" s="205" t="s">
        <v>171</v>
      </c>
      <c r="E1142" s="248" t="s">
        <v>21</v>
      </c>
      <c r="F1142" s="249" t="s">
        <v>174</v>
      </c>
      <c r="G1142" s="222"/>
      <c r="H1142" s="250">
        <v>20.3</v>
      </c>
      <c r="I1142" s="226"/>
      <c r="J1142" s="222"/>
      <c r="K1142" s="222"/>
      <c r="L1142" s="227"/>
      <c r="M1142" s="228"/>
      <c r="N1142" s="229"/>
      <c r="O1142" s="229"/>
      <c r="P1142" s="229"/>
      <c r="Q1142" s="229"/>
      <c r="R1142" s="229"/>
      <c r="S1142" s="229"/>
      <c r="T1142" s="230"/>
      <c r="AT1142" s="231" t="s">
        <v>171</v>
      </c>
      <c r="AU1142" s="231" t="s">
        <v>134</v>
      </c>
      <c r="AV1142" s="12" t="s">
        <v>133</v>
      </c>
      <c r="AW1142" s="12" t="s">
        <v>33</v>
      </c>
      <c r="AX1142" s="12" t="s">
        <v>78</v>
      </c>
      <c r="AY1142" s="231" t="s">
        <v>126</v>
      </c>
    </row>
    <row r="1143" spans="2:65" s="1" customFormat="1" ht="22.5" customHeight="1">
      <c r="B1143" s="41"/>
      <c r="C1143" s="193" t="s">
        <v>1507</v>
      </c>
      <c r="D1143" s="193" t="s">
        <v>129</v>
      </c>
      <c r="E1143" s="194" t="s">
        <v>6952</v>
      </c>
      <c r="F1143" s="195" t="s">
        <v>6953</v>
      </c>
      <c r="G1143" s="196" t="s">
        <v>169</v>
      </c>
      <c r="H1143" s="197">
        <v>6</v>
      </c>
      <c r="I1143" s="198"/>
      <c r="J1143" s="199">
        <f>ROUND(I1143*H1143,2)</f>
        <v>0</v>
      </c>
      <c r="K1143" s="195" t="s">
        <v>160</v>
      </c>
      <c r="L1143" s="61"/>
      <c r="M1143" s="200" t="s">
        <v>21</v>
      </c>
      <c r="N1143" s="201" t="s">
        <v>42</v>
      </c>
      <c r="O1143" s="42"/>
      <c r="P1143" s="202">
        <f>O1143*H1143</f>
        <v>0</v>
      </c>
      <c r="Q1143" s="202">
        <v>0</v>
      </c>
      <c r="R1143" s="202">
        <f>Q1143*H1143</f>
        <v>0</v>
      </c>
      <c r="S1143" s="202">
        <v>0</v>
      </c>
      <c r="T1143" s="203">
        <f>S1143*H1143</f>
        <v>0</v>
      </c>
      <c r="AR1143" s="24" t="s">
        <v>133</v>
      </c>
      <c r="AT1143" s="24" t="s">
        <v>129</v>
      </c>
      <c r="AU1143" s="24" t="s">
        <v>134</v>
      </c>
      <c r="AY1143" s="24" t="s">
        <v>126</v>
      </c>
      <c r="BE1143" s="204">
        <f>IF(N1143="základní",J1143,0)</f>
        <v>0</v>
      </c>
      <c r="BF1143" s="204">
        <f>IF(N1143="snížená",J1143,0)</f>
        <v>0</v>
      </c>
      <c r="BG1143" s="204">
        <f>IF(N1143="zákl. přenesená",J1143,0)</f>
        <v>0</v>
      </c>
      <c r="BH1143" s="204">
        <f>IF(N1143="sníž. přenesená",J1143,0)</f>
        <v>0</v>
      </c>
      <c r="BI1143" s="204">
        <f>IF(N1143="nulová",J1143,0)</f>
        <v>0</v>
      </c>
      <c r="BJ1143" s="24" t="s">
        <v>134</v>
      </c>
      <c r="BK1143" s="204">
        <f>ROUND(I1143*H1143,2)</f>
        <v>0</v>
      </c>
      <c r="BL1143" s="24" t="s">
        <v>133</v>
      </c>
      <c r="BM1143" s="24" t="s">
        <v>1510</v>
      </c>
    </row>
    <row r="1144" spans="2:65" s="1" customFormat="1" ht="13.5">
      <c r="B1144" s="41"/>
      <c r="C1144" s="63"/>
      <c r="D1144" s="208" t="s">
        <v>135</v>
      </c>
      <c r="E1144" s="63"/>
      <c r="F1144" s="209" t="s">
        <v>6954</v>
      </c>
      <c r="G1144" s="63"/>
      <c r="H1144" s="63"/>
      <c r="I1144" s="163"/>
      <c r="J1144" s="63"/>
      <c r="K1144" s="63"/>
      <c r="L1144" s="61"/>
      <c r="M1144" s="207"/>
      <c r="N1144" s="42"/>
      <c r="O1144" s="42"/>
      <c r="P1144" s="42"/>
      <c r="Q1144" s="42"/>
      <c r="R1144" s="42"/>
      <c r="S1144" s="42"/>
      <c r="T1144" s="78"/>
      <c r="AT1144" s="24" t="s">
        <v>135</v>
      </c>
      <c r="AU1144" s="24" t="s">
        <v>134</v>
      </c>
    </row>
    <row r="1145" spans="2:65" s="13" customFormat="1" ht="13.5">
      <c r="B1145" s="237"/>
      <c r="C1145" s="238"/>
      <c r="D1145" s="208" t="s">
        <v>171</v>
      </c>
      <c r="E1145" s="239" t="s">
        <v>21</v>
      </c>
      <c r="F1145" s="240" t="s">
        <v>6955</v>
      </c>
      <c r="G1145" s="238"/>
      <c r="H1145" s="241" t="s">
        <v>21</v>
      </c>
      <c r="I1145" s="242"/>
      <c r="J1145" s="238"/>
      <c r="K1145" s="238"/>
      <c r="L1145" s="243"/>
      <c r="M1145" s="244"/>
      <c r="N1145" s="245"/>
      <c r="O1145" s="245"/>
      <c r="P1145" s="245"/>
      <c r="Q1145" s="245"/>
      <c r="R1145" s="245"/>
      <c r="S1145" s="245"/>
      <c r="T1145" s="246"/>
      <c r="AT1145" s="247" t="s">
        <v>171</v>
      </c>
      <c r="AU1145" s="247" t="s">
        <v>134</v>
      </c>
      <c r="AV1145" s="13" t="s">
        <v>78</v>
      </c>
      <c r="AW1145" s="13" t="s">
        <v>33</v>
      </c>
      <c r="AX1145" s="13" t="s">
        <v>70</v>
      </c>
      <c r="AY1145" s="247" t="s">
        <v>126</v>
      </c>
    </row>
    <row r="1146" spans="2:65" s="11" customFormat="1" ht="13.5">
      <c r="B1146" s="210"/>
      <c r="C1146" s="211"/>
      <c r="D1146" s="208" t="s">
        <v>171</v>
      </c>
      <c r="E1146" s="212" t="s">
        <v>21</v>
      </c>
      <c r="F1146" s="213" t="s">
        <v>6956</v>
      </c>
      <c r="G1146" s="211"/>
      <c r="H1146" s="214">
        <v>1.5</v>
      </c>
      <c r="I1146" s="215"/>
      <c r="J1146" s="211"/>
      <c r="K1146" s="211"/>
      <c r="L1146" s="216"/>
      <c r="M1146" s="217"/>
      <c r="N1146" s="218"/>
      <c r="O1146" s="218"/>
      <c r="P1146" s="218"/>
      <c r="Q1146" s="218"/>
      <c r="R1146" s="218"/>
      <c r="S1146" s="218"/>
      <c r="T1146" s="219"/>
      <c r="AT1146" s="220" t="s">
        <v>171</v>
      </c>
      <c r="AU1146" s="220" t="s">
        <v>134</v>
      </c>
      <c r="AV1146" s="11" t="s">
        <v>134</v>
      </c>
      <c r="AW1146" s="11" t="s">
        <v>33</v>
      </c>
      <c r="AX1146" s="11" t="s">
        <v>70</v>
      </c>
      <c r="AY1146" s="220" t="s">
        <v>126</v>
      </c>
    </row>
    <row r="1147" spans="2:65" s="11" customFormat="1" ht="13.5">
      <c r="B1147" s="210"/>
      <c r="C1147" s="211"/>
      <c r="D1147" s="208" t="s">
        <v>171</v>
      </c>
      <c r="E1147" s="212" t="s">
        <v>21</v>
      </c>
      <c r="F1147" s="213" t="s">
        <v>6957</v>
      </c>
      <c r="G1147" s="211"/>
      <c r="H1147" s="214">
        <v>1.5</v>
      </c>
      <c r="I1147" s="215"/>
      <c r="J1147" s="211"/>
      <c r="K1147" s="211"/>
      <c r="L1147" s="216"/>
      <c r="M1147" s="217"/>
      <c r="N1147" s="218"/>
      <c r="O1147" s="218"/>
      <c r="P1147" s="218"/>
      <c r="Q1147" s="218"/>
      <c r="R1147" s="218"/>
      <c r="S1147" s="218"/>
      <c r="T1147" s="219"/>
      <c r="AT1147" s="220" t="s">
        <v>171</v>
      </c>
      <c r="AU1147" s="220" t="s">
        <v>134</v>
      </c>
      <c r="AV1147" s="11" t="s">
        <v>134</v>
      </c>
      <c r="AW1147" s="11" t="s">
        <v>33</v>
      </c>
      <c r="AX1147" s="11" t="s">
        <v>70</v>
      </c>
      <c r="AY1147" s="220" t="s">
        <v>126</v>
      </c>
    </row>
    <row r="1148" spans="2:65" s="13" customFormat="1" ht="13.5">
      <c r="B1148" s="237"/>
      <c r="C1148" s="238"/>
      <c r="D1148" s="208" t="s">
        <v>171</v>
      </c>
      <c r="E1148" s="239" t="s">
        <v>21</v>
      </c>
      <c r="F1148" s="240" t="s">
        <v>6958</v>
      </c>
      <c r="G1148" s="238"/>
      <c r="H1148" s="241" t="s">
        <v>21</v>
      </c>
      <c r="I1148" s="242"/>
      <c r="J1148" s="238"/>
      <c r="K1148" s="238"/>
      <c r="L1148" s="243"/>
      <c r="M1148" s="244"/>
      <c r="N1148" s="245"/>
      <c r="O1148" s="245"/>
      <c r="P1148" s="245"/>
      <c r="Q1148" s="245"/>
      <c r="R1148" s="245"/>
      <c r="S1148" s="245"/>
      <c r="T1148" s="246"/>
      <c r="AT1148" s="247" t="s">
        <v>171</v>
      </c>
      <c r="AU1148" s="247" t="s">
        <v>134</v>
      </c>
      <c r="AV1148" s="13" t="s">
        <v>78</v>
      </c>
      <c r="AW1148" s="13" t="s">
        <v>33</v>
      </c>
      <c r="AX1148" s="13" t="s">
        <v>70</v>
      </c>
      <c r="AY1148" s="247" t="s">
        <v>126</v>
      </c>
    </row>
    <row r="1149" spans="2:65" s="11" customFormat="1" ht="13.5">
      <c r="B1149" s="210"/>
      <c r="C1149" s="211"/>
      <c r="D1149" s="208" t="s">
        <v>171</v>
      </c>
      <c r="E1149" s="212" t="s">
        <v>21</v>
      </c>
      <c r="F1149" s="213" t="s">
        <v>6959</v>
      </c>
      <c r="G1149" s="211"/>
      <c r="H1149" s="214">
        <v>3</v>
      </c>
      <c r="I1149" s="215"/>
      <c r="J1149" s="211"/>
      <c r="K1149" s="211"/>
      <c r="L1149" s="216"/>
      <c r="M1149" s="217"/>
      <c r="N1149" s="218"/>
      <c r="O1149" s="218"/>
      <c r="P1149" s="218"/>
      <c r="Q1149" s="218"/>
      <c r="R1149" s="218"/>
      <c r="S1149" s="218"/>
      <c r="T1149" s="219"/>
      <c r="AT1149" s="220" t="s">
        <v>171</v>
      </c>
      <c r="AU1149" s="220" t="s">
        <v>134</v>
      </c>
      <c r="AV1149" s="11" t="s">
        <v>134</v>
      </c>
      <c r="AW1149" s="11" t="s">
        <v>33</v>
      </c>
      <c r="AX1149" s="11" t="s">
        <v>70</v>
      </c>
      <c r="AY1149" s="220" t="s">
        <v>126</v>
      </c>
    </row>
    <row r="1150" spans="2:65" s="12" customFormat="1" ht="13.5">
      <c r="B1150" s="221"/>
      <c r="C1150" s="222"/>
      <c r="D1150" s="205" t="s">
        <v>171</v>
      </c>
      <c r="E1150" s="248" t="s">
        <v>21</v>
      </c>
      <c r="F1150" s="249" t="s">
        <v>174</v>
      </c>
      <c r="G1150" s="222"/>
      <c r="H1150" s="250">
        <v>6</v>
      </c>
      <c r="I1150" s="226"/>
      <c r="J1150" s="222"/>
      <c r="K1150" s="222"/>
      <c r="L1150" s="227"/>
      <c r="M1150" s="228"/>
      <c r="N1150" s="229"/>
      <c r="O1150" s="229"/>
      <c r="P1150" s="229"/>
      <c r="Q1150" s="229"/>
      <c r="R1150" s="229"/>
      <c r="S1150" s="229"/>
      <c r="T1150" s="230"/>
      <c r="AT1150" s="231" t="s">
        <v>171</v>
      </c>
      <c r="AU1150" s="231" t="s">
        <v>134</v>
      </c>
      <c r="AV1150" s="12" t="s">
        <v>133</v>
      </c>
      <c r="AW1150" s="12" t="s">
        <v>33</v>
      </c>
      <c r="AX1150" s="12" t="s">
        <v>78</v>
      </c>
      <c r="AY1150" s="231" t="s">
        <v>126</v>
      </c>
    </row>
    <row r="1151" spans="2:65" s="1" customFormat="1" ht="22.5" customHeight="1">
      <c r="B1151" s="41"/>
      <c r="C1151" s="193" t="s">
        <v>890</v>
      </c>
      <c r="D1151" s="193" t="s">
        <v>129</v>
      </c>
      <c r="E1151" s="194" t="s">
        <v>6960</v>
      </c>
      <c r="F1151" s="195" t="s">
        <v>6961</v>
      </c>
      <c r="G1151" s="196" t="s">
        <v>169</v>
      </c>
      <c r="H1151" s="197">
        <v>3.4</v>
      </c>
      <c r="I1151" s="198"/>
      <c r="J1151" s="199">
        <f>ROUND(I1151*H1151,2)</f>
        <v>0</v>
      </c>
      <c r="K1151" s="195" t="s">
        <v>160</v>
      </c>
      <c r="L1151" s="61"/>
      <c r="M1151" s="200" t="s">
        <v>21</v>
      </c>
      <c r="N1151" s="201" t="s">
        <v>42</v>
      </c>
      <c r="O1151" s="42"/>
      <c r="P1151" s="202">
        <f>O1151*H1151</f>
        <v>0</v>
      </c>
      <c r="Q1151" s="202">
        <v>0</v>
      </c>
      <c r="R1151" s="202">
        <f>Q1151*H1151</f>
        <v>0</v>
      </c>
      <c r="S1151" s="202">
        <v>0</v>
      </c>
      <c r="T1151" s="203">
        <f>S1151*H1151</f>
        <v>0</v>
      </c>
      <c r="AR1151" s="24" t="s">
        <v>133</v>
      </c>
      <c r="AT1151" s="24" t="s">
        <v>129</v>
      </c>
      <c r="AU1151" s="24" t="s">
        <v>134</v>
      </c>
      <c r="AY1151" s="24" t="s">
        <v>126</v>
      </c>
      <c r="BE1151" s="204">
        <f>IF(N1151="základní",J1151,0)</f>
        <v>0</v>
      </c>
      <c r="BF1151" s="204">
        <f>IF(N1151="snížená",J1151,0)</f>
        <v>0</v>
      </c>
      <c r="BG1151" s="204">
        <f>IF(N1151="zákl. přenesená",J1151,0)</f>
        <v>0</v>
      </c>
      <c r="BH1151" s="204">
        <f>IF(N1151="sníž. přenesená",J1151,0)</f>
        <v>0</v>
      </c>
      <c r="BI1151" s="204">
        <f>IF(N1151="nulová",J1151,0)</f>
        <v>0</v>
      </c>
      <c r="BJ1151" s="24" t="s">
        <v>134</v>
      </c>
      <c r="BK1151" s="204">
        <f>ROUND(I1151*H1151,2)</f>
        <v>0</v>
      </c>
      <c r="BL1151" s="24" t="s">
        <v>133</v>
      </c>
      <c r="BM1151" s="24" t="s">
        <v>1513</v>
      </c>
    </row>
    <row r="1152" spans="2:65" s="1" customFormat="1" ht="27">
      <c r="B1152" s="41"/>
      <c r="C1152" s="63"/>
      <c r="D1152" s="208" t="s">
        <v>135</v>
      </c>
      <c r="E1152" s="63"/>
      <c r="F1152" s="209" t="s">
        <v>6962</v>
      </c>
      <c r="G1152" s="63"/>
      <c r="H1152" s="63"/>
      <c r="I1152" s="163"/>
      <c r="J1152" s="63"/>
      <c r="K1152" s="63"/>
      <c r="L1152" s="61"/>
      <c r="M1152" s="207"/>
      <c r="N1152" s="42"/>
      <c r="O1152" s="42"/>
      <c r="P1152" s="42"/>
      <c r="Q1152" s="42"/>
      <c r="R1152" s="42"/>
      <c r="S1152" s="42"/>
      <c r="T1152" s="78"/>
      <c r="AT1152" s="24" t="s">
        <v>135</v>
      </c>
      <c r="AU1152" s="24" t="s">
        <v>134</v>
      </c>
    </row>
    <row r="1153" spans="2:65" s="1" customFormat="1" ht="54">
      <c r="B1153" s="41"/>
      <c r="C1153" s="63"/>
      <c r="D1153" s="208" t="s">
        <v>299</v>
      </c>
      <c r="E1153" s="63"/>
      <c r="F1153" s="236" t="s">
        <v>6963</v>
      </c>
      <c r="G1153" s="63"/>
      <c r="H1153" s="63"/>
      <c r="I1153" s="163"/>
      <c r="J1153" s="63"/>
      <c r="K1153" s="63"/>
      <c r="L1153" s="61"/>
      <c r="M1153" s="207"/>
      <c r="N1153" s="42"/>
      <c r="O1153" s="42"/>
      <c r="P1153" s="42"/>
      <c r="Q1153" s="42"/>
      <c r="R1153" s="42"/>
      <c r="S1153" s="42"/>
      <c r="T1153" s="78"/>
      <c r="AT1153" s="24" t="s">
        <v>299</v>
      </c>
      <c r="AU1153" s="24" t="s">
        <v>134</v>
      </c>
    </row>
    <row r="1154" spans="2:65" s="11" customFormat="1" ht="13.5">
      <c r="B1154" s="210"/>
      <c r="C1154" s="211"/>
      <c r="D1154" s="208" t="s">
        <v>171</v>
      </c>
      <c r="E1154" s="212" t="s">
        <v>21</v>
      </c>
      <c r="F1154" s="213" t="s">
        <v>6964</v>
      </c>
      <c r="G1154" s="211"/>
      <c r="H1154" s="214">
        <v>3.4</v>
      </c>
      <c r="I1154" s="215"/>
      <c r="J1154" s="211"/>
      <c r="K1154" s="211"/>
      <c r="L1154" s="216"/>
      <c r="M1154" s="217"/>
      <c r="N1154" s="218"/>
      <c r="O1154" s="218"/>
      <c r="P1154" s="218"/>
      <c r="Q1154" s="218"/>
      <c r="R1154" s="218"/>
      <c r="S1154" s="218"/>
      <c r="T1154" s="219"/>
      <c r="AT1154" s="220" t="s">
        <v>171</v>
      </c>
      <c r="AU1154" s="220" t="s">
        <v>134</v>
      </c>
      <c r="AV1154" s="11" t="s">
        <v>134</v>
      </c>
      <c r="AW1154" s="11" t="s">
        <v>33</v>
      </c>
      <c r="AX1154" s="11" t="s">
        <v>70</v>
      </c>
      <c r="AY1154" s="220" t="s">
        <v>126</v>
      </c>
    </row>
    <row r="1155" spans="2:65" s="12" customFormat="1" ht="13.5">
      <c r="B1155" s="221"/>
      <c r="C1155" s="222"/>
      <c r="D1155" s="205" t="s">
        <v>171</v>
      </c>
      <c r="E1155" s="248" t="s">
        <v>21</v>
      </c>
      <c r="F1155" s="249" t="s">
        <v>174</v>
      </c>
      <c r="G1155" s="222"/>
      <c r="H1155" s="250">
        <v>3.4</v>
      </c>
      <c r="I1155" s="226"/>
      <c r="J1155" s="222"/>
      <c r="K1155" s="222"/>
      <c r="L1155" s="227"/>
      <c r="M1155" s="228"/>
      <c r="N1155" s="229"/>
      <c r="O1155" s="229"/>
      <c r="P1155" s="229"/>
      <c r="Q1155" s="229"/>
      <c r="R1155" s="229"/>
      <c r="S1155" s="229"/>
      <c r="T1155" s="230"/>
      <c r="AT1155" s="231" t="s">
        <v>171</v>
      </c>
      <c r="AU1155" s="231" t="s">
        <v>134</v>
      </c>
      <c r="AV1155" s="12" t="s">
        <v>133</v>
      </c>
      <c r="AW1155" s="12" t="s">
        <v>33</v>
      </c>
      <c r="AX1155" s="12" t="s">
        <v>78</v>
      </c>
      <c r="AY1155" s="231" t="s">
        <v>126</v>
      </c>
    </row>
    <row r="1156" spans="2:65" s="1" customFormat="1" ht="22.5" customHeight="1">
      <c r="B1156" s="41"/>
      <c r="C1156" s="193" t="s">
        <v>1514</v>
      </c>
      <c r="D1156" s="193" t="s">
        <v>129</v>
      </c>
      <c r="E1156" s="194" t="s">
        <v>6965</v>
      </c>
      <c r="F1156" s="195" t="s">
        <v>6966</v>
      </c>
      <c r="G1156" s="196" t="s">
        <v>400</v>
      </c>
      <c r="H1156" s="197">
        <v>59.01</v>
      </c>
      <c r="I1156" s="198"/>
      <c r="J1156" s="199">
        <f>ROUND(I1156*H1156,2)</f>
        <v>0</v>
      </c>
      <c r="K1156" s="195" t="s">
        <v>21</v>
      </c>
      <c r="L1156" s="61"/>
      <c r="M1156" s="200" t="s">
        <v>21</v>
      </c>
      <c r="N1156" s="201" t="s">
        <v>42</v>
      </c>
      <c r="O1156" s="42"/>
      <c r="P1156" s="202">
        <f>O1156*H1156</f>
        <v>0</v>
      </c>
      <c r="Q1156" s="202">
        <v>0</v>
      </c>
      <c r="R1156" s="202">
        <f>Q1156*H1156</f>
        <v>0</v>
      </c>
      <c r="S1156" s="202">
        <v>0</v>
      </c>
      <c r="T1156" s="203">
        <f>S1156*H1156</f>
        <v>0</v>
      </c>
      <c r="AR1156" s="24" t="s">
        <v>133</v>
      </c>
      <c r="AT1156" s="24" t="s">
        <v>129</v>
      </c>
      <c r="AU1156" s="24" t="s">
        <v>134</v>
      </c>
      <c r="AY1156" s="24" t="s">
        <v>126</v>
      </c>
      <c r="BE1156" s="204">
        <f>IF(N1156="základní",J1156,0)</f>
        <v>0</v>
      </c>
      <c r="BF1156" s="204">
        <f>IF(N1156="snížená",J1156,0)</f>
        <v>0</v>
      </c>
      <c r="BG1156" s="204">
        <f>IF(N1156="zákl. přenesená",J1156,0)</f>
        <v>0</v>
      </c>
      <c r="BH1156" s="204">
        <f>IF(N1156="sníž. přenesená",J1156,0)</f>
        <v>0</v>
      </c>
      <c r="BI1156" s="204">
        <f>IF(N1156="nulová",J1156,0)</f>
        <v>0</v>
      </c>
      <c r="BJ1156" s="24" t="s">
        <v>134</v>
      </c>
      <c r="BK1156" s="204">
        <f>ROUND(I1156*H1156,2)</f>
        <v>0</v>
      </c>
      <c r="BL1156" s="24" t="s">
        <v>133</v>
      </c>
      <c r="BM1156" s="24" t="s">
        <v>1517</v>
      </c>
    </row>
    <row r="1157" spans="2:65" s="1" customFormat="1" ht="13.5">
      <c r="B1157" s="41"/>
      <c r="C1157" s="63"/>
      <c r="D1157" s="208" t="s">
        <v>135</v>
      </c>
      <c r="E1157" s="63"/>
      <c r="F1157" s="209" t="s">
        <v>6966</v>
      </c>
      <c r="G1157" s="63"/>
      <c r="H1157" s="63"/>
      <c r="I1157" s="163"/>
      <c r="J1157" s="63"/>
      <c r="K1157" s="63"/>
      <c r="L1157" s="61"/>
      <c r="M1157" s="207"/>
      <c r="N1157" s="42"/>
      <c r="O1157" s="42"/>
      <c r="P1157" s="42"/>
      <c r="Q1157" s="42"/>
      <c r="R1157" s="42"/>
      <c r="S1157" s="42"/>
      <c r="T1157" s="78"/>
      <c r="AT1157" s="24" t="s">
        <v>135</v>
      </c>
      <c r="AU1157" s="24" t="s">
        <v>134</v>
      </c>
    </row>
    <row r="1158" spans="2:65" s="13" customFormat="1" ht="13.5">
      <c r="B1158" s="237"/>
      <c r="C1158" s="238"/>
      <c r="D1158" s="208" t="s">
        <v>171</v>
      </c>
      <c r="E1158" s="239" t="s">
        <v>21</v>
      </c>
      <c r="F1158" s="240" t="s">
        <v>6967</v>
      </c>
      <c r="G1158" s="238"/>
      <c r="H1158" s="241" t="s">
        <v>21</v>
      </c>
      <c r="I1158" s="242"/>
      <c r="J1158" s="238"/>
      <c r="K1158" s="238"/>
      <c r="L1158" s="243"/>
      <c r="M1158" s="244"/>
      <c r="N1158" s="245"/>
      <c r="O1158" s="245"/>
      <c r="P1158" s="245"/>
      <c r="Q1158" s="245"/>
      <c r="R1158" s="245"/>
      <c r="S1158" s="245"/>
      <c r="T1158" s="246"/>
      <c r="AT1158" s="247" t="s">
        <v>171</v>
      </c>
      <c r="AU1158" s="247" t="s">
        <v>134</v>
      </c>
      <c r="AV1158" s="13" t="s">
        <v>78</v>
      </c>
      <c r="AW1158" s="13" t="s">
        <v>33</v>
      </c>
      <c r="AX1158" s="13" t="s">
        <v>70</v>
      </c>
      <c r="AY1158" s="247" t="s">
        <v>126</v>
      </c>
    </row>
    <row r="1159" spans="2:65" s="11" customFormat="1" ht="13.5">
      <c r="B1159" s="210"/>
      <c r="C1159" s="211"/>
      <c r="D1159" s="208" t="s">
        <v>171</v>
      </c>
      <c r="E1159" s="212" t="s">
        <v>21</v>
      </c>
      <c r="F1159" s="213" t="s">
        <v>6968</v>
      </c>
      <c r="G1159" s="211"/>
      <c r="H1159" s="214">
        <v>13.92</v>
      </c>
      <c r="I1159" s="215"/>
      <c r="J1159" s="211"/>
      <c r="K1159" s="211"/>
      <c r="L1159" s="216"/>
      <c r="M1159" s="217"/>
      <c r="N1159" s="218"/>
      <c r="O1159" s="218"/>
      <c r="P1159" s="218"/>
      <c r="Q1159" s="218"/>
      <c r="R1159" s="218"/>
      <c r="S1159" s="218"/>
      <c r="T1159" s="219"/>
      <c r="AT1159" s="220" t="s">
        <v>171</v>
      </c>
      <c r="AU1159" s="220" t="s">
        <v>134</v>
      </c>
      <c r="AV1159" s="11" t="s">
        <v>134</v>
      </c>
      <c r="AW1159" s="11" t="s">
        <v>33</v>
      </c>
      <c r="AX1159" s="11" t="s">
        <v>70</v>
      </c>
      <c r="AY1159" s="220" t="s">
        <v>126</v>
      </c>
    </row>
    <row r="1160" spans="2:65" s="11" customFormat="1" ht="13.5">
      <c r="B1160" s="210"/>
      <c r="C1160" s="211"/>
      <c r="D1160" s="208" t="s">
        <v>171</v>
      </c>
      <c r="E1160" s="212" t="s">
        <v>21</v>
      </c>
      <c r="F1160" s="213" t="s">
        <v>6969</v>
      </c>
      <c r="G1160" s="211"/>
      <c r="H1160" s="214">
        <v>45.09</v>
      </c>
      <c r="I1160" s="215"/>
      <c r="J1160" s="211"/>
      <c r="K1160" s="211"/>
      <c r="L1160" s="216"/>
      <c r="M1160" s="217"/>
      <c r="N1160" s="218"/>
      <c r="O1160" s="218"/>
      <c r="P1160" s="218"/>
      <c r="Q1160" s="218"/>
      <c r="R1160" s="218"/>
      <c r="S1160" s="218"/>
      <c r="T1160" s="219"/>
      <c r="AT1160" s="220" t="s">
        <v>171</v>
      </c>
      <c r="AU1160" s="220" t="s">
        <v>134</v>
      </c>
      <c r="AV1160" s="11" t="s">
        <v>134</v>
      </c>
      <c r="AW1160" s="11" t="s">
        <v>33</v>
      </c>
      <c r="AX1160" s="11" t="s">
        <v>70</v>
      </c>
      <c r="AY1160" s="220" t="s">
        <v>126</v>
      </c>
    </row>
    <row r="1161" spans="2:65" s="12" customFormat="1" ht="13.5">
      <c r="B1161" s="221"/>
      <c r="C1161" s="222"/>
      <c r="D1161" s="205" t="s">
        <v>171</v>
      </c>
      <c r="E1161" s="248" t="s">
        <v>21</v>
      </c>
      <c r="F1161" s="249" t="s">
        <v>174</v>
      </c>
      <c r="G1161" s="222"/>
      <c r="H1161" s="250">
        <v>59.01</v>
      </c>
      <c r="I1161" s="226"/>
      <c r="J1161" s="222"/>
      <c r="K1161" s="222"/>
      <c r="L1161" s="227"/>
      <c r="M1161" s="228"/>
      <c r="N1161" s="229"/>
      <c r="O1161" s="229"/>
      <c r="P1161" s="229"/>
      <c r="Q1161" s="229"/>
      <c r="R1161" s="229"/>
      <c r="S1161" s="229"/>
      <c r="T1161" s="230"/>
      <c r="AT1161" s="231" t="s">
        <v>171</v>
      </c>
      <c r="AU1161" s="231" t="s">
        <v>134</v>
      </c>
      <c r="AV1161" s="12" t="s">
        <v>133</v>
      </c>
      <c r="AW1161" s="12" t="s">
        <v>33</v>
      </c>
      <c r="AX1161" s="12" t="s">
        <v>78</v>
      </c>
      <c r="AY1161" s="231" t="s">
        <v>126</v>
      </c>
    </row>
    <row r="1162" spans="2:65" s="1" customFormat="1" ht="22.5" customHeight="1">
      <c r="B1162" s="41"/>
      <c r="C1162" s="193" t="s">
        <v>896</v>
      </c>
      <c r="D1162" s="193" t="s">
        <v>129</v>
      </c>
      <c r="E1162" s="194" t="s">
        <v>6970</v>
      </c>
      <c r="F1162" s="195" t="s">
        <v>6971</v>
      </c>
      <c r="G1162" s="196" t="s">
        <v>308</v>
      </c>
      <c r="H1162" s="197">
        <v>294</v>
      </c>
      <c r="I1162" s="198"/>
      <c r="J1162" s="199">
        <f>ROUND(I1162*H1162,2)</f>
        <v>0</v>
      </c>
      <c r="K1162" s="195" t="s">
        <v>160</v>
      </c>
      <c r="L1162" s="61"/>
      <c r="M1162" s="200" t="s">
        <v>21</v>
      </c>
      <c r="N1162" s="201" t="s">
        <v>42</v>
      </c>
      <c r="O1162" s="42"/>
      <c r="P1162" s="202">
        <f>O1162*H1162</f>
        <v>0</v>
      </c>
      <c r="Q1162" s="202">
        <v>0</v>
      </c>
      <c r="R1162" s="202">
        <f>Q1162*H1162</f>
        <v>0</v>
      </c>
      <c r="S1162" s="202">
        <v>0</v>
      </c>
      <c r="T1162" s="203">
        <f>S1162*H1162</f>
        <v>0</v>
      </c>
      <c r="AR1162" s="24" t="s">
        <v>133</v>
      </c>
      <c r="AT1162" s="24" t="s">
        <v>129</v>
      </c>
      <c r="AU1162" s="24" t="s">
        <v>134</v>
      </c>
      <c r="AY1162" s="24" t="s">
        <v>126</v>
      </c>
      <c r="BE1162" s="204">
        <f>IF(N1162="základní",J1162,0)</f>
        <v>0</v>
      </c>
      <c r="BF1162" s="204">
        <f>IF(N1162="snížená",J1162,0)</f>
        <v>0</v>
      </c>
      <c r="BG1162" s="204">
        <f>IF(N1162="zákl. přenesená",J1162,0)</f>
        <v>0</v>
      </c>
      <c r="BH1162" s="204">
        <f>IF(N1162="sníž. přenesená",J1162,0)</f>
        <v>0</v>
      </c>
      <c r="BI1162" s="204">
        <f>IF(N1162="nulová",J1162,0)</f>
        <v>0</v>
      </c>
      <c r="BJ1162" s="24" t="s">
        <v>134</v>
      </c>
      <c r="BK1162" s="204">
        <f>ROUND(I1162*H1162,2)</f>
        <v>0</v>
      </c>
      <c r="BL1162" s="24" t="s">
        <v>133</v>
      </c>
      <c r="BM1162" s="24" t="s">
        <v>1520</v>
      </c>
    </row>
    <row r="1163" spans="2:65" s="1" customFormat="1" ht="27">
      <c r="B1163" s="41"/>
      <c r="C1163" s="63"/>
      <c r="D1163" s="208" t="s">
        <v>135</v>
      </c>
      <c r="E1163" s="63"/>
      <c r="F1163" s="209" t="s">
        <v>6972</v>
      </c>
      <c r="G1163" s="63"/>
      <c r="H1163" s="63"/>
      <c r="I1163" s="163"/>
      <c r="J1163" s="63"/>
      <c r="K1163" s="63"/>
      <c r="L1163" s="61"/>
      <c r="M1163" s="207"/>
      <c r="N1163" s="42"/>
      <c r="O1163" s="42"/>
      <c r="P1163" s="42"/>
      <c r="Q1163" s="42"/>
      <c r="R1163" s="42"/>
      <c r="S1163" s="42"/>
      <c r="T1163" s="78"/>
      <c r="AT1163" s="24" t="s">
        <v>135</v>
      </c>
      <c r="AU1163" s="24" t="s">
        <v>134</v>
      </c>
    </row>
    <row r="1164" spans="2:65" s="1" customFormat="1" ht="135">
      <c r="B1164" s="41"/>
      <c r="C1164" s="63"/>
      <c r="D1164" s="208" t="s">
        <v>299</v>
      </c>
      <c r="E1164" s="63"/>
      <c r="F1164" s="236" t="s">
        <v>6973</v>
      </c>
      <c r="G1164" s="63"/>
      <c r="H1164" s="63"/>
      <c r="I1164" s="163"/>
      <c r="J1164" s="63"/>
      <c r="K1164" s="63"/>
      <c r="L1164" s="61"/>
      <c r="M1164" s="207"/>
      <c r="N1164" s="42"/>
      <c r="O1164" s="42"/>
      <c r="P1164" s="42"/>
      <c r="Q1164" s="42"/>
      <c r="R1164" s="42"/>
      <c r="S1164" s="42"/>
      <c r="T1164" s="78"/>
      <c r="AT1164" s="24" t="s">
        <v>299</v>
      </c>
      <c r="AU1164" s="24" t="s">
        <v>134</v>
      </c>
    </row>
    <row r="1165" spans="2:65" s="13" customFormat="1" ht="13.5">
      <c r="B1165" s="237"/>
      <c r="C1165" s="238"/>
      <c r="D1165" s="208" t="s">
        <v>171</v>
      </c>
      <c r="E1165" s="239" t="s">
        <v>21</v>
      </c>
      <c r="F1165" s="240" t="s">
        <v>6974</v>
      </c>
      <c r="G1165" s="238"/>
      <c r="H1165" s="241" t="s">
        <v>21</v>
      </c>
      <c r="I1165" s="242"/>
      <c r="J1165" s="238"/>
      <c r="K1165" s="238"/>
      <c r="L1165" s="243"/>
      <c r="M1165" s="244"/>
      <c r="N1165" s="245"/>
      <c r="O1165" s="245"/>
      <c r="P1165" s="245"/>
      <c r="Q1165" s="245"/>
      <c r="R1165" s="245"/>
      <c r="S1165" s="245"/>
      <c r="T1165" s="246"/>
      <c r="AT1165" s="247" t="s">
        <v>171</v>
      </c>
      <c r="AU1165" s="247" t="s">
        <v>134</v>
      </c>
      <c r="AV1165" s="13" t="s">
        <v>78</v>
      </c>
      <c r="AW1165" s="13" t="s">
        <v>33</v>
      </c>
      <c r="AX1165" s="13" t="s">
        <v>70</v>
      </c>
      <c r="AY1165" s="247" t="s">
        <v>126</v>
      </c>
    </row>
    <row r="1166" spans="2:65" s="11" customFormat="1" ht="13.5">
      <c r="B1166" s="210"/>
      <c r="C1166" s="211"/>
      <c r="D1166" s="208" t="s">
        <v>171</v>
      </c>
      <c r="E1166" s="212" t="s">
        <v>21</v>
      </c>
      <c r="F1166" s="213" t="s">
        <v>6975</v>
      </c>
      <c r="G1166" s="211"/>
      <c r="H1166" s="214">
        <v>168</v>
      </c>
      <c r="I1166" s="215"/>
      <c r="J1166" s="211"/>
      <c r="K1166" s="211"/>
      <c r="L1166" s="216"/>
      <c r="M1166" s="217"/>
      <c r="N1166" s="218"/>
      <c r="O1166" s="218"/>
      <c r="P1166" s="218"/>
      <c r="Q1166" s="218"/>
      <c r="R1166" s="218"/>
      <c r="S1166" s="218"/>
      <c r="T1166" s="219"/>
      <c r="AT1166" s="220" t="s">
        <v>171</v>
      </c>
      <c r="AU1166" s="220" t="s">
        <v>134</v>
      </c>
      <c r="AV1166" s="11" t="s">
        <v>134</v>
      </c>
      <c r="AW1166" s="11" t="s">
        <v>33</v>
      </c>
      <c r="AX1166" s="11" t="s">
        <v>70</v>
      </c>
      <c r="AY1166" s="220" t="s">
        <v>126</v>
      </c>
    </row>
    <row r="1167" spans="2:65" s="13" customFormat="1" ht="13.5">
      <c r="B1167" s="237"/>
      <c r="C1167" s="238"/>
      <c r="D1167" s="208" t="s">
        <v>171</v>
      </c>
      <c r="E1167" s="239" t="s">
        <v>21</v>
      </c>
      <c r="F1167" s="240" t="s">
        <v>6976</v>
      </c>
      <c r="G1167" s="238"/>
      <c r="H1167" s="241" t="s">
        <v>21</v>
      </c>
      <c r="I1167" s="242"/>
      <c r="J1167" s="238"/>
      <c r="K1167" s="238"/>
      <c r="L1167" s="243"/>
      <c r="M1167" s="244"/>
      <c r="N1167" s="245"/>
      <c r="O1167" s="245"/>
      <c r="P1167" s="245"/>
      <c r="Q1167" s="245"/>
      <c r="R1167" s="245"/>
      <c r="S1167" s="245"/>
      <c r="T1167" s="246"/>
      <c r="AT1167" s="247" t="s">
        <v>171</v>
      </c>
      <c r="AU1167" s="247" t="s">
        <v>134</v>
      </c>
      <c r="AV1167" s="13" t="s">
        <v>78</v>
      </c>
      <c r="AW1167" s="13" t="s">
        <v>33</v>
      </c>
      <c r="AX1167" s="13" t="s">
        <v>70</v>
      </c>
      <c r="AY1167" s="247" t="s">
        <v>126</v>
      </c>
    </row>
    <row r="1168" spans="2:65" s="11" customFormat="1" ht="13.5">
      <c r="B1168" s="210"/>
      <c r="C1168" s="211"/>
      <c r="D1168" s="208" t="s">
        <v>171</v>
      </c>
      <c r="E1168" s="212" t="s">
        <v>21</v>
      </c>
      <c r="F1168" s="213" t="s">
        <v>6977</v>
      </c>
      <c r="G1168" s="211"/>
      <c r="H1168" s="214">
        <v>126</v>
      </c>
      <c r="I1168" s="215"/>
      <c r="J1168" s="211"/>
      <c r="K1168" s="211"/>
      <c r="L1168" s="216"/>
      <c r="M1168" s="217"/>
      <c r="N1168" s="218"/>
      <c r="O1168" s="218"/>
      <c r="P1168" s="218"/>
      <c r="Q1168" s="218"/>
      <c r="R1168" s="218"/>
      <c r="S1168" s="218"/>
      <c r="T1168" s="219"/>
      <c r="AT1168" s="220" t="s">
        <v>171</v>
      </c>
      <c r="AU1168" s="220" t="s">
        <v>134</v>
      </c>
      <c r="AV1168" s="11" t="s">
        <v>134</v>
      </c>
      <c r="AW1168" s="11" t="s">
        <v>33</v>
      </c>
      <c r="AX1168" s="11" t="s">
        <v>70</v>
      </c>
      <c r="AY1168" s="220" t="s">
        <v>126</v>
      </c>
    </row>
    <row r="1169" spans="2:65" s="12" customFormat="1" ht="13.5">
      <c r="B1169" s="221"/>
      <c r="C1169" s="222"/>
      <c r="D1169" s="205" t="s">
        <v>171</v>
      </c>
      <c r="E1169" s="248" t="s">
        <v>21</v>
      </c>
      <c r="F1169" s="249" t="s">
        <v>174</v>
      </c>
      <c r="G1169" s="222"/>
      <c r="H1169" s="250">
        <v>294</v>
      </c>
      <c r="I1169" s="226"/>
      <c r="J1169" s="222"/>
      <c r="K1169" s="222"/>
      <c r="L1169" s="227"/>
      <c r="M1169" s="228"/>
      <c r="N1169" s="229"/>
      <c r="O1169" s="229"/>
      <c r="P1169" s="229"/>
      <c r="Q1169" s="229"/>
      <c r="R1169" s="229"/>
      <c r="S1169" s="229"/>
      <c r="T1169" s="230"/>
      <c r="AT1169" s="231" t="s">
        <v>171</v>
      </c>
      <c r="AU1169" s="231" t="s">
        <v>134</v>
      </c>
      <c r="AV1169" s="12" t="s">
        <v>133</v>
      </c>
      <c r="AW1169" s="12" t="s">
        <v>33</v>
      </c>
      <c r="AX1169" s="12" t="s">
        <v>78</v>
      </c>
      <c r="AY1169" s="231" t="s">
        <v>126</v>
      </c>
    </row>
    <row r="1170" spans="2:65" s="1" customFormat="1" ht="22.5" customHeight="1">
      <c r="B1170" s="41"/>
      <c r="C1170" s="193" t="s">
        <v>1521</v>
      </c>
      <c r="D1170" s="193" t="s">
        <v>129</v>
      </c>
      <c r="E1170" s="194" t="s">
        <v>6978</v>
      </c>
      <c r="F1170" s="195" t="s">
        <v>6979</v>
      </c>
      <c r="G1170" s="196" t="s">
        <v>308</v>
      </c>
      <c r="H1170" s="197">
        <v>63</v>
      </c>
      <c r="I1170" s="198"/>
      <c r="J1170" s="199">
        <f>ROUND(I1170*H1170,2)</f>
        <v>0</v>
      </c>
      <c r="K1170" s="195" t="s">
        <v>160</v>
      </c>
      <c r="L1170" s="61"/>
      <c r="M1170" s="200" t="s">
        <v>21</v>
      </c>
      <c r="N1170" s="201" t="s">
        <v>42</v>
      </c>
      <c r="O1170" s="42"/>
      <c r="P1170" s="202">
        <f>O1170*H1170</f>
        <v>0</v>
      </c>
      <c r="Q1170" s="202">
        <v>0</v>
      </c>
      <c r="R1170" s="202">
        <f>Q1170*H1170</f>
        <v>0</v>
      </c>
      <c r="S1170" s="202">
        <v>0</v>
      </c>
      <c r="T1170" s="203">
        <f>S1170*H1170</f>
        <v>0</v>
      </c>
      <c r="AR1170" s="24" t="s">
        <v>133</v>
      </c>
      <c r="AT1170" s="24" t="s">
        <v>129</v>
      </c>
      <c r="AU1170" s="24" t="s">
        <v>134</v>
      </c>
      <c r="AY1170" s="24" t="s">
        <v>126</v>
      </c>
      <c r="BE1170" s="204">
        <f>IF(N1170="základní",J1170,0)</f>
        <v>0</v>
      </c>
      <c r="BF1170" s="204">
        <f>IF(N1170="snížená",J1170,0)</f>
        <v>0</v>
      </c>
      <c r="BG1170" s="204">
        <f>IF(N1170="zákl. přenesená",J1170,0)</f>
        <v>0</v>
      </c>
      <c r="BH1170" s="204">
        <f>IF(N1170="sníž. přenesená",J1170,0)</f>
        <v>0</v>
      </c>
      <c r="BI1170" s="204">
        <f>IF(N1170="nulová",J1170,0)</f>
        <v>0</v>
      </c>
      <c r="BJ1170" s="24" t="s">
        <v>134</v>
      </c>
      <c r="BK1170" s="204">
        <f>ROUND(I1170*H1170,2)</f>
        <v>0</v>
      </c>
      <c r="BL1170" s="24" t="s">
        <v>133</v>
      </c>
      <c r="BM1170" s="24" t="s">
        <v>1524</v>
      </c>
    </row>
    <row r="1171" spans="2:65" s="1" customFormat="1" ht="13.5">
      <c r="B1171" s="41"/>
      <c r="C1171" s="63"/>
      <c r="D1171" s="208" t="s">
        <v>135</v>
      </c>
      <c r="E1171" s="63"/>
      <c r="F1171" s="209" t="s">
        <v>6980</v>
      </c>
      <c r="G1171" s="63"/>
      <c r="H1171" s="63"/>
      <c r="I1171" s="163"/>
      <c r="J1171" s="63"/>
      <c r="K1171" s="63"/>
      <c r="L1171" s="61"/>
      <c r="M1171" s="207"/>
      <c r="N1171" s="42"/>
      <c r="O1171" s="42"/>
      <c r="P1171" s="42"/>
      <c r="Q1171" s="42"/>
      <c r="R1171" s="42"/>
      <c r="S1171" s="42"/>
      <c r="T1171" s="78"/>
      <c r="AT1171" s="24" t="s">
        <v>135</v>
      </c>
      <c r="AU1171" s="24" t="s">
        <v>134</v>
      </c>
    </row>
    <row r="1172" spans="2:65" s="1" customFormat="1" ht="135">
      <c r="B1172" s="41"/>
      <c r="C1172" s="63"/>
      <c r="D1172" s="208" t="s">
        <v>299</v>
      </c>
      <c r="E1172" s="63"/>
      <c r="F1172" s="236" t="s">
        <v>6973</v>
      </c>
      <c r="G1172" s="63"/>
      <c r="H1172" s="63"/>
      <c r="I1172" s="163"/>
      <c r="J1172" s="63"/>
      <c r="K1172" s="63"/>
      <c r="L1172" s="61"/>
      <c r="M1172" s="207"/>
      <c r="N1172" s="42"/>
      <c r="O1172" s="42"/>
      <c r="P1172" s="42"/>
      <c r="Q1172" s="42"/>
      <c r="R1172" s="42"/>
      <c r="S1172" s="42"/>
      <c r="T1172" s="78"/>
      <c r="AT1172" s="24" t="s">
        <v>299</v>
      </c>
      <c r="AU1172" s="24" t="s">
        <v>134</v>
      </c>
    </row>
    <row r="1173" spans="2:65" s="13" customFormat="1" ht="13.5">
      <c r="B1173" s="237"/>
      <c r="C1173" s="238"/>
      <c r="D1173" s="208" t="s">
        <v>171</v>
      </c>
      <c r="E1173" s="239" t="s">
        <v>21</v>
      </c>
      <c r="F1173" s="240" t="s">
        <v>6981</v>
      </c>
      <c r="G1173" s="238"/>
      <c r="H1173" s="241" t="s">
        <v>21</v>
      </c>
      <c r="I1173" s="242"/>
      <c r="J1173" s="238"/>
      <c r="K1173" s="238"/>
      <c r="L1173" s="243"/>
      <c r="M1173" s="244"/>
      <c r="N1173" s="245"/>
      <c r="O1173" s="245"/>
      <c r="P1173" s="245"/>
      <c r="Q1173" s="245"/>
      <c r="R1173" s="245"/>
      <c r="S1173" s="245"/>
      <c r="T1173" s="246"/>
      <c r="AT1173" s="247" t="s">
        <v>171</v>
      </c>
      <c r="AU1173" s="247" t="s">
        <v>134</v>
      </c>
      <c r="AV1173" s="13" t="s">
        <v>78</v>
      </c>
      <c r="AW1173" s="13" t="s">
        <v>33</v>
      </c>
      <c r="AX1173" s="13" t="s">
        <v>70</v>
      </c>
      <c r="AY1173" s="247" t="s">
        <v>126</v>
      </c>
    </row>
    <row r="1174" spans="2:65" s="11" customFormat="1" ht="13.5">
      <c r="B1174" s="210"/>
      <c r="C1174" s="211"/>
      <c r="D1174" s="208" t="s">
        <v>171</v>
      </c>
      <c r="E1174" s="212" t="s">
        <v>21</v>
      </c>
      <c r="F1174" s="213" t="s">
        <v>6982</v>
      </c>
      <c r="G1174" s="211"/>
      <c r="H1174" s="214">
        <v>63</v>
      </c>
      <c r="I1174" s="215"/>
      <c r="J1174" s="211"/>
      <c r="K1174" s="211"/>
      <c r="L1174" s="216"/>
      <c r="M1174" s="217"/>
      <c r="N1174" s="218"/>
      <c r="O1174" s="218"/>
      <c r="P1174" s="218"/>
      <c r="Q1174" s="218"/>
      <c r="R1174" s="218"/>
      <c r="S1174" s="218"/>
      <c r="T1174" s="219"/>
      <c r="AT1174" s="220" t="s">
        <v>171</v>
      </c>
      <c r="AU1174" s="220" t="s">
        <v>134</v>
      </c>
      <c r="AV1174" s="11" t="s">
        <v>134</v>
      </c>
      <c r="AW1174" s="11" t="s">
        <v>33</v>
      </c>
      <c r="AX1174" s="11" t="s">
        <v>70</v>
      </c>
      <c r="AY1174" s="220" t="s">
        <v>126</v>
      </c>
    </row>
    <row r="1175" spans="2:65" s="12" customFormat="1" ht="13.5">
      <c r="B1175" s="221"/>
      <c r="C1175" s="222"/>
      <c r="D1175" s="208" t="s">
        <v>171</v>
      </c>
      <c r="E1175" s="223" t="s">
        <v>21</v>
      </c>
      <c r="F1175" s="224" t="s">
        <v>174</v>
      </c>
      <c r="G1175" s="222"/>
      <c r="H1175" s="225">
        <v>63</v>
      </c>
      <c r="I1175" s="226"/>
      <c r="J1175" s="222"/>
      <c r="K1175" s="222"/>
      <c r="L1175" s="227"/>
      <c r="M1175" s="228"/>
      <c r="N1175" s="229"/>
      <c r="O1175" s="229"/>
      <c r="P1175" s="229"/>
      <c r="Q1175" s="229"/>
      <c r="R1175" s="229"/>
      <c r="S1175" s="229"/>
      <c r="T1175" s="230"/>
      <c r="AT1175" s="231" t="s">
        <v>171</v>
      </c>
      <c r="AU1175" s="231" t="s">
        <v>134</v>
      </c>
      <c r="AV1175" s="12" t="s">
        <v>133</v>
      </c>
      <c r="AW1175" s="12" t="s">
        <v>33</v>
      </c>
      <c r="AX1175" s="12" t="s">
        <v>78</v>
      </c>
      <c r="AY1175" s="231" t="s">
        <v>126</v>
      </c>
    </row>
    <row r="1176" spans="2:65" s="10" customFormat="1" ht="29.85" customHeight="1">
      <c r="B1176" s="176"/>
      <c r="C1176" s="177"/>
      <c r="D1176" s="190" t="s">
        <v>69</v>
      </c>
      <c r="E1176" s="191" t="s">
        <v>1729</v>
      </c>
      <c r="F1176" s="191" t="s">
        <v>1730</v>
      </c>
      <c r="G1176" s="177"/>
      <c r="H1176" s="177"/>
      <c r="I1176" s="180"/>
      <c r="J1176" s="192">
        <f>BK1176</f>
        <v>0</v>
      </c>
      <c r="K1176" s="177"/>
      <c r="L1176" s="182"/>
      <c r="M1176" s="183"/>
      <c r="N1176" s="184"/>
      <c r="O1176" s="184"/>
      <c r="P1176" s="185">
        <f>SUM(P1177:P1194)</f>
        <v>0</v>
      </c>
      <c r="Q1176" s="184"/>
      <c r="R1176" s="185">
        <f>SUM(R1177:R1194)</f>
        <v>0</v>
      </c>
      <c r="S1176" s="184"/>
      <c r="T1176" s="186">
        <f>SUM(T1177:T1194)</f>
        <v>0</v>
      </c>
      <c r="AR1176" s="187" t="s">
        <v>78</v>
      </c>
      <c r="AT1176" s="188" t="s">
        <v>69</v>
      </c>
      <c r="AU1176" s="188" t="s">
        <v>78</v>
      </c>
      <c r="AY1176" s="187" t="s">
        <v>126</v>
      </c>
      <c r="BK1176" s="189">
        <f>SUM(BK1177:BK1194)</f>
        <v>0</v>
      </c>
    </row>
    <row r="1177" spans="2:65" s="1" customFormat="1" ht="22.5" customHeight="1">
      <c r="B1177" s="41"/>
      <c r="C1177" s="193" t="s">
        <v>901</v>
      </c>
      <c r="D1177" s="193" t="s">
        <v>129</v>
      </c>
      <c r="E1177" s="194" t="s">
        <v>1731</v>
      </c>
      <c r="F1177" s="195" t="s">
        <v>1732</v>
      </c>
      <c r="G1177" s="196" t="s">
        <v>380</v>
      </c>
      <c r="H1177" s="197">
        <v>1124.5429999999999</v>
      </c>
      <c r="I1177" s="198"/>
      <c r="J1177" s="199">
        <f>ROUND(I1177*H1177,2)</f>
        <v>0</v>
      </c>
      <c r="K1177" s="195" t="s">
        <v>21</v>
      </c>
      <c r="L1177" s="61"/>
      <c r="M1177" s="200" t="s">
        <v>21</v>
      </c>
      <c r="N1177" s="201" t="s">
        <v>42</v>
      </c>
      <c r="O1177" s="42"/>
      <c r="P1177" s="202">
        <f>O1177*H1177</f>
        <v>0</v>
      </c>
      <c r="Q1177" s="202">
        <v>0</v>
      </c>
      <c r="R1177" s="202">
        <f>Q1177*H1177</f>
        <v>0</v>
      </c>
      <c r="S1177" s="202">
        <v>0</v>
      </c>
      <c r="T1177" s="203">
        <f>S1177*H1177</f>
        <v>0</v>
      </c>
      <c r="AR1177" s="24" t="s">
        <v>133</v>
      </c>
      <c r="AT1177" s="24" t="s">
        <v>129</v>
      </c>
      <c r="AU1177" s="24" t="s">
        <v>134</v>
      </c>
      <c r="AY1177" s="24" t="s">
        <v>126</v>
      </c>
      <c r="BE1177" s="204">
        <f>IF(N1177="základní",J1177,0)</f>
        <v>0</v>
      </c>
      <c r="BF1177" s="204">
        <f>IF(N1177="snížená",J1177,0)</f>
        <v>0</v>
      </c>
      <c r="BG1177" s="204">
        <f>IF(N1177="zákl. přenesená",J1177,0)</f>
        <v>0</v>
      </c>
      <c r="BH1177" s="204">
        <f>IF(N1177="sníž. přenesená",J1177,0)</f>
        <v>0</v>
      </c>
      <c r="BI1177" s="204">
        <f>IF(N1177="nulová",J1177,0)</f>
        <v>0</v>
      </c>
      <c r="BJ1177" s="24" t="s">
        <v>134</v>
      </c>
      <c r="BK1177" s="204">
        <f>ROUND(I1177*H1177,2)</f>
        <v>0</v>
      </c>
      <c r="BL1177" s="24" t="s">
        <v>133</v>
      </c>
      <c r="BM1177" s="24" t="s">
        <v>1527</v>
      </c>
    </row>
    <row r="1178" spans="2:65" s="1" customFormat="1" ht="13.5">
      <c r="B1178" s="41"/>
      <c r="C1178" s="63"/>
      <c r="D1178" s="205" t="s">
        <v>135</v>
      </c>
      <c r="E1178" s="63"/>
      <c r="F1178" s="206" t="s">
        <v>1732</v>
      </c>
      <c r="G1178" s="63"/>
      <c r="H1178" s="63"/>
      <c r="I1178" s="163"/>
      <c r="J1178" s="63"/>
      <c r="K1178" s="63"/>
      <c r="L1178" s="61"/>
      <c r="M1178" s="207"/>
      <c r="N1178" s="42"/>
      <c r="O1178" s="42"/>
      <c r="P1178" s="42"/>
      <c r="Q1178" s="42"/>
      <c r="R1178" s="42"/>
      <c r="S1178" s="42"/>
      <c r="T1178" s="78"/>
      <c r="AT1178" s="24" t="s">
        <v>135</v>
      </c>
      <c r="AU1178" s="24" t="s">
        <v>134</v>
      </c>
    </row>
    <row r="1179" spans="2:65" s="1" customFormat="1" ht="22.5" customHeight="1">
      <c r="B1179" s="41"/>
      <c r="C1179" s="193" t="s">
        <v>1528</v>
      </c>
      <c r="D1179" s="193" t="s">
        <v>129</v>
      </c>
      <c r="E1179" s="194" t="s">
        <v>1735</v>
      </c>
      <c r="F1179" s="195" t="s">
        <v>1736</v>
      </c>
      <c r="G1179" s="196" t="s">
        <v>380</v>
      </c>
      <c r="H1179" s="197">
        <v>2249.0859999999998</v>
      </c>
      <c r="I1179" s="198"/>
      <c r="J1179" s="199">
        <f>ROUND(I1179*H1179,2)</f>
        <v>0</v>
      </c>
      <c r="K1179" s="195" t="s">
        <v>21</v>
      </c>
      <c r="L1179" s="61"/>
      <c r="M1179" s="200" t="s">
        <v>21</v>
      </c>
      <c r="N1179" s="201" t="s">
        <v>42</v>
      </c>
      <c r="O1179" s="42"/>
      <c r="P1179" s="202">
        <f>O1179*H1179</f>
        <v>0</v>
      </c>
      <c r="Q1179" s="202">
        <v>0</v>
      </c>
      <c r="R1179" s="202">
        <f>Q1179*H1179</f>
        <v>0</v>
      </c>
      <c r="S1179" s="202">
        <v>0</v>
      </c>
      <c r="T1179" s="203">
        <f>S1179*H1179</f>
        <v>0</v>
      </c>
      <c r="AR1179" s="24" t="s">
        <v>133</v>
      </c>
      <c r="AT1179" s="24" t="s">
        <v>129</v>
      </c>
      <c r="AU1179" s="24" t="s">
        <v>134</v>
      </c>
      <c r="AY1179" s="24" t="s">
        <v>126</v>
      </c>
      <c r="BE1179" s="204">
        <f>IF(N1179="základní",J1179,0)</f>
        <v>0</v>
      </c>
      <c r="BF1179" s="204">
        <f>IF(N1179="snížená",J1179,0)</f>
        <v>0</v>
      </c>
      <c r="BG1179" s="204">
        <f>IF(N1179="zákl. přenesená",J1179,0)</f>
        <v>0</v>
      </c>
      <c r="BH1179" s="204">
        <f>IF(N1179="sníž. přenesená",J1179,0)</f>
        <v>0</v>
      </c>
      <c r="BI1179" s="204">
        <f>IF(N1179="nulová",J1179,0)</f>
        <v>0</v>
      </c>
      <c r="BJ1179" s="24" t="s">
        <v>134</v>
      </c>
      <c r="BK1179" s="204">
        <f>ROUND(I1179*H1179,2)</f>
        <v>0</v>
      </c>
      <c r="BL1179" s="24" t="s">
        <v>133</v>
      </c>
      <c r="BM1179" s="24" t="s">
        <v>1531</v>
      </c>
    </row>
    <row r="1180" spans="2:65" s="1" customFormat="1" ht="13.5">
      <c r="B1180" s="41"/>
      <c r="C1180" s="63"/>
      <c r="D1180" s="208" t="s">
        <v>135</v>
      </c>
      <c r="E1180" s="63"/>
      <c r="F1180" s="209" t="s">
        <v>1736</v>
      </c>
      <c r="G1180" s="63"/>
      <c r="H1180" s="63"/>
      <c r="I1180" s="163"/>
      <c r="J1180" s="63"/>
      <c r="K1180" s="63"/>
      <c r="L1180" s="61"/>
      <c r="M1180" s="207"/>
      <c r="N1180" s="42"/>
      <c r="O1180" s="42"/>
      <c r="P1180" s="42"/>
      <c r="Q1180" s="42"/>
      <c r="R1180" s="42"/>
      <c r="S1180" s="42"/>
      <c r="T1180" s="78"/>
      <c r="AT1180" s="24" t="s">
        <v>135</v>
      </c>
      <c r="AU1180" s="24" t="s">
        <v>134</v>
      </c>
    </row>
    <row r="1181" spans="2:65" s="11" customFormat="1" ht="13.5">
      <c r="B1181" s="210"/>
      <c r="C1181" s="211"/>
      <c r="D1181" s="208" t="s">
        <v>171</v>
      </c>
      <c r="E1181" s="212" t="s">
        <v>21</v>
      </c>
      <c r="F1181" s="213" t="s">
        <v>6983</v>
      </c>
      <c r="G1181" s="211"/>
      <c r="H1181" s="214">
        <v>2249.0859999999998</v>
      </c>
      <c r="I1181" s="215"/>
      <c r="J1181" s="211"/>
      <c r="K1181" s="211"/>
      <c r="L1181" s="216"/>
      <c r="M1181" s="217"/>
      <c r="N1181" s="218"/>
      <c r="O1181" s="218"/>
      <c r="P1181" s="218"/>
      <c r="Q1181" s="218"/>
      <c r="R1181" s="218"/>
      <c r="S1181" s="218"/>
      <c r="T1181" s="219"/>
      <c r="AT1181" s="220" t="s">
        <v>171</v>
      </c>
      <c r="AU1181" s="220" t="s">
        <v>134</v>
      </c>
      <c r="AV1181" s="11" t="s">
        <v>134</v>
      </c>
      <c r="AW1181" s="11" t="s">
        <v>33</v>
      </c>
      <c r="AX1181" s="11" t="s">
        <v>70</v>
      </c>
      <c r="AY1181" s="220" t="s">
        <v>126</v>
      </c>
    </row>
    <row r="1182" spans="2:65" s="12" customFormat="1" ht="13.5">
      <c r="B1182" s="221"/>
      <c r="C1182" s="222"/>
      <c r="D1182" s="205" t="s">
        <v>171</v>
      </c>
      <c r="E1182" s="248" t="s">
        <v>21</v>
      </c>
      <c r="F1182" s="249" t="s">
        <v>174</v>
      </c>
      <c r="G1182" s="222"/>
      <c r="H1182" s="250">
        <v>2249.0859999999998</v>
      </c>
      <c r="I1182" s="226"/>
      <c r="J1182" s="222"/>
      <c r="K1182" s="222"/>
      <c r="L1182" s="227"/>
      <c r="M1182" s="228"/>
      <c r="N1182" s="229"/>
      <c r="O1182" s="229"/>
      <c r="P1182" s="229"/>
      <c r="Q1182" s="229"/>
      <c r="R1182" s="229"/>
      <c r="S1182" s="229"/>
      <c r="T1182" s="230"/>
      <c r="AT1182" s="231" t="s">
        <v>171</v>
      </c>
      <c r="AU1182" s="231" t="s">
        <v>134</v>
      </c>
      <c r="AV1182" s="12" t="s">
        <v>133</v>
      </c>
      <c r="AW1182" s="12" t="s">
        <v>33</v>
      </c>
      <c r="AX1182" s="12" t="s">
        <v>78</v>
      </c>
      <c r="AY1182" s="231" t="s">
        <v>126</v>
      </c>
    </row>
    <row r="1183" spans="2:65" s="1" customFormat="1" ht="22.5" customHeight="1">
      <c r="B1183" s="41"/>
      <c r="C1183" s="193" t="s">
        <v>912</v>
      </c>
      <c r="D1183" s="193" t="s">
        <v>129</v>
      </c>
      <c r="E1183" s="194" t="s">
        <v>1746</v>
      </c>
      <c r="F1183" s="195" t="s">
        <v>1747</v>
      </c>
      <c r="G1183" s="196" t="s">
        <v>380</v>
      </c>
      <c r="H1183" s="197">
        <v>1124.5429999999999</v>
      </c>
      <c r="I1183" s="198"/>
      <c r="J1183" s="199">
        <f>ROUND(I1183*H1183,2)</f>
        <v>0</v>
      </c>
      <c r="K1183" s="195" t="s">
        <v>21</v>
      </c>
      <c r="L1183" s="61"/>
      <c r="M1183" s="200" t="s">
        <v>21</v>
      </c>
      <c r="N1183" s="201" t="s">
        <v>42</v>
      </c>
      <c r="O1183" s="42"/>
      <c r="P1183" s="202">
        <f>O1183*H1183</f>
        <v>0</v>
      </c>
      <c r="Q1183" s="202">
        <v>0</v>
      </c>
      <c r="R1183" s="202">
        <f>Q1183*H1183</f>
        <v>0</v>
      </c>
      <c r="S1183" s="202">
        <v>0</v>
      </c>
      <c r="T1183" s="203">
        <f>S1183*H1183</f>
        <v>0</v>
      </c>
      <c r="AR1183" s="24" t="s">
        <v>133</v>
      </c>
      <c r="AT1183" s="24" t="s">
        <v>129</v>
      </c>
      <c r="AU1183" s="24" t="s">
        <v>134</v>
      </c>
      <c r="AY1183" s="24" t="s">
        <v>126</v>
      </c>
      <c r="BE1183" s="204">
        <f>IF(N1183="základní",J1183,0)</f>
        <v>0</v>
      </c>
      <c r="BF1183" s="204">
        <f>IF(N1183="snížená",J1183,0)</f>
        <v>0</v>
      </c>
      <c r="BG1183" s="204">
        <f>IF(N1183="zákl. přenesená",J1183,0)</f>
        <v>0</v>
      </c>
      <c r="BH1183" s="204">
        <f>IF(N1183="sníž. přenesená",J1183,0)</f>
        <v>0</v>
      </c>
      <c r="BI1183" s="204">
        <f>IF(N1183="nulová",J1183,0)</f>
        <v>0</v>
      </c>
      <c r="BJ1183" s="24" t="s">
        <v>134</v>
      </c>
      <c r="BK1183" s="204">
        <f>ROUND(I1183*H1183,2)</f>
        <v>0</v>
      </c>
      <c r="BL1183" s="24" t="s">
        <v>133</v>
      </c>
      <c r="BM1183" s="24" t="s">
        <v>1534</v>
      </c>
    </row>
    <row r="1184" spans="2:65" s="1" customFormat="1" ht="13.5">
      <c r="B1184" s="41"/>
      <c r="C1184" s="63"/>
      <c r="D1184" s="205" t="s">
        <v>135</v>
      </c>
      <c r="E1184" s="63"/>
      <c r="F1184" s="206" t="s">
        <v>1747</v>
      </c>
      <c r="G1184" s="63"/>
      <c r="H1184" s="63"/>
      <c r="I1184" s="163"/>
      <c r="J1184" s="63"/>
      <c r="K1184" s="63"/>
      <c r="L1184" s="61"/>
      <c r="M1184" s="207"/>
      <c r="N1184" s="42"/>
      <c r="O1184" s="42"/>
      <c r="P1184" s="42"/>
      <c r="Q1184" s="42"/>
      <c r="R1184" s="42"/>
      <c r="S1184" s="42"/>
      <c r="T1184" s="78"/>
      <c r="AT1184" s="24" t="s">
        <v>135</v>
      </c>
      <c r="AU1184" s="24" t="s">
        <v>134</v>
      </c>
    </row>
    <row r="1185" spans="2:65" s="1" customFormat="1" ht="22.5" customHeight="1">
      <c r="B1185" s="41"/>
      <c r="C1185" s="193" t="s">
        <v>1535</v>
      </c>
      <c r="D1185" s="193" t="s">
        <v>129</v>
      </c>
      <c r="E1185" s="194" t="s">
        <v>1750</v>
      </c>
      <c r="F1185" s="195" t="s">
        <v>1751</v>
      </c>
      <c r="G1185" s="196" t="s">
        <v>380</v>
      </c>
      <c r="H1185" s="197">
        <v>4498.1719999999996</v>
      </c>
      <c r="I1185" s="198"/>
      <c r="J1185" s="199">
        <f>ROUND(I1185*H1185,2)</f>
        <v>0</v>
      </c>
      <c r="K1185" s="195" t="s">
        <v>21</v>
      </c>
      <c r="L1185" s="61"/>
      <c r="M1185" s="200" t="s">
        <v>21</v>
      </c>
      <c r="N1185" s="201" t="s">
        <v>42</v>
      </c>
      <c r="O1185" s="42"/>
      <c r="P1185" s="202">
        <f>O1185*H1185</f>
        <v>0</v>
      </c>
      <c r="Q1185" s="202">
        <v>0</v>
      </c>
      <c r="R1185" s="202">
        <f>Q1185*H1185</f>
        <v>0</v>
      </c>
      <c r="S1185" s="202">
        <v>0</v>
      </c>
      <c r="T1185" s="203">
        <f>S1185*H1185</f>
        <v>0</v>
      </c>
      <c r="AR1185" s="24" t="s">
        <v>133</v>
      </c>
      <c r="AT1185" s="24" t="s">
        <v>129</v>
      </c>
      <c r="AU1185" s="24" t="s">
        <v>134</v>
      </c>
      <c r="AY1185" s="24" t="s">
        <v>126</v>
      </c>
      <c r="BE1185" s="204">
        <f>IF(N1185="základní",J1185,0)</f>
        <v>0</v>
      </c>
      <c r="BF1185" s="204">
        <f>IF(N1185="snížená",J1185,0)</f>
        <v>0</v>
      </c>
      <c r="BG1185" s="204">
        <f>IF(N1185="zákl. přenesená",J1185,0)</f>
        <v>0</v>
      </c>
      <c r="BH1185" s="204">
        <f>IF(N1185="sníž. přenesená",J1185,0)</f>
        <v>0</v>
      </c>
      <c r="BI1185" s="204">
        <f>IF(N1185="nulová",J1185,0)</f>
        <v>0</v>
      </c>
      <c r="BJ1185" s="24" t="s">
        <v>134</v>
      </c>
      <c r="BK1185" s="204">
        <f>ROUND(I1185*H1185,2)</f>
        <v>0</v>
      </c>
      <c r="BL1185" s="24" t="s">
        <v>133</v>
      </c>
      <c r="BM1185" s="24" t="s">
        <v>1538</v>
      </c>
    </row>
    <row r="1186" spans="2:65" s="1" customFormat="1" ht="13.5">
      <c r="B1186" s="41"/>
      <c r="C1186" s="63"/>
      <c r="D1186" s="205" t="s">
        <v>135</v>
      </c>
      <c r="E1186" s="63"/>
      <c r="F1186" s="206" t="s">
        <v>1751</v>
      </c>
      <c r="G1186" s="63"/>
      <c r="H1186" s="63"/>
      <c r="I1186" s="163"/>
      <c r="J1186" s="63"/>
      <c r="K1186" s="63"/>
      <c r="L1186" s="61"/>
      <c r="M1186" s="207"/>
      <c r="N1186" s="42"/>
      <c r="O1186" s="42"/>
      <c r="P1186" s="42"/>
      <c r="Q1186" s="42"/>
      <c r="R1186" s="42"/>
      <c r="S1186" s="42"/>
      <c r="T1186" s="78"/>
      <c r="AT1186" s="24" t="s">
        <v>135</v>
      </c>
      <c r="AU1186" s="24" t="s">
        <v>134</v>
      </c>
    </row>
    <row r="1187" spans="2:65" s="1" customFormat="1" ht="22.5" customHeight="1">
      <c r="B1187" s="41"/>
      <c r="C1187" s="193" t="s">
        <v>916</v>
      </c>
      <c r="D1187" s="193" t="s">
        <v>129</v>
      </c>
      <c r="E1187" s="194" t="s">
        <v>1739</v>
      </c>
      <c r="F1187" s="195" t="s">
        <v>1740</v>
      </c>
      <c r="G1187" s="196" t="s">
        <v>380</v>
      </c>
      <c r="H1187" s="197">
        <v>1124.5429999999999</v>
      </c>
      <c r="I1187" s="198"/>
      <c r="J1187" s="199">
        <f>ROUND(I1187*H1187,2)</f>
        <v>0</v>
      </c>
      <c r="K1187" s="195" t="s">
        <v>21</v>
      </c>
      <c r="L1187" s="61"/>
      <c r="M1187" s="200" t="s">
        <v>21</v>
      </c>
      <c r="N1187" s="201" t="s">
        <v>42</v>
      </c>
      <c r="O1187" s="42"/>
      <c r="P1187" s="202">
        <f>O1187*H1187</f>
        <v>0</v>
      </c>
      <c r="Q1187" s="202">
        <v>0</v>
      </c>
      <c r="R1187" s="202">
        <f>Q1187*H1187</f>
        <v>0</v>
      </c>
      <c r="S1187" s="202">
        <v>0</v>
      </c>
      <c r="T1187" s="203">
        <f>S1187*H1187</f>
        <v>0</v>
      </c>
      <c r="AR1187" s="24" t="s">
        <v>133</v>
      </c>
      <c r="AT1187" s="24" t="s">
        <v>129</v>
      </c>
      <c r="AU1187" s="24" t="s">
        <v>134</v>
      </c>
      <c r="AY1187" s="24" t="s">
        <v>126</v>
      </c>
      <c r="BE1187" s="204">
        <f>IF(N1187="základní",J1187,0)</f>
        <v>0</v>
      </c>
      <c r="BF1187" s="204">
        <f>IF(N1187="snížená",J1187,0)</f>
        <v>0</v>
      </c>
      <c r="BG1187" s="204">
        <f>IF(N1187="zákl. přenesená",J1187,0)</f>
        <v>0</v>
      </c>
      <c r="BH1187" s="204">
        <f>IF(N1187="sníž. přenesená",J1187,0)</f>
        <v>0</v>
      </c>
      <c r="BI1187" s="204">
        <f>IF(N1187="nulová",J1187,0)</f>
        <v>0</v>
      </c>
      <c r="BJ1187" s="24" t="s">
        <v>134</v>
      </c>
      <c r="BK1187" s="204">
        <f>ROUND(I1187*H1187,2)</f>
        <v>0</v>
      </c>
      <c r="BL1187" s="24" t="s">
        <v>133</v>
      </c>
      <c r="BM1187" s="24" t="s">
        <v>1541</v>
      </c>
    </row>
    <row r="1188" spans="2:65" s="1" customFormat="1" ht="13.5">
      <c r="B1188" s="41"/>
      <c r="C1188" s="63"/>
      <c r="D1188" s="205" t="s">
        <v>135</v>
      </c>
      <c r="E1188" s="63"/>
      <c r="F1188" s="206" t="s">
        <v>1740</v>
      </c>
      <c r="G1188" s="63"/>
      <c r="H1188" s="63"/>
      <c r="I1188" s="163"/>
      <c r="J1188" s="63"/>
      <c r="K1188" s="63"/>
      <c r="L1188" s="61"/>
      <c r="M1188" s="207"/>
      <c r="N1188" s="42"/>
      <c r="O1188" s="42"/>
      <c r="P1188" s="42"/>
      <c r="Q1188" s="42"/>
      <c r="R1188" s="42"/>
      <c r="S1188" s="42"/>
      <c r="T1188" s="78"/>
      <c r="AT1188" s="24" t="s">
        <v>135</v>
      </c>
      <c r="AU1188" s="24" t="s">
        <v>134</v>
      </c>
    </row>
    <row r="1189" spans="2:65" s="1" customFormat="1" ht="22.5" customHeight="1">
      <c r="B1189" s="41"/>
      <c r="C1189" s="193" t="s">
        <v>1542</v>
      </c>
      <c r="D1189" s="193" t="s">
        <v>129</v>
      </c>
      <c r="E1189" s="194" t="s">
        <v>1743</v>
      </c>
      <c r="F1189" s="195" t="s">
        <v>1744</v>
      </c>
      <c r="G1189" s="196" t="s">
        <v>380</v>
      </c>
      <c r="H1189" s="197">
        <v>26989.031999999999</v>
      </c>
      <c r="I1189" s="198"/>
      <c r="J1189" s="199">
        <f>ROUND(I1189*H1189,2)</f>
        <v>0</v>
      </c>
      <c r="K1189" s="195" t="s">
        <v>21</v>
      </c>
      <c r="L1189" s="61"/>
      <c r="M1189" s="200" t="s">
        <v>21</v>
      </c>
      <c r="N1189" s="201" t="s">
        <v>42</v>
      </c>
      <c r="O1189" s="42"/>
      <c r="P1189" s="202">
        <f>O1189*H1189</f>
        <v>0</v>
      </c>
      <c r="Q1189" s="202">
        <v>0</v>
      </c>
      <c r="R1189" s="202">
        <f>Q1189*H1189</f>
        <v>0</v>
      </c>
      <c r="S1189" s="202">
        <v>0</v>
      </c>
      <c r="T1189" s="203">
        <f>S1189*H1189</f>
        <v>0</v>
      </c>
      <c r="AR1189" s="24" t="s">
        <v>133</v>
      </c>
      <c r="AT1189" s="24" t="s">
        <v>129</v>
      </c>
      <c r="AU1189" s="24" t="s">
        <v>134</v>
      </c>
      <c r="AY1189" s="24" t="s">
        <v>126</v>
      </c>
      <c r="BE1189" s="204">
        <f>IF(N1189="základní",J1189,0)</f>
        <v>0</v>
      </c>
      <c r="BF1189" s="204">
        <f>IF(N1189="snížená",J1189,0)</f>
        <v>0</v>
      </c>
      <c r="BG1189" s="204">
        <f>IF(N1189="zákl. přenesená",J1189,0)</f>
        <v>0</v>
      </c>
      <c r="BH1189" s="204">
        <f>IF(N1189="sníž. přenesená",J1189,0)</f>
        <v>0</v>
      </c>
      <c r="BI1189" s="204">
        <f>IF(N1189="nulová",J1189,0)</f>
        <v>0</v>
      </c>
      <c r="BJ1189" s="24" t="s">
        <v>134</v>
      </c>
      <c r="BK1189" s="204">
        <f>ROUND(I1189*H1189,2)</f>
        <v>0</v>
      </c>
      <c r="BL1189" s="24" t="s">
        <v>133</v>
      </c>
      <c r="BM1189" s="24" t="s">
        <v>1545</v>
      </c>
    </row>
    <row r="1190" spans="2:65" s="1" customFormat="1" ht="13.5">
      <c r="B1190" s="41"/>
      <c r="C1190" s="63"/>
      <c r="D1190" s="208" t="s">
        <v>135</v>
      </c>
      <c r="E1190" s="63"/>
      <c r="F1190" s="209" t="s">
        <v>1744</v>
      </c>
      <c r="G1190" s="63"/>
      <c r="H1190" s="63"/>
      <c r="I1190" s="163"/>
      <c r="J1190" s="63"/>
      <c r="K1190" s="63"/>
      <c r="L1190" s="61"/>
      <c r="M1190" s="207"/>
      <c r="N1190" s="42"/>
      <c r="O1190" s="42"/>
      <c r="P1190" s="42"/>
      <c r="Q1190" s="42"/>
      <c r="R1190" s="42"/>
      <c r="S1190" s="42"/>
      <c r="T1190" s="78"/>
      <c r="AT1190" s="24" t="s">
        <v>135</v>
      </c>
      <c r="AU1190" s="24" t="s">
        <v>134</v>
      </c>
    </row>
    <row r="1191" spans="2:65" s="11" customFormat="1" ht="13.5">
      <c r="B1191" s="210"/>
      <c r="C1191" s="211"/>
      <c r="D1191" s="208" t="s">
        <v>171</v>
      </c>
      <c r="E1191" s="212" t="s">
        <v>21</v>
      </c>
      <c r="F1191" s="213" t="s">
        <v>6984</v>
      </c>
      <c r="G1191" s="211"/>
      <c r="H1191" s="214">
        <v>26989.031999999999</v>
      </c>
      <c r="I1191" s="215"/>
      <c r="J1191" s="211"/>
      <c r="K1191" s="211"/>
      <c r="L1191" s="216"/>
      <c r="M1191" s="217"/>
      <c r="N1191" s="218"/>
      <c r="O1191" s="218"/>
      <c r="P1191" s="218"/>
      <c r="Q1191" s="218"/>
      <c r="R1191" s="218"/>
      <c r="S1191" s="218"/>
      <c r="T1191" s="219"/>
      <c r="AT1191" s="220" t="s">
        <v>171</v>
      </c>
      <c r="AU1191" s="220" t="s">
        <v>134</v>
      </c>
      <c r="AV1191" s="11" t="s">
        <v>134</v>
      </c>
      <c r="AW1191" s="11" t="s">
        <v>33</v>
      </c>
      <c r="AX1191" s="11" t="s">
        <v>70</v>
      </c>
      <c r="AY1191" s="220" t="s">
        <v>126</v>
      </c>
    </row>
    <row r="1192" spans="2:65" s="12" customFormat="1" ht="13.5">
      <c r="B1192" s="221"/>
      <c r="C1192" s="222"/>
      <c r="D1192" s="205" t="s">
        <v>171</v>
      </c>
      <c r="E1192" s="248" t="s">
        <v>21</v>
      </c>
      <c r="F1192" s="249" t="s">
        <v>174</v>
      </c>
      <c r="G1192" s="222"/>
      <c r="H1192" s="250">
        <v>26989.031999999999</v>
      </c>
      <c r="I1192" s="226"/>
      <c r="J1192" s="222"/>
      <c r="K1192" s="222"/>
      <c r="L1192" s="227"/>
      <c r="M1192" s="228"/>
      <c r="N1192" s="229"/>
      <c r="O1192" s="229"/>
      <c r="P1192" s="229"/>
      <c r="Q1192" s="229"/>
      <c r="R1192" s="229"/>
      <c r="S1192" s="229"/>
      <c r="T1192" s="230"/>
      <c r="AT1192" s="231" t="s">
        <v>171</v>
      </c>
      <c r="AU1192" s="231" t="s">
        <v>134</v>
      </c>
      <c r="AV1192" s="12" t="s">
        <v>133</v>
      </c>
      <c r="AW1192" s="12" t="s">
        <v>33</v>
      </c>
      <c r="AX1192" s="12" t="s">
        <v>78</v>
      </c>
      <c r="AY1192" s="231" t="s">
        <v>126</v>
      </c>
    </row>
    <row r="1193" spans="2:65" s="1" customFormat="1" ht="22.5" customHeight="1">
      <c r="B1193" s="41"/>
      <c r="C1193" s="193" t="s">
        <v>921</v>
      </c>
      <c r="D1193" s="193" t="s">
        <v>129</v>
      </c>
      <c r="E1193" s="194" t="s">
        <v>1754</v>
      </c>
      <c r="F1193" s="195" t="s">
        <v>1755</v>
      </c>
      <c r="G1193" s="196" t="s">
        <v>380</v>
      </c>
      <c r="H1193" s="197">
        <v>1124.5429999999999</v>
      </c>
      <c r="I1193" s="198"/>
      <c r="J1193" s="199">
        <f>ROUND(I1193*H1193,2)</f>
        <v>0</v>
      </c>
      <c r="K1193" s="195" t="s">
        <v>21</v>
      </c>
      <c r="L1193" s="61"/>
      <c r="M1193" s="200" t="s">
        <v>21</v>
      </c>
      <c r="N1193" s="201" t="s">
        <v>42</v>
      </c>
      <c r="O1193" s="42"/>
      <c r="P1193" s="202">
        <f>O1193*H1193</f>
        <v>0</v>
      </c>
      <c r="Q1193" s="202">
        <v>0</v>
      </c>
      <c r="R1193" s="202">
        <f>Q1193*H1193</f>
        <v>0</v>
      </c>
      <c r="S1193" s="202">
        <v>0</v>
      </c>
      <c r="T1193" s="203">
        <f>S1193*H1193</f>
        <v>0</v>
      </c>
      <c r="AR1193" s="24" t="s">
        <v>133</v>
      </c>
      <c r="AT1193" s="24" t="s">
        <v>129</v>
      </c>
      <c r="AU1193" s="24" t="s">
        <v>134</v>
      </c>
      <c r="AY1193" s="24" t="s">
        <v>126</v>
      </c>
      <c r="BE1193" s="204">
        <f>IF(N1193="základní",J1193,0)</f>
        <v>0</v>
      </c>
      <c r="BF1193" s="204">
        <f>IF(N1193="snížená",J1193,0)</f>
        <v>0</v>
      </c>
      <c r="BG1193" s="204">
        <f>IF(N1193="zákl. přenesená",J1193,0)</f>
        <v>0</v>
      </c>
      <c r="BH1193" s="204">
        <f>IF(N1193="sníž. přenesená",J1193,0)</f>
        <v>0</v>
      </c>
      <c r="BI1193" s="204">
        <f>IF(N1193="nulová",J1193,0)</f>
        <v>0</v>
      </c>
      <c r="BJ1193" s="24" t="s">
        <v>134</v>
      </c>
      <c r="BK1193" s="204">
        <f>ROUND(I1193*H1193,2)</f>
        <v>0</v>
      </c>
      <c r="BL1193" s="24" t="s">
        <v>133</v>
      </c>
      <c r="BM1193" s="24" t="s">
        <v>1548</v>
      </c>
    </row>
    <row r="1194" spans="2:65" s="1" customFormat="1" ht="13.5">
      <c r="B1194" s="41"/>
      <c r="C1194" s="63"/>
      <c r="D1194" s="208" t="s">
        <v>135</v>
      </c>
      <c r="E1194" s="63"/>
      <c r="F1194" s="209" t="s">
        <v>1755</v>
      </c>
      <c r="G1194" s="63"/>
      <c r="H1194" s="63"/>
      <c r="I1194" s="163"/>
      <c r="J1194" s="63"/>
      <c r="K1194" s="63"/>
      <c r="L1194" s="61"/>
      <c r="M1194" s="207"/>
      <c r="N1194" s="42"/>
      <c r="O1194" s="42"/>
      <c r="P1194" s="42"/>
      <c r="Q1194" s="42"/>
      <c r="R1194" s="42"/>
      <c r="S1194" s="42"/>
      <c r="T1194" s="78"/>
      <c r="AT1194" s="24" t="s">
        <v>135</v>
      </c>
      <c r="AU1194" s="24" t="s">
        <v>134</v>
      </c>
    </row>
    <row r="1195" spans="2:65" s="10" customFormat="1" ht="29.85" customHeight="1">
      <c r="B1195" s="176"/>
      <c r="C1195" s="177"/>
      <c r="D1195" s="190" t="s">
        <v>69</v>
      </c>
      <c r="E1195" s="191" t="s">
        <v>949</v>
      </c>
      <c r="F1195" s="191" t="s">
        <v>1757</v>
      </c>
      <c r="G1195" s="177"/>
      <c r="H1195" s="177"/>
      <c r="I1195" s="180"/>
      <c r="J1195" s="192">
        <f>BK1195</f>
        <v>0</v>
      </c>
      <c r="K1195" s="177"/>
      <c r="L1195" s="182"/>
      <c r="M1195" s="183"/>
      <c r="N1195" s="184"/>
      <c r="O1195" s="184"/>
      <c r="P1195" s="185">
        <f>SUM(P1196:P1198)</f>
        <v>0</v>
      </c>
      <c r="Q1195" s="184"/>
      <c r="R1195" s="185">
        <f>SUM(R1196:R1198)</f>
        <v>0</v>
      </c>
      <c r="S1195" s="184"/>
      <c r="T1195" s="186">
        <f>SUM(T1196:T1198)</f>
        <v>0</v>
      </c>
      <c r="AR1195" s="187" t="s">
        <v>78</v>
      </c>
      <c r="AT1195" s="188" t="s">
        <v>69</v>
      </c>
      <c r="AU1195" s="188" t="s">
        <v>78</v>
      </c>
      <c r="AY1195" s="187" t="s">
        <v>126</v>
      </c>
      <c r="BK1195" s="189">
        <f>SUM(BK1196:BK1198)</f>
        <v>0</v>
      </c>
    </row>
    <row r="1196" spans="2:65" s="1" customFormat="1" ht="22.5" customHeight="1">
      <c r="B1196" s="41"/>
      <c r="C1196" s="193" t="s">
        <v>1550</v>
      </c>
      <c r="D1196" s="193" t="s">
        <v>129</v>
      </c>
      <c r="E1196" s="194" t="s">
        <v>1759</v>
      </c>
      <c r="F1196" s="195" t="s">
        <v>1760</v>
      </c>
      <c r="G1196" s="196" t="s">
        <v>380</v>
      </c>
      <c r="H1196" s="197">
        <v>829.39400000000001</v>
      </c>
      <c r="I1196" s="198"/>
      <c r="J1196" s="199">
        <f>ROUND(I1196*H1196,2)</f>
        <v>0</v>
      </c>
      <c r="K1196" s="195" t="s">
        <v>160</v>
      </c>
      <c r="L1196" s="61"/>
      <c r="M1196" s="200" t="s">
        <v>21</v>
      </c>
      <c r="N1196" s="201" t="s">
        <v>42</v>
      </c>
      <c r="O1196" s="42"/>
      <c r="P1196" s="202">
        <f>O1196*H1196</f>
        <v>0</v>
      </c>
      <c r="Q1196" s="202">
        <v>0</v>
      </c>
      <c r="R1196" s="202">
        <f>Q1196*H1196</f>
        <v>0</v>
      </c>
      <c r="S1196" s="202">
        <v>0</v>
      </c>
      <c r="T1196" s="203">
        <f>S1196*H1196</f>
        <v>0</v>
      </c>
      <c r="AR1196" s="24" t="s">
        <v>133</v>
      </c>
      <c r="AT1196" s="24" t="s">
        <v>129</v>
      </c>
      <c r="AU1196" s="24" t="s">
        <v>134</v>
      </c>
      <c r="AY1196" s="24" t="s">
        <v>126</v>
      </c>
      <c r="BE1196" s="204">
        <f>IF(N1196="základní",J1196,0)</f>
        <v>0</v>
      </c>
      <c r="BF1196" s="204">
        <f>IF(N1196="snížená",J1196,0)</f>
        <v>0</v>
      </c>
      <c r="BG1196" s="204">
        <f>IF(N1196="zákl. přenesená",J1196,0)</f>
        <v>0</v>
      </c>
      <c r="BH1196" s="204">
        <f>IF(N1196="sníž. přenesená",J1196,0)</f>
        <v>0</v>
      </c>
      <c r="BI1196" s="204">
        <f>IF(N1196="nulová",J1196,0)</f>
        <v>0</v>
      </c>
      <c r="BJ1196" s="24" t="s">
        <v>134</v>
      </c>
      <c r="BK1196" s="204">
        <f>ROUND(I1196*H1196,2)</f>
        <v>0</v>
      </c>
      <c r="BL1196" s="24" t="s">
        <v>133</v>
      </c>
      <c r="BM1196" s="24" t="s">
        <v>1553</v>
      </c>
    </row>
    <row r="1197" spans="2:65" s="1" customFormat="1" ht="40.5">
      <c r="B1197" s="41"/>
      <c r="C1197" s="63"/>
      <c r="D1197" s="208" t="s">
        <v>135</v>
      </c>
      <c r="E1197" s="63"/>
      <c r="F1197" s="209" t="s">
        <v>1762</v>
      </c>
      <c r="G1197" s="63"/>
      <c r="H1197" s="63"/>
      <c r="I1197" s="163"/>
      <c r="J1197" s="63"/>
      <c r="K1197" s="63"/>
      <c r="L1197" s="61"/>
      <c r="M1197" s="207"/>
      <c r="N1197" s="42"/>
      <c r="O1197" s="42"/>
      <c r="P1197" s="42"/>
      <c r="Q1197" s="42"/>
      <c r="R1197" s="42"/>
      <c r="S1197" s="42"/>
      <c r="T1197" s="78"/>
      <c r="AT1197" s="24" t="s">
        <v>135</v>
      </c>
      <c r="AU1197" s="24" t="s">
        <v>134</v>
      </c>
    </row>
    <row r="1198" spans="2:65" s="1" customFormat="1" ht="81">
      <c r="B1198" s="41"/>
      <c r="C1198" s="63"/>
      <c r="D1198" s="208" t="s">
        <v>299</v>
      </c>
      <c r="E1198" s="63"/>
      <c r="F1198" s="236" t="s">
        <v>1763</v>
      </c>
      <c r="G1198" s="63"/>
      <c r="H1198" s="63"/>
      <c r="I1198" s="163"/>
      <c r="J1198" s="63"/>
      <c r="K1198" s="63"/>
      <c r="L1198" s="61"/>
      <c r="M1198" s="207"/>
      <c r="N1198" s="42"/>
      <c r="O1198" s="42"/>
      <c r="P1198" s="42"/>
      <c r="Q1198" s="42"/>
      <c r="R1198" s="42"/>
      <c r="S1198" s="42"/>
      <c r="T1198" s="78"/>
      <c r="AT1198" s="24" t="s">
        <v>299</v>
      </c>
      <c r="AU1198" s="24" t="s">
        <v>134</v>
      </c>
    </row>
    <row r="1199" spans="2:65" s="10" customFormat="1" ht="37.35" customHeight="1">
      <c r="B1199" s="176"/>
      <c r="C1199" s="177"/>
      <c r="D1199" s="178" t="s">
        <v>69</v>
      </c>
      <c r="E1199" s="179" t="s">
        <v>1764</v>
      </c>
      <c r="F1199" s="179" t="s">
        <v>1765</v>
      </c>
      <c r="G1199" s="177"/>
      <c r="H1199" s="177"/>
      <c r="I1199" s="180"/>
      <c r="J1199" s="181">
        <f>BK1199</f>
        <v>0</v>
      </c>
      <c r="K1199" s="177"/>
      <c r="L1199" s="182"/>
      <c r="M1199" s="183"/>
      <c r="N1199" s="184"/>
      <c r="O1199" s="184"/>
      <c r="P1199" s="185">
        <f>P1200+P1702+P1736+P1745+P1789+P1854+P1886+P1887+P1902+P1923+P1959+P1975+P1985+P2009+P2012+P2023+P2098+P2236+P2392+P2398+P2516+P2560+P2587+P2622+P2656+P2674+P2758+P2771+P2821+P2832+P2846</f>
        <v>0</v>
      </c>
      <c r="Q1199" s="184"/>
      <c r="R1199" s="185">
        <f>R1200+R1702+R1736+R1745+R1789+R1854+R1886+R1887+R1902+R1923+R1959+R1975+R1985+R2009+R2012+R2023+R2098+R2236+R2392+R2398+R2516+R2560+R2587+R2622+R2656+R2674+R2758+R2771+R2821+R2832+R2846</f>
        <v>0</v>
      </c>
      <c r="S1199" s="184"/>
      <c r="T1199" s="186">
        <f>T1200+T1702+T1736+T1745+T1789+T1854+T1886+T1887+T1902+T1923+T1959+T1975+T1985+T2009+T2012+T2023+T2098+T2236+T2392+T2398+T2516+T2560+T2587+T2622+T2656+T2674+T2758+T2771+T2821+T2832+T2846</f>
        <v>0</v>
      </c>
      <c r="AR1199" s="187" t="s">
        <v>134</v>
      </c>
      <c r="AT1199" s="188" t="s">
        <v>69</v>
      </c>
      <c r="AU1199" s="188" t="s">
        <v>70</v>
      </c>
      <c r="AY1199" s="187" t="s">
        <v>126</v>
      </c>
      <c r="BK1199" s="189">
        <f>BK1200+BK1702+BK1736+BK1745+BK1789+BK1854+BK1886+BK1887+BK1902+BK1923+BK1959+BK1975+BK1985+BK2009+BK2012+BK2023+BK2098+BK2236+BK2392+BK2398+BK2516+BK2560+BK2587+BK2622+BK2656+BK2674+BK2758+BK2771+BK2821+BK2832+BK2846</f>
        <v>0</v>
      </c>
    </row>
    <row r="1200" spans="2:65" s="10" customFormat="1" ht="19.899999999999999" customHeight="1">
      <c r="B1200" s="176"/>
      <c r="C1200" s="177"/>
      <c r="D1200" s="190" t="s">
        <v>69</v>
      </c>
      <c r="E1200" s="191" t="s">
        <v>2284</v>
      </c>
      <c r="F1200" s="191" t="s">
        <v>6985</v>
      </c>
      <c r="G1200" s="177"/>
      <c r="H1200" s="177"/>
      <c r="I1200" s="180"/>
      <c r="J1200" s="192">
        <f>BK1200</f>
        <v>0</v>
      </c>
      <c r="K1200" s="177"/>
      <c r="L1200" s="182"/>
      <c r="M1200" s="183"/>
      <c r="N1200" s="184"/>
      <c r="O1200" s="184"/>
      <c r="P1200" s="185">
        <f>SUM(P1201:P1701)</f>
        <v>0</v>
      </c>
      <c r="Q1200" s="184"/>
      <c r="R1200" s="185">
        <f>SUM(R1201:R1701)</f>
        <v>0</v>
      </c>
      <c r="S1200" s="184"/>
      <c r="T1200" s="186">
        <f>SUM(T1201:T1701)</f>
        <v>0</v>
      </c>
      <c r="AR1200" s="187" t="s">
        <v>78</v>
      </c>
      <c r="AT1200" s="188" t="s">
        <v>69</v>
      </c>
      <c r="AU1200" s="188" t="s">
        <v>78</v>
      </c>
      <c r="AY1200" s="187" t="s">
        <v>126</v>
      </c>
      <c r="BK1200" s="189">
        <f>SUM(BK1201:BK1701)</f>
        <v>0</v>
      </c>
    </row>
    <row r="1201" spans="2:65" s="1" customFormat="1" ht="44.25" customHeight="1">
      <c r="B1201" s="41"/>
      <c r="C1201" s="193" t="s">
        <v>925</v>
      </c>
      <c r="D1201" s="193" t="s">
        <v>129</v>
      </c>
      <c r="E1201" s="194" t="s">
        <v>6986</v>
      </c>
      <c r="F1201" s="195" t="s">
        <v>6987</v>
      </c>
      <c r="G1201" s="196" t="s">
        <v>132</v>
      </c>
      <c r="H1201" s="197">
        <v>0</v>
      </c>
      <c r="I1201" s="198"/>
      <c r="J1201" s="199">
        <f>ROUND(I1201*H1201,2)</f>
        <v>0</v>
      </c>
      <c r="K1201" s="195" t="s">
        <v>21</v>
      </c>
      <c r="L1201" s="61"/>
      <c r="M1201" s="200" t="s">
        <v>21</v>
      </c>
      <c r="N1201" s="201" t="s">
        <v>42</v>
      </c>
      <c r="O1201" s="42"/>
      <c r="P1201" s="202">
        <f>O1201*H1201</f>
        <v>0</v>
      </c>
      <c r="Q1201" s="202">
        <v>0</v>
      </c>
      <c r="R1201" s="202">
        <f>Q1201*H1201</f>
        <v>0</v>
      </c>
      <c r="S1201" s="202">
        <v>0</v>
      </c>
      <c r="T1201" s="203">
        <f>S1201*H1201</f>
        <v>0</v>
      </c>
      <c r="AR1201" s="24" t="s">
        <v>133</v>
      </c>
      <c r="AT1201" s="24" t="s">
        <v>129</v>
      </c>
      <c r="AU1201" s="24" t="s">
        <v>134</v>
      </c>
      <c r="AY1201" s="24" t="s">
        <v>126</v>
      </c>
      <c r="BE1201" s="204">
        <f>IF(N1201="základní",J1201,0)</f>
        <v>0</v>
      </c>
      <c r="BF1201" s="204">
        <f>IF(N1201="snížená",J1201,0)</f>
        <v>0</v>
      </c>
      <c r="BG1201" s="204">
        <f>IF(N1201="zákl. přenesená",J1201,0)</f>
        <v>0</v>
      </c>
      <c r="BH1201" s="204">
        <f>IF(N1201="sníž. přenesená",J1201,0)</f>
        <v>0</v>
      </c>
      <c r="BI1201" s="204">
        <f>IF(N1201="nulová",J1201,0)</f>
        <v>0</v>
      </c>
      <c r="BJ1201" s="24" t="s">
        <v>134</v>
      </c>
      <c r="BK1201" s="204">
        <f>ROUND(I1201*H1201,2)</f>
        <v>0</v>
      </c>
      <c r="BL1201" s="24" t="s">
        <v>133</v>
      </c>
      <c r="BM1201" s="24" t="s">
        <v>1557</v>
      </c>
    </row>
    <row r="1202" spans="2:65" s="1" customFormat="1" ht="54">
      <c r="B1202" s="41"/>
      <c r="C1202" s="63"/>
      <c r="D1202" s="205" t="s">
        <v>135</v>
      </c>
      <c r="E1202" s="63"/>
      <c r="F1202" s="206" t="s">
        <v>6988</v>
      </c>
      <c r="G1202" s="63"/>
      <c r="H1202" s="63"/>
      <c r="I1202" s="163"/>
      <c r="J1202" s="63"/>
      <c r="K1202" s="63"/>
      <c r="L1202" s="61"/>
      <c r="M1202" s="207"/>
      <c r="N1202" s="42"/>
      <c r="O1202" s="42"/>
      <c r="P1202" s="42"/>
      <c r="Q1202" s="42"/>
      <c r="R1202" s="42"/>
      <c r="S1202" s="42"/>
      <c r="T1202" s="78"/>
      <c r="AT1202" s="24" t="s">
        <v>135</v>
      </c>
      <c r="AU1202" s="24" t="s">
        <v>134</v>
      </c>
    </row>
    <row r="1203" spans="2:65" s="1" customFormat="1" ht="22.5" customHeight="1">
      <c r="B1203" s="41"/>
      <c r="C1203" s="193" t="s">
        <v>1559</v>
      </c>
      <c r="D1203" s="193" t="s">
        <v>129</v>
      </c>
      <c r="E1203" s="194" t="s">
        <v>6989</v>
      </c>
      <c r="F1203" s="195" t="s">
        <v>6990</v>
      </c>
      <c r="G1203" s="196" t="s">
        <v>400</v>
      </c>
      <c r="H1203" s="197">
        <v>31</v>
      </c>
      <c r="I1203" s="198"/>
      <c r="J1203" s="199">
        <f>ROUND(I1203*H1203,2)</f>
        <v>0</v>
      </c>
      <c r="K1203" s="195" t="s">
        <v>160</v>
      </c>
      <c r="L1203" s="61"/>
      <c r="M1203" s="200" t="s">
        <v>21</v>
      </c>
      <c r="N1203" s="201" t="s">
        <v>42</v>
      </c>
      <c r="O1203" s="42"/>
      <c r="P1203" s="202">
        <f>O1203*H1203</f>
        <v>0</v>
      </c>
      <c r="Q1203" s="202">
        <v>0</v>
      </c>
      <c r="R1203" s="202">
        <f>Q1203*H1203</f>
        <v>0</v>
      </c>
      <c r="S1203" s="202">
        <v>0</v>
      </c>
      <c r="T1203" s="203">
        <f>S1203*H1203</f>
        <v>0</v>
      </c>
      <c r="AR1203" s="24" t="s">
        <v>133</v>
      </c>
      <c r="AT1203" s="24" t="s">
        <v>129</v>
      </c>
      <c r="AU1203" s="24" t="s">
        <v>134</v>
      </c>
      <c r="AY1203" s="24" t="s">
        <v>126</v>
      </c>
      <c r="BE1203" s="204">
        <f>IF(N1203="základní",J1203,0)</f>
        <v>0</v>
      </c>
      <c r="BF1203" s="204">
        <f>IF(N1203="snížená",J1203,0)</f>
        <v>0</v>
      </c>
      <c r="BG1203" s="204">
        <f>IF(N1203="zákl. přenesená",J1203,0)</f>
        <v>0</v>
      </c>
      <c r="BH1203" s="204">
        <f>IF(N1203="sníž. přenesená",J1203,0)</f>
        <v>0</v>
      </c>
      <c r="BI1203" s="204">
        <f>IF(N1203="nulová",J1203,0)</f>
        <v>0</v>
      </c>
      <c r="BJ1203" s="24" t="s">
        <v>134</v>
      </c>
      <c r="BK1203" s="204">
        <f>ROUND(I1203*H1203,2)</f>
        <v>0</v>
      </c>
      <c r="BL1203" s="24" t="s">
        <v>133</v>
      </c>
      <c r="BM1203" s="24" t="s">
        <v>1562</v>
      </c>
    </row>
    <row r="1204" spans="2:65" s="1" customFormat="1" ht="27">
      <c r="B1204" s="41"/>
      <c r="C1204" s="63"/>
      <c r="D1204" s="208" t="s">
        <v>135</v>
      </c>
      <c r="E1204" s="63"/>
      <c r="F1204" s="209" t="s">
        <v>6991</v>
      </c>
      <c r="G1204" s="63"/>
      <c r="H1204" s="63"/>
      <c r="I1204" s="163"/>
      <c r="J1204" s="63"/>
      <c r="K1204" s="63"/>
      <c r="L1204" s="61"/>
      <c r="M1204" s="207"/>
      <c r="N1204" s="42"/>
      <c r="O1204" s="42"/>
      <c r="P1204" s="42"/>
      <c r="Q1204" s="42"/>
      <c r="R1204" s="42"/>
      <c r="S1204" s="42"/>
      <c r="T1204" s="78"/>
      <c r="AT1204" s="24" t="s">
        <v>135</v>
      </c>
      <c r="AU1204" s="24" t="s">
        <v>134</v>
      </c>
    </row>
    <row r="1205" spans="2:65" s="1" customFormat="1" ht="27">
      <c r="B1205" s="41"/>
      <c r="C1205" s="63"/>
      <c r="D1205" s="205" t="s">
        <v>299</v>
      </c>
      <c r="E1205" s="63"/>
      <c r="F1205" s="235" t="s">
        <v>6992</v>
      </c>
      <c r="G1205" s="63"/>
      <c r="H1205" s="63"/>
      <c r="I1205" s="163"/>
      <c r="J1205" s="63"/>
      <c r="K1205" s="63"/>
      <c r="L1205" s="61"/>
      <c r="M1205" s="207"/>
      <c r="N1205" s="42"/>
      <c r="O1205" s="42"/>
      <c r="P1205" s="42"/>
      <c r="Q1205" s="42"/>
      <c r="R1205" s="42"/>
      <c r="S1205" s="42"/>
      <c r="T1205" s="78"/>
      <c r="AT1205" s="24" t="s">
        <v>299</v>
      </c>
      <c r="AU1205" s="24" t="s">
        <v>134</v>
      </c>
    </row>
    <row r="1206" spans="2:65" s="1" customFormat="1" ht="31.5" customHeight="1">
      <c r="B1206" s="41"/>
      <c r="C1206" s="193" t="s">
        <v>930</v>
      </c>
      <c r="D1206" s="193" t="s">
        <v>129</v>
      </c>
      <c r="E1206" s="194" t="s">
        <v>6993</v>
      </c>
      <c r="F1206" s="195" t="s">
        <v>6994</v>
      </c>
      <c r="G1206" s="196" t="s">
        <v>400</v>
      </c>
      <c r="H1206" s="197">
        <v>4.2</v>
      </c>
      <c r="I1206" s="198"/>
      <c r="J1206" s="199">
        <f>ROUND(I1206*H1206,2)</f>
        <v>0</v>
      </c>
      <c r="K1206" s="195" t="s">
        <v>21</v>
      </c>
      <c r="L1206" s="61"/>
      <c r="M1206" s="200" t="s">
        <v>21</v>
      </c>
      <c r="N1206" s="201" t="s">
        <v>42</v>
      </c>
      <c r="O1206" s="42"/>
      <c r="P1206" s="202">
        <f>O1206*H1206</f>
        <v>0</v>
      </c>
      <c r="Q1206" s="202">
        <v>0</v>
      </c>
      <c r="R1206" s="202">
        <f>Q1206*H1206</f>
        <v>0</v>
      </c>
      <c r="S1206" s="202">
        <v>0</v>
      </c>
      <c r="T1206" s="203">
        <f>S1206*H1206</f>
        <v>0</v>
      </c>
      <c r="AR1206" s="24" t="s">
        <v>133</v>
      </c>
      <c r="AT1206" s="24" t="s">
        <v>129</v>
      </c>
      <c r="AU1206" s="24" t="s">
        <v>134</v>
      </c>
      <c r="AY1206" s="24" t="s">
        <v>126</v>
      </c>
      <c r="BE1206" s="204">
        <f>IF(N1206="základní",J1206,0)</f>
        <v>0</v>
      </c>
      <c r="BF1206" s="204">
        <f>IF(N1206="snížená",J1206,0)</f>
        <v>0</v>
      </c>
      <c r="BG1206" s="204">
        <f>IF(N1206="zákl. přenesená",J1206,0)</f>
        <v>0</v>
      </c>
      <c r="BH1206" s="204">
        <f>IF(N1206="sníž. přenesená",J1206,0)</f>
        <v>0</v>
      </c>
      <c r="BI1206" s="204">
        <f>IF(N1206="nulová",J1206,0)</f>
        <v>0</v>
      </c>
      <c r="BJ1206" s="24" t="s">
        <v>134</v>
      </c>
      <c r="BK1206" s="204">
        <f>ROUND(I1206*H1206,2)</f>
        <v>0</v>
      </c>
      <c r="BL1206" s="24" t="s">
        <v>133</v>
      </c>
      <c r="BM1206" s="24" t="s">
        <v>1565</v>
      </c>
    </row>
    <row r="1207" spans="2:65" s="1" customFormat="1" ht="13.5">
      <c r="B1207" s="41"/>
      <c r="C1207" s="63"/>
      <c r="D1207" s="208" t="s">
        <v>135</v>
      </c>
      <c r="E1207" s="63"/>
      <c r="F1207" s="209" t="s">
        <v>6995</v>
      </c>
      <c r="G1207" s="63"/>
      <c r="H1207" s="63"/>
      <c r="I1207" s="163"/>
      <c r="J1207" s="63"/>
      <c r="K1207" s="63"/>
      <c r="L1207" s="61"/>
      <c r="M1207" s="207"/>
      <c r="N1207" s="42"/>
      <c r="O1207" s="42"/>
      <c r="P1207" s="42"/>
      <c r="Q1207" s="42"/>
      <c r="R1207" s="42"/>
      <c r="S1207" s="42"/>
      <c r="T1207" s="78"/>
      <c r="AT1207" s="24" t="s">
        <v>135</v>
      </c>
      <c r="AU1207" s="24" t="s">
        <v>134</v>
      </c>
    </row>
    <row r="1208" spans="2:65" s="13" customFormat="1" ht="13.5">
      <c r="B1208" s="237"/>
      <c r="C1208" s="238"/>
      <c r="D1208" s="208" t="s">
        <v>171</v>
      </c>
      <c r="E1208" s="239" t="s">
        <v>21</v>
      </c>
      <c r="F1208" s="240" t="s">
        <v>6996</v>
      </c>
      <c r="G1208" s="238"/>
      <c r="H1208" s="241" t="s">
        <v>21</v>
      </c>
      <c r="I1208" s="242"/>
      <c r="J1208" s="238"/>
      <c r="K1208" s="238"/>
      <c r="L1208" s="243"/>
      <c r="M1208" s="244"/>
      <c r="N1208" s="245"/>
      <c r="O1208" s="245"/>
      <c r="P1208" s="245"/>
      <c r="Q1208" s="245"/>
      <c r="R1208" s="245"/>
      <c r="S1208" s="245"/>
      <c r="T1208" s="246"/>
      <c r="AT1208" s="247" t="s">
        <v>171</v>
      </c>
      <c r="AU1208" s="247" t="s">
        <v>134</v>
      </c>
      <c r="AV1208" s="13" t="s">
        <v>78</v>
      </c>
      <c r="AW1208" s="13" t="s">
        <v>33</v>
      </c>
      <c r="AX1208" s="13" t="s">
        <v>70</v>
      </c>
      <c r="AY1208" s="247" t="s">
        <v>126</v>
      </c>
    </row>
    <row r="1209" spans="2:65" s="13" customFormat="1" ht="13.5">
      <c r="B1209" s="237"/>
      <c r="C1209" s="238"/>
      <c r="D1209" s="208" t="s">
        <v>171</v>
      </c>
      <c r="E1209" s="239" t="s">
        <v>21</v>
      </c>
      <c r="F1209" s="240" t="s">
        <v>6997</v>
      </c>
      <c r="G1209" s="238"/>
      <c r="H1209" s="241" t="s">
        <v>21</v>
      </c>
      <c r="I1209" s="242"/>
      <c r="J1209" s="238"/>
      <c r="K1209" s="238"/>
      <c r="L1209" s="243"/>
      <c r="M1209" s="244"/>
      <c r="N1209" s="245"/>
      <c r="O1209" s="245"/>
      <c r="P1209" s="245"/>
      <c r="Q1209" s="245"/>
      <c r="R1209" s="245"/>
      <c r="S1209" s="245"/>
      <c r="T1209" s="246"/>
      <c r="AT1209" s="247" t="s">
        <v>171</v>
      </c>
      <c r="AU1209" s="247" t="s">
        <v>134</v>
      </c>
      <c r="AV1209" s="13" t="s">
        <v>78</v>
      </c>
      <c r="AW1209" s="13" t="s">
        <v>33</v>
      </c>
      <c r="AX1209" s="13" t="s">
        <v>70</v>
      </c>
      <c r="AY1209" s="247" t="s">
        <v>126</v>
      </c>
    </row>
    <row r="1210" spans="2:65" s="11" customFormat="1" ht="13.5">
      <c r="B1210" s="210"/>
      <c r="C1210" s="211"/>
      <c r="D1210" s="208" t="s">
        <v>171</v>
      </c>
      <c r="E1210" s="212" t="s">
        <v>21</v>
      </c>
      <c r="F1210" s="213" t="s">
        <v>6998</v>
      </c>
      <c r="G1210" s="211"/>
      <c r="H1210" s="214">
        <v>3.9</v>
      </c>
      <c r="I1210" s="215"/>
      <c r="J1210" s="211"/>
      <c r="K1210" s="211"/>
      <c r="L1210" s="216"/>
      <c r="M1210" s="217"/>
      <c r="N1210" s="218"/>
      <c r="O1210" s="218"/>
      <c r="P1210" s="218"/>
      <c r="Q1210" s="218"/>
      <c r="R1210" s="218"/>
      <c r="S1210" s="218"/>
      <c r="T1210" s="219"/>
      <c r="AT1210" s="220" t="s">
        <v>171</v>
      </c>
      <c r="AU1210" s="220" t="s">
        <v>134</v>
      </c>
      <c r="AV1210" s="11" t="s">
        <v>134</v>
      </c>
      <c r="AW1210" s="11" t="s">
        <v>33</v>
      </c>
      <c r="AX1210" s="11" t="s">
        <v>70</v>
      </c>
      <c r="AY1210" s="220" t="s">
        <v>126</v>
      </c>
    </row>
    <row r="1211" spans="2:65" s="13" customFormat="1" ht="13.5">
      <c r="B1211" s="237"/>
      <c r="C1211" s="238"/>
      <c r="D1211" s="208" t="s">
        <v>171</v>
      </c>
      <c r="E1211" s="239" t="s">
        <v>21</v>
      </c>
      <c r="F1211" s="240" t="s">
        <v>6999</v>
      </c>
      <c r="G1211" s="238"/>
      <c r="H1211" s="241" t="s">
        <v>21</v>
      </c>
      <c r="I1211" s="242"/>
      <c r="J1211" s="238"/>
      <c r="K1211" s="238"/>
      <c r="L1211" s="243"/>
      <c r="M1211" s="244"/>
      <c r="N1211" s="245"/>
      <c r="O1211" s="245"/>
      <c r="P1211" s="245"/>
      <c r="Q1211" s="245"/>
      <c r="R1211" s="245"/>
      <c r="S1211" s="245"/>
      <c r="T1211" s="246"/>
      <c r="AT1211" s="247" t="s">
        <v>171</v>
      </c>
      <c r="AU1211" s="247" t="s">
        <v>134</v>
      </c>
      <c r="AV1211" s="13" t="s">
        <v>78</v>
      </c>
      <c r="AW1211" s="13" t="s">
        <v>33</v>
      </c>
      <c r="AX1211" s="13" t="s">
        <v>70</v>
      </c>
      <c r="AY1211" s="247" t="s">
        <v>126</v>
      </c>
    </row>
    <row r="1212" spans="2:65" s="11" customFormat="1" ht="13.5">
      <c r="B1212" s="210"/>
      <c r="C1212" s="211"/>
      <c r="D1212" s="208" t="s">
        <v>171</v>
      </c>
      <c r="E1212" s="212" t="s">
        <v>21</v>
      </c>
      <c r="F1212" s="213" t="s">
        <v>7000</v>
      </c>
      <c r="G1212" s="211"/>
      <c r="H1212" s="214">
        <v>0.3</v>
      </c>
      <c r="I1212" s="215"/>
      <c r="J1212" s="211"/>
      <c r="K1212" s="211"/>
      <c r="L1212" s="216"/>
      <c r="M1212" s="217"/>
      <c r="N1212" s="218"/>
      <c r="O1212" s="218"/>
      <c r="P1212" s="218"/>
      <c r="Q1212" s="218"/>
      <c r="R1212" s="218"/>
      <c r="S1212" s="218"/>
      <c r="T1212" s="219"/>
      <c r="AT1212" s="220" t="s">
        <v>171</v>
      </c>
      <c r="AU1212" s="220" t="s">
        <v>134</v>
      </c>
      <c r="AV1212" s="11" t="s">
        <v>134</v>
      </c>
      <c r="AW1212" s="11" t="s">
        <v>33</v>
      </c>
      <c r="AX1212" s="11" t="s">
        <v>70</v>
      </c>
      <c r="AY1212" s="220" t="s">
        <v>126</v>
      </c>
    </row>
    <row r="1213" spans="2:65" s="12" customFormat="1" ht="13.5">
      <c r="B1213" s="221"/>
      <c r="C1213" s="222"/>
      <c r="D1213" s="205" t="s">
        <v>171</v>
      </c>
      <c r="E1213" s="248" t="s">
        <v>21</v>
      </c>
      <c r="F1213" s="249" t="s">
        <v>174</v>
      </c>
      <c r="G1213" s="222"/>
      <c r="H1213" s="250">
        <v>4.2</v>
      </c>
      <c r="I1213" s="226"/>
      <c r="J1213" s="222"/>
      <c r="K1213" s="222"/>
      <c r="L1213" s="227"/>
      <c r="M1213" s="228"/>
      <c r="N1213" s="229"/>
      <c r="O1213" s="229"/>
      <c r="P1213" s="229"/>
      <c r="Q1213" s="229"/>
      <c r="R1213" s="229"/>
      <c r="S1213" s="229"/>
      <c r="T1213" s="230"/>
      <c r="AT1213" s="231" t="s">
        <v>171</v>
      </c>
      <c r="AU1213" s="231" t="s">
        <v>134</v>
      </c>
      <c r="AV1213" s="12" t="s">
        <v>133</v>
      </c>
      <c r="AW1213" s="12" t="s">
        <v>33</v>
      </c>
      <c r="AX1213" s="12" t="s">
        <v>78</v>
      </c>
      <c r="AY1213" s="231" t="s">
        <v>126</v>
      </c>
    </row>
    <row r="1214" spans="2:65" s="1" customFormat="1" ht="31.5" customHeight="1">
      <c r="B1214" s="41"/>
      <c r="C1214" s="193" t="s">
        <v>1567</v>
      </c>
      <c r="D1214" s="193" t="s">
        <v>129</v>
      </c>
      <c r="E1214" s="194" t="s">
        <v>7001</v>
      </c>
      <c r="F1214" s="195" t="s">
        <v>7002</v>
      </c>
      <c r="G1214" s="196" t="s">
        <v>400</v>
      </c>
      <c r="H1214" s="197">
        <v>450</v>
      </c>
      <c r="I1214" s="198"/>
      <c r="J1214" s="199">
        <f>ROUND(I1214*H1214,2)</f>
        <v>0</v>
      </c>
      <c r="K1214" s="195" t="s">
        <v>21</v>
      </c>
      <c r="L1214" s="61"/>
      <c r="M1214" s="200" t="s">
        <v>21</v>
      </c>
      <c r="N1214" s="201" t="s">
        <v>42</v>
      </c>
      <c r="O1214" s="42"/>
      <c r="P1214" s="202">
        <f>O1214*H1214</f>
        <v>0</v>
      </c>
      <c r="Q1214" s="202">
        <v>0</v>
      </c>
      <c r="R1214" s="202">
        <f>Q1214*H1214</f>
        <v>0</v>
      </c>
      <c r="S1214" s="202">
        <v>0</v>
      </c>
      <c r="T1214" s="203">
        <f>S1214*H1214</f>
        <v>0</v>
      </c>
      <c r="AR1214" s="24" t="s">
        <v>133</v>
      </c>
      <c r="AT1214" s="24" t="s">
        <v>129</v>
      </c>
      <c r="AU1214" s="24" t="s">
        <v>134</v>
      </c>
      <c r="AY1214" s="24" t="s">
        <v>126</v>
      </c>
      <c r="BE1214" s="204">
        <f>IF(N1214="základní",J1214,0)</f>
        <v>0</v>
      </c>
      <c r="BF1214" s="204">
        <f>IF(N1214="snížená",J1214,0)</f>
        <v>0</v>
      </c>
      <c r="BG1214" s="204">
        <f>IF(N1214="zákl. přenesená",J1214,0)</f>
        <v>0</v>
      </c>
      <c r="BH1214" s="204">
        <f>IF(N1214="sníž. přenesená",J1214,0)</f>
        <v>0</v>
      </c>
      <c r="BI1214" s="204">
        <f>IF(N1214="nulová",J1214,0)</f>
        <v>0</v>
      </c>
      <c r="BJ1214" s="24" t="s">
        <v>134</v>
      </c>
      <c r="BK1214" s="204">
        <f>ROUND(I1214*H1214,2)</f>
        <v>0</v>
      </c>
      <c r="BL1214" s="24" t="s">
        <v>133</v>
      </c>
      <c r="BM1214" s="24" t="s">
        <v>1570</v>
      </c>
    </row>
    <row r="1215" spans="2:65" s="1" customFormat="1" ht="27">
      <c r="B1215" s="41"/>
      <c r="C1215" s="63"/>
      <c r="D1215" s="205" t="s">
        <v>135</v>
      </c>
      <c r="E1215" s="63"/>
      <c r="F1215" s="206" t="s">
        <v>7002</v>
      </c>
      <c r="G1215" s="63"/>
      <c r="H1215" s="63"/>
      <c r="I1215" s="163"/>
      <c r="J1215" s="63"/>
      <c r="K1215" s="63"/>
      <c r="L1215" s="61"/>
      <c r="M1215" s="207"/>
      <c r="N1215" s="42"/>
      <c r="O1215" s="42"/>
      <c r="P1215" s="42"/>
      <c r="Q1215" s="42"/>
      <c r="R1215" s="42"/>
      <c r="S1215" s="42"/>
      <c r="T1215" s="78"/>
      <c r="AT1215" s="24" t="s">
        <v>135</v>
      </c>
      <c r="AU1215" s="24" t="s">
        <v>134</v>
      </c>
    </row>
    <row r="1216" spans="2:65" s="1" customFormat="1" ht="22.5" customHeight="1">
      <c r="B1216" s="41"/>
      <c r="C1216" s="193" t="s">
        <v>935</v>
      </c>
      <c r="D1216" s="193" t="s">
        <v>129</v>
      </c>
      <c r="E1216" s="194" t="s">
        <v>7003</v>
      </c>
      <c r="F1216" s="195" t="s">
        <v>7004</v>
      </c>
      <c r="G1216" s="196" t="s">
        <v>169</v>
      </c>
      <c r="H1216" s="197">
        <v>4</v>
      </c>
      <c r="I1216" s="198"/>
      <c r="J1216" s="199">
        <f>ROUND(I1216*H1216,2)</f>
        <v>0</v>
      </c>
      <c r="K1216" s="195" t="s">
        <v>160</v>
      </c>
      <c r="L1216" s="61"/>
      <c r="M1216" s="200" t="s">
        <v>21</v>
      </c>
      <c r="N1216" s="201" t="s">
        <v>42</v>
      </c>
      <c r="O1216" s="42"/>
      <c r="P1216" s="202">
        <f>O1216*H1216</f>
        <v>0</v>
      </c>
      <c r="Q1216" s="202">
        <v>0</v>
      </c>
      <c r="R1216" s="202">
        <f>Q1216*H1216</f>
        <v>0</v>
      </c>
      <c r="S1216" s="202">
        <v>0</v>
      </c>
      <c r="T1216" s="203">
        <f>S1216*H1216</f>
        <v>0</v>
      </c>
      <c r="AR1216" s="24" t="s">
        <v>133</v>
      </c>
      <c r="AT1216" s="24" t="s">
        <v>129</v>
      </c>
      <c r="AU1216" s="24" t="s">
        <v>134</v>
      </c>
      <c r="AY1216" s="24" t="s">
        <v>126</v>
      </c>
      <c r="BE1216" s="204">
        <f>IF(N1216="základní",J1216,0)</f>
        <v>0</v>
      </c>
      <c r="BF1216" s="204">
        <f>IF(N1216="snížená",J1216,0)</f>
        <v>0</v>
      </c>
      <c r="BG1216" s="204">
        <f>IF(N1216="zákl. přenesená",J1216,0)</f>
        <v>0</v>
      </c>
      <c r="BH1216" s="204">
        <f>IF(N1216="sníž. přenesená",J1216,0)</f>
        <v>0</v>
      </c>
      <c r="BI1216" s="204">
        <f>IF(N1216="nulová",J1216,0)</f>
        <v>0</v>
      </c>
      <c r="BJ1216" s="24" t="s">
        <v>134</v>
      </c>
      <c r="BK1216" s="204">
        <f>ROUND(I1216*H1216,2)</f>
        <v>0</v>
      </c>
      <c r="BL1216" s="24" t="s">
        <v>133</v>
      </c>
      <c r="BM1216" s="24" t="s">
        <v>1574</v>
      </c>
    </row>
    <row r="1217" spans="2:65" s="1" customFormat="1" ht="27">
      <c r="B1217" s="41"/>
      <c r="C1217" s="63"/>
      <c r="D1217" s="208" t="s">
        <v>135</v>
      </c>
      <c r="E1217" s="63"/>
      <c r="F1217" s="209" t="s">
        <v>7005</v>
      </c>
      <c r="G1217" s="63"/>
      <c r="H1217" s="63"/>
      <c r="I1217" s="163"/>
      <c r="J1217" s="63"/>
      <c r="K1217" s="63"/>
      <c r="L1217" s="61"/>
      <c r="M1217" s="207"/>
      <c r="N1217" s="42"/>
      <c r="O1217" s="42"/>
      <c r="P1217" s="42"/>
      <c r="Q1217" s="42"/>
      <c r="R1217" s="42"/>
      <c r="S1217" s="42"/>
      <c r="T1217" s="78"/>
      <c r="AT1217" s="24" t="s">
        <v>135</v>
      </c>
      <c r="AU1217" s="24" t="s">
        <v>134</v>
      </c>
    </row>
    <row r="1218" spans="2:65" s="13" customFormat="1" ht="13.5">
      <c r="B1218" s="237"/>
      <c r="C1218" s="238"/>
      <c r="D1218" s="208" t="s">
        <v>171</v>
      </c>
      <c r="E1218" s="239" t="s">
        <v>21</v>
      </c>
      <c r="F1218" s="240" t="s">
        <v>7006</v>
      </c>
      <c r="G1218" s="238"/>
      <c r="H1218" s="241" t="s">
        <v>21</v>
      </c>
      <c r="I1218" s="242"/>
      <c r="J1218" s="238"/>
      <c r="K1218" s="238"/>
      <c r="L1218" s="243"/>
      <c r="M1218" s="244"/>
      <c r="N1218" s="245"/>
      <c r="O1218" s="245"/>
      <c r="P1218" s="245"/>
      <c r="Q1218" s="245"/>
      <c r="R1218" s="245"/>
      <c r="S1218" s="245"/>
      <c r="T1218" s="246"/>
      <c r="AT1218" s="247" t="s">
        <v>171</v>
      </c>
      <c r="AU1218" s="247" t="s">
        <v>134</v>
      </c>
      <c r="AV1218" s="13" t="s">
        <v>78</v>
      </c>
      <c r="AW1218" s="13" t="s">
        <v>33</v>
      </c>
      <c r="AX1218" s="13" t="s">
        <v>70</v>
      </c>
      <c r="AY1218" s="247" t="s">
        <v>126</v>
      </c>
    </row>
    <row r="1219" spans="2:65" s="13" customFormat="1" ht="13.5">
      <c r="B1219" s="237"/>
      <c r="C1219" s="238"/>
      <c r="D1219" s="208" t="s">
        <v>171</v>
      </c>
      <c r="E1219" s="239" t="s">
        <v>21</v>
      </c>
      <c r="F1219" s="240" t="s">
        <v>7007</v>
      </c>
      <c r="G1219" s="238"/>
      <c r="H1219" s="241" t="s">
        <v>21</v>
      </c>
      <c r="I1219" s="242"/>
      <c r="J1219" s="238"/>
      <c r="K1219" s="238"/>
      <c r="L1219" s="243"/>
      <c r="M1219" s="244"/>
      <c r="N1219" s="245"/>
      <c r="O1219" s="245"/>
      <c r="P1219" s="245"/>
      <c r="Q1219" s="245"/>
      <c r="R1219" s="245"/>
      <c r="S1219" s="245"/>
      <c r="T1219" s="246"/>
      <c r="AT1219" s="247" t="s">
        <v>171</v>
      </c>
      <c r="AU1219" s="247" t="s">
        <v>134</v>
      </c>
      <c r="AV1219" s="13" t="s">
        <v>78</v>
      </c>
      <c r="AW1219" s="13" t="s">
        <v>33</v>
      </c>
      <c r="AX1219" s="13" t="s">
        <v>70</v>
      </c>
      <c r="AY1219" s="247" t="s">
        <v>126</v>
      </c>
    </row>
    <row r="1220" spans="2:65" s="11" customFormat="1" ht="13.5">
      <c r="B1220" s="210"/>
      <c r="C1220" s="211"/>
      <c r="D1220" s="208" t="s">
        <v>171</v>
      </c>
      <c r="E1220" s="212" t="s">
        <v>21</v>
      </c>
      <c r="F1220" s="213" t="s">
        <v>7008</v>
      </c>
      <c r="G1220" s="211"/>
      <c r="H1220" s="214">
        <v>4</v>
      </c>
      <c r="I1220" s="215"/>
      <c r="J1220" s="211"/>
      <c r="K1220" s="211"/>
      <c r="L1220" s="216"/>
      <c r="M1220" s="217"/>
      <c r="N1220" s="218"/>
      <c r="O1220" s="218"/>
      <c r="P1220" s="218"/>
      <c r="Q1220" s="218"/>
      <c r="R1220" s="218"/>
      <c r="S1220" s="218"/>
      <c r="T1220" s="219"/>
      <c r="AT1220" s="220" t="s">
        <v>171</v>
      </c>
      <c r="AU1220" s="220" t="s">
        <v>134</v>
      </c>
      <c r="AV1220" s="11" t="s">
        <v>134</v>
      </c>
      <c r="AW1220" s="11" t="s">
        <v>33</v>
      </c>
      <c r="AX1220" s="11" t="s">
        <v>70</v>
      </c>
      <c r="AY1220" s="220" t="s">
        <v>126</v>
      </c>
    </row>
    <row r="1221" spans="2:65" s="12" customFormat="1" ht="13.5">
      <c r="B1221" s="221"/>
      <c r="C1221" s="222"/>
      <c r="D1221" s="205" t="s">
        <v>171</v>
      </c>
      <c r="E1221" s="248" t="s">
        <v>21</v>
      </c>
      <c r="F1221" s="249" t="s">
        <v>174</v>
      </c>
      <c r="G1221" s="222"/>
      <c r="H1221" s="250">
        <v>4</v>
      </c>
      <c r="I1221" s="226"/>
      <c r="J1221" s="222"/>
      <c r="K1221" s="222"/>
      <c r="L1221" s="227"/>
      <c r="M1221" s="228"/>
      <c r="N1221" s="229"/>
      <c r="O1221" s="229"/>
      <c r="P1221" s="229"/>
      <c r="Q1221" s="229"/>
      <c r="R1221" s="229"/>
      <c r="S1221" s="229"/>
      <c r="T1221" s="230"/>
      <c r="AT1221" s="231" t="s">
        <v>171</v>
      </c>
      <c r="AU1221" s="231" t="s">
        <v>134</v>
      </c>
      <c r="AV1221" s="12" t="s">
        <v>133</v>
      </c>
      <c r="AW1221" s="12" t="s">
        <v>33</v>
      </c>
      <c r="AX1221" s="12" t="s">
        <v>78</v>
      </c>
      <c r="AY1221" s="231" t="s">
        <v>126</v>
      </c>
    </row>
    <row r="1222" spans="2:65" s="1" customFormat="1" ht="22.5" customHeight="1">
      <c r="B1222" s="41"/>
      <c r="C1222" s="193" t="s">
        <v>1576</v>
      </c>
      <c r="D1222" s="193" t="s">
        <v>129</v>
      </c>
      <c r="E1222" s="194" t="s">
        <v>7009</v>
      </c>
      <c r="F1222" s="195" t="s">
        <v>7010</v>
      </c>
      <c r="G1222" s="196" t="s">
        <v>380</v>
      </c>
      <c r="H1222" s="197">
        <v>5.2990000000000004</v>
      </c>
      <c r="I1222" s="198"/>
      <c r="J1222" s="199">
        <f>ROUND(I1222*H1222,2)</f>
        <v>0</v>
      </c>
      <c r="K1222" s="195" t="s">
        <v>21</v>
      </c>
      <c r="L1222" s="61"/>
      <c r="M1222" s="200" t="s">
        <v>21</v>
      </c>
      <c r="N1222" s="201" t="s">
        <v>42</v>
      </c>
      <c r="O1222" s="42"/>
      <c r="P1222" s="202">
        <f>O1222*H1222</f>
        <v>0</v>
      </c>
      <c r="Q1222" s="202">
        <v>0</v>
      </c>
      <c r="R1222" s="202">
        <f>Q1222*H1222</f>
        <v>0</v>
      </c>
      <c r="S1222" s="202">
        <v>0</v>
      </c>
      <c r="T1222" s="203">
        <f>S1222*H1222</f>
        <v>0</v>
      </c>
      <c r="AR1222" s="24" t="s">
        <v>133</v>
      </c>
      <c r="AT1222" s="24" t="s">
        <v>129</v>
      </c>
      <c r="AU1222" s="24" t="s">
        <v>134</v>
      </c>
      <c r="AY1222" s="24" t="s">
        <v>126</v>
      </c>
      <c r="BE1222" s="204">
        <f>IF(N1222="základní",J1222,0)</f>
        <v>0</v>
      </c>
      <c r="BF1222" s="204">
        <f>IF(N1222="snížená",J1222,0)</f>
        <v>0</v>
      </c>
      <c r="BG1222" s="204">
        <f>IF(N1222="zákl. přenesená",J1222,0)</f>
        <v>0</v>
      </c>
      <c r="BH1222" s="204">
        <f>IF(N1222="sníž. přenesená",J1222,0)</f>
        <v>0</v>
      </c>
      <c r="BI1222" s="204">
        <f>IF(N1222="nulová",J1222,0)</f>
        <v>0</v>
      </c>
      <c r="BJ1222" s="24" t="s">
        <v>134</v>
      </c>
      <c r="BK1222" s="204">
        <f>ROUND(I1222*H1222,2)</f>
        <v>0</v>
      </c>
      <c r="BL1222" s="24" t="s">
        <v>133</v>
      </c>
      <c r="BM1222" s="24" t="s">
        <v>1579</v>
      </c>
    </row>
    <row r="1223" spans="2:65" s="1" customFormat="1" ht="13.5">
      <c r="B1223" s="41"/>
      <c r="C1223" s="63"/>
      <c r="D1223" s="205" t="s">
        <v>135</v>
      </c>
      <c r="E1223" s="63"/>
      <c r="F1223" s="206" t="s">
        <v>7010</v>
      </c>
      <c r="G1223" s="63"/>
      <c r="H1223" s="63"/>
      <c r="I1223" s="163"/>
      <c r="J1223" s="63"/>
      <c r="K1223" s="63"/>
      <c r="L1223" s="61"/>
      <c r="M1223" s="207"/>
      <c r="N1223" s="42"/>
      <c r="O1223" s="42"/>
      <c r="P1223" s="42"/>
      <c r="Q1223" s="42"/>
      <c r="R1223" s="42"/>
      <c r="S1223" s="42"/>
      <c r="T1223" s="78"/>
      <c r="AT1223" s="24" t="s">
        <v>135</v>
      </c>
      <c r="AU1223" s="24" t="s">
        <v>134</v>
      </c>
    </row>
    <row r="1224" spans="2:65" s="1" customFormat="1" ht="22.5" customHeight="1">
      <c r="B1224" s="41"/>
      <c r="C1224" s="193" t="s">
        <v>942</v>
      </c>
      <c r="D1224" s="193" t="s">
        <v>129</v>
      </c>
      <c r="E1224" s="194" t="s">
        <v>1897</v>
      </c>
      <c r="F1224" s="195" t="s">
        <v>1898</v>
      </c>
      <c r="G1224" s="196" t="s">
        <v>400</v>
      </c>
      <c r="H1224" s="197">
        <v>130</v>
      </c>
      <c r="I1224" s="198"/>
      <c r="J1224" s="199">
        <f>ROUND(I1224*H1224,2)</f>
        <v>0</v>
      </c>
      <c r="K1224" s="195" t="s">
        <v>160</v>
      </c>
      <c r="L1224" s="61"/>
      <c r="M1224" s="200" t="s">
        <v>21</v>
      </c>
      <c r="N1224" s="201" t="s">
        <v>42</v>
      </c>
      <c r="O1224" s="42"/>
      <c r="P1224" s="202">
        <f>O1224*H1224</f>
        <v>0</v>
      </c>
      <c r="Q1224" s="202">
        <v>0</v>
      </c>
      <c r="R1224" s="202">
        <f>Q1224*H1224</f>
        <v>0</v>
      </c>
      <c r="S1224" s="202">
        <v>0</v>
      </c>
      <c r="T1224" s="203">
        <f>S1224*H1224</f>
        <v>0</v>
      </c>
      <c r="AR1224" s="24" t="s">
        <v>133</v>
      </c>
      <c r="AT1224" s="24" t="s">
        <v>129</v>
      </c>
      <c r="AU1224" s="24" t="s">
        <v>134</v>
      </c>
      <c r="AY1224" s="24" t="s">
        <v>126</v>
      </c>
      <c r="BE1224" s="204">
        <f>IF(N1224="základní",J1224,0)</f>
        <v>0</v>
      </c>
      <c r="BF1224" s="204">
        <f>IF(N1224="snížená",J1224,0)</f>
        <v>0</v>
      </c>
      <c r="BG1224" s="204">
        <f>IF(N1224="zákl. přenesená",J1224,0)</f>
        <v>0</v>
      </c>
      <c r="BH1224" s="204">
        <f>IF(N1224="sníž. přenesená",J1224,0)</f>
        <v>0</v>
      </c>
      <c r="BI1224" s="204">
        <f>IF(N1224="nulová",J1224,0)</f>
        <v>0</v>
      </c>
      <c r="BJ1224" s="24" t="s">
        <v>134</v>
      </c>
      <c r="BK1224" s="204">
        <f>ROUND(I1224*H1224,2)</f>
        <v>0</v>
      </c>
      <c r="BL1224" s="24" t="s">
        <v>133</v>
      </c>
      <c r="BM1224" s="24" t="s">
        <v>1583</v>
      </c>
    </row>
    <row r="1225" spans="2:65" s="1" customFormat="1" ht="27">
      <c r="B1225" s="41"/>
      <c r="C1225" s="63"/>
      <c r="D1225" s="208" t="s">
        <v>135</v>
      </c>
      <c r="E1225" s="63"/>
      <c r="F1225" s="209" t="s">
        <v>1900</v>
      </c>
      <c r="G1225" s="63"/>
      <c r="H1225" s="63"/>
      <c r="I1225" s="163"/>
      <c r="J1225" s="63"/>
      <c r="K1225" s="63"/>
      <c r="L1225" s="61"/>
      <c r="M1225" s="207"/>
      <c r="N1225" s="42"/>
      <c r="O1225" s="42"/>
      <c r="P1225" s="42"/>
      <c r="Q1225" s="42"/>
      <c r="R1225" s="42"/>
      <c r="S1225" s="42"/>
      <c r="T1225" s="78"/>
      <c r="AT1225" s="24" t="s">
        <v>135</v>
      </c>
      <c r="AU1225" s="24" t="s">
        <v>134</v>
      </c>
    </row>
    <row r="1226" spans="2:65" s="1" customFormat="1" ht="40.5">
      <c r="B1226" s="41"/>
      <c r="C1226" s="63"/>
      <c r="D1226" s="208" t="s">
        <v>299</v>
      </c>
      <c r="E1226" s="63"/>
      <c r="F1226" s="236" t="s">
        <v>1901</v>
      </c>
      <c r="G1226" s="63"/>
      <c r="H1226" s="63"/>
      <c r="I1226" s="163"/>
      <c r="J1226" s="63"/>
      <c r="K1226" s="63"/>
      <c r="L1226" s="61"/>
      <c r="M1226" s="207"/>
      <c r="N1226" s="42"/>
      <c r="O1226" s="42"/>
      <c r="P1226" s="42"/>
      <c r="Q1226" s="42"/>
      <c r="R1226" s="42"/>
      <c r="S1226" s="42"/>
      <c r="T1226" s="78"/>
      <c r="AT1226" s="24" t="s">
        <v>299</v>
      </c>
      <c r="AU1226" s="24" t="s">
        <v>134</v>
      </c>
    </row>
    <row r="1227" spans="2:65" s="13" customFormat="1" ht="13.5">
      <c r="B1227" s="237"/>
      <c r="C1227" s="238"/>
      <c r="D1227" s="208" t="s">
        <v>171</v>
      </c>
      <c r="E1227" s="239" t="s">
        <v>21</v>
      </c>
      <c r="F1227" s="240" t="s">
        <v>7011</v>
      </c>
      <c r="G1227" s="238"/>
      <c r="H1227" s="241" t="s">
        <v>21</v>
      </c>
      <c r="I1227" s="242"/>
      <c r="J1227" s="238"/>
      <c r="K1227" s="238"/>
      <c r="L1227" s="243"/>
      <c r="M1227" s="244"/>
      <c r="N1227" s="245"/>
      <c r="O1227" s="245"/>
      <c r="P1227" s="245"/>
      <c r="Q1227" s="245"/>
      <c r="R1227" s="245"/>
      <c r="S1227" s="245"/>
      <c r="T1227" s="246"/>
      <c r="AT1227" s="247" t="s">
        <v>171</v>
      </c>
      <c r="AU1227" s="247" t="s">
        <v>134</v>
      </c>
      <c r="AV1227" s="13" t="s">
        <v>78</v>
      </c>
      <c r="AW1227" s="13" t="s">
        <v>33</v>
      </c>
      <c r="AX1227" s="13" t="s">
        <v>70</v>
      </c>
      <c r="AY1227" s="247" t="s">
        <v>126</v>
      </c>
    </row>
    <row r="1228" spans="2:65" s="11" customFormat="1" ht="13.5">
      <c r="B1228" s="210"/>
      <c r="C1228" s="211"/>
      <c r="D1228" s="208" t="s">
        <v>171</v>
      </c>
      <c r="E1228" s="212" t="s">
        <v>21</v>
      </c>
      <c r="F1228" s="213" t="s">
        <v>7012</v>
      </c>
      <c r="G1228" s="211"/>
      <c r="H1228" s="214">
        <v>117.8</v>
      </c>
      <c r="I1228" s="215"/>
      <c r="J1228" s="211"/>
      <c r="K1228" s="211"/>
      <c r="L1228" s="216"/>
      <c r="M1228" s="217"/>
      <c r="N1228" s="218"/>
      <c r="O1228" s="218"/>
      <c r="P1228" s="218"/>
      <c r="Q1228" s="218"/>
      <c r="R1228" s="218"/>
      <c r="S1228" s="218"/>
      <c r="T1228" s="219"/>
      <c r="AT1228" s="220" t="s">
        <v>171</v>
      </c>
      <c r="AU1228" s="220" t="s">
        <v>134</v>
      </c>
      <c r="AV1228" s="11" t="s">
        <v>134</v>
      </c>
      <c r="AW1228" s="11" t="s">
        <v>33</v>
      </c>
      <c r="AX1228" s="11" t="s">
        <v>70</v>
      </c>
      <c r="AY1228" s="220" t="s">
        <v>126</v>
      </c>
    </row>
    <row r="1229" spans="2:65" s="11" customFormat="1" ht="13.5">
      <c r="B1229" s="210"/>
      <c r="C1229" s="211"/>
      <c r="D1229" s="208" t="s">
        <v>171</v>
      </c>
      <c r="E1229" s="212" t="s">
        <v>21</v>
      </c>
      <c r="F1229" s="213" t="s">
        <v>7013</v>
      </c>
      <c r="G1229" s="211"/>
      <c r="H1229" s="214">
        <v>12.2</v>
      </c>
      <c r="I1229" s="215"/>
      <c r="J1229" s="211"/>
      <c r="K1229" s="211"/>
      <c r="L1229" s="216"/>
      <c r="M1229" s="217"/>
      <c r="N1229" s="218"/>
      <c r="O1229" s="218"/>
      <c r="P1229" s="218"/>
      <c r="Q1229" s="218"/>
      <c r="R1229" s="218"/>
      <c r="S1229" s="218"/>
      <c r="T1229" s="219"/>
      <c r="AT1229" s="220" t="s">
        <v>171</v>
      </c>
      <c r="AU1229" s="220" t="s">
        <v>134</v>
      </c>
      <c r="AV1229" s="11" t="s">
        <v>134</v>
      </c>
      <c r="AW1229" s="11" t="s">
        <v>33</v>
      </c>
      <c r="AX1229" s="11" t="s">
        <v>70</v>
      </c>
      <c r="AY1229" s="220" t="s">
        <v>126</v>
      </c>
    </row>
    <row r="1230" spans="2:65" s="12" customFormat="1" ht="13.5">
      <c r="B1230" s="221"/>
      <c r="C1230" s="222"/>
      <c r="D1230" s="205" t="s">
        <v>171</v>
      </c>
      <c r="E1230" s="248" t="s">
        <v>21</v>
      </c>
      <c r="F1230" s="249" t="s">
        <v>174</v>
      </c>
      <c r="G1230" s="222"/>
      <c r="H1230" s="250">
        <v>130</v>
      </c>
      <c r="I1230" s="226"/>
      <c r="J1230" s="222"/>
      <c r="K1230" s="222"/>
      <c r="L1230" s="227"/>
      <c r="M1230" s="228"/>
      <c r="N1230" s="229"/>
      <c r="O1230" s="229"/>
      <c r="P1230" s="229"/>
      <c r="Q1230" s="229"/>
      <c r="R1230" s="229"/>
      <c r="S1230" s="229"/>
      <c r="T1230" s="230"/>
      <c r="AT1230" s="231" t="s">
        <v>171</v>
      </c>
      <c r="AU1230" s="231" t="s">
        <v>134</v>
      </c>
      <c r="AV1230" s="12" t="s">
        <v>133</v>
      </c>
      <c r="AW1230" s="12" t="s">
        <v>33</v>
      </c>
      <c r="AX1230" s="12" t="s">
        <v>78</v>
      </c>
      <c r="AY1230" s="231" t="s">
        <v>126</v>
      </c>
    </row>
    <row r="1231" spans="2:65" s="1" customFormat="1" ht="22.5" customHeight="1">
      <c r="B1231" s="41"/>
      <c r="C1231" s="251" t="s">
        <v>1584</v>
      </c>
      <c r="D1231" s="251" t="s">
        <v>391</v>
      </c>
      <c r="E1231" s="252" t="s">
        <v>7014</v>
      </c>
      <c r="F1231" s="253" t="s">
        <v>7015</v>
      </c>
      <c r="G1231" s="254" t="s">
        <v>400</v>
      </c>
      <c r="H1231" s="255">
        <v>133</v>
      </c>
      <c r="I1231" s="256"/>
      <c r="J1231" s="257">
        <f>ROUND(I1231*H1231,2)</f>
        <v>0</v>
      </c>
      <c r="K1231" s="253" t="s">
        <v>21</v>
      </c>
      <c r="L1231" s="258"/>
      <c r="M1231" s="259" t="s">
        <v>21</v>
      </c>
      <c r="N1231" s="260" t="s">
        <v>42</v>
      </c>
      <c r="O1231" s="42"/>
      <c r="P1231" s="202">
        <f>O1231*H1231</f>
        <v>0</v>
      </c>
      <c r="Q1231" s="202">
        <v>0</v>
      </c>
      <c r="R1231" s="202">
        <f>Q1231*H1231</f>
        <v>0</v>
      </c>
      <c r="S1231" s="202">
        <v>0</v>
      </c>
      <c r="T1231" s="203">
        <f>S1231*H1231</f>
        <v>0</v>
      </c>
      <c r="AR1231" s="24" t="s">
        <v>144</v>
      </c>
      <c r="AT1231" s="24" t="s">
        <v>391</v>
      </c>
      <c r="AU1231" s="24" t="s">
        <v>134</v>
      </c>
      <c r="AY1231" s="24" t="s">
        <v>126</v>
      </c>
      <c r="BE1231" s="204">
        <f>IF(N1231="základní",J1231,0)</f>
        <v>0</v>
      </c>
      <c r="BF1231" s="204">
        <f>IF(N1231="snížená",J1231,0)</f>
        <v>0</v>
      </c>
      <c r="BG1231" s="204">
        <f>IF(N1231="zákl. přenesená",J1231,0)</f>
        <v>0</v>
      </c>
      <c r="BH1231" s="204">
        <f>IF(N1231="sníž. přenesená",J1231,0)</f>
        <v>0</v>
      </c>
      <c r="BI1231" s="204">
        <f>IF(N1231="nulová",J1231,0)</f>
        <v>0</v>
      </c>
      <c r="BJ1231" s="24" t="s">
        <v>134</v>
      </c>
      <c r="BK1231" s="204">
        <f>ROUND(I1231*H1231,2)</f>
        <v>0</v>
      </c>
      <c r="BL1231" s="24" t="s">
        <v>133</v>
      </c>
      <c r="BM1231" s="24" t="s">
        <v>1587</v>
      </c>
    </row>
    <row r="1232" spans="2:65" s="1" customFormat="1" ht="27">
      <c r="B1232" s="41"/>
      <c r="C1232" s="63"/>
      <c r="D1232" s="208" t="s">
        <v>135</v>
      </c>
      <c r="E1232" s="63"/>
      <c r="F1232" s="209" t="s">
        <v>7016</v>
      </c>
      <c r="G1232" s="63"/>
      <c r="H1232" s="63"/>
      <c r="I1232" s="163"/>
      <c r="J1232" s="63"/>
      <c r="K1232" s="63"/>
      <c r="L1232" s="61"/>
      <c r="M1232" s="207"/>
      <c r="N1232" s="42"/>
      <c r="O1232" s="42"/>
      <c r="P1232" s="42"/>
      <c r="Q1232" s="42"/>
      <c r="R1232" s="42"/>
      <c r="S1232" s="42"/>
      <c r="T1232" s="78"/>
      <c r="AT1232" s="24" t="s">
        <v>135</v>
      </c>
      <c r="AU1232" s="24" t="s">
        <v>134</v>
      </c>
    </row>
    <row r="1233" spans="2:65" s="13" customFormat="1" ht="13.5">
      <c r="B1233" s="237"/>
      <c r="C1233" s="238"/>
      <c r="D1233" s="208" t="s">
        <v>171</v>
      </c>
      <c r="E1233" s="239" t="s">
        <v>21</v>
      </c>
      <c r="F1233" s="240" t="s">
        <v>7017</v>
      </c>
      <c r="G1233" s="238"/>
      <c r="H1233" s="241" t="s">
        <v>21</v>
      </c>
      <c r="I1233" s="242"/>
      <c r="J1233" s="238"/>
      <c r="K1233" s="238"/>
      <c r="L1233" s="243"/>
      <c r="M1233" s="244"/>
      <c r="N1233" s="245"/>
      <c r="O1233" s="245"/>
      <c r="P1233" s="245"/>
      <c r="Q1233" s="245"/>
      <c r="R1233" s="245"/>
      <c r="S1233" s="245"/>
      <c r="T1233" s="246"/>
      <c r="AT1233" s="247" t="s">
        <v>171</v>
      </c>
      <c r="AU1233" s="247" t="s">
        <v>134</v>
      </c>
      <c r="AV1233" s="13" t="s">
        <v>78</v>
      </c>
      <c r="AW1233" s="13" t="s">
        <v>33</v>
      </c>
      <c r="AX1233" s="13" t="s">
        <v>70</v>
      </c>
      <c r="AY1233" s="247" t="s">
        <v>126</v>
      </c>
    </row>
    <row r="1234" spans="2:65" s="13" customFormat="1" ht="13.5">
      <c r="B1234" s="237"/>
      <c r="C1234" s="238"/>
      <c r="D1234" s="208" t="s">
        <v>171</v>
      </c>
      <c r="E1234" s="239" t="s">
        <v>21</v>
      </c>
      <c r="F1234" s="240" t="s">
        <v>7018</v>
      </c>
      <c r="G1234" s="238"/>
      <c r="H1234" s="241" t="s">
        <v>21</v>
      </c>
      <c r="I1234" s="242"/>
      <c r="J1234" s="238"/>
      <c r="K1234" s="238"/>
      <c r="L1234" s="243"/>
      <c r="M1234" s="244"/>
      <c r="N1234" s="245"/>
      <c r="O1234" s="245"/>
      <c r="P1234" s="245"/>
      <c r="Q1234" s="245"/>
      <c r="R1234" s="245"/>
      <c r="S1234" s="245"/>
      <c r="T1234" s="246"/>
      <c r="AT1234" s="247" t="s">
        <v>171</v>
      </c>
      <c r="AU1234" s="247" t="s">
        <v>134</v>
      </c>
      <c r="AV1234" s="13" t="s">
        <v>78</v>
      </c>
      <c r="AW1234" s="13" t="s">
        <v>33</v>
      </c>
      <c r="AX1234" s="13" t="s">
        <v>70</v>
      </c>
      <c r="AY1234" s="247" t="s">
        <v>126</v>
      </c>
    </row>
    <row r="1235" spans="2:65" s="11" customFormat="1" ht="13.5">
      <c r="B1235" s="210"/>
      <c r="C1235" s="211"/>
      <c r="D1235" s="208" t="s">
        <v>171</v>
      </c>
      <c r="E1235" s="212" t="s">
        <v>21</v>
      </c>
      <c r="F1235" s="213" t="s">
        <v>7019</v>
      </c>
      <c r="G1235" s="211"/>
      <c r="H1235" s="214">
        <v>133</v>
      </c>
      <c r="I1235" s="215"/>
      <c r="J1235" s="211"/>
      <c r="K1235" s="211"/>
      <c r="L1235" s="216"/>
      <c r="M1235" s="217"/>
      <c r="N1235" s="218"/>
      <c r="O1235" s="218"/>
      <c r="P1235" s="218"/>
      <c r="Q1235" s="218"/>
      <c r="R1235" s="218"/>
      <c r="S1235" s="218"/>
      <c r="T1235" s="219"/>
      <c r="AT1235" s="220" t="s">
        <v>171</v>
      </c>
      <c r="AU1235" s="220" t="s">
        <v>134</v>
      </c>
      <c r="AV1235" s="11" t="s">
        <v>134</v>
      </c>
      <c r="AW1235" s="11" t="s">
        <v>33</v>
      </c>
      <c r="AX1235" s="11" t="s">
        <v>70</v>
      </c>
      <c r="AY1235" s="220" t="s">
        <v>126</v>
      </c>
    </row>
    <row r="1236" spans="2:65" s="12" customFormat="1" ht="13.5">
      <c r="B1236" s="221"/>
      <c r="C1236" s="222"/>
      <c r="D1236" s="205" t="s">
        <v>171</v>
      </c>
      <c r="E1236" s="248" t="s">
        <v>21</v>
      </c>
      <c r="F1236" s="249" t="s">
        <v>174</v>
      </c>
      <c r="G1236" s="222"/>
      <c r="H1236" s="250">
        <v>133</v>
      </c>
      <c r="I1236" s="226"/>
      <c r="J1236" s="222"/>
      <c r="K1236" s="222"/>
      <c r="L1236" s="227"/>
      <c r="M1236" s="228"/>
      <c r="N1236" s="229"/>
      <c r="O1236" s="229"/>
      <c r="P1236" s="229"/>
      <c r="Q1236" s="229"/>
      <c r="R1236" s="229"/>
      <c r="S1236" s="229"/>
      <c r="T1236" s="230"/>
      <c r="AT1236" s="231" t="s">
        <v>171</v>
      </c>
      <c r="AU1236" s="231" t="s">
        <v>134</v>
      </c>
      <c r="AV1236" s="12" t="s">
        <v>133</v>
      </c>
      <c r="AW1236" s="12" t="s">
        <v>33</v>
      </c>
      <c r="AX1236" s="12" t="s">
        <v>78</v>
      </c>
      <c r="AY1236" s="231" t="s">
        <v>126</v>
      </c>
    </row>
    <row r="1237" spans="2:65" s="1" customFormat="1" ht="22.5" customHeight="1">
      <c r="B1237" s="41"/>
      <c r="C1237" s="193" t="s">
        <v>947</v>
      </c>
      <c r="D1237" s="193" t="s">
        <v>129</v>
      </c>
      <c r="E1237" s="194" t="s">
        <v>7020</v>
      </c>
      <c r="F1237" s="195" t="s">
        <v>7021</v>
      </c>
      <c r="G1237" s="196" t="s">
        <v>400</v>
      </c>
      <c r="H1237" s="197">
        <v>515.16</v>
      </c>
      <c r="I1237" s="198"/>
      <c r="J1237" s="199">
        <f>ROUND(I1237*H1237,2)</f>
        <v>0</v>
      </c>
      <c r="K1237" s="195" t="s">
        <v>160</v>
      </c>
      <c r="L1237" s="61"/>
      <c r="M1237" s="200" t="s">
        <v>21</v>
      </c>
      <c r="N1237" s="201" t="s">
        <v>42</v>
      </c>
      <c r="O1237" s="42"/>
      <c r="P1237" s="202">
        <f>O1237*H1237</f>
        <v>0</v>
      </c>
      <c r="Q1237" s="202">
        <v>0</v>
      </c>
      <c r="R1237" s="202">
        <f>Q1237*H1237</f>
        <v>0</v>
      </c>
      <c r="S1237" s="202">
        <v>0</v>
      </c>
      <c r="T1237" s="203">
        <f>S1237*H1237</f>
        <v>0</v>
      </c>
      <c r="AR1237" s="24" t="s">
        <v>133</v>
      </c>
      <c r="AT1237" s="24" t="s">
        <v>129</v>
      </c>
      <c r="AU1237" s="24" t="s">
        <v>134</v>
      </c>
      <c r="AY1237" s="24" t="s">
        <v>126</v>
      </c>
      <c r="BE1237" s="204">
        <f>IF(N1237="základní",J1237,0)</f>
        <v>0</v>
      </c>
      <c r="BF1237" s="204">
        <f>IF(N1237="snížená",J1237,0)</f>
        <v>0</v>
      </c>
      <c r="BG1237" s="204">
        <f>IF(N1237="zákl. přenesená",J1237,0)</f>
        <v>0</v>
      </c>
      <c r="BH1237" s="204">
        <f>IF(N1237="sníž. přenesená",J1237,0)</f>
        <v>0</v>
      </c>
      <c r="BI1237" s="204">
        <f>IF(N1237="nulová",J1237,0)</f>
        <v>0</v>
      </c>
      <c r="BJ1237" s="24" t="s">
        <v>134</v>
      </c>
      <c r="BK1237" s="204">
        <f>ROUND(I1237*H1237,2)</f>
        <v>0</v>
      </c>
      <c r="BL1237" s="24" t="s">
        <v>133</v>
      </c>
      <c r="BM1237" s="24" t="s">
        <v>1590</v>
      </c>
    </row>
    <row r="1238" spans="2:65" s="1" customFormat="1" ht="27">
      <c r="B1238" s="41"/>
      <c r="C1238" s="63"/>
      <c r="D1238" s="208" t="s">
        <v>135</v>
      </c>
      <c r="E1238" s="63"/>
      <c r="F1238" s="209" t="s">
        <v>7022</v>
      </c>
      <c r="G1238" s="63"/>
      <c r="H1238" s="63"/>
      <c r="I1238" s="163"/>
      <c r="J1238" s="63"/>
      <c r="K1238" s="63"/>
      <c r="L1238" s="61"/>
      <c r="M1238" s="207"/>
      <c r="N1238" s="42"/>
      <c r="O1238" s="42"/>
      <c r="P1238" s="42"/>
      <c r="Q1238" s="42"/>
      <c r="R1238" s="42"/>
      <c r="S1238" s="42"/>
      <c r="T1238" s="78"/>
      <c r="AT1238" s="24" t="s">
        <v>135</v>
      </c>
      <c r="AU1238" s="24" t="s">
        <v>134</v>
      </c>
    </row>
    <row r="1239" spans="2:65" s="1" customFormat="1" ht="94.5">
      <c r="B1239" s="41"/>
      <c r="C1239" s="63"/>
      <c r="D1239" s="208" t="s">
        <v>299</v>
      </c>
      <c r="E1239" s="63"/>
      <c r="F1239" s="236" t="s">
        <v>7023</v>
      </c>
      <c r="G1239" s="63"/>
      <c r="H1239" s="63"/>
      <c r="I1239" s="163"/>
      <c r="J1239" s="63"/>
      <c r="K1239" s="63"/>
      <c r="L1239" s="61"/>
      <c r="M1239" s="207"/>
      <c r="N1239" s="42"/>
      <c r="O1239" s="42"/>
      <c r="P1239" s="42"/>
      <c r="Q1239" s="42"/>
      <c r="R1239" s="42"/>
      <c r="S1239" s="42"/>
      <c r="T1239" s="78"/>
      <c r="AT1239" s="24" t="s">
        <v>299</v>
      </c>
      <c r="AU1239" s="24" t="s">
        <v>134</v>
      </c>
    </row>
    <row r="1240" spans="2:65" s="13" customFormat="1" ht="13.5">
      <c r="B1240" s="237"/>
      <c r="C1240" s="238"/>
      <c r="D1240" s="208" t="s">
        <v>171</v>
      </c>
      <c r="E1240" s="239" t="s">
        <v>21</v>
      </c>
      <c r="F1240" s="240" t="s">
        <v>7024</v>
      </c>
      <c r="G1240" s="238"/>
      <c r="H1240" s="241" t="s">
        <v>21</v>
      </c>
      <c r="I1240" s="242"/>
      <c r="J1240" s="238"/>
      <c r="K1240" s="238"/>
      <c r="L1240" s="243"/>
      <c r="M1240" s="244"/>
      <c r="N1240" s="245"/>
      <c r="O1240" s="245"/>
      <c r="P1240" s="245"/>
      <c r="Q1240" s="245"/>
      <c r="R1240" s="245"/>
      <c r="S1240" s="245"/>
      <c r="T1240" s="246"/>
      <c r="AT1240" s="247" t="s">
        <v>171</v>
      </c>
      <c r="AU1240" s="247" t="s">
        <v>134</v>
      </c>
      <c r="AV1240" s="13" t="s">
        <v>78</v>
      </c>
      <c r="AW1240" s="13" t="s">
        <v>33</v>
      </c>
      <c r="AX1240" s="13" t="s">
        <v>70</v>
      </c>
      <c r="AY1240" s="247" t="s">
        <v>126</v>
      </c>
    </row>
    <row r="1241" spans="2:65" s="13" customFormat="1" ht="13.5">
      <c r="B1241" s="237"/>
      <c r="C1241" s="238"/>
      <c r="D1241" s="208" t="s">
        <v>171</v>
      </c>
      <c r="E1241" s="239" t="s">
        <v>21</v>
      </c>
      <c r="F1241" s="240" t="s">
        <v>7025</v>
      </c>
      <c r="G1241" s="238"/>
      <c r="H1241" s="241" t="s">
        <v>21</v>
      </c>
      <c r="I1241" s="242"/>
      <c r="J1241" s="238"/>
      <c r="K1241" s="238"/>
      <c r="L1241" s="243"/>
      <c r="M1241" s="244"/>
      <c r="N1241" s="245"/>
      <c r="O1241" s="245"/>
      <c r="P1241" s="245"/>
      <c r="Q1241" s="245"/>
      <c r="R1241" s="245"/>
      <c r="S1241" s="245"/>
      <c r="T1241" s="246"/>
      <c r="AT1241" s="247" t="s">
        <v>171</v>
      </c>
      <c r="AU1241" s="247" t="s">
        <v>134</v>
      </c>
      <c r="AV1241" s="13" t="s">
        <v>78</v>
      </c>
      <c r="AW1241" s="13" t="s">
        <v>33</v>
      </c>
      <c r="AX1241" s="13" t="s">
        <v>70</v>
      </c>
      <c r="AY1241" s="247" t="s">
        <v>126</v>
      </c>
    </row>
    <row r="1242" spans="2:65" s="13" customFormat="1" ht="13.5">
      <c r="B1242" s="237"/>
      <c r="C1242" s="238"/>
      <c r="D1242" s="208" t="s">
        <v>171</v>
      </c>
      <c r="E1242" s="239" t="s">
        <v>21</v>
      </c>
      <c r="F1242" s="240" t="s">
        <v>7026</v>
      </c>
      <c r="G1242" s="238"/>
      <c r="H1242" s="241" t="s">
        <v>21</v>
      </c>
      <c r="I1242" s="242"/>
      <c r="J1242" s="238"/>
      <c r="K1242" s="238"/>
      <c r="L1242" s="243"/>
      <c r="M1242" s="244"/>
      <c r="N1242" s="245"/>
      <c r="O1242" s="245"/>
      <c r="P1242" s="245"/>
      <c r="Q1242" s="245"/>
      <c r="R1242" s="245"/>
      <c r="S1242" s="245"/>
      <c r="T1242" s="246"/>
      <c r="AT1242" s="247" t="s">
        <v>171</v>
      </c>
      <c r="AU1242" s="247" t="s">
        <v>134</v>
      </c>
      <c r="AV1242" s="13" t="s">
        <v>78</v>
      </c>
      <c r="AW1242" s="13" t="s">
        <v>33</v>
      </c>
      <c r="AX1242" s="13" t="s">
        <v>70</v>
      </c>
      <c r="AY1242" s="247" t="s">
        <v>126</v>
      </c>
    </row>
    <row r="1243" spans="2:65" s="13" customFormat="1" ht="13.5">
      <c r="B1243" s="237"/>
      <c r="C1243" s="238"/>
      <c r="D1243" s="208" t="s">
        <v>171</v>
      </c>
      <c r="E1243" s="239" t="s">
        <v>21</v>
      </c>
      <c r="F1243" s="240" t="s">
        <v>7027</v>
      </c>
      <c r="G1243" s="238"/>
      <c r="H1243" s="241" t="s">
        <v>21</v>
      </c>
      <c r="I1243" s="242"/>
      <c r="J1243" s="238"/>
      <c r="K1243" s="238"/>
      <c r="L1243" s="243"/>
      <c r="M1243" s="244"/>
      <c r="N1243" s="245"/>
      <c r="O1243" s="245"/>
      <c r="P1243" s="245"/>
      <c r="Q1243" s="245"/>
      <c r="R1243" s="245"/>
      <c r="S1243" s="245"/>
      <c r="T1243" s="246"/>
      <c r="AT1243" s="247" t="s">
        <v>171</v>
      </c>
      <c r="AU1243" s="247" t="s">
        <v>134</v>
      </c>
      <c r="AV1243" s="13" t="s">
        <v>78</v>
      </c>
      <c r="AW1243" s="13" t="s">
        <v>33</v>
      </c>
      <c r="AX1243" s="13" t="s">
        <v>70</v>
      </c>
      <c r="AY1243" s="247" t="s">
        <v>126</v>
      </c>
    </row>
    <row r="1244" spans="2:65" s="11" customFormat="1" ht="13.5">
      <c r="B1244" s="210"/>
      <c r="C1244" s="211"/>
      <c r="D1244" s="208" t="s">
        <v>171</v>
      </c>
      <c r="E1244" s="212" t="s">
        <v>21</v>
      </c>
      <c r="F1244" s="213" t="s">
        <v>7028</v>
      </c>
      <c r="G1244" s="211"/>
      <c r="H1244" s="214">
        <v>44</v>
      </c>
      <c r="I1244" s="215"/>
      <c r="J1244" s="211"/>
      <c r="K1244" s="211"/>
      <c r="L1244" s="216"/>
      <c r="M1244" s="217"/>
      <c r="N1244" s="218"/>
      <c r="O1244" s="218"/>
      <c r="P1244" s="218"/>
      <c r="Q1244" s="218"/>
      <c r="R1244" s="218"/>
      <c r="S1244" s="218"/>
      <c r="T1244" s="219"/>
      <c r="AT1244" s="220" t="s">
        <v>171</v>
      </c>
      <c r="AU1244" s="220" t="s">
        <v>134</v>
      </c>
      <c r="AV1244" s="11" t="s">
        <v>134</v>
      </c>
      <c r="AW1244" s="11" t="s">
        <v>33</v>
      </c>
      <c r="AX1244" s="11" t="s">
        <v>70</v>
      </c>
      <c r="AY1244" s="220" t="s">
        <v>126</v>
      </c>
    </row>
    <row r="1245" spans="2:65" s="13" customFormat="1" ht="13.5">
      <c r="B1245" s="237"/>
      <c r="C1245" s="238"/>
      <c r="D1245" s="208" t="s">
        <v>171</v>
      </c>
      <c r="E1245" s="239" t="s">
        <v>21</v>
      </c>
      <c r="F1245" s="240" t="s">
        <v>7029</v>
      </c>
      <c r="G1245" s="238"/>
      <c r="H1245" s="241" t="s">
        <v>21</v>
      </c>
      <c r="I1245" s="242"/>
      <c r="J1245" s="238"/>
      <c r="K1245" s="238"/>
      <c r="L1245" s="243"/>
      <c r="M1245" s="244"/>
      <c r="N1245" s="245"/>
      <c r="O1245" s="245"/>
      <c r="P1245" s="245"/>
      <c r="Q1245" s="245"/>
      <c r="R1245" s="245"/>
      <c r="S1245" s="245"/>
      <c r="T1245" s="246"/>
      <c r="AT1245" s="247" t="s">
        <v>171</v>
      </c>
      <c r="AU1245" s="247" t="s">
        <v>134</v>
      </c>
      <c r="AV1245" s="13" t="s">
        <v>78</v>
      </c>
      <c r="AW1245" s="13" t="s">
        <v>33</v>
      </c>
      <c r="AX1245" s="13" t="s">
        <v>70</v>
      </c>
      <c r="AY1245" s="247" t="s">
        <v>126</v>
      </c>
    </row>
    <row r="1246" spans="2:65" s="13" customFormat="1" ht="13.5">
      <c r="B1246" s="237"/>
      <c r="C1246" s="238"/>
      <c r="D1246" s="208" t="s">
        <v>171</v>
      </c>
      <c r="E1246" s="239" t="s">
        <v>21</v>
      </c>
      <c r="F1246" s="240" t="s">
        <v>7030</v>
      </c>
      <c r="G1246" s="238"/>
      <c r="H1246" s="241" t="s">
        <v>21</v>
      </c>
      <c r="I1246" s="242"/>
      <c r="J1246" s="238"/>
      <c r="K1246" s="238"/>
      <c r="L1246" s="243"/>
      <c r="M1246" s="244"/>
      <c r="N1246" s="245"/>
      <c r="O1246" s="245"/>
      <c r="P1246" s="245"/>
      <c r="Q1246" s="245"/>
      <c r="R1246" s="245"/>
      <c r="S1246" s="245"/>
      <c r="T1246" s="246"/>
      <c r="AT1246" s="247" t="s">
        <v>171</v>
      </c>
      <c r="AU1246" s="247" t="s">
        <v>134</v>
      </c>
      <c r="AV1246" s="13" t="s">
        <v>78</v>
      </c>
      <c r="AW1246" s="13" t="s">
        <v>33</v>
      </c>
      <c r="AX1246" s="13" t="s">
        <v>70</v>
      </c>
      <c r="AY1246" s="247" t="s">
        <v>126</v>
      </c>
    </row>
    <row r="1247" spans="2:65" s="13" customFormat="1" ht="13.5">
      <c r="B1247" s="237"/>
      <c r="C1247" s="238"/>
      <c r="D1247" s="208" t="s">
        <v>171</v>
      </c>
      <c r="E1247" s="239" t="s">
        <v>21</v>
      </c>
      <c r="F1247" s="240" t="s">
        <v>7031</v>
      </c>
      <c r="G1247" s="238"/>
      <c r="H1247" s="241" t="s">
        <v>21</v>
      </c>
      <c r="I1247" s="242"/>
      <c r="J1247" s="238"/>
      <c r="K1247" s="238"/>
      <c r="L1247" s="243"/>
      <c r="M1247" s="244"/>
      <c r="N1247" s="245"/>
      <c r="O1247" s="245"/>
      <c r="P1247" s="245"/>
      <c r="Q1247" s="245"/>
      <c r="R1247" s="245"/>
      <c r="S1247" s="245"/>
      <c r="T1247" s="246"/>
      <c r="AT1247" s="247" t="s">
        <v>171</v>
      </c>
      <c r="AU1247" s="247" t="s">
        <v>134</v>
      </c>
      <c r="AV1247" s="13" t="s">
        <v>78</v>
      </c>
      <c r="AW1247" s="13" t="s">
        <v>33</v>
      </c>
      <c r="AX1247" s="13" t="s">
        <v>70</v>
      </c>
      <c r="AY1247" s="247" t="s">
        <v>126</v>
      </c>
    </row>
    <row r="1248" spans="2:65" s="13" customFormat="1" ht="13.5">
      <c r="B1248" s="237"/>
      <c r="C1248" s="238"/>
      <c r="D1248" s="208" t="s">
        <v>171</v>
      </c>
      <c r="E1248" s="239" t="s">
        <v>21</v>
      </c>
      <c r="F1248" s="240" t="s">
        <v>7032</v>
      </c>
      <c r="G1248" s="238"/>
      <c r="H1248" s="241" t="s">
        <v>21</v>
      </c>
      <c r="I1248" s="242"/>
      <c r="J1248" s="238"/>
      <c r="K1248" s="238"/>
      <c r="L1248" s="243"/>
      <c r="M1248" s="244"/>
      <c r="N1248" s="245"/>
      <c r="O1248" s="245"/>
      <c r="P1248" s="245"/>
      <c r="Q1248" s="245"/>
      <c r="R1248" s="245"/>
      <c r="S1248" s="245"/>
      <c r="T1248" s="246"/>
      <c r="AT1248" s="247" t="s">
        <v>171</v>
      </c>
      <c r="AU1248" s="247" t="s">
        <v>134</v>
      </c>
      <c r="AV1248" s="13" t="s">
        <v>78</v>
      </c>
      <c r="AW1248" s="13" t="s">
        <v>33</v>
      </c>
      <c r="AX1248" s="13" t="s">
        <v>70</v>
      </c>
      <c r="AY1248" s="247" t="s">
        <v>126</v>
      </c>
    </row>
    <row r="1249" spans="2:65" s="13" customFormat="1" ht="13.5">
      <c r="B1249" s="237"/>
      <c r="C1249" s="238"/>
      <c r="D1249" s="208" t="s">
        <v>171</v>
      </c>
      <c r="E1249" s="239" t="s">
        <v>21</v>
      </c>
      <c r="F1249" s="240" t="s">
        <v>7033</v>
      </c>
      <c r="G1249" s="238"/>
      <c r="H1249" s="241" t="s">
        <v>21</v>
      </c>
      <c r="I1249" s="242"/>
      <c r="J1249" s="238"/>
      <c r="K1249" s="238"/>
      <c r="L1249" s="243"/>
      <c r="M1249" s="244"/>
      <c r="N1249" s="245"/>
      <c r="O1249" s="245"/>
      <c r="P1249" s="245"/>
      <c r="Q1249" s="245"/>
      <c r="R1249" s="245"/>
      <c r="S1249" s="245"/>
      <c r="T1249" s="246"/>
      <c r="AT1249" s="247" t="s">
        <v>171</v>
      </c>
      <c r="AU1249" s="247" t="s">
        <v>134</v>
      </c>
      <c r="AV1249" s="13" t="s">
        <v>78</v>
      </c>
      <c r="AW1249" s="13" t="s">
        <v>33</v>
      </c>
      <c r="AX1249" s="13" t="s">
        <v>70</v>
      </c>
      <c r="AY1249" s="247" t="s">
        <v>126</v>
      </c>
    </row>
    <row r="1250" spans="2:65" s="13" customFormat="1" ht="13.5">
      <c r="B1250" s="237"/>
      <c r="C1250" s="238"/>
      <c r="D1250" s="208" t="s">
        <v>171</v>
      </c>
      <c r="E1250" s="239" t="s">
        <v>21</v>
      </c>
      <c r="F1250" s="240" t="s">
        <v>7027</v>
      </c>
      <c r="G1250" s="238"/>
      <c r="H1250" s="241" t="s">
        <v>21</v>
      </c>
      <c r="I1250" s="242"/>
      <c r="J1250" s="238"/>
      <c r="K1250" s="238"/>
      <c r="L1250" s="243"/>
      <c r="M1250" s="244"/>
      <c r="N1250" s="245"/>
      <c r="O1250" s="245"/>
      <c r="P1250" s="245"/>
      <c r="Q1250" s="245"/>
      <c r="R1250" s="245"/>
      <c r="S1250" s="245"/>
      <c r="T1250" s="246"/>
      <c r="AT1250" s="247" t="s">
        <v>171</v>
      </c>
      <c r="AU1250" s="247" t="s">
        <v>134</v>
      </c>
      <c r="AV1250" s="13" t="s">
        <v>78</v>
      </c>
      <c r="AW1250" s="13" t="s">
        <v>33</v>
      </c>
      <c r="AX1250" s="13" t="s">
        <v>70</v>
      </c>
      <c r="AY1250" s="247" t="s">
        <v>126</v>
      </c>
    </row>
    <row r="1251" spans="2:65" s="11" customFormat="1" ht="13.5">
      <c r="B1251" s="210"/>
      <c r="C1251" s="211"/>
      <c r="D1251" s="208" t="s">
        <v>171</v>
      </c>
      <c r="E1251" s="212" t="s">
        <v>21</v>
      </c>
      <c r="F1251" s="213" t="s">
        <v>7034</v>
      </c>
      <c r="G1251" s="211"/>
      <c r="H1251" s="214">
        <v>176</v>
      </c>
      <c r="I1251" s="215"/>
      <c r="J1251" s="211"/>
      <c r="K1251" s="211"/>
      <c r="L1251" s="216"/>
      <c r="M1251" s="217"/>
      <c r="N1251" s="218"/>
      <c r="O1251" s="218"/>
      <c r="P1251" s="218"/>
      <c r="Q1251" s="218"/>
      <c r="R1251" s="218"/>
      <c r="S1251" s="218"/>
      <c r="T1251" s="219"/>
      <c r="AT1251" s="220" t="s">
        <v>171</v>
      </c>
      <c r="AU1251" s="220" t="s">
        <v>134</v>
      </c>
      <c r="AV1251" s="11" t="s">
        <v>134</v>
      </c>
      <c r="AW1251" s="11" t="s">
        <v>33</v>
      </c>
      <c r="AX1251" s="11" t="s">
        <v>70</v>
      </c>
      <c r="AY1251" s="220" t="s">
        <v>126</v>
      </c>
    </row>
    <row r="1252" spans="2:65" s="13" customFormat="1" ht="13.5">
      <c r="B1252" s="237"/>
      <c r="C1252" s="238"/>
      <c r="D1252" s="208" t="s">
        <v>171</v>
      </c>
      <c r="E1252" s="239" t="s">
        <v>21</v>
      </c>
      <c r="F1252" s="240" t="s">
        <v>7035</v>
      </c>
      <c r="G1252" s="238"/>
      <c r="H1252" s="241" t="s">
        <v>21</v>
      </c>
      <c r="I1252" s="242"/>
      <c r="J1252" s="238"/>
      <c r="K1252" s="238"/>
      <c r="L1252" s="243"/>
      <c r="M1252" s="244"/>
      <c r="N1252" s="245"/>
      <c r="O1252" s="245"/>
      <c r="P1252" s="245"/>
      <c r="Q1252" s="245"/>
      <c r="R1252" s="245"/>
      <c r="S1252" s="245"/>
      <c r="T1252" s="246"/>
      <c r="AT1252" s="247" t="s">
        <v>171</v>
      </c>
      <c r="AU1252" s="247" t="s">
        <v>134</v>
      </c>
      <c r="AV1252" s="13" t="s">
        <v>78</v>
      </c>
      <c r="AW1252" s="13" t="s">
        <v>33</v>
      </c>
      <c r="AX1252" s="13" t="s">
        <v>70</v>
      </c>
      <c r="AY1252" s="247" t="s">
        <v>126</v>
      </c>
    </row>
    <row r="1253" spans="2:65" s="13" customFormat="1" ht="13.5">
      <c r="B1253" s="237"/>
      <c r="C1253" s="238"/>
      <c r="D1253" s="208" t="s">
        <v>171</v>
      </c>
      <c r="E1253" s="239" t="s">
        <v>21</v>
      </c>
      <c r="F1253" s="240" t="s">
        <v>7036</v>
      </c>
      <c r="G1253" s="238"/>
      <c r="H1253" s="241" t="s">
        <v>21</v>
      </c>
      <c r="I1253" s="242"/>
      <c r="J1253" s="238"/>
      <c r="K1253" s="238"/>
      <c r="L1253" s="243"/>
      <c r="M1253" s="244"/>
      <c r="N1253" s="245"/>
      <c r="O1253" s="245"/>
      <c r="P1253" s="245"/>
      <c r="Q1253" s="245"/>
      <c r="R1253" s="245"/>
      <c r="S1253" s="245"/>
      <c r="T1253" s="246"/>
      <c r="AT1253" s="247" t="s">
        <v>171</v>
      </c>
      <c r="AU1253" s="247" t="s">
        <v>134</v>
      </c>
      <c r="AV1253" s="13" t="s">
        <v>78</v>
      </c>
      <c r="AW1253" s="13" t="s">
        <v>33</v>
      </c>
      <c r="AX1253" s="13" t="s">
        <v>70</v>
      </c>
      <c r="AY1253" s="247" t="s">
        <v>126</v>
      </c>
    </row>
    <row r="1254" spans="2:65" s="13" customFormat="1" ht="13.5">
      <c r="B1254" s="237"/>
      <c r="C1254" s="238"/>
      <c r="D1254" s="208" t="s">
        <v>171</v>
      </c>
      <c r="E1254" s="239" t="s">
        <v>21</v>
      </c>
      <c r="F1254" s="240" t="s">
        <v>7037</v>
      </c>
      <c r="G1254" s="238"/>
      <c r="H1254" s="241" t="s">
        <v>21</v>
      </c>
      <c r="I1254" s="242"/>
      <c r="J1254" s="238"/>
      <c r="K1254" s="238"/>
      <c r="L1254" s="243"/>
      <c r="M1254" s="244"/>
      <c r="N1254" s="245"/>
      <c r="O1254" s="245"/>
      <c r="P1254" s="245"/>
      <c r="Q1254" s="245"/>
      <c r="R1254" s="245"/>
      <c r="S1254" s="245"/>
      <c r="T1254" s="246"/>
      <c r="AT1254" s="247" t="s">
        <v>171</v>
      </c>
      <c r="AU1254" s="247" t="s">
        <v>134</v>
      </c>
      <c r="AV1254" s="13" t="s">
        <v>78</v>
      </c>
      <c r="AW1254" s="13" t="s">
        <v>33</v>
      </c>
      <c r="AX1254" s="13" t="s">
        <v>70</v>
      </c>
      <c r="AY1254" s="247" t="s">
        <v>126</v>
      </c>
    </row>
    <row r="1255" spans="2:65" s="13" customFormat="1" ht="13.5">
      <c r="B1255" s="237"/>
      <c r="C1255" s="238"/>
      <c r="D1255" s="208" t="s">
        <v>171</v>
      </c>
      <c r="E1255" s="239" t="s">
        <v>21</v>
      </c>
      <c r="F1255" s="240" t="s">
        <v>7038</v>
      </c>
      <c r="G1255" s="238"/>
      <c r="H1255" s="241" t="s">
        <v>21</v>
      </c>
      <c r="I1255" s="242"/>
      <c r="J1255" s="238"/>
      <c r="K1255" s="238"/>
      <c r="L1255" s="243"/>
      <c r="M1255" s="244"/>
      <c r="N1255" s="245"/>
      <c r="O1255" s="245"/>
      <c r="P1255" s="245"/>
      <c r="Q1255" s="245"/>
      <c r="R1255" s="245"/>
      <c r="S1255" s="245"/>
      <c r="T1255" s="246"/>
      <c r="AT1255" s="247" t="s">
        <v>171</v>
      </c>
      <c r="AU1255" s="247" t="s">
        <v>134</v>
      </c>
      <c r="AV1255" s="13" t="s">
        <v>78</v>
      </c>
      <c r="AW1255" s="13" t="s">
        <v>33</v>
      </c>
      <c r="AX1255" s="13" t="s">
        <v>70</v>
      </c>
      <c r="AY1255" s="247" t="s">
        <v>126</v>
      </c>
    </row>
    <row r="1256" spans="2:65" s="11" customFormat="1" ht="13.5">
      <c r="B1256" s="210"/>
      <c r="C1256" s="211"/>
      <c r="D1256" s="208" t="s">
        <v>171</v>
      </c>
      <c r="E1256" s="212" t="s">
        <v>21</v>
      </c>
      <c r="F1256" s="213" t="s">
        <v>7039</v>
      </c>
      <c r="G1256" s="211"/>
      <c r="H1256" s="214">
        <v>0.16</v>
      </c>
      <c r="I1256" s="215"/>
      <c r="J1256" s="211"/>
      <c r="K1256" s="211"/>
      <c r="L1256" s="216"/>
      <c r="M1256" s="217"/>
      <c r="N1256" s="218"/>
      <c r="O1256" s="218"/>
      <c r="P1256" s="218"/>
      <c r="Q1256" s="218"/>
      <c r="R1256" s="218"/>
      <c r="S1256" s="218"/>
      <c r="T1256" s="219"/>
      <c r="AT1256" s="220" t="s">
        <v>171</v>
      </c>
      <c r="AU1256" s="220" t="s">
        <v>134</v>
      </c>
      <c r="AV1256" s="11" t="s">
        <v>134</v>
      </c>
      <c r="AW1256" s="11" t="s">
        <v>33</v>
      </c>
      <c r="AX1256" s="11" t="s">
        <v>70</v>
      </c>
      <c r="AY1256" s="220" t="s">
        <v>126</v>
      </c>
    </row>
    <row r="1257" spans="2:65" s="13" customFormat="1" ht="13.5">
      <c r="B1257" s="237"/>
      <c r="C1257" s="238"/>
      <c r="D1257" s="208" t="s">
        <v>171</v>
      </c>
      <c r="E1257" s="239" t="s">
        <v>21</v>
      </c>
      <c r="F1257" s="240" t="s">
        <v>7040</v>
      </c>
      <c r="G1257" s="238"/>
      <c r="H1257" s="241" t="s">
        <v>21</v>
      </c>
      <c r="I1257" s="242"/>
      <c r="J1257" s="238"/>
      <c r="K1257" s="238"/>
      <c r="L1257" s="243"/>
      <c r="M1257" s="244"/>
      <c r="N1257" s="245"/>
      <c r="O1257" s="245"/>
      <c r="P1257" s="245"/>
      <c r="Q1257" s="245"/>
      <c r="R1257" s="245"/>
      <c r="S1257" s="245"/>
      <c r="T1257" s="246"/>
      <c r="AT1257" s="247" t="s">
        <v>171</v>
      </c>
      <c r="AU1257" s="247" t="s">
        <v>134</v>
      </c>
      <c r="AV1257" s="13" t="s">
        <v>78</v>
      </c>
      <c r="AW1257" s="13" t="s">
        <v>33</v>
      </c>
      <c r="AX1257" s="13" t="s">
        <v>70</v>
      </c>
      <c r="AY1257" s="247" t="s">
        <v>126</v>
      </c>
    </row>
    <row r="1258" spans="2:65" s="13" customFormat="1" ht="13.5">
      <c r="B1258" s="237"/>
      <c r="C1258" s="238"/>
      <c r="D1258" s="208" t="s">
        <v>171</v>
      </c>
      <c r="E1258" s="239" t="s">
        <v>21</v>
      </c>
      <c r="F1258" s="240" t="s">
        <v>7041</v>
      </c>
      <c r="G1258" s="238"/>
      <c r="H1258" s="241" t="s">
        <v>21</v>
      </c>
      <c r="I1258" s="242"/>
      <c r="J1258" s="238"/>
      <c r="K1258" s="238"/>
      <c r="L1258" s="243"/>
      <c r="M1258" s="244"/>
      <c r="N1258" s="245"/>
      <c r="O1258" s="245"/>
      <c r="P1258" s="245"/>
      <c r="Q1258" s="245"/>
      <c r="R1258" s="245"/>
      <c r="S1258" s="245"/>
      <c r="T1258" s="246"/>
      <c r="AT1258" s="247" t="s">
        <v>171</v>
      </c>
      <c r="AU1258" s="247" t="s">
        <v>134</v>
      </c>
      <c r="AV1258" s="13" t="s">
        <v>78</v>
      </c>
      <c r="AW1258" s="13" t="s">
        <v>33</v>
      </c>
      <c r="AX1258" s="13" t="s">
        <v>70</v>
      </c>
      <c r="AY1258" s="247" t="s">
        <v>126</v>
      </c>
    </row>
    <row r="1259" spans="2:65" s="11" customFormat="1" ht="13.5">
      <c r="B1259" s="210"/>
      <c r="C1259" s="211"/>
      <c r="D1259" s="208" t="s">
        <v>171</v>
      </c>
      <c r="E1259" s="212" t="s">
        <v>21</v>
      </c>
      <c r="F1259" s="213" t="s">
        <v>7042</v>
      </c>
      <c r="G1259" s="211"/>
      <c r="H1259" s="214">
        <v>295</v>
      </c>
      <c r="I1259" s="215"/>
      <c r="J1259" s="211"/>
      <c r="K1259" s="211"/>
      <c r="L1259" s="216"/>
      <c r="M1259" s="217"/>
      <c r="N1259" s="218"/>
      <c r="O1259" s="218"/>
      <c r="P1259" s="218"/>
      <c r="Q1259" s="218"/>
      <c r="R1259" s="218"/>
      <c r="S1259" s="218"/>
      <c r="T1259" s="219"/>
      <c r="AT1259" s="220" t="s">
        <v>171</v>
      </c>
      <c r="AU1259" s="220" t="s">
        <v>134</v>
      </c>
      <c r="AV1259" s="11" t="s">
        <v>134</v>
      </c>
      <c r="AW1259" s="11" t="s">
        <v>33</v>
      </c>
      <c r="AX1259" s="11" t="s">
        <v>70</v>
      </c>
      <c r="AY1259" s="220" t="s">
        <v>126</v>
      </c>
    </row>
    <row r="1260" spans="2:65" s="13" customFormat="1" ht="13.5">
      <c r="B1260" s="237"/>
      <c r="C1260" s="238"/>
      <c r="D1260" s="208" t="s">
        <v>171</v>
      </c>
      <c r="E1260" s="239" t="s">
        <v>21</v>
      </c>
      <c r="F1260" s="240" t="s">
        <v>7043</v>
      </c>
      <c r="G1260" s="238"/>
      <c r="H1260" s="241" t="s">
        <v>21</v>
      </c>
      <c r="I1260" s="242"/>
      <c r="J1260" s="238"/>
      <c r="K1260" s="238"/>
      <c r="L1260" s="243"/>
      <c r="M1260" s="244"/>
      <c r="N1260" s="245"/>
      <c r="O1260" s="245"/>
      <c r="P1260" s="245"/>
      <c r="Q1260" s="245"/>
      <c r="R1260" s="245"/>
      <c r="S1260" s="245"/>
      <c r="T1260" s="246"/>
      <c r="AT1260" s="247" t="s">
        <v>171</v>
      </c>
      <c r="AU1260" s="247" t="s">
        <v>134</v>
      </c>
      <c r="AV1260" s="13" t="s">
        <v>78</v>
      </c>
      <c r="AW1260" s="13" t="s">
        <v>33</v>
      </c>
      <c r="AX1260" s="13" t="s">
        <v>70</v>
      </c>
      <c r="AY1260" s="247" t="s">
        <v>126</v>
      </c>
    </row>
    <row r="1261" spans="2:65" s="12" customFormat="1" ht="13.5">
      <c r="B1261" s="221"/>
      <c r="C1261" s="222"/>
      <c r="D1261" s="205" t="s">
        <v>171</v>
      </c>
      <c r="E1261" s="248" t="s">
        <v>21</v>
      </c>
      <c r="F1261" s="249" t="s">
        <v>174</v>
      </c>
      <c r="G1261" s="222"/>
      <c r="H1261" s="250">
        <v>515.16</v>
      </c>
      <c r="I1261" s="226"/>
      <c r="J1261" s="222"/>
      <c r="K1261" s="222"/>
      <c r="L1261" s="227"/>
      <c r="M1261" s="228"/>
      <c r="N1261" s="229"/>
      <c r="O1261" s="229"/>
      <c r="P1261" s="229"/>
      <c r="Q1261" s="229"/>
      <c r="R1261" s="229"/>
      <c r="S1261" s="229"/>
      <c r="T1261" s="230"/>
      <c r="AT1261" s="231" t="s">
        <v>171</v>
      </c>
      <c r="AU1261" s="231" t="s">
        <v>134</v>
      </c>
      <c r="AV1261" s="12" t="s">
        <v>133</v>
      </c>
      <c r="AW1261" s="12" t="s">
        <v>33</v>
      </c>
      <c r="AX1261" s="12" t="s">
        <v>78</v>
      </c>
      <c r="AY1261" s="231" t="s">
        <v>126</v>
      </c>
    </row>
    <row r="1262" spans="2:65" s="1" customFormat="1" ht="22.5" customHeight="1">
      <c r="B1262" s="41"/>
      <c r="C1262" s="251" t="s">
        <v>1594</v>
      </c>
      <c r="D1262" s="251" t="s">
        <v>391</v>
      </c>
      <c r="E1262" s="252" t="s">
        <v>7044</v>
      </c>
      <c r="F1262" s="253" t="s">
        <v>7045</v>
      </c>
      <c r="G1262" s="254" t="s">
        <v>400</v>
      </c>
      <c r="H1262" s="255">
        <v>45</v>
      </c>
      <c r="I1262" s="256"/>
      <c r="J1262" s="257">
        <f>ROUND(I1262*H1262,2)</f>
        <v>0</v>
      </c>
      <c r="K1262" s="253" t="s">
        <v>21</v>
      </c>
      <c r="L1262" s="258"/>
      <c r="M1262" s="259" t="s">
        <v>21</v>
      </c>
      <c r="N1262" s="260" t="s">
        <v>42</v>
      </c>
      <c r="O1262" s="42"/>
      <c r="P1262" s="202">
        <f>O1262*H1262</f>
        <v>0</v>
      </c>
      <c r="Q1262" s="202">
        <v>0</v>
      </c>
      <c r="R1262" s="202">
        <f>Q1262*H1262</f>
        <v>0</v>
      </c>
      <c r="S1262" s="202">
        <v>0</v>
      </c>
      <c r="T1262" s="203">
        <f>S1262*H1262</f>
        <v>0</v>
      </c>
      <c r="AR1262" s="24" t="s">
        <v>144</v>
      </c>
      <c r="AT1262" s="24" t="s">
        <v>391</v>
      </c>
      <c r="AU1262" s="24" t="s">
        <v>134</v>
      </c>
      <c r="AY1262" s="24" t="s">
        <v>126</v>
      </c>
      <c r="BE1262" s="204">
        <f>IF(N1262="základní",J1262,0)</f>
        <v>0</v>
      </c>
      <c r="BF1262" s="204">
        <f>IF(N1262="snížená",J1262,0)</f>
        <v>0</v>
      </c>
      <c r="BG1262" s="204">
        <f>IF(N1262="zákl. přenesená",J1262,0)</f>
        <v>0</v>
      </c>
      <c r="BH1262" s="204">
        <f>IF(N1262="sníž. přenesená",J1262,0)</f>
        <v>0</v>
      </c>
      <c r="BI1262" s="204">
        <f>IF(N1262="nulová",J1262,0)</f>
        <v>0</v>
      </c>
      <c r="BJ1262" s="24" t="s">
        <v>134</v>
      </c>
      <c r="BK1262" s="204">
        <f>ROUND(I1262*H1262,2)</f>
        <v>0</v>
      </c>
      <c r="BL1262" s="24" t="s">
        <v>133</v>
      </c>
      <c r="BM1262" s="24" t="s">
        <v>1597</v>
      </c>
    </row>
    <row r="1263" spans="2:65" s="1" customFormat="1" ht="27">
      <c r="B1263" s="41"/>
      <c r="C1263" s="63"/>
      <c r="D1263" s="208" t="s">
        <v>135</v>
      </c>
      <c r="E1263" s="63"/>
      <c r="F1263" s="209" t="s">
        <v>7046</v>
      </c>
      <c r="G1263" s="63"/>
      <c r="H1263" s="63"/>
      <c r="I1263" s="163"/>
      <c r="J1263" s="63"/>
      <c r="K1263" s="63"/>
      <c r="L1263" s="61"/>
      <c r="M1263" s="207"/>
      <c r="N1263" s="42"/>
      <c r="O1263" s="42"/>
      <c r="P1263" s="42"/>
      <c r="Q1263" s="42"/>
      <c r="R1263" s="42"/>
      <c r="S1263" s="42"/>
      <c r="T1263" s="78"/>
      <c r="AT1263" s="24" t="s">
        <v>135</v>
      </c>
      <c r="AU1263" s="24" t="s">
        <v>134</v>
      </c>
    </row>
    <row r="1264" spans="2:65" s="13" customFormat="1" ht="13.5">
      <c r="B1264" s="237"/>
      <c r="C1264" s="238"/>
      <c r="D1264" s="208" t="s">
        <v>171</v>
      </c>
      <c r="E1264" s="239" t="s">
        <v>21</v>
      </c>
      <c r="F1264" s="240" t="s">
        <v>7047</v>
      </c>
      <c r="G1264" s="238"/>
      <c r="H1264" s="241" t="s">
        <v>21</v>
      </c>
      <c r="I1264" s="242"/>
      <c r="J1264" s="238"/>
      <c r="K1264" s="238"/>
      <c r="L1264" s="243"/>
      <c r="M1264" s="244"/>
      <c r="N1264" s="245"/>
      <c r="O1264" s="245"/>
      <c r="P1264" s="245"/>
      <c r="Q1264" s="245"/>
      <c r="R1264" s="245"/>
      <c r="S1264" s="245"/>
      <c r="T1264" s="246"/>
      <c r="AT1264" s="247" t="s">
        <v>171</v>
      </c>
      <c r="AU1264" s="247" t="s">
        <v>134</v>
      </c>
      <c r="AV1264" s="13" t="s">
        <v>78</v>
      </c>
      <c r="AW1264" s="13" t="s">
        <v>33</v>
      </c>
      <c r="AX1264" s="13" t="s">
        <v>70</v>
      </c>
      <c r="AY1264" s="247" t="s">
        <v>126</v>
      </c>
    </row>
    <row r="1265" spans="2:65" s="13" customFormat="1" ht="13.5">
      <c r="B1265" s="237"/>
      <c r="C1265" s="238"/>
      <c r="D1265" s="208" t="s">
        <v>171</v>
      </c>
      <c r="E1265" s="239" t="s">
        <v>21</v>
      </c>
      <c r="F1265" s="240" t="s">
        <v>7048</v>
      </c>
      <c r="G1265" s="238"/>
      <c r="H1265" s="241" t="s">
        <v>21</v>
      </c>
      <c r="I1265" s="242"/>
      <c r="J1265" s="238"/>
      <c r="K1265" s="238"/>
      <c r="L1265" s="243"/>
      <c r="M1265" s="244"/>
      <c r="N1265" s="245"/>
      <c r="O1265" s="245"/>
      <c r="P1265" s="245"/>
      <c r="Q1265" s="245"/>
      <c r="R1265" s="245"/>
      <c r="S1265" s="245"/>
      <c r="T1265" s="246"/>
      <c r="AT1265" s="247" t="s">
        <v>171</v>
      </c>
      <c r="AU1265" s="247" t="s">
        <v>134</v>
      </c>
      <c r="AV1265" s="13" t="s">
        <v>78</v>
      </c>
      <c r="AW1265" s="13" t="s">
        <v>33</v>
      </c>
      <c r="AX1265" s="13" t="s">
        <v>70</v>
      </c>
      <c r="AY1265" s="247" t="s">
        <v>126</v>
      </c>
    </row>
    <row r="1266" spans="2:65" s="11" customFormat="1" ht="13.5">
      <c r="B1266" s="210"/>
      <c r="C1266" s="211"/>
      <c r="D1266" s="208" t="s">
        <v>171</v>
      </c>
      <c r="E1266" s="212" t="s">
        <v>21</v>
      </c>
      <c r="F1266" s="213" t="s">
        <v>7049</v>
      </c>
      <c r="G1266" s="211"/>
      <c r="H1266" s="214">
        <v>45</v>
      </c>
      <c r="I1266" s="215"/>
      <c r="J1266" s="211"/>
      <c r="K1266" s="211"/>
      <c r="L1266" s="216"/>
      <c r="M1266" s="217"/>
      <c r="N1266" s="218"/>
      <c r="O1266" s="218"/>
      <c r="P1266" s="218"/>
      <c r="Q1266" s="218"/>
      <c r="R1266" s="218"/>
      <c r="S1266" s="218"/>
      <c r="T1266" s="219"/>
      <c r="AT1266" s="220" t="s">
        <v>171</v>
      </c>
      <c r="AU1266" s="220" t="s">
        <v>134</v>
      </c>
      <c r="AV1266" s="11" t="s">
        <v>134</v>
      </c>
      <c r="AW1266" s="11" t="s">
        <v>33</v>
      </c>
      <c r="AX1266" s="11" t="s">
        <v>70</v>
      </c>
      <c r="AY1266" s="220" t="s">
        <v>126</v>
      </c>
    </row>
    <row r="1267" spans="2:65" s="12" customFormat="1" ht="13.5">
      <c r="B1267" s="221"/>
      <c r="C1267" s="222"/>
      <c r="D1267" s="205" t="s">
        <v>171</v>
      </c>
      <c r="E1267" s="248" t="s">
        <v>21</v>
      </c>
      <c r="F1267" s="249" t="s">
        <v>174</v>
      </c>
      <c r="G1267" s="222"/>
      <c r="H1267" s="250">
        <v>45</v>
      </c>
      <c r="I1267" s="226"/>
      <c r="J1267" s="222"/>
      <c r="K1267" s="222"/>
      <c r="L1267" s="227"/>
      <c r="M1267" s="228"/>
      <c r="N1267" s="229"/>
      <c r="O1267" s="229"/>
      <c r="P1267" s="229"/>
      <c r="Q1267" s="229"/>
      <c r="R1267" s="229"/>
      <c r="S1267" s="229"/>
      <c r="T1267" s="230"/>
      <c r="AT1267" s="231" t="s">
        <v>171</v>
      </c>
      <c r="AU1267" s="231" t="s">
        <v>134</v>
      </c>
      <c r="AV1267" s="12" t="s">
        <v>133</v>
      </c>
      <c r="AW1267" s="12" t="s">
        <v>33</v>
      </c>
      <c r="AX1267" s="12" t="s">
        <v>78</v>
      </c>
      <c r="AY1267" s="231" t="s">
        <v>126</v>
      </c>
    </row>
    <row r="1268" spans="2:65" s="1" customFormat="1" ht="22.5" customHeight="1">
      <c r="B1268" s="41"/>
      <c r="C1268" s="251" t="s">
        <v>952</v>
      </c>
      <c r="D1268" s="251" t="s">
        <v>391</v>
      </c>
      <c r="E1268" s="252" t="s">
        <v>7050</v>
      </c>
      <c r="F1268" s="253" t="s">
        <v>7051</v>
      </c>
      <c r="G1268" s="254" t="s">
        <v>400</v>
      </c>
      <c r="H1268" s="255">
        <v>301</v>
      </c>
      <c r="I1268" s="256"/>
      <c r="J1268" s="257">
        <f>ROUND(I1268*H1268,2)</f>
        <v>0</v>
      </c>
      <c r="K1268" s="253" t="s">
        <v>21</v>
      </c>
      <c r="L1268" s="258"/>
      <c r="M1268" s="259" t="s">
        <v>21</v>
      </c>
      <c r="N1268" s="260" t="s">
        <v>42</v>
      </c>
      <c r="O1268" s="42"/>
      <c r="P1268" s="202">
        <f>O1268*H1268</f>
        <v>0</v>
      </c>
      <c r="Q1268" s="202">
        <v>0</v>
      </c>
      <c r="R1268" s="202">
        <f>Q1268*H1268</f>
        <v>0</v>
      </c>
      <c r="S1268" s="202">
        <v>0</v>
      </c>
      <c r="T1268" s="203">
        <f>S1268*H1268</f>
        <v>0</v>
      </c>
      <c r="AR1268" s="24" t="s">
        <v>144</v>
      </c>
      <c r="AT1268" s="24" t="s">
        <v>391</v>
      </c>
      <c r="AU1268" s="24" t="s">
        <v>134</v>
      </c>
      <c r="AY1268" s="24" t="s">
        <v>126</v>
      </c>
      <c r="BE1268" s="204">
        <f>IF(N1268="základní",J1268,0)</f>
        <v>0</v>
      </c>
      <c r="BF1268" s="204">
        <f>IF(N1268="snížená",J1268,0)</f>
        <v>0</v>
      </c>
      <c r="BG1268" s="204">
        <f>IF(N1268="zákl. přenesená",J1268,0)</f>
        <v>0</v>
      </c>
      <c r="BH1268" s="204">
        <f>IF(N1268="sníž. přenesená",J1268,0)</f>
        <v>0</v>
      </c>
      <c r="BI1268" s="204">
        <f>IF(N1268="nulová",J1268,0)</f>
        <v>0</v>
      </c>
      <c r="BJ1268" s="24" t="s">
        <v>134</v>
      </c>
      <c r="BK1268" s="204">
        <f>ROUND(I1268*H1268,2)</f>
        <v>0</v>
      </c>
      <c r="BL1268" s="24" t="s">
        <v>133</v>
      </c>
      <c r="BM1268" s="24" t="s">
        <v>1602</v>
      </c>
    </row>
    <row r="1269" spans="2:65" s="1" customFormat="1" ht="27">
      <c r="B1269" s="41"/>
      <c r="C1269" s="63"/>
      <c r="D1269" s="208" t="s">
        <v>135</v>
      </c>
      <c r="E1269" s="63"/>
      <c r="F1269" s="209" t="s">
        <v>7052</v>
      </c>
      <c r="G1269" s="63"/>
      <c r="H1269" s="63"/>
      <c r="I1269" s="163"/>
      <c r="J1269" s="63"/>
      <c r="K1269" s="63"/>
      <c r="L1269" s="61"/>
      <c r="M1269" s="207"/>
      <c r="N1269" s="42"/>
      <c r="O1269" s="42"/>
      <c r="P1269" s="42"/>
      <c r="Q1269" s="42"/>
      <c r="R1269" s="42"/>
      <c r="S1269" s="42"/>
      <c r="T1269" s="78"/>
      <c r="AT1269" s="24" t="s">
        <v>135</v>
      </c>
      <c r="AU1269" s="24" t="s">
        <v>134</v>
      </c>
    </row>
    <row r="1270" spans="2:65" s="13" customFormat="1" ht="13.5">
      <c r="B1270" s="237"/>
      <c r="C1270" s="238"/>
      <c r="D1270" s="208" t="s">
        <v>171</v>
      </c>
      <c r="E1270" s="239" t="s">
        <v>21</v>
      </c>
      <c r="F1270" s="240" t="s">
        <v>7047</v>
      </c>
      <c r="G1270" s="238"/>
      <c r="H1270" s="241" t="s">
        <v>21</v>
      </c>
      <c r="I1270" s="242"/>
      <c r="J1270" s="238"/>
      <c r="K1270" s="238"/>
      <c r="L1270" s="243"/>
      <c r="M1270" s="244"/>
      <c r="N1270" s="245"/>
      <c r="O1270" s="245"/>
      <c r="P1270" s="245"/>
      <c r="Q1270" s="245"/>
      <c r="R1270" s="245"/>
      <c r="S1270" s="245"/>
      <c r="T1270" s="246"/>
      <c r="AT1270" s="247" t="s">
        <v>171</v>
      </c>
      <c r="AU1270" s="247" t="s">
        <v>134</v>
      </c>
      <c r="AV1270" s="13" t="s">
        <v>78</v>
      </c>
      <c r="AW1270" s="13" t="s">
        <v>33</v>
      </c>
      <c r="AX1270" s="13" t="s">
        <v>70</v>
      </c>
      <c r="AY1270" s="247" t="s">
        <v>126</v>
      </c>
    </row>
    <row r="1271" spans="2:65" s="13" customFormat="1" ht="13.5">
      <c r="B1271" s="237"/>
      <c r="C1271" s="238"/>
      <c r="D1271" s="208" t="s">
        <v>171</v>
      </c>
      <c r="E1271" s="239" t="s">
        <v>21</v>
      </c>
      <c r="F1271" s="240" t="s">
        <v>7053</v>
      </c>
      <c r="G1271" s="238"/>
      <c r="H1271" s="241" t="s">
        <v>21</v>
      </c>
      <c r="I1271" s="242"/>
      <c r="J1271" s="238"/>
      <c r="K1271" s="238"/>
      <c r="L1271" s="243"/>
      <c r="M1271" s="244"/>
      <c r="N1271" s="245"/>
      <c r="O1271" s="245"/>
      <c r="P1271" s="245"/>
      <c r="Q1271" s="245"/>
      <c r="R1271" s="245"/>
      <c r="S1271" s="245"/>
      <c r="T1271" s="246"/>
      <c r="AT1271" s="247" t="s">
        <v>171</v>
      </c>
      <c r="AU1271" s="247" t="s">
        <v>134</v>
      </c>
      <c r="AV1271" s="13" t="s">
        <v>78</v>
      </c>
      <c r="AW1271" s="13" t="s">
        <v>33</v>
      </c>
      <c r="AX1271" s="13" t="s">
        <v>70</v>
      </c>
      <c r="AY1271" s="247" t="s">
        <v>126</v>
      </c>
    </row>
    <row r="1272" spans="2:65" s="11" customFormat="1" ht="13.5">
      <c r="B1272" s="210"/>
      <c r="C1272" s="211"/>
      <c r="D1272" s="208" t="s">
        <v>171</v>
      </c>
      <c r="E1272" s="212" t="s">
        <v>21</v>
      </c>
      <c r="F1272" s="213" t="s">
        <v>7054</v>
      </c>
      <c r="G1272" s="211"/>
      <c r="H1272" s="214">
        <v>301</v>
      </c>
      <c r="I1272" s="215"/>
      <c r="J1272" s="211"/>
      <c r="K1272" s="211"/>
      <c r="L1272" s="216"/>
      <c r="M1272" s="217"/>
      <c r="N1272" s="218"/>
      <c r="O1272" s="218"/>
      <c r="P1272" s="218"/>
      <c r="Q1272" s="218"/>
      <c r="R1272" s="218"/>
      <c r="S1272" s="218"/>
      <c r="T1272" s="219"/>
      <c r="AT1272" s="220" t="s">
        <v>171</v>
      </c>
      <c r="AU1272" s="220" t="s">
        <v>134</v>
      </c>
      <c r="AV1272" s="11" t="s">
        <v>134</v>
      </c>
      <c r="AW1272" s="11" t="s">
        <v>33</v>
      </c>
      <c r="AX1272" s="11" t="s">
        <v>70</v>
      </c>
      <c r="AY1272" s="220" t="s">
        <v>126</v>
      </c>
    </row>
    <row r="1273" spans="2:65" s="12" customFormat="1" ht="13.5">
      <c r="B1273" s="221"/>
      <c r="C1273" s="222"/>
      <c r="D1273" s="205" t="s">
        <v>171</v>
      </c>
      <c r="E1273" s="248" t="s">
        <v>21</v>
      </c>
      <c r="F1273" s="249" t="s">
        <v>174</v>
      </c>
      <c r="G1273" s="222"/>
      <c r="H1273" s="250">
        <v>301</v>
      </c>
      <c r="I1273" s="226"/>
      <c r="J1273" s="222"/>
      <c r="K1273" s="222"/>
      <c r="L1273" s="227"/>
      <c r="M1273" s="228"/>
      <c r="N1273" s="229"/>
      <c r="O1273" s="229"/>
      <c r="P1273" s="229"/>
      <c r="Q1273" s="229"/>
      <c r="R1273" s="229"/>
      <c r="S1273" s="229"/>
      <c r="T1273" s="230"/>
      <c r="AT1273" s="231" t="s">
        <v>171</v>
      </c>
      <c r="AU1273" s="231" t="s">
        <v>134</v>
      </c>
      <c r="AV1273" s="12" t="s">
        <v>133</v>
      </c>
      <c r="AW1273" s="12" t="s">
        <v>33</v>
      </c>
      <c r="AX1273" s="12" t="s">
        <v>78</v>
      </c>
      <c r="AY1273" s="231" t="s">
        <v>126</v>
      </c>
    </row>
    <row r="1274" spans="2:65" s="1" customFormat="1" ht="31.5" customHeight="1">
      <c r="B1274" s="41"/>
      <c r="C1274" s="193" t="s">
        <v>1605</v>
      </c>
      <c r="D1274" s="193" t="s">
        <v>129</v>
      </c>
      <c r="E1274" s="194" t="s">
        <v>7055</v>
      </c>
      <c r="F1274" s="195" t="s">
        <v>7056</v>
      </c>
      <c r="G1274" s="196" t="s">
        <v>400</v>
      </c>
      <c r="H1274" s="197">
        <v>419</v>
      </c>
      <c r="I1274" s="198"/>
      <c r="J1274" s="199">
        <f>ROUND(I1274*H1274,2)</f>
        <v>0</v>
      </c>
      <c r="K1274" s="195" t="s">
        <v>21</v>
      </c>
      <c r="L1274" s="61"/>
      <c r="M1274" s="200" t="s">
        <v>21</v>
      </c>
      <c r="N1274" s="201" t="s">
        <v>42</v>
      </c>
      <c r="O1274" s="42"/>
      <c r="P1274" s="202">
        <f>O1274*H1274</f>
        <v>0</v>
      </c>
      <c r="Q1274" s="202">
        <v>0</v>
      </c>
      <c r="R1274" s="202">
        <f>Q1274*H1274</f>
        <v>0</v>
      </c>
      <c r="S1274" s="202">
        <v>0</v>
      </c>
      <c r="T1274" s="203">
        <f>S1274*H1274</f>
        <v>0</v>
      </c>
      <c r="AR1274" s="24" t="s">
        <v>133</v>
      </c>
      <c r="AT1274" s="24" t="s">
        <v>129</v>
      </c>
      <c r="AU1274" s="24" t="s">
        <v>134</v>
      </c>
      <c r="AY1274" s="24" t="s">
        <v>126</v>
      </c>
      <c r="BE1274" s="204">
        <f>IF(N1274="základní",J1274,0)</f>
        <v>0</v>
      </c>
      <c r="BF1274" s="204">
        <f>IF(N1274="snížená",J1274,0)</f>
        <v>0</v>
      </c>
      <c r="BG1274" s="204">
        <f>IF(N1274="zákl. přenesená",J1274,0)</f>
        <v>0</v>
      </c>
      <c r="BH1274" s="204">
        <f>IF(N1274="sníž. přenesená",J1274,0)</f>
        <v>0</v>
      </c>
      <c r="BI1274" s="204">
        <f>IF(N1274="nulová",J1274,0)</f>
        <v>0</v>
      </c>
      <c r="BJ1274" s="24" t="s">
        <v>134</v>
      </c>
      <c r="BK1274" s="204">
        <f>ROUND(I1274*H1274,2)</f>
        <v>0</v>
      </c>
      <c r="BL1274" s="24" t="s">
        <v>133</v>
      </c>
      <c r="BM1274" s="24" t="s">
        <v>1606</v>
      </c>
    </row>
    <row r="1275" spans="2:65" s="1" customFormat="1" ht="27">
      <c r="B1275" s="41"/>
      <c r="C1275" s="63"/>
      <c r="D1275" s="208" t="s">
        <v>135</v>
      </c>
      <c r="E1275" s="63"/>
      <c r="F1275" s="209" t="s">
        <v>7057</v>
      </c>
      <c r="G1275" s="63"/>
      <c r="H1275" s="63"/>
      <c r="I1275" s="163"/>
      <c r="J1275" s="63"/>
      <c r="K1275" s="63"/>
      <c r="L1275" s="61"/>
      <c r="M1275" s="207"/>
      <c r="N1275" s="42"/>
      <c r="O1275" s="42"/>
      <c r="P1275" s="42"/>
      <c r="Q1275" s="42"/>
      <c r="R1275" s="42"/>
      <c r="S1275" s="42"/>
      <c r="T1275" s="78"/>
      <c r="AT1275" s="24" t="s">
        <v>135</v>
      </c>
      <c r="AU1275" s="24" t="s">
        <v>134</v>
      </c>
    </row>
    <row r="1276" spans="2:65" s="13" customFormat="1" ht="13.5">
      <c r="B1276" s="237"/>
      <c r="C1276" s="238"/>
      <c r="D1276" s="208" t="s">
        <v>171</v>
      </c>
      <c r="E1276" s="239" t="s">
        <v>21</v>
      </c>
      <c r="F1276" s="240" t="s">
        <v>7058</v>
      </c>
      <c r="G1276" s="238"/>
      <c r="H1276" s="241" t="s">
        <v>21</v>
      </c>
      <c r="I1276" s="242"/>
      <c r="J1276" s="238"/>
      <c r="K1276" s="238"/>
      <c r="L1276" s="243"/>
      <c r="M1276" s="244"/>
      <c r="N1276" s="245"/>
      <c r="O1276" s="245"/>
      <c r="P1276" s="245"/>
      <c r="Q1276" s="245"/>
      <c r="R1276" s="245"/>
      <c r="S1276" s="245"/>
      <c r="T1276" s="246"/>
      <c r="AT1276" s="247" t="s">
        <v>171</v>
      </c>
      <c r="AU1276" s="247" t="s">
        <v>134</v>
      </c>
      <c r="AV1276" s="13" t="s">
        <v>78</v>
      </c>
      <c r="AW1276" s="13" t="s">
        <v>33</v>
      </c>
      <c r="AX1276" s="13" t="s">
        <v>70</v>
      </c>
      <c r="AY1276" s="247" t="s">
        <v>126</v>
      </c>
    </row>
    <row r="1277" spans="2:65" s="13" customFormat="1" ht="13.5">
      <c r="B1277" s="237"/>
      <c r="C1277" s="238"/>
      <c r="D1277" s="208" t="s">
        <v>171</v>
      </c>
      <c r="E1277" s="239" t="s">
        <v>21</v>
      </c>
      <c r="F1277" s="240" t="s">
        <v>7059</v>
      </c>
      <c r="G1277" s="238"/>
      <c r="H1277" s="241" t="s">
        <v>21</v>
      </c>
      <c r="I1277" s="242"/>
      <c r="J1277" s="238"/>
      <c r="K1277" s="238"/>
      <c r="L1277" s="243"/>
      <c r="M1277" s="244"/>
      <c r="N1277" s="245"/>
      <c r="O1277" s="245"/>
      <c r="P1277" s="245"/>
      <c r="Q1277" s="245"/>
      <c r="R1277" s="245"/>
      <c r="S1277" s="245"/>
      <c r="T1277" s="246"/>
      <c r="AT1277" s="247" t="s">
        <v>171</v>
      </c>
      <c r="AU1277" s="247" t="s">
        <v>134</v>
      </c>
      <c r="AV1277" s="13" t="s">
        <v>78</v>
      </c>
      <c r="AW1277" s="13" t="s">
        <v>33</v>
      </c>
      <c r="AX1277" s="13" t="s">
        <v>70</v>
      </c>
      <c r="AY1277" s="247" t="s">
        <v>126</v>
      </c>
    </row>
    <row r="1278" spans="2:65" s="13" customFormat="1" ht="13.5">
      <c r="B1278" s="237"/>
      <c r="C1278" s="238"/>
      <c r="D1278" s="208" t="s">
        <v>171</v>
      </c>
      <c r="E1278" s="239" t="s">
        <v>21</v>
      </c>
      <c r="F1278" s="240" t="s">
        <v>7060</v>
      </c>
      <c r="G1278" s="238"/>
      <c r="H1278" s="241" t="s">
        <v>21</v>
      </c>
      <c r="I1278" s="242"/>
      <c r="J1278" s="238"/>
      <c r="K1278" s="238"/>
      <c r="L1278" s="243"/>
      <c r="M1278" s="244"/>
      <c r="N1278" s="245"/>
      <c r="O1278" s="245"/>
      <c r="P1278" s="245"/>
      <c r="Q1278" s="245"/>
      <c r="R1278" s="245"/>
      <c r="S1278" s="245"/>
      <c r="T1278" s="246"/>
      <c r="AT1278" s="247" t="s">
        <v>171</v>
      </c>
      <c r="AU1278" s="247" t="s">
        <v>134</v>
      </c>
      <c r="AV1278" s="13" t="s">
        <v>78</v>
      </c>
      <c r="AW1278" s="13" t="s">
        <v>33</v>
      </c>
      <c r="AX1278" s="13" t="s">
        <v>70</v>
      </c>
      <c r="AY1278" s="247" t="s">
        <v>126</v>
      </c>
    </row>
    <row r="1279" spans="2:65" s="11" customFormat="1" ht="13.5">
      <c r="B1279" s="210"/>
      <c r="C1279" s="211"/>
      <c r="D1279" s="208" t="s">
        <v>171</v>
      </c>
      <c r="E1279" s="212" t="s">
        <v>21</v>
      </c>
      <c r="F1279" s="213" t="s">
        <v>7061</v>
      </c>
      <c r="G1279" s="211"/>
      <c r="H1279" s="214">
        <v>295</v>
      </c>
      <c r="I1279" s="215"/>
      <c r="J1279" s="211"/>
      <c r="K1279" s="211"/>
      <c r="L1279" s="216"/>
      <c r="M1279" s="217"/>
      <c r="N1279" s="218"/>
      <c r="O1279" s="218"/>
      <c r="P1279" s="218"/>
      <c r="Q1279" s="218"/>
      <c r="R1279" s="218"/>
      <c r="S1279" s="218"/>
      <c r="T1279" s="219"/>
      <c r="AT1279" s="220" t="s">
        <v>171</v>
      </c>
      <c r="AU1279" s="220" t="s">
        <v>134</v>
      </c>
      <c r="AV1279" s="11" t="s">
        <v>134</v>
      </c>
      <c r="AW1279" s="11" t="s">
        <v>33</v>
      </c>
      <c r="AX1279" s="11" t="s">
        <v>70</v>
      </c>
      <c r="AY1279" s="220" t="s">
        <v>126</v>
      </c>
    </row>
    <row r="1280" spans="2:65" s="13" customFormat="1" ht="13.5">
      <c r="B1280" s="237"/>
      <c r="C1280" s="238"/>
      <c r="D1280" s="208" t="s">
        <v>171</v>
      </c>
      <c r="E1280" s="239" t="s">
        <v>21</v>
      </c>
      <c r="F1280" s="240" t="s">
        <v>7029</v>
      </c>
      <c r="G1280" s="238"/>
      <c r="H1280" s="241" t="s">
        <v>21</v>
      </c>
      <c r="I1280" s="242"/>
      <c r="J1280" s="238"/>
      <c r="K1280" s="238"/>
      <c r="L1280" s="243"/>
      <c r="M1280" s="244"/>
      <c r="N1280" s="245"/>
      <c r="O1280" s="245"/>
      <c r="P1280" s="245"/>
      <c r="Q1280" s="245"/>
      <c r="R1280" s="245"/>
      <c r="S1280" s="245"/>
      <c r="T1280" s="246"/>
      <c r="AT1280" s="247" t="s">
        <v>171</v>
      </c>
      <c r="AU1280" s="247" t="s">
        <v>134</v>
      </c>
      <c r="AV1280" s="13" t="s">
        <v>78</v>
      </c>
      <c r="AW1280" s="13" t="s">
        <v>33</v>
      </c>
      <c r="AX1280" s="13" t="s">
        <v>70</v>
      </c>
      <c r="AY1280" s="247" t="s">
        <v>126</v>
      </c>
    </row>
    <row r="1281" spans="2:65" s="13" customFormat="1" ht="13.5">
      <c r="B1281" s="237"/>
      <c r="C1281" s="238"/>
      <c r="D1281" s="208" t="s">
        <v>171</v>
      </c>
      <c r="E1281" s="239" t="s">
        <v>21</v>
      </c>
      <c r="F1281" s="240" t="s">
        <v>7062</v>
      </c>
      <c r="G1281" s="238"/>
      <c r="H1281" s="241" t="s">
        <v>21</v>
      </c>
      <c r="I1281" s="242"/>
      <c r="J1281" s="238"/>
      <c r="K1281" s="238"/>
      <c r="L1281" s="243"/>
      <c r="M1281" s="244"/>
      <c r="N1281" s="245"/>
      <c r="O1281" s="245"/>
      <c r="P1281" s="245"/>
      <c r="Q1281" s="245"/>
      <c r="R1281" s="245"/>
      <c r="S1281" s="245"/>
      <c r="T1281" s="246"/>
      <c r="AT1281" s="247" t="s">
        <v>171</v>
      </c>
      <c r="AU1281" s="247" t="s">
        <v>134</v>
      </c>
      <c r="AV1281" s="13" t="s">
        <v>78</v>
      </c>
      <c r="AW1281" s="13" t="s">
        <v>33</v>
      </c>
      <c r="AX1281" s="13" t="s">
        <v>70</v>
      </c>
      <c r="AY1281" s="247" t="s">
        <v>126</v>
      </c>
    </row>
    <row r="1282" spans="2:65" s="13" customFormat="1" ht="13.5">
      <c r="B1282" s="237"/>
      <c r="C1282" s="238"/>
      <c r="D1282" s="208" t="s">
        <v>171</v>
      </c>
      <c r="E1282" s="239" t="s">
        <v>21</v>
      </c>
      <c r="F1282" s="240" t="s">
        <v>7063</v>
      </c>
      <c r="G1282" s="238"/>
      <c r="H1282" s="241" t="s">
        <v>21</v>
      </c>
      <c r="I1282" s="242"/>
      <c r="J1282" s="238"/>
      <c r="K1282" s="238"/>
      <c r="L1282" s="243"/>
      <c r="M1282" s="244"/>
      <c r="N1282" s="245"/>
      <c r="O1282" s="245"/>
      <c r="P1282" s="245"/>
      <c r="Q1282" s="245"/>
      <c r="R1282" s="245"/>
      <c r="S1282" s="245"/>
      <c r="T1282" s="246"/>
      <c r="AT1282" s="247" t="s">
        <v>171</v>
      </c>
      <c r="AU1282" s="247" t="s">
        <v>134</v>
      </c>
      <c r="AV1282" s="13" t="s">
        <v>78</v>
      </c>
      <c r="AW1282" s="13" t="s">
        <v>33</v>
      </c>
      <c r="AX1282" s="13" t="s">
        <v>70</v>
      </c>
      <c r="AY1282" s="247" t="s">
        <v>126</v>
      </c>
    </row>
    <row r="1283" spans="2:65" s="13" customFormat="1" ht="13.5">
      <c r="B1283" s="237"/>
      <c r="C1283" s="238"/>
      <c r="D1283" s="208" t="s">
        <v>171</v>
      </c>
      <c r="E1283" s="239" t="s">
        <v>21</v>
      </c>
      <c r="F1283" s="240" t="s">
        <v>7064</v>
      </c>
      <c r="G1283" s="238"/>
      <c r="H1283" s="241" t="s">
        <v>21</v>
      </c>
      <c r="I1283" s="242"/>
      <c r="J1283" s="238"/>
      <c r="K1283" s="238"/>
      <c r="L1283" s="243"/>
      <c r="M1283" s="244"/>
      <c r="N1283" s="245"/>
      <c r="O1283" s="245"/>
      <c r="P1283" s="245"/>
      <c r="Q1283" s="245"/>
      <c r="R1283" s="245"/>
      <c r="S1283" s="245"/>
      <c r="T1283" s="246"/>
      <c r="AT1283" s="247" t="s">
        <v>171</v>
      </c>
      <c r="AU1283" s="247" t="s">
        <v>134</v>
      </c>
      <c r="AV1283" s="13" t="s">
        <v>78</v>
      </c>
      <c r="AW1283" s="13" t="s">
        <v>33</v>
      </c>
      <c r="AX1283" s="13" t="s">
        <v>70</v>
      </c>
      <c r="AY1283" s="247" t="s">
        <v>126</v>
      </c>
    </row>
    <row r="1284" spans="2:65" s="11" customFormat="1" ht="13.5">
      <c r="B1284" s="210"/>
      <c r="C1284" s="211"/>
      <c r="D1284" s="208" t="s">
        <v>171</v>
      </c>
      <c r="E1284" s="212" t="s">
        <v>21</v>
      </c>
      <c r="F1284" s="213" t="s">
        <v>7065</v>
      </c>
      <c r="G1284" s="211"/>
      <c r="H1284" s="214">
        <v>57.6</v>
      </c>
      <c r="I1284" s="215"/>
      <c r="J1284" s="211"/>
      <c r="K1284" s="211"/>
      <c r="L1284" s="216"/>
      <c r="M1284" s="217"/>
      <c r="N1284" s="218"/>
      <c r="O1284" s="218"/>
      <c r="P1284" s="218"/>
      <c r="Q1284" s="218"/>
      <c r="R1284" s="218"/>
      <c r="S1284" s="218"/>
      <c r="T1284" s="219"/>
      <c r="AT1284" s="220" t="s">
        <v>171</v>
      </c>
      <c r="AU1284" s="220" t="s">
        <v>134</v>
      </c>
      <c r="AV1284" s="11" t="s">
        <v>134</v>
      </c>
      <c r="AW1284" s="11" t="s">
        <v>33</v>
      </c>
      <c r="AX1284" s="11" t="s">
        <v>70</v>
      </c>
      <c r="AY1284" s="220" t="s">
        <v>126</v>
      </c>
    </row>
    <row r="1285" spans="2:65" s="11" customFormat="1" ht="13.5">
      <c r="B1285" s="210"/>
      <c r="C1285" s="211"/>
      <c r="D1285" s="208" t="s">
        <v>171</v>
      </c>
      <c r="E1285" s="212" t="s">
        <v>21</v>
      </c>
      <c r="F1285" s="213" t="s">
        <v>7066</v>
      </c>
      <c r="G1285" s="211"/>
      <c r="H1285" s="214">
        <v>15.75</v>
      </c>
      <c r="I1285" s="215"/>
      <c r="J1285" s="211"/>
      <c r="K1285" s="211"/>
      <c r="L1285" s="216"/>
      <c r="M1285" s="217"/>
      <c r="N1285" s="218"/>
      <c r="O1285" s="218"/>
      <c r="P1285" s="218"/>
      <c r="Q1285" s="218"/>
      <c r="R1285" s="218"/>
      <c r="S1285" s="218"/>
      <c r="T1285" s="219"/>
      <c r="AT1285" s="220" t="s">
        <v>171</v>
      </c>
      <c r="AU1285" s="220" t="s">
        <v>134</v>
      </c>
      <c r="AV1285" s="11" t="s">
        <v>134</v>
      </c>
      <c r="AW1285" s="11" t="s">
        <v>33</v>
      </c>
      <c r="AX1285" s="11" t="s">
        <v>70</v>
      </c>
      <c r="AY1285" s="220" t="s">
        <v>126</v>
      </c>
    </row>
    <row r="1286" spans="2:65" s="11" customFormat="1" ht="13.5">
      <c r="B1286" s="210"/>
      <c r="C1286" s="211"/>
      <c r="D1286" s="208" t="s">
        <v>171</v>
      </c>
      <c r="E1286" s="212" t="s">
        <v>21</v>
      </c>
      <c r="F1286" s="213" t="s">
        <v>7067</v>
      </c>
      <c r="G1286" s="211"/>
      <c r="H1286" s="214">
        <v>21.25</v>
      </c>
      <c r="I1286" s="215"/>
      <c r="J1286" s="211"/>
      <c r="K1286" s="211"/>
      <c r="L1286" s="216"/>
      <c r="M1286" s="217"/>
      <c r="N1286" s="218"/>
      <c r="O1286" s="218"/>
      <c r="P1286" s="218"/>
      <c r="Q1286" s="218"/>
      <c r="R1286" s="218"/>
      <c r="S1286" s="218"/>
      <c r="T1286" s="219"/>
      <c r="AT1286" s="220" t="s">
        <v>171</v>
      </c>
      <c r="AU1286" s="220" t="s">
        <v>134</v>
      </c>
      <c r="AV1286" s="11" t="s">
        <v>134</v>
      </c>
      <c r="AW1286" s="11" t="s">
        <v>33</v>
      </c>
      <c r="AX1286" s="11" t="s">
        <v>70</v>
      </c>
      <c r="AY1286" s="220" t="s">
        <v>126</v>
      </c>
    </row>
    <row r="1287" spans="2:65" s="11" customFormat="1" ht="13.5">
      <c r="B1287" s="210"/>
      <c r="C1287" s="211"/>
      <c r="D1287" s="208" t="s">
        <v>171</v>
      </c>
      <c r="E1287" s="212" t="s">
        <v>21</v>
      </c>
      <c r="F1287" s="213" t="s">
        <v>7068</v>
      </c>
      <c r="G1287" s="211"/>
      <c r="H1287" s="214">
        <v>19.399999999999999</v>
      </c>
      <c r="I1287" s="215"/>
      <c r="J1287" s="211"/>
      <c r="K1287" s="211"/>
      <c r="L1287" s="216"/>
      <c r="M1287" s="217"/>
      <c r="N1287" s="218"/>
      <c r="O1287" s="218"/>
      <c r="P1287" s="218"/>
      <c r="Q1287" s="218"/>
      <c r="R1287" s="218"/>
      <c r="S1287" s="218"/>
      <c r="T1287" s="219"/>
      <c r="AT1287" s="220" t="s">
        <v>171</v>
      </c>
      <c r="AU1287" s="220" t="s">
        <v>134</v>
      </c>
      <c r="AV1287" s="11" t="s">
        <v>134</v>
      </c>
      <c r="AW1287" s="11" t="s">
        <v>33</v>
      </c>
      <c r="AX1287" s="11" t="s">
        <v>70</v>
      </c>
      <c r="AY1287" s="220" t="s">
        <v>126</v>
      </c>
    </row>
    <row r="1288" spans="2:65" s="13" customFormat="1" ht="13.5">
      <c r="B1288" s="237"/>
      <c r="C1288" s="238"/>
      <c r="D1288" s="208" t="s">
        <v>171</v>
      </c>
      <c r="E1288" s="239" t="s">
        <v>21</v>
      </c>
      <c r="F1288" s="240" t="s">
        <v>7069</v>
      </c>
      <c r="G1288" s="238"/>
      <c r="H1288" s="241" t="s">
        <v>21</v>
      </c>
      <c r="I1288" s="242"/>
      <c r="J1288" s="238"/>
      <c r="K1288" s="238"/>
      <c r="L1288" s="243"/>
      <c r="M1288" s="244"/>
      <c r="N1288" s="245"/>
      <c r="O1288" s="245"/>
      <c r="P1288" s="245"/>
      <c r="Q1288" s="245"/>
      <c r="R1288" s="245"/>
      <c r="S1288" s="245"/>
      <c r="T1288" s="246"/>
      <c r="AT1288" s="247" t="s">
        <v>171</v>
      </c>
      <c r="AU1288" s="247" t="s">
        <v>134</v>
      </c>
      <c r="AV1288" s="13" t="s">
        <v>78</v>
      </c>
      <c r="AW1288" s="13" t="s">
        <v>33</v>
      </c>
      <c r="AX1288" s="13" t="s">
        <v>70</v>
      </c>
      <c r="AY1288" s="247" t="s">
        <v>126</v>
      </c>
    </row>
    <row r="1289" spans="2:65" s="13" customFormat="1" ht="13.5">
      <c r="B1289" s="237"/>
      <c r="C1289" s="238"/>
      <c r="D1289" s="208" t="s">
        <v>171</v>
      </c>
      <c r="E1289" s="239" t="s">
        <v>21</v>
      </c>
      <c r="F1289" s="240" t="s">
        <v>7070</v>
      </c>
      <c r="G1289" s="238"/>
      <c r="H1289" s="241" t="s">
        <v>21</v>
      </c>
      <c r="I1289" s="242"/>
      <c r="J1289" s="238"/>
      <c r="K1289" s="238"/>
      <c r="L1289" s="243"/>
      <c r="M1289" s="244"/>
      <c r="N1289" s="245"/>
      <c r="O1289" s="245"/>
      <c r="P1289" s="245"/>
      <c r="Q1289" s="245"/>
      <c r="R1289" s="245"/>
      <c r="S1289" s="245"/>
      <c r="T1289" s="246"/>
      <c r="AT1289" s="247" t="s">
        <v>171</v>
      </c>
      <c r="AU1289" s="247" t="s">
        <v>134</v>
      </c>
      <c r="AV1289" s="13" t="s">
        <v>78</v>
      </c>
      <c r="AW1289" s="13" t="s">
        <v>33</v>
      </c>
      <c r="AX1289" s="13" t="s">
        <v>70</v>
      </c>
      <c r="AY1289" s="247" t="s">
        <v>126</v>
      </c>
    </row>
    <row r="1290" spans="2:65" s="11" customFormat="1" ht="13.5">
      <c r="B1290" s="210"/>
      <c r="C1290" s="211"/>
      <c r="D1290" s="208" t="s">
        <v>171</v>
      </c>
      <c r="E1290" s="212" t="s">
        <v>21</v>
      </c>
      <c r="F1290" s="213" t="s">
        <v>7071</v>
      </c>
      <c r="G1290" s="211"/>
      <c r="H1290" s="214">
        <v>10</v>
      </c>
      <c r="I1290" s="215"/>
      <c r="J1290" s="211"/>
      <c r="K1290" s="211"/>
      <c r="L1290" s="216"/>
      <c r="M1290" s="217"/>
      <c r="N1290" s="218"/>
      <c r="O1290" s="218"/>
      <c r="P1290" s="218"/>
      <c r="Q1290" s="218"/>
      <c r="R1290" s="218"/>
      <c r="S1290" s="218"/>
      <c r="T1290" s="219"/>
      <c r="AT1290" s="220" t="s">
        <v>171</v>
      </c>
      <c r="AU1290" s="220" t="s">
        <v>134</v>
      </c>
      <c r="AV1290" s="11" t="s">
        <v>134</v>
      </c>
      <c r="AW1290" s="11" t="s">
        <v>33</v>
      </c>
      <c r="AX1290" s="11" t="s">
        <v>70</v>
      </c>
      <c r="AY1290" s="220" t="s">
        <v>126</v>
      </c>
    </row>
    <row r="1291" spans="2:65" s="12" customFormat="1" ht="13.5">
      <c r="B1291" s="221"/>
      <c r="C1291" s="222"/>
      <c r="D1291" s="205" t="s">
        <v>171</v>
      </c>
      <c r="E1291" s="248" t="s">
        <v>21</v>
      </c>
      <c r="F1291" s="249" t="s">
        <v>174</v>
      </c>
      <c r="G1291" s="222"/>
      <c r="H1291" s="250">
        <v>419</v>
      </c>
      <c r="I1291" s="226"/>
      <c r="J1291" s="222"/>
      <c r="K1291" s="222"/>
      <c r="L1291" s="227"/>
      <c r="M1291" s="228"/>
      <c r="N1291" s="229"/>
      <c r="O1291" s="229"/>
      <c r="P1291" s="229"/>
      <c r="Q1291" s="229"/>
      <c r="R1291" s="229"/>
      <c r="S1291" s="229"/>
      <c r="T1291" s="230"/>
      <c r="AT1291" s="231" t="s">
        <v>171</v>
      </c>
      <c r="AU1291" s="231" t="s">
        <v>134</v>
      </c>
      <c r="AV1291" s="12" t="s">
        <v>133</v>
      </c>
      <c r="AW1291" s="12" t="s">
        <v>33</v>
      </c>
      <c r="AX1291" s="12" t="s">
        <v>78</v>
      </c>
      <c r="AY1291" s="231" t="s">
        <v>126</v>
      </c>
    </row>
    <row r="1292" spans="2:65" s="1" customFormat="1" ht="22.5" customHeight="1">
      <c r="B1292" s="41"/>
      <c r="C1292" s="251" t="s">
        <v>957</v>
      </c>
      <c r="D1292" s="251" t="s">
        <v>391</v>
      </c>
      <c r="E1292" s="252" t="s">
        <v>7072</v>
      </c>
      <c r="F1292" s="253" t="s">
        <v>7073</v>
      </c>
      <c r="G1292" s="254" t="s">
        <v>400</v>
      </c>
      <c r="H1292" s="255">
        <v>482</v>
      </c>
      <c r="I1292" s="256"/>
      <c r="J1292" s="257">
        <f>ROUND(I1292*H1292,2)</f>
        <v>0</v>
      </c>
      <c r="K1292" s="253" t="s">
        <v>21</v>
      </c>
      <c r="L1292" s="258"/>
      <c r="M1292" s="259" t="s">
        <v>21</v>
      </c>
      <c r="N1292" s="260" t="s">
        <v>42</v>
      </c>
      <c r="O1292" s="42"/>
      <c r="P1292" s="202">
        <f>O1292*H1292</f>
        <v>0</v>
      </c>
      <c r="Q1292" s="202">
        <v>0</v>
      </c>
      <c r="R1292" s="202">
        <f>Q1292*H1292</f>
        <v>0</v>
      </c>
      <c r="S1292" s="202">
        <v>0</v>
      </c>
      <c r="T1292" s="203">
        <f>S1292*H1292</f>
        <v>0</v>
      </c>
      <c r="AR1292" s="24" t="s">
        <v>144</v>
      </c>
      <c r="AT1292" s="24" t="s">
        <v>391</v>
      </c>
      <c r="AU1292" s="24" t="s">
        <v>134</v>
      </c>
      <c r="AY1292" s="24" t="s">
        <v>126</v>
      </c>
      <c r="BE1292" s="204">
        <f>IF(N1292="základní",J1292,0)</f>
        <v>0</v>
      </c>
      <c r="BF1292" s="204">
        <f>IF(N1292="snížená",J1292,0)</f>
        <v>0</v>
      </c>
      <c r="BG1292" s="204">
        <f>IF(N1292="zákl. přenesená",J1292,0)</f>
        <v>0</v>
      </c>
      <c r="BH1292" s="204">
        <f>IF(N1292="sníž. přenesená",J1292,0)</f>
        <v>0</v>
      </c>
      <c r="BI1292" s="204">
        <f>IF(N1292="nulová",J1292,0)</f>
        <v>0</v>
      </c>
      <c r="BJ1292" s="24" t="s">
        <v>134</v>
      </c>
      <c r="BK1292" s="204">
        <f>ROUND(I1292*H1292,2)</f>
        <v>0</v>
      </c>
      <c r="BL1292" s="24" t="s">
        <v>133</v>
      </c>
      <c r="BM1292" s="24" t="s">
        <v>1607</v>
      </c>
    </row>
    <row r="1293" spans="2:65" s="1" customFormat="1" ht="27">
      <c r="B1293" s="41"/>
      <c r="C1293" s="63"/>
      <c r="D1293" s="208" t="s">
        <v>135</v>
      </c>
      <c r="E1293" s="63"/>
      <c r="F1293" s="209" t="s">
        <v>7074</v>
      </c>
      <c r="G1293" s="63"/>
      <c r="H1293" s="63"/>
      <c r="I1293" s="163"/>
      <c r="J1293" s="63"/>
      <c r="K1293" s="63"/>
      <c r="L1293" s="61"/>
      <c r="M1293" s="207"/>
      <c r="N1293" s="42"/>
      <c r="O1293" s="42"/>
      <c r="P1293" s="42"/>
      <c r="Q1293" s="42"/>
      <c r="R1293" s="42"/>
      <c r="S1293" s="42"/>
      <c r="T1293" s="78"/>
      <c r="AT1293" s="24" t="s">
        <v>135</v>
      </c>
      <c r="AU1293" s="24" t="s">
        <v>134</v>
      </c>
    </row>
    <row r="1294" spans="2:65" s="13" customFormat="1" ht="13.5">
      <c r="B1294" s="237"/>
      <c r="C1294" s="238"/>
      <c r="D1294" s="208" t="s">
        <v>171</v>
      </c>
      <c r="E1294" s="239" t="s">
        <v>21</v>
      </c>
      <c r="F1294" s="240" t="s">
        <v>7075</v>
      </c>
      <c r="G1294" s="238"/>
      <c r="H1294" s="241" t="s">
        <v>21</v>
      </c>
      <c r="I1294" s="242"/>
      <c r="J1294" s="238"/>
      <c r="K1294" s="238"/>
      <c r="L1294" s="243"/>
      <c r="M1294" s="244"/>
      <c r="N1294" s="245"/>
      <c r="O1294" s="245"/>
      <c r="P1294" s="245"/>
      <c r="Q1294" s="245"/>
      <c r="R1294" s="245"/>
      <c r="S1294" s="245"/>
      <c r="T1294" s="246"/>
      <c r="AT1294" s="247" t="s">
        <v>171</v>
      </c>
      <c r="AU1294" s="247" t="s">
        <v>134</v>
      </c>
      <c r="AV1294" s="13" t="s">
        <v>78</v>
      </c>
      <c r="AW1294" s="13" t="s">
        <v>33</v>
      </c>
      <c r="AX1294" s="13" t="s">
        <v>70</v>
      </c>
      <c r="AY1294" s="247" t="s">
        <v>126</v>
      </c>
    </row>
    <row r="1295" spans="2:65" s="13" customFormat="1" ht="13.5">
      <c r="B1295" s="237"/>
      <c r="C1295" s="238"/>
      <c r="D1295" s="208" t="s">
        <v>171</v>
      </c>
      <c r="E1295" s="239" t="s">
        <v>21</v>
      </c>
      <c r="F1295" s="240" t="s">
        <v>7076</v>
      </c>
      <c r="G1295" s="238"/>
      <c r="H1295" s="241" t="s">
        <v>21</v>
      </c>
      <c r="I1295" s="242"/>
      <c r="J1295" s="238"/>
      <c r="K1295" s="238"/>
      <c r="L1295" s="243"/>
      <c r="M1295" s="244"/>
      <c r="N1295" s="245"/>
      <c r="O1295" s="245"/>
      <c r="P1295" s="245"/>
      <c r="Q1295" s="245"/>
      <c r="R1295" s="245"/>
      <c r="S1295" s="245"/>
      <c r="T1295" s="246"/>
      <c r="AT1295" s="247" t="s">
        <v>171</v>
      </c>
      <c r="AU1295" s="247" t="s">
        <v>134</v>
      </c>
      <c r="AV1295" s="13" t="s">
        <v>78</v>
      </c>
      <c r="AW1295" s="13" t="s">
        <v>33</v>
      </c>
      <c r="AX1295" s="13" t="s">
        <v>70</v>
      </c>
      <c r="AY1295" s="247" t="s">
        <v>126</v>
      </c>
    </row>
    <row r="1296" spans="2:65" s="11" customFormat="1" ht="13.5">
      <c r="B1296" s="210"/>
      <c r="C1296" s="211"/>
      <c r="D1296" s="208" t="s">
        <v>171</v>
      </c>
      <c r="E1296" s="212" t="s">
        <v>21</v>
      </c>
      <c r="F1296" s="213" t="s">
        <v>7077</v>
      </c>
      <c r="G1296" s="211"/>
      <c r="H1296" s="214">
        <v>482</v>
      </c>
      <c r="I1296" s="215"/>
      <c r="J1296" s="211"/>
      <c r="K1296" s="211"/>
      <c r="L1296" s="216"/>
      <c r="M1296" s="217"/>
      <c r="N1296" s="218"/>
      <c r="O1296" s="218"/>
      <c r="P1296" s="218"/>
      <c r="Q1296" s="218"/>
      <c r="R1296" s="218"/>
      <c r="S1296" s="218"/>
      <c r="T1296" s="219"/>
      <c r="AT1296" s="220" t="s">
        <v>171</v>
      </c>
      <c r="AU1296" s="220" t="s">
        <v>134</v>
      </c>
      <c r="AV1296" s="11" t="s">
        <v>134</v>
      </c>
      <c r="AW1296" s="11" t="s">
        <v>33</v>
      </c>
      <c r="AX1296" s="11" t="s">
        <v>70</v>
      </c>
      <c r="AY1296" s="220" t="s">
        <v>126</v>
      </c>
    </row>
    <row r="1297" spans="2:65" s="12" customFormat="1" ht="13.5">
      <c r="B1297" s="221"/>
      <c r="C1297" s="222"/>
      <c r="D1297" s="205" t="s">
        <v>171</v>
      </c>
      <c r="E1297" s="248" t="s">
        <v>21</v>
      </c>
      <c r="F1297" s="249" t="s">
        <v>174</v>
      </c>
      <c r="G1297" s="222"/>
      <c r="H1297" s="250">
        <v>482</v>
      </c>
      <c r="I1297" s="226"/>
      <c r="J1297" s="222"/>
      <c r="K1297" s="222"/>
      <c r="L1297" s="227"/>
      <c r="M1297" s="228"/>
      <c r="N1297" s="229"/>
      <c r="O1297" s="229"/>
      <c r="P1297" s="229"/>
      <c r="Q1297" s="229"/>
      <c r="R1297" s="229"/>
      <c r="S1297" s="229"/>
      <c r="T1297" s="230"/>
      <c r="AT1297" s="231" t="s">
        <v>171</v>
      </c>
      <c r="AU1297" s="231" t="s">
        <v>134</v>
      </c>
      <c r="AV1297" s="12" t="s">
        <v>133</v>
      </c>
      <c r="AW1297" s="12" t="s">
        <v>33</v>
      </c>
      <c r="AX1297" s="12" t="s">
        <v>78</v>
      </c>
      <c r="AY1297" s="231" t="s">
        <v>126</v>
      </c>
    </row>
    <row r="1298" spans="2:65" s="1" customFormat="1" ht="31.5" customHeight="1">
      <c r="B1298" s="41"/>
      <c r="C1298" s="193" t="s">
        <v>1609</v>
      </c>
      <c r="D1298" s="193" t="s">
        <v>129</v>
      </c>
      <c r="E1298" s="194" t="s">
        <v>7078</v>
      </c>
      <c r="F1298" s="195" t="s">
        <v>7079</v>
      </c>
      <c r="G1298" s="196" t="s">
        <v>400</v>
      </c>
      <c r="H1298" s="197">
        <v>409</v>
      </c>
      <c r="I1298" s="198"/>
      <c r="J1298" s="199">
        <f>ROUND(I1298*H1298,2)</f>
        <v>0</v>
      </c>
      <c r="K1298" s="195" t="s">
        <v>21</v>
      </c>
      <c r="L1298" s="61"/>
      <c r="M1298" s="200" t="s">
        <v>21</v>
      </c>
      <c r="N1298" s="201" t="s">
        <v>42</v>
      </c>
      <c r="O1298" s="42"/>
      <c r="P1298" s="202">
        <f>O1298*H1298</f>
        <v>0</v>
      </c>
      <c r="Q1298" s="202">
        <v>0</v>
      </c>
      <c r="R1298" s="202">
        <f>Q1298*H1298</f>
        <v>0</v>
      </c>
      <c r="S1298" s="202">
        <v>0</v>
      </c>
      <c r="T1298" s="203">
        <f>S1298*H1298</f>
        <v>0</v>
      </c>
      <c r="AR1298" s="24" t="s">
        <v>133</v>
      </c>
      <c r="AT1298" s="24" t="s">
        <v>129</v>
      </c>
      <c r="AU1298" s="24" t="s">
        <v>134</v>
      </c>
      <c r="AY1298" s="24" t="s">
        <v>126</v>
      </c>
      <c r="BE1298" s="204">
        <f>IF(N1298="základní",J1298,0)</f>
        <v>0</v>
      </c>
      <c r="BF1298" s="204">
        <f>IF(N1298="snížená",J1298,0)</f>
        <v>0</v>
      </c>
      <c r="BG1298" s="204">
        <f>IF(N1298="zákl. přenesená",J1298,0)</f>
        <v>0</v>
      </c>
      <c r="BH1298" s="204">
        <f>IF(N1298="sníž. přenesená",J1298,0)</f>
        <v>0</v>
      </c>
      <c r="BI1298" s="204">
        <f>IF(N1298="nulová",J1298,0)</f>
        <v>0</v>
      </c>
      <c r="BJ1298" s="24" t="s">
        <v>134</v>
      </c>
      <c r="BK1298" s="204">
        <f>ROUND(I1298*H1298,2)</f>
        <v>0</v>
      </c>
      <c r="BL1298" s="24" t="s">
        <v>133</v>
      </c>
      <c r="BM1298" s="24" t="s">
        <v>1610</v>
      </c>
    </row>
    <row r="1299" spans="2:65" s="1" customFormat="1" ht="13.5">
      <c r="B1299" s="41"/>
      <c r="C1299" s="63"/>
      <c r="D1299" s="205" t="s">
        <v>135</v>
      </c>
      <c r="E1299" s="63"/>
      <c r="F1299" s="206" t="s">
        <v>7080</v>
      </c>
      <c r="G1299" s="63"/>
      <c r="H1299" s="63"/>
      <c r="I1299" s="163"/>
      <c r="J1299" s="63"/>
      <c r="K1299" s="63"/>
      <c r="L1299" s="61"/>
      <c r="M1299" s="207"/>
      <c r="N1299" s="42"/>
      <c r="O1299" s="42"/>
      <c r="P1299" s="42"/>
      <c r="Q1299" s="42"/>
      <c r="R1299" s="42"/>
      <c r="S1299" s="42"/>
      <c r="T1299" s="78"/>
      <c r="AT1299" s="24" t="s">
        <v>135</v>
      </c>
      <c r="AU1299" s="24" t="s">
        <v>134</v>
      </c>
    </row>
    <row r="1300" spans="2:65" s="1" customFormat="1" ht="31.5" customHeight="1">
      <c r="B1300" s="41"/>
      <c r="C1300" s="193" t="s">
        <v>964</v>
      </c>
      <c r="D1300" s="193" t="s">
        <v>129</v>
      </c>
      <c r="E1300" s="194" t="s">
        <v>7081</v>
      </c>
      <c r="F1300" s="195" t="s">
        <v>7082</v>
      </c>
      <c r="G1300" s="196" t="s">
        <v>400</v>
      </c>
      <c r="H1300" s="197">
        <v>295</v>
      </c>
      <c r="I1300" s="198"/>
      <c r="J1300" s="199">
        <f>ROUND(I1300*H1300,2)</f>
        <v>0</v>
      </c>
      <c r="K1300" s="195" t="s">
        <v>160</v>
      </c>
      <c r="L1300" s="61"/>
      <c r="M1300" s="200" t="s">
        <v>21</v>
      </c>
      <c r="N1300" s="201" t="s">
        <v>42</v>
      </c>
      <c r="O1300" s="42"/>
      <c r="P1300" s="202">
        <f>O1300*H1300</f>
        <v>0</v>
      </c>
      <c r="Q1300" s="202">
        <v>0</v>
      </c>
      <c r="R1300" s="202">
        <f>Q1300*H1300</f>
        <v>0</v>
      </c>
      <c r="S1300" s="202">
        <v>0</v>
      </c>
      <c r="T1300" s="203">
        <f>S1300*H1300</f>
        <v>0</v>
      </c>
      <c r="AR1300" s="24" t="s">
        <v>133</v>
      </c>
      <c r="AT1300" s="24" t="s">
        <v>129</v>
      </c>
      <c r="AU1300" s="24" t="s">
        <v>134</v>
      </c>
      <c r="AY1300" s="24" t="s">
        <v>126</v>
      </c>
      <c r="BE1300" s="204">
        <f>IF(N1300="základní",J1300,0)</f>
        <v>0</v>
      </c>
      <c r="BF1300" s="204">
        <f>IF(N1300="snížená",J1300,0)</f>
        <v>0</v>
      </c>
      <c r="BG1300" s="204">
        <f>IF(N1300="zákl. přenesená",J1300,0)</f>
        <v>0</v>
      </c>
      <c r="BH1300" s="204">
        <f>IF(N1300="sníž. přenesená",J1300,0)</f>
        <v>0</v>
      </c>
      <c r="BI1300" s="204">
        <f>IF(N1300="nulová",J1300,0)</f>
        <v>0</v>
      </c>
      <c r="BJ1300" s="24" t="s">
        <v>134</v>
      </c>
      <c r="BK1300" s="204">
        <f>ROUND(I1300*H1300,2)</f>
        <v>0</v>
      </c>
      <c r="BL1300" s="24" t="s">
        <v>133</v>
      </c>
      <c r="BM1300" s="24" t="s">
        <v>1613</v>
      </c>
    </row>
    <row r="1301" spans="2:65" s="1" customFormat="1" ht="40.5">
      <c r="B1301" s="41"/>
      <c r="C1301" s="63"/>
      <c r="D1301" s="208" t="s">
        <v>135</v>
      </c>
      <c r="E1301" s="63"/>
      <c r="F1301" s="209" t="s">
        <v>7083</v>
      </c>
      <c r="G1301" s="63"/>
      <c r="H1301" s="63"/>
      <c r="I1301" s="163"/>
      <c r="J1301" s="63"/>
      <c r="K1301" s="63"/>
      <c r="L1301" s="61"/>
      <c r="M1301" s="207"/>
      <c r="N1301" s="42"/>
      <c r="O1301" s="42"/>
      <c r="P1301" s="42"/>
      <c r="Q1301" s="42"/>
      <c r="R1301" s="42"/>
      <c r="S1301" s="42"/>
      <c r="T1301" s="78"/>
      <c r="AT1301" s="24" t="s">
        <v>135</v>
      </c>
      <c r="AU1301" s="24" t="s">
        <v>134</v>
      </c>
    </row>
    <row r="1302" spans="2:65" s="1" customFormat="1" ht="81">
      <c r="B1302" s="41"/>
      <c r="C1302" s="63"/>
      <c r="D1302" s="205" t="s">
        <v>299</v>
      </c>
      <c r="E1302" s="63"/>
      <c r="F1302" s="235" t="s">
        <v>7084</v>
      </c>
      <c r="G1302" s="63"/>
      <c r="H1302" s="63"/>
      <c r="I1302" s="163"/>
      <c r="J1302" s="63"/>
      <c r="K1302" s="63"/>
      <c r="L1302" s="61"/>
      <c r="M1302" s="207"/>
      <c r="N1302" s="42"/>
      <c r="O1302" s="42"/>
      <c r="P1302" s="42"/>
      <c r="Q1302" s="42"/>
      <c r="R1302" s="42"/>
      <c r="S1302" s="42"/>
      <c r="T1302" s="78"/>
      <c r="AT1302" s="24" t="s">
        <v>299</v>
      </c>
      <c r="AU1302" s="24" t="s">
        <v>134</v>
      </c>
    </row>
    <row r="1303" spans="2:65" s="1" customFormat="1" ht="31.5" customHeight="1">
      <c r="B1303" s="41"/>
      <c r="C1303" s="193" t="s">
        <v>1616</v>
      </c>
      <c r="D1303" s="193" t="s">
        <v>129</v>
      </c>
      <c r="E1303" s="194" t="s">
        <v>7085</v>
      </c>
      <c r="F1303" s="195" t="s">
        <v>7086</v>
      </c>
      <c r="G1303" s="196" t="s">
        <v>400</v>
      </c>
      <c r="H1303" s="197">
        <v>45</v>
      </c>
      <c r="I1303" s="198"/>
      <c r="J1303" s="199">
        <f>ROUND(I1303*H1303,2)</f>
        <v>0</v>
      </c>
      <c r="K1303" s="195" t="s">
        <v>21</v>
      </c>
      <c r="L1303" s="61"/>
      <c r="M1303" s="200" t="s">
        <v>21</v>
      </c>
      <c r="N1303" s="201" t="s">
        <v>42</v>
      </c>
      <c r="O1303" s="42"/>
      <c r="P1303" s="202">
        <f>O1303*H1303</f>
        <v>0</v>
      </c>
      <c r="Q1303" s="202">
        <v>0</v>
      </c>
      <c r="R1303" s="202">
        <f>Q1303*H1303</f>
        <v>0</v>
      </c>
      <c r="S1303" s="202">
        <v>0</v>
      </c>
      <c r="T1303" s="203">
        <f>S1303*H1303</f>
        <v>0</v>
      </c>
      <c r="AR1303" s="24" t="s">
        <v>133</v>
      </c>
      <c r="AT1303" s="24" t="s">
        <v>129</v>
      </c>
      <c r="AU1303" s="24" t="s">
        <v>134</v>
      </c>
      <c r="AY1303" s="24" t="s">
        <v>126</v>
      </c>
      <c r="BE1303" s="204">
        <f>IF(N1303="základní",J1303,0)</f>
        <v>0</v>
      </c>
      <c r="BF1303" s="204">
        <f>IF(N1303="snížená",J1303,0)</f>
        <v>0</v>
      </c>
      <c r="BG1303" s="204">
        <f>IF(N1303="zákl. přenesená",J1303,0)</f>
        <v>0</v>
      </c>
      <c r="BH1303" s="204">
        <f>IF(N1303="sníž. přenesená",J1303,0)</f>
        <v>0</v>
      </c>
      <c r="BI1303" s="204">
        <f>IF(N1303="nulová",J1303,0)</f>
        <v>0</v>
      </c>
      <c r="BJ1303" s="24" t="s">
        <v>134</v>
      </c>
      <c r="BK1303" s="204">
        <f>ROUND(I1303*H1303,2)</f>
        <v>0</v>
      </c>
      <c r="BL1303" s="24" t="s">
        <v>133</v>
      </c>
      <c r="BM1303" s="24" t="s">
        <v>1619</v>
      </c>
    </row>
    <row r="1304" spans="2:65" s="1" customFormat="1" ht="13.5">
      <c r="B1304" s="41"/>
      <c r="C1304" s="63"/>
      <c r="D1304" s="205" t="s">
        <v>135</v>
      </c>
      <c r="E1304" s="63"/>
      <c r="F1304" s="206" t="s">
        <v>7087</v>
      </c>
      <c r="G1304" s="63"/>
      <c r="H1304" s="63"/>
      <c r="I1304" s="163"/>
      <c r="J1304" s="63"/>
      <c r="K1304" s="63"/>
      <c r="L1304" s="61"/>
      <c r="M1304" s="207"/>
      <c r="N1304" s="42"/>
      <c r="O1304" s="42"/>
      <c r="P1304" s="42"/>
      <c r="Q1304" s="42"/>
      <c r="R1304" s="42"/>
      <c r="S1304" s="42"/>
      <c r="T1304" s="78"/>
      <c r="AT1304" s="24" t="s">
        <v>135</v>
      </c>
      <c r="AU1304" s="24" t="s">
        <v>134</v>
      </c>
    </row>
    <row r="1305" spans="2:65" s="1" customFormat="1" ht="22.5" customHeight="1">
      <c r="B1305" s="41"/>
      <c r="C1305" s="193" t="s">
        <v>970</v>
      </c>
      <c r="D1305" s="193" t="s">
        <v>129</v>
      </c>
      <c r="E1305" s="194" t="s">
        <v>7088</v>
      </c>
      <c r="F1305" s="195" t="s">
        <v>7089</v>
      </c>
      <c r="G1305" s="196" t="s">
        <v>400</v>
      </c>
      <c r="H1305" s="197">
        <v>40</v>
      </c>
      <c r="I1305" s="198"/>
      <c r="J1305" s="199">
        <f>ROUND(I1305*H1305,2)</f>
        <v>0</v>
      </c>
      <c r="K1305" s="195" t="s">
        <v>21</v>
      </c>
      <c r="L1305" s="61"/>
      <c r="M1305" s="200" t="s">
        <v>21</v>
      </c>
      <c r="N1305" s="201" t="s">
        <v>42</v>
      </c>
      <c r="O1305" s="42"/>
      <c r="P1305" s="202">
        <f>O1305*H1305</f>
        <v>0</v>
      </c>
      <c r="Q1305" s="202">
        <v>0</v>
      </c>
      <c r="R1305" s="202">
        <f>Q1305*H1305</f>
        <v>0</v>
      </c>
      <c r="S1305" s="202">
        <v>0</v>
      </c>
      <c r="T1305" s="203">
        <f>S1305*H1305</f>
        <v>0</v>
      </c>
      <c r="AR1305" s="24" t="s">
        <v>133</v>
      </c>
      <c r="AT1305" s="24" t="s">
        <v>129</v>
      </c>
      <c r="AU1305" s="24" t="s">
        <v>134</v>
      </c>
      <c r="AY1305" s="24" t="s">
        <v>126</v>
      </c>
      <c r="BE1305" s="204">
        <f>IF(N1305="základní",J1305,0)</f>
        <v>0</v>
      </c>
      <c r="BF1305" s="204">
        <f>IF(N1305="snížená",J1305,0)</f>
        <v>0</v>
      </c>
      <c r="BG1305" s="204">
        <f>IF(N1305="zákl. přenesená",J1305,0)</f>
        <v>0</v>
      </c>
      <c r="BH1305" s="204">
        <f>IF(N1305="sníž. přenesená",J1305,0)</f>
        <v>0</v>
      </c>
      <c r="BI1305" s="204">
        <f>IF(N1305="nulová",J1305,0)</f>
        <v>0</v>
      </c>
      <c r="BJ1305" s="24" t="s">
        <v>134</v>
      </c>
      <c r="BK1305" s="204">
        <f>ROUND(I1305*H1305,2)</f>
        <v>0</v>
      </c>
      <c r="BL1305" s="24" t="s">
        <v>133</v>
      </c>
      <c r="BM1305" s="24" t="s">
        <v>1624</v>
      </c>
    </row>
    <row r="1306" spans="2:65" s="1" customFormat="1" ht="13.5">
      <c r="B1306" s="41"/>
      <c r="C1306" s="63"/>
      <c r="D1306" s="205" t="s">
        <v>135</v>
      </c>
      <c r="E1306" s="63"/>
      <c r="F1306" s="206" t="s">
        <v>7090</v>
      </c>
      <c r="G1306" s="63"/>
      <c r="H1306" s="63"/>
      <c r="I1306" s="163"/>
      <c r="J1306" s="63"/>
      <c r="K1306" s="63"/>
      <c r="L1306" s="61"/>
      <c r="M1306" s="207"/>
      <c r="N1306" s="42"/>
      <c r="O1306" s="42"/>
      <c r="P1306" s="42"/>
      <c r="Q1306" s="42"/>
      <c r="R1306" s="42"/>
      <c r="S1306" s="42"/>
      <c r="T1306" s="78"/>
      <c r="AT1306" s="24" t="s">
        <v>135</v>
      </c>
      <c r="AU1306" s="24" t="s">
        <v>134</v>
      </c>
    </row>
    <row r="1307" spans="2:65" s="1" customFormat="1" ht="22.5" customHeight="1">
      <c r="B1307" s="41"/>
      <c r="C1307" s="193" t="s">
        <v>1627</v>
      </c>
      <c r="D1307" s="193" t="s">
        <v>129</v>
      </c>
      <c r="E1307" s="194" t="s">
        <v>7091</v>
      </c>
      <c r="F1307" s="195" t="s">
        <v>7092</v>
      </c>
      <c r="G1307" s="196" t="s">
        <v>489</v>
      </c>
      <c r="H1307" s="197">
        <v>2</v>
      </c>
      <c r="I1307" s="198"/>
      <c r="J1307" s="199">
        <f>ROUND(I1307*H1307,2)</f>
        <v>0</v>
      </c>
      <c r="K1307" s="195" t="s">
        <v>21</v>
      </c>
      <c r="L1307" s="61"/>
      <c r="M1307" s="200" t="s">
        <v>21</v>
      </c>
      <c r="N1307" s="201" t="s">
        <v>42</v>
      </c>
      <c r="O1307" s="42"/>
      <c r="P1307" s="202">
        <f>O1307*H1307</f>
        <v>0</v>
      </c>
      <c r="Q1307" s="202">
        <v>0</v>
      </c>
      <c r="R1307" s="202">
        <f>Q1307*H1307</f>
        <v>0</v>
      </c>
      <c r="S1307" s="202">
        <v>0</v>
      </c>
      <c r="T1307" s="203">
        <f>S1307*H1307</f>
        <v>0</v>
      </c>
      <c r="AR1307" s="24" t="s">
        <v>133</v>
      </c>
      <c r="AT1307" s="24" t="s">
        <v>129</v>
      </c>
      <c r="AU1307" s="24" t="s">
        <v>134</v>
      </c>
      <c r="AY1307" s="24" t="s">
        <v>126</v>
      </c>
      <c r="BE1307" s="204">
        <f>IF(N1307="základní",J1307,0)</f>
        <v>0</v>
      </c>
      <c r="BF1307" s="204">
        <f>IF(N1307="snížená",J1307,0)</f>
        <v>0</v>
      </c>
      <c r="BG1307" s="204">
        <f>IF(N1307="zákl. přenesená",J1307,0)</f>
        <v>0</v>
      </c>
      <c r="BH1307" s="204">
        <f>IF(N1307="sníž. přenesená",J1307,0)</f>
        <v>0</v>
      </c>
      <c r="BI1307" s="204">
        <f>IF(N1307="nulová",J1307,0)</f>
        <v>0</v>
      </c>
      <c r="BJ1307" s="24" t="s">
        <v>134</v>
      </c>
      <c r="BK1307" s="204">
        <f>ROUND(I1307*H1307,2)</f>
        <v>0</v>
      </c>
      <c r="BL1307" s="24" t="s">
        <v>133</v>
      </c>
      <c r="BM1307" s="24" t="s">
        <v>1630</v>
      </c>
    </row>
    <row r="1308" spans="2:65" s="1" customFormat="1" ht="13.5">
      <c r="B1308" s="41"/>
      <c r="C1308" s="63"/>
      <c r="D1308" s="205" t="s">
        <v>135</v>
      </c>
      <c r="E1308" s="63"/>
      <c r="F1308" s="206" t="s">
        <v>7093</v>
      </c>
      <c r="G1308" s="63"/>
      <c r="H1308" s="63"/>
      <c r="I1308" s="163"/>
      <c r="J1308" s="63"/>
      <c r="K1308" s="63"/>
      <c r="L1308" s="61"/>
      <c r="M1308" s="207"/>
      <c r="N1308" s="42"/>
      <c r="O1308" s="42"/>
      <c r="P1308" s="42"/>
      <c r="Q1308" s="42"/>
      <c r="R1308" s="42"/>
      <c r="S1308" s="42"/>
      <c r="T1308" s="78"/>
      <c r="AT1308" s="24" t="s">
        <v>135</v>
      </c>
      <c r="AU1308" s="24" t="s">
        <v>134</v>
      </c>
    </row>
    <row r="1309" spans="2:65" s="1" customFormat="1" ht="31.5" customHeight="1">
      <c r="B1309" s="41"/>
      <c r="C1309" s="193" t="s">
        <v>978</v>
      </c>
      <c r="D1309" s="193" t="s">
        <v>129</v>
      </c>
      <c r="E1309" s="194" t="s">
        <v>7094</v>
      </c>
      <c r="F1309" s="195" t="s">
        <v>7095</v>
      </c>
      <c r="G1309" s="196" t="s">
        <v>308</v>
      </c>
      <c r="H1309" s="197">
        <v>2</v>
      </c>
      <c r="I1309" s="198"/>
      <c r="J1309" s="199">
        <f>ROUND(I1309*H1309,2)</f>
        <v>0</v>
      </c>
      <c r="K1309" s="195" t="s">
        <v>21</v>
      </c>
      <c r="L1309" s="61"/>
      <c r="M1309" s="200" t="s">
        <v>21</v>
      </c>
      <c r="N1309" s="201" t="s">
        <v>42</v>
      </c>
      <c r="O1309" s="42"/>
      <c r="P1309" s="202">
        <f>O1309*H1309</f>
        <v>0</v>
      </c>
      <c r="Q1309" s="202">
        <v>0</v>
      </c>
      <c r="R1309" s="202">
        <f>Q1309*H1309</f>
        <v>0</v>
      </c>
      <c r="S1309" s="202">
        <v>0</v>
      </c>
      <c r="T1309" s="203">
        <f>S1309*H1309</f>
        <v>0</v>
      </c>
      <c r="AR1309" s="24" t="s">
        <v>133</v>
      </c>
      <c r="AT1309" s="24" t="s">
        <v>129</v>
      </c>
      <c r="AU1309" s="24" t="s">
        <v>134</v>
      </c>
      <c r="AY1309" s="24" t="s">
        <v>126</v>
      </c>
      <c r="BE1309" s="204">
        <f>IF(N1309="základní",J1309,0)</f>
        <v>0</v>
      </c>
      <c r="BF1309" s="204">
        <f>IF(N1309="snížená",J1309,0)</f>
        <v>0</v>
      </c>
      <c r="BG1309" s="204">
        <f>IF(N1309="zákl. přenesená",J1309,0)</f>
        <v>0</v>
      </c>
      <c r="BH1309" s="204">
        <f>IF(N1309="sníž. přenesená",J1309,0)</f>
        <v>0</v>
      </c>
      <c r="BI1309" s="204">
        <f>IF(N1309="nulová",J1309,0)</f>
        <v>0</v>
      </c>
      <c r="BJ1309" s="24" t="s">
        <v>134</v>
      </c>
      <c r="BK1309" s="204">
        <f>ROUND(I1309*H1309,2)</f>
        <v>0</v>
      </c>
      <c r="BL1309" s="24" t="s">
        <v>133</v>
      </c>
      <c r="BM1309" s="24" t="s">
        <v>1635</v>
      </c>
    </row>
    <row r="1310" spans="2:65" s="1" customFormat="1" ht="27">
      <c r="B1310" s="41"/>
      <c r="C1310" s="63"/>
      <c r="D1310" s="205" t="s">
        <v>135</v>
      </c>
      <c r="E1310" s="63"/>
      <c r="F1310" s="206" t="s">
        <v>7096</v>
      </c>
      <c r="G1310" s="63"/>
      <c r="H1310" s="63"/>
      <c r="I1310" s="163"/>
      <c r="J1310" s="63"/>
      <c r="K1310" s="63"/>
      <c r="L1310" s="61"/>
      <c r="M1310" s="207"/>
      <c r="N1310" s="42"/>
      <c r="O1310" s="42"/>
      <c r="P1310" s="42"/>
      <c r="Q1310" s="42"/>
      <c r="R1310" s="42"/>
      <c r="S1310" s="42"/>
      <c r="T1310" s="78"/>
      <c r="AT1310" s="24" t="s">
        <v>135</v>
      </c>
      <c r="AU1310" s="24" t="s">
        <v>134</v>
      </c>
    </row>
    <row r="1311" spans="2:65" s="1" customFormat="1" ht="22.5" customHeight="1">
      <c r="B1311" s="41"/>
      <c r="C1311" s="193" t="s">
        <v>1637</v>
      </c>
      <c r="D1311" s="193" t="s">
        <v>129</v>
      </c>
      <c r="E1311" s="194" t="s">
        <v>7097</v>
      </c>
      <c r="F1311" s="195" t="s">
        <v>7098</v>
      </c>
      <c r="G1311" s="196" t="s">
        <v>400</v>
      </c>
      <c r="H1311" s="197">
        <v>73</v>
      </c>
      <c r="I1311" s="198"/>
      <c r="J1311" s="199">
        <f>ROUND(I1311*H1311,2)</f>
        <v>0</v>
      </c>
      <c r="K1311" s="195" t="s">
        <v>160</v>
      </c>
      <c r="L1311" s="61"/>
      <c r="M1311" s="200" t="s">
        <v>21</v>
      </c>
      <c r="N1311" s="201" t="s">
        <v>42</v>
      </c>
      <c r="O1311" s="42"/>
      <c r="P1311" s="202">
        <f>O1311*H1311</f>
        <v>0</v>
      </c>
      <c r="Q1311" s="202">
        <v>0</v>
      </c>
      <c r="R1311" s="202">
        <f>Q1311*H1311</f>
        <v>0</v>
      </c>
      <c r="S1311" s="202">
        <v>0</v>
      </c>
      <c r="T1311" s="203">
        <f>S1311*H1311</f>
        <v>0</v>
      </c>
      <c r="AR1311" s="24" t="s">
        <v>133</v>
      </c>
      <c r="AT1311" s="24" t="s">
        <v>129</v>
      </c>
      <c r="AU1311" s="24" t="s">
        <v>134</v>
      </c>
      <c r="AY1311" s="24" t="s">
        <v>126</v>
      </c>
      <c r="BE1311" s="204">
        <f>IF(N1311="základní",J1311,0)</f>
        <v>0</v>
      </c>
      <c r="BF1311" s="204">
        <f>IF(N1311="snížená",J1311,0)</f>
        <v>0</v>
      </c>
      <c r="BG1311" s="204">
        <f>IF(N1311="zákl. přenesená",J1311,0)</f>
        <v>0</v>
      </c>
      <c r="BH1311" s="204">
        <f>IF(N1311="sníž. přenesená",J1311,0)</f>
        <v>0</v>
      </c>
      <c r="BI1311" s="204">
        <f>IF(N1311="nulová",J1311,0)</f>
        <v>0</v>
      </c>
      <c r="BJ1311" s="24" t="s">
        <v>134</v>
      </c>
      <c r="BK1311" s="204">
        <f>ROUND(I1311*H1311,2)</f>
        <v>0</v>
      </c>
      <c r="BL1311" s="24" t="s">
        <v>133</v>
      </c>
      <c r="BM1311" s="24" t="s">
        <v>1640</v>
      </c>
    </row>
    <row r="1312" spans="2:65" s="1" customFormat="1" ht="27">
      <c r="B1312" s="41"/>
      <c r="C1312" s="63"/>
      <c r="D1312" s="208" t="s">
        <v>135</v>
      </c>
      <c r="E1312" s="63"/>
      <c r="F1312" s="209" t="s">
        <v>7099</v>
      </c>
      <c r="G1312" s="63"/>
      <c r="H1312" s="63"/>
      <c r="I1312" s="163"/>
      <c r="J1312" s="63"/>
      <c r="K1312" s="63"/>
      <c r="L1312" s="61"/>
      <c r="M1312" s="207"/>
      <c r="N1312" s="42"/>
      <c r="O1312" s="42"/>
      <c r="P1312" s="42"/>
      <c r="Q1312" s="42"/>
      <c r="R1312" s="42"/>
      <c r="S1312" s="42"/>
      <c r="T1312" s="78"/>
      <c r="AT1312" s="24" t="s">
        <v>135</v>
      </c>
      <c r="AU1312" s="24" t="s">
        <v>134</v>
      </c>
    </row>
    <row r="1313" spans="2:65" s="13" customFormat="1" ht="13.5">
      <c r="B1313" s="237"/>
      <c r="C1313" s="238"/>
      <c r="D1313" s="208" t="s">
        <v>171</v>
      </c>
      <c r="E1313" s="239" t="s">
        <v>21</v>
      </c>
      <c r="F1313" s="240" t="s">
        <v>7100</v>
      </c>
      <c r="G1313" s="238"/>
      <c r="H1313" s="241" t="s">
        <v>21</v>
      </c>
      <c r="I1313" s="242"/>
      <c r="J1313" s="238"/>
      <c r="K1313" s="238"/>
      <c r="L1313" s="243"/>
      <c r="M1313" s="244"/>
      <c r="N1313" s="245"/>
      <c r="O1313" s="245"/>
      <c r="P1313" s="245"/>
      <c r="Q1313" s="245"/>
      <c r="R1313" s="245"/>
      <c r="S1313" s="245"/>
      <c r="T1313" s="246"/>
      <c r="AT1313" s="247" t="s">
        <v>171</v>
      </c>
      <c r="AU1313" s="247" t="s">
        <v>134</v>
      </c>
      <c r="AV1313" s="13" t="s">
        <v>78</v>
      </c>
      <c r="AW1313" s="13" t="s">
        <v>33</v>
      </c>
      <c r="AX1313" s="13" t="s">
        <v>70</v>
      </c>
      <c r="AY1313" s="247" t="s">
        <v>126</v>
      </c>
    </row>
    <row r="1314" spans="2:65" s="13" customFormat="1" ht="13.5">
      <c r="B1314" s="237"/>
      <c r="C1314" s="238"/>
      <c r="D1314" s="208" t="s">
        <v>171</v>
      </c>
      <c r="E1314" s="239" t="s">
        <v>21</v>
      </c>
      <c r="F1314" s="240" t="s">
        <v>7101</v>
      </c>
      <c r="G1314" s="238"/>
      <c r="H1314" s="241" t="s">
        <v>21</v>
      </c>
      <c r="I1314" s="242"/>
      <c r="J1314" s="238"/>
      <c r="K1314" s="238"/>
      <c r="L1314" s="243"/>
      <c r="M1314" s="244"/>
      <c r="N1314" s="245"/>
      <c r="O1314" s="245"/>
      <c r="P1314" s="245"/>
      <c r="Q1314" s="245"/>
      <c r="R1314" s="245"/>
      <c r="S1314" s="245"/>
      <c r="T1314" s="246"/>
      <c r="AT1314" s="247" t="s">
        <v>171</v>
      </c>
      <c r="AU1314" s="247" t="s">
        <v>134</v>
      </c>
      <c r="AV1314" s="13" t="s">
        <v>78</v>
      </c>
      <c r="AW1314" s="13" t="s">
        <v>33</v>
      </c>
      <c r="AX1314" s="13" t="s">
        <v>70</v>
      </c>
      <c r="AY1314" s="247" t="s">
        <v>126</v>
      </c>
    </row>
    <row r="1315" spans="2:65" s="11" customFormat="1" ht="13.5">
      <c r="B1315" s="210"/>
      <c r="C1315" s="211"/>
      <c r="D1315" s="208" t="s">
        <v>171</v>
      </c>
      <c r="E1315" s="212" t="s">
        <v>21</v>
      </c>
      <c r="F1315" s="213" t="s">
        <v>7102</v>
      </c>
      <c r="G1315" s="211"/>
      <c r="H1315" s="214">
        <v>60.5</v>
      </c>
      <c r="I1315" s="215"/>
      <c r="J1315" s="211"/>
      <c r="K1315" s="211"/>
      <c r="L1315" s="216"/>
      <c r="M1315" s="217"/>
      <c r="N1315" s="218"/>
      <c r="O1315" s="218"/>
      <c r="P1315" s="218"/>
      <c r="Q1315" s="218"/>
      <c r="R1315" s="218"/>
      <c r="S1315" s="218"/>
      <c r="T1315" s="219"/>
      <c r="AT1315" s="220" t="s">
        <v>171</v>
      </c>
      <c r="AU1315" s="220" t="s">
        <v>134</v>
      </c>
      <c r="AV1315" s="11" t="s">
        <v>134</v>
      </c>
      <c r="AW1315" s="11" t="s">
        <v>33</v>
      </c>
      <c r="AX1315" s="11" t="s">
        <v>70</v>
      </c>
      <c r="AY1315" s="220" t="s">
        <v>126</v>
      </c>
    </row>
    <row r="1316" spans="2:65" s="11" customFormat="1" ht="13.5">
      <c r="B1316" s="210"/>
      <c r="C1316" s="211"/>
      <c r="D1316" s="208" t="s">
        <v>171</v>
      </c>
      <c r="E1316" s="212" t="s">
        <v>21</v>
      </c>
      <c r="F1316" s="213" t="s">
        <v>7103</v>
      </c>
      <c r="G1316" s="211"/>
      <c r="H1316" s="214">
        <v>12.5</v>
      </c>
      <c r="I1316" s="215"/>
      <c r="J1316" s="211"/>
      <c r="K1316" s="211"/>
      <c r="L1316" s="216"/>
      <c r="M1316" s="217"/>
      <c r="N1316" s="218"/>
      <c r="O1316" s="218"/>
      <c r="P1316" s="218"/>
      <c r="Q1316" s="218"/>
      <c r="R1316" s="218"/>
      <c r="S1316" s="218"/>
      <c r="T1316" s="219"/>
      <c r="AT1316" s="220" t="s">
        <v>171</v>
      </c>
      <c r="AU1316" s="220" t="s">
        <v>134</v>
      </c>
      <c r="AV1316" s="11" t="s">
        <v>134</v>
      </c>
      <c r="AW1316" s="11" t="s">
        <v>33</v>
      </c>
      <c r="AX1316" s="11" t="s">
        <v>70</v>
      </c>
      <c r="AY1316" s="220" t="s">
        <v>126</v>
      </c>
    </row>
    <row r="1317" spans="2:65" s="12" customFormat="1" ht="13.5">
      <c r="B1317" s="221"/>
      <c r="C1317" s="222"/>
      <c r="D1317" s="205" t="s">
        <v>171</v>
      </c>
      <c r="E1317" s="248" t="s">
        <v>21</v>
      </c>
      <c r="F1317" s="249" t="s">
        <v>174</v>
      </c>
      <c r="G1317" s="222"/>
      <c r="H1317" s="250">
        <v>73</v>
      </c>
      <c r="I1317" s="226"/>
      <c r="J1317" s="222"/>
      <c r="K1317" s="222"/>
      <c r="L1317" s="227"/>
      <c r="M1317" s="228"/>
      <c r="N1317" s="229"/>
      <c r="O1317" s="229"/>
      <c r="P1317" s="229"/>
      <c r="Q1317" s="229"/>
      <c r="R1317" s="229"/>
      <c r="S1317" s="229"/>
      <c r="T1317" s="230"/>
      <c r="AT1317" s="231" t="s">
        <v>171</v>
      </c>
      <c r="AU1317" s="231" t="s">
        <v>134</v>
      </c>
      <c r="AV1317" s="12" t="s">
        <v>133</v>
      </c>
      <c r="AW1317" s="12" t="s">
        <v>33</v>
      </c>
      <c r="AX1317" s="12" t="s">
        <v>78</v>
      </c>
      <c r="AY1317" s="231" t="s">
        <v>126</v>
      </c>
    </row>
    <row r="1318" spans="2:65" s="1" customFormat="1" ht="22.5" customHeight="1">
      <c r="B1318" s="41"/>
      <c r="C1318" s="193" t="s">
        <v>982</v>
      </c>
      <c r="D1318" s="193" t="s">
        <v>129</v>
      </c>
      <c r="E1318" s="194" t="s">
        <v>7104</v>
      </c>
      <c r="F1318" s="195" t="s">
        <v>7105</v>
      </c>
      <c r="G1318" s="196" t="s">
        <v>169</v>
      </c>
      <c r="H1318" s="197">
        <v>250</v>
      </c>
      <c r="I1318" s="198"/>
      <c r="J1318" s="199">
        <f>ROUND(I1318*H1318,2)</f>
        <v>0</v>
      </c>
      <c r="K1318" s="195" t="s">
        <v>21</v>
      </c>
      <c r="L1318" s="61"/>
      <c r="M1318" s="200" t="s">
        <v>21</v>
      </c>
      <c r="N1318" s="201" t="s">
        <v>42</v>
      </c>
      <c r="O1318" s="42"/>
      <c r="P1318" s="202">
        <f>O1318*H1318</f>
        <v>0</v>
      </c>
      <c r="Q1318" s="202">
        <v>0</v>
      </c>
      <c r="R1318" s="202">
        <f>Q1318*H1318</f>
        <v>0</v>
      </c>
      <c r="S1318" s="202">
        <v>0</v>
      </c>
      <c r="T1318" s="203">
        <f>S1318*H1318</f>
        <v>0</v>
      </c>
      <c r="AR1318" s="24" t="s">
        <v>133</v>
      </c>
      <c r="AT1318" s="24" t="s">
        <v>129</v>
      </c>
      <c r="AU1318" s="24" t="s">
        <v>134</v>
      </c>
      <c r="AY1318" s="24" t="s">
        <v>126</v>
      </c>
      <c r="BE1318" s="204">
        <f>IF(N1318="základní",J1318,0)</f>
        <v>0</v>
      </c>
      <c r="BF1318" s="204">
        <f>IF(N1318="snížená",J1318,0)</f>
        <v>0</v>
      </c>
      <c r="BG1318" s="204">
        <f>IF(N1318="zákl. přenesená",J1318,0)</f>
        <v>0</v>
      </c>
      <c r="BH1318" s="204">
        <f>IF(N1318="sníž. přenesená",J1318,0)</f>
        <v>0</v>
      </c>
      <c r="BI1318" s="204">
        <f>IF(N1318="nulová",J1318,0)</f>
        <v>0</v>
      </c>
      <c r="BJ1318" s="24" t="s">
        <v>134</v>
      </c>
      <c r="BK1318" s="204">
        <f>ROUND(I1318*H1318,2)</f>
        <v>0</v>
      </c>
      <c r="BL1318" s="24" t="s">
        <v>133</v>
      </c>
      <c r="BM1318" s="24" t="s">
        <v>1644</v>
      </c>
    </row>
    <row r="1319" spans="2:65" s="1" customFormat="1" ht="13.5">
      <c r="B1319" s="41"/>
      <c r="C1319" s="63"/>
      <c r="D1319" s="205" t="s">
        <v>135</v>
      </c>
      <c r="E1319" s="63"/>
      <c r="F1319" s="206" t="s">
        <v>7106</v>
      </c>
      <c r="G1319" s="63"/>
      <c r="H1319" s="63"/>
      <c r="I1319" s="163"/>
      <c r="J1319" s="63"/>
      <c r="K1319" s="63"/>
      <c r="L1319" s="61"/>
      <c r="M1319" s="207"/>
      <c r="N1319" s="42"/>
      <c r="O1319" s="42"/>
      <c r="P1319" s="42"/>
      <c r="Q1319" s="42"/>
      <c r="R1319" s="42"/>
      <c r="S1319" s="42"/>
      <c r="T1319" s="78"/>
      <c r="AT1319" s="24" t="s">
        <v>135</v>
      </c>
      <c r="AU1319" s="24" t="s">
        <v>134</v>
      </c>
    </row>
    <row r="1320" spans="2:65" s="1" customFormat="1" ht="22.5" customHeight="1">
      <c r="B1320" s="41"/>
      <c r="C1320" s="193" t="s">
        <v>1645</v>
      </c>
      <c r="D1320" s="193" t="s">
        <v>129</v>
      </c>
      <c r="E1320" s="194" t="s">
        <v>7107</v>
      </c>
      <c r="F1320" s="195" t="s">
        <v>7108</v>
      </c>
      <c r="G1320" s="196" t="s">
        <v>169</v>
      </c>
      <c r="H1320" s="197">
        <v>50</v>
      </c>
      <c r="I1320" s="198"/>
      <c r="J1320" s="199">
        <f>ROUND(I1320*H1320,2)</f>
        <v>0</v>
      </c>
      <c r="K1320" s="195" t="s">
        <v>160</v>
      </c>
      <c r="L1320" s="61"/>
      <c r="M1320" s="200" t="s">
        <v>21</v>
      </c>
      <c r="N1320" s="201" t="s">
        <v>42</v>
      </c>
      <c r="O1320" s="42"/>
      <c r="P1320" s="202">
        <f>O1320*H1320</f>
        <v>0</v>
      </c>
      <c r="Q1320" s="202">
        <v>0</v>
      </c>
      <c r="R1320" s="202">
        <f>Q1320*H1320</f>
        <v>0</v>
      </c>
      <c r="S1320" s="202">
        <v>0</v>
      </c>
      <c r="T1320" s="203">
        <f>S1320*H1320</f>
        <v>0</v>
      </c>
      <c r="AR1320" s="24" t="s">
        <v>133</v>
      </c>
      <c r="AT1320" s="24" t="s">
        <v>129</v>
      </c>
      <c r="AU1320" s="24" t="s">
        <v>134</v>
      </c>
      <c r="AY1320" s="24" t="s">
        <v>126</v>
      </c>
      <c r="BE1320" s="204">
        <f>IF(N1320="základní",J1320,0)</f>
        <v>0</v>
      </c>
      <c r="BF1320" s="204">
        <f>IF(N1320="snížená",J1320,0)</f>
        <v>0</v>
      </c>
      <c r="BG1320" s="204">
        <f>IF(N1320="zákl. přenesená",J1320,0)</f>
        <v>0</v>
      </c>
      <c r="BH1320" s="204">
        <f>IF(N1320="sníž. přenesená",J1320,0)</f>
        <v>0</v>
      </c>
      <c r="BI1320" s="204">
        <f>IF(N1320="nulová",J1320,0)</f>
        <v>0</v>
      </c>
      <c r="BJ1320" s="24" t="s">
        <v>134</v>
      </c>
      <c r="BK1320" s="204">
        <f>ROUND(I1320*H1320,2)</f>
        <v>0</v>
      </c>
      <c r="BL1320" s="24" t="s">
        <v>133</v>
      </c>
      <c r="BM1320" s="24" t="s">
        <v>1648</v>
      </c>
    </row>
    <row r="1321" spans="2:65" s="1" customFormat="1" ht="13.5">
      <c r="B1321" s="41"/>
      <c r="C1321" s="63"/>
      <c r="D1321" s="205" t="s">
        <v>135</v>
      </c>
      <c r="E1321" s="63"/>
      <c r="F1321" s="206" t="s">
        <v>7109</v>
      </c>
      <c r="G1321" s="63"/>
      <c r="H1321" s="63"/>
      <c r="I1321" s="163"/>
      <c r="J1321" s="63"/>
      <c r="K1321" s="63"/>
      <c r="L1321" s="61"/>
      <c r="M1321" s="207"/>
      <c r="N1321" s="42"/>
      <c r="O1321" s="42"/>
      <c r="P1321" s="42"/>
      <c r="Q1321" s="42"/>
      <c r="R1321" s="42"/>
      <c r="S1321" s="42"/>
      <c r="T1321" s="78"/>
      <c r="AT1321" s="24" t="s">
        <v>135</v>
      </c>
      <c r="AU1321" s="24" t="s">
        <v>134</v>
      </c>
    </row>
    <row r="1322" spans="2:65" s="1" customFormat="1" ht="22.5" customHeight="1">
      <c r="B1322" s="41"/>
      <c r="C1322" s="193" t="s">
        <v>988</v>
      </c>
      <c r="D1322" s="193" t="s">
        <v>129</v>
      </c>
      <c r="E1322" s="194" t="s">
        <v>7110</v>
      </c>
      <c r="F1322" s="195" t="s">
        <v>7111</v>
      </c>
      <c r="G1322" s="196" t="s">
        <v>169</v>
      </c>
      <c r="H1322" s="197">
        <v>66</v>
      </c>
      <c r="I1322" s="198"/>
      <c r="J1322" s="199">
        <f>ROUND(I1322*H1322,2)</f>
        <v>0</v>
      </c>
      <c r="K1322" s="195" t="s">
        <v>160</v>
      </c>
      <c r="L1322" s="61"/>
      <c r="M1322" s="200" t="s">
        <v>21</v>
      </c>
      <c r="N1322" s="201" t="s">
        <v>42</v>
      </c>
      <c r="O1322" s="42"/>
      <c r="P1322" s="202">
        <f>O1322*H1322</f>
        <v>0</v>
      </c>
      <c r="Q1322" s="202">
        <v>0</v>
      </c>
      <c r="R1322" s="202">
        <f>Q1322*H1322</f>
        <v>0</v>
      </c>
      <c r="S1322" s="202">
        <v>0</v>
      </c>
      <c r="T1322" s="203">
        <f>S1322*H1322</f>
        <v>0</v>
      </c>
      <c r="AR1322" s="24" t="s">
        <v>133</v>
      </c>
      <c r="AT1322" s="24" t="s">
        <v>129</v>
      </c>
      <c r="AU1322" s="24" t="s">
        <v>134</v>
      </c>
      <c r="AY1322" s="24" t="s">
        <v>126</v>
      </c>
      <c r="BE1322" s="204">
        <f>IF(N1322="základní",J1322,0)</f>
        <v>0</v>
      </c>
      <c r="BF1322" s="204">
        <f>IF(N1322="snížená",J1322,0)</f>
        <v>0</v>
      </c>
      <c r="BG1322" s="204">
        <f>IF(N1322="zákl. přenesená",J1322,0)</f>
        <v>0</v>
      </c>
      <c r="BH1322" s="204">
        <f>IF(N1322="sníž. přenesená",J1322,0)</f>
        <v>0</v>
      </c>
      <c r="BI1322" s="204">
        <f>IF(N1322="nulová",J1322,0)</f>
        <v>0</v>
      </c>
      <c r="BJ1322" s="24" t="s">
        <v>134</v>
      </c>
      <c r="BK1322" s="204">
        <f>ROUND(I1322*H1322,2)</f>
        <v>0</v>
      </c>
      <c r="BL1322" s="24" t="s">
        <v>133</v>
      </c>
      <c r="BM1322" s="24" t="s">
        <v>1653</v>
      </c>
    </row>
    <row r="1323" spans="2:65" s="1" customFormat="1" ht="13.5">
      <c r="B1323" s="41"/>
      <c r="C1323" s="63"/>
      <c r="D1323" s="205" t="s">
        <v>135</v>
      </c>
      <c r="E1323" s="63"/>
      <c r="F1323" s="206" t="s">
        <v>7112</v>
      </c>
      <c r="G1323" s="63"/>
      <c r="H1323" s="63"/>
      <c r="I1323" s="163"/>
      <c r="J1323" s="63"/>
      <c r="K1323" s="63"/>
      <c r="L1323" s="61"/>
      <c r="M1323" s="207"/>
      <c r="N1323" s="42"/>
      <c r="O1323" s="42"/>
      <c r="P1323" s="42"/>
      <c r="Q1323" s="42"/>
      <c r="R1323" s="42"/>
      <c r="S1323" s="42"/>
      <c r="T1323" s="78"/>
      <c r="AT1323" s="24" t="s">
        <v>135</v>
      </c>
      <c r="AU1323" s="24" t="s">
        <v>134</v>
      </c>
    </row>
    <row r="1324" spans="2:65" s="1" customFormat="1" ht="22.5" customHeight="1">
      <c r="B1324" s="41"/>
      <c r="C1324" s="193" t="s">
        <v>1657</v>
      </c>
      <c r="D1324" s="193" t="s">
        <v>129</v>
      </c>
      <c r="E1324" s="194" t="s">
        <v>7113</v>
      </c>
      <c r="F1324" s="195" t="s">
        <v>7114</v>
      </c>
      <c r="G1324" s="196" t="s">
        <v>489</v>
      </c>
      <c r="H1324" s="197">
        <v>2</v>
      </c>
      <c r="I1324" s="198"/>
      <c r="J1324" s="199">
        <f>ROUND(I1324*H1324,2)</f>
        <v>0</v>
      </c>
      <c r="K1324" s="195" t="s">
        <v>160</v>
      </c>
      <c r="L1324" s="61"/>
      <c r="M1324" s="200" t="s">
        <v>21</v>
      </c>
      <c r="N1324" s="201" t="s">
        <v>42</v>
      </c>
      <c r="O1324" s="42"/>
      <c r="P1324" s="202">
        <f>O1324*H1324</f>
        <v>0</v>
      </c>
      <c r="Q1324" s="202">
        <v>0</v>
      </c>
      <c r="R1324" s="202">
        <f>Q1324*H1324</f>
        <v>0</v>
      </c>
      <c r="S1324" s="202">
        <v>0</v>
      </c>
      <c r="T1324" s="203">
        <f>S1324*H1324</f>
        <v>0</v>
      </c>
      <c r="AR1324" s="24" t="s">
        <v>133</v>
      </c>
      <c r="AT1324" s="24" t="s">
        <v>129</v>
      </c>
      <c r="AU1324" s="24" t="s">
        <v>134</v>
      </c>
      <c r="AY1324" s="24" t="s">
        <v>126</v>
      </c>
      <c r="BE1324" s="204">
        <f>IF(N1324="základní",J1324,0)</f>
        <v>0</v>
      </c>
      <c r="BF1324" s="204">
        <f>IF(N1324="snížená",J1324,0)</f>
        <v>0</v>
      </c>
      <c r="BG1324" s="204">
        <f>IF(N1324="zákl. přenesená",J1324,0)</f>
        <v>0</v>
      </c>
      <c r="BH1324" s="204">
        <f>IF(N1324="sníž. přenesená",J1324,0)</f>
        <v>0</v>
      </c>
      <c r="BI1324" s="204">
        <f>IF(N1324="nulová",J1324,0)</f>
        <v>0</v>
      </c>
      <c r="BJ1324" s="24" t="s">
        <v>134</v>
      </c>
      <c r="BK1324" s="204">
        <f>ROUND(I1324*H1324,2)</f>
        <v>0</v>
      </c>
      <c r="BL1324" s="24" t="s">
        <v>133</v>
      </c>
      <c r="BM1324" s="24" t="s">
        <v>1660</v>
      </c>
    </row>
    <row r="1325" spans="2:65" s="1" customFormat="1" ht="13.5">
      <c r="B1325" s="41"/>
      <c r="C1325" s="63"/>
      <c r="D1325" s="205" t="s">
        <v>135</v>
      </c>
      <c r="E1325" s="63"/>
      <c r="F1325" s="206" t="s">
        <v>7115</v>
      </c>
      <c r="G1325" s="63"/>
      <c r="H1325" s="63"/>
      <c r="I1325" s="163"/>
      <c r="J1325" s="63"/>
      <c r="K1325" s="63"/>
      <c r="L1325" s="61"/>
      <c r="M1325" s="207"/>
      <c r="N1325" s="42"/>
      <c r="O1325" s="42"/>
      <c r="P1325" s="42"/>
      <c r="Q1325" s="42"/>
      <c r="R1325" s="42"/>
      <c r="S1325" s="42"/>
      <c r="T1325" s="78"/>
      <c r="AT1325" s="24" t="s">
        <v>135</v>
      </c>
      <c r="AU1325" s="24" t="s">
        <v>134</v>
      </c>
    </row>
    <row r="1326" spans="2:65" s="1" customFormat="1" ht="22.5" customHeight="1">
      <c r="B1326" s="41"/>
      <c r="C1326" s="193" t="s">
        <v>991</v>
      </c>
      <c r="D1326" s="193" t="s">
        <v>129</v>
      </c>
      <c r="E1326" s="194" t="s">
        <v>7116</v>
      </c>
      <c r="F1326" s="195" t="s">
        <v>7117</v>
      </c>
      <c r="G1326" s="196" t="s">
        <v>169</v>
      </c>
      <c r="H1326" s="197">
        <v>3</v>
      </c>
      <c r="I1326" s="198"/>
      <c r="J1326" s="199">
        <f>ROUND(I1326*H1326,2)</f>
        <v>0</v>
      </c>
      <c r="K1326" s="195" t="s">
        <v>160</v>
      </c>
      <c r="L1326" s="61"/>
      <c r="M1326" s="200" t="s">
        <v>21</v>
      </c>
      <c r="N1326" s="201" t="s">
        <v>42</v>
      </c>
      <c r="O1326" s="42"/>
      <c r="P1326" s="202">
        <f>O1326*H1326</f>
        <v>0</v>
      </c>
      <c r="Q1326" s="202">
        <v>0</v>
      </c>
      <c r="R1326" s="202">
        <f>Q1326*H1326</f>
        <v>0</v>
      </c>
      <c r="S1326" s="202">
        <v>0</v>
      </c>
      <c r="T1326" s="203">
        <f>S1326*H1326</f>
        <v>0</v>
      </c>
      <c r="AR1326" s="24" t="s">
        <v>133</v>
      </c>
      <c r="AT1326" s="24" t="s">
        <v>129</v>
      </c>
      <c r="AU1326" s="24" t="s">
        <v>134</v>
      </c>
      <c r="AY1326" s="24" t="s">
        <v>126</v>
      </c>
      <c r="BE1326" s="204">
        <f>IF(N1326="základní",J1326,0)</f>
        <v>0</v>
      </c>
      <c r="BF1326" s="204">
        <f>IF(N1326="snížená",J1326,0)</f>
        <v>0</v>
      </c>
      <c r="BG1326" s="204">
        <f>IF(N1326="zákl. přenesená",J1326,0)</f>
        <v>0</v>
      </c>
      <c r="BH1326" s="204">
        <f>IF(N1326="sníž. přenesená",J1326,0)</f>
        <v>0</v>
      </c>
      <c r="BI1326" s="204">
        <f>IF(N1326="nulová",J1326,0)</f>
        <v>0</v>
      </c>
      <c r="BJ1326" s="24" t="s">
        <v>134</v>
      </c>
      <c r="BK1326" s="204">
        <f>ROUND(I1326*H1326,2)</f>
        <v>0</v>
      </c>
      <c r="BL1326" s="24" t="s">
        <v>133</v>
      </c>
      <c r="BM1326" s="24" t="s">
        <v>1665</v>
      </c>
    </row>
    <row r="1327" spans="2:65" s="1" customFormat="1" ht="13.5">
      <c r="B1327" s="41"/>
      <c r="C1327" s="63"/>
      <c r="D1327" s="205" t="s">
        <v>135</v>
      </c>
      <c r="E1327" s="63"/>
      <c r="F1327" s="206" t="s">
        <v>7118</v>
      </c>
      <c r="G1327" s="63"/>
      <c r="H1327" s="63"/>
      <c r="I1327" s="163"/>
      <c r="J1327" s="63"/>
      <c r="K1327" s="63"/>
      <c r="L1327" s="61"/>
      <c r="M1327" s="207"/>
      <c r="N1327" s="42"/>
      <c r="O1327" s="42"/>
      <c r="P1327" s="42"/>
      <c r="Q1327" s="42"/>
      <c r="R1327" s="42"/>
      <c r="S1327" s="42"/>
      <c r="T1327" s="78"/>
      <c r="AT1327" s="24" t="s">
        <v>135</v>
      </c>
      <c r="AU1327" s="24" t="s">
        <v>134</v>
      </c>
    </row>
    <row r="1328" spans="2:65" s="1" customFormat="1" ht="22.5" customHeight="1">
      <c r="B1328" s="41"/>
      <c r="C1328" s="193" t="s">
        <v>1668</v>
      </c>
      <c r="D1328" s="193" t="s">
        <v>129</v>
      </c>
      <c r="E1328" s="194" t="s">
        <v>7119</v>
      </c>
      <c r="F1328" s="195" t="s">
        <v>7120</v>
      </c>
      <c r="G1328" s="196" t="s">
        <v>400</v>
      </c>
      <c r="H1328" s="197">
        <v>10</v>
      </c>
      <c r="I1328" s="198"/>
      <c r="J1328" s="199">
        <f>ROUND(I1328*H1328,2)</f>
        <v>0</v>
      </c>
      <c r="K1328" s="195" t="s">
        <v>160</v>
      </c>
      <c r="L1328" s="61"/>
      <c r="M1328" s="200" t="s">
        <v>21</v>
      </c>
      <c r="N1328" s="201" t="s">
        <v>42</v>
      </c>
      <c r="O1328" s="42"/>
      <c r="P1328" s="202">
        <f>O1328*H1328</f>
        <v>0</v>
      </c>
      <c r="Q1328" s="202">
        <v>0</v>
      </c>
      <c r="R1328" s="202">
        <f>Q1328*H1328</f>
        <v>0</v>
      </c>
      <c r="S1328" s="202">
        <v>0</v>
      </c>
      <c r="T1328" s="203">
        <f>S1328*H1328</f>
        <v>0</v>
      </c>
      <c r="AR1328" s="24" t="s">
        <v>133</v>
      </c>
      <c r="AT1328" s="24" t="s">
        <v>129</v>
      </c>
      <c r="AU1328" s="24" t="s">
        <v>134</v>
      </c>
      <c r="AY1328" s="24" t="s">
        <v>126</v>
      </c>
      <c r="BE1328" s="204">
        <f>IF(N1328="základní",J1328,0)</f>
        <v>0</v>
      </c>
      <c r="BF1328" s="204">
        <f>IF(N1328="snížená",J1328,0)</f>
        <v>0</v>
      </c>
      <c r="BG1328" s="204">
        <f>IF(N1328="zákl. přenesená",J1328,0)</f>
        <v>0</v>
      </c>
      <c r="BH1328" s="204">
        <f>IF(N1328="sníž. přenesená",J1328,0)</f>
        <v>0</v>
      </c>
      <c r="BI1328" s="204">
        <f>IF(N1328="nulová",J1328,0)</f>
        <v>0</v>
      </c>
      <c r="BJ1328" s="24" t="s">
        <v>134</v>
      </c>
      <c r="BK1328" s="204">
        <f>ROUND(I1328*H1328,2)</f>
        <v>0</v>
      </c>
      <c r="BL1328" s="24" t="s">
        <v>133</v>
      </c>
      <c r="BM1328" s="24" t="s">
        <v>1671</v>
      </c>
    </row>
    <row r="1329" spans="2:65" s="1" customFormat="1" ht="13.5">
      <c r="B1329" s="41"/>
      <c r="C1329" s="63"/>
      <c r="D1329" s="205" t="s">
        <v>135</v>
      </c>
      <c r="E1329" s="63"/>
      <c r="F1329" s="206" t="s">
        <v>7121</v>
      </c>
      <c r="G1329" s="63"/>
      <c r="H1329" s="63"/>
      <c r="I1329" s="163"/>
      <c r="J1329" s="63"/>
      <c r="K1329" s="63"/>
      <c r="L1329" s="61"/>
      <c r="M1329" s="207"/>
      <c r="N1329" s="42"/>
      <c r="O1329" s="42"/>
      <c r="P1329" s="42"/>
      <c r="Q1329" s="42"/>
      <c r="R1329" s="42"/>
      <c r="S1329" s="42"/>
      <c r="T1329" s="78"/>
      <c r="AT1329" s="24" t="s">
        <v>135</v>
      </c>
      <c r="AU1329" s="24" t="s">
        <v>134</v>
      </c>
    </row>
    <row r="1330" spans="2:65" s="1" customFormat="1" ht="22.5" customHeight="1">
      <c r="B1330" s="41"/>
      <c r="C1330" s="193" t="s">
        <v>1001</v>
      </c>
      <c r="D1330" s="193" t="s">
        <v>129</v>
      </c>
      <c r="E1330" s="194" t="s">
        <v>7122</v>
      </c>
      <c r="F1330" s="195" t="s">
        <v>7123</v>
      </c>
      <c r="G1330" s="196" t="s">
        <v>169</v>
      </c>
      <c r="H1330" s="197">
        <v>66</v>
      </c>
      <c r="I1330" s="198"/>
      <c r="J1330" s="199">
        <f>ROUND(I1330*H1330,2)</f>
        <v>0</v>
      </c>
      <c r="K1330" s="195" t="s">
        <v>160</v>
      </c>
      <c r="L1330" s="61"/>
      <c r="M1330" s="200" t="s">
        <v>21</v>
      </c>
      <c r="N1330" s="201" t="s">
        <v>42</v>
      </c>
      <c r="O1330" s="42"/>
      <c r="P1330" s="202">
        <f>O1330*H1330</f>
        <v>0</v>
      </c>
      <c r="Q1330" s="202">
        <v>0</v>
      </c>
      <c r="R1330" s="202">
        <f>Q1330*H1330</f>
        <v>0</v>
      </c>
      <c r="S1330" s="202">
        <v>0</v>
      </c>
      <c r="T1330" s="203">
        <f>S1330*H1330</f>
        <v>0</v>
      </c>
      <c r="AR1330" s="24" t="s">
        <v>133</v>
      </c>
      <c r="AT1330" s="24" t="s">
        <v>129</v>
      </c>
      <c r="AU1330" s="24" t="s">
        <v>134</v>
      </c>
      <c r="AY1330" s="24" t="s">
        <v>126</v>
      </c>
      <c r="BE1330" s="204">
        <f>IF(N1330="základní",J1330,0)</f>
        <v>0</v>
      </c>
      <c r="BF1330" s="204">
        <f>IF(N1330="snížená",J1330,0)</f>
        <v>0</v>
      </c>
      <c r="BG1330" s="204">
        <f>IF(N1330="zákl. přenesená",J1330,0)</f>
        <v>0</v>
      </c>
      <c r="BH1330" s="204">
        <f>IF(N1330="sníž. přenesená",J1330,0)</f>
        <v>0</v>
      </c>
      <c r="BI1330" s="204">
        <f>IF(N1330="nulová",J1330,0)</f>
        <v>0</v>
      </c>
      <c r="BJ1330" s="24" t="s">
        <v>134</v>
      </c>
      <c r="BK1330" s="204">
        <f>ROUND(I1330*H1330,2)</f>
        <v>0</v>
      </c>
      <c r="BL1330" s="24" t="s">
        <v>133</v>
      </c>
      <c r="BM1330" s="24" t="s">
        <v>1676</v>
      </c>
    </row>
    <row r="1331" spans="2:65" s="1" customFormat="1" ht="13.5">
      <c r="B1331" s="41"/>
      <c r="C1331" s="63"/>
      <c r="D1331" s="205" t="s">
        <v>135</v>
      </c>
      <c r="E1331" s="63"/>
      <c r="F1331" s="206" t="s">
        <v>7124</v>
      </c>
      <c r="G1331" s="63"/>
      <c r="H1331" s="63"/>
      <c r="I1331" s="163"/>
      <c r="J1331" s="63"/>
      <c r="K1331" s="63"/>
      <c r="L1331" s="61"/>
      <c r="M1331" s="207"/>
      <c r="N1331" s="42"/>
      <c r="O1331" s="42"/>
      <c r="P1331" s="42"/>
      <c r="Q1331" s="42"/>
      <c r="R1331" s="42"/>
      <c r="S1331" s="42"/>
      <c r="T1331" s="78"/>
      <c r="AT1331" s="24" t="s">
        <v>135</v>
      </c>
      <c r="AU1331" s="24" t="s">
        <v>134</v>
      </c>
    </row>
    <row r="1332" spans="2:65" s="1" customFormat="1" ht="22.5" customHeight="1">
      <c r="B1332" s="41"/>
      <c r="C1332" s="193" t="s">
        <v>1678</v>
      </c>
      <c r="D1332" s="193" t="s">
        <v>129</v>
      </c>
      <c r="E1332" s="194" t="s">
        <v>7125</v>
      </c>
      <c r="F1332" s="195" t="s">
        <v>7126</v>
      </c>
      <c r="G1332" s="196" t="s">
        <v>169</v>
      </c>
      <c r="H1332" s="197">
        <v>112</v>
      </c>
      <c r="I1332" s="198"/>
      <c r="J1332" s="199">
        <f>ROUND(I1332*H1332,2)</f>
        <v>0</v>
      </c>
      <c r="K1332" s="195" t="s">
        <v>160</v>
      </c>
      <c r="L1332" s="61"/>
      <c r="M1332" s="200" t="s">
        <v>21</v>
      </c>
      <c r="N1332" s="201" t="s">
        <v>42</v>
      </c>
      <c r="O1332" s="42"/>
      <c r="P1332" s="202">
        <f>O1332*H1332</f>
        <v>0</v>
      </c>
      <c r="Q1332" s="202">
        <v>0</v>
      </c>
      <c r="R1332" s="202">
        <f>Q1332*H1332</f>
        <v>0</v>
      </c>
      <c r="S1332" s="202">
        <v>0</v>
      </c>
      <c r="T1332" s="203">
        <f>S1332*H1332</f>
        <v>0</v>
      </c>
      <c r="AR1332" s="24" t="s">
        <v>133</v>
      </c>
      <c r="AT1332" s="24" t="s">
        <v>129</v>
      </c>
      <c r="AU1332" s="24" t="s">
        <v>134</v>
      </c>
      <c r="AY1332" s="24" t="s">
        <v>126</v>
      </c>
      <c r="BE1332" s="204">
        <f>IF(N1332="základní",J1332,0)</f>
        <v>0</v>
      </c>
      <c r="BF1332" s="204">
        <f>IF(N1332="snížená",J1332,0)</f>
        <v>0</v>
      </c>
      <c r="BG1332" s="204">
        <f>IF(N1332="zákl. přenesená",J1332,0)</f>
        <v>0</v>
      </c>
      <c r="BH1332" s="204">
        <f>IF(N1332="sníž. přenesená",J1332,0)</f>
        <v>0</v>
      </c>
      <c r="BI1332" s="204">
        <f>IF(N1332="nulová",J1332,0)</f>
        <v>0</v>
      </c>
      <c r="BJ1332" s="24" t="s">
        <v>134</v>
      </c>
      <c r="BK1332" s="204">
        <f>ROUND(I1332*H1332,2)</f>
        <v>0</v>
      </c>
      <c r="BL1332" s="24" t="s">
        <v>133</v>
      </c>
      <c r="BM1332" s="24" t="s">
        <v>1681</v>
      </c>
    </row>
    <row r="1333" spans="2:65" s="1" customFormat="1" ht="13.5">
      <c r="B1333" s="41"/>
      <c r="C1333" s="63"/>
      <c r="D1333" s="205" t="s">
        <v>135</v>
      </c>
      <c r="E1333" s="63"/>
      <c r="F1333" s="206" t="s">
        <v>7127</v>
      </c>
      <c r="G1333" s="63"/>
      <c r="H1333" s="63"/>
      <c r="I1333" s="163"/>
      <c r="J1333" s="63"/>
      <c r="K1333" s="63"/>
      <c r="L1333" s="61"/>
      <c r="M1333" s="207"/>
      <c r="N1333" s="42"/>
      <c r="O1333" s="42"/>
      <c r="P1333" s="42"/>
      <c r="Q1333" s="42"/>
      <c r="R1333" s="42"/>
      <c r="S1333" s="42"/>
      <c r="T1333" s="78"/>
      <c r="AT1333" s="24" t="s">
        <v>135</v>
      </c>
      <c r="AU1333" s="24" t="s">
        <v>134</v>
      </c>
    </row>
    <row r="1334" spans="2:65" s="1" customFormat="1" ht="22.5" customHeight="1">
      <c r="B1334" s="41"/>
      <c r="C1334" s="193" t="s">
        <v>1004</v>
      </c>
      <c r="D1334" s="193" t="s">
        <v>129</v>
      </c>
      <c r="E1334" s="194" t="s">
        <v>7128</v>
      </c>
      <c r="F1334" s="195" t="s">
        <v>7129</v>
      </c>
      <c r="G1334" s="196" t="s">
        <v>489</v>
      </c>
      <c r="H1334" s="197">
        <v>16</v>
      </c>
      <c r="I1334" s="198"/>
      <c r="J1334" s="199">
        <f>ROUND(I1334*H1334,2)</f>
        <v>0</v>
      </c>
      <c r="K1334" s="195" t="s">
        <v>160</v>
      </c>
      <c r="L1334" s="61"/>
      <c r="M1334" s="200" t="s">
        <v>21</v>
      </c>
      <c r="N1334" s="201" t="s">
        <v>42</v>
      </c>
      <c r="O1334" s="42"/>
      <c r="P1334" s="202">
        <f>O1334*H1334</f>
        <v>0</v>
      </c>
      <c r="Q1334" s="202">
        <v>0</v>
      </c>
      <c r="R1334" s="202">
        <f>Q1334*H1334</f>
        <v>0</v>
      </c>
      <c r="S1334" s="202">
        <v>0</v>
      </c>
      <c r="T1334" s="203">
        <f>S1334*H1334</f>
        <v>0</v>
      </c>
      <c r="AR1334" s="24" t="s">
        <v>133</v>
      </c>
      <c r="AT1334" s="24" t="s">
        <v>129</v>
      </c>
      <c r="AU1334" s="24" t="s">
        <v>134</v>
      </c>
      <c r="AY1334" s="24" t="s">
        <v>126</v>
      </c>
      <c r="BE1334" s="204">
        <f>IF(N1334="základní",J1334,0)</f>
        <v>0</v>
      </c>
      <c r="BF1334" s="204">
        <f>IF(N1334="snížená",J1334,0)</f>
        <v>0</v>
      </c>
      <c r="BG1334" s="204">
        <f>IF(N1334="zákl. přenesená",J1334,0)</f>
        <v>0</v>
      </c>
      <c r="BH1334" s="204">
        <f>IF(N1334="sníž. přenesená",J1334,0)</f>
        <v>0</v>
      </c>
      <c r="BI1334" s="204">
        <f>IF(N1334="nulová",J1334,0)</f>
        <v>0</v>
      </c>
      <c r="BJ1334" s="24" t="s">
        <v>134</v>
      </c>
      <c r="BK1334" s="204">
        <f>ROUND(I1334*H1334,2)</f>
        <v>0</v>
      </c>
      <c r="BL1334" s="24" t="s">
        <v>133</v>
      </c>
      <c r="BM1334" s="24" t="s">
        <v>1686</v>
      </c>
    </row>
    <row r="1335" spans="2:65" s="1" customFormat="1" ht="13.5">
      <c r="B1335" s="41"/>
      <c r="C1335" s="63"/>
      <c r="D1335" s="205" t="s">
        <v>135</v>
      </c>
      <c r="E1335" s="63"/>
      <c r="F1335" s="206" t="s">
        <v>7130</v>
      </c>
      <c r="G1335" s="63"/>
      <c r="H1335" s="63"/>
      <c r="I1335" s="163"/>
      <c r="J1335" s="63"/>
      <c r="K1335" s="63"/>
      <c r="L1335" s="61"/>
      <c r="M1335" s="207"/>
      <c r="N1335" s="42"/>
      <c r="O1335" s="42"/>
      <c r="P1335" s="42"/>
      <c r="Q1335" s="42"/>
      <c r="R1335" s="42"/>
      <c r="S1335" s="42"/>
      <c r="T1335" s="78"/>
      <c r="AT1335" s="24" t="s">
        <v>135</v>
      </c>
      <c r="AU1335" s="24" t="s">
        <v>134</v>
      </c>
    </row>
    <row r="1336" spans="2:65" s="1" customFormat="1" ht="22.5" customHeight="1">
      <c r="B1336" s="41"/>
      <c r="C1336" s="193" t="s">
        <v>1689</v>
      </c>
      <c r="D1336" s="193" t="s">
        <v>129</v>
      </c>
      <c r="E1336" s="194" t="s">
        <v>7131</v>
      </c>
      <c r="F1336" s="195" t="s">
        <v>7132</v>
      </c>
      <c r="G1336" s="196" t="s">
        <v>400</v>
      </c>
      <c r="H1336" s="197">
        <v>409</v>
      </c>
      <c r="I1336" s="198"/>
      <c r="J1336" s="199">
        <f>ROUND(I1336*H1336,2)</f>
        <v>0</v>
      </c>
      <c r="K1336" s="195" t="s">
        <v>160</v>
      </c>
      <c r="L1336" s="61"/>
      <c r="M1336" s="200" t="s">
        <v>21</v>
      </c>
      <c r="N1336" s="201" t="s">
        <v>42</v>
      </c>
      <c r="O1336" s="42"/>
      <c r="P1336" s="202">
        <f>O1336*H1336</f>
        <v>0</v>
      </c>
      <c r="Q1336" s="202">
        <v>0</v>
      </c>
      <c r="R1336" s="202">
        <f>Q1336*H1336</f>
        <v>0</v>
      </c>
      <c r="S1336" s="202">
        <v>0</v>
      </c>
      <c r="T1336" s="203">
        <f>S1336*H1336</f>
        <v>0</v>
      </c>
      <c r="AR1336" s="24" t="s">
        <v>133</v>
      </c>
      <c r="AT1336" s="24" t="s">
        <v>129</v>
      </c>
      <c r="AU1336" s="24" t="s">
        <v>134</v>
      </c>
      <c r="AY1336" s="24" t="s">
        <v>126</v>
      </c>
      <c r="BE1336" s="204">
        <f>IF(N1336="základní",J1336,0)</f>
        <v>0</v>
      </c>
      <c r="BF1336" s="204">
        <f>IF(N1336="snížená",J1336,0)</f>
        <v>0</v>
      </c>
      <c r="BG1336" s="204">
        <f>IF(N1336="zákl. přenesená",J1336,0)</f>
        <v>0</v>
      </c>
      <c r="BH1336" s="204">
        <f>IF(N1336="sníž. přenesená",J1336,0)</f>
        <v>0</v>
      </c>
      <c r="BI1336" s="204">
        <f>IF(N1336="nulová",J1336,0)</f>
        <v>0</v>
      </c>
      <c r="BJ1336" s="24" t="s">
        <v>134</v>
      </c>
      <c r="BK1336" s="204">
        <f>ROUND(I1336*H1336,2)</f>
        <v>0</v>
      </c>
      <c r="BL1336" s="24" t="s">
        <v>133</v>
      </c>
      <c r="BM1336" s="24" t="s">
        <v>1692</v>
      </c>
    </row>
    <row r="1337" spans="2:65" s="1" customFormat="1" ht="27">
      <c r="B1337" s="41"/>
      <c r="C1337" s="63"/>
      <c r="D1337" s="208" t="s">
        <v>135</v>
      </c>
      <c r="E1337" s="63"/>
      <c r="F1337" s="209" t="s">
        <v>7133</v>
      </c>
      <c r="G1337" s="63"/>
      <c r="H1337" s="63"/>
      <c r="I1337" s="163"/>
      <c r="J1337" s="63"/>
      <c r="K1337" s="63"/>
      <c r="L1337" s="61"/>
      <c r="M1337" s="207"/>
      <c r="N1337" s="42"/>
      <c r="O1337" s="42"/>
      <c r="P1337" s="42"/>
      <c r="Q1337" s="42"/>
      <c r="R1337" s="42"/>
      <c r="S1337" s="42"/>
      <c r="T1337" s="78"/>
      <c r="AT1337" s="24" t="s">
        <v>135</v>
      </c>
      <c r="AU1337" s="24" t="s">
        <v>134</v>
      </c>
    </row>
    <row r="1338" spans="2:65" s="13" customFormat="1" ht="13.5">
      <c r="B1338" s="237"/>
      <c r="C1338" s="238"/>
      <c r="D1338" s="208" t="s">
        <v>171</v>
      </c>
      <c r="E1338" s="239" t="s">
        <v>21</v>
      </c>
      <c r="F1338" s="240" t="s">
        <v>7134</v>
      </c>
      <c r="G1338" s="238"/>
      <c r="H1338" s="241" t="s">
        <v>21</v>
      </c>
      <c r="I1338" s="242"/>
      <c r="J1338" s="238"/>
      <c r="K1338" s="238"/>
      <c r="L1338" s="243"/>
      <c r="M1338" s="244"/>
      <c r="N1338" s="245"/>
      <c r="O1338" s="245"/>
      <c r="P1338" s="245"/>
      <c r="Q1338" s="245"/>
      <c r="R1338" s="245"/>
      <c r="S1338" s="245"/>
      <c r="T1338" s="246"/>
      <c r="AT1338" s="247" t="s">
        <v>171</v>
      </c>
      <c r="AU1338" s="247" t="s">
        <v>134</v>
      </c>
      <c r="AV1338" s="13" t="s">
        <v>78</v>
      </c>
      <c r="AW1338" s="13" t="s">
        <v>33</v>
      </c>
      <c r="AX1338" s="13" t="s">
        <v>70</v>
      </c>
      <c r="AY1338" s="247" t="s">
        <v>126</v>
      </c>
    </row>
    <row r="1339" spans="2:65" s="11" customFormat="1" ht="13.5">
      <c r="B1339" s="210"/>
      <c r="C1339" s="211"/>
      <c r="D1339" s="208" t="s">
        <v>171</v>
      </c>
      <c r="E1339" s="212" t="s">
        <v>21</v>
      </c>
      <c r="F1339" s="213" t="s">
        <v>7135</v>
      </c>
      <c r="G1339" s="211"/>
      <c r="H1339" s="214">
        <v>409</v>
      </c>
      <c r="I1339" s="215"/>
      <c r="J1339" s="211"/>
      <c r="K1339" s="211"/>
      <c r="L1339" s="216"/>
      <c r="M1339" s="217"/>
      <c r="N1339" s="218"/>
      <c r="O1339" s="218"/>
      <c r="P1339" s="218"/>
      <c r="Q1339" s="218"/>
      <c r="R1339" s="218"/>
      <c r="S1339" s="218"/>
      <c r="T1339" s="219"/>
      <c r="AT1339" s="220" t="s">
        <v>171</v>
      </c>
      <c r="AU1339" s="220" t="s">
        <v>134</v>
      </c>
      <c r="AV1339" s="11" t="s">
        <v>134</v>
      </c>
      <c r="AW1339" s="11" t="s">
        <v>33</v>
      </c>
      <c r="AX1339" s="11" t="s">
        <v>70</v>
      </c>
      <c r="AY1339" s="220" t="s">
        <v>126</v>
      </c>
    </row>
    <row r="1340" spans="2:65" s="13" customFormat="1" ht="13.5">
      <c r="B1340" s="237"/>
      <c r="C1340" s="238"/>
      <c r="D1340" s="208" t="s">
        <v>171</v>
      </c>
      <c r="E1340" s="239" t="s">
        <v>21</v>
      </c>
      <c r="F1340" s="240" t="s">
        <v>7136</v>
      </c>
      <c r="G1340" s="238"/>
      <c r="H1340" s="241" t="s">
        <v>21</v>
      </c>
      <c r="I1340" s="242"/>
      <c r="J1340" s="238"/>
      <c r="K1340" s="238"/>
      <c r="L1340" s="243"/>
      <c r="M1340" s="244"/>
      <c r="N1340" s="245"/>
      <c r="O1340" s="245"/>
      <c r="P1340" s="245"/>
      <c r="Q1340" s="245"/>
      <c r="R1340" s="245"/>
      <c r="S1340" s="245"/>
      <c r="T1340" s="246"/>
      <c r="AT1340" s="247" t="s">
        <v>171</v>
      </c>
      <c r="AU1340" s="247" t="s">
        <v>134</v>
      </c>
      <c r="AV1340" s="13" t="s">
        <v>78</v>
      </c>
      <c r="AW1340" s="13" t="s">
        <v>33</v>
      </c>
      <c r="AX1340" s="13" t="s">
        <v>70</v>
      </c>
      <c r="AY1340" s="247" t="s">
        <v>126</v>
      </c>
    </row>
    <row r="1341" spans="2:65" s="13" customFormat="1" ht="13.5">
      <c r="B1341" s="237"/>
      <c r="C1341" s="238"/>
      <c r="D1341" s="208" t="s">
        <v>171</v>
      </c>
      <c r="E1341" s="239" t="s">
        <v>21</v>
      </c>
      <c r="F1341" s="240" t="s">
        <v>7137</v>
      </c>
      <c r="G1341" s="238"/>
      <c r="H1341" s="241" t="s">
        <v>21</v>
      </c>
      <c r="I1341" s="242"/>
      <c r="J1341" s="238"/>
      <c r="K1341" s="238"/>
      <c r="L1341" s="243"/>
      <c r="M1341" s="244"/>
      <c r="N1341" s="245"/>
      <c r="O1341" s="245"/>
      <c r="P1341" s="245"/>
      <c r="Q1341" s="245"/>
      <c r="R1341" s="245"/>
      <c r="S1341" s="245"/>
      <c r="T1341" s="246"/>
      <c r="AT1341" s="247" t="s">
        <v>171</v>
      </c>
      <c r="AU1341" s="247" t="s">
        <v>134</v>
      </c>
      <c r="AV1341" s="13" t="s">
        <v>78</v>
      </c>
      <c r="AW1341" s="13" t="s">
        <v>33</v>
      </c>
      <c r="AX1341" s="13" t="s">
        <v>70</v>
      </c>
      <c r="AY1341" s="247" t="s">
        <v>126</v>
      </c>
    </row>
    <row r="1342" spans="2:65" s="13" customFormat="1" ht="13.5">
      <c r="B1342" s="237"/>
      <c r="C1342" s="238"/>
      <c r="D1342" s="208" t="s">
        <v>171</v>
      </c>
      <c r="E1342" s="239" t="s">
        <v>21</v>
      </c>
      <c r="F1342" s="240" t="s">
        <v>7138</v>
      </c>
      <c r="G1342" s="238"/>
      <c r="H1342" s="241" t="s">
        <v>21</v>
      </c>
      <c r="I1342" s="242"/>
      <c r="J1342" s="238"/>
      <c r="K1342" s="238"/>
      <c r="L1342" s="243"/>
      <c r="M1342" s="244"/>
      <c r="N1342" s="245"/>
      <c r="O1342" s="245"/>
      <c r="P1342" s="245"/>
      <c r="Q1342" s="245"/>
      <c r="R1342" s="245"/>
      <c r="S1342" s="245"/>
      <c r="T1342" s="246"/>
      <c r="AT1342" s="247" t="s">
        <v>171</v>
      </c>
      <c r="AU1342" s="247" t="s">
        <v>134</v>
      </c>
      <c r="AV1342" s="13" t="s">
        <v>78</v>
      </c>
      <c r="AW1342" s="13" t="s">
        <v>33</v>
      </c>
      <c r="AX1342" s="13" t="s">
        <v>70</v>
      </c>
      <c r="AY1342" s="247" t="s">
        <v>126</v>
      </c>
    </row>
    <row r="1343" spans="2:65" s="12" customFormat="1" ht="13.5">
      <c r="B1343" s="221"/>
      <c r="C1343" s="222"/>
      <c r="D1343" s="205" t="s">
        <v>171</v>
      </c>
      <c r="E1343" s="248" t="s">
        <v>21</v>
      </c>
      <c r="F1343" s="249" t="s">
        <v>174</v>
      </c>
      <c r="G1343" s="222"/>
      <c r="H1343" s="250">
        <v>409</v>
      </c>
      <c r="I1343" s="226"/>
      <c r="J1343" s="222"/>
      <c r="K1343" s="222"/>
      <c r="L1343" s="227"/>
      <c r="M1343" s="228"/>
      <c r="N1343" s="229"/>
      <c r="O1343" s="229"/>
      <c r="P1343" s="229"/>
      <c r="Q1343" s="229"/>
      <c r="R1343" s="229"/>
      <c r="S1343" s="229"/>
      <c r="T1343" s="230"/>
      <c r="AT1343" s="231" t="s">
        <v>171</v>
      </c>
      <c r="AU1343" s="231" t="s">
        <v>134</v>
      </c>
      <c r="AV1343" s="12" t="s">
        <v>133</v>
      </c>
      <c r="AW1343" s="12" t="s">
        <v>33</v>
      </c>
      <c r="AX1343" s="12" t="s">
        <v>78</v>
      </c>
      <c r="AY1343" s="231" t="s">
        <v>126</v>
      </c>
    </row>
    <row r="1344" spans="2:65" s="1" customFormat="1" ht="22.5" customHeight="1">
      <c r="B1344" s="41"/>
      <c r="C1344" s="193" t="s">
        <v>1008</v>
      </c>
      <c r="D1344" s="193" t="s">
        <v>129</v>
      </c>
      <c r="E1344" s="194" t="s">
        <v>7139</v>
      </c>
      <c r="F1344" s="195" t="s">
        <v>7140</v>
      </c>
      <c r="G1344" s="196" t="s">
        <v>400</v>
      </c>
      <c r="H1344" s="197">
        <v>409</v>
      </c>
      <c r="I1344" s="198"/>
      <c r="J1344" s="199">
        <f>ROUND(I1344*H1344,2)</f>
        <v>0</v>
      </c>
      <c r="K1344" s="195" t="s">
        <v>160</v>
      </c>
      <c r="L1344" s="61"/>
      <c r="M1344" s="200" t="s">
        <v>21</v>
      </c>
      <c r="N1344" s="201" t="s">
        <v>42</v>
      </c>
      <c r="O1344" s="42"/>
      <c r="P1344" s="202">
        <f>O1344*H1344</f>
        <v>0</v>
      </c>
      <c r="Q1344" s="202">
        <v>0</v>
      </c>
      <c r="R1344" s="202">
        <f>Q1344*H1344</f>
        <v>0</v>
      </c>
      <c r="S1344" s="202">
        <v>0</v>
      </c>
      <c r="T1344" s="203">
        <f>S1344*H1344</f>
        <v>0</v>
      </c>
      <c r="AR1344" s="24" t="s">
        <v>133</v>
      </c>
      <c r="AT1344" s="24" t="s">
        <v>129</v>
      </c>
      <c r="AU1344" s="24" t="s">
        <v>134</v>
      </c>
      <c r="AY1344" s="24" t="s">
        <v>126</v>
      </c>
      <c r="BE1344" s="204">
        <f>IF(N1344="základní",J1344,0)</f>
        <v>0</v>
      </c>
      <c r="BF1344" s="204">
        <f>IF(N1344="snížená",J1344,0)</f>
        <v>0</v>
      </c>
      <c r="BG1344" s="204">
        <f>IF(N1344="zákl. přenesená",J1344,0)</f>
        <v>0</v>
      </c>
      <c r="BH1344" s="204">
        <f>IF(N1344="sníž. přenesená",J1344,0)</f>
        <v>0</v>
      </c>
      <c r="BI1344" s="204">
        <f>IF(N1344="nulová",J1344,0)</f>
        <v>0</v>
      </c>
      <c r="BJ1344" s="24" t="s">
        <v>134</v>
      </c>
      <c r="BK1344" s="204">
        <f>ROUND(I1344*H1344,2)</f>
        <v>0</v>
      </c>
      <c r="BL1344" s="24" t="s">
        <v>133</v>
      </c>
      <c r="BM1344" s="24" t="s">
        <v>1696</v>
      </c>
    </row>
    <row r="1345" spans="2:65" s="1" customFormat="1" ht="13.5">
      <c r="B1345" s="41"/>
      <c r="C1345" s="63"/>
      <c r="D1345" s="205" t="s">
        <v>135</v>
      </c>
      <c r="E1345" s="63"/>
      <c r="F1345" s="206" t="s">
        <v>7141</v>
      </c>
      <c r="G1345" s="63"/>
      <c r="H1345" s="63"/>
      <c r="I1345" s="163"/>
      <c r="J1345" s="63"/>
      <c r="K1345" s="63"/>
      <c r="L1345" s="61"/>
      <c r="M1345" s="207"/>
      <c r="N1345" s="42"/>
      <c r="O1345" s="42"/>
      <c r="P1345" s="42"/>
      <c r="Q1345" s="42"/>
      <c r="R1345" s="42"/>
      <c r="S1345" s="42"/>
      <c r="T1345" s="78"/>
      <c r="AT1345" s="24" t="s">
        <v>135</v>
      </c>
      <c r="AU1345" s="24" t="s">
        <v>134</v>
      </c>
    </row>
    <row r="1346" spans="2:65" s="1" customFormat="1" ht="22.5" customHeight="1">
      <c r="B1346" s="41"/>
      <c r="C1346" s="193" t="s">
        <v>1698</v>
      </c>
      <c r="D1346" s="193" t="s">
        <v>129</v>
      </c>
      <c r="E1346" s="194" t="s">
        <v>7142</v>
      </c>
      <c r="F1346" s="195" t="s">
        <v>7143</v>
      </c>
      <c r="G1346" s="196" t="s">
        <v>169</v>
      </c>
      <c r="H1346" s="197">
        <v>114</v>
      </c>
      <c r="I1346" s="198"/>
      <c r="J1346" s="199">
        <f>ROUND(I1346*H1346,2)</f>
        <v>0</v>
      </c>
      <c r="K1346" s="195" t="s">
        <v>160</v>
      </c>
      <c r="L1346" s="61"/>
      <c r="M1346" s="200" t="s">
        <v>21</v>
      </c>
      <c r="N1346" s="201" t="s">
        <v>42</v>
      </c>
      <c r="O1346" s="42"/>
      <c r="P1346" s="202">
        <f>O1346*H1346</f>
        <v>0</v>
      </c>
      <c r="Q1346" s="202">
        <v>0</v>
      </c>
      <c r="R1346" s="202">
        <f>Q1346*H1346</f>
        <v>0</v>
      </c>
      <c r="S1346" s="202">
        <v>0</v>
      </c>
      <c r="T1346" s="203">
        <f>S1346*H1346</f>
        <v>0</v>
      </c>
      <c r="AR1346" s="24" t="s">
        <v>133</v>
      </c>
      <c r="AT1346" s="24" t="s">
        <v>129</v>
      </c>
      <c r="AU1346" s="24" t="s">
        <v>134</v>
      </c>
      <c r="AY1346" s="24" t="s">
        <v>126</v>
      </c>
      <c r="BE1346" s="204">
        <f>IF(N1346="základní",J1346,0)</f>
        <v>0</v>
      </c>
      <c r="BF1346" s="204">
        <f>IF(N1346="snížená",J1346,0)</f>
        <v>0</v>
      </c>
      <c r="BG1346" s="204">
        <f>IF(N1346="zákl. přenesená",J1346,0)</f>
        <v>0</v>
      </c>
      <c r="BH1346" s="204">
        <f>IF(N1346="sníž. přenesená",J1346,0)</f>
        <v>0</v>
      </c>
      <c r="BI1346" s="204">
        <f>IF(N1346="nulová",J1346,0)</f>
        <v>0</v>
      </c>
      <c r="BJ1346" s="24" t="s">
        <v>134</v>
      </c>
      <c r="BK1346" s="204">
        <f>ROUND(I1346*H1346,2)</f>
        <v>0</v>
      </c>
      <c r="BL1346" s="24" t="s">
        <v>133</v>
      </c>
      <c r="BM1346" s="24" t="s">
        <v>1701</v>
      </c>
    </row>
    <row r="1347" spans="2:65" s="1" customFormat="1" ht="13.5">
      <c r="B1347" s="41"/>
      <c r="C1347" s="63"/>
      <c r="D1347" s="208" t="s">
        <v>135</v>
      </c>
      <c r="E1347" s="63"/>
      <c r="F1347" s="209" t="s">
        <v>7144</v>
      </c>
      <c r="G1347" s="63"/>
      <c r="H1347" s="63"/>
      <c r="I1347" s="163"/>
      <c r="J1347" s="63"/>
      <c r="K1347" s="63"/>
      <c r="L1347" s="61"/>
      <c r="M1347" s="207"/>
      <c r="N1347" s="42"/>
      <c r="O1347" s="42"/>
      <c r="P1347" s="42"/>
      <c r="Q1347" s="42"/>
      <c r="R1347" s="42"/>
      <c r="S1347" s="42"/>
      <c r="T1347" s="78"/>
      <c r="AT1347" s="24" t="s">
        <v>135</v>
      </c>
      <c r="AU1347" s="24" t="s">
        <v>134</v>
      </c>
    </row>
    <row r="1348" spans="2:65" s="11" customFormat="1" ht="13.5">
      <c r="B1348" s="210"/>
      <c r="C1348" s="211"/>
      <c r="D1348" s="208" t="s">
        <v>171</v>
      </c>
      <c r="E1348" s="212" t="s">
        <v>21</v>
      </c>
      <c r="F1348" s="213" t="s">
        <v>7145</v>
      </c>
      <c r="G1348" s="211"/>
      <c r="H1348" s="214">
        <v>59.7</v>
      </c>
      <c r="I1348" s="215"/>
      <c r="J1348" s="211"/>
      <c r="K1348" s="211"/>
      <c r="L1348" s="216"/>
      <c r="M1348" s="217"/>
      <c r="N1348" s="218"/>
      <c r="O1348" s="218"/>
      <c r="P1348" s="218"/>
      <c r="Q1348" s="218"/>
      <c r="R1348" s="218"/>
      <c r="S1348" s="218"/>
      <c r="T1348" s="219"/>
      <c r="AT1348" s="220" t="s">
        <v>171</v>
      </c>
      <c r="AU1348" s="220" t="s">
        <v>134</v>
      </c>
      <c r="AV1348" s="11" t="s">
        <v>134</v>
      </c>
      <c r="AW1348" s="11" t="s">
        <v>33</v>
      </c>
      <c r="AX1348" s="11" t="s">
        <v>70</v>
      </c>
      <c r="AY1348" s="220" t="s">
        <v>126</v>
      </c>
    </row>
    <row r="1349" spans="2:65" s="11" customFormat="1" ht="13.5">
      <c r="B1349" s="210"/>
      <c r="C1349" s="211"/>
      <c r="D1349" s="208" t="s">
        <v>171</v>
      </c>
      <c r="E1349" s="212" t="s">
        <v>21</v>
      </c>
      <c r="F1349" s="213" t="s">
        <v>7146</v>
      </c>
      <c r="G1349" s="211"/>
      <c r="H1349" s="214">
        <v>38.700000000000003</v>
      </c>
      <c r="I1349" s="215"/>
      <c r="J1349" s="211"/>
      <c r="K1349" s="211"/>
      <c r="L1349" s="216"/>
      <c r="M1349" s="217"/>
      <c r="N1349" s="218"/>
      <c r="O1349" s="218"/>
      <c r="P1349" s="218"/>
      <c r="Q1349" s="218"/>
      <c r="R1349" s="218"/>
      <c r="S1349" s="218"/>
      <c r="T1349" s="219"/>
      <c r="AT1349" s="220" t="s">
        <v>171</v>
      </c>
      <c r="AU1349" s="220" t="s">
        <v>134</v>
      </c>
      <c r="AV1349" s="11" t="s">
        <v>134</v>
      </c>
      <c r="AW1349" s="11" t="s">
        <v>33</v>
      </c>
      <c r="AX1349" s="11" t="s">
        <v>70</v>
      </c>
      <c r="AY1349" s="220" t="s">
        <v>126</v>
      </c>
    </row>
    <row r="1350" spans="2:65" s="11" customFormat="1" ht="13.5">
      <c r="B1350" s="210"/>
      <c r="C1350" s="211"/>
      <c r="D1350" s="208" t="s">
        <v>171</v>
      </c>
      <c r="E1350" s="212" t="s">
        <v>21</v>
      </c>
      <c r="F1350" s="213" t="s">
        <v>7147</v>
      </c>
      <c r="G1350" s="211"/>
      <c r="H1350" s="214">
        <v>5</v>
      </c>
      <c r="I1350" s="215"/>
      <c r="J1350" s="211"/>
      <c r="K1350" s="211"/>
      <c r="L1350" s="216"/>
      <c r="M1350" s="217"/>
      <c r="N1350" s="218"/>
      <c r="O1350" s="218"/>
      <c r="P1350" s="218"/>
      <c r="Q1350" s="218"/>
      <c r="R1350" s="218"/>
      <c r="S1350" s="218"/>
      <c r="T1350" s="219"/>
      <c r="AT1350" s="220" t="s">
        <v>171</v>
      </c>
      <c r="AU1350" s="220" t="s">
        <v>134</v>
      </c>
      <c r="AV1350" s="11" t="s">
        <v>134</v>
      </c>
      <c r="AW1350" s="11" t="s">
        <v>33</v>
      </c>
      <c r="AX1350" s="11" t="s">
        <v>70</v>
      </c>
      <c r="AY1350" s="220" t="s">
        <v>126</v>
      </c>
    </row>
    <row r="1351" spans="2:65" s="11" customFormat="1" ht="13.5">
      <c r="B1351" s="210"/>
      <c r="C1351" s="211"/>
      <c r="D1351" s="208" t="s">
        <v>171</v>
      </c>
      <c r="E1351" s="212" t="s">
        <v>21</v>
      </c>
      <c r="F1351" s="213" t="s">
        <v>7148</v>
      </c>
      <c r="G1351" s="211"/>
      <c r="H1351" s="214">
        <v>10.6</v>
      </c>
      <c r="I1351" s="215"/>
      <c r="J1351" s="211"/>
      <c r="K1351" s="211"/>
      <c r="L1351" s="216"/>
      <c r="M1351" s="217"/>
      <c r="N1351" s="218"/>
      <c r="O1351" s="218"/>
      <c r="P1351" s="218"/>
      <c r="Q1351" s="218"/>
      <c r="R1351" s="218"/>
      <c r="S1351" s="218"/>
      <c r="T1351" s="219"/>
      <c r="AT1351" s="220" t="s">
        <v>171</v>
      </c>
      <c r="AU1351" s="220" t="s">
        <v>134</v>
      </c>
      <c r="AV1351" s="11" t="s">
        <v>134</v>
      </c>
      <c r="AW1351" s="11" t="s">
        <v>33</v>
      </c>
      <c r="AX1351" s="11" t="s">
        <v>70</v>
      </c>
      <c r="AY1351" s="220" t="s">
        <v>126</v>
      </c>
    </row>
    <row r="1352" spans="2:65" s="12" customFormat="1" ht="13.5">
      <c r="B1352" s="221"/>
      <c r="C1352" s="222"/>
      <c r="D1352" s="205" t="s">
        <v>171</v>
      </c>
      <c r="E1352" s="248" t="s">
        <v>21</v>
      </c>
      <c r="F1352" s="249" t="s">
        <v>174</v>
      </c>
      <c r="G1352" s="222"/>
      <c r="H1352" s="250">
        <v>114</v>
      </c>
      <c r="I1352" s="226"/>
      <c r="J1352" s="222"/>
      <c r="K1352" s="222"/>
      <c r="L1352" s="227"/>
      <c r="M1352" s="228"/>
      <c r="N1352" s="229"/>
      <c r="O1352" s="229"/>
      <c r="P1352" s="229"/>
      <c r="Q1352" s="229"/>
      <c r="R1352" s="229"/>
      <c r="S1352" s="229"/>
      <c r="T1352" s="230"/>
      <c r="AT1352" s="231" t="s">
        <v>171</v>
      </c>
      <c r="AU1352" s="231" t="s">
        <v>134</v>
      </c>
      <c r="AV1352" s="12" t="s">
        <v>133</v>
      </c>
      <c r="AW1352" s="12" t="s">
        <v>33</v>
      </c>
      <c r="AX1352" s="12" t="s">
        <v>78</v>
      </c>
      <c r="AY1352" s="231" t="s">
        <v>126</v>
      </c>
    </row>
    <row r="1353" spans="2:65" s="1" customFormat="1" ht="22.5" customHeight="1">
      <c r="B1353" s="41"/>
      <c r="C1353" s="193" t="s">
        <v>1011</v>
      </c>
      <c r="D1353" s="193" t="s">
        <v>129</v>
      </c>
      <c r="E1353" s="194" t="s">
        <v>7149</v>
      </c>
      <c r="F1353" s="195" t="s">
        <v>7150</v>
      </c>
      <c r="G1353" s="196" t="s">
        <v>308</v>
      </c>
      <c r="H1353" s="197">
        <v>5.45</v>
      </c>
      <c r="I1353" s="198"/>
      <c r="J1353" s="199">
        <f>ROUND(I1353*H1353,2)</f>
        <v>0</v>
      </c>
      <c r="K1353" s="195" t="s">
        <v>21</v>
      </c>
      <c r="L1353" s="61"/>
      <c r="M1353" s="200" t="s">
        <v>21</v>
      </c>
      <c r="N1353" s="201" t="s">
        <v>42</v>
      </c>
      <c r="O1353" s="42"/>
      <c r="P1353" s="202">
        <f>O1353*H1353</f>
        <v>0</v>
      </c>
      <c r="Q1353" s="202">
        <v>0</v>
      </c>
      <c r="R1353" s="202">
        <f>Q1353*H1353</f>
        <v>0</v>
      </c>
      <c r="S1353" s="202">
        <v>0</v>
      </c>
      <c r="T1353" s="203">
        <f>S1353*H1353</f>
        <v>0</v>
      </c>
      <c r="AR1353" s="24" t="s">
        <v>133</v>
      </c>
      <c r="AT1353" s="24" t="s">
        <v>129</v>
      </c>
      <c r="AU1353" s="24" t="s">
        <v>134</v>
      </c>
      <c r="AY1353" s="24" t="s">
        <v>126</v>
      </c>
      <c r="BE1353" s="204">
        <f>IF(N1353="základní",J1353,0)</f>
        <v>0</v>
      </c>
      <c r="BF1353" s="204">
        <f>IF(N1353="snížená",J1353,0)</f>
        <v>0</v>
      </c>
      <c r="BG1353" s="204">
        <f>IF(N1353="zákl. přenesená",J1353,0)</f>
        <v>0</v>
      </c>
      <c r="BH1353" s="204">
        <f>IF(N1353="sníž. přenesená",J1353,0)</f>
        <v>0</v>
      </c>
      <c r="BI1353" s="204">
        <f>IF(N1353="nulová",J1353,0)</f>
        <v>0</v>
      </c>
      <c r="BJ1353" s="24" t="s">
        <v>134</v>
      </c>
      <c r="BK1353" s="204">
        <f>ROUND(I1353*H1353,2)</f>
        <v>0</v>
      </c>
      <c r="BL1353" s="24" t="s">
        <v>133</v>
      </c>
      <c r="BM1353" s="24" t="s">
        <v>1708</v>
      </c>
    </row>
    <row r="1354" spans="2:65" s="1" customFormat="1" ht="13.5">
      <c r="B1354" s="41"/>
      <c r="C1354" s="63"/>
      <c r="D1354" s="205" t="s">
        <v>135</v>
      </c>
      <c r="E1354" s="63"/>
      <c r="F1354" s="206" t="s">
        <v>7151</v>
      </c>
      <c r="G1354" s="63"/>
      <c r="H1354" s="63"/>
      <c r="I1354" s="163"/>
      <c r="J1354" s="63"/>
      <c r="K1354" s="63"/>
      <c r="L1354" s="61"/>
      <c r="M1354" s="207"/>
      <c r="N1354" s="42"/>
      <c r="O1354" s="42"/>
      <c r="P1354" s="42"/>
      <c r="Q1354" s="42"/>
      <c r="R1354" s="42"/>
      <c r="S1354" s="42"/>
      <c r="T1354" s="78"/>
      <c r="AT1354" s="24" t="s">
        <v>135</v>
      </c>
      <c r="AU1354" s="24" t="s">
        <v>134</v>
      </c>
    </row>
    <row r="1355" spans="2:65" s="1" customFormat="1" ht="31.5" customHeight="1">
      <c r="B1355" s="41"/>
      <c r="C1355" s="193" t="s">
        <v>1712</v>
      </c>
      <c r="D1355" s="193" t="s">
        <v>129</v>
      </c>
      <c r="E1355" s="194" t="s">
        <v>7152</v>
      </c>
      <c r="F1355" s="195" t="s">
        <v>7153</v>
      </c>
      <c r="G1355" s="196" t="s">
        <v>308</v>
      </c>
      <c r="H1355" s="197">
        <v>5.3</v>
      </c>
      <c r="I1355" s="198"/>
      <c r="J1355" s="199">
        <f>ROUND(I1355*H1355,2)</f>
        <v>0</v>
      </c>
      <c r="K1355" s="195" t="s">
        <v>21</v>
      </c>
      <c r="L1355" s="61"/>
      <c r="M1355" s="200" t="s">
        <v>21</v>
      </c>
      <c r="N1355" s="201" t="s">
        <v>42</v>
      </c>
      <c r="O1355" s="42"/>
      <c r="P1355" s="202">
        <f>O1355*H1355</f>
        <v>0</v>
      </c>
      <c r="Q1355" s="202">
        <v>0</v>
      </c>
      <c r="R1355" s="202">
        <f>Q1355*H1355</f>
        <v>0</v>
      </c>
      <c r="S1355" s="202">
        <v>0</v>
      </c>
      <c r="T1355" s="203">
        <f>S1355*H1355</f>
        <v>0</v>
      </c>
      <c r="AR1355" s="24" t="s">
        <v>133</v>
      </c>
      <c r="AT1355" s="24" t="s">
        <v>129</v>
      </c>
      <c r="AU1355" s="24" t="s">
        <v>134</v>
      </c>
      <c r="AY1355" s="24" t="s">
        <v>126</v>
      </c>
      <c r="BE1355" s="204">
        <f>IF(N1355="základní",J1355,0)</f>
        <v>0</v>
      </c>
      <c r="BF1355" s="204">
        <f>IF(N1355="snížená",J1355,0)</f>
        <v>0</v>
      </c>
      <c r="BG1355" s="204">
        <f>IF(N1355="zákl. přenesená",J1355,0)</f>
        <v>0</v>
      </c>
      <c r="BH1355" s="204">
        <f>IF(N1355="sníž. přenesená",J1355,0)</f>
        <v>0</v>
      </c>
      <c r="BI1355" s="204">
        <f>IF(N1355="nulová",J1355,0)</f>
        <v>0</v>
      </c>
      <c r="BJ1355" s="24" t="s">
        <v>134</v>
      </c>
      <c r="BK1355" s="204">
        <f>ROUND(I1355*H1355,2)</f>
        <v>0</v>
      </c>
      <c r="BL1355" s="24" t="s">
        <v>133</v>
      </c>
      <c r="BM1355" s="24" t="s">
        <v>1715</v>
      </c>
    </row>
    <row r="1356" spans="2:65" s="1" customFormat="1" ht="27">
      <c r="B1356" s="41"/>
      <c r="C1356" s="63"/>
      <c r="D1356" s="205" t="s">
        <v>135</v>
      </c>
      <c r="E1356" s="63"/>
      <c r="F1356" s="206" t="s">
        <v>7154</v>
      </c>
      <c r="G1356" s="63"/>
      <c r="H1356" s="63"/>
      <c r="I1356" s="163"/>
      <c r="J1356" s="63"/>
      <c r="K1356" s="63"/>
      <c r="L1356" s="61"/>
      <c r="M1356" s="207"/>
      <c r="N1356" s="42"/>
      <c r="O1356" s="42"/>
      <c r="P1356" s="42"/>
      <c r="Q1356" s="42"/>
      <c r="R1356" s="42"/>
      <c r="S1356" s="42"/>
      <c r="T1356" s="78"/>
      <c r="AT1356" s="24" t="s">
        <v>135</v>
      </c>
      <c r="AU1356" s="24" t="s">
        <v>134</v>
      </c>
    </row>
    <row r="1357" spans="2:65" s="1" customFormat="1" ht="22.5" customHeight="1">
      <c r="B1357" s="41"/>
      <c r="C1357" s="193" t="s">
        <v>1015</v>
      </c>
      <c r="D1357" s="193" t="s">
        <v>129</v>
      </c>
      <c r="E1357" s="194" t="s">
        <v>7155</v>
      </c>
      <c r="F1357" s="195" t="s">
        <v>7156</v>
      </c>
      <c r="G1357" s="196" t="s">
        <v>400</v>
      </c>
      <c r="H1357" s="197">
        <v>1.3069999999999999</v>
      </c>
      <c r="I1357" s="198"/>
      <c r="J1357" s="199">
        <f>ROUND(I1357*H1357,2)</f>
        <v>0</v>
      </c>
      <c r="K1357" s="195" t="s">
        <v>21</v>
      </c>
      <c r="L1357" s="61"/>
      <c r="M1357" s="200" t="s">
        <v>21</v>
      </c>
      <c r="N1357" s="201" t="s">
        <v>42</v>
      </c>
      <c r="O1357" s="42"/>
      <c r="P1357" s="202">
        <f>O1357*H1357</f>
        <v>0</v>
      </c>
      <c r="Q1357" s="202">
        <v>0</v>
      </c>
      <c r="R1357" s="202">
        <f>Q1357*H1357</f>
        <v>0</v>
      </c>
      <c r="S1357" s="202">
        <v>0</v>
      </c>
      <c r="T1357" s="203">
        <f>S1357*H1357</f>
        <v>0</v>
      </c>
      <c r="AR1357" s="24" t="s">
        <v>133</v>
      </c>
      <c r="AT1357" s="24" t="s">
        <v>129</v>
      </c>
      <c r="AU1357" s="24" t="s">
        <v>134</v>
      </c>
      <c r="AY1357" s="24" t="s">
        <v>126</v>
      </c>
      <c r="BE1357" s="204">
        <f>IF(N1357="základní",J1357,0)</f>
        <v>0</v>
      </c>
      <c r="BF1357" s="204">
        <f>IF(N1357="snížená",J1357,0)</f>
        <v>0</v>
      </c>
      <c r="BG1357" s="204">
        <f>IF(N1357="zákl. přenesená",J1357,0)</f>
        <v>0</v>
      </c>
      <c r="BH1357" s="204">
        <f>IF(N1357="sníž. přenesená",J1357,0)</f>
        <v>0</v>
      </c>
      <c r="BI1357" s="204">
        <f>IF(N1357="nulová",J1357,0)</f>
        <v>0</v>
      </c>
      <c r="BJ1357" s="24" t="s">
        <v>134</v>
      </c>
      <c r="BK1357" s="204">
        <f>ROUND(I1357*H1357,2)</f>
        <v>0</v>
      </c>
      <c r="BL1357" s="24" t="s">
        <v>133</v>
      </c>
      <c r="BM1357" s="24" t="s">
        <v>1720</v>
      </c>
    </row>
    <row r="1358" spans="2:65" s="1" customFormat="1" ht="13.5">
      <c r="B1358" s="41"/>
      <c r="C1358" s="63"/>
      <c r="D1358" s="208" t="s">
        <v>135</v>
      </c>
      <c r="E1358" s="63"/>
      <c r="F1358" s="209" t="s">
        <v>7157</v>
      </c>
      <c r="G1358" s="63"/>
      <c r="H1358" s="63"/>
      <c r="I1358" s="163"/>
      <c r="J1358" s="63"/>
      <c r="K1358" s="63"/>
      <c r="L1358" s="61"/>
      <c r="M1358" s="207"/>
      <c r="N1358" s="42"/>
      <c r="O1358" s="42"/>
      <c r="P1358" s="42"/>
      <c r="Q1358" s="42"/>
      <c r="R1358" s="42"/>
      <c r="S1358" s="42"/>
      <c r="T1358" s="78"/>
      <c r="AT1358" s="24" t="s">
        <v>135</v>
      </c>
      <c r="AU1358" s="24" t="s">
        <v>134</v>
      </c>
    </row>
    <row r="1359" spans="2:65" s="11" customFormat="1" ht="13.5">
      <c r="B1359" s="210"/>
      <c r="C1359" s="211"/>
      <c r="D1359" s="208" t="s">
        <v>171</v>
      </c>
      <c r="E1359" s="212" t="s">
        <v>21</v>
      </c>
      <c r="F1359" s="213" t="s">
        <v>7158</v>
      </c>
      <c r="G1359" s="211"/>
      <c r="H1359" s="214">
        <v>1.3069999999999999</v>
      </c>
      <c r="I1359" s="215"/>
      <c r="J1359" s="211"/>
      <c r="K1359" s="211"/>
      <c r="L1359" s="216"/>
      <c r="M1359" s="217"/>
      <c r="N1359" s="218"/>
      <c r="O1359" s="218"/>
      <c r="P1359" s="218"/>
      <c r="Q1359" s="218"/>
      <c r="R1359" s="218"/>
      <c r="S1359" s="218"/>
      <c r="T1359" s="219"/>
      <c r="AT1359" s="220" t="s">
        <v>171</v>
      </c>
      <c r="AU1359" s="220" t="s">
        <v>134</v>
      </c>
      <c r="AV1359" s="11" t="s">
        <v>134</v>
      </c>
      <c r="AW1359" s="11" t="s">
        <v>33</v>
      </c>
      <c r="AX1359" s="11" t="s">
        <v>70</v>
      </c>
      <c r="AY1359" s="220" t="s">
        <v>126</v>
      </c>
    </row>
    <row r="1360" spans="2:65" s="12" customFormat="1" ht="13.5">
      <c r="B1360" s="221"/>
      <c r="C1360" s="222"/>
      <c r="D1360" s="205" t="s">
        <v>171</v>
      </c>
      <c r="E1360" s="248" t="s">
        <v>21</v>
      </c>
      <c r="F1360" s="249" t="s">
        <v>174</v>
      </c>
      <c r="G1360" s="222"/>
      <c r="H1360" s="250">
        <v>1.3069999999999999</v>
      </c>
      <c r="I1360" s="226"/>
      <c r="J1360" s="222"/>
      <c r="K1360" s="222"/>
      <c r="L1360" s="227"/>
      <c r="M1360" s="228"/>
      <c r="N1360" s="229"/>
      <c r="O1360" s="229"/>
      <c r="P1360" s="229"/>
      <c r="Q1360" s="229"/>
      <c r="R1360" s="229"/>
      <c r="S1360" s="229"/>
      <c r="T1360" s="230"/>
      <c r="AT1360" s="231" t="s">
        <v>171</v>
      </c>
      <c r="AU1360" s="231" t="s">
        <v>134</v>
      </c>
      <c r="AV1360" s="12" t="s">
        <v>133</v>
      </c>
      <c r="AW1360" s="12" t="s">
        <v>33</v>
      </c>
      <c r="AX1360" s="12" t="s">
        <v>78</v>
      </c>
      <c r="AY1360" s="231" t="s">
        <v>126</v>
      </c>
    </row>
    <row r="1361" spans="2:65" s="1" customFormat="1" ht="31.5" customHeight="1">
      <c r="B1361" s="41"/>
      <c r="C1361" s="193" t="s">
        <v>1723</v>
      </c>
      <c r="D1361" s="193" t="s">
        <v>129</v>
      </c>
      <c r="E1361" s="194" t="s">
        <v>7159</v>
      </c>
      <c r="F1361" s="195" t="s">
        <v>7160</v>
      </c>
      <c r="G1361" s="196" t="s">
        <v>400</v>
      </c>
      <c r="H1361" s="197">
        <v>1</v>
      </c>
      <c r="I1361" s="198"/>
      <c r="J1361" s="199">
        <f>ROUND(I1361*H1361,2)</f>
        <v>0</v>
      </c>
      <c r="K1361" s="195" t="s">
        <v>21</v>
      </c>
      <c r="L1361" s="61"/>
      <c r="M1361" s="200" t="s">
        <v>21</v>
      </c>
      <c r="N1361" s="201" t="s">
        <v>42</v>
      </c>
      <c r="O1361" s="42"/>
      <c r="P1361" s="202">
        <f>O1361*H1361</f>
        <v>0</v>
      </c>
      <c r="Q1361" s="202">
        <v>0</v>
      </c>
      <c r="R1361" s="202">
        <f>Q1361*H1361</f>
        <v>0</v>
      </c>
      <c r="S1361" s="202">
        <v>0</v>
      </c>
      <c r="T1361" s="203">
        <f>S1361*H1361</f>
        <v>0</v>
      </c>
      <c r="AR1361" s="24" t="s">
        <v>133</v>
      </c>
      <c r="AT1361" s="24" t="s">
        <v>129</v>
      </c>
      <c r="AU1361" s="24" t="s">
        <v>134</v>
      </c>
      <c r="AY1361" s="24" t="s">
        <v>126</v>
      </c>
      <c r="BE1361" s="204">
        <f>IF(N1361="základní",J1361,0)</f>
        <v>0</v>
      </c>
      <c r="BF1361" s="204">
        <f>IF(N1361="snížená",J1361,0)</f>
        <v>0</v>
      </c>
      <c r="BG1361" s="204">
        <f>IF(N1361="zákl. přenesená",J1361,0)</f>
        <v>0</v>
      </c>
      <c r="BH1361" s="204">
        <f>IF(N1361="sníž. přenesená",J1361,0)</f>
        <v>0</v>
      </c>
      <c r="BI1361" s="204">
        <f>IF(N1361="nulová",J1361,0)</f>
        <v>0</v>
      </c>
      <c r="BJ1361" s="24" t="s">
        <v>134</v>
      </c>
      <c r="BK1361" s="204">
        <f>ROUND(I1361*H1361,2)</f>
        <v>0</v>
      </c>
      <c r="BL1361" s="24" t="s">
        <v>133</v>
      </c>
      <c r="BM1361" s="24" t="s">
        <v>1726</v>
      </c>
    </row>
    <row r="1362" spans="2:65" s="1" customFormat="1" ht="27">
      <c r="B1362" s="41"/>
      <c r="C1362" s="63"/>
      <c r="D1362" s="208" t="s">
        <v>135</v>
      </c>
      <c r="E1362" s="63"/>
      <c r="F1362" s="209" t="s">
        <v>7161</v>
      </c>
      <c r="G1362" s="63"/>
      <c r="H1362" s="63"/>
      <c r="I1362" s="163"/>
      <c r="J1362" s="63"/>
      <c r="K1362" s="63"/>
      <c r="L1362" s="61"/>
      <c r="M1362" s="207"/>
      <c r="N1362" s="42"/>
      <c r="O1362" s="42"/>
      <c r="P1362" s="42"/>
      <c r="Q1362" s="42"/>
      <c r="R1362" s="42"/>
      <c r="S1362" s="42"/>
      <c r="T1362" s="78"/>
      <c r="AT1362" s="24" t="s">
        <v>135</v>
      </c>
      <c r="AU1362" s="24" t="s">
        <v>134</v>
      </c>
    </row>
    <row r="1363" spans="2:65" s="11" customFormat="1" ht="13.5">
      <c r="B1363" s="210"/>
      <c r="C1363" s="211"/>
      <c r="D1363" s="208" t="s">
        <v>171</v>
      </c>
      <c r="E1363" s="212" t="s">
        <v>21</v>
      </c>
      <c r="F1363" s="213" t="s">
        <v>7162</v>
      </c>
      <c r="G1363" s="211"/>
      <c r="H1363" s="214">
        <v>1</v>
      </c>
      <c r="I1363" s="215"/>
      <c r="J1363" s="211"/>
      <c r="K1363" s="211"/>
      <c r="L1363" s="216"/>
      <c r="M1363" s="217"/>
      <c r="N1363" s="218"/>
      <c r="O1363" s="218"/>
      <c r="P1363" s="218"/>
      <c r="Q1363" s="218"/>
      <c r="R1363" s="218"/>
      <c r="S1363" s="218"/>
      <c r="T1363" s="219"/>
      <c r="AT1363" s="220" t="s">
        <v>171</v>
      </c>
      <c r="AU1363" s="220" t="s">
        <v>134</v>
      </c>
      <c r="AV1363" s="11" t="s">
        <v>134</v>
      </c>
      <c r="AW1363" s="11" t="s">
        <v>33</v>
      </c>
      <c r="AX1363" s="11" t="s">
        <v>70</v>
      </c>
      <c r="AY1363" s="220" t="s">
        <v>126</v>
      </c>
    </row>
    <row r="1364" spans="2:65" s="12" customFormat="1" ht="13.5">
      <c r="B1364" s="221"/>
      <c r="C1364" s="222"/>
      <c r="D1364" s="205" t="s">
        <v>171</v>
      </c>
      <c r="E1364" s="248" t="s">
        <v>21</v>
      </c>
      <c r="F1364" s="249" t="s">
        <v>174</v>
      </c>
      <c r="G1364" s="222"/>
      <c r="H1364" s="250">
        <v>1</v>
      </c>
      <c r="I1364" s="226"/>
      <c r="J1364" s="222"/>
      <c r="K1364" s="222"/>
      <c r="L1364" s="227"/>
      <c r="M1364" s="228"/>
      <c r="N1364" s="229"/>
      <c r="O1364" s="229"/>
      <c r="P1364" s="229"/>
      <c r="Q1364" s="229"/>
      <c r="R1364" s="229"/>
      <c r="S1364" s="229"/>
      <c r="T1364" s="230"/>
      <c r="AT1364" s="231" t="s">
        <v>171</v>
      </c>
      <c r="AU1364" s="231" t="s">
        <v>134</v>
      </c>
      <c r="AV1364" s="12" t="s">
        <v>133</v>
      </c>
      <c r="AW1364" s="12" t="s">
        <v>33</v>
      </c>
      <c r="AX1364" s="12" t="s">
        <v>78</v>
      </c>
      <c r="AY1364" s="231" t="s">
        <v>126</v>
      </c>
    </row>
    <row r="1365" spans="2:65" s="1" customFormat="1" ht="22.5" customHeight="1">
      <c r="B1365" s="41"/>
      <c r="C1365" s="193" t="s">
        <v>1019</v>
      </c>
      <c r="D1365" s="193" t="s">
        <v>129</v>
      </c>
      <c r="E1365" s="194" t="s">
        <v>7163</v>
      </c>
      <c r="F1365" s="195" t="s">
        <v>7164</v>
      </c>
      <c r="G1365" s="196" t="s">
        <v>132</v>
      </c>
      <c r="H1365" s="197">
        <v>1</v>
      </c>
      <c r="I1365" s="198"/>
      <c r="J1365" s="199">
        <f>ROUND(I1365*H1365,2)</f>
        <v>0</v>
      </c>
      <c r="K1365" s="195" t="s">
        <v>21</v>
      </c>
      <c r="L1365" s="61"/>
      <c r="M1365" s="200" t="s">
        <v>21</v>
      </c>
      <c r="N1365" s="201" t="s">
        <v>42</v>
      </c>
      <c r="O1365" s="42"/>
      <c r="P1365" s="202">
        <f>O1365*H1365</f>
        <v>0</v>
      </c>
      <c r="Q1365" s="202">
        <v>0</v>
      </c>
      <c r="R1365" s="202">
        <f>Q1365*H1365</f>
        <v>0</v>
      </c>
      <c r="S1365" s="202">
        <v>0</v>
      </c>
      <c r="T1365" s="203">
        <f>S1365*H1365</f>
        <v>0</v>
      </c>
      <c r="AR1365" s="24" t="s">
        <v>133</v>
      </c>
      <c r="AT1365" s="24" t="s">
        <v>129</v>
      </c>
      <c r="AU1365" s="24" t="s">
        <v>134</v>
      </c>
      <c r="AY1365" s="24" t="s">
        <v>126</v>
      </c>
      <c r="BE1365" s="204">
        <f>IF(N1365="základní",J1365,0)</f>
        <v>0</v>
      </c>
      <c r="BF1365" s="204">
        <f>IF(N1365="snížená",J1365,0)</f>
        <v>0</v>
      </c>
      <c r="BG1365" s="204">
        <f>IF(N1365="zákl. přenesená",J1365,0)</f>
        <v>0</v>
      </c>
      <c r="BH1365" s="204">
        <f>IF(N1365="sníž. přenesená",J1365,0)</f>
        <v>0</v>
      </c>
      <c r="BI1365" s="204">
        <f>IF(N1365="nulová",J1365,0)</f>
        <v>0</v>
      </c>
      <c r="BJ1365" s="24" t="s">
        <v>134</v>
      </c>
      <c r="BK1365" s="204">
        <f>ROUND(I1365*H1365,2)</f>
        <v>0</v>
      </c>
      <c r="BL1365" s="24" t="s">
        <v>133</v>
      </c>
      <c r="BM1365" s="24" t="s">
        <v>1733</v>
      </c>
    </row>
    <row r="1366" spans="2:65" s="1" customFormat="1" ht="13.5">
      <c r="B1366" s="41"/>
      <c r="C1366" s="63"/>
      <c r="D1366" s="205" t="s">
        <v>135</v>
      </c>
      <c r="E1366" s="63"/>
      <c r="F1366" s="206" t="s">
        <v>7165</v>
      </c>
      <c r="G1366" s="63"/>
      <c r="H1366" s="63"/>
      <c r="I1366" s="163"/>
      <c r="J1366" s="63"/>
      <c r="K1366" s="63"/>
      <c r="L1366" s="61"/>
      <c r="M1366" s="207"/>
      <c r="N1366" s="42"/>
      <c r="O1366" s="42"/>
      <c r="P1366" s="42"/>
      <c r="Q1366" s="42"/>
      <c r="R1366" s="42"/>
      <c r="S1366" s="42"/>
      <c r="T1366" s="78"/>
      <c r="AT1366" s="24" t="s">
        <v>135</v>
      </c>
      <c r="AU1366" s="24" t="s">
        <v>134</v>
      </c>
    </row>
    <row r="1367" spans="2:65" s="1" customFormat="1" ht="31.5" customHeight="1">
      <c r="B1367" s="41"/>
      <c r="C1367" s="193" t="s">
        <v>1734</v>
      </c>
      <c r="D1367" s="193" t="s">
        <v>129</v>
      </c>
      <c r="E1367" s="194" t="s">
        <v>7166</v>
      </c>
      <c r="F1367" s="195" t="s">
        <v>7167</v>
      </c>
      <c r="G1367" s="196" t="s">
        <v>400</v>
      </c>
      <c r="H1367" s="197">
        <v>35</v>
      </c>
      <c r="I1367" s="198"/>
      <c r="J1367" s="199">
        <f>ROUND(I1367*H1367,2)</f>
        <v>0</v>
      </c>
      <c r="K1367" s="195" t="s">
        <v>21</v>
      </c>
      <c r="L1367" s="61"/>
      <c r="M1367" s="200" t="s">
        <v>21</v>
      </c>
      <c r="N1367" s="201" t="s">
        <v>42</v>
      </c>
      <c r="O1367" s="42"/>
      <c r="P1367" s="202">
        <f>O1367*H1367</f>
        <v>0</v>
      </c>
      <c r="Q1367" s="202">
        <v>0</v>
      </c>
      <c r="R1367" s="202">
        <f>Q1367*H1367</f>
        <v>0</v>
      </c>
      <c r="S1367" s="202">
        <v>0</v>
      </c>
      <c r="T1367" s="203">
        <f>S1367*H1367</f>
        <v>0</v>
      </c>
      <c r="AR1367" s="24" t="s">
        <v>133</v>
      </c>
      <c r="AT1367" s="24" t="s">
        <v>129</v>
      </c>
      <c r="AU1367" s="24" t="s">
        <v>134</v>
      </c>
      <c r="AY1367" s="24" t="s">
        <v>126</v>
      </c>
      <c r="BE1367" s="204">
        <f>IF(N1367="základní",J1367,0)</f>
        <v>0</v>
      </c>
      <c r="BF1367" s="204">
        <f>IF(N1367="snížená",J1367,0)</f>
        <v>0</v>
      </c>
      <c r="BG1367" s="204">
        <f>IF(N1367="zákl. přenesená",J1367,0)</f>
        <v>0</v>
      </c>
      <c r="BH1367" s="204">
        <f>IF(N1367="sníž. přenesená",J1367,0)</f>
        <v>0</v>
      </c>
      <c r="BI1367" s="204">
        <f>IF(N1367="nulová",J1367,0)</f>
        <v>0</v>
      </c>
      <c r="BJ1367" s="24" t="s">
        <v>134</v>
      </c>
      <c r="BK1367" s="204">
        <f>ROUND(I1367*H1367,2)</f>
        <v>0</v>
      </c>
      <c r="BL1367" s="24" t="s">
        <v>133</v>
      </c>
      <c r="BM1367" s="24" t="s">
        <v>1737</v>
      </c>
    </row>
    <row r="1368" spans="2:65" s="1" customFormat="1" ht="27">
      <c r="B1368" s="41"/>
      <c r="C1368" s="63"/>
      <c r="D1368" s="205" t="s">
        <v>135</v>
      </c>
      <c r="E1368" s="63"/>
      <c r="F1368" s="206" t="s">
        <v>7168</v>
      </c>
      <c r="G1368" s="63"/>
      <c r="H1368" s="63"/>
      <c r="I1368" s="163"/>
      <c r="J1368" s="63"/>
      <c r="K1368" s="63"/>
      <c r="L1368" s="61"/>
      <c r="M1368" s="207"/>
      <c r="N1368" s="42"/>
      <c r="O1368" s="42"/>
      <c r="P1368" s="42"/>
      <c r="Q1368" s="42"/>
      <c r="R1368" s="42"/>
      <c r="S1368" s="42"/>
      <c r="T1368" s="78"/>
      <c r="AT1368" s="24" t="s">
        <v>135</v>
      </c>
      <c r="AU1368" s="24" t="s">
        <v>134</v>
      </c>
    </row>
    <row r="1369" spans="2:65" s="1" customFormat="1" ht="22.5" customHeight="1">
      <c r="B1369" s="41"/>
      <c r="C1369" s="193" t="s">
        <v>1025</v>
      </c>
      <c r="D1369" s="193" t="s">
        <v>129</v>
      </c>
      <c r="E1369" s="194" t="s">
        <v>7169</v>
      </c>
      <c r="F1369" s="195" t="s">
        <v>7170</v>
      </c>
      <c r="G1369" s="196" t="s">
        <v>400</v>
      </c>
      <c r="H1369" s="197">
        <v>45</v>
      </c>
      <c r="I1369" s="198"/>
      <c r="J1369" s="199">
        <f>ROUND(I1369*H1369,2)</f>
        <v>0</v>
      </c>
      <c r="K1369" s="195" t="s">
        <v>21</v>
      </c>
      <c r="L1369" s="61"/>
      <c r="M1369" s="200" t="s">
        <v>21</v>
      </c>
      <c r="N1369" s="201" t="s">
        <v>42</v>
      </c>
      <c r="O1369" s="42"/>
      <c r="P1369" s="202">
        <f>O1369*H1369</f>
        <v>0</v>
      </c>
      <c r="Q1369" s="202">
        <v>0</v>
      </c>
      <c r="R1369" s="202">
        <f>Q1369*H1369</f>
        <v>0</v>
      </c>
      <c r="S1369" s="202">
        <v>0</v>
      </c>
      <c r="T1369" s="203">
        <f>S1369*H1369</f>
        <v>0</v>
      </c>
      <c r="AR1369" s="24" t="s">
        <v>133</v>
      </c>
      <c r="AT1369" s="24" t="s">
        <v>129</v>
      </c>
      <c r="AU1369" s="24" t="s">
        <v>134</v>
      </c>
      <c r="AY1369" s="24" t="s">
        <v>126</v>
      </c>
      <c r="BE1369" s="204">
        <f>IF(N1369="základní",J1369,0)</f>
        <v>0</v>
      </c>
      <c r="BF1369" s="204">
        <f>IF(N1369="snížená",J1369,0)</f>
        <v>0</v>
      </c>
      <c r="BG1369" s="204">
        <f>IF(N1369="zákl. přenesená",J1369,0)</f>
        <v>0</v>
      </c>
      <c r="BH1369" s="204">
        <f>IF(N1369="sníž. přenesená",J1369,0)</f>
        <v>0</v>
      </c>
      <c r="BI1369" s="204">
        <f>IF(N1369="nulová",J1369,0)</f>
        <v>0</v>
      </c>
      <c r="BJ1369" s="24" t="s">
        <v>134</v>
      </c>
      <c r="BK1369" s="204">
        <f>ROUND(I1369*H1369,2)</f>
        <v>0</v>
      </c>
      <c r="BL1369" s="24" t="s">
        <v>133</v>
      </c>
      <c r="BM1369" s="24" t="s">
        <v>1741</v>
      </c>
    </row>
    <row r="1370" spans="2:65" s="1" customFormat="1" ht="13.5">
      <c r="B1370" s="41"/>
      <c r="C1370" s="63"/>
      <c r="D1370" s="205" t="s">
        <v>135</v>
      </c>
      <c r="E1370" s="63"/>
      <c r="F1370" s="206" t="s">
        <v>7171</v>
      </c>
      <c r="G1370" s="63"/>
      <c r="H1370" s="63"/>
      <c r="I1370" s="163"/>
      <c r="J1370" s="63"/>
      <c r="K1370" s="63"/>
      <c r="L1370" s="61"/>
      <c r="M1370" s="207"/>
      <c r="N1370" s="42"/>
      <c r="O1370" s="42"/>
      <c r="P1370" s="42"/>
      <c r="Q1370" s="42"/>
      <c r="R1370" s="42"/>
      <c r="S1370" s="42"/>
      <c r="T1370" s="78"/>
      <c r="AT1370" s="24" t="s">
        <v>135</v>
      </c>
      <c r="AU1370" s="24" t="s">
        <v>134</v>
      </c>
    </row>
    <row r="1371" spans="2:65" s="1" customFormat="1" ht="22.5" customHeight="1">
      <c r="B1371" s="41"/>
      <c r="C1371" s="251" t="s">
        <v>1742</v>
      </c>
      <c r="D1371" s="251" t="s">
        <v>391</v>
      </c>
      <c r="E1371" s="252" t="s">
        <v>7172</v>
      </c>
      <c r="F1371" s="253" t="s">
        <v>7173</v>
      </c>
      <c r="G1371" s="254" t="s">
        <v>308</v>
      </c>
      <c r="H1371" s="255">
        <v>5.7119999999999997</v>
      </c>
      <c r="I1371" s="256"/>
      <c r="J1371" s="257">
        <f>ROUND(I1371*H1371,2)</f>
        <v>0</v>
      </c>
      <c r="K1371" s="253" t="s">
        <v>21</v>
      </c>
      <c r="L1371" s="258"/>
      <c r="M1371" s="259" t="s">
        <v>21</v>
      </c>
      <c r="N1371" s="260" t="s">
        <v>42</v>
      </c>
      <c r="O1371" s="42"/>
      <c r="P1371" s="202">
        <f>O1371*H1371</f>
        <v>0</v>
      </c>
      <c r="Q1371" s="202">
        <v>0</v>
      </c>
      <c r="R1371" s="202">
        <f>Q1371*H1371</f>
        <v>0</v>
      </c>
      <c r="S1371" s="202">
        <v>0</v>
      </c>
      <c r="T1371" s="203">
        <f>S1371*H1371</f>
        <v>0</v>
      </c>
      <c r="AR1371" s="24" t="s">
        <v>144</v>
      </c>
      <c r="AT1371" s="24" t="s">
        <v>391</v>
      </c>
      <c r="AU1371" s="24" t="s">
        <v>134</v>
      </c>
      <c r="AY1371" s="24" t="s">
        <v>126</v>
      </c>
      <c r="BE1371" s="204">
        <f>IF(N1371="základní",J1371,0)</f>
        <v>0</v>
      </c>
      <c r="BF1371" s="204">
        <f>IF(N1371="snížená",J1371,0)</f>
        <v>0</v>
      </c>
      <c r="BG1371" s="204">
        <f>IF(N1371="zákl. přenesená",J1371,0)</f>
        <v>0</v>
      </c>
      <c r="BH1371" s="204">
        <f>IF(N1371="sníž. přenesená",J1371,0)</f>
        <v>0</v>
      </c>
      <c r="BI1371" s="204">
        <f>IF(N1371="nulová",J1371,0)</f>
        <v>0</v>
      </c>
      <c r="BJ1371" s="24" t="s">
        <v>134</v>
      </c>
      <c r="BK1371" s="204">
        <f>ROUND(I1371*H1371,2)</f>
        <v>0</v>
      </c>
      <c r="BL1371" s="24" t="s">
        <v>133</v>
      </c>
      <c r="BM1371" s="24" t="s">
        <v>1745</v>
      </c>
    </row>
    <row r="1372" spans="2:65" s="1" customFormat="1" ht="27">
      <c r="B1372" s="41"/>
      <c r="C1372" s="63"/>
      <c r="D1372" s="205" t="s">
        <v>135</v>
      </c>
      <c r="E1372" s="63"/>
      <c r="F1372" s="206" t="s">
        <v>7174</v>
      </c>
      <c r="G1372" s="63"/>
      <c r="H1372" s="63"/>
      <c r="I1372" s="163"/>
      <c r="J1372" s="63"/>
      <c r="K1372" s="63"/>
      <c r="L1372" s="61"/>
      <c r="M1372" s="207"/>
      <c r="N1372" s="42"/>
      <c r="O1372" s="42"/>
      <c r="P1372" s="42"/>
      <c r="Q1372" s="42"/>
      <c r="R1372" s="42"/>
      <c r="S1372" s="42"/>
      <c r="T1372" s="78"/>
      <c r="AT1372" s="24" t="s">
        <v>135</v>
      </c>
      <c r="AU1372" s="24" t="s">
        <v>134</v>
      </c>
    </row>
    <row r="1373" spans="2:65" s="1" customFormat="1" ht="22.5" customHeight="1">
      <c r="B1373" s="41"/>
      <c r="C1373" s="193" t="s">
        <v>1029</v>
      </c>
      <c r="D1373" s="193" t="s">
        <v>129</v>
      </c>
      <c r="E1373" s="194" t="s">
        <v>7175</v>
      </c>
      <c r="F1373" s="195" t="s">
        <v>7176</v>
      </c>
      <c r="G1373" s="196" t="s">
        <v>169</v>
      </c>
      <c r="H1373" s="197">
        <v>56.04</v>
      </c>
      <c r="I1373" s="198"/>
      <c r="J1373" s="199">
        <f>ROUND(I1373*H1373,2)</f>
        <v>0</v>
      </c>
      <c r="K1373" s="195" t="s">
        <v>21</v>
      </c>
      <c r="L1373" s="61"/>
      <c r="M1373" s="200" t="s">
        <v>21</v>
      </c>
      <c r="N1373" s="201" t="s">
        <v>42</v>
      </c>
      <c r="O1373" s="42"/>
      <c r="P1373" s="202">
        <f>O1373*H1373</f>
        <v>0</v>
      </c>
      <c r="Q1373" s="202">
        <v>0</v>
      </c>
      <c r="R1373" s="202">
        <f>Q1373*H1373</f>
        <v>0</v>
      </c>
      <c r="S1373" s="202">
        <v>0</v>
      </c>
      <c r="T1373" s="203">
        <f>S1373*H1373</f>
        <v>0</v>
      </c>
      <c r="AR1373" s="24" t="s">
        <v>133</v>
      </c>
      <c r="AT1373" s="24" t="s">
        <v>129</v>
      </c>
      <c r="AU1373" s="24" t="s">
        <v>134</v>
      </c>
      <c r="AY1373" s="24" t="s">
        <v>126</v>
      </c>
      <c r="BE1373" s="204">
        <f>IF(N1373="základní",J1373,0)</f>
        <v>0</v>
      </c>
      <c r="BF1373" s="204">
        <f>IF(N1373="snížená",J1373,0)</f>
        <v>0</v>
      </c>
      <c r="BG1373" s="204">
        <f>IF(N1373="zákl. přenesená",J1373,0)</f>
        <v>0</v>
      </c>
      <c r="BH1373" s="204">
        <f>IF(N1373="sníž. přenesená",J1373,0)</f>
        <v>0</v>
      </c>
      <c r="BI1373" s="204">
        <f>IF(N1373="nulová",J1373,0)</f>
        <v>0</v>
      </c>
      <c r="BJ1373" s="24" t="s">
        <v>134</v>
      </c>
      <c r="BK1373" s="204">
        <f>ROUND(I1373*H1373,2)</f>
        <v>0</v>
      </c>
      <c r="BL1373" s="24" t="s">
        <v>133</v>
      </c>
      <c r="BM1373" s="24" t="s">
        <v>1748</v>
      </c>
    </row>
    <row r="1374" spans="2:65" s="1" customFormat="1" ht="13.5">
      <c r="B1374" s="41"/>
      <c r="C1374" s="63"/>
      <c r="D1374" s="205" t="s">
        <v>135</v>
      </c>
      <c r="E1374" s="63"/>
      <c r="F1374" s="206" t="s">
        <v>7177</v>
      </c>
      <c r="G1374" s="63"/>
      <c r="H1374" s="63"/>
      <c r="I1374" s="163"/>
      <c r="J1374" s="63"/>
      <c r="K1374" s="63"/>
      <c r="L1374" s="61"/>
      <c r="M1374" s="207"/>
      <c r="N1374" s="42"/>
      <c r="O1374" s="42"/>
      <c r="P1374" s="42"/>
      <c r="Q1374" s="42"/>
      <c r="R1374" s="42"/>
      <c r="S1374" s="42"/>
      <c r="T1374" s="78"/>
      <c r="AT1374" s="24" t="s">
        <v>135</v>
      </c>
      <c r="AU1374" s="24" t="s">
        <v>134</v>
      </c>
    </row>
    <row r="1375" spans="2:65" s="1" customFormat="1" ht="22.5" customHeight="1">
      <c r="B1375" s="41"/>
      <c r="C1375" s="251" t="s">
        <v>1749</v>
      </c>
      <c r="D1375" s="251" t="s">
        <v>391</v>
      </c>
      <c r="E1375" s="252" t="s">
        <v>7178</v>
      </c>
      <c r="F1375" s="253" t="s">
        <v>7179</v>
      </c>
      <c r="G1375" s="254" t="s">
        <v>308</v>
      </c>
      <c r="H1375" s="255">
        <v>0.55400000000000005</v>
      </c>
      <c r="I1375" s="256"/>
      <c r="J1375" s="257">
        <f>ROUND(I1375*H1375,2)</f>
        <v>0</v>
      </c>
      <c r="K1375" s="253" t="s">
        <v>21</v>
      </c>
      <c r="L1375" s="258"/>
      <c r="M1375" s="259" t="s">
        <v>21</v>
      </c>
      <c r="N1375" s="260" t="s">
        <v>42</v>
      </c>
      <c r="O1375" s="42"/>
      <c r="P1375" s="202">
        <f>O1375*H1375</f>
        <v>0</v>
      </c>
      <c r="Q1375" s="202">
        <v>0</v>
      </c>
      <c r="R1375" s="202">
        <f>Q1375*H1375</f>
        <v>0</v>
      </c>
      <c r="S1375" s="202">
        <v>0</v>
      </c>
      <c r="T1375" s="203">
        <f>S1375*H1375</f>
        <v>0</v>
      </c>
      <c r="AR1375" s="24" t="s">
        <v>144</v>
      </c>
      <c r="AT1375" s="24" t="s">
        <v>391</v>
      </c>
      <c r="AU1375" s="24" t="s">
        <v>134</v>
      </c>
      <c r="AY1375" s="24" t="s">
        <v>126</v>
      </c>
      <c r="BE1375" s="204">
        <f>IF(N1375="základní",J1375,0)</f>
        <v>0</v>
      </c>
      <c r="BF1375" s="204">
        <f>IF(N1375="snížená",J1375,0)</f>
        <v>0</v>
      </c>
      <c r="BG1375" s="204">
        <f>IF(N1375="zákl. přenesená",J1375,0)</f>
        <v>0</v>
      </c>
      <c r="BH1375" s="204">
        <f>IF(N1375="sníž. přenesená",J1375,0)</f>
        <v>0</v>
      </c>
      <c r="BI1375" s="204">
        <f>IF(N1375="nulová",J1375,0)</f>
        <v>0</v>
      </c>
      <c r="BJ1375" s="24" t="s">
        <v>134</v>
      </c>
      <c r="BK1375" s="204">
        <f>ROUND(I1375*H1375,2)</f>
        <v>0</v>
      </c>
      <c r="BL1375" s="24" t="s">
        <v>133</v>
      </c>
      <c r="BM1375" s="24" t="s">
        <v>1752</v>
      </c>
    </row>
    <row r="1376" spans="2:65" s="1" customFormat="1" ht="27">
      <c r="B1376" s="41"/>
      <c r="C1376" s="63"/>
      <c r="D1376" s="205" t="s">
        <v>135</v>
      </c>
      <c r="E1376" s="63"/>
      <c r="F1376" s="206" t="s">
        <v>7180</v>
      </c>
      <c r="G1376" s="63"/>
      <c r="H1376" s="63"/>
      <c r="I1376" s="163"/>
      <c r="J1376" s="63"/>
      <c r="K1376" s="63"/>
      <c r="L1376" s="61"/>
      <c r="M1376" s="207"/>
      <c r="N1376" s="42"/>
      <c r="O1376" s="42"/>
      <c r="P1376" s="42"/>
      <c r="Q1376" s="42"/>
      <c r="R1376" s="42"/>
      <c r="S1376" s="42"/>
      <c r="T1376" s="78"/>
      <c r="AT1376" s="24" t="s">
        <v>135</v>
      </c>
      <c r="AU1376" s="24" t="s">
        <v>134</v>
      </c>
    </row>
    <row r="1377" spans="2:65" s="1" customFormat="1" ht="44.25" customHeight="1">
      <c r="B1377" s="41"/>
      <c r="C1377" s="193" t="s">
        <v>1035</v>
      </c>
      <c r="D1377" s="193" t="s">
        <v>129</v>
      </c>
      <c r="E1377" s="194" t="s">
        <v>7181</v>
      </c>
      <c r="F1377" s="195" t="s">
        <v>7182</v>
      </c>
      <c r="G1377" s="196" t="s">
        <v>308</v>
      </c>
      <c r="H1377" s="197">
        <v>4.3</v>
      </c>
      <c r="I1377" s="198"/>
      <c r="J1377" s="199">
        <f>ROUND(I1377*H1377,2)</f>
        <v>0</v>
      </c>
      <c r="K1377" s="195" t="s">
        <v>21</v>
      </c>
      <c r="L1377" s="61"/>
      <c r="M1377" s="200" t="s">
        <v>21</v>
      </c>
      <c r="N1377" s="201" t="s">
        <v>42</v>
      </c>
      <c r="O1377" s="42"/>
      <c r="P1377" s="202">
        <f>O1377*H1377</f>
        <v>0</v>
      </c>
      <c r="Q1377" s="202">
        <v>0</v>
      </c>
      <c r="R1377" s="202">
        <f>Q1377*H1377</f>
        <v>0</v>
      </c>
      <c r="S1377" s="202">
        <v>0</v>
      </c>
      <c r="T1377" s="203">
        <f>S1377*H1377</f>
        <v>0</v>
      </c>
      <c r="AR1377" s="24" t="s">
        <v>133</v>
      </c>
      <c r="AT1377" s="24" t="s">
        <v>129</v>
      </c>
      <c r="AU1377" s="24" t="s">
        <v>134</v>
      </c>
      <c r="AY1377" s="24" t="s">
        <v>126</v>
      </c>
      <c r="BE1377" s="204">
        <f>IF(N1377="základní",J1377,0)</f>
        <v>0</v>
      </c>
      <c r="BF1377" s="204">
        <f>IF(N1377="snížená",J1377,0)</f>
        <v>0</v>
      </c>
      <c r="BG1377" s="204">
        <f>IF(N1377="zákl. přenesená",J1377,0)</f>
        <v>0</v>
      </c>
      <c r="BH1377" s="204">
        <f>IF(N1377="sníž. přenesená",J1377,0)</f>
        <v>0</v>
      </c>
      <c r="BI1377" s="204">
        <f>IF(N1377="nulová",J1377,0)</f>
        <v>0</v>
      </c>
      <c r="BJ1377" s="24" t="s">
        <v>134</v>
      </c>
      <c r="BK1377" s="204">
        <f>ROUND(I1377*H1377,2)</f>
        <v>0</v>
      </c>
      <c r="BL1377" s="24" t="s">
        <v>133</v>
      </c>
      <c r="BM1377" s="24" t="s">
        <v>1756</v>
      </c>
    </row>
    <row r="1378" spans="2:65" s="1" customFormat="1" ht="27">
      <c r="B1378" s="41"/>
      <c r="C1378" s="63"/>
      <c r="D1378" s="205" t="s">
        <v>135</v>
      </c>
      <c r="E1378" s="63"/>
      <c r="F1378" s="206" t="s">
        <v>7183</v>
      </c>
      <c r="G1378" s="63"/>
      <c r="H1378" s="63"/>
      <c r="I1378" s="163"/>
      <c r="J1378" s="63"/>
      <c r="K1378" s="63"/>
      <c r="L1378" s="61"/>
      <c r="M1378" s="207"/>
      <c r="N1378" s="42"/>
      <c r="O1378" s="42"/>
      <c r="P1378" s="42"/>
      <c r="Q1378" s="42"/>
      <c r="R1378" s="42"/>
      <c r="S1378" s="42"/>
      <c r="T1378" s="78"/>
      <c r="AT1378" s="24" t="s">
        <v>135</v>
      </c>
      <c r="AU1378" s="24" t="s">
        <v>134</v>
      </c>
    </row>
    <row r="1379" spans="2:65" s="1" customFormat="1" ht="22.5" customHeight="1">
      <c r="B1379" s="41"/>
      <c r="C1379" s="193" t="s">
        <v>1758</v>
      </c>
      <c r="D1379" s="193" t="s">
        <v>129</v>
      </c>
      <c r="E1379" s="194" t="s">
        <v>2912</v>
      </c>
      <c r="F1379" s="195" t="s">
        <v>2913</v>
      </c>
      <c r="G1379" s="196" t="s">
        <v>308</v>
      </c>
      <c r="H1379" s="197">
        <v>22.056000000000001</v>
      </c>
      <c r="I1379" s="198"/>
      <c r="J1379" s="199">
        <f>ROUND(I1379*H1379,2)</f>
        <v>0</v>
      </c>
      <c r="K1379" s="195" t="s">
        <v>160</v>
      </c>
      <c r="L1379" s="61"/>
      <c r="M1379" s="200" t="s">
        <v>21</v>
      </c>
      <c r="N1379" s="201" t="s">
        <v>42</v>
      </c>
      <c r="O1379" s="42"/>
      <c r="P1379" s="202">
        <f>O1379*H1379</f>
        <v>0</v>
      </c>
      <c r="Q1379" s="202">
        <v>0</v>
      </c>
      <c r="R1379" s="202">
        <f>Q1379*H1379</f>
        <v>0</v>
      </c>
      <c r="S1379" s="202">
        <v>0</v>
      </c>
      <c r="T1379" s="203">
        <f>S1379*H1379</f>
        <v>0</v>
      </c>
      <c r="AR1379" s="24" t="s">
        <v>133</v>
      </c>
      <c r="AT1379" s="24" t="s">
        <v>129</v>
      </c>
      <c r="AU1379" s="24" t="s">
        <v>134</v>
      </c>
      <c r="AY1379" s="24" t="s">
        <v>126</v>
      </c>
      <c r="BE1379" s="204">
        <f>IF(N1379="základní",J1379,0)</f>
        <v>0</v>
      </c>
      <c r="BF1379" s="204">
        <f>IF(N1379="snížená",J1379,0)</f>
        <v>0</v>
      </c>
      <c r="BG1379" s="204">
        <f>IF(N1379="zákl. přenesená",J1379,0)</f>
        <v>0</v>
      </c>
      <c r="BH1379" s="204">
        <f>IF(N1379="sníž. přenesená",J1379,0)</f>
        <v>0</v>
      </c>
      <c r="BI1379" s="204">
        <f>IF(N1379="nulová",J1379,0)</f>
        <v>0</v>
      </c>
      <c r="BJ1379" s="24" t="s">
        <v>134</v>
      </c>
      <c r="BK1379" s="204">
        <f>ROUND(I1379*H1379,2)</f>
        <v>0</v>
      </c>
      <c r="BL1379" s="24" t="s">
        <v>133</v>
      </c>
      <c r="BM1379" s="24" t="s">
        <v>1761</v>
      </c>
    </row>
    <row r="1380" spans="2:65" s="1" customFormat="1" ht="27">
      <c r="B1380" s="41"/>
      <c r="C1380" s="63"/>
      <c r="D1380" s="208" t="s">
        <v>135</v>
      </c>
      <c r="E1380" s="63"/>
      <c r="F1380" s="209" t="s">
        <v>2915</v>
      </c>
      <c r="G1380" s="63"/>
      <c r="H1380" s="63"/>
      <c r="I1380" s="163"/>
      <c r="J1380" s="63"/>
      <c r="K1380" s="63"/>
      <c r="L1380" s="61"/>
      <c r="M1380" s="207"/>
      <c r="N1380" s="42"/>
      <c r="O1380" s="42"/>
      <c r="P1380" s="42"/>
      <c r="Q1380" s="42"/>
      <c r="R1380" s="42"/>
      <c r="S1380" s="42"/>
      <c r="T1380" s="78"/>
      <c r="AT1380" s="24" t="s">
        <v>135</v>
      </c>
      <c r="AU1380" s="24" t="s">
        <v>134</v>
      </c>
    </row>
    <row r="1381" spans="2:65" s="1" customFormat="1" ht="81">
      <c r="B1381" s="41"/>
      <c r="C1381" s="63"/>
      <c r="D1381" s="208" t="s">
        <v>299</v>
      </c>
      <c r="E1381" s="63"/>
      <c r="F1381" s="236" t="s">
        <v>2916</v>
      </c>
      <c r="G1381" s="63"/>
      <c r="H1381" s="63"/>
      <c r="I1381" s="163"/>
      <c r="J1381" s="63"/>
      <c r="K1381" s="63"/>
      <c r="L1381" s="61"/>
      <c r="M1381" s="207"/>
      <c r="N1381" s="42"/>
      <c r="O1381" s="42"/>
      <c r="P1381" s="42"/>
      <c r="Q1381" s="42"/>
      <c r="R1381" s="42"/>
      <c r="S1381" s="42"/>
      <c r="T1381" s="78"/>
      <c r="AT1381" s="24" t="s">
        <v>299</v>
      </c>
      <c r="AU1381" s="24" t="s">
        <v>134</v>
      </c>
    </row>
    <row r="1382" spans="2:65" s="13" customFormat="1" ht="13.5">
      <c r="B1382" s="237"/>
      <c r="C1382" s="238"/>
      <c r="D1382" s="208" t="s">
        <v>171</v>
      </c>
      <c r="E1382" s="239" t="s">
        <v>21</v>
      </c>
      <c r="F1382" s="240" t="s">
        <v>7184</v>
      </c>
      <c r="G1382" s="238"/>
      <c r="H1382" s="241" t="s">
        <v>21</v>
      </c>
      <c r="I1382" s="242"/>
      <c r="J1382" s="238"/>
      <c r="K1382" s="238"/>
      <c r="L1382" s="243"/>
      <c r="M1382" s="244"/>
      <c r="N1382" s="245"/>
      <c r="O1382" s="245"/>
      <c r="P1382" s="245"/>
      <c r="Q1382" s="245"/>
      <c r="R1382" s="245"/>
      <c r="S1382" s="245"/>
      <c r="T1382" s="246"/>
      <c r="AT1382" s="247" t="s">
        <v>171</v>
      </c>
      <c r="AU1382" s="247" t="s">
        <v>134</v>
      </c>
      <c r="AV1382" s="13" t="s">
        <v>78</v>
      </c>
      <c r="AW1382" s="13" t="s">
        <v>33</v>
      </c>
      <c r="AX1382" s="13" t="s">
        <v>70</v>
      </c>
      <c r="AY1382" s="247" t="s">
        <v>126</v>
      </c>
    </row>
    <row r="1383" spans="2:65" s="11" customFormat="1" ht="13.5">
      <c r="B1383" s="210"/>
      <c r="C1383" s="211"/>
      <c r="D1383" s="208" t="s">
        <v>171</v>
      </c>
      <c r="E1383" s="212" t="s">
        <v>21</v>
      </c>
      <c r="F1383" s="213" t="s">
        <v>7185</v>
      </c>
      <c r="G1383" s="211"/>
      <c r="H1383" s="214">
        <v>5.7130000000000001</v>
      </c>
      <c r="I1383" s="215"/>
      <c r="J1383" s="211"/>
      <c r="K1383" s="211"/>
      <c r="L1383" s="216"/>
      <c r="M1383" s="217"/>
      <c r="N1383" s="218"/>
      <c r="O1383" s="218"/>
      <c r="P1383" s="218"/>
      <c r="Q1383" s="218"/>
      <c r="R1383" s="218"/>
      <c r="S1383" s="218"/>
      <c r="T1383" s="219"/>
      <c r="AT1383" s="220" t="s">
        <v>171</v>
      </c>
      <c r="AU1383" s="220" t="s">
        <v>134</v>
      </c>
      <c r="AV1383" s="11" t="s">
        <v>134</v>
      </c>
      <c r="AW1383" s="11" t="s">
        <v>33</v>
      </c>
      <c r="AX1383" s="11" t="s">
        <v>70</v>
      </c>
      <c r="AY1383" s="220" t="s">
        <v>126</v>
      </c>
    </row>
    <row r="1384" spans="2:65" s="13" customFormat="1" ht="13.5">
      <c r="B1384" s="237"/>
      <c r="C1384" s="238"/>
      <c r="D1384" s="208" t="s">
        <v>171</v>
      </c>
      <c r="E1384" s="239" t="s">
        <v>21</v>
      </c>
      <c r="F1384" s="240" t="s">
        <v>7186</v>
      </c>
      <c r="G1384" s="238"/>
      <c r="H1384" s="241" t="s">
        <v>21</v>
      </c>
      <c r="I1384" s="242"/>
      <c r="J1384" s="238"/>
      <c r="K1384" s="238"/>
      <c r="L1384" s="243"/>
      <c r="M1384" s="244"/>
      <c r="N1384" s="245"/>
      <c r="O1384" s="245"/>
      <c r="P1384" s="245"/>
      <c r="Q1384" s="245"/>
      <c r="R1384" s="245"/>
      <c r="S1384" s="245"/>
      <c r="T1384" s="246"/>
      <c r="AT1384" s="247" t="s">
        <v>171</v>
      </c>
      <c r="AU1384" s="247" t="s">
        <v>134</v>
      </c>
      <c r="AV1384" s="13" t="s">
        <v>78</v>
      </c>
      <c r="AW1384" s="13" t="s">
        <v>33</v>
      </c>
      <c r="AX1384" s="13" t="s">
        <v>70</v>
      </c>
      <c r="AY1384" s="247" t="s">
        <v>126</v>
      </c>
    </row>
    <row r="1385" spans="2:65" s="11" customFormat="1" ht="13.5">
      <c r="B1385" s="210"/>
      <c r="C1385" s="211"/>
      <c r="D1385" s="208" t="s">
        <v>171</v>
      </c>
      <c r="E1385" s="212" t="s">
        <v>21</v>
      </c>
      <c r="F1385" s="213" t="s">
        <v>7187</v>
      </c>
      <c r="G1385" s="211"/>
      <c r="H1385" s="214">
        <v>7.1580000000000004</v>
      </c>
      <c r="I1385" s="215"/>
      <c r="J1385" s="211"/>
      <c r="K1385" s="211"/>
      <c r="L1385" s="216"/>
      <c r="M1385" s="217"/>
      <c r="N1385" s="218"/>
      <c r="O1385" s="218"/>
      <c r="P1385" s="218"/>
      <c r="Q1385" s="218"/>
      <c r="R1385" s="218"/>
      <c r="S1385" s="218"/>
      <c r="T1385" s="219"/>
      <c r="AT1385" s="220" t="s">
        <v>171</v>
      </c>
      <c r="AU1385" s="220" t="s">
        <v>134</v>
      </c>
      <c r="AV1385" s="11" t="s">
        <v>134</v>
      </c>
      <c r="AW1385" s="11" t="s">
        <v>33</v>
      </c>
      <c r="AX1385" s="11" t="s">
        <v>70</v>
      </c>
      <c r="AY1385" s="220" t="s">
        <v>126</v>
      </c>
    </row>
    <row r="1386" spans="2:65" s="13" customFormat="1" ht="13.5">
      <c r="B1386" s="237"/>
      <c r="C1386" s="238"/>
      <c r="D1386" s="208" t="s">
        <v>171</v>
      </c>
      <c r="E1386" s="239" t="s">
        <v>21</v>
      </c>
      <c r="F1386" s="240" t="s">
        <v>7188</v>
      </c>
      <c r="G1386" s="238"/>
      <c r="H1386" s="241" t="s">
        <v>21</v>
      </c>
      <c r="I1386" s="242"/>
      <c r="J1386" s="238"/>
      <c r="K1386" s="238"/>
      <c r="L1386" s="243"/>
      <c r="M1386" s="244"/>
      <c r="N1386" s="245"/>
      <c r="O1386" s="245"/>
      <c r="P1386" s="245"/>
      <c r="Q1386" s="245"/>
      <c r="R1386" s="245"/>
      <c r="S1386" s="245"/>
      <c r="T1386" s="246"/>
      <c r="AT1386" s="247" t="s">
        <v>171</v>
      </c>
      <c r="AU1386" s="247" t="s">
        <v>134</v>
      </c>
      <c r="AV1386" s="13" t="s">
        <v>78</v>
      </c>
      <c r="AW1386" s="13" t="s">
        <v>33</v>
      </c>
      <c r="AX1386" s="13" t="s">
        <v>70</v>
      </c>
      <c r="AY1386" s="247" t="s">
        <v>126</v>
      </c>
    </row>
    <row r="1387" spans="2:65" s="11" customFormat="1" ht="13.5">
      <c r="B1387" s="210"/>
      <c r="C1387" s="211"/>
      <c r="D1387" s="208" t="s">
        <v>171</v>
      </c>
      <c r="E1387" s="212" t="s">
        <v>21</v>
      </c>
      <c r="F1387" s="213" t="s">
        <v>7189</v>
      </c>
      <c r="G1387" s="211"/>
      <c r="H1387" s="214">
        <v>3.605</v>
      </c>
      <c r="I1387" s="215"/>
      <c r="J1387" s="211"/>
      <c r="K1387" s="211"/>
      <c r="L1387" s="216"/>
      <c r="M1387" s="217"/>
      <c r="N1387" s="218"/>
      <c r="O1387" s="218"/>
      <c r="P1387" s="218"/>
      <c r="Q1387" s="218"/>
      <c r="R1387" s="218"/>
      <c r="S1387" s="218"/>
      <c r="T1387" s="219"/>
      <c r="AT1387" s="220" t="s">
        <v>171</v>
      </c>
      <c r="AU1387" s="220" t="s">
        <v>134</v>
      </c>
      <c r="AV1387" s="11" t="s">
        <v>134</v>
      </c>
      <c r="AW1387" s="11" t="s">
        <v>33</v>
      </c>
      <c r="AX1387" s="11" t="s">
        <v>70</v>
      </c>
      <c r="AY1387" s="220" t="s">
        <v>126</v>
      </c>
    </row>
    <row r="1388" spans="2:65" s="13" customFormat="1" ht="13.5">
      <c r="B1388" s="237"/>
      <c r="C1388" s="238"/>
      <c r="D1388" s="208" t="s">
        <v>171</v>
      </c>
      <c r="E1388" s="239" t="s">
        <v>21</v>
      </c>
      <c r="F1388" s="240" t="s">
        <v>7190</v>
      </c>
      <c r="G1388" s="238"/>
      <c r="H1388" s="241" t="s">
        <v>21</v>
      </c>
      <c r="I1388" s="242"/>
      <c r="J1388" s="238"/>
      <c r="K1388" s="238"/>
      <c r="L1388" s="243"/>
      <c r="M1388" s="244"/>
      <c r="N1388" s="245"/>
      <c r="O1388" s="245"/>
      <c r="P1388" s="245"/>
      <c r="Q1388" s="245"/>
      <c r="R1388" s="245"/>
      <c r="S1388" s="245"/>
      <c r="T1388" s="246"/>
      <c r="AT1388" s="247" t="s">
        <v>171</v>
      </c>
      <c r="AU1388" s="247" t="s">
        <v>134</v>
      </c>
      <c r="AV1388" s="13" t="s">
        <v>78</v>
      </c>
      <c r="AW1388" s="13" t="s">
        <v>33</v>
      </c>
      <c r="AX1388" s="13" t="s">
        <v>70</v>
      </c>
      <c r="AY1388" s="247" t="s">
        <v>126</v>
      </c>
    </row>
    <row r="1389" spans="2:65" s="11" customFormat="1" ht="13.5">
      <c r="B1389" s="210"/>
      <c r="C1389" s="211"/>
      <c r="D1389" s="208" t="s">
        <v>171</v>
      </c>
      <c r="E1389" s="212" t="s">
        <v>21</v>
      </c>
      <c r="F1389" s="213" t="s">
        <v>7191</v>
      </c>
      <c r="G1389" s="211"/>
      <c r="H1389" s="214">
        <v>0.55400000000000005</v>
      </c>
      <c r="I1389" s="215"/>
      <c r="J1389" s="211"/>
      <c r="K1389" s="211"/>
      <c r="L1389" s="216"/>
      <c r="M1389" s="217"/>
      <c r="N1389" s="218"/>
      <c r="O1389" s="218"/>
      <c r="P1389" s="218"/>
      <c r="Q1389" s="218"/>
      <c r="R1389" s="218"/>
      <c r="S1389" s="218"/>
      <c r="T1389" s="219"/>
      <c r="AT1389" s="220" t="s">
        <v>171</v>
      </c>
      <c r="AU1389" s="220" t="s">
        <v>134</v>
      </c>
      <c r="AV1389" s="11" t="s">
        <v>134</v>
      </c>
      <c r="AW1389" s="11" t="s">
        <v>33</v>
      </c>
      <c r="AX1389" s="11" t="s">
        <v>70</v>
      </c>
      <c r="AY1389" s="220" t="s">
        <v>126</v>
      </c>
    </row>
    <row r="1390" spans="2:65" s="13" customFormat="1" ht="13.5">
      <c r="B1390" s="237"/>
      <c r="C1390" s="238"/>
      <c r="D1390" s="208" t="s">
        <v>171</v>
      </c>
      <c r="E1390" s="239" t="s">
        <v>21</v>
      </c>
      <c r="F1390" s="240" t="s">
        <v>7192</v>
      </c>
      <c r="G1390" s="238"/>
      <c r="H1390" s="241" t="s">
        <v>21</v>
      </c>
      <c r="I1390" s="242"/>
      <c r="J1390" s="238"/>
      <c r="K1390" s="238"/>
      <c r="L1390" s="243"/>
      <c r="M1390" s="244"/>
      <c r="N1390" s="245"/>
      <c r="O1390" s="245"/>
      <c r="P1390" s="245"/>
      <c r="Q1390" s="245"/>
      <c r="R1390" s="245"/>
      <c r="S1390" s="245"/>
      <c r="T1390" s="246"/>
      <c r="AT1390" s="247" t="s">
        <v>171</v>
      </c>
      <c r="AU1390" s="247" t="s">
        <v>134</v>
      </c>
      <c r="AV1390" s="13" t="s">
        <v>78</v>
      </c>
      <c r="AW1390" s="13" t="s">
        <v>33</v>
      </c>
      <c r="AX1390" s="13" t="s">
        <v>70</v>
      </c>
      <c r="AY1390" s="247" t="s">
        <v>126</v>
      </c>
    </row>
    <row r="1391" spans="2:65" s="11" customFormat="1" ht="13.5">
      <c r="B1391" s="210"/>
      <c r="C1391" s="211"/>
      <c r="D1391" s="208" t="s">
        <v>171</v>
      </c>
      <c r="E1391" s="212" t="s">
        <v>21</v>
      </c>
      <c r="F1391" s="213" t="s">
        <v>7193</v>
      </c>
      <c r="G1391" s="211"/>
      <c r="H1391" s="214">
        <v>4.4000000000000004</v>
      </c>
      <c r="I1391" s="215"/>
      <c r="J1391" s="211"/>
      <c r="K1391" s="211"/>
      <c r="L1391" s="216"/>
      <c r="M1391" s="217"/>
      <c r="N1391" s="218"/>
      <c r="O1391" s="218"/>
      <c r="P1391" s="218"/>
      <c r="Q1391" s="218"/>
      <c r="R1391" s="218"/>
      <c r="S1391" s="218"/>
      <c r="T1391" s="219"/>
      <c r="AT1391" s="220" t="s">
        <v>171</v>
      </c>
      <c r="AU1391" s="220" t="s">
        <v>134</v>
      </c>
      <c r="AV1391" s="11" t="s">
        <v>134</v>
      </c>
      <c r="AW1391" s="11" t="s">
        <v>33</v>
      </c>
      <c r="AX1391" s="11" t="s">
        <v>70</v>
      </c>
      <c r="AY1391" s="220" t="s">
        <v>126</v>
      </c>
    </row>
    <row r="1392" spans="2:65" s="13" customFormat="1" ht="13.5">
      <c r="B1392" s="237"/>
      <c r="C1392" s="238"/>
      <c r="D1392" s="208" t="s">
        <v>171</v>
      </c>
      <c r="E1392" s="239" t="s">
        <v>21</v>
      </c>
      <c r="F1392" s="240" t="s">
        <v>7194</v>
      </c>
      <c r="G1392" s="238"/>
      <c r="H1392" s="241" t="s">
        <v>21</v>
      </c>
      <c r="I1392" s="242"/>
      <c r="J1392" s="238"/>
      <c r="K1392" s="238"/>
      <c r="L1392" s="243"/>
      <c r="M1392" s="244"/>
      <c r="N1392" s="245"/>
      <c r="O1392" s="245"/>
      <c r="P1392" s="245"/>
      <c r="Q1392" s="245"/>
      <c r="R1392" s="245"/>
      <c r="S1392" s="245"/>
      <c r="T1392" s="246"/>
      <c r="AT1392" s="247" t="s">
        <v>171</v>
      </c>
      <c r="AU1392" s="247" t="s">
        <v>134</v>
      </c>
      <c r="AV1392" s="13" t="s">
        <v>78</v>
      </c>
      <c r="AW1392" s="13" t="s">
        <v>33</v>
      </c>
      <c r="AX1392" s="13" t="s">
        <v>70</v>
      </c>
      <c r="AY1392" s="247" t="s">
        <v>126</v>
      </c>
    </row>
    <row r="1393" spans="2:65" s="11" customFormat="1" ht="13.5">
      <c r="B1393" s="210"/>
      <c r="C1393" s="211"/>
      <c r="D1393" s="208" t="s">
        <v>171</v>
      </c>
      <c r="E1393" s="212" t="s">
        <v>21</v>
      </c>
      <c r="F1393" s="213" t="s">
        <v>7195</v>
      </c>
      <c r="G1393" s="211"/>
      <c r="H1393" s="214">
        <v>0.224</v>
      </c>
      <c r="I1393" s="215"/>
      <c r="J1393" s="211"/>
      <c r="K1393" s="211"/>
      <c r="L1393" s="216"/>
      <c r="M1393" s="217"/>
      <c r="N1393" s="218"/>
      <c r="O1393" s="218"/>
      <c r="P1393" s="218"/>
      <c r="Q1393" s="218"/>
      <c r="R1393" s="218"/>
      <c r="S1393" s="218"/>
      <c r="T1393" s="219"/>
      <c r="AT1393" s="220" t="s">
        <v>171</v>
      </c>
      <c r="AU1393" s="220" t="s">
        <v>134</v>
      </c>
      <c r="AV1393" s="11" t="s">
        <v>134</v>
      </c>
      <c r="AW1393" s="11" t="s">
        <v>33</v>
      </c>
      <c r="AX1393" s="11" t="s">
        <v>70</v>
      </c>
      <c r="AY1393" s="220" t="s">
        <v>126</v>
      </c>
    </row>
    <row r="1394" spans="2:65" s="13" customFormat="1" ht="13.5">
      <c r="B1394" s="237"/>
      <c r="C1394" s="238"/>
      <c r="D1394" s="208" t="s">
        <v>171</v>
      </c>
      <c r="E1394" s="239" t="s">
        <v>21</v>
      </c>
      <c r="F1394" s="240" t="s">
        <v>7196</v>
      </c>
      <c r="G1394" s="238"/>
      <c r="H1394" s="241" t="s">
        <v>21</v>
      </c>
      <c r="I1394" s="242"/>
      <c r="J1394" s="238"/>
      <c r="K1394" s="238"/>
      <c r="L1394" s="243"/>
      <c r="M1394" s="244"/>
      <c r="N1394" s="245"/>
      <c r="O1394" s="245"/>
      <c r="P1394" s="245"/>
      <c r="Q1394" s="245"/>
      <c r="R1394" s="245"/>
      <c r="S1394" s="245"/>
      <c r="T1394" s="246"/>
      <c r="AT1394" s="247" t="s">
        <v>171</v>
      </c>
      <c r="AU1394" s="247" t="s">
        <v>134</v>
      </c>
      <c r="AV1394" s="13" t="s">
        <v>78</v>
      </c>
      <c r="AW1394" s="13" t="s">
        <v>33</v>
      </c>
      <c r="AX1394" s="13" t="s">
        <v>70</v>
      </c>
      <c r="AY1394" s="247" t="s">
        <v>126</v>
      </c>
    </row>
    <row r="1395" spans="2:65" s="11" customFormat="1" ht="13.5">
      <c r="B1395" s="210"/>
      <c r="C1395" s="211"/>
      <c r="D1395" s="208" t="s">
        <v>171</v>
      </c>
      <c r="E1395" s="212" t="s">
        <v>21</v>
      </c>
      <c r="F1395" s="213" t="s">
        <v>7197</v>
      </c>
      <c r="G1395" s="211"/>
      <c r="H1395" s="214">
        <v>0.03</v>
      </c>
      <c r="I1395" s="215"/>
      <c r="J1395" s="211"/>
      <c r="K1395" s="211"/>
      <c r="L1395" s="216"/>
      <c r="M1395" s="217"/>
      <c r="N1395" s="218"/>
      <c r="O1395" s="218"/>
      <c r="P1395" s="218"/>
      <c r="Q1395" s="218"/>
      <c r="R1395" s="218"/>
      <c r="S1395" s="218"/>
      <c r="T1395" s="219"/>
      <c r="AT1395" s="220" t="s">
        <v>171</v>
      </c>
      <c r="AU1395" s="220" t="s">
        <v>134</v>
      </c>
      <c r="AV1395" s="11" t="s">
        <v>134</v>
      </c>
      <c r="AW1395" s="11" t="s">
        <v>33</v>
      </c>
      <c r="AX1395" s="11" t="s">
        <v>70</v>
      </c>
      <c r="AY1395" s="220" t="s">
        <v>126</v>
      </c>
    </row>
    <row r="1396" spans="2:65" s="13" customFormat="1" ht="13.5">
      <c r="B1396" s="237"/>
      <c r="C1396" s="238"/>
      <c r="D1396" s="208" t="s">
        <v>171</v>
      </c>
      <c r="E1396" s="239" t="s">
        <v>21</v>
      </c>
      <c r="F1396" s="240" t="s">
        <v>7198</v>
      </c>
      <c r="G1396" s="238"/>
      <c r="H1396" s="241" t="s">
        <v>21</v>
      </c>
      <c r="I1396" s="242"/>
      <c r="J1396" s="238"/>
      <c r="K1396" s="238"/>
      <c r="L1396" s="243"/>
      <c r="M1396" s="244"/>
      <c r="N1396" s="245"/>
      <c r="O1396" s="245"/>
      <c r="P1396" s="245"/>
      <c r="Q1396" s="245"/>
      <c r="R1396" s="245"/>
      <c r="S1396" s="245"/>
      <c r="T1396" s="246"/>
      <c r="AT1396" s="247" t="s">
        <v>171</v>
      </c>
      <c r="AU1396" s="247" t="s">
        <v>134</v>
      </c>
      <c r="AV1396" s="13" t="s">
        <v>78</v>
      </c>
      <c r="AW1396" s="13" t="s">
        <v>33</v>
      </c>
      <c r="AX1396" s="13" t="s">
        <v>70</v>
      </c>
      <c r="AY1396" s="247" t="s">
        <v>126</v>
      </c>
    </row>
    <row r="1397" spans="2:65" s="11" customFormat="1" ht="13.5">
      <c r="B1397" s="210"/>
      <c r="C1397" s="211"/>
      <c r="D1397" s="208" t="s">
        <v>171</v>
      </c>
      <c r="E1397" s="212" t="s">
        <v>21</v>
      </c>
      <c r="F1397" s="213" t="s">
        <v>7199</v>
      </c>
      <c r="G1397" s="211"/>
      <c r="H1397" s="214">
        <v>0.372</v>
      </c>
      <c r="I1397" s="215"/>
      <c r="J1397" s="211"/>
      <c r="K1397" s="211"/>
      <c r="L1397" s="216"/>
      <c r="M1397" s="217"/>
      <c r="N1397" s="218"/>
      <c r="O1397" s="218"/>
      <c r="P1397" s="218"/>
      <c r="Q1397" s="218"/>
      <c r="R1397" s="218"/>
      <c r="S1397" s="218"/>
      <c r="T1397" s="219"/>
      <c r="AT1397" s="220" t="s">
        <v>171</v>
      </c>
      <c r="AU1397" s="220" t="s">
        <v>134</v>
      </c>
      <c r="AV1397" s="11" t="s">
        <v>134</v>
      </c>
      <c r="AW1397" s="11" t="s">
        <v>33</v>
      </c>
      <c r="AX1397" s="11" t="s">
        <v>70</v>
      </c>
      <c r="AY1397" s="220" t="s">
        <v>126</v>
      </c>
    </row>
    <row r="1398" spans="2:65" s="12" customFormat="1" ht="13.5">
      <c r="B1398" s="221"/>
      <c r="C1398" s="222"/>
      <c r="D1398" s="205" t="s">
        <v>171</v>
      </c>
      <c r="E1398" s="248" t="s">
        <v>21</v>
      </c>
      <c r="F1398" s="249" t="s">
        <v>174</v>
      </c>
      <c r="G1398" s="222"/>
      <c r="H1398" s="250">
        <v>22.056000000000001</v>
      </c>
      <c r="I1398" s="226"/>
      <c r="J1398" s="222"/>
      <c r="K1398" s="222"/>
      <c r="L1398" s="227"/>
      <c r="M1398" s="228"/>
      <c r="N1398" s="229"/>
      <c r="O1398" s="229"/>
      <c r="P1398" s="229"/>
      <c r="Q1398" s="229"/>
      <c r="R1398" s="229"/>
      <c r="S1398" s="229"/>
      <c r="T1398" s="230"/>
      <c r="AT1398" s="231" t="s">
        <v>171</v>
      </c>
      <c r="AU1398" s="231" t="s">
        <v>134</v>
      </c>
      <c r="AV1398" s="12" t="s">
        <v>133</v>
      </c>
      <c r="AW1398" s="12" t="s">
        <v>33</v>
      </c>
      <c r="AX1398" s="12" t="s">
        <v>78</v>
      </c>
      <c r="AY1398" s="231" t="s">
        <v>126</v>
      </c>
    </row>
    <row r="1399" spans="2:65" s="1" customFormat="1" ht="22.5" customHeight="1">
      <c r="B1399" s="41"/>
      <c r="C1399" s="193" t="s">
        <v>1040</v>
      </c>
      <c r="D1399" s="193" t="s">
        <v>129</v>
      </c>
      <c r="E1399" s="194" t="s">
        <v>7200</v>
      </c>
      <c r="F1399" s="195" t="s">
        <v>7201</v>
      </c>
      <c r="G1399" s="196" t="s">
        <v>400</v>
      </c>
      <c r="H1399" s="197">
        <v>1.0049999999999999</v>
      </c>
      <c r="I1399" s="198"/>
      <c r="J1399" s="199">
        <f>ROUND(I1399*H1399,2)</f>
        <v>0</v>
      </c>
      <c r="K1399" s="195" t="s">
        <v>21</v>
      </c>
      <c r="L1399" s="61"/>
      <c r="M1399" s="200" t="s">
        <v>21</v>
      </c>
      <c r="N1399" s="201" t="s">
        <v>42</v>
      </c>
      <c r="O1399" s="42"/>
      <c r="P1399" s="202">
        <f>O1399*H1399</f>
        <v>0</v>
      </c>
      <c r="Q1399" s="202">
        <v>0</v>
      </c>
      <c r="R1399" s="202">
        <f>Q1399*H1399</f>
        <v>0</v>
      </c>
      <c r="S1399" s="202">
        <v>0</v>
      </c>
      <c r="T1399" s="203">
        <f>S1399*H1399</f>
        <v>0</v>
      </c>
      <c r="AR1399" s="24" t="s">
        <v>133</v>
      </c>
      <c r="AT1399" s="24" t="s">
        <v>129</v>
      </c>
      <c r="AU1399" s="24" t="s">
        <v>134</v>
      </c>
      <c r="AY1399" s="24" t="s">
        <v>126</v>
      </c>
      <c r="BE1399" s="204">
        <f>IF(N1399="základní",J1399,0)</f>
        <v>0</v>
      </c>
      <c r="BF1399" s="204">
        <f>IF(N1399="snížená",J1399,0)</f>
        <v>0</v>
      </c>
      <c r="BG1399" s="204">
        <f>IF(N1399="zákl. přenesená",J1399,0)</f>
        <v>0</v>
      </c>
      <c r="BH1399" s="204">
        <f>IF(N1399="sníž. přenesená",J1399,0)</f>
        <v>0</v>
      </c>
      <c r="BI1399" s="204">
        <f>IF(N1399="nulová",J1399,0)</f>
        <v>0</v>
      </c>
      <c r="BJ1399" s="24" t="s">
        <v>134</v>
      </c>
      <c r="BK1399" s="204">
        <f>ROUND(I1399*H1399,2)</f>
        <v>0</v>
      </c>
      <c r="BL1399" s="24" t="s">
        <v>133</v>
      </c>
      <c r="BM1399" s="24" t="s">
        <v>1770</v>
      </c>
    </row>
    <row r="1400" spans="2:65" s="1" customFormat="1" ht="13.5">
      <c r="B1400" s="41"/>
      <c r="C1400" s="63"/>
      <c r="D1400" s="208" t="s">
        <v>135</v>
      </c>
      <c r="E1400" s="63"/>
      <c r="F1400" s="209" t="s">
        <v>7202</v>
      </c>
      <c r="G1400" s="63"/>
      <c r="H1400" s="63"/>
      <c r="I1400" s="163"/>
      <c r="J1400" s="63"/>
      <c r="K1400" s="63"/>
      <c r="L1400" s="61"/>
      <c r="M1400" s="207"/>
      <c r="N1400" s="42"/>
      <c r="O1400" s="42"/>
      <c r="P1400" s="42"/>
      <c r="Q1400" s="42"/>
      <c r="R1400" s="42"/>
      <c r="S1400" s="42"/>
      <c r="T1400" s="78"/>
      <c r="AT1400" s="24" t="s">
        <v>135</v>
      </c>
      <c r="AU1400" s="24" t="s">
        <v>134</v>
      </c>
    </row>
    <row r="1401" spans="2:65" s="13" customFormat="1" ht="13.5">
      <c r="B1401" s="237"/>
      <c r="C1401" s="238"/>
      <c r="D1401" s="208" t="s">
        <v>171</v>
      </c>
      <c r="E1401" s="239" t="s">
        <v>21</v>
      </c>
      <c r="F1401" s="240" t="s">
        <v>7203</v>
      </c>
      <c r="G1401" s="238"/>
      <c r="H1401" s="241" t="s">
        <v>21</v>
      </c>
      <c r="I1401" s="242"/>
      <c r="J1401" s="238"/>
      <c r="K1401" s="238"/>
      <c r="L1401" s="243"/>
      <c r="M1401" s="244"/>
      <c r="N1401" s="245"/>
      <c r="O1401" s="245"/>
      <c r="P1401" s="245"/>
      <c r="Q1401" s="245"/>
      <c r="R1401" s="245"/>
      <c r="S1401" s="245"/>
      <c r="T1401" s="246"/>
      <c r="AT1401" s="247" t="s">
        <v>171</v>
      </c>
      <c r="AU1401" s="247" t="s">
        <v>134</v>
      </c>
      <c r="AV1401" s="13" t="s">
        <v>78</v>
      </c>
      <c r="AW1401" s="13" t="s">
        <v>33</v>
      </c>
      <c r="AX1401" s="13" t="s">
        <v>70</v>
      </c>
      <c r="AY1401" s="247" t="s">
        <v>126</v>
      </c>
    </row>
    <row r="1402" spans="2:65" s="13" customFormat="1" ht="13.5">
      <c r="B1402" s="237"/>
      <c r="C1402" s="238"/>
      <c r="D1402" s="208" t="s">
        <v>171</v>
      </c>
      <c r="E1402" s="239" t="s">
        <v>21</v>
      </c>
      <c r="F1402" s="240" t="s">
        <v>7204</v>
      </c>
      <c r="G1402" s="238"/>
      <c r="H1402" s="241" t="s">
        <v>21</v>
      </c>
      <c r="I1402" s="242"/>
      <c r="J1402" s="238"/>
      <c r="K1402" s="238"/>
      <c r="L1402" s="243"/>
      <c r="M1402" s="244"/>
      <c r="N1402" s="245"/>
      <c r="O1402" s="245"/>
      <c r="P1402" s="245"/>
      <c r="Q1402" s="245"/>
      <c r="R1402" s="245"/>
      <c r="S1402" s="245"/>
      <c r="T1402" s="246"/>
      <c r="AT1402" s="247" t="s">
        <v>171</v>
      </c>
      <c r="AU1402" s="247" t="s">
        <v>134</v>
      </c>
      <c r="AV1402" s="13" t="s">
        <v>78</v>
      </c>
      <c r="AW1402" s="13" t="s">
        <v>33</v>
      </c>
      <c r="AX1402" s="13" t="s">
        <v>70</v>
      </c>
      <c r="AY1402" s="247" t="s">
        <v>126</v>
      </c>
    </row>
    <row r="1403" spans="2:65" s="11" customFormat="1" ht="13.5">
      <c r="B1403" s="210"/>
      <c r="C1403" s="211"/>
      <c r="D1403" s="208" t="s">
        <v>171</v>
      </c>
      <c r="E1403" s="212" t="s">
        <v>21</v>
      </c>
      <c r="F1403" s="213" t="s">
        <v>7205</v>
      </c>
      <c r="G1403" s="211"/>
      <c r="H1403" s="214">
        <v>1.0049999999999999</v>
      </c>
      <c r="I1403" s="215"/>
      <c r="J1403" s="211"/>
      <c r="K1403" s="211"/>
      <c r="L1403" s="216"/>
      <c r="M1403" s="217"/>
      <c r="N1403" s="218"/>
      <c r="O1403" s="218"/>
      <c r="P1403" s="218"/>
      <c r="Q1403" s="218"/>
      <c r="R1403" s="218"/>
      <c r="S1403" s="218"/>
      <c r="T1403" s="219"/>
      <c r="AT1403" s="220" t="s">
        <v>171</v>
      </c>
      <c r="AU1403" s="220" t="s">
        <v>134</v>
      </c>
      <c r="AV1403" s="11" t="s">
        <v>134</v>
      </c>
      <c r="AW1403" s="11" t="s">
        <v>33</v>
      </c>
      <c r="AX1403" s="11" t="s">
        <v>70</v>
      </c>
      <c r="AY1403" s="220" t="s">
        <v>126</v>
      </c>
    </row>
    <row r="1404" spans="2:65" s="12" customFormat="1" ht="13.5">
      <c r="B1404" s="221"/>
      <c r="C1404" s="222"/>
      <c r="D1404" s="205" t="s">
        <v>171</v>
      </c>
      <c r="E1404" s="248" t="s">
        <v>21</v>
      </c>
      <c r="F1404" s="249" t="s">
        <v>174</v>
      </c>
      <c r="G1404" s="222"/>
      <c r="H1404" s="250">
        <v>1.0049999999999999</v>
      </c>
      <c r="I1404" s="226"/>
      <c r="J1404" s="222"/>
      <c r="K1404" s="222"/>
      <c r="L1404" s="227"/>
      <c r="M1404" s="228"/>
      <c r="N1404" s="229"/>
      <c r="O1404" s="229"/>
      <c r="P1404" s="229"/>
      <c r="Q1404" s="229"/>
      <c r="R1404" s="229"/>
      <c r="S1404" s="229"/>
      <c r="T1404" s="230"/>
      <c r="AT1404" s="231" t="s">
        <v>171</v>
      </c>
      <c r="AU1404" s="231" t="s">
        <v>134</v>
      </c>
      <c r="AV1404" s="12" t="s">
        <v>133</v>
      </c>
      <c r="AW1404" s="12" t="s">
        <v>33</v>
      </c>
      <c r="AX1404" s="12" t="s">
        <v>78</v>
      </c>
      <c r="AY1404" s="231" t="s">
        <v>126</v>
      </c>
    </row>
    <row r="1405" spans="2:65" s="1" customFormat="1" ht="22.5" customHeight="1">
      <c r="B1405" s="41"/>
      <c r="C1405" s="193" t="s">
        <v>1771</v>
      </c>
      <c r="D1405" s="193" t="s">
        <v>129</v>
      </c>
      <c r="E1405" s="194" t="s">
        <v>7206</v>
      </c>
      <c r="F1405" s="195" t="s">
        <v>7207</v>
      </c>
      <c r="G1405" s="196" t="s">
        <v>400</v>
      </c>
      <c r="H1405" s="197">
        <v>359.762</v>
      </c>
      <c r="I1405" s="198"/>
      <c r="J1405" s="199">
        <f>ROUND(I1405*H1405,2)</f>
        <v>0</v>
      </c>
      <c r="K1405" s="195" t="s">
        <v>160</v>
      </c>
      <c r="L1405" s="61"/>
      <c r="M1405" s="200" t="s">
        <v>21</v>
      </c>
      <c r="N1405" s="201" t="s">
        <v>42</v>
      </c>
      <c r="O1405" s="42"/>
      <c r="P1405" s="202">
        <f>O1405*H1405</f>
        <v>0</v>
      </c>
      <c r="Q1405" s="202">
        <v>0</v>
      </c>
      <c r="R1405" s="202">
        <f>Q1405*H1405</f>
        <v>0</v>
      </c>
      <c r="S1405" s="202">
        <v>0</v>
      </c>
      <c r="T1405" s="203">
        <f>S1405*H1405</f>
        <v>0</v>
      </c>
      <c r="AR1405" s="24" t="s">
        <v>133</v>
      </c>
      <c r="AT1405" s="24" t="s">
        <v>129</v>
      </c>
      <c r="AU1405" s="24" t="s">
        <v>134</v>
      </c>
      <c r="AY1405" s="24" t="s">
        <v>126</v>
      </c>
      <c r="BE1405" s="204">
        <f>IF(N1405="základní",J1405,0)</f>
        <v>0</v>
      </c>
      <c r="BF1405" s="204">
        <f>IF(N1405="snížená",J1405,0)</f>
        <v>0</v>
      </c>
      <c r="BG1405" s="204">
        <f>IF(N1405="zákl. přenesená",J1405,0)</f>
        <v>0</v>
      </c>
      <c r="BH1405" s="204">
        <f>IF(N1405="sníž. přenesená",J1405,0)</f>
        <v>0</v>
      </c>
      <c r="BI1405" s="204">
        <f>IF(N1405="nulová",J1405,0)</f>
        <v>0</v>
      </c>
      <c r="BJ1405" s="24" t="s">
        <v>134</v>
      </c>
      <c r="BK1405" s="204">
        <f>ROUND(I1405*H1405,2)</f>
        <v>0</v>
      </c>
      <c r="BL1405" s="24" t="s">
        <v>133</v>
      </c>
      <c r="BM1405" s="24" t="s">
        <v>1774</v>
      </c>
    </row>
    <row r="1406" spans="2:65" s="1" customFormat="1" ht="27">
      <c r="B1406" s="41"/>
      <c r="C1406" s="63"/>
      <c r="D1406" s="208" t="s">
        <v>135</v>
      </c>
      <c r="E1406" s="63"/>
      <c r="F1406" s="209" t="s">
        <v>7208</v>
      </c>
      <c r="G1406" s="63"/>
      <c r="H1406" s="63"/>
      <c r="I1406" s="163"/>
      <c r="J1406" s="63"/>
      <c r="K1406" s="63"/>
      <c r="L1406" s="61"/>
      <c r="M1406" s="207"/>
      <c r="N1406" s="42"/>
      <c r="O1406" s="42"/>
      <c r="P1406" s="42"/>
      <c r="Q1406" s="42"/>
      <c r="R1406" s="42"/>
      <c r="S1406" s="42"/>
      <c r="T1406" s="78"/>
      <c r="AT1406" s="24" t="s">
        <v>135</v>
      </c>
      <c r="AU1406" s="24" t="s">
        <v>134</v>
      </c>
    </row>
    <row r="1407" spans="2:65" s="1" customFormat="1" ht="54">
      <c r="B1407" s="41"/>
      <c r="C1407" s="63"/>
      <c r="D1407" s="208" t="s">
        <v>299</v>
      </c>
      <c r="E1407" s="63"/>
      <c r="F1407" s="236" t="s">
        <v>2896</v>
      </c>
      <c r="G1407" s="63"/>
      <c r="H1407" s="63"/>
      <c r="I1407" s="163"/>
      <c r="J1407" s="63"/>
      <c r="K1407" s="63"/>
      <c r="L1407" s="61"/>
      <c r="M1407" s="207"/>
      <c r="N1407" s="42"/>
      <c r="O1407" s="42"/>
      <c r="P1407" s="42"/>
      <c r="Q1407" s="42"/>
      <c r="R1407" s="42"/>
      <c r="S1407" s="42"/>
      <c r="T1407" s="78"/>
      <c r="AT1407" s="24" t="s">
        <v>299</v>
      </c>
      <c r="AU1407" s="24" t="s">
        <v>134</v>
      </c>
    </row>
    <row r="1408" spans="2:65" s="11" customFormat="1" ht="13.5">
      <c r="B1408" s="210"/>
      <c r="C1408" s="211"/>
      <c r="D1408" s="208" t="s">
        <v>171</v>
      </c>
      <c r="E1408" s="212" t="s">
        <v>21</v>
      </c>
      <c r="F1408" s="213" t="s">
        <v>7209</v>
      </c>
      <c r="G1408" s="211"/>
      <c r="H1408" s="214">
        <v>0.76200000000000001</v>
      </c>
      <c r="I1408" s="215"/>
      <c r="J1408" s="211"/>
      <c r="K1408" s="211"/>
      <c r="L1408" s="216"/>
      <c r="M1408" s="217"/>
      <c r="N1408" s="218"/>
      <c r="O1408" s="218"/>
      <c r="P1408" s="218"/>
      <c r="Q1408" s="218"/>
      <c r="R1408" s="218"/>
      <c r="S1408" s="218"/>
      <c r="T1408" s="219"/>
      <c r="AT1408" s="220" t="s">
        <v>171</v>
      </c>
      <c r="AU1408" s="220" t="s">
        <v>134</v>
      </c>
      <c r="AV1408" s="11" t="s">
        <v>134</v>
      </c>
      <c r="AW1408" s="11" t="s">
        <v>33</v>
      </c>
      <c r="AX1408" s="11" t="s">
        <v>70</v>
      </c>
      <c r="AY1408" s="220" t="s">
        <v>126</v>
      </c>
    </row>
    <row r="1409" spans="2:65" s="11" customFormat="1" ht="13.5">
      <c r="B1409" s="210"/>
      <c r="C1409" s="211"/>
      <c r="D1409" s="208" t="s">
        <v>171</v>
      </c>
      <c r="E1409" s="212" t="s">
        <v>21</v>
      </c>
      <c r="F1409" s="213" t="s">
        <v>7135</v>
      </c>
      <c r="G1409" s="211"/>
      <c r="H1409" s="214">
        <v>409</v>
      </c>
      <c r="I1409" s="215"/>
      <c r="J1409" s="211"/>
      <c r="K1409" s="211"/>
      <c r="L1409" s="216"/>
      <c r="M1409" s="217"/>
      <c r="N1409" s="218"/>
      <c r="O1409" s="218"/>
      <c r="P1409" s="218"/>
      <c r="Q1409" s="218"/>
      <c r="R1409" s="218"/>
      <c r="S1409" s="218"/>
      <c r="T1409" s="219"/>
      <c r="AT1409" s="220" t="s">
        <v>171</v>
      </c>
      <c r="AU1409" s="220" t="s">
        <v>134</v>
      </c>
      <c r="AV1409" s="11" t="s">
        <v>134</v>
      </c>
      <c r="AW1409" s="11" t="s">
        <v>33</v>
      </c>
      <c r="AX1409" s="11" t="s">
        <v>70</v>
      </c>
      <c r="AY1409" s="220" t="s">
        <v>126</v>
      </c>
    </row>
    <row r="1410" spans="2:65" s="13" customFormat="1" ht="13.5">
      <c r="B1410" s="237"/>
      <c r="C1410" s="238"/>
      <c r="D1410" s="208" t="s">
        <v>171</v>
      </c>
      <c r="E1410" s="239" t="s">
        <v>21</v>
      </c>
      <c r="F1410" s="240" t="s">
        <v>7210</v>
      </c>
      <c r="G1410" s="238"/>
      <c r="H1410" s="241" t="s">
        <v>21</v>
      </c>
      <c r="I1410" s="242"/>
      <c r="J1410" s="238"/>
      <c r="K1410" s="238"/>
      <c r="L1410" s="243"/>
      <c r="M1410" s="244"/>
      <c r="N1410" s="245"/>
      <c r="O1410" s="245"/>
      <c r="P1410" s="245"/>
      <c r="Q1410" s="245"/>
      <c r="R1410" s="245"/>
      <c r="S1410" s="245"/>
      <c r="T1410" s="246"/>
      <c r="AT1410" s="247" t="s">
        <v>171</v>
      </c>
      <c r="AU1410" s="247" t="s">
        <v>134</v>
      </c>
      <c r="AV1410" s="13" t="s">
        <v>78</v>
      </c>
      <c r="AW1410" s="13" t="s">
        <v>33</v>
      </c>
      <c r="AX1410" s="13" t="s">
        <v>70</v>
      </c>
      <c r="AY1410" s="247" t="s">
        <v>126</v>
      </c>
    </row>
    <row r="1411" spans="2:65" s="11" customFormat="1" ht="13.5">
      <c r="B1411" s="210"/>
      <c r="C1411" s="211"/>
      <c r="D1411" s="208" t="s">
        <v>171</v>
      </c>
      <c r="E1411" s="212" t="s">
        <v>21</v>
      </c>
      <c r="F1411" s="213" t="s">
        <v>7211</v>
      </c>
      <c r="G1411" s="211"/>
      <c r="H1411" s="214">
        <v>-50</v>
      </c>
      <c r="I1411" s="215"/>
      <c r="J1411" s="211"/>
      <c r="K1411" s="211"/>
      <c r="L1411" s="216"/>
      <c r="M1411" s="217"/>
      <c r="N1411" s="218"/>
      <c r="O1411" s="218"/>
      <c r="P1411" s="218"/>
      <c r="Q1411" s="218"/>
      <c r="R1411" s="218"/>
      <c r="S1411" s="218"/>
      <c r="T1411" s="219"/>
      <c r="AT1411" s="220" t="s">
        <v>171</v>
      </c>
      <c r="AU1411" s="220" t="s">
        <v>134</v>
      </c>
      <c r="AV1411" s="11" t="s">
        <v>134</v>
      </c>
      <c r="AW1411" s="11" t="s">
        <v>33</v>
      </c>
      <c r="AX1411" s="11" t="s">
        <v>70</v>
      </c>
      <c r="AY1411" s="220" t="s">
        <v>126</v>
      </c>
    </row>
    <row r="1412" spans="2:65" s="13" customFormat="1" ht="13.5">
      <c r="B1412" s="237"/>
      <c r="C1412" s="238"/>
      <c r="D1412" s="208" t="s">
        <v>171</v>
      </c>
      <c r="E1412" s="239" t="s">
        <v>21</v>
      </c>
      <c r="F1412" s="240" t="s">
        <v>7212</v>
      </c>
      <c r="G1412" s="238"/>
      <c r="H1412" s="241" t="s">
        <v>21</v>
      </c>
      <c r="I1412" s="242"/>
      <c r="J1412" s="238"/>
      <c r="K1412" s="238"/>
      <c r="L1412" s="243"/>
      <c r="M1412" s="244"/>
      <c r="N1412" s="245"/>
      <c r="O1412" s="245"/>
      <c r="P1412" s="245"/>
      <c r="Q1412" s="245"/>
      <c r="R1412" s="245"/>
      <c r="S1412" s="245"/>
      <c r="T1412" s="246"/>
      <c r="AT1412" s="247" t="s">
        <v>171</v>
      </c>
      <c r="AU1412" s="247" t="s">
        <v>134</v>
      </c>
      <c r="AV1412" s="13" t="s">
        <v>78</v>
      </c>
      <c r="AW1412" s="13" t="s">
        <v>33</v>
      </c>
      <c r="AX1412" s="13" t="s">
        <v>70</v>
      </c>
      <c r="AY1412" s="247" t="s">
        <v>126</v>
      </c>
    </row>
    <row r="1413" spans="2:65" s="13" customFormat="1" ht="13.5">
      <c r="B1413" s="237"/>
      <c r="C1413" s="238"/>
      <c r="D1413" s="208" t="s">
        <v>171</v>
      </c>
      <c r="E1413" s="239" t="s">
        <v>21</v>
      </c>
      <c r="F1413" s="240" t="s">
        <v>7136</v>
      </c>
      <c r="G1413" s="238"/>
      <c r="H1413" s="241" t="s">
        <v>21</v>
      </c>
      <c r="I1413" s="242"/>
      <c r="J1413" s="238"/>
      <c r="K1413" s="238"/>
      <c r="L1413" s="243"/>
      <c r="M1413" s="244"/>
      <c r="N1413" s="245"/>
      <c r="O1413" s="245"/>
      <c r="P1413" s="245"/>
      <c r="Q1413" s="245"/>
      <c r="R1413" s="245"/>
      <c r="S1413" s="245"/>
      <c r="T1413" s="246"/>
      <c r="AT1413" s="247" t="s">
        <v>171</v>
      </c>
      <c r="AU1413" s="247" t="s">
        <v>134</v>
      </c>
      <c r="AV1413" s="13" t="s">
        <v>78</v>
      </c>
      <c r="AW1413" s="13" t="s">
        <v>33</v>
      </c>
      <c r="AX1413" s="13" t="s">
        <v>70</v>
      </c>
      <c r="AY1413" s="247" t="s">
        <v>126</v>
      </c>
    </row>
    <row r="1414" spans="2:65" s="13" customFormat="1" ht="13.5">
      <c r="B1414" s="237"/>
      <c r="C1414" s="238"/>
      <c r="D1414" s="208" t="s">
        <v>171</v>
      </c>
      <c r="E1414" s="239" t="s">
        <v>21</v>
      </c>
      <c r="F1414" s="240" t="s">
        <v>7137</v>
      </c>
      <c r="G1414" s="238"/>
      <c r="H1414" s="241" t="s">
        <v>21</v>
      </c>
      <c r="I1414" s="242"/>
      <c r="J1414" s="238"/>
      <c r="K1414" s="238"/>
      <c r="L1414" s="243"/>
      <c r="M1414" s="244"/>
      <c r="N1414" s="245"/>
      <c r="O1414" s="245"/>
      <c r="P1414" s="245"/>
      <c r="Q1414" s="245"/>
      <c r="R1414" s="245"/>
      <c r="S1414" s="245"/>
      <c r="T1414" s="246"/>
      <c r="AT1414" s="247" t="s">
        <v>171</v>
      </c>
      <c r="AU1414" s="247" t="s">
        <v>134</v>
      </c>
      <c r="AV1414" s="13" t="s">
        <v>78</v>
      </c>
      <c r="AW1414" s="13" t="s">
        <v>33</v>
      </c>
      <c r="AX1414" s="13" t="s">
        <v>70</v>
      </c>
      <c r="AY1414" s="247" t="s">
        <v>126</v>
      </c>
    </row>
    <row r="1415" spans="2:65" s="13" customFormat="1" ht="13.5">
      <c r="B1415" s="237"/>
      <c r="C1415" s="238"/>
      <c r="D1415" s="208" t="s">
        <v>171</v>
      </c>
      <c r="E1415" s="239" t="s">
        <v>21</v>
      </c>
      <c r="F1415" s="240" t="s">
        <v>7213</v>
      </c>
      <c r="G1415" s="238"/>
      <c r="H1415" s="241" t="s">
        <v>21</v>
      </c>
      <c r="I1415" s="242"/>
      <c r="J1415" s="238"/>
      <c r="K1415" s="238"/>
      <c r="L1415" s="243"/>
      <c r="M1415" s="244"/>
      <c r="N1415" s="245"/>
      <c r="O1415" s="245"/>
      <c r="P1415" s="245"/>
      <c r="Q1415" s="245"/>
      <c r="R1415" s="245"/>
      <c r="S1415" s="245"/>
      <c r="T1415" s="246"/>
      <c r="AT1415" s="247" t="s">
        <v>171</v>
      </c>
      <c r="AU1415" s="247" t="s">
        <v>134</v>
      </c>
      <c r="AV1415" s="13" t="s">
        <v>78</v>
      </c>
      <c r="AW1415" s="13" t="s">
        <v>33</v>
      </c>
      <c r="AX1415" s="13" t="s">
        <v>70</v>
      </c>
      <c r="AY1415" s="247" t="s">
        <v>126</v>
      </c>
    </row>
    <row r="1416" spans="2:65" s="12" customFormat="1" ht="13.5">
      <c r="B1416" s="221"/>
      <c r="C1416" s="222"/>
      <c r="D1416" s="205" t="s">
        <v>171</v>
      </c>
      <c r="E1416" s="248" t="s">
        <v>21</v>
      </c>
      <c r="F1416" s="249" t="s">
        <v>174</v>
      </c>
      <c r="G1416" s="222"/>
      <c r="H1416" s="250">
        <v>359.762</v>
      </c>
      <c r="I1416" s="226"/>
      <c r="J1416" s="222"/>
      <c r="K1416" s="222"/>
      <c r="L1416" s="227"/>
      <c r="M1416" s="228"/>
      <c r="N1416" s="229"/>
      <c r="O1416" s="229"/>
      <c r="P1416" s="229"/>
      <c r="Q1416" s="229"/>
      <c r="R1416" s="229"/>
      <c r="S1416" s="229"/>
      <c r="T1416" s="230"/>
      <c r="AT1416" s="231" t="s">
        <v>171</v>
      </c>
      <c r="AU1416" s="231" t="s">
        <v>134</v>
      </c>
      <c r="AV1416" s="12" t="s">
        <v>133</v>
      </c>
      <c r="AW1416" s="12" t="s">
        <v>33</v>
      </c>
      <c r="AX1416" s="12" t="s">
        <v>78</v>
      </c>
      <c r="AY1416" s="231" t="s">
        <v>126</v>
      </c>
    </row>
    <row r="1417" spans="2:65" s="1" customFormat="1" ht="22.5" customHeight="1">
      <c r="B1417" s="41"/>
      <c r="C1417" s="193" t="s">
        <v>1046</v>
      </c>
      <c r="D1417" s="193" t="s">
        <v>129</v>
      </c>
      <c r="E1417" s="194" t="s">
        <v>7214</v>
      </c>
      <c r="F1417" s="195" t="s">
        <v>7215</v>
      </c>
      <c r="G1417" s="196" t="s">
        <v>400</v>
      </c>
      <c r="H1417" s="197">
        <v>40</v>
      </c>
      <c r="I1417" s="198"/>
      <c r="J1417" s="199">
        <f>ROUND(I1417*H1417,2)</f>
        <v>0</v>
      </c>
      <c r="K1417" s="195" t="s">
        <v>160</v>
      </c>
      <c r="L1417" s="61"/>
      <c r="M1417" s="200" t="s">
        <v>21</v>
      </c>
      <c r="N1417" s="201" t="s">
        <v>42</v>
      </c>
      <c r="O1417" s="42"/>
      <c r="P1417" s="202">
        <f>O1417*H1417</f>
        <v>0</v>
      </c>
      <c r="Q1417" s="202">
        <v>0</v>
      </c>
      <c r="R1417" s="202">
        <f>Q1417*H1417</f>
        <v>0</v>
      </c>
      <c r="S1417" s="202">
        <v>0</v>
      </c>
      <c r="T1417" s="203">
        <f>S1417*H1417</f>
        <v>0</v>
      </c>
      <c r="AR1417" s="24" t="s">
        <v>133</v>
      </c>
      <c r="AT1417" s="24" t="s">
        <v>129</v>
      </c>
      <c r="AU1417" s="24" t="s">
        <v>134</v>
      </c>
      <c r="AY1417" s="24" t="s">
        <v>126</v>
      </c>
      <c r="BE1417" s="204">
        <f>IF(N1417="základní",J1417,0)</f>
        <v>0</v>
      </c>
      <c r="BF1417" s="204">
        <f>IF(N1417="snížená",J1417,0)</f>
        <v>0</v>
      </c>
      <c r="BG1417" s="204">
        <f>IF(N1417="zákl. přenesená",J1417,0)</f>
        <v>0</v>
      </c>
      <c r="BH1417" s="204">
        <f>IF(N1417="sníž. přenesená",J1417,0)</f>
        <v>0</v>
      </c>
      <c r="BI1417" s="204">
        <f>IF(N1417="nulová",J1417,0)</f>
        <v>0</v>
      </c>
      <c r="BJ1417" s="24" t="s">
        <v>134</v>
      </c>
      <c r="BK1417" s="204">
        <f>ROUND(I1417*H1417,2)</f>
        <v>0</v>
      </c>
      <c r="BL1417" s="24" t="s">
        <v>133</v>
      </c>
      <c r="BM1417" s="24" t="s">
        <v>1782</v>
      </c>
    </row>
    <row r="1418" spans="2:65" s="1" customFormat="1" ht="27">
      <c r="B1418" s="41"/>
      <c r="C1418" s="63"/>
      <c r="D1418" s="208" t="s">
        <v>135</v>
      </c>
      <c r="E1418" s="63"/>
      <c r="F1418" s="209" t="s">
        <v>7216</v>
      </c>
      <c r="G1418" s="63"/>
      <c r="H1418" s="63"/>
      <c r="I1418" s="163"/>
      <c r="J1418" s="63"/>
      <c r="K1418" s="63"/>
      <c r="L1418" s="61"/>
      <c r="M1418" s="207"/>
      <c r="N1418" s="42"/>
      <c r="O1418" s="42"/>
      <c r="P1418" s="42"/>
      <c r="Q1418" s="42"/>
      <c r="R1418" s="42"/>
      <c r="S1418" s="42"/>
      <c r="T1418" s="78"/>
      <c r="AT1418" s="24" t="s">
        <v>135</v>
      </c>
      <c r="AU1418" s="24" t="s">
        <v>134</v>
      </c>
    </row>
    <row r="1419" spans="2:65" s="1" customFormat="1" ht="54">
      <c r="B1419" s="41"/>
      <c r="C1419" s="63"/>
      <c r="D1419" s="208" t="s">
        <v>299</v>
      </c>
      <c r="E1419" s="63"/>
      <c r="F1419" s="236" t="s">
        <v>2896</v>
      </c>
      <c r="G1419" s="63"/>
      <c r="H1419" s="63"/>
      <c r="I1419" s="163"/>
      <c r="J1419" s="63"/>
      <c r="K1419" s="63"/>
      <c r="L1419" s="61"/>
      <c r="M1419" s="207"/>
      <c r="N1419" s="42"/>
      <c r="O1419" s="42"/>
      <c r="P1419" s="42"/>
      <c r="Q1419" s="42"/>
      <c r="R1419" s="42"/>
      <c r="S1419" s="42"/>
      <c r="T1419" s="78"/>
      <c r="AT1419" s="24" t="s">
        <v>299</v>
      </c>
      <c r="AU1419" s="24" t="s">
        <v>134</v>
      </c>
    </row>
    <row r="1420" spans="2:65" s="13" customFormat="1" ht="13.5">
      <c r="B1420" s="237"/>
      <c r="C1420" s="238"/>
      <c r="D1420" s="208" t="s">
        <v>171</v>
      </c>
      <c r="E1420" s="239" t="s">
        <v>21</v>
      </c>
      <c r="F1420" s="240" t="s">
        <v>7217</v>
      </c>
      <c r="G1420" s="238"/>
      <c r="H1420" s="241" t="s">
        <v>21</v>
      </c>
      <c r="I1420" s="242"/>
      <c r="J1420" s="238"/>
      <c r="K1420" s="238"/>
      <c r="L1420" s="243"/>
      <c r="M1420" s="244"/>
      <c r="N1420" s="245"/>
      <c r="O1420" s="245"/>
      <c r="P1420" s="245"/>
      <c r="Q1420" s="245"/>
      <c r="R1420" s="245"/>
      <c r="S1420" s="245"/>
      <c r="T1420" s="246"/>
      <c r="AT1420" s="247" t="s">
        <v>171</v>
      </c>
      <c r="AU1420" s="247" t="s">
        <v>134</v>
      </c>
      <c r="AV1420" s="13" t="s">
        <v>78</v>
      </c>
      <c r="AW1420" s="13" t="s">
        <v>33</v>
      </c>
      <c r="AX1420" s="13" t="s">
        <v>70</v>
      </c>
      <c r="AY1420" s="247" t="s">
        <v>126</v>
      </c>
    </row>
    <row r="1421" spans="2:65" s="13" customFormat="1" ht="13.5">
      <c r="B1421" s="237"/>
      <c r="C1421" s="238"/>
      <c r="D1421" s="208" t="s">
        <v>171</v>
      </c>
      <c r="E1421" s="239" t="s">
        <v>21</v>
      </c>
      <c r="F1421" s="240" t="s">
        <v>7218</v>
      </c>
      <c r="G1421" s="238"/>
      <c r="H1421" s="241" t="s">
        <v>21</v>
      </c>
      <c r="I1421" s="242"/>
      <c r="J1421" s="238"/>
      <c r="K1421" s="238"/>
      <c r="L1421" s="243"/>
      <c r="M1421" s="244"/>
      <c r="N1421" s="245"/>
      <c r="O1421" s="245"/>
      <c r="P1421" s="245"/>
      <c r="Q1421" s="245"/>
      <c r="R1421" s="245"/>
      <c r="S1421" s="245"/>
      <c r="T1421" s="246"/>
      <c r="AT1421" s="247" t="s">
        <v>171</v>
      </c>
      <c r="AU1421" s="247" t="s">
        <v>134</v>
      </c>
      <c r="AV1421" s="13" t="s">
        <v>78</v>
      </c>
      <c r="AW1421" s="13" t="s">
        <v>33</v>
      </c>
      <c r="AX1421" s="13" t="s">
        <v>70</v>
      </c>
      <c r="AY1421" s="247" t="s">
        <v>126</v>
      </c>
    </row>
    <row r="1422" spans="2:65" s="11" customFormat="1" ht="13.5">
      <c r="B1422" s="210"/>
      <c r="C1422" s="211"/>
      <c r="D1422" s="208" t="s">
        <v>171</v>
      </c>
      <c r="E1422" s="212" t="s">
        <v>21</v>
      </c>
      <c r="F1422" s="213" t="s">
        <v>7219</v>
      </c>
      <c r="G1422" s="211"/>
      <c r="H1422" s="214">
        <v>40</v>
      </c>
      <c r="I1422" s="215"/>
      <c r="J1422" s="211"/>
      <c r="K1422" s="211"/>
      <c r="L1422" s="216"/>
      <c r="M1422" s="217"/>
      <c r="N1422" s="218"/>
      <c r="O1422" s="218"/>
      <c r="P1422" s="218"/>
      <c r="Q1422" s="218"/>
      <c r="R1422" s="218"/>
      <c r="S1422" s="218"/>
      <c r="T1422" s="219"/>
      <c r="AT1422" s="220" t="s">
        <v>171</v>
      </c>
      <c r="AU1422" s="220" t="s">
        <v>134</v>
      </c>
      <c r="AV1422" s="11" t="s">
        <v>134</v>
      </c>
      <c r="AW1422" s="11" t="s">
        <v>33</v>
      </c>
      <c r="AX1422" s="11" t="s">
        <v>70</v>
      </c>
      <c r="AY1422" s="220" t="s">
        <v>126</v>
      </c>
    </row>
    <row r="1423" spans="2:65" s="12" customFormat="1" ht="13.5">
      <c r="B1423" s="221"/>
      <c r="C1423" s="222"/>
      <c r="D1423" s="205" t="s">
        <v>171</v>
      </c>
      <c r="E1423" s="248" t="s">
        <v>21</v>
      </c>
      <c r="F1423" s="249" t="s">
        <v>174</v>
      </c>
      <c r="G1423" s="222"/>
      <c r="H1423" s="250">
        <v>40</v>
      </c>
      <c r="I1423" s="226"/>
      <c r="J1423" s="222"/>
      <c r="K1423" s="222"/>
      <c r="L1423" s="227"/>
      <c r="M1423" s="228"/>
      <c r="N1423" s="229"/>
      <c r="O1423" s="229"/>
      <c r="P1423" s="229"/>
      <c r="Q1423" s="229"/>
      <c r="R1423" s="229"/>
      <c r="S1423" s="229"/>
      <c r="T1423" s="230"/>
      <c r="AT1423" s="231" t="s">
        <v>171</v>
      </c>
      <c r="AU1423" s="231" t="s">
        <v>134</v>
      </c>
      <c r="AV1423" s="12" t="s">
        <v>133</v>
      </c>
      <c r="AW1423" s="12" t="s">
        <v>33</v>
      </c>
      <c r="AX1423" s="12" t="s">
        <v>78</v>
      </c>
      <c r="AY1423" s="231" t="s">
        <v>126</v>
      </c>
    </row>
    <row r="1424" spans="2:65" s="1" customFormat="1" ht="22.5" customHeight="1">
      <c r="B1424" s="41"/>
      <c r="C1424" s="193" t="s">
        <v>1785</v>
      </c>
      <c r="D1424" s="193" t="s">
        <v>129</v>
      </c>
      <c r="E1424" s="194" t="s">
        <v>7220</v>
      </c>
      <c r="F1424" s="195" t="s">
        <v>7221</v>
      </c>
      <c r="G1424" s="196" t="s">
        <v>400</v>
      </c>
      <c r="H1424" s="197">
        <v>144</v>
      </c>
      <c r="I1424" s="198"/>
      <c r="J1424" s="199">
        <f>ROUND(I1424*H1424,2)</f>
        <v>0</v>
      </c>
      <c r="K1424" s="195" t="s">
        <v>21</v>
      </c>
      <c r="L1424" s="61"/>
      <c r="M1424" s="200" t="s">
        <v>21</v>
      </c>
      <c r="N1424" s="201" t="s">
        <v>42</v>
      </c>
      <c r="O1424" s="42"/>
      <c r="P1424" s="202">
        <f>O1424*H1424</f>
        <v>0</v>
      </c>
      <c r="Q1424" s="202">
        <v>0</v>
      </c>
      <c r="R1424" s="202">
        <f>Q1424*H1424</f>
        <v>0</v>
      </c>
      <c r="S1424" s="202">
        <v>0</v>
      </c>
      <c r="T1424" s="203">
        <f>S1424*H1424</f>
        <v>0</v>
      </c>
      <c r="AR1424" s="24" t="s">
        <v>133</v>
      </c>
      <c r="AT1424" s="24" t="s">
        <v>129</v>
      </c>
      <c r="AU1424" s="24" t="s">
        <v>134</v>
      </c>
      <c r="AY1424" s="24" t="s">
        <v>126</v>
      </c>
      <c r="BE1424" s="204">
        <f>IF(N1424="základní",J1424,0)</f>
        <v>0</v>
      </c>
      <c r="BF1424" s="204">
        <f>IF(N1424="snížená",J1424,0)</f>
        <v>0</v>
      </c>
      <c r="BG1424" s="204">
        <f>IF(N1424="zákl. přenesená",J1424,0)</f>
        <v>0</v>
      </c>
      <c r="BH1424" s="204">
        <f>IF(N1424="sníž. přenesená",J1424,0)</f>
        <v>0</v>
      </c>
      <c r="BI1424" s="204">
        <f>IF(N1424="nulová",J1424,0)</f>
        <v>0</v>
      </c>
      <c r="BJ1424" s="24" t="s">
        <v>134</v>
      </c>
      <c r="BK1424" s="204">
        <f>ROUND(I1424*H1424,2)</f>
        <v>0</v>
      </c>
      <c r="BL1424" s="24" t="s">
        <v>133</v>
      </c>
      <c r="BM1424" s="24" t="s">
        <v>1788</v>
      </c>
    </row>
    <row r="1425" spans="2:65" s="1" customFormat="1" ht="13.5">
      <c r="B1425" s="41"/>
      <c r="C1425" s="63"/>
      <c r="D1425" s="208" t="s">
        <v>135</v>
      </c>
      <c r="E1425" s="63"/>
      <c r="F1425" s="209" t="s">
        <v>7222</v>
      </c>
      <c r="G1425" s="63"/>
      <c r="H1425" s="63"/>
      <c r="I1425" s="163"/>
      <c r="J1425" s="63"/>
      <c r="K1425" s="63"/>
      <c r="L1425" s="61"/>
      <c r="M1425" s="207"/>
      <c r="N1425" s="42"/>
      <c r="O1425" s="42"/>
      <c r="P1425" s="42"/>
      <c r="Q1425" s="42"/>
      <c r="R1425" s="42"/>
      <c r="S1425" s="42"/>
      <c r="T1425" s="78"/>
      <c r="AT1425" s="24" t="s">
        <v>135</v>
      </c>
      <c r="AU1425" s="24" t="s">
        <v>134</v>
      </c>
    </row>
    <row r="1426" spans="2:65" s="13" customFormat="1" ht="13.5">
      <c r="B1426" s="237"/>
      <c r="C1426" s="238"/>
      <c r="D1426" s="208" t="s">
        <v>171</v>
      </c>
      <c r="E1426" s="239" t="s">
        <v>21</v>
      </c>
      <c r="F1426" s="240" t="s">
        <v>7062</v>
      </c>
      <c r="G1426" s="238"/>
      <c r="H1426" s="241" t="s">
        <v>21</v>
      </c>
      <c r="I1426" s="242"/>
      <c r="J1426" s="238"/>
      <c r="K1426" s="238"/>
      <c r="L1426" s="243"/>
      <c r="M1426" s="244"/>
      <c r="N1426" s="245"/>
      <c r="O1426" s="245"/>
      <c r="P1426" s="245"/>
      <c r="Q1426" s="245"/>
      <c r="R1426" s="245"/>
      <c r="S1426" s="245"/>
      <c r="T1426" s="246"/>
      <c r="AT1426" s="247" t="s">
        <v>171</v>
      </c>
      <c r="AU1426" s="247" t="s">
        <v>134</v>
      </c>
      <c r="AV1426" s="13" t="s">
        <v>78</v>
      </c>
      <c r="AW1426" s="13" t="s">
        <v>33</v>
      </c>
      <c r="AX1426" s="13" t="s">
        <v>70</v>
      </c>
      <c r="AY1426" s="247" t="s">
        <v>126</v>
      </c>
    </row>
    <row r="1427" spans="2:65" s="13" customFormat="1" ht="13.5">
      <c r="B1427" s="237"/>
      <c r="C1427" s="238"/>
      <c r="D1427" s="208" t="s">
        <v>171</v>
      </c>
      <c r="E1427" s="239" t="s">
        <v>21</v>
      </c>
      <c r="F1427" s="240" t="s">
        <v>7223</v>
      </c>
      <c r="G1427" s="238"/>
      <c r="H1427" s="241" t="s">
        <v>21</v>
      </c>
      <c r="I1427" s="242"/>
      <c r="J1427" s="238"/>
      <c r="K1427" s="238"/>
      <c r="L1427" s="243"/>
      <c r="M1427" s="244"/>
      <c r="N1427" s="245"/>
      <c r="O1427" s="245"/>
      <c r="P1427" s="245"/>
      <c r="Q1427" s="245"/>
      <c r="R1427" s="245"/>
      <c r="S1427" s="245"/>
      <c r="T1427" s="246"/>
      <c r="AT1427" s="247" t="s">
        <v>171</v>
      </c>
      <c r="AU1427" s="247" t="s">
        <v>134</v>
      </c>
      <c r="AV1427" s="13" t="s">
        <v>78</v>
      </c>
      <c r="AW1427" s="13" t="s">
        <v>33</v>
      </c>
      <c r="AX1427" s="13" t="s">
        <v>70</v>
      </c>
      <c r="AY1427" s="247" t="s">
        <v>126</v>
      </c>
    </row>
    <row r="1428" spans="2:65" s="13" customFormat="1" ht="13.5">
      <c r="B1428" s="237"/>
      <c r="C1428" s="238"/>
      <c r="D1428" s="208" t="s">
        <v>171</v>
      </c>
      <c r="E1428" s="239" t="s">
        <v>21</v>
      </c>
      <c r="F1428" s="240" t="s">
        <v>7224</v>
      </c>
      <c r="G1428" s="238"/>
      <c r="H1428" s="241" t="s">
        <v>21</v>
      </c>
      <c r="I1428" s="242"/>
      <c r="J1428" s="238"/>
      <c r="K1428" s="238"/>
      <c r="L1428" s="243"/>
      <c r="M1428" s="244"/>
      <c r="N1428" s="245"/>
      <c r="O1428" s="245"/>
      <c r="P1428" s="245"/>
      <c r="Q1428" s="245"/>
      <c r="R1428" s="245"/>
      <c r="S1428" s="245"/>
      <c r="T1428" s="246"/>
      <c r="AT1428" s="247" t="s">
        <v>171</v>
      </c>
      <c r="AU1428" s="247" t="s">
        <v>134</v>
      </c>
      <c r="AV1428" s="13" t="s">
        <v>78</v>
      </c>
      <c r="AW1428" s="13" t="s">
        <v>33</v>
      </c>
      <c r="AX1428" s="13" t="s">
        <v>70</v>
      </c>
      <c r="AY1428" s="247" t="s">
        <v>126</v>
      </c>
    </row>
    <row r="1429" spans="2:65" s="13" customFormat="1" ht="13.5">
      <c r="B1429" s="237"/>
      <c r="C1429" s="238"/>
      <c r="D1429" s="208" t="s">
        <v>171</v>
      </c>
      <c r="E1429" s="239" t="s">
        <v>21</v>
      </c>
      <c r="F1429" s="240" t="s">
        <v>7225</v>
      </c>
      <c r="G1429" s="238"/>
      <c r="H1429" s="241" t="s">
        <v>21</v>
      </c>
      <c r="I1429" s="242"/>
      <c r="J1429" s="238"/>
      <c r="K1429" s="238"/>
      <c r="L1429" s="243"/>
      <c r="M1429" s="244"/>
      <c r="N1429" s="245"/>
      <c r="O1429" s="245"/>
      <c r="P1429" s="245"/>
      <c r="Q1429" s="245"/>
      <c r="R1429" s="245"/>
      <c r="S1429" s="245"/>
      <c r="T1429" s="246"/>
      <c r="AT1429" s="247" t="s">
        <v>171</v>
      </c>
      <c r="AU1429" s="247" t="s">
        <v>134</v>
      </c>
      <c r="AV1429" s="13" t="s">
        <v>78</v>
      </c>
      <c r="AW1429" s="13" t="s">
        <v>33</v>
      </c>
      <c r="AX1429" s="13" t="s">
        <v>70</v>
      </c>
      <c r="AY1429" s="247" t="s">
        <v>126</v>
      </c>
    </row>
    <row r="1430" spans="2:65" s="11" customFormat="1" ht="13.5">
      <c r="B1430" s="210"/>
      <c r="C1430" s="211"/>
      <c r="D1430" s="208" t="s">
        <v>171</v>
      </c>
      <c r="E1430" s="212" t="s">
        <v>21</v>
      </c>
      <c r="F1430" s="213" t="s">
        <v>7226</v>
      </c>
      <c r="G1430" s="211"/>
      <c r="H1430" s="214">
        <v>144</v>
      </c>
      <c r="I1430" s="215"/>
      <c r="J1430" s="211"/>
      <c r="K1430" s="211"/>
      <c r="L1430" s="216"/>
      <c r="M1430" s="217"/>
      <c r="N1430" s="218"/>
      <c r="O1430" s="218"/>
      <c r="P1430" s="218"/>
      <c r="Q1430" s="218"/>
      <c r="R1430" s="218"/>
      <c r="S1430" s="218"/>
      <c r="T1430" s="219"/>
      <c r="AT1430" s="220" t="s">
        <v>171</v>
      </c>
      <c r="AU1430" s="220" t="s">
        <v>134</v>
      </c>
      <c r="AV1430" s="11" t="s">
        <v>134</v>
      </c>
      <c r="AW1430" s="11" t="s">
        <v>33</v>
      </c>
      <c r="AX1430" s="11" t="s">
        <v>70</v>
      </c>
      <c r="AY1430" s="220" t="s">
        <v>126</v>
      </c>
    </row>
    <row r="1431" spans="2:65" s="12" customFormat="1" ht="13.5">
      <c r="B1431" s="221"/>
      <c r="C1431" s="222"/>
      <c r="D1431" s="205" t="s">
        <v>171</v>
      </c>
      <c r="E1431" s="248" t="s">
        <v>21</v>
      </c>
      <c r="F1431" s="249" t="s">
        <v>174</v>
      </c>
      <c r="G1431" s="222"/>
      <c r="H1431" s="250">
        <v>144</v>
      </c>
      <c r="I1431" s="226"/>
      <c r="J1431" s="222"/>
      <c r="K1431" s="222"/>
      <c r="L1431" s="227"/>
      <c r="M1431" s="228"/>
      <c r="N1431" s="229"/>
      <c r="O1431" s="229"/>
      <c r="P1431" s="229"/>
      <c r="Q1431" s="229"/>
      <c r="R1431" s="229"/>
      <c r="S1431" s="229"/>
      <c r="T1431" s="230"/>
      <c r="AT1431" s="231" t="s">
        <v>171</v>
      </c>
      <c r="AU1431" s="231" t="s">
        <v>134</v>
      </c>
      <c r="AV1431" s="12" t="s">
        <v>133</v>
      </c>
      <c r="AW1431" s="12" t="s">
        <v>33</v>
      </c>
      <c r="AX1431" s="12" t="s">
        <v>78</v>
      </c>
      <c r="AY1431" s="231" t="s">
        <v>126</v>
      </c>
    </row>
    <row r="1432" spans="2:65" s="1" customFormat="1" ht="22.5" customHeight="1">
      <c r="B1432" s="41"/>
      <c r="C1432" s="193" t="s">
        <v>1049</v>
      </c>
      <c r="D1432" s="193" t="s">
        <v>129</v>
      </c>
      <c r="E1432" s="194" t="s">
        <v>7227</v>
      </c>
      <c r="F1432" s="195" t="s">
        <v>7228</v>
      </c>
      <c r="G1432" s="196" t="s">
        <v>400</v>
      </c>
      <c r="H1432" s="197">
        <v>144</v>
      </c>
      <c r="I1432" s="198"/>
      <c r="J1432" s="199">
        <f>ROUND(I1432*H1432,2)</f>
        <v>0</v>
      </c>
      <c r="K1432" s="195" t="s">
        <v>160</v>
      </c>
      <c r="L1432" s="61"/>
      <c r="M1432" s="200" t="s">
        <v>21</v>
      </c>
      <c r="N1432" s="201" t="s">
        <v>42</v>
      </c>
      <c r="O1432" s="42"/>
      <c r="P1432" s="202">
        <f>O1432*H1432</f>
        <v>0</v>
      </c>
      <c r="Q1432" s="202">
        <v>0</v>
      </c>
      <c r="R1432" s="202">
        <f>Q1432*H1432</f>
        <v>0</v>
      </c>
      <c r="S1432" s="202">
        <v>0</v>
      </c>
      <c r="T1432" s="203">
        <f>S1432*H1432</f>
        <v>0</v>
      </c>
      <c r="AR1432" s="24" t="s">
        <v>133</v>
      </c>
      <c r="AT1432" s="24" t="s">
        <v>129</v>
      </c>
      <c r="AU1432" s="24" t="s">
        <v>134</v>
      </c>
      <c r="AY1432" s="24" t="s">
        <v>126</v>
      </c>
      <c r="BE1432" s="204">
        <f>IF(N1432="základní",J1432,0)</f>
        <v>0</v>
      </c>
      <c r="BF1432" s="204">
        <f>IF(N1432="snížená",J1432,0)</f>
        <v>0</v>
      </c>
      <c r="BG1432" s="204">
        <f>IF(N1432="zákl. přenesená",J1432,0)</f>
        <v>0</v>
      </c>
      <c r="BH1432" s="204">
        <f>IF(N1432="sníž. přenesená",J1432,0)</f>
        <v>0</v>
      </c>
      <c r="BI1432" s="204">
        <f>IF(N1432="nulová",J1432,0)</f>
        <v>0</v>
      </c>
      <c r="BJ1432" s="24" t="s">
        <v>134</v>
      </c>
      <c r="BK1432" s="204">
        <f>ROUND(I1432*H1432,2)</f>
        <v>0</v>
      </c>
      <c r="BL1432" s="24" t="s">
        <v>133</v>
      </c>
      <c r="BM1432" s="24" t="s">
        <v>1790</v>
      </c>
    </row>
    <row r="1433" spans="2:65" s="1" customFormat="1" ht="27">
      <c r="B1433" s="41"/>
      <c r="C1433" s="63"/>
      <c r="D1433" s="208" t="s">
        <v>135</v>
      </c>
      <c r="E1433" s="63"/>
      <c r="F1433" s="209" t="s">
        <v>7229</v>
      </c>
      <c r="G1433" s="63"/>
      <c r="H1433" s="63"/>
      <c r="I1433" s="163"/>
      <c r="J1433" s="63"/>
      <c r="K1433" s="63"/>
      <c r="L1433" s="61"/>
      <c r="M1433" s="207"/>
      <c r="N1433" s="42"/>
      <c r="O1433" s="42"/>
      <c r="P1433" s="42"/>
      <c r="Q1433" s="42"/>
      <c r="R1433" s="42"/>
      <c r="S1433" s="42"/>
      <c r="T1433" s="78"/>
      <c r="AT1433" s="24" t="s">
        <v>135</v>
      </c>
      <c r="AU1433" s="24" t="s">
        <v>134</v>
      </c>
    </row>
    <row r="1434" spans="2:65" s="1" customFormat="1" ht="54">
      <c r="B1434" s="41"/>
      <c r="C1434" s="63"/>
      <c r="D1434" s="208" t="s">
        <v>299</v>
      </c>
      <c r="E1434" s="63"/>
      <c r="F1434" s="236" t="s">
        <v>2896</v>
      </c>
      <c r="G1434" s="63"/>
      <c r="H1434" s="63"/>
      <c r="I1434" s="163"/>
      <c r="J1434" s="63"/>
      <c r="K1434" s="63"/>
      <c r="L1434" s="61"/>
      <c r="M1434" s="207"/>
      <c r="N1434" s="42"/>
      <c r="O1434" s="42"/>
      <c r="P1434" s="42"/>
      <c r="Q1434" s="42"/>
      <c r="R1434" s="42"/>
      <c r="S1434" s="42"/>
      <c r="T1434" s="78"/>
      <c r="AT1434" s="24" t="s">
        <v>299</v>
      </c>
      <c r="AU1434" s="24" t="s">
        <v>134</v>
      </c>
    </row>
    <row r="1435" spans="2:65" s="13" customFormat="1" ht="13.5">
      <c r="B1435" s="237"/>
      <c r="C1435" s="238"/>
      <c r="D1435" s="208" t="s">
        <v>171</v>
      </c>
      <c r="E1435" s="239" t="s">
        <v>21</v>
      </c>
      <c r="F1435" s="240" t="s">
        <v>7062</v>
      </c>
      <c r="G1435" s="238"/>
      <c r="H1435" s="241" t="s">
        <v>21</v>
      </c>
      <c r="I1435" s="242"/>
      <c r="J1435" s="238"/>
      <c r="K1435" s="238"/>
      <c r="L1435" s="243"/>
      <c r="M1435" s="244"/>
      <c r="N1435" s="245"/>
      <c r="O1435" s="245"/>
      <c r="P1435" s="245"/>
      <c r="Q1435" s="245"/>
      <c r="R1435" s="245"/>
      <c r="S1435" s="245"/>
      <c r="T1435" s="246"/>
      <c r="AT1435" s="247" t="s">
        <v>171</v>
      </c>
      <c r="AU1435" s="247" t="s">
        <v>134</v>
      </c>
      <c r="AV1435" s="13" t="s">
        <v>78</v>
      </c>
      <c r="AW1435" s="13" t="s">
        <v>33</v>
      </c>
      <c r="AX1435" s="13" t="s">
        <v>70</v>
      </c>
      <c r="AY1435" s="247" t="s">
        <v>126</v>
      </c>
    </row>
    <row r="1436" spans="2:65" s="13" customFormat="1" ht="13.5">
      <c r="B1436" s="237"/>
      <c r="C1436" s="238"/>
      <c r="D1436" s="208" t="s">
        <v>171</v>
      </c>
      <c r="E1436" s="239" t="s">
        <v>21</v>
      </c>
      <c r="F1436" s="240" t="s">
        <v>7223</v>
      </c>
      <c r="G1436" s="238"/>
      <c r="H1436" s="241" t="s">
        <v>21</v>
      </c>
      <c r="I1436" s="242"/>
      <c r="J1436" s="238"/>
      <c r="K1436" s="238"/>
      <c r="L1436" s="243"/>
      <c r="M1436" s="244"/>
      <c r="N1436" s="245"/>
      <c r="O1436" s="245"/>
      <c r="P1436" s="245"/>
      <c r="Q1436" s="245"/>
      <c r="R1436" s="245"/>
      <c r="S1436" s="245"/>
      <c r="T1436" s="246"/>
      <c r="AT1436" s="247" t="s">
        <v>171</v>
      </c>
      <c r="AU1436" s="247" t="s">
        <v>134</v>
      </c>
      <c r="AV1436" s="13" t="s">
        <v>78</v>
      </c>
      <c r="AW1436" s="13" t="s">
        <v>33</v>
      </c>
      <c r="AX1436" s="13" t="s">
        <v>70</v>
      </c>
      <c r="AY1436" s="247" t="s">
        <v>126</v>
      </c>
    </row>
    <row r="1437" spans="2:65" s="13" customFormat="1" ht="13.5">
      <c r="B1437" s="237"/>
      <c r="C1437" s="238"/>
      <c r="D1437" s="208" t="s">
        <v>171</v>
      </c>
      <c r="E1437" s="239" t="s">
        <v>21</v>
      </c>
      <c r="F1437" s="240" t="s">
        <v>7230</v>
      </c>
      <c r="G1437" s="238"/>
      <c r="H1437" s="241" t="s">
        <v>21</v>
      </c>
      <c r="I1437" s="242"/>
      <c r="J1437" s="238"/>
      <c r="K1437" s="238"/>
      <c r="L1437" s="243"/>
      <c r="M1437" s="244"/>
      <c r="N1437" s="245"/>
      <c r="O1437" s="245"/>
      <c r="P1437" s="245"/>
      <c r="Q1437" s="245"/>
      <c r="R1437" s="245"/>
      <c r="S1437" s="245"/>
      <c r="T1437" s="246"/>
      <c r="AT1437" s="247" t="s">
        <v>171</v>
      </c>
      <c r="AU1437" s="247" t="s">
        <v>134</v>
      </c>
      <c r="AV1437" s="13" t="s">
        <v>78</v>
      </c>
      <c r="AW1437" s="13" t="s">
        <v>33</v>
      </c>
      <c r="AX1437" s="13" t="s">
        <v>70</v>
      </c>
      <c r="AY1437" s="247" t="s">
        <v>126</v>
      </c>
    </row>
    <row r="1438" spans="2:65" s="13" customFormat="1" ht="13.5">
      <c r="B1438" s="237"/>
      <c r="C1438" s="238"/>
      <c r="D1438" s="208" t="s">
        <v>171</v>
      </c>
      <c r="E1438" s="239" t="s">
        <v>21</v>
      </c>
      <c r="F1438" s="240" t="s">
        <v>7225</v>
      </c>
      <c r="G1438" s="238"/>
      <c r="H1438" s="241" t="s">
        <v>21</v>
      </c>
      <c r="I1438" s="242"/>
      <c r="J1438" s="238"/>
      <c r="K1438" s="238"/>
      <c r="L1438" s="243"/>
      <c r="M1438" s="244"/>
      <c r="N1438" s="245"/>
      <c r="O1438" s="245"/>
      <c r="P1438" s="245"/>
      <c r="Q1438" s="245"/>
      <c r="R1438" s="245"/>
      <c r="S1438" s="245"/>
      <c r="T1438" s="246"/>
      <c r="AT1438" s="247" t="s">
        <v>171</v>
      </c>
      <c r="AU1438" s="247" t="s">
        <v>134</v>
      </c>
      <c r="AV1438" s="13" t="s">
        <v>78</v>
      </c>
      <c r="AW1438" s="13" t="s">
        <v>33</v>
      </c>
      <c r="AX1438" s="13" t="s">
        <v>70</v>
      </c>
      <c r="AY1438" s="247" t="s">
        <v>126</v>
      </c>
    </row>
    <row r="1439" spans="2:65" s="11" customFormat="1" ht="13.5">
      <c r="B1439" s="210"/>
      <c r="C1439" s="211"/>
      <c r="D1439" s="208" t="s">
        <v>171</v>
      </c>
      <c r="E1439" s="212" t="s">
        <v>21</v>
      </c>
      <c r="F1439" s="213" t="s">
        <v>7226</v>
      </c>
      <c r="G1439" s="211"/>
      <c r="H1439" s="214">
        <v>144</v>
      </c>
      <c r="I1439" s="215"/>
      <c r="J1439" s="211"/>
      <c r="K1439" s="211"/>
      <c r="L1439" s="216"/>
      <c r="M1439" s="217"/>
      <c r="N1439" s="218"/>
      <c r="O1439" s="218"/>
      <c r="P1439" s="218"/>
      <c r="Q1439" s="218"/>
      <c r="R1439" s="218"/>
      <c r="S1439" s="218"/>
      <c r="T1439" s="219"/>
      <c r="AT1439" s="220" t="s">
        <v>171</v>
      </c>
      <c r="AU1439" s="220" t="s">
        <v>134</v>
      </c>
      <c r="AV1439" s="11" t="s">
        <v>134</v>
      </c>
      <c r="AW1439" s="11" t="s">
        <v>33</v>
      </c>
      <c r="AX1439" s="11" t="s">
        <v>70</v>
      </c>
      <c r="AY1439" s="220" t="s">
        <v>126</v>
      </c>
    </row>
    <row r="1440" spans="2:65" s="12" customFormat="1" ht="13.5">
      <c r="B1440" s="221"/>
      <c r="C1440" s="222"/>
      <c r="D1440" s="205" t="s">
        <v>171</v>
      </c>
      <c r="E1440" s="248" t="s">
        <v>21</v>
      </c>
      <c r="F1440" s="249" t="s">
        <v>174</v>
      </c>
      <c r="G1440" s="222"/>
      <c r="H1440" s="250">
        <v>144</v>
      </c>
      <c r="I1440" s="226"/>
      <c r="J1440" s="222"/>
      <c r="K1440" s="222"/>
      <c r="L1440" s="227"/>
      <c r="M1440" s="228"/>
      <c r="N1440" s="229"/>
      <c r="O1440" s="229"/>
      <c r="P1440" s="229"/>
      <c r="Q1440" s="229"/>
      <c r="R1440" s="229"/>
      <c r="S1440" s="229"/>
      <c r="T1440" s="230"/>
      <c r="AT1440" s="231" t="s">
        <v>171</v>
      </c>
      <c r="AU1440" s="231" t="s">
        <v>134</v>
      </c>
      <c r="AV1440" s="12" t="s">
        <v>133</v>
      </c>
      <c r="AW1440" s="12" t="s">
        <v>33</v>
      </c>
      <c r="AX1440" s="12" t="s">
        <v>78</v>
      </c>
      <c r="AY1440" s="231" t="s">
        <v>126</v>
      </c>
    </row>
    <row r="1441" spans="2:65" s="1" customFormat="1" ht="22.5" customHeight="1">
      <c r="B1441" s="41"/>
      <c r="C1441" s="193" t="s">
        <v>1792</v>
      </c>
      <c r="D1441" s="193" t="s">
        <v>129</v>
      </c>
      <c r="E1441" s="194" t="s">
        <v>7231</v>
      </c>
      <c r="F1441" s="195" t="s">
        <v>7232</v>
      </c>
      <c r="G1441" s="196" t="s">
        <v>169</v>
      </c>
      <c r="H1441" s="197">
        <v>386.01400000000001</v>
      </c>
      <c r="I1441" s="198"/>
      <c r="J1441" s="199">
        <f>ROUND(I1441*H1441,2)</f>
        <v>0</v>
      </c>
      <c r="K1441" s="195" t="s">
        <v>160</v>
      </c>
      <c r="L1441" s="61"/>
      <c r="M1441" s="200" t="s">
        <v>21</v>
      </c>
      <c r="N1441" s="201" t="s">
        <v>42</v>
      </c>
      <c r="O1441" s="42"/>
      <c r="P1441" s="202">
        <f>O1441*H1441</f>
        <v>0</v>
      </c>
      <c r="Q1441" s="202">
        <v>0</v>
      </c>
      <c r="R1441" s="202">
        <f>Q1441*H1441</f>
        <v>0</v>
      </c>
      <c r="S1441" s="202">
        <v>0</v>
      </c>
      <c r="T1441" s="203">
        <f>S1441*H1441</f>
        <v>0</v>
      </c>
      <c r="AR1441" s="24" t="s">
        <v>133</v>
      </c>
      <c r="AT1441" s="24" t="s">
        <v>129</v>
      </c>
      <c r="AU1441" s="24" t="s">
        <v>134</v>
      </c>
      <c r="AY1441" s="24" t="s">
        <v>126</v>
      </c>
      <c r="BE1441" s="204">
        <f>IF(N1441="základní",J1441,0)</f>
        <v>0</v>
      </c>
      <c r="BF1441" s="204">
        <f>IF(N1441="snížená",J1441,0)</f>
        <v>0</v>
      </c>
      <c r="BG1441" s="204">
        <f>IF(N1441="zákl. přenesená",J1441,0)</f>
        <v>0</v>
      </c>
      <c r="BH1441" s="204">
        <f>IF(N1441="sníž. přenesená",J1441,0)</f>
        <v>0</v>
      </c>
      <c r="BI1441" s="204">
        <f>IF(N1441="nulová",J1441,0)</f>
        <v>0</v>
      </c>
      <c r="BJ1441" s="24" t="s">
        <v>134</v>
      </c>
      <c r="BK1441" s="204">
        <f>ROUND(I1441*H1441,2)</f>
        <v>0</v>
      </c>
      <c r="BL1441" s="24" t="s">
        <v>133</v>
      </c>
      <c r="BM1441" s="24" t="s">
        <v>1795</v>
      </c>
    </row>
    <row r="1442" spans="2:65" s="1" customFormat="1" ht="13.5">
      <c r="B1442" s="41"/>
      <c r="C1442" s="63"/>
      <c r="D1442" s="208" t="s">
        <v>135</v>
      </c>
      <c r="E1442" s="63"/>
      <c r="F1442" s="209" t="s">
        <v>7233</v>
      </c>
      <c r="G1442" s="63"/>
      <c r="H1442" s="63"/>
      <c r="I1442" s="163"/>
      <c r="J1442" s="63"/>
      <c r="K1442" s="63"/>
      <c r="L1442" s="61"/>
      <c r="M1442" s="207"/>
      <c r="N1442" s="42"/>
      <c r="O1442" s="42"/>
      <c r="P1442" s="42"/>
      <c r="Q1442" s="42"/>
      <c r="R1442" s="42"/>
      <c r="S1442" s="42"/>
      <c r="T1442" s="78"/>
      <c r="AT1442" s="24" t="s">
        <v>135</v>
      </c>
      <c r="AU1442" s="24" t="s">
        <v>134</v>
      </c>
    </row>
    <row r="1443" spans="2:65" s="1" customFormat="1" ht="54">
      <c r="B1443" s="41"/>
      <c r="C1443" s="63"/>
      <c r="D1443" s="205" t="s">
        <v>299</v>
      </c>
      <c r="E1443" s="63"/>
      <c r="F1443" s="235" t="s">
        <v>2896</v>
      </c>
      <c r="G1443" s="63"/>
      <c r="H1443" s="63"/>
      <c r="I1443" s="163"/>
      <c r="J1443" s="63"/>
      <c r="K1443" s="63"/>
      <c r="L1443" s="61"/>
      <c r="M1443" s="207"/>
      <c r="N1443" s="42"/>
      <c r="O1443" s="42"/>
      <c r="P1443" s="42"/>
      <c r="Q1443" s="42"/>
      <c r="R1443" s="42"/>
      <c r="S1443" s="42"/>
      <c r="T1443" s="78"/>
      <c r="AT1443" s="24" t="s">
        <v>299</v>
      </c>
      <c r="AU1443" s="24" t="s">
        <v>134</v>
      </c>
    </row>
    <row r="1444" spans="2:65" s="1" customFormat="1" ht="22.5" customHeight="1">
      <c r="B1444" s="41"/>
      <c r="C1444" s="251" t="s">
        <v>1053</v>
      </c>
      <c r="D1444" s="251" t="s">
        <v>391</v>
      </c>
      <c r="E1444" s="252" t="s">
        <v>7234</v>
      </c>
      <c r="F1444" s="253" t="s">
        <v>7235</v>
      </c>
      <c r="G1444" s="254" t="s">
        <v>308</v>
      </c>
      <c r="H1444" s="255">
        <v>3.6040000000000001</v>
      </c>
      <c r="I1444" s="256"/>
      <c r="J1444" s="257">
        <f>ROUND(I1444*H1444,2)</f>
        <v>0</v>
      </c>
      <c r="K1444" s="253" t="s">
        <v>160</v>
      </c>
      <c r="L1444" s="258"/>
      <c r="M1444" s="259" t="s">
        <v>21</v>
      </c>
      <c r="N1444" s="260" t="s">
        <v>42</v>
      </c>
      <c r="O1444" s="42"/>
      <c r="P1444" s="202">
        <f>O1444*H1444</f>
        <v>0</v>
      </c>
      <c r="Q1444" s="202">
        <v>0</v>
      </c>
      <c r="R1444" s="202">
        <f>Q1444*H1444</f>
        <v>0</v>
      </c>
      <c r="S1444" s="202">
        <v>0</v>
      </c>
      <c r="T1444" s="203">
        <f>S1444*H1444</f>
        <v>0</v>
      </c>
      <c r="AR1444" s="24" t="s">
        <v>144</v>
      </c>
      <c r="AT1444" s="24" t="s">
        <v>391</v>
      </c>
      <c r="AU1444" s="24" t="s">
        <v>134</v>
      </c>
      <c r="AY1444" s="24" t="s">
        <v>126</v>
      </c>
      <c r="BE1444" s="204">
        <f>IF(N1444="základní",J1444,0)</f>
        <v>0</v>
      </c>
      <c r="BF1444" s="204">
        <f>IF(N1444="snížená",J1444,0)</f>
        <v>0</v>
      </c>
      <c r="BG1444" s="204">
        <f>IF(N1444="zákl. přenesená",J1444,0)</f>
        <v>0</v>
      </c>
      <c r="BH1444" s="204">
        <f>IF(N1444="sníž. přenesená",J1444,0)</f>
        <v>0</v>
      </c>
      <c r="BI1444" s="204">
        <f>IF(N1444="nulová",J1444,0)</f>
        <v>0</v>
      </c>
      <c r="BJ1444" s="24" t="s">
        <v>134</v>
      </c>
      <c r="BK1444" s="204">
        <f>ROUND(I1444*H1444,2)</f>
        <v>0</v>
      </c>
      <c r="BL1444" s="24" t="s">
        <v>133</v>
      </c>
      <c r="BM1444" s="24" t="s">
        <v>1800</v>
      </c>
    </row>
    <row r="1445" spans="2:65" s="1" customFormat="1" ht="27">
      <c r="B1445" s="41"/>
      <c r="C1445" s="63"/>
      <c r="D1445" s="205" t="s">
        <v>135</v>
      </c>
      <c r="E1445" s="63"/>
      <c r="F1445" s="206" t="s">
        <v>7236</v>
      </c>
      <c r="G1445" s="63"/>
      <c r="H1445" s="63"/>
      <c r="I1445" s="163"/>
      <c r="J1445" s="63"/>
      <c r="K1445" s="63"/>
      <c r="L1445" s="61"/>
      <c r="M1445" s="207"/>
      <c r="N1445" s="42"/>
      <c r="O1445" s="42"/>
      <c r="P1445" s="42"/>
      <c r="Q1445" s="42"/>
      <c r="R1445" s="42"/>
      <c r="S1445" s="42"/>
      <c r="T1445" s="78"/>
      <c r="AT1445" s="24" t="s">
        <v>135</v>
      </c>
      <c r="AU1445" s="24" t="s">
        <v>134</v>
      </c>
    </row>
    <row r="1446" spans="2:65" s="1" customFormat="1" ht="31.5" customHeight="1">
      <c r="B1446" s="41"/>
      <c r="C1446" s="193" t="s">
        <v>1802</v>
      </c>
      <c r="D1446" s="193" t="s">
        <v>129</v>
      </c>
      <c r="E1446" s="194" t="s">
        <v>7237</v>
      </c>
      <c r="F1446" s="195" t="s">
        <v>7238</v>
      </c>
      <c r="G1446" s="196" t="s">
        <v>400</v>
      </c>
      <c r="H1446" s="197">
        <v>31</v>
      </c>
      <c r="I1446" s="198"/>
      <c r="J1446" s="199">
        <f>ROUND(I1446*H1446,2)</f>
        <v>0</v>
      </c>
      <c r="K1446" s="195" t="s">
        <v>21</v>
      </c>
      <c r="L1446" s="61"/>
      <c r="M1446" s="200" t="s">
        <v>21</v>
      </c>
      <c r="N1446" s="201" t="s">
        <v>42</v>
      </c>
      <c r="O1446" s="42"/>
      <c r="P1446" s="202">
        <f>O1446*H1446</f>
        <v>0</v>
      </c>
      <c r="Q1446" s="202">
        <v>0</v>
      </c>
      <c r="R1446" s="202">
        <f>Q1446*H1446</f>
        <v>0</v>
      </c>
      <c r="S1446" s="202">
        <v>0</v>
      </c>
      <c r="T1446" s="203">
        <f>S1446*H1446</f>
        <v>0</v>
      </c>
      <c r="AR1446" s="24" t="s">
        <v>133</v>
      </c>
      <c r="AT1446" s="24" t="s">
        <v>129</v>
      </c>
      <c r="AU1446" s="24" t="s">
        <v>134</v>
      </c>
      <c r="AY1446" s="24" t="s">
        <v>126</v>
      </c>
      <c r="BE1446" s="204">
        <f>IF(N1446="základní",J1446,0)</f>
        <v>0</v>
      </c>
      <c r="BF1446" s="204">
        <f>IF(N1446="snížená",J1446,0)</f>
        <v>0</v>
      </c>
      <c r="BG1446" s="204">
        <f>IF(N1446="zákl. přenesená",J1446,0)</f>
        <v>0</v>
      </c>
      <c r="BH1446" s="204">
        <f>IF(N1446="sníž. přenesená",J1446,0)</f>
        <v>0</v>
      </c>
      <c r="BI1446" s="204">
        <f>IF(N1446="nulová",J1446,0)</f>
        <v>0</v>
      </c>
      <c r="BJ1446" s="24" t="s">
        <v>134</v>
      </c>
      <c r="BK1446" s="204">
        <f>ROUND(I1446*H1446,2)</f>
        <v>0</v>
      </c>
      <c r="BL1446" s="24" t="s">
        <v>133</v>
      </c>
      <c r="BM1446" s="24" t="s">
        <v>1805</v>
      </c>
    </row>
    <row r="1447" spans="2:65" s="1" customFormat="1" ht="13.5">
      <c r="B1447" s="41"/>
      <c r="C1447" s="63"/>
      <c r="D1447" s="208" t="s">
        <v>135</v>
      </c>
      <c r="E1447" s="63"/>
      <c r="F1447" s="209" t="s">
        <v>7239</v>
      </c>
      <c r="G1447" s="63"/>
      <c r="H1447" s="63"/>
      <c r="I1447" s="163"/>
      <c r="J1447" s="63"/>
      <c r="K1447" s="63"/>
      <c r="L1447" s="61"/>
      <c r="M1447" s="207"/>
      <c r="N1447" s="42"/>
      <c r="O1447" s="42"/>
      <c r="P1447" s="42"/>
      <c r="Q1447" s="42"/>
      <c r="R1447" s="42"/>
      <c r="S1447" s="42"/>
      <c r="T1447" s="78"/>
      <c r="AT1447" s="24" t="s">
        <v>135</v>
      </c>
      <c r="AU1447" s="24" t="s">
        <v>134</v>
      </c>
    </row>
    <row r="1448" spans="2:65" s="13" customFormat="1" ht="13.5">
      <c r="B1448" s="237"/>
      <c r="C1448" s="238"/>
      <c r="D1448" s="208" t="s">
        <v>171</v>
      </c>
      <c r="E1448" s="239" t="s">
        <v>21</v>
      </c>
      <c r="F1448" s="240" t="s">
        <v>7240</v>
      </c>
      <c r="G1448" s="238"/>
      <c r="H1448" s="241" t="s">
        <v>21</v>
      </c>
      <c r="I1448" s="242"/>
      <c r="J1448" s="238"/>
      <c r="K1448" s="238"/>
      <c r="L1448" s="243"/>
      <c r="M1448" s="244"/>
      <c r="N1448" s="245"/>
      <c r="O1448" s="245"/>
      <c r="P1448" s="245"/>
      <c r="Q1448" s="245"/>
      <c r="R1448" s="245"/>
      <c r="S1448" s="245"/>
      <c r="T1448" s="246"/>
      <c r="AT1448" s="247" t="s">
        <v>171</v>
      </c>
      <c r="AU1448" s="247" t="s">
        <v>134</v>
      </c>
      <c r="AV1448" s="13" t="s">
        <v>78</v>
      </c>
      <c r="AW1448" s="13" t="s">
        <v>33</v>
      </c>
      <c r="AX1448" s="13" t="s">
        <v>70</v>
      </c>
      <c r="AY1448" s="247" t="s">
        <v>126</v>
      </c>
    </row>
    <row r="1449" spans="2:65" s="13" customFormat="1" ht="13.5">
      <c r="B1449" s="237"/>
      <c r="C1449" s="238"/>
      <c r="D1449" s="208" t="s">
        <v>171</v>
      </c>
      <c r="E1449" s="239" t="s">
        <v>21</v>
      </c>
      <c r="F1449" s="240" t="s">
        <v>7241</v>
      </c>
      <c r="G1449" s="238"/>
      <c r="H1449" s="241" t="s">
        <v>21</v>
      </c>
      <c r="I1449" s="242"/>
      <c r="J1449" s="238"/>
      <c r="K1449" s="238"/>
      <c r="L1449" s="243"/>
      <c r="M1449" s="244"/>
      <c r="N1449" s="245"/>
      <c r="O1449" s="245"/>
      <c r="P1449" s="245"/>
      <c r="Q1449" s="245"/>
      <c r="R1449" s="245"/>
      <c r="S1449" s="245"/>
      <c r="T1449" s="246"/>
      <c r="AT1449" s="247" t="s">
        <v>171</v>
      </c>
      <c r="AU1449" s="247" t="s">
        <v>134</v>
      </c>
      <c r="AV1449" s="13" t="s">
        <v>78</v>
      </c>
      <c r="AW1449" s="13" t="s">
        <v>33</v>
      </c>
      <c r="AX1449" s="13" t="s">
        <v>70</v>
      </c>
      <c r="AY1449" s="247" t="s">
        <v>126</v>
      </c>
    </row>
    <row r="1450" spans="2:65" s="11" customFormat="1" ht="13.5">
      <c r="B1450" s="210"/>
      <c r="C1450" s="211"/>
      <c r="D1450" s="208" t="s">
        <v>171</v>
      </c>
      <c r="E1450" s="212" t="s">
        <v>21</v>
      </c>
      <c r="F1450" s="213" t="s">
        <v>7242</v>
      </c>
      <c r="G1450" s="211"/>
      <c r="H1450" s="214">
        <v>7.7220000000000004</v>
      </c>
      <c r="I1450" s="215"/>
      <c r="J1450" s="211"/>
      <c r="K1450" s="211"/>
      <c r="L1450" s="216"/>
      <c r="M1450" s="217"/>
      <c r="N1450" s="218"/>
      <c r="O1450" s="218"/>
      <c r="P1450" s="218"/>
      <c r="Q1450" s="218"/>
      <c r="R1450" s="218"/>
      <c r="S1450" s="218"/>
      <c r="T1450" s="219"/>
      <c r="AT1450" s="220" t="s">
        <v>171</v>
      </c>
      <c r="AU1450" s="220" t="s">
        <v>134</v>
      </c>
      <c r="AV1450" s="11" t="s">
        <v>134</v>
      </c>
      <c r="AW1450" s="11" t="s">
        <v>33</v>
      </c>
      <c r="AX1450" s="11" t="s">
        <v>70</v>
      </c>
      <c r="AY1450" s="220" t="s">
        <v>126</v>
      </c>
    </row>
    <row r="1451" spans="2:65" s="13" customFormat="1" ht="13.5">
      <c r="B1451" s="237"/>
      <c r="C1451" s="238"/>
      <c r="D1451" s="208" t="s">
        <v>171</v>
      </c>
      <c r="E1451" s="239" t="s">
        <v>21</v>
      </c>
      <c r="F1451" s="240" t="s">
        <v>7243</v>
      </c>
      <c r="G1451" s="238"/>
      <c r="H1451" s="241" t="s">
        <v>21</v>
      </c>
      <c r="I1451" s="242"/>
      <c r="J1451" s="238"/>
      <c r="K1451" s="238"/>
      <c r="L1451" s="243"/>
      <c r="M1451" s="244"/>
      <c r="N1451" s="245"/>
      <c r="O1451" s="245"/>
      <c r="P1451" s="245"/>
      <c r="Q1451" s="245"/>
      <c r="R1451" s="245"/>
      <c r="S1451" s="245"/>
      <c r="T1451" s="246"/>
      <c r="AT1451" s="247" t="s">
        <v>171</v>
      </c>
      <c r="AU1451" s="247" t="s">
        <v>134</v>
      </c>
      <c r="AV1451" s="13" t="s">
        <v>78</v>
      </c>
      <c r="AW1451" s="13" t="s">
        <v>33</v>
      </c>
      <c r="AX1451" s="13" t="s">
        <v>70</v>
      </c>
      <c r="AY1451" s="247" t="s">
        <v>126</v>
      </c>
    </row>
    <row r="1452" spans="2:65" s="11" customFormat="1" ht="13.5">
      <c r="B1452" s="210"/>
      <c r="C1452" s="211"/>
      <c r="D1452" s="208" t="s">
        <v>171</v>
      </c>
      <c r="E1452" s="212" t="s">
        <v>21</v>
      </c>
      <c r="F1452" s="213" t="s">
        <v>7244</v>
      </c>
      <c r="G1452" s="211"/>
      <c r="H1452" s="214">
        <v>23.1</v>
      </c>
      <c r="I1452" s="215"/>
      <c r="J1452" s="211"/>
      <c r="K1452" s="211"/>
      <c r="L1452" s="216"/>
      <c r="M1452" s="217"/>
      <c r="N1452" s="218"/>
      <c r="O1452" s="218"/>
      <c r="P1452" s="218"/>
      <c r="Q1452" s="218"/>
      <c r="R1452" s="218"/>
      <c r="S1452" s="218"/>
      <c r="T1452" s="219"/>
      <c r="AT1452" s="220" t="s">
        <v>171</v>
      </c>
      <c r="AU1452" s="220" t="s">
        <v>134</v>
      </c>
      <c r="AV1452" s="11" t="s">
        <v>134</v>
      </c>
      <c r="AW1452" s="11" t="s">
        <v>33</v>
      </c>
      <c r="AX1452" s="11" t="s">
        <v>70</v>
      </c>
      <c r="AY1452" s="220" t="s">
        <v>126</v>
      </c>
    </row>
    <row r="1453" spans="2:65" s="11" customFormat="1" ht="13.5">
      <c r="B1453" s="210"/>
      <c r="C1453" s="211"/>
      <c r="D1453" s="208" t="s">
        <v>171</v>
      </c>
      <c r="E1453" s="212" t="s">
        <v>21</v>
      </c>
      <c r="F1453" s="213" t="s">
        <v>7245</v>
      </c>
      <c r="G1453" s="211"/>
      <c r="H1453" s="214">
        <v>0.17799999999999999</v>
      </c>
      <c r="I1453" s="215"/>
      <c r="J1453" s="211"/>
      <c r="K1453" s="211"/>
      <c r="L1453" s="216"/>
      <c r="M1453" s="217"/>
      <c r="N1453" s="218"/>
      <c r="O1453" s="218"/>
      <c r="P1453" s="218"/>
      <c r="Q1453" s="218"/>
      <c r="R1453" s="218"/>
      <c r="S1453" s="218"/>
      <c r="T1453" s="219"/>
      <c r="AT1453" s="220" t="s">
        <v>171</v>
      </c>
      <c r="AU1453" s="220" t="s">
        <v>134</v>
      </c>
      <c r="AV1453" s="11" t="s">
        <v>134</v>
      </c>
      <c r="AW1453" s="11" t="s">
        <v>33</v>
      </c>
      <c r="AX1453" s="11" t="s">
        <v>70</v>
      </c>
      <c r="AY1453" s="220" t="s">
        <v>126</v>
      </c>
    </row>
    <row r="1454" spans="2:65" s="12" customFormat="1" ht="13.5">
      <c r="B1454" s="221"/>
      <c r="C1454" s="222"/>
      <c r="D1454" s="205" t="s">
        <v>171</v>
      </c>
      <c r="E1454" s="248" t="s">
        <v>21</v>
      </c>
      <c r="F1454" s="249" t="s">
        <v>174</v>
      </c>
      <c r="G1454" s="222"/>
      <c r="H1454" s="250">
        <v>31</v>
      </c>
      <c r="I1454" s="226"/>
      <c r="J1454" s="222"/>
      <c r="K1454" s="222"/>
      <c r="L1454" s="227"/>
      <c r="M1454" s="228"/>
      <c r="N1454" s="229"/>
      <c r="O1454" s="229"/>
      <c r="P1454" s="229"/>
      <c r="Q1454" s="229"/>
      <c r="R1454" s="229"/>
      <c r="S1454" s="229"/>
      <c r="T1454" s="230"/>
      <c r="AT1454" s="231" t="s">
        <v>171</v>
      </c>
      <c r="AU1454" s="231" t="s">
        <v>134</v>
      </c>
      <c r="AV1454" s="12" t="s">
        <v>133</v>
      </c>
      <c r="AW1454" s="12" t="s">
        <v>33</v>
      </c>
      <c r="AX1454" s="12" t="s">
        <v>78</v>
      </c>
      <c r="AY1454" s="231" t="s">
        <v>126</v>
      </c>
    </row>
    <row r="1455" spans="2:65" s="1" customFormat="1" ht="22.5" customHeight="1">
      <c r="B1455" s="41"/>
      <c r="C1455" s="193" t="s">
        <v>1070</v>
      </c>
      <c r="D1455" s="193" t="s">
        <v>129</v>
      </c>
      <c r="E1455" s="194" t="s">
        <v>7246</v>
      </c>
      <c r="F1455" s="195" t="s">
        <v>7247</v>
      </c>
      <c r="G1455" s="196" t="s">
        <v>400</v>
      </c>
      <c r="H1455" s="197">
        <v>20.981999999999999</v>
      </c>
      <c r="I1455" s="198"/>
      <c r="J1455" s="199">
        <f>ROUND(I1455*H1455,2)</f>
        <v>0</v>
      </c>
      <c r="K1455" s="195" t="s">
        <v>160</v>
      </c>
      <c r="L1455" s="61"/>
      <c r="M1455" s="200" t="s">
        <v>21</v>
      </c>
      <c r="N1455" s="201" t="s">
        <v>42</v>
      </c>
      <c r="O1455" s="42"/>
      <c r="P1455" s="202">
        <f>O1455*H1455</f>
        <v>0</v>
      </c>
      <c r="Q1455" s="202">
        <v>0</v>
      </c>
      <c r="R1455" s="202">
        <f>Q1455*H1455</f>
        <v>0</v>
      </c>
      <c r="S1455" s="202">
        <v>0</v>
      </c>
      <c r="T1455" s="203">
        <f>S1455*H1455</f>
        <v>0</v>
      </c>
      <c r="AR1455" s="24" t="s">
        <v>133</v>
      </c>
      <c r="AT1455" s="24" t="s">
        <v>129</v>
      </c>
      <c r="AU1455" s="24" t="s">
        <v>134</v>
      </c>
      <c r="AY1455" s="24" t="s">
        <v>126</v>
      </c>
      <c r="BE1455" s="204">
        <f>IF(N1455="základní",J1455,0)</f>
        <v>0</v>
      </c>
      <c r="BF1455" s="204">
        <f>IF(N1455="snížená",J1455,0)</f>
        <v>0</v>
      </c>
      <c r="BG1455" s="204">
        <f>IF(N1455="zákl. přenesená",J1455,0)</f>
        <v>0</v>
      </c>
      <c r="BH1455" s="204">
        <f>IF(N1455="sníž. přenesená",J1455,0)</f>
        <v>0</v>
      </c>
      <c r="BI1455" s="204">
        <f>IF(N1455="nulová",J1455,0)</f>
        <v>0</v>
      </c>
      <c r="BJ1455" s="24" t="s">
        <v>134</v>
      </c>
      <c r="BK1455" s="204">
        <f>ROUND(I1455*H1455,2)</f>
        <v>0</v>
      </c>
      <c r="BL1455" s="24" t="s">
        <v>133</v>
      </c>
      <c r="BM1455" s="24" t="s">
        <v>1807</v>
      </c>
    </row>
    <row r="1456" spans="2:65" s="1" customFormat="1" ht="13.5">
      <c r="B1456" s="41"/>
      <c r="C1456" s="63"/>
      <c r="D1456" s="208" t="s">
        <v>135</v>
      </c>
      <c r="E1456" s="63"/>
      <c r="F1456" s="209" t="s">
        <v>7248</v>
      </c>
      <c r="G1456" s="63"/>
      <c r="H1456" s="63"/>
      <c r="I1456" s="163"/>
      <c r="J1456" s="63"/>
      <c r="K1456" s="63"/>
      <c r="L1456" s="61"/>
      <c r="M1456" s="207"/>
      <c r="N1456" s="42"/>
      <c r="O1456" s="42"/>
      <c r="P1456" s="42"/>
      <c r="Q1456" s="42"/>
      <c r="R1456" s="42"/>
      <c r="S1456" s="42"/>
      <c r="T1456" s="78"/>
      <c r="AT1456" s="24" t="s">
        <v>135</v>
      </c>
      <c r="AU1456" s="24" t="s">
        <v>134</v>
      </c>
    </row>
    <row r="1457" spans="2:65" s="1" customFormat="1" ht="40.5">
      <c r="B1457" s="41"/>
      <c r="C1457" s="63"/>
      <c r="D1457" s="205" t="s">
        <v>299</v>
      </c>
      <c r="E1457" s="63"/>
      <c r="F1457" s="235" t="s">
        <v>7249</v>
      </c>
      <c r="G1457" s="63"/>
      <c r="H1457" s="63"/>
      <c r="I1457" s="163"/>
      <c r="J1457" s="63"/>
      <c r="K1457" s="63"/>
      <c r="L1457" s="61"/>
      <c r="M1457" s="207"/>
      <c r="N1457" s="42"/>
      <c r="O1457" s="42"/>
      <c r="P1457" s="42"/>
      <c r="Q1457" s="42"/>
      <c r="R1457" s="42"/>
      <c r="S1457" s="42"/>
      <c r="T1457" s="78"/>
      <c r="AT1457" s="24" t="s">
        <v>299</v>
      </c>
      <c r="AU1457" s="24" t="s">
        <v>134</v>
      </c>
    </row>
    <row r="1458" spans="2:65" s="1" customFormat="1" ht="22.5" customHeight="1">
      <c r="B1458" s="41"/>
      <c r="C1458" s="251" t="s">
        <v>1808</v>
      </c>
      <c r="D1458" s="251" t="s">
        <v>391</v>
      </c>
      <c r="E1458" s="252" t="s">
        <v>7250</v>
      </c>
      <c r="F1458" s="253" t="s">
        <v>7251</v>
      </c>
      <c r="G1458" s="254" t="s">
        <v>308</v>
      </c>
      <c r="H1458" s="255">
        <v>0.24399999999999999</v>
      </c>
      <c r="I1458" s="256"/>
      <c r="J1458" s="257">
        <f>ROUND(I1458*H1458,2)</f>
        <v>0</v>
      </c>
      <c r="K1458" s="253" t="s">
        <v>160</v>
      </c>
      <c r="L1458" s="258"/>
      <c r="M1458" s="259" t="s">
        <v>21</v>
      </c>
      <c r="N1458" s="260" t="s">
        <v>42</v>
      </c>
      <c r="O1458" s="42"/>
      <c r="P1458" s="202">
        <f>O1458*H1458</f>
        <v>0</v>
      </c>
      <c r="Q1458" s="202">
        <v>0</v>
      </c>
      <c r="R1458" s="202">
        <f>Q1458*H1458</f>
        <v>0</v>
      </c>
      <c r="S1458" s="202">
        <v>0</v>
      </c>
      <c r="T1458" s="203">
        <f>S1458*H1458</f>
        <v>0</v>
      </c>
      <c r="AR1458" s="24" t="s">
        <v>144</v>
      </c>
      <c r="AT1458" s="24" t="s">
        <v>391</v>
      </c>
      <c r="AU1458" s="24" t="s">
        <v>134</v>
      </c>
      <c r="AY1458" s="24" t="s">
        <v>126</v>
      </c>
      <c r="BE1458" s="204">
        <f>IF(N1458="základní",J1458,0)</f>
        <v>0</v>
      </c>
      <c r="BF1458" s="204">
        <f>IF(N1458="snížená",J1458,0)</f>
        <v>0</v>
      </c>
      <c r="BG1458" s="204">
        <f>IF(N1458="zákl. přenesená",J1458,0)</f>
        <v>0</v>
      </c>
      <c r="BH1458" s="204">
        <f>IF(N1458="sníž. přenesená",J1458,0)</f>
        <v>0</v>
      </c>
      <c r="BI1458" s="204">
        <f>IF(N1458="nulová",J1458,0)</f>
        <v>0</v>
      </c>
      <c r="BJ1458" s="24" t="s">
        <v>134</v>
      </c>
      <c r="BK1458" s="204">
        <f>ROUND(I1458*H1458,2)</f>
        <v>0</v>
      </c>
      <c r="BL1458" s="24" t="s">
        <v>133</v>
      </c>
      <c r="BM1458" s="24" t="s">
        <v>1811</v>
      </c>
    </row>
    <row r="1459" spans="2:65" s="1" customFormat="1" ht="27">
      <c r="B1459" s="41"/>
      <c r="C1459" s="63"/>
      <c r="D1459" s="205" t="s">
        <v>135</v>
      </c>
      <c r="E1459" s="63"/>
      <c r="F1459" s="206" t="s">
        <v>7252</v>
      </c>
      <c r="G1459" s="63"/>
      <c r="H1459" s="63"/>
      <c r="I1459" s="163"/>
      <c r="J1459" s="63"/>
      <c r="K1459" s="63"/>
      <c r="L1459" s="61"/>
      <c r="M1459" s="207"/>
      <c r="N1459" s="42"/>
      <c r="O1459" s="42"/>
      <c r="P1459" s="42"/>
      <c r="Q1459" s="42"/>
      <c r="R1459" s="42"/>
      <c r="S1459" s="42"/>
      <c r="T1459" s="78"/>
      <c r="AT1459" s="24" t="s">
        <v>135</v>
      </c>
      <c r="AU1459" s="24" t="s">
        <v>134</v>
      </c>
    </row>
    <row r="1460" spans="2:65" s="1" customFormat="1" ht="22.5" customHeight="1">
      <c r="B1460" s="41"/>
      <c r="C1460" s="251" t="s">
        <v>1074</v>
      </c>
      <c r="D1460" s="251" t="s">
        <v>391</v>
      </c>
      <c r="E1460" s="252" t="s">
        <v>7253</v>
      </c>
      <c r="F1460" s="253" t="s">
        <v>7254</v>
      </c>
      <c r="G1460" s="254" t="s">
        <v>308</v>
      </c>
      <c r="H1460" s="255">
        <v>0.57799999999999996</v>
      </c>
      <c r="I1460" s="256"/>
      <c r="J1460" s="257">
        <f>ROUND(I1460*H1460,2)</f>
        <v>0</v>
      </c>
      <c r="K1460" s="253" t="s">
        <v>160</v>
      </c>
      <c r="L1460" s="258"/>
      <c r="M1460" s="259" t="s">
        <v>21</v>
      </c>
      <c r="N1460" s="260" t="s">
        <v>42</v>
      </c>
      <c r="O1460" s="42"/>
      <c r="P1460" s="202">
        <f>O1460*H1460</f>
        <v>0</v>
      </c>
      <c r="Q1460" s="202">
        <v>0</v>
      </c>
      <c r="R1460" s="202">
        <f>Q1460*H1460</f>
        <v>0</v>
      </c>
      <c r="S1460" s="202">
        <v>0</v>
      </c>
      <c r="T1460" s="203">
        <f>S1460*H1460</f>
        <v>0</v>
      </c>
      <c r="AR1460" s="24" t="s">
        <v>144</v>
      </c>
      <c r="AT1460" s="24" t="s">
        <v>391</v>
      </c>
      <c r="AU1460" s="24" t="s">
        <v>134</v>
      </c>
      <c r="AY1460" s="24" t="s">
        <v>126</v>
      </c>
      <c r="BE1460" s="204">
        <f>IF(N1460="základní",J1460,0)</f>
        <v>0</v>
      </c>
      <c r="BF1460" s="204">
        <f>IF(N1460="snížená",J1460,0)</f>
        <v>0</v>
      </c>
      <c r="BG1460" s="204">
        <f>IF(N1460="zákl. přenesená",J1460,0)</f>
        <v>0</v>
      </c>
      <c r="BH1460" s="204">
        <f>IF(N1460="sníž. přenesená",J1460,0)</f>
        <v>0</v>
      </c>
      <c r="BI1460" s="204">
        <f>IF(N1460="nulová",J1460,0)</f>
        <v>0</v>
      </c>
      <c r="BJ1460" s="24" t="s">
        <v>134</v>
      </c>
      <c r="BK1460" s="204">
        <f>ROUND(I1460*H1460,2)</f>
        <v>0</v>
      </c>
      <c r="BL1460" s="24" t="s">
        <v>133</v>
      </c>
      <c r="BM1460" s="24" t="s">
        <v>1818</v>
      </c>
    </row>
    <row r="1461" spans="2:65" s="1" customFormat="1" ht="13.5">
      <c r="B1461" s="41"/>
      <c r="C1461" s="63"/>
      <c r="D1461" s="205" t="s">
        <v>135</v>
      </c>
      <c r="E1461" s="63"/>
      <c r="F1461" s="206" t="s">
        <v>7255</v>
      </c>
      <c r="G1461" s="63"/>
      <c r="H1461" s="63"/>
      <c r="I1461" s="163"/>
      <c r="J1461" s="63"/>
      <c r="K1461" s="63"/>
      <c r="L1461" s="61"/>
      <c r="M1461" s="207"/>
      <c r="N1461" s="42"/>
      <c r="O1461" s="42"/>
      <c r="P1461" s="42"/>
      <c r="Q1461" s="42"/>
      <c r="R1461" s="42"/>
      <c r="S1461" s="42"/>
      <c r="T1461" s="78"/>
      <c r="AT1461" s="24" t="s">
        <v>135</v>
      </c>
      <c r="AU1461" s="24" t="s">
        <v>134</v>
      </c>
    </row>
    <row r="1462" spans="2:65" s="1" customFormat="1" ht="22.5" customHeight="1">
      <c r="B1462" s="41"/>
      <c r="C1462" s="193" t="s">
        <v>1821</v>
      </c>
      <c r="D1462" s="193" t="s">
        <v>129</v>
      </c>
      <c r="E1462" s="194" t="s">
        <v>7256</v>
      </c>
      <c r="F1462" s="195" t="s">
        <v>7257</v>
      </c>
      <c r="G1462" s="196" t="s">
        <v>400</v>
      </c>
      <c r="H1462" s="197">
        <v>21</v>
      </c>
      <c r="I1462" s="198"/>
      <c r="J1462" s="199">
        <f>ROUND(I1462*H1462,2)</f>
        <v>0</v>
      </c>
      <c r="K1462" s="195" t="s">
        <v>160</v>
      </c>
      <c r="L1462" s="61"/>
      <c r="M1462" s="200" t="s">
        <v>21</v>
      </c>
      <c r="N1462" s="201" t="s">
        <v>42</v>
      </c>
      <c r="O1462" s="42"/>
      <c r="P1462" s="202">
        <f>O1462*H1462</f>
        <v>0</v>
      </c>
      <c r="Q1462" s="202">
        <v>0</v>
      </c>
      <c r="R1462" s="202">
        <f>Q1462*H1462</f>
        <v>0</v>
      </c>
      <c r="S1462" s="202">
        <v>0</v>
      </c>
      <c r="T1462" s="203">
        <f>S1462*H1462</f>
        <v>0</v>
      </c>
      <c r="AR1462" s="24" t="s">
        <v>133</v>
      </c>
      <c r="AT1462" s="24" t="s">
        <v>129</v>
      </c>
      <c r="AU1462" s="24" t="s">
        <v>134</v>
      </c>
      <c r="AY1462" s="24" t="s">
        <v>126</v>
      </c>
      <c r="BE1462" s="204">
        <f>IF(N1462="základní",J1462,0)</f>
        <v>0</v>
      </c>
      <c r="BF1462" s="204">
        <f>IF(N1462="snížená",J1462,0)</f>
        <v>0</v>
      </c>
      <c r="BG1462" s="204">
        <f>IF(N1462="zákl. přenesená",J1462,0)</f>
        <v>0</v>
      </c>
      <c r="BH1462" s="204">
        <f>IF(N1462="sníž. přenesená",J1462,0)</f>
        <v>0</v>
      </c>
      <c r="BI1462" s="204">
        <f>IF(N1462="nulová",J1462,0)</f>
        <v>0</v>
      </c>
      <c r="BJ1462" s="24" t="s">
        <v>134</v>
      </c>
      <c r="BK1462" s="204">
        <f>ROUND(I1462*H1462,2)</f>
        <v>0</v>
      </c>
      <c r="BL1462" s="24" t="s">
        <v>133</v>
      </c>
      <c r="BM1462" s="24" t="s">
        <v>1822</v>
      </c>
    </row>
    <row r="1463" spans="2:65" s="1" customFormat="1" ht="13.5">
      <c r="B1463" s="41"/>
      <c r="C1463" s="63"/>
      <c r="D1463" s="208" t="s">
        <v>135</v>
      </c>
      <c r="E1463" s="63"/>
      <c r="F1463" s="209" t="s">
        <v>7258</v>
      </c>
      <c r="G1463" s="63"/>
      <c r="H1463" s="63"/>
      <c r="I1463" s="163"/>
      <c r="J1463" s="63"/>
      <c r="K1463" s="63"/>
      <c r="L1463" s="61"/>
      <c r="M1463" s="207"/>
      <c r="N1463" s="42"/>
      <c r="O1463" s="42"/>
      <c r="P1463" s="42"/>
      <c r="Q1463" s="42"/>
      <c r="R1463" s="42"/>
      <c r="S1463" s="42"/>
      <c r="T1463" s="78"/>
      <c r="AT1463" s="24" t="s">
        <v>135</v>
      </c>
      <c r="AU1463" s="24" t="s">
        <v>134</v>
      </c>
    </row>
    <row r="1464" spans="2:65" s="1" customFormat="1" ht="40.5">
      <c r="B1464" s="41"/>
      <c r="C1464" s="63"/>
      <c r="D1464" s="208" t="s">
        <v>299</v>
      </c>
      <c r="E1464" s="63"/>
      <c r="F1464" s="236" t="s">
        <v>7249</v>
      </c>
      <c r="G1464" s="63"/>
      <c r="H1464" s="63"/>
      <c r="I1464" s="163"/>
      <c r="J1464" s="63"/>
      <c r="K1464" s="63"/>
      <c r="L1464" s="61"/>
      <c r="M1464" s="207"/>
      <c r="N1464" s="42"/>
      <c r="O1464" s="42"/>
      <c r="P1464" s="42"/>
      <c r="Q1464" s="42"/>
      <c r="R1464" s="42"/>
      <c r="S1464" s="42"/>
      <c r="T1464" s="78"/>
      <c r="AT1464" s="24" t="s">
        <v>299</v>
      </c>
      <c r="AU1464" s="24" t="s">
        <v>134</v>
      </c>
    </row>
    <row r="1465" spans="2:65" s="13" customFormat="1" ht="13.5">
      <c r="B1465" s="237"/>
      <c r="C1465" s="238"/>
      <c r="D1465" s="208" t="s">
        <v>171</v>
      </c>
      <c r="E1465" s="239" t="s">
        <v>21</v>
      </c>
      <c r="F1465" s="240" t="s">
        <v>7259</v>
      </c>
      <c r="G1465" s="238"/>
      <c r="H1465" s="241" t="s">
        <v>21</v>
      </c>
      <c r="I1465" s="242"/>
      <c r="J1465" s="238"/>
      <c r="K1465" s="238"/>
      <c r="L1465" s="243"/>
      <c r="M1465" s="244"/>
      <c r="N1465" s="245"/>
      <c r="O1465" s="245"/>
      <c r="P1465" s="245"/>
      <c r="Q1465" s="245"/>
      <c r="R1465" s="245"/>
      <c r="S1465" s="245"/>
      <c r="T1465" s="246"/>
      <c r="AT1465" s="247" t="s">
        <v>171</v>
      </c>
      <c r="AU1465" s="247" t="s">
        <v>134</v>
      </c>
      <c r="AV1465" s="13" t="s">
        <v>78</v>
      </c>
      <c r="AW1465" s="13" t="s">
        <v>33</v>
      </c>
      <c r="AX1465" s="13" t="s">
        <v>70</v>
      </c>
      <c r="AY1465" s="247" t="s">
        <v>126</v>
      </c>
    </row>
    <row r="1466" spans="2:65" s="13" customFormat="1" ht="13.5">
      <c r="B1466" s="237"/>
      <c r="C1466" s="238"/>
      <c r="D1466" s="208" t="s">
        <v>171</v>
      </c>
      <c r="E1466" s="239" t="s">
        <v>21</v>
      </c>
      <c r="F1466" s="240" t="s">
        <v>7260</v>
      </c>
      <c r="G1466" s="238"/>
      <c r="H1466" s="241" t="s">
        <v>21</v>
      </c>
      <c r="I1466" s="242"/>
      <c r="J1466" s="238"/>
      <c r="K1466" s="238"/>
      <c r="L1466" s="243"/>
      <c r="M1466" s="244"/>
      <c r="N1466" s="245"/>
      <c r="O1466" s="245"/>
      <c r="P1466" s="245"/>
      <c r="Q1466" s="245"/>
      <c r="R1466" s="245"/>
      <c r="S1466" s="245"/>
      <c r="T1466" s="246"/>
      <c r="AT1466" s="247" t="s">
        <v>171</v>
      </c>
      <c r="AU1466" s="247" t="s">
        <v>134</v>
      </c>
      <c r="AV1466" s="13" t="s">
        <v>78</v>
      </c>
      <c r="AW1466" s="13" t="s">
        <v>33</v>
      </c>
      <c r="AX1466" s="13" t="s">
        <v>70</v>
      </c>
      <c r="AY1466" s="247" t="s">
        <v>126</v>
      </c>
    </row>
    <row r="1467" spans="2:65" s="11" customFormat="1" ht="13.5">
      <c r="B1467" s="210"/>
      <c r="C1467" s="211"/>
      <c r="D1467" s="208" t="s">
        <v>171</v>
      </c>
      <c r="E1467" s="212" t="s">
        <v>21</v>
      </c>
      <c r="F1467" s="213" t="s">
        <v>7261</v>
      </c>
      <c r="G1467" s="211"/>
      <c r="H1467" s="214">
        <v>21</v>
      </c>
      <c r="I1467" s="215"/>
      <c r="J1467" s="211"/>
      <c r="K1467" s="211"/>
      <c r="L1467" s="216"/>
      <c r="M1467" s="217"/>
      <c r="N1467" s="218"/>
      <c r="O1467" s="218"/>
      <c r="P1467" s="218"/>
      <c r="Q1467" s="218"/>
      <c r="R1467" s="218"/>
      <c r="S1467" s="218"/>
      <c r="T1467" s="219"/>
      <c r="AT1467" s="220" t="s">
        <v>171</v>
      </c>
      <c r="AU1467" s="220" t="s">
        <v>134</v>
      </c>
      <c r="AV1467" s="11" t="s">
        <v>134</v>
      </c>
      <c r="AW1467" s="11" t="s">
        <v>33</v>
      </c>
      <c r="AX1467" s="11" t="s">
        <v>70</v>
      </c>
      <c r="AY1467" s="220" t="s">
        <v>126</v>
      </c>
    </row>
    <row r="1468" spans="2:65" s="12" customFormat="1" ht="13.5">
      <c r="B1468" s="221"/>
      <c r="C1468" s="222"/>
      <c r="D1468" s="205" t="s">
        <v>171</v>
      </c>
      <c r="E1468" s="248" t="s">
        <v>21</v>
      </c>
      <c r="F1468" s="249" t="s">
        <v>174</v>
      </c>
      <c r="G1468" s="222"/>
      <c r="H1468" s="250">
        <v>21</v>
      </c>
      <c r="I1468" s="226"/>
      <c r="J1468" s="222"/>
      <c r="K1468" s="222"/>
      <c r="L1468" s="227"/>
      <c r="M1468" s="228"/>
      <c r="N1468" s="229"/>
      <c r="O1468" s="229"/>
      <c r="P1468" s="229"/>
      <c r="Q1468" s="229"/>
      <c r="R1468" s="229"/>
      <c r="S1468" s="229"/>
      <c r="T1468" s="230"/>
      <c r="AT1468" s="231" t="s">
        <v>171</v>
      </c>
      <c r="AU1468" s="231" t="s">
        <v>134</v>
      </c>
      <c r="AV1468" s="12" t="s">
        <v>133</v>
      </c>
      <c r="AW1468" s="12" t="s">
        <v>33</v>
      </c>
      <c r="AX1468" s="12" t="s">
        <v>78</v>
      </c>
      <c r="AY1468" s="231" t="s">
        <v>126</v>
      </c>
    </row>
    <row r="1469" spans="2:65" s="1" customFormat="1" ht="22.5" customHeight="1">
      <c r="B1469" s="41"/>
      <c r="C1469" s="193" t="s">
        <v>1142</v>
      </c>
      <c r="D1469" s="193" t="s">
        <v>129</v>
      </c>
      <c r="E1469" s="194" t="s">
        <v>7262</v>
      </c>
      <c r="F1469" s="195" t="s">
        <v>7263</v>
      </c>
      <c r="G1469" s="196" t="s">
        <v>400</v>
      </c>
      <c r="H1469" s="197">
        <v>42</v>
      </c>
      <c r="I1469" s="198"/>
      <c r="J1469" s="199">
        <f>ROUND(I1469*H1469,2)</f>
        <v>0</v>
      </c>
      <c r="K1469" s="195" t="s">
        <v>160</v>
      </c>
      <c r="L1469" s="61"/>
      <c r="M1469" s="200" t="s">
        <v>21</v>
      </c>
      <c r="N1469" s="201" t="s">
        <v>42</v>
      </c>
      <c r="O1469" s="42"/>
      <c r="P1469" s="202">
        <f>O1469*H1469</f>
        <v>0</v>
      </c>
      <c r="Q1469" s="202">
        <v>0</v>
      </c>
      <c r="R1469" s="202">
        <f>Q1469*H1469</f>
        <v>0</v>
      </c>
      <c r="S1469" s="202">
        <v>0</v>
      </c>
      <c r="T1469" s="203">
        <f>S1469*H1469</f>
        <v>0</v>
      </c>
      <c r="AR1469" s="24" t="s">
        <v>133</v>
      </c>
      <c r="AT1469" s="24" t="s">
        <v>129</v>
      </c>
      <c r="AU1469" s="24" t="s">
        <v>134</v>
      </c>
      <c r="AY1469" s="24" t="s">
        <v>126</v>
      </c>
      <c r="BE1469" s="204">
        <f>IF(N1469="základní",J1469,0)</f>
        <v>0</v>
      </c>
      <c r="BF1469" s="204">
        <f>IF(N1469="snížená",J1469,0)</f>
        <v>0</v>
      </c>
      <c r="BG1469" s="204">
        <f>IF(N1469="zákl. přenesená",J1469,0)</f>
        <v>0</v>
      </c>
      <c r="BH1469" s="204">
        <f>IF(N1469="sníž. přenesená",J1469,0)</f>
        <v>0</v>
      </c>
      <c r="BI1469" s="204">
        <f>IF(N1469="nulová",J1469,0)</f>
        <v>0</v>
      </c>
      <c r="BJ1469" s="24" t="s">
        <v>134</v>
      </c>
      <c r="BK1469" s="204">
        <f>ROUND(I1469*H1469,2)</f>
        <v>0</v>
      </c>
      <c r="BL1469" s="24" t="s">
        <v>133</v>
      </c>
      <c r="BM1469" s="24" t="s">
        <v>1826</v>
      </c>
    </row>
    <row r="1470" spans="2:65" s="1" customFormat="1" ht="13.5">
      <c r="B1470" s="41"/>
      <c r="C1470" s="63"/>
      <c r="D1470" s="208" t="s">
        <v>135</v>
      </c>
      <c r="E1470" s="63"/>
      <c r="F1470" s="209" t="s">
        <v>7264</v>
      </c>
      <c r="G1470" s="63"/>
      <c r="H1470" s="63"/>
      <c r="I1470" s="163"/>
      <c r="J1470" s="63"/>
      <c r="K1470" s="63"/>
      <c r="L1470" s="61"/>
      <c r="M1470" s="207"/>
      <c r="N1470" s="42"/>
      <c r="O1470" s="42"/>
      <c r="P1470" s="42"/>
      <c r="Q1470" s="42"/>
      <c r="R1470" s="42"/>
      <c r="S1470" s="42"/>
      <c r="T1470" s="78"/>
      <c r="AT1470" s="24" t="s">
        <v>135</v>
      </c>
      <c r="AU1470" s="24" t="s">
        <v>134</v>
      </c>
    </row>
    <row r="1471" spans="2:65" s="1" customFormat="1" ht="67.5">
      <c r="B1471" s="41"/>
      <c r="C1471" s="63"/>
      <c r="D1471" s="208" t="s">
        <v>299</v>
      </c>
      <c r="E1471" s="63"/>
      <c r="F1471" s="236" t="s">
        <v>7265</v>
      </c>
      <c r="G1471" s="63"/>
      <c r="H1471" s="63"/>
      <c r="I1471" s="163"/>
      <c r="J1471" s="63"/>
      <c r="K1471" s="63"/>
      <c r="L1471" s="61"/>
      <c r="M1471" s="207"/>
      <c r="N1471" s="42"/>
      <c r="O1471" s="42"/>
      <c r="P1471" s="42"/>
      <c r="Q1471" s="42"/>
      <c r="R1471" s="42"/>
      <c r="S1471" s="42"/>
      <c r="T1471" s="78"/>
      <c r="AT1471" s="24" t="s">
        <v>299</v>
      </c>
      <c r="AU1471" s="24" t="s">
        <v>134</v>
      </c>
    </row>
    <row r="1472" spans="2:65" s="13" customFormat="1" ht="13.5">
      <c r="B1472" s="237"/>
      <c r="C1472" s="238"/>
      <c r="D1472" s="208" t="s">
        <v>171</v>
      </c>
      <c r="E1472" s="239" t="s">
        <v>21</v>
      </c>
      <c r="F1472" s="240" t="s">
        <v>7266</v>
      </c>
      <c r="G1472" s="238"/>
      <c r="H1472" s="241" t="s">
        <v>21</v>
      </c>
      <c r="I1472" s="242"/>
      <c r="J1472" s="238"/>
      <c r="K1472" s="238"/>
      <c r="L1472" s="243"/>
      <c r="M1472" s="244"/>
      <c r="N1472" s="245"/>
      <c r="O1472" s="245"/>
      <c r="P1472" s="245"/>
      <c r="Q1472" s="245"/>
      <c r="R1472" s="245"/>
      <c r="S1472" s="245"/>
      <c r="T1472" s="246"/>
      <c r="AT1472" s="247" t="s">
        <v>171</v>
      </c>
      <c r="AU1472" s="247" t="s">
        <v>134</v>
      </c>
      <c r="AV1472" s="13" t="s">
        <v>78</v>
      </c>
      <c r="AW1472" s="13" t="s">
        <v>33</v>
      </c>
      <c r="AX1472" s="13" t="s">
        <v>70</v>
      </c>
      <c r="AY1472" s="247" t="s">
        <v>126</v>
      </c>
    </row>
    <row r="1473" spans="2:65" s="11" customFormat="1" ht="13.5">
      <c r="B1473" s="210"/>
      <c r="C1473" s="211"/>
      <c r="D1473" s="208" t="s">
        <v>171</v>
      </c>
      <c r="E1473" s="212" t="s">
        <v>21</v>
      </c>
      <c r="F1473" s="213" t="s">
        <v>7261</v>
      </c>
      <c r="G1473" s="211"/>
      <c r="H1473" s="214">
        <v>21</v>
      </c>
      <c r="I1473" s="215"/>
      <c r="J1473" s="211"/>
      <c r="K1473" s="211"/>
      <c r="L1473" s="216"/>
      <c r="M1473" s="217"/>
      <c r="N1473" s="218"/>
      <c r="O1473" s="218"/>
      <c r="P1473" s="218"/>
      <c r="Q1473" s="218"/>
      <c r="R1473" s="218"/>
      <c r="S1473" s="218"/>
      <c r="T1473" s="219"/>
      <c r="AT1473" s="220" t="s">
        <v>171</v>
      </c>
      <c r="AU1473" s="220" t="s">
        <v>134</v>
      </c>
      <c r="AV1473" s="11" t="s">
        <v>134</v>
      </c>
      <c r="AW1473" s="11" t="s">
        <v>33</v>
      </c>
      <c r="AX1473" s="11" t="s">
        <v>70</v>
      </c>
      <c r="AY1473" s="220" t="s">
        <v>126</v>
      </c>
    </row>
    <row r="1474" spans="2:65" s="13" customFormat="1" ht="13.5">
      <c r="B1474" s="237"/>
      <c r="C1474" s="238"/>
      <c r="D1474" s="208" t="s">
        <v>171</v>
      </c>
      <c r="E1474" s="239" t="s">
        <v>21</v>
      </c>
      <c r="F1474" s="240" t="s">
        <v>7267</v>
      </c>
      <c r="G1474" s="238"/>
      <c r="H1474" s="241" t="s">
        <v>21</v>
      </c>
      <c r="I1474" s="242"/>
      <c r="J1474" s="238"/>
      <c r="K1474" s="238"/>
      <c r="L1474" s="243"/>
      <c r="M1474" s="244"/>
      <c r="N1474" s="245"/>
      <c r="O1474" s="245"/>
      <c r="P1474" s="245"/>
      <c r="Q1474" s="245"/>
      <c r="R1474" s="245"/>
      <c r="S1474" s="245"/>
      <c r="T1474" s="246"/>
      <c r="AT1474" s="247" t="s">
        <v>171</v>
      </c>
      <c r="AU1474" s="247" t="s">
        <v>134</v>
      </c>
      <c r="AV1474" s="13" t="s">
        <v>78</v>
      </c>
      <c r="AW1474" s="13" t="s">
        <v>33</v>
      </c>
      <c r="AX1474" s="13" t="s">
        <v>70</v>
      </c>
      <c r="AY1474" s="247" t="s">
        <v>126</v>
      </c>
    </row>
    <row r="1475" spans="2:65" s="11" customFormat="1" ht="13.5">
      <c r="B1475" s="210"/>
      <c r="C1475" s="211"/>
      <c r="D1475" s="208" t="s">
        <v>171</v>
      </c>
      <c r="E1475" s="212" t="s">
        <v>21</v>
      </c>
      <c r="F1475" s="213" t="s">
        <v>7261</v>
      </c>
      <c r="G1475" s="211"/>
      <c r="H1475" s="214">
        <v>21</v>
      </c>
      <c r="I1475" s="215"/>
      <c r="J1475" s="211"/>
      <c r="K1475" s="211"/>
      <c r="L1475" s="216"/>
      <c r="M1475" s="217"/>
      <c r="N1475" s="218"/>
      <c r="O1475" s="218"/>
      <c r="P1475" s="218"/>
      <c r="Q1475" s="218"/>
      <c r="R1475" s="218"/>
      <c r="S1475" s="218"/>
      <c r="T1475" s="219"/>
      <c r="AT1475" s="220" t="s">
        <v>171</v>
      </c>
      <c r="AU1475" s="220" t="s">
        <v>134</v>
      </c>
      <c r="AV1475" s="11" t="s">
        <v>134</v>
      </c>
      <c r="AW1475" s="11" t="s">
        <v>33</v>
      </c>
      <c r="AX1475" s="11" t="s">
        <v>70</v>
      </c>
      <c r="AY1475" s="220" t="s">
        <v>126</v>
      </c>
    </row>
    <row r="1476" spans="2:65" s="12" customFormat="1" ht="13.5">
      <c r="B1476" s="221"/>
      <c r="C1476" s="222"/>
      <c r="D1476" s="205" t="s">
        <v>171</v>
      </c>
      <c r="E1476" s="248" t="s">
        <v>21</v>
      </c>
      <c r="F1476" s="249" t="s">
        <v>174</v>
      </c>
      <c r="G1476" s="222"/>
      <c r="H1476" s="250">
        <v>42</v>
      </c>
      <c r="I1476" s="226"/>
      <c r="J1476" s="222"/>
      <c r="K1476" s="222"/>
      <c r="L1476" s="227"/>
      <c r="M1476" s="228"/>
      <c r="N1476" s="229"/>
      <c r="O1476" s="229"/>
      <c r="P1476" s="229"/>
      <c r="Q1476" s="229"/>
      <c r="R1476" s="229"/>
      <c r="S1476" s="229"/>
      <c r="T1476" s="230"/>
      <c r="AT1476" s="231" t="s">
        <v>171</v>
      </c>
      <c r="AU1476" s="231" t="s">
        <v>134</v>
      </c>
      <c r="AV1476" s="12" t="s">
        <v>133</v>
      </c>
      <c r="AW1476" s="12" t="s">
        <v>33</v>
      </c>
      <c r="AX1476" s="12" t="s">
        <v>78</v>
      </c>
      <c r="AY1476" s="231" t="s">
        <v>126</v>
      </c>
    </row>
    <row r="1477" spans="2:65" s="1" customFormat="1" ht="31.5" customHeight="1">
      <c r="B1477" s="41"/>
      <c r="C1477" s="193" t="s">
        <v>1829</v>
      </c>
      <c r="D1477" s="193" t="s">
        <v>129</v>
      </c>
      <c r="E1477" s="194" t="s">
        <v>7268</v>
      </c>
      <c r="F1477" s="195" t="s">
        <v>7269</v>
      </c>
      <c r="G1477" s="196" t="s">
        <v>400</v>
      </c>
      <c r="H1477" s="197">
        <v>20</v>
      </c>
      <c r="I1477" s="198"/>
      <c r="J1477" s="199">
        <f>ROUND(I1477*H1477,2)</f>
        <v>0</v>
      </c>
      <c r="K1477" s="195" t="s">
        <v>21</v>
      </c>
      <c r="L1477" s="61"/>
      <c r="M1477" s="200" t="s">
        <v>21</v>
      </c>
      <c r="N1477" s="201" t="s">
        <v>42</v>
      </c>
      <c r="O1477" s="42"/>
      <c r="P1477" s="202">
        <f>O1477*H1477</f>
        <v>0</v>
      </c>
      <c r="Q1477" s="202">
        <v>0</v>
      </c>
      <c r="R1477" s="202">
        <f>Q1477*H1477</f>
        <v>0</v>
      </c>
      <c r="S1477" s="202">
        <v>0</v>
      </c>
      <c r="T1477" s="203">
        <f>S1477*H1477</f>
        <v>0</v>
      </c>
      <c r="AR1477" s="24" t="s">
        <v>133</v>
      </c>
      <c r="AT1477" s="24" t="s">
        <v>129</v>
      </c>
      <c r="AU1477" s="24" t="s">
        <v>134</v>
      </c>
      <c r="AY1477" s="24" t="s">
        <v>126</v>
      </c>
      <c r="BE1477" s="204">
        <f>IF(N1477="základní",J1477,0)</f>
        <v>0</v>
      </c>
      <c r="BF1477" s="204">
        <f>IF(N1477="snížená",J1477,0)</f>
        <v>0</v>
      </c>
      <c r="BG1477" s="204">
        <f>IF(N1477="zákl. přenesená",J1477,0)</f>
        <v>0</v>
      </c>
      <c r="BH1477" s="204">
        <f>IF(N1477="sníž. přenesená",J1477,0)</f>
        <v>0</v>
      </c>
      <c r="BI1477" s="204">
        <f>IF(N1477="nulová",J1477,0)</f>
        <v>0</v>
      </c>
      <c r="BJ1477" s="24" t="s">
        <v>134</v>
      </c>
      <c r="BK1477" s="204">
        <f>ROUND(I1477*H1477,2)</f>
        <v>0</v>
      </c>
      <c r="BL1477" s="24" t="s">
        <v>133</v>
      </c>
      <c r="BM1477" s="24" t="s">
        <v>1830</v>
      </c>
    </row>
    <row r="1478" spans="2:65" s="1" customFormat="1" ht="27">
      <c r="B1478" s="41"/>
      <c r="C1478" s="63"/>
      <c r="D1478" s="208" t="s">
        <v>135</v>
      </c>
      <c r="E1478" s="63"/>
      <c r="F1478" s="209" t="s">
        <v>7270</v>
      </c>
      <c r="G1478" s="63"/>
      <c r="H1478" s="63"/>
      <c r="I1478" s="163"/>
      <c r="J1478" s="63"/>
      <c r="K1478" s="63"/>
      <c r="L1478" s="61"/>
      <c r="M1478" s="207"/>
      <c r="N1478" s="42"/>
      <c r="O1478" s="42"/>
      <c r="P1478" s="42"/>
      <c r="Q1478" s="42"/>
      <c r="R1478" s="42"/>
      <c r="S1478" s="42"/>
      <c r="T1478" s="78"/>
      <c r="AT1478" s="24" t="s">
        <v>135</v>
      </c>
      <c r="AU1478" s="24" t="s">
        <v>134</v>
      </c>
    </row>
    <row r="1479" spans="2:65" s="13" customFormat="1" ht="13.5">
      <c r="B1479" s="237"/>
      <c r="C1479" s="238"/>
      <c r="D1479" s="208" t="s">
        <v>171</v>
      </c>
      <c r="E1479" s="239" t="s">
        <v>21</v>
      </c>
      <c r="F1479" s="240" t="s">
        <v>7271</v>
      </c>
      <c r="G1479" s="238"/>
      <c r="H1479" s="241" t="s">
        <v>21</v>
      </c>
      <c r="I1479" s="242"/>
      <c r="J1479" s="238"/>
      <c r="K1479" s="238"/>
      <c r="L1479" s="243"/>
      <c r="M1479" s="244"/>
      <c r="N1479" s="245"/>
      <c r="O1479" s="245"/>
      <c r="P1479" s="245"/>
      <c r="Q1479" s="245"/>
      <c r="R1479" s="245"/>
      <c r="S1479" s="245"/>
      <c r="T1479" s="246"/>
      <c r="AT1479" s="247" t="s">
        <v>171</v>
      </c>
      <c r="AU1479" s="247" t="s">
        <v>134</v>
      </c>
      <c r="AV1479" s="13" t="s">
        <v>78</v>
      </c>
      <c r="AW1479" s="13" t="s">
        <v>33</v>
      </c>
      <c r="AX1479" s="13" t="s">
        <v>70</v>
      </c>
      <c r="AY1479" s="247" t="s">
        <v>126</v>
      </c>
    </row>
    <row r="1480" spans="2:65" s="11" customFormat="1" ht="13.5">
      <c r="B1480" s="210"/>
      <c r="C1480" s="211"/>
      <c r="D1480" s="208" t="s">
        <v>171</v>
      </c>
      <c r="E1480" s="212" t="s">
        <v>21</v>
      </c>
      <c r="F1480" s="213" t="s">
        <v>7272</v>
      </c>
      <c r="G1480" s="211"/>
      <c r="H1480" s="214">
        <v>20</v>
      </c>
      <c r="I1480" s="215"/>
      <c r="J1480" s="211"/>
      <c r="K1480" s="211"/>
      <c r="L1480" s="216"/>
      <c r="M1480" s="217"/>
      <c r="N1480" s="218"/>
      <c r="O1480" s="218"/>
      <c r="P1480" s="218"/>
      <c r="Q1480" s="218"/>
      <c r="R1480" s="218"/>
      <c r="S1480" s="218"/>
      <c r="T1480" s="219"/>
      <c r="AT1480" s="220" t="s">
        <v>171</v>
      </c>
      <c r="AU1480" s="220" t="s">
        <v>134</v>
      </c>
      <c r="AV1480" s="11" t="s">
        <v>134</v>
      </c>
      <c r="AW1480" s="11" t="s">
        <v>33</v>
      </c>
      <c r="AX1480" s="11" t="s">
        <v>70</v>
      </c>
      <c r="AY1480" s="220" t="s">
        <v>126</v>
      </c>
    </row>
    <row r="1481" spans="2:65" s="12" customFormat="1" ht="13.5">
      <c r="B1481" s="221"/>
      <c r="C1481" s="222"/>
      <c r="D1481" s="205" t="s">
        <v>171</v>
      </c>
      <c r="E1481" s="248" t="s">
        <v>21</v>
      </c>
      <c r="F1481" s="249" t="s">
        <v>174</v>
      </c>
      <c r="G1481" s="222"/>
      <c r="H1481" s="250">
        <v>20</v>
      </c>
      <c r="I1481" s="226"/>
      <c r="J1481" s="222"/>
      <c r="K1481" s="222"/>
      <c r="L1481" s="227"/>
      <c r="M1481" s="228"/>
      <c r="N1481" s="229"/>
      <c r="O1481" s="229"/>
      <c r="P1481" s="229"/>
      <c r="Q1481" s="229"/>
      <c r="R1481" s="229"/>
      <c r="S1481" s="229"/>
      <c r="T1481" s="230"/>
      <c r="AT1481" s="231" t="s">
        <v>171</v>
      </c>
      <c r="AU1481" s="231" t="s">
        <v>134</v>
      </c>
      <c r="AV1481" s="12" t="s">
        <v>133</v>
      </c>
      <c r="AW1481" s="12" t="s">
        <v>33</v>
      </c>
      <c r="AX1481" s="12" t="s">
        <v>78</v>
      </c>
      <c r="AY1481" s="231" t="s">
        <v>126</v>
      </c>
    </row>
    <row r="1482" spans="2:65" s="1" customFormat="1" ht="31.5" customHeight="1">
      <c r="B1482" s="41"/>
      <c r="C1482" s="193" t="s">
        <v>1146</v>
      </c>
      <c r="D1482" s="193" t="s">
        <v>129</v>
      </c>
      <c r="E1482" s="194" t="s">
        <v>7273</v>
      </c>
      <c r="F1482" s="195" t="s">
        <v>7274</v>
      </c>
      <c r="G1482" s="196" t="s">
        <v>489</v>
      </c>
      <c r="H1482" s="197">
        <v>1</v>
      </c>
      <c r="I1482" s="198"/>
      <c r="J1482" s="199">
        <f>ROUND(I1482*H1482,2)</f>
        <v>0</v>
      </c>
      <c r="K1482" s="195" t="s">
        <v>21</v>
      </c>
      <c r="L1482" s="61"/>
      <c r="M1482" s="200" t="s">
        <v>21</v>
      </c>
      <c r="N1482" s="201" t="s">
        <v>42</v>
      </c>
      <c r="O1482" s="42"/>
      <c r="P1482" s="202">
        <f>O1482*H1482</f>
        <v>0</v>
      </c>
      <c r="Q1482" s="202">
        <v>0</v>
      </c>
      <c r="R1482" s="202">
        <f>Q1482*H1482</f>
        <v>0</v>
      </c>
      <c r="S1482" s="202">
        <v>0</v>
      </c>
      <c r="T1482" s="203">
        <f>S1482*H1482</f>
        <v>0</v>
      </c>
      <c r="AR1482" s="24" t="s">
        <v>133</v>
      </c>
      <c r="AT1482" s="24" t="s">
        <v>129</v>
      </c>
      <c r="AU1482" s="24" t="s">
        <v>134</v>
      </c>
      <c r="AY1482" s="24" t="s">
        <v>126</v>
      </c>
      <c r="BE1482" s="204">
        <f>IF(N1482="základní",J1482,0)</f>
        <v>0</v>
      </c>
      <c r="BF1482" s="204">
        <f>IF(N1482="snížená",J1482,0)</f>
        <v>0</v>
      </c>
      <c r="BG1482" s="204">
        <f>IF(N1482="zákl. přenesená",J1482,0)</f>
        <v>0</v>
      </c>
      <c r="BH1482" s="204">
        <f>IF(N1482="sníž. přenesená",J1482,0)</f>
        <v>0</v>
      </c>
      <c r="BI1482" s="204">
        <f>IF(N1482="nulová",J1482,0)</f>
        <v>0</v>
      </c>
      <c r="BJ1482" s="24" t="s">
        <v>134</v>
      </c>
      <c r="BK1482" s="204">
        <f>ROUND(I1482*H1482,2)</f>
        <v>0</v>
      </c>
      <c r="BL1482" s="24" t="s">
        <v>133</v>
      </c>
      <c r="BM1482" s="24" t="s">
        <v>1833</v>
      </c>
    </row>
    <row r="1483" spans="2:65" s="1" customFormat="1" ht="13.5">
      <c r="B1483" s="41"/>
      <c r="C1483" s="63"/>
      <c r="D1483" s="208" t="s">
        <v>135</v>
      </c>
      <c r="E1483" s="63"/>
      <c r="F1483" s="209" t="s">
        <v>7275</v>
      </c>
      <c r="G1483" s="63"/>
      <c r="H1483" s="63"/>
      <c r="I1483" s="163"/>
      <c r="J1483" s="63"/>
      <c r="K1483" s="63"/>
      <c r="L1483" s="61"/>
      <c r="M1483" s="207"/>
      <c r="N1483" s="42"/>
      <c r="O1483" s="42"/>
      <c r="P1483" s="42"/>
      <c r="Q1483" s="42"/>
      <c r="R1483" s="42"/>
      <c r="S1483" s="42"/>
      <c r="T1483" s="78"/>
      <c r="AT1483" s="24" t="s">
        <v>135</v>
      </c>
      <c r="AU1483" s="24" t="s">
        <v>134</v>
      </c>
    </row>
    <row r="1484" spans="2:65" s="13" customFormat="1" ht="13.5">
      <c r="B1484" s="237"/>
      <c r="C1484" s="238"/>
      <c r="D1484" s="208" t="s">
        <v>171</v>
      </c>
      <c r="E1484" s="239" t="s">
        <v>21</v>
      </c>
      <c r="F1484" s="240" t="s">
        <v>7276</v>
      </c>
      <c r="G1484" s="238"/>
      <c r="H1484" s="241" t="s">
        <v>21</v>
      </c>
      <c r="I1484" s="242"/>
      <c r="J1484" s="238"/>
      <c r="K1484" s="238"/>
      <c r="L1484" s="243"/>
      <c r="M1484" s="244"/>
      <c r="N1484" s="245"/>
      <c r="O1484" s="245"/>
      <c r="P1484" s="245"/>
      <c r="Q1484" s="245"/>
      <c r="R1484" s="245"/>
      <c r="S1484" s="245"/>
      <c r="T1484" s="246"/>
      <c r="AT1484" s="247" t="s">
        <v>171</v>
      </c>
      <c r="AU1484" s="247" t="s">
        <v>134</v>
      </c>
      <c r="AV1484" s="13" t="s">
        <v>78</v>
      </c>
      <c r="AW1484" s="13" t="s">
        <v>33</v>
      </c>
      <c r="AX1484" s="13" t="s">
        <v>70</v>
      </c>
      <c r="AY1484" s="247" t="s">
        <v>126</v>
      </c>
    </row>
    <row r="1485" spans="2:65" s="13" customFormat="1" ht="13.5">
      <c r="B1485" s="237"/>
      <c r="C1485" s="238"/>
      <c r="D1485" s="208" t="s">
        <v>171</v>
      </c>
      <c r="E1485" s="239" t="s">
        <v>21</v>
      </c>
      <c r="F1485" s="240" t="s">
        <v>7277</v>
      </c>
      <c r="G1485" s="238"/>
      <c r="H1485" s="241" t="s">
        <v>21</v>
      </c>
      <c r="I1485" s="242"/>
      <c r="J1485" s="238"/>
      <c r="K1485" s="238"/>
      <c r="L1485" s="243"/>
      <c r="M1485" s="244"/>
      <c r="N1485" s="245"/>
      <c r="O1485" s="245"/>
      <c r="P1485" s="245"/>
      <c r="Q1485" s="245"/>
      <c r="R1485" s="245"/>
      <c r="S1485" s="245"/>
      <c r="T1485" s="246"/>
      <c r="AT1485" s="247" t="s">
        <v>171</v>
      </c>
      <c r="AU1485" s="247" t="s">
        <v>134</v>
      </c>
      <c r="AV1485" s="13" t="s">
        <v>78</v>
      </c>
      <c r="AW1485" s="13" t="s">
        <v>33</v>
      </c>
      <c r="AX1485" s="13" t="s">
        <v>70</v>
      </c>
      <c r="AY1485" s="247" t="s">
        <v>126</v>
      </c>
    </row>
    <row r="1486" spans="2:65" s="13" customFormat="1" ht="13.5">
      <c r="B1486" s="237"/>
      <c r="C1486" s="238"/>
      <c r="D1486" s="208" t="s">
        <v>171</v>
      </c>
      <c r="E1486" s="239" t="s">
        <v>21</v>
      </c>
      <c r="F1486" s="240" t="s">
        <v>7278</v>
      </c>
      <c r="G1486" s="238"/>
      <c r="H1486" s="241" t="s">
        <v>21</v>
      </c>
      <c r="I1486" s="242"/>
      <c r="J1486" s="238"/>
      <c r="K1486" s="238"/>
      <c r="L1486" s="243"/>
      <c r="M1486" s="244"/>
      <c r="N1486" s="245"/>
      <c r="O1486" s="245"/>
      <c r="P1486" s="245"/>
      <c r="Q1486" s="245"/>
      <c r="R1486" s="245"/>
      <c r="S1486" s="245"/>
      <c r="T1486" s="246"/>
      <c r="AT1486" s="247" t="s">
        <v>171</v>
      </c>
      <c r="AU1486" s="247" t="s">
        <v>134</v>
      </c>
      <c r="AV1486" s="13" t="s">
        <v>78</v>
      </c>
      <c r="AW1486" s="13" t="s">
        <v>33</v>
      </c>
      <c r="AX1486" s="13" t="s">
        <v>70</v>
      </c>
      <c r="AY1486" s="247" t="s">
        <v>126</v>
      </c>
    </row>
    <row r="1487" spans="2:65" s="11" customFormat="1" ht="13.5">
      <c r="B1487" s="210"/>
      <c r="C1487" s="211"/>
      <c r="D1487" s="208" t="s">
        <v>171</v>
      </c>
      <c r="E1487" s="212" t="s">
        <v>21</v>
      </c>
      <c r="F1487" s="213" t="s">
        <v>7279</v>
      </c>
      <c r="G1487" s="211"/>
      <c r="H1487" s="214">
        <v>1</v>
      </c>
      <c r="I1487" s="215"/>
      <c r="J1487" s="211"/>
      <c r="K1487" s="211"/>
      <c r="L1487" s="216"/>
      <c r="M1487" s="217"/>
      <c r="N1487" s="218"/>
      <c r="O1487" s="218"/>
      <c r="P1487" s="218"/>
      <c r="Q1487" s="218"/>
      <c r="R1487" s="218"/>
      <c r="S1487" s="218"/>
      <c r="T1487" s="219"/>
      <c r="AT1487" s="220" t="s">
        <v>171</v>
      </c>
      <c r="AU1487" s="220" t="s">
        <v>134</v>
      </c>
      <c r="AV1487" s="11" t="s">
        <v>134</v>
      </c>
      <c r="AW1487" s="11" t="s">
        <v>33</v>
      </c>
      <c r="AX1487" s="11" t="s">
        <v>70</v>
      </c>
      <c r="AY1487" s="220" t="s">
        <v>126</v>
      </c>
    </row>
    <row r="1488" spans="2:65" s="12" customFormat="1" ht="13.5">
      <c r="B1488" s="221"/>
      <c r="C1488" s="222"/>
      <c r="D1488" s="205" t="s">
        <v>171</v>
      </c>
      <c r="E1488" s="248" t="s">
        <v>21</v>
      </c>
      <c r="F1488" s="249" t="s">
        <v>174</v>
      </c>
      <c r="G1488" s="222"/>
      <c r="H1488" s="250">
        <v>1</v>
      </c>
      <c r="I1488" s="226"/>
      <c r="J1488" s="222"/>
      <c r="K1488" s="222"/>
      <c r="L1488" s="227"/>
      <c r="M1488" s="228"/>
      <c r="N1488" s="229"/>
      <c r="O1488" s="229"/>
      <c r="P1488" s="229"/>
      <c r="Q1488" s="229"/>
      <c r="R1488" s="229"/>
      <c r="S1488" s="229"/>
      <c r="T1488" s="230"/>
      <c r="AT1488" s="231" t="s">
        <v>171</v>
      </c>
      <c r="AU1488" s="231" t="s">
        <v>134</v>
      </c>
      <c r="AV1488" s="12" t="s">
        <v>133</v>
      </c>
      <c r="AW1488" s="12" t="s">
        <v>33</v>
      </c>
      <c r="AX1488" s="12" t="s">
        <v>78</v>
      </c>
      <c r="AY1488" s="231" t="s">
        <v>126</v>
      </c>
    </row>
    <row r="1489" spans="2:65" s="1" customFormat="1" ht="22.5" customHeight="1">
      <c r="B1489" s="41"/>
      <c r="C1489" s="193" t="s">
        <v>1835</v>
      </c>
      <c r="D1489" s="193" t="s">
        <v>129</v>
      </c>
      <c r="E1489" s="194" t="s">
        <v>7280</v>
      </c>
      <c r="F1489" s="195" t="s">
        <v>7281</v>
      </c>
      <c r="G1489" s="196" t="s">
        <v>400</v>
      </c>
      <c r="H1489" s="197">
        <v>24</v>
      </c>
      <c r="I1489" s="198"/>
      <c r="J1489" s="199">
        <f>ROUND(I1489*H1489,2)</f>
        <v>0</v>
      </c>
      <c r="K1489" s="195" t="s">
        <v>21</v>
      </c>
      <c r="L1489" s="61"/>
      <c r="M1489" s="200" t="s">
        <v>21</v>
      </c>
      <c r="N1489" s="201" t="s">
        <v>42</v>
      </c>
      <c r="O1489" s="42"/>
      <c r="P1489" s="202">
        <f>O1489*H1489</f>
        <v>0</v>
      </c>
      <c r="Q1489" s="202">
        <v>0</v>
      </c>
      <c r="R1489" s="202">
        <f>Q1489*H1489</f>
        <v>0</v>
      </c>
      <c r="S1489" s="202">
        <v>0</v>
      </c>
      <c r="T1489" s="203">
        <f>S1489*H1489</f>
        <v>0</v>
      </c>
      <c r="AR1489" s="24" t="s">
        <v>133</v>
      </c>
      <c r="AT1489" s="24" t="s">
        <v>129</v>
      </c>
      <c r="AU1489" s="24" t="s">
        <v>134</v>
      </c>
      <c r="AY1489" s="24" t="s">
        <v>126</v>
      </c>
      <c r="BE1489" s="204">
        <f>IF(N1489="základní",J1489,0)</f>
        <v>0</v>
      </c>
      <c r="BF1489" s="204">
        <f>IF(N1489="snížená",J1489,0)</f>
        <v>0</v>
      </c>
      <c r="BG1489" s="204">
        <f>IF(N1489="zákl. přenesená",J1489,0)</f>
        <v>0</v>
      </c>
      <c r="BH1489" s="204">
        <f>IF(N1489="sníž. přenesená",J1489,0)</f>
        <v>0</v>
      </c>
      <c r="BI1489" s="204">
        <f>IF(N1489="nulová",J1489,0)</f>
        <v>0</v>
      </c>
      <c r="BJ1489" s="24" t="s">
        <v>134</v>
      </c>
      <c r="BK1489" s="204">
        <f>ROUND(I1489*H1489,2)</f>
        <v>0</v>
      </c>
      <c r="BL1489" s="24" t="s">
        <v>133</v>
      </c>
      <c r="BM1489" s="24" t="s">
        <v>1838</v>
      </c>
    </row>
    <row r="1490" spans="2:65" s="1" customFormat="1" ht="13.5">
      <c r="B1490" s="41"/>
      <c r="C1490" s="63"/>
      <c r="D1490" s="208" t="s">
        <v>135</v>
      </c>
      <c r="E1490" s="63"/>
      <c r="F1490" s="209" t="s">
        <v>7282</v>
      </c>
      <c r="G1490" s="63"/>
      <c r="H1490" s="63"/>
      <c r="I1490" s="163"/>
      <c r="J1490" s="63"/>
      <c r="K1490" s="63"/>
      <c r="L1490" s="61"/>
      <c r="M1490" s="207"/>
      <c r="N1490" s="42"/>
      <c r="O1490" s="42"/>
      <c r="P1490" s="42"/>
      <c r="Q1490" s="42"/>
      <c r="R1490" s="42"/>
      <c r="S1490" s="42"/>
      <c r="T1490" s="78"/>
      <c r="AT1490" s="24" t="s">
        <v>135</v>
      </c>
      <c r="AU1490" s="24" t="s">
        <v>134</v>
      </c>
    </row>
    <row r="1491" spans="2:65" s="13" customFormat="1" ht="13.5">
      <c r="B1491" s="237"/>
      <c r="C1491" s="238"/>
      <c r="D1491" s="208" t="s">
        <v>171</v>
      </c>
      <c r="E1491" s="239" t="s">
        <v>21</v>
      </c>
      <c r="F1491" s="240" t="s">
        <v>7283</v>
      </c>
      <c r="G1491" s="238"/>
      <c r="H1491" s="241" t="s">
        <v>21</v>
      </c>
      <c r="I1491" s="242"/>
      <c r="J1491" s="238"/>
      <c r="K1491" s="238"/>
      <c r="L1491" s="243"/>
      <c r="M1491" s="244"/>
      <c r="N1491" s="245"/>
      <c r="O1491" s="245"/>
      <c r="P1491" s="245"/>
      <c r="Q1491" s="245"/>
      <c r="R1491" s="245"/>
      <c r="S1491" s="245"/>
      <c r="T1491" s="246"/>
      <c r="AT1491" s="247" t="s">
        <v>171</v>
      </c>
      <c r="AU1491" s="247" t="s">
        <v>134</v>
      </c>
      <c r="AV1491" s="13" t="s">
        <v>78</v>
      </c>
      <c r="AW1491" s="13" t="s">
        <v>33</v>
      </c>
      <c r="AX1491" s="13" t="s">
        <v>70</v>
      </c>
      <c r="AY1491" s="247" t="s">
        <v>126</v>
      </c>
    </row>
    <row r="1492" spans="2:65" s="11" customFormat="1" ht="13.5">
      <c r="B1492" s="210"/>
      <c r="C1492" s="211"/>
      <c r="D1492" s="208" t="s">
        <v>171</v>
      </c>
      <c r="E1492" s="212" t="s">
        <v>21</v>
      </c>
      <c r="F1492" s="213" t="s">
        <v>7284</v>
      </c>
      <c r="G1492" s="211"/>
      <c r="H1492" s="214">
        <v>24</v>
      </c>
      <c r="I1492" s="215"/>
      <c r="J1492" s="211"/>
      <c r="K1492" s="211"/>
      <c r="L1492" s="216"/>
      <c r="M1492" s="217"/>
      <c r="N1492" s="218"/>
      <c r="O1492" s="218"/>
      <c r="P1492" s="218"/>
      <c r="Q1492" s="218"/>
      <c r="R1492" s="218"/>
      <c r="S1492" s="218"/>
      <c r="T1492" s="219"/>
      <c r="AT1492" s="220" t="s">
        <v>171</v>
      </c>
      <c r="AU1492" s="220" t="s">
        <v>134</v>
      </c>
      <c r="AV1492" s="11" t="s">
        <v>134</v>
      </c>
      <c r="AW1492" s="11" t="s">
        <v>33</v>
      </c>
      <c r="AX1492" s="11" t="s">
        <v>70</v>
      </c>
      <c r="AY1492" s="220" t="s">
        <v>126</v>
      </c>
    </row>
    <row r="1493" spans="2:65" s="12" customFormat="1" ht="13.5">
      <c r="B1493" s="221"/>
      <c r="C1493" s="222"/>
      <c r="D1493" s="205" t="s">
        <v>171</v>
      </c>
      <c r="E1493" s="248" t="s">
        <v>21</v>
      </c>
      <c r="F1493" s="249" t="s">
        <v>174</v>
      </c>
      <c r="G1493" s="222"/>
      <c r="H1493" s="250">
        <v>24</v>
      </c>
      <c r="I1493" s="226"/>
      <c r="J1493" s="222"/>
      <c r="K1493" s="222"/>
      <c r="L1493" s="227"/>
      <c r="M1493" s="228"/>
      <c r="N1493" s="229"/>
      <c r="O1493" s="229"/>
      <c r="P1493" s="229"/>
      <c r="Q1493" s="229"/>
      <c r="R1493" s="229"/>
      <c r="S1493" s="229"/>
      <c r="T1493" s="230"/>
      <c r="AT1493" s="231" t="s">
        <v>171</v>
      </c>
      <c r="AU1493" s="231" t="s">
        <v>134</v>
      </c>
      <c r="AV1493" s="12" t="s">
        <v>133</v>
      </c>
      <c r="AW1493" s="12" t="s">
        <v>33</v>
      </c>
      <c r="AX1493" s="12" t="s">
        <v>78</v>
      </c>
      <c r="AY1493" s="231" t="s">
        <v>126</v>
      </c>
    </row>
    <row r="1494" spans="2:65" s="1" customFormat="1" ht="22.5" customHeight="1">
      <c r="B1494" s="41"/>
      <c r="C1494" s="193" t="s">
        <v>1149</v>
      </c>
      <c r="D1494" s="193" t="s">
        <v>129</v>
      </c>
      <c r="E1494" s="194" t="s">
        <v>7285</v>
      </c>
      <c r="F1494" s="195" t="s">
        <v>7286</v>
      </c>
      <c r="G1494" s="196" t="s">
        <v>169</v>
      </c>
      <c r="H1494" s="197">
        <v>60.5</v>
      </c>
      <c r="I1494" s="198"/>
      <c r="J1494" s="199">
        <f>ROUND(I1494*H1494,2)</f>
        <v>0</v>
      </c>
      <c r="K1494" s="195" t="s">
        <v>21</v>
      </c>
      <c r="L1494" s="61"/>
      <c r="M1494" s="200" t="s">
        <v>21</v>
      </c>
      <c r="N1494" s="201" t="s">
        <v>42</v>
      </c>
      <c r="O1494" s="42"/>
      <c r="P1494" s="202">
        <f>O1494*H1494</f>
        <v>0</v>
      </c>
      <c r="Q1494" s="202">
        <v>0</v>
      </c>
      <c r="R1494" s="202">
        <f>Q1494*H1494</f>
        <v>0</v>
      </c>
      <c r="S1494" s="202">
        <v>0</v>
      </c>
      <c r="T1494" s="203">
        <f>S1494*H1494</f>
        <v>0</v>
      </c>
      <c r="AR1494" s="24" t="s">
        <v>133</v>
      </c>
      <c r="AT1494" s="24" t="s">
        <v>129</v>
      </c>
      <c r="AU1494" s="24" t="s">
        <v>134</v>
      </c>
      <c r="AY1494" s="24" t="s">
        <v>126</v>
      </c>
      <c r="BE1494" s="204">
        <f>IF(N1494="základní",J1494,0)</f>
        <v>0</v>
      </c>
      <c r="BF1494" s="204">
        <f>IF(N1494="snížená",J1494,0)</f>
        <v>0</v>
      </c>
      <c r="BG1494" s="204">
        <f>IF(N1494="zákl. přenesená",J1494,0)</f>
        <v>0</v>
      </c>
      <c r="BH1494" s="204">
        <f>IF(N1494="sníž. přenesená",J1494,0)</f>
        <v>0</v>
      </c>
      <c r="BI1494" s="204">
        <f>IF(N1494="nulová",J1494,0)</f>
        <v>0</v>
      </c>
      <c r="BJ1494" s="24" t="s">
        <v>134</v>
      </c>
      <c r="BK1494" s="204">
        <f>ROUND(I1494*H1494,2)</f>
        <v>0</v>
      </c>
      <c r="BL1494" s="24" t="s">
        <v>133</v>
      </c>
      <c r="BM1494" s="24" t="s">
        <v>1843</v>
      </c>
    </row>
    <row r="1495" spans="2:65" s="1" customFormat="1" ht="13.5">
      <c r="B1495" s="41"/>
      <c r="C1495" s="63"/>
      <c r="D1495" s="208" t="s">
        <v>135</v>
      </c>
      <c r="E1495" s="63"/>
      <c r="F1495" s="209" t="s">
        <v>7287</v>
      </c>
      <c r="G1495" s="63"/>
      <c r="H1495" s="63"/>
      <c r="I1495" s="163"/>
      <c r="J1495" s="63"/>
      <c r="K1495" s="63"/>
      <c r="L1495" s="61"/>
      <c r="M1495" s="207"/>
      <c r="N1495" s="42"/>
      <c r="O1495" s="42"/>
      <c r="P1495" s="42"/>
      <c r="Q1495" s="42"/>
      <c r="R1495" s="42"/>
      <c r="S1495" s="42"/>
      <c r="T1495" s="78"/>
      <c r="AT1495" s="24" t="s">
        <v>135</v>
      </c>
      <c r="AU1495" s="24" t="s">
        <v>134</v>
      </c>
    </row>
    <row r="1496" spans="2:65" s="13" customFormat="1" ht="13.5">
      <c r="B1496" s="237"/>
      <c r="C1496" s="238"/>
      <c r="D1496" s="208" t="s">
        <v>171</v>
      </c>
      <c r="E1496" s="239" t="s">
        <v>21</v>
      </c>
      <c r="F1496" s="240" t="s">
        <v>7288</v>
      </c>
      <c r="G1496" s="238"/>
      <c r="H1496" s="241" t="s">
        <v>21</v>
      </c>
      <c r="I1496" s="242"/>
      <c r="J1496" s="238"/>
      <c r="K1496" s="238"/>
      <c r="L1496" s="243"/>
      <c r="M1496" s="244"/>
      <c r="N1496" s="245"/>
      <c r="O1496" s="245"/>
      <c r="P1496" s="245"/>
      <c r="Q1496" s="245"/>
      <c r="R1496" s="245"/>
      <c r="S1496" s="245"/>
      <c r="T1496" s="246"/>
      <c r="AT1496" s="247" t="s">
        <v>171</v>
      </c>
      <c r="AU1496" s="247" t="s">
        <v>134</v>
      </c>
      <c r="AV1496" s="13" t="s">
        <v>78</v>
      </c>
      <c r="AW1496" s="13" t="s">
        <v>33</v>
      </c>
      <c r="AX1496" s="13" t="s">
        <v>70</v>
      </c>
      <c r="AY1496" s="247" t="s">
        <v>126</v>
      </c>
    </row>
    <row r="1497" spans="2:65" s="13" customFormat="1" ht="13.5">
      <c r="B1497" s="237"/>
      <c r="C1497" s="238"/>
      <c r="D1497" s="208" t="s">
        <v>171</v>
      </c>
      <c r="E1497" s="239" t="s">
        <v>21</v>
      </c>
      <c r="F1497" s="240" t="s">
        <v>7289</v>
      </c>
      <c r="G1497" s="238"/>
      <c r="H1497" s="241" t="s">
        <v>21</v>
      </c>
      <c r="I1497" s="242"/>
      <c r="J1497" s="238"/>
      <c r="K1497" s="238"/>
      <c r="L1497" s="243"/>
      <c r="M1497" s="244"/>
      <c r="N1497" s="245"/>
      <c r="O1497" s="245"/>
      <c r="P1497" s="245"/>
      <c r="Q1497" s="245"/>
      <c r="R1497" s="245"/>
      <c r="S1497" s="245"/>
      <c r="T1497" s="246"/>
      <c r="AT1497" s="247" t="s">
        <v>171</v>
      </c>
      <c r="AU1497" s="247" t="s">
        <v>134</v>
      </c>
      <c r="AV1497" s="13" t="s">
        <v>78</v>
      </c>
      <c r="AW1497" s="13" t="s">
        <v>33</v>
      </c>
      <c r="AX1497" s="13" t="s">
        <v>70</v>
      </c>
      <c r="AY1497" s="247" t="s">
        <v>126</v>
      </c>
    </row>
    <row r="1498" spans="2:65" s="11" customFormat="1" ht="13.5">
      <c r="B1498" s="210"/>
      <c r="C1498" s="211"/>
      <c r="D1498" s="208" t="s">
        <v>171</v>
      </c>
      <c r="E1498" s="212" t="s">
        <v>21</v>
      </c>
      <c r="F1498" s="213" t="s">
        <v>7290</v>
      </c>
      <c r="G1498" s="211"/>
      <c r="H1498" s="214">
        <v>60.5</v>
      </c>
      <c r="I1498" s="215"/>
      <c r="J1498" s="211"/>
      <c r="K1498" s="211"/>
      <c r="L1498" s="216"/>
      <c r="M1498" s="217"/>
      <c r="N1498" s="218"/>
      <c r="O1498" s="218"/>
      <c r="P1498" s="218"/>
      <c r="Q1498" s="218"/>
      <c r="R1498" s="218"/>
      <c r="S1498" s="218"/>
      <c r="T1498" s="219"/>
      <c r="AT1498" s="220" t="s">
        <v>171</v>
      </c>
      <c r="AU1498" s="220" t="s">
        <v>134</v>
      </c>
      <c r="AV1498" s="11" t="s">
        <v>134</v>
      </c>
      <c r="AW1498" s="11" t="s">
        <v>33</v>
      </c>
      <c r="AX1498" s="11" t="s">
        <v>70</v>
      </c>
      <c r="AY1498" s="220" t="s">
        <v>126</v>
      </c>
    </row>
    <row r="1499" spans="2:65" s="12" customFormat="1" ht="13.5">
      <c r="B1499" s="221"/>
      <c r="C1499" s="222"/>
      <c r="D1499" s="205" t="s">
        <v>171</v>
      </c>
      <c r="E1499" s="248" t="s">
        <v>21</v>
      </c>
      <c r="F1499" s="249" t="s">
        <v>174</v>
      </c>
      <c r="G1499" s="222"/>
      <c r="H1499" s="250">
        <v>60.5</v>
      </c>
      <c r="I1499" s="226"/>
      <c r="J1499" s="222"/>
      <c r="K1499" s="222"/>
      <c r="L1499" s="227"/>
      <c r="M1499" s="228"/>
      <c r="N1499" s="229"/>
      <c r="O1499" s="229"/>
      <c r="P1499" s="229"/>
      <c r="Q1499" s="229"/>
      <c r="R1499" s="229"/>
      <c r="S1499" s="229"/>
      <c r="T1499" s="230"/>
      <c r="AT1499" s="231" t="s">
        <v>171</v>
      </c>
      <c r="AU1499" s="231" t="s">
        <v>134</v>
      </c>
      <c r="AV1499" s="12" t="s">
        <v>133</v>
      </c>
      <c r="AW1499" s="12" t="s">
        <v>33</v>
      </c>
      <c r="AX1499" s="12" t="s">
        <v>78</v>
      </c>
      <c r="AY1499" s="231" t="s">
        <v>126</v>
      </c>
    </row>
    <row r="1500" spans="2:65" s="1" customFormat="1" ht="22.5" customHeight="1">
      <c r="B1500" s="41"/>
      <c r="C1500" s="193" t="s">
        <v>1845</v>
      </c>
      <c r="D1500" s="193" t="s">
        <v>129</v>
      </c>
      <c r="E1500" s="194" t="s">
        <v>7291</v>
      </c>
      <c r="F1500" s="195" t="s">
        <v>7292</v>
      </c>
      <c r="G1500" s="196" t="s">
        <v>169</v>
      </c>
      <c r="H1500" s="197">
        <v>6</v>
      </c>
      <c r="I1500" s="198"/>
      <c r="J1500" s="199">
        <f>ROUND(I1500*H1500,2)</f>
        <v>0</v>
      </c>
      <c r="K1500" s="195" t="s">
        <v>21</v>
      </c>
      <c r="L1500" s="61"/>
      <c r="M1500" s="200" t="s">
        <v>21</v>
      </c>
      <c r="N1500" s="201" t="s">
        <v>42</v>
      </c>
      <c r="O1500" s="42"/>
      <c r="P1500" s="202">
        <f>O1500*H1500</f>
        <v>0</v>
      </c>
      <c r="Q1500" s="202">
        <v>0</v>
      </c>
      <c r="R1500" s="202">
        <f>Q1500*H1500</f>
        <v>0</v>
      </c>
      <c r="S1500" s="202">
        <v>0</v>
      </c>
      <c r="T1500" s="203">
        <f>S1500*H1500</f>
        <v>0</v>
      </c>
      <c r="AR1500" s="24" t="s">
        <v>133</v>
      </c>
      <c r="AT1500" s="24" t="s">
        <v>129</v>
      </c>
      <c r="AU1500" s="24" t="s">
        <v>134</v>
      </c>
      <c r="AY1500" s="24" t="s">
        <v>126</v>
      </c>
      <c r="BE1500" s="204">
        <f>IF(N1500="základní",J1500,0)</f>
        <v>0</v>
      </c>
      <c r="BF1500" s="204">
        <f>IF(N1500="snížená",J1500,0)</f>
        <v>0</v>
      </c>
      <c r="BG1500" s="204">
        <f>IF(N1500="zákl. přenesená",J1500,0)</f>
        <v>0</v>
      </c>
      <c r="BH1500" s="204">
        <f>IF(N1500="sníž. přenesená",J1500,0)</f>
        <v>0</v>
      </c>
      <c r="BI1500" s="204">
        <f>IF(N1500="nulová",J1500,0)</f>
        <v>0</v>
      </c>
      <c r="BJ1500" s="24" t="s">
        <v>134</v>
      </c>
      <c r="BK1500" s="204">
        <f>ROUND(I1500*H1500,2)</f>
        <v>0</v>
      </c>
      <c r="BL1500" s="24" t="s">
        <v>133</v>
      </c>
      <c r="BM1500" s="24" t="s">
        <v>1848</v>
      </c>
    </row>
    <row r="1501" spans="2:65" s="1" customFormat="1" ht="13.5">
      <c r="B1501" s="41"/>
      <c r="C1501" s="63"/>
      <c r="D1501" s="208" t="s">
        <v>135</v>
      </c>
      <c r="E1501" s="63"/>
      <c r="F1501" s="209" t="s">
        <v>7293</v>
      </c>
      <c r="G1501" s="63"/>
      <c r="H1501" s="63"/>
      <c r="I1501" s="163"/>
      <c r="J1501" s="63"/>
      <c r="K1501" s="63"/>
      <c r="L1501" s="61"/>
      <c r="M1501" s="207"/>
      <c r="N1501" s="42"/>
      <c r="O1501" s="42"/>
      <c r="P1501" s="42"/>
      <c r="Q1501" s="42"/>
      <c r="R1501" s="42"/>
      <c r="S1501" s="42"/>
      <c r="T1501" s="78"/>
      <c r="AT1501" s="24" t="s">
        <v>135</v>
      </c>
      <c r="AU1501" s="24" t="s">
        <v>134</v>
      </c>
    </row>
    <row r="1502" spans="2:65" s="13" customFormat="1" ht="13.5">
      <c r="B1502" s="237"/>
      <c r="C1502" s="238"/>
      <c r="D1502" s="208" t="s">
        <v>171</v>
      </c>
      <c r="E1502" s="239" t="s">
        <v>21</v>
      </c>
      <c r="F1502" s="240" t="s">
        <v>7288</v>
      </c>
      <c r="G1502" s="238"/>
      <c r="H1502" s="241" t="s">
        <v>21</v>
      </c>
      <c r="I1502" s="242"/>
      <c r="J1502" s="238"/>
      <c r="K1502" s="238"/>
      <c r="L1502" s="243"/>
      <c r="M1502" s="244"/>
      <c r="N1502" s="245"/>
      <c r="O1502" s="245"/>
      <c r="P1502" s="245"/>
      <c r="Q1502" s="245"/>
      <c r="R1502" s="245"/>
      <c r="S1502" s="245"/>
      <c r="T1502" s="246"/>
      <c r="AT1502" s="247" t="s">
        <v>171</v>
      </c>
      <c r="AU1502" s="247" t="s">
        <v>134</v>
      </c>
      <c r="AV1502" s="13" t="s">
        <v>78</v>
      </c>
      <c r="AW1502" s="13" t="s">
        <v>33</v>
      </c>
      <c r="AX1502" s="13" t="s">
        <v>70</v>
      </c>
      <c r="AY1502" s="247" t="s">
        <v>126</v>
      </c>
    </row>
    <row r="1503" spans="2:65" s="13" customFormat="1" ht="13.5">
      <c r="B1503" s="237"/>
      <c r="C1503" s="238"/>
      <c r="D1503" s="208" t="s">
        <v>171</v>
      </c>
      <c r="E1503" s="239" t="s">
        <v>21</v>
      </c>
      <c r="F1503" s="240" t="s">
        <v>7294</v>
      </c>
      <c r="G1503" s="238"/>
      <c r="H1503" s="241" t="s">
        <v>21</v>
      </c>
      <c r="I1503" s="242"/>
      <c r="J1503" s="238"/>
      <c r="K1503" s="238"/>
      <c r="L1503" s="243"/>
      <c r="M1503" s="244"/>
      <c r="N1503" s="245"/>
      <c r="O1503" s="245"/>
      <c r="P1503" s="245"/>
      <c r="Q1503" s="245"/>
      <c r="R1503" s="245"/>
      <c r="S1503" s="245"/>
      <c r="T1503" s="246"/>
      <c r="AT1503" s="247" t="s">
        <v>171</v>
      </c>
      <c r="AU1503" s="247" t="s">
        <v>134</v>
      </c>
      <c r="AV1503" s="13" t="s">
        <v>78</v>
      </c>
      <c r="AW1503" s="13" t="s">
        <v>33</v>
      </c>
      <c r="AX1503" s="13" t="s">
        <v>70</v>
      </c>
      <c r="AY1503" s="247" t="s">
        <v>126</v>
      </c>
    </row>
    <row r="1504" spans="2:65" s="11" customFormat="1" ht="13.5">
      <c r="B1504" s="210"/>
      <c r="C1504" s="211"/>
      <c r="D1504" s="208" t="s">
        <v>171</v>
      </c>
      <c r="E1504" s="212" t="s">
        <v>21</v>
      </c>
      <c r="F1504" s="213" t="s">
        <v>7295</v>
      </c>
      <c r="G1504" s="211"/>
      <c r="H1504" s="214">
        <v>6</v>
      </c>
      <c r="I1504" s="215"/>
      <c r="J1504" s="211"/>
      <c r="K1504" s="211"/>
      <c r="L1504" s="216"/>
      <c r="M1504" s="217"/>
      <c r="N1504" s="218"/>
      <c r="O1504" s="218"/>
      <c r="P1504" s="218"/>
      <c r="Q1504" s="218"/>
      <c r="R1504" s="218"/>
      <c r="S1504" s="218"/>
      <c r="T1504" s="219"/>
      <c r="AT1504" s="220" t="s">
        <v>171</v>
      </c>
      <c r="AU1504" s="220" t="s">
        <v>134</v>
      </c>
      <c r="AV1504" s="11" t="s">
        <v>134</v>
      </c>
      <c r="AW1504" s="11" t="s">
        <v>33</v>
      </c>
      <c r="AX1504" s="11" t="s">
        <v>70</v>
      </c>
      <c r="AY1504" s="220" t="s">
        <v>126</v>
      </c>
    </row>
    <row r="1505" spans="2:65" s="12" customFormat="1" ht="13.5">
      <c r="B1505" s="221"/>
      <c r="C1505" s="222"/>
      <c r="D1505" s="205" t="s">
        <v>171</v>
      </c>
      <c r="E1505" s="248" t="s">
        <v>21</v>
      </c>
      <c r="F1505" s="249" t="s">
        <v>174</v>
      </c>
      <c r="G1505" s="222"/>
      <c r="H1505" s="250">
        <v>6</v>
      </c>
      <c r="I1505" s="226"/>
      <c r="J1505" s="222"/>
      <c r="K1505" s="222"/>
      <c r="L1505" s="227"/>
      <c r="M1505" s="228"/>
      <c r="N1505" s="229"/>
      <c r="O1505" s="229"/>
      <c r="P1505" s="229"/>
      <c r="Q1505" s="229"/>
      <c r="R1505" s="229"/>
      <c r="S1505" s="229"/>
      <c r="T1505" s="230"/>
      <c r="AT1505" s="231" t="s">
        <v>171</v>
      </c>
      <c r="AU1505" s="231" t="s">
        <v>134</v>
      </c>
      <c r="AV1505" s="12" t="s">
        <v>133</v>
      </c>
      <c r="AW1505" s="12" t="s">
        <v>33</v>
      </c>
      <c r="AX1505" s="12" t="s">
        <v>78</v>
      </c>
      <c r="AY1505" s="231" t="s">
        <v>126</v>
      </c>
    </row>
    <row r="1506" spans="2:65" s="1" customFormat="1" ht="22.5" customHeight="1">
      <c r="B1506" s="41"/>
      <c r="C1506" s="193" t="s">
        <v>1156</v>
      </c>
      <c r="D1506" s="193" t="s">
        <v>129</v>
      </c>
      <c r="E1506" s="194" t="s">
        <v>7296</v>
      </c>
      <c r="F1506" s="195" t="s">
        <v>7297</v>
      </c>
      <c r="G1506" s="196" t="s">
        <v>169</v>
      </c>
      <c r="H1506" s="197">
        <v>48</v>
      </c>
      <c r="I1506" s="198"/>
      <c r="J1506" s="199">
        <f>ROUND(I1506*H1506,2)</f>
        <v>0</v>
      </c>
      <c r="K1506" s="195" t="s">
        <v>21</v>
      </c>
      <c r="L1506" s="61"/>
      <c r="M1506" s="200" t="s">
        <v>21</v>
      </c>
      <c r="N1506" s="201" t="s">
        <v>42</v>
      </c>
      <c r="O1506" s="42"/>
      <c r="P1506" s="202">
        <f>O1506*H1506</f>
        <v>0</v>
      </c>
      <c r="Q1506" s="202">
        <v>0</v>
      </c>
      <c r="R1506" s="202">
        <f>Q1506*H1506</f>
        <v>0</v>
      </c>
      <c r="S1506" s="202">
        <v>0</v>
      </c>
      <c r="T1506" s="203">
        <f>S1506*H1506</f>
        <v>0</v>
      </c>
      <c r="AR1506" s="24" t="s">
        <v>133</v>
      </c>
      <c r="AT1506" s="24" t="s">
        <v>129</v>
      </c>
      <c r="AU1506" s="24" t="s">
        <v>134</v>
      </c>
      <c r="AY1506" s="24" t="s">
        <v>126</v>
      </c>
      <c r="BE1506" s="204">
        <f>IF(N1506="základní",J1506,0)</f>
        <v>0</v>
      </c>
      <c r="BF1506" s="204">
        <f>IF(N1506="snížená",J1506,0)</f>
        <v>0</v>
      </c>
      <c r="BG1506" s="204">
        <f>IF(N1506="zákl. přenesená",J1506,0)</f>
        <v>0</v>
      </c>
      <c r="BH1506" s="204">
        <f>IF(N1506="sníž. přenesená",J1506,0)</f>
        <v>0</v>
      </c>
      <c r="BI1506" s="204">
        <f>IF(N1506="nulová",J1506,0)</f>
        <v>0</v>
      </c>
      <c r="BJ1506" s="24" t="s">
        <v>134</v>
      </c>
      <c r="BK1506" s="204">
        <f>ROUND(I1506*H1506,2)</f>
        <v>0</v>
      </c>
      <c r="BL1506" s="24" t="s">
        <v>133</v>
      </c>
      <c r="BM1506" s="24" t="s">
        <v>1853</v>
      </c>
    </row>
    <row r="1507" spans="2:65" s="1" customFormat="1" ht="13.5">
      <c r="B1507" s="41"/>
      <c r="C1507" s="63"/>
      <c r="D1507" s="208" t="s">
        <v>135</v>
      </c>
      <c r="E1507" s="63"/>
      <c r="F1507" s="209" t="s">
        <v>7298</v>
      </c>
      <c r="G1507" s="63"/>
      <c r="H1507" s="63"/>
      <c r="I1507" s="163"/>
      <c r="J1507" s="63"/>
      <c r="K1507" s="63"/>
      <c r="L1507" s="61"/>
      <c r="M1507" s="207"/>
      <c r="N1507" s="42"/>
      <c r="O1507" s="42"/>
      <c r="P1507" s="42"/>
      <c r="Q1507" s="42"/>
      <c r="R1507" s="42"/>
      <c r="S1507" s="42"/>
      <c r="T1507" s="78"/>
      <c r="AT1507" s="24" t="s">
        <v>135</v>
      </c>
      <c r="AU1507" s="24" t="s">
        <v>134</v>
      </c>
    </row>
    <row r="1508" spans="2:65" s="13" customFormat="1" ht="13.5">
      <c r="B1508" s="237"/>
      <c r="C1508" s="238"/>
      <c r="D1508" s="208" t="s">
        <v>171</v>
      </c>
      <c r="E1508" s="239" t="s">
        <v>21</v>
      </c>
      <c r="F1508" s="240" t="s">
        <v>7288</v>
      </c>
      <c r="G1508" s="238"/>
      <c r="H1508" s="241" t="s">
        <v>21</v>
      </c>
      <c r="I1508" s="242"/>
      <c r="J1508" s="238"/>
      <c r="K1508" s="238"/>
      <c r="L1508" s="243"/>
      <c r="M1508" s="244"/>
      <c r="N1508" s="245"/>
      <c r="O1508" s="245"/>
      <c r="P1508" s="245"/>
      <c r="Q1508" s="245"/>
      <c r="R1508" s="245"/>
      <c r="S1508" s="245"/>
      <c r="T1508" s="246"/>
      <c r="AT1508" s="247" t="s">
        <v>171</v>
      </c>
      <c r="AU1508" s="247" t="s">
        <v>134</v>
      </c>
      <c r="AV1508" s="13" t="s">
        <v>78</v>
      </c>
      <c r="AW1508" s="13" t="s">
        <v>33</v>
      </c>
      <c r="AX1508" s="13" t="s">
        <v>70</v>
      </c>
      <c r="AY1508" s="247" t="s">
        <v>126</v>
      </c>
    </row>
    <row r="1509" spans="2:65" s="13" customFormat="1" ht="13.5">
      <c r="B1509" s="237"/>
      <c r="C1509" s="238"/>
      <c r="D1509" s="208" t="s">
        <v>171</v>
      </c>
      <c r="E1509" s="239" t="s">
        <v>21</v>
      </c>
      <c r="F1509" s="240" t="s">
        <v>7299</v>
      </c>
      <c r="G1509" s="238"/>
      <c r="H1509" s="241" t="s">
        <v>21</v>
      </c>
      <c r="I1509" s="242"/>
      <c r="J1509" s="238"/>
      <c r="K1509" s="238"/>
      <c r="L1509" s="243"/>
      <c r="M1509" s="244"/>
      <c r="N1509" s="245"/>
      <c r="O1509" s="245"/>
      <c r="P1509" s="245"/>
      <c r="Q1509" s="245"/>
      <c r="R1509" s="245"/>
      <c r="S1509" s="245"/>
      <c r="T1509" s="246"/>
      <c r="AT1509" s="247" t="s">
        <v>171</v>
      </c>
      <c r="AU1509" s="247" t="s">
        <v>134</v>
      </c>
      <c r="AV1509" s="13" t="s">
        <v>78</v>
      </c>
      <c r="AW1509" s="13" t="s">
        <v>33</v>
      </c>
      <c r="AX1509" s="13" t="s">
        <v>70</v>
      </c>
      <c r="AY1509" s="247" t="s">
        <v>126</v>
      </c>
    </row>
    <row r="1510" spans="2:65" s="11" customFormat="1" ht="13.5">
      <c r="B1510" s="210"/>
      <c r="C1510" s="211"/>
      <c r="D1510" s="208" t="s">
        <v>171</v>
      </c>
      <c r="E1510" s="212" t="s">
        <v>21</v>
      </c>
      <c r="F1510" s="213" t="s">
        <v>7300</v>
      </c>
      <c r="G1510" s="211"/>
      <c r="H1510" s="214">
        <v>48</v>
      </c>
      <c r="I1510" s="215"/>
      <c r="J1510" s="211"/>
      <c r="K1510" s="211"/>
      <c r="L1510" s="216"/>
      <c r="M1510" s="217"/>
      <c r="N1510" s="218"/>
      <c r="O1510" s="218"/>
      <c r="P1510" s="218"/>
      <c r="Q1510" s="218"/>
      <c r="R1510" s="218"/>
      <c r="S1510" s="218"/>
      <c r="T1510" s="219"/>
      <c r="AT1510" s="220" t="s">
        <v>171</v>
      </c>
      <c r="AU1510" s="220" t="s">
        <v>134</v>
      </c>
      <c r="AV1510" s="11" t="s">
        <v>134</v>
      </c>
      <c r="AW1510" s="11" t="s">
        <v>33</v>
      </c>
      <c r="AX1510" s="11" t="s">
        <v>70</v>
      </c>
      <c r="AY1510" s="220" t="s">
        <v>126</v>
      </c>
    </row>
    <row r="1511" spans="2:65" s="12" customFormat="1" ht="13.5">
      <c r="B1511" s="221"/>
      <c r="C1511" s="222"/>
      <c r="D1511" s="205" t="s">
        <v>171</v>
      </c>
      <c r="E1511" s="248" t="s">
        <v>21</v>
      </c>
      <c r="F1511" s="249" t="s">
        <v>174</v>
      </c>
      <c r="G1511" s="222"/>
      <c r="H1511" s="250">
        <v>48</v>
      </c>
      <c r="I1511" s="226"/>
      <c r="J1511" s="222"/>
      <c r="K1511" s="222"/>
      <c r="L1511" s="227"/>
      <c r="M1511" s="228"/>
      <c r="N1511" s="229"/>
      <c r="O1511" s="229"/>
      <c r="P1511" s="229"/>
      <c r="Q1511" s="229"/>
      <c r="R1511" s="229"/>
      <c r="S1511" s="229"/>
      <c r="T1511" s="230"/>
      <c r="AT1511" s="231" t="s">
        <v>171</v>
      </c>
      <c r="AU1511" s="231" t="s">
        <v>134</v>
      </c>
      <c r="AV1511" s="12" t="s">
        <v>133</v>
      </c>
      <c r="AW1511" s="12" t="s">
        <v>33</v>
      </c>
      <c r="AX1511" s="12" t="s">
        <v>78</v>
      </c>
      <c r="AY1511" s="231" t="s">
        <v>126</v>
      </c>
    </row>
    <row r="1512" spans="2:65" s="1" customFormat="1" ht="22.5" customHeight="1">
      <c r="B1512" s="41"/>
      <c r="C1512" s="193" t="s">
        <v>1855</v>
      </c>
      <c r="D1512" s="193" t="s">
        <v>129</v>
      </c>
      <c r="E1512" s="194" t="s">
        <v>7301</v>
      </c>
      <c r="F1512" s="195" t="s">
        <v>7302</v>
      </c>
      <c r="G1512" s="196" t="s">
        <v>169</v>
      </c>
      <c r="H1512" s="197">
        <v>112</v>
      </c>
      <c r="I1512" s="198"/>
      <c r="J1512" s="199">
        <f>ROUND(I1512*H1512,2)</f>
        <v>0</v>
      </c>
      <c r="K1512" s="195" t="s">
        <v>21</v>
      </c>
      <c r="L1512" s="61"/>
      <c r="M1512" s="200" t="s">
        <v>21</v>
      </c>
      <c r="N1512" s="201" t="s">
        <v>42</v>
      </c>
      <c r="O1512" s="42"/>
      <c r="P1512" s="202">
        <f>O1512*H1512</f>
        <v>0</v>
      </c>
      <c r="Q1512" s="202">
        <v>0</v>
      </c>
      <c r="R1512" s="202">
        <f>Q1512*H1512</f>
        <v>0</v>
      </c>
      <c r="S1512" s="202">
        <v>0</v>
      </c>
      <c r="T1512" s="203">
        <f>S1512*H1512</f>
        <v>0</v>
      </c>
      <c r="AR1512" s="24" t="s">
        <v>133</v>
      </c>
      <c r="AT1512" s="24" t="s">
        <v>129</v>
      </c>
      <c r="AU1512" s="24" t="s">
        <v>134</v>
      </c>
      <c r="AY1512" s="24" t="s">
        <v>126</v>
      </c>
      <c r="BE1512" s="204">
        <f>IF(N1512="základní",J1512,0)</f>
        <v>0</v>
      </c>
      <c r="BF1512" s="204">
        <f>IF(N1512="snížená",J1512,0)</f>
        <v>0</v>
      </c>
      <c r="BG1512" s="204">
        <f>IF(N1512="zákl. přenesená",J1512,0)</f>
        <v>0</v>
      </c>
      <c r="BH1512" s="204">
        <f>IF(N1512="sníž. přenesená",J1512,0)</f>
        <v>0</v>
      </c>
      <c r="BI1512" s="204">
        <f>IF(N1512="nulová",J1512,0)</f>
        <v>0</v>
      </c>
      <c r="BJ1512" s="24" t="s">
        <v>134</v>
      </c>
      <c r="BK1512" s="204">
        <f>ROUND(I1512*H1512,2)</f>
        <v>0</v>
      </c>
      <c r="BL1512" s="24" t="s">
        <v>133</v>
      </c>
      <c r="BM1512" s="24" t="s">
        <v>1858</v>
      </c>
    </row>
    <row r="1513" spans="2:65" s="1" customFormat="1" ht="13.5">
      <c r="B1513" s="41"/>
      <c r="C1513" s="63"/>
      <c r="D1513" s="208" t="s">
        <v>135</v>
      </c>
      <c r="E1513" s="63"/>
      <c r="F1513" s="209" t="s">
        <v>7303</v>
      </c>
      <c r="G1513" s="63"/>
      <c r="H1513" s="63"/>
      <c r="I1513" s="163"/>
      <c r="J1513" s="63"/>
      <c r="K1513" s="63"/>
      <c r="L1513" s="61"/>
      <c r="M1513" s="207"/>
      <c r="N1513" s="42"/>
      <c r="O1513" s="42"/>
      <c r="P1513" s="42"/>
      <c r="Q1513" s="42"/>
      <c r="R1513" s="42"/>
      <c r="S1513" s="42"/>
      <c r="T1513" s="78"/>
      <c r="AT1513" s="24" t="s">
        <v>135</v>
      </c>
      <c r="AU1513" s="24" t="s">
        <v>134</v>
      </c>
    </row>
    <row r="1514" spans="2:65" s="13" customFormat="1" ht="13.5">
      <c r="B1514" s="237"/>
      <c r="C1514" s="238"/>
      <c r="D1514" s="208" t="s">
        <v>171</v>
      </c>
      <c r="E1514" s="239" t="s">
        <v>21</v>
      </c>
      <c r="F1514" s="240" t="s">
        <v>7304</v>
      </c>
      <c r="G1514" s="238"/>
      <c r="H1514" s="241" t="s">
        <v>21</v>
      </c>
      <c r="I1514" s="242"/>
      <c r="J1514" s="238"/>
      <c r="K1514" s="238"/>
      <c r="L1514" s="243"/>
      <c r="M1514" s="244"/>
      <c r="N1514" s="245"/>
      <c r="O1514" s="245"/>
      <c r="P1514" s="245"/>
      <c r="Q1514" s="245"/>
      <c r="R1514" s="245"/>
      <c r="S1514" s="245"/>
      <c r="T1514" s="246"/>
      <c r="AT1514" s="247" t="s">
        <v>171</v>
      </c>
      <c r="AU1514" s="247" t="s">
        <v>134</v>
      </c>
      <c r="AV1514" s="13" t="s">
        <v>78</v>
      </c>
      <c r="AW1514" s="13" t="s">
        <v>33</v>
      </c>
      <c r="AX1514" s="13" t="s">
        <v>70</v>
      </c>
      <c r="AY1514" s="247" t="s">
        <v>126</v>
      </c>
    </row>
    <row r="1515" spans="2:65" s="13" customFormat="1" ht="13.5">
      <c r="B1515" s="237"/>
      <c r="C1515" s="238"/>
      <c r="D1515" s="208" t="s">
        <v>171</v>
      </c>
      <c r="E1515" s="239" t="s">
        <v>21</v>
      </c>
      <c r="F1515" s="240" t="s">
        <v>7305</v>
      </c>
      <c r="G1515" s="238"/>
      <c r="H1515" s="241" t="s">
        <v>21</v>
      </c>
      <c r="I1515" s="242"/>
      <c r="J1515" s="238"/>
      <c r="K1515" s="238"/>
      <c r="L1515" s="243"/>
      <c r="M1515" s="244"/>
      <c r="N1515" s="245"/>
      <c r="O1515" s="245"/>
      <c r="P1515" s="245"/>
      <c r="Q1515" s="245"/>
      <c r="R1515" s="245"/>
      <c r="S1515" s="245"/>
      <c r="T1515" s="246"/>
      <c r="AT1515" s="247" t="s">
        <v>171</v>
      </c>
      <c r="AU1515" s="247" t="s">
        <v>134</v>
      </c>
      <c r="AV1515" s="13" t="s">
        <v>78</v>
      </c>
      <c r="AW1515" s="13" t="s">
        <v>33</v>
      </c>
      <c r="AX1515" s="13" t="s">
        <v>70</v>
      </c>
      <c r="AY1515" s="247" t="s">
        <v>126</v>
      </c>
    </row>
    <row r="1516" spans="2:65" s="11" customFormat="1" ht="13.5">
      <c r="B1516" s="210"/>
      <c r="C1516" s="211"/>
      <c r="D1516" s="208" t="s">
        <v>171</v>
      </c>
      <c r="E1516" s="212" t="s">
        <v>21</v>
      </c>
      <c r="F1516" s="213" t="s">
        <v>7306</v>
      </c>
      <c r="G1516" s="211"/>
      <c r="H1516" s="214">
        <v>112</v>
      </c>
      <c r="I1516" s="215"/>
      <c r="J1516" s="211"/>
      <c r="K1516" s="211"/>
      <c r="L1516" s="216"/>
      <c r="M1516" s="217"/>
      <c r="N1516" s="218"/>
      <c r="O1516" s="218"/>
      <c r="P1516" s="218"/>
      <c r="Q1516" s="218"/>
      <c r="R1516" s="218"/>
      <c r="S1516" s="218"/>
      <c r="T1516" s="219"/>
      <c r="AT1516" s="220" t="s">
        <v>171</v>
      </c>
      <c r="AU1516" s="220" t="s">
        <v>134</v>
      </c>
      <c r="AV1516" s="11" t="s">
        <v>134</v>
      </c>
      <c r="AW1516" s="11" t="s">
        <v>33</v>
      </c>
      <c r="AX1516" s="11" t="s">
        <v>70</v>
      </c>
      <c r="AY1516" s="220" t="s">
        <v>126</v>
      </c>
    </row>
    <row r="1517" spans="2:65" s="12" customFormat="1" ht="13.5">
      <c r="B1517" s="221"/>
      <c r="C1517" s="222"/>
      <c r="D1517" s="205" t="s">
        <v>171</v>
      </c>
      <c r="E1517" s="248" t="s">
        <v>21</v>
      </c>
      <c r="F1517" s="249" t="s">
        <v>174</v>
      </c>
      <c r="G1517" s="222"/>
      <c r="H1517" s="250">
        <v>112</v>
      </c>
      <c r="I1517" s="226"/>
      <c r="J1517" s="222"/>
      <c r="K1517" s="222"/>
      <c r="L1517" s="227"/>
      <c r="M1517" s="228"/>
      <c r="N1517" s="229"/>
      <c r="O1517" s="229"/>
      <c r="P1517" s="229"/>
      <c r="Q1517" s="229"/>
      <c r="R1517" s="229"/>
      <c r="S1517" s="229"/>
      <c r="T1517" s="230"/>
      <c r="AT1517" s="231" t="s">
        <v>171</v>
      </c>
      <c r="AU1517" s="231" t="s">
        <v>134</v>
      </c>
      <c r="AV1517" s="12" t="s">
        <v>133</v>
      </c>
      <c r="AW1517" s="12" t="s">
        <v>33</v>
      </c>
      <c r="AX1517" s="12" t="s">
        <v>78</v>
      </c>
      <c r="AY1517" s="231" t="s">
        <v>126</v>
      </c>
    </row>
    <row r="1518" spans="2:65" s="1" customFormat="1" ht="22.5" customHeight="1">
      <c r="B1518" s="41"/>
      <c r="C1518" s="193" t="s">
        <v>1159</v>
      </c>
      <c r="D1518" s="193" t="s">
        <v>129</v>
      </c>
      <c r="E1518" s="194" t="s">
        <v>7307</v>
      </c>
      <c r="F1518" s="195" t="s">
        <v>7308</v>
      </c>
      <c r="G1518" s="196" t="s">
        <v>169</v>
      </c>
      <c r="H1518" s="197">
        <v>8.8000000000000007</v>
      </c>
      <c r="I1518" s="198"/>
      <c r="J1518" s="199">
        <f>ROUND(I1518*H1518,2)</f>
        <v>0</v>
      </c>
      <c r="K1518" s="195" t="s">
        <v>21</v>
      </c>
      <c r="L1518" s="61"/>
      <c r="M1518" s="200" t="s">
        <v>21</v>
      </c>
      <c r="N1518" s="201" t="s">
        <v>42</v>
      </c>
      <c r="O1518" s="42"/>
      <c r="P1518" s="202">
        <f>O1518*H1518</f>
        <v>0</v>
      </c>
      <c r="Q1518" s="202">
        <v>0</v>
      </c>
      <c r="R1518" s="202">
        <f>Q1518*H1518</f>
        <v>0</v>
      </c>
      <c r="S1518" s="202">
        <v>0</v>
      </c>
      <c r="T1518" s="203">
        <f>S1518*H1518</f>
        <v>0</v>
      </c>
      <c r="AR1518" s="24" t="s">
        <v>133</v>
      </c>
      <c r="AT1518" s="24" t="s">
        <v>129</v>
      </c>
      <c r="AU1518" s="24" t="s">
        <v>134</v>
      </c>
      <c r="AY1518" s="24" t="s">
        <v>126</v>
      </c>
      <c r="BE1518" s="204">
        <f>IF(N1518="základní",J1518,0)</f>
        <v>0</v>
      </c>
      <c r="BF1518" s="204">
        <f>IF(N1518="snížená",J1518,0)</f>
        <v>0</v>
      </c>
      <c r="BG1518" s="204">
        <f>IF(N1518="zákl. přenesená",J1518,0)</f>
        <v>0</v>
      </c>
      <c r="BH1518" s="204">
        <f>IF(N1518="sníž. přenesená",J1518,0)</f>
        <v>0</v>
      </c>
      <c r="BI1518" s="204">
        <f>IF(N1518="nulová",J1518,0)</f>
        <v>0</v>
      </c>
      <c r="BJ1518" s="24" t="s">
        <v>134</v>
      </c>
      <c r="BK1518" s="204">
        <f>ROUND(I1518*H1518,2)</f>
        <v>0</v>
      </c>
      <c r="BL1518" s="24" t="s">
        <v>133</v>
      </c>
      <c r="BM1518" s="24" t="s">
        <v>1862</v>
      </c>
    </row>
    <row r="1519" spans="2:65" s="1" customFormat="1" ht="13.5">
      <c r="B1519" s="41"/>
      <c r="C1519" s="63"/>
      <c r="D1519" s="208" t="s">
        <v>135</v>
      </c>
      <c r="E1519" s="63"/>
      <c r="F1519" s="209" t="s">
        <v>7309</v>
      </c>
      <c r="G1519" s="63"/>
      <c r="H1519" s="63"/>
      <c r="I1519" s="163"/>
      <c r="J1519" s="63"/>
      <c r="K1519" s="63"/>
      <c r="L1519" s="61"/>
      <c r="M1519" s="207"/>
      <c r="N1519" s="42"/>
      <c r="O1519" s="42"/>
      <c r="P1519" s="42"/>
      <c r="Q1519" s="42"/>
      <c r="R1519" s="42"/>
      <c r="S1519" s="42"/>
      <c r="T1519" s="78"/>
      <c r="AT1519" s="24" t="s">
        <v>135</v>
      </c>
      <c r="AU1519" s="24" t="s">
        <v>134</v>
      </c>
    </row>
    <row r="1520" spans="2:65" s="13" customFormat="1" ht="13.5">
      <c r="B1520" s="237"/>
      <c r="C1520" s="238"/>
      <c r="D1520" s="208" t="s">
        <v>171</v>
      </c>
      <c r="E1520" s="239" t="s">
        <v>21</v>
      </c>
      <c r="F1520" s="240" t="s">
        <v>7288</v>
      </c>
      <c r="G1520" s="238"/>
      <c r="H1520" s="241" t="s">
        <v>21</v>
      </c>
      <c r="I1520" s="242"/>
      <c r="J1520" s="238"/>
      <c r="K1520" s="238"/>
      <c r="L1520" s="243"/>
      <c r="M1520" s="244"/>
      <c r="N1520" s="245"/>
      <c r="O1520" s="245"/>
      <c r="P1520" s="245"/>
      <c r="Q1520" s="245"/>
      <c r="R1520" s="245"/>
      <c r="S1520" s="245"/>
      <c r="T1520" s="246"/>
      <c r="AT1520" s="247" t="s">
        <v>171</v>
      </c>
      <c r="AU1520" s="247" t="s">
        <v>134</v>
      </c>
      <c r="AV1520" s="13" t="s">
        <v>78</v>
      </c>
      <c r="AW1520" s="13" t="s">
        <v>33</v>
      </c>
      <c r="AX1520" s="13" t="s">
        <v>70</v>
      </c>
      <c r="AY1520" s="247" t="s">
        <v>126</v>
      </c>
    </row>
    <row r="1521" spans="2:65" s="13" customFormat="1" ht="13.5">
      <c r="B1521" s="237"/>
      <c r="C1521" s="238"/>
      <c r="D1521" s="208" t="s">
        <v>171</v>
      </c>
      <c r="E1521" s="239" t="s">
        <v>21</v>
      </c>
      <c r="F1521" s="240" t="s">
        <v>7310</v>
      </c>
      <c r="G1521" s="238"/>
      <c r="H1521" s="241" t="s">
        <v>21</v>
      </c>
      <c r="I1521" s="242"/>
      <c r="J1521" s="238"/>
      <c r="K1521" s="238"/>
      <c r="L1521" s="243"/>
      <c r="M1521" s="244"/>
      <c r="N1521" s="245"/>
      <c r="O1521" s="245"/>
      <c r="P1521" s="245"/>
      <c r="Q1521" s="245"/>
      <c r="R1521" s="245"/>
      <c r="S1521" s="245"/>
      <c r="T1521" s="246"/>
      <c r="AT1521" s="247" t="s">
        <v>171</v>
      </c>
      <c r="AU1521" s="247" t="s">
        <v>134</v>
      </c>
      <c r="AV1521" s="13" t="s">
        <v>78</v>
      </c>
      <c r="AW1521" s="13" t="s">
        <v>33</v>
      </c>
      <c r="AX1521" s="13" t="s">
        <v>70</v>
      </c>
      <c r="AY1521" s="247" t="s">
        <v>126</v>
      </c>
    </row>
    <row r="1522" spans="2:65" s="11" customFormat="1" ht="13.5">
      <c r="B1522" s="210"/>
      <c r="C1522" s="211"/>
      <c r="D1522" s="208" t="s">
        <v>171</v>
      </c>
      <c r="E1522" s="212" t="s">
        <v>21</v>
      </c>
      <c r="F1522" s="213" t="s">
        <v>7311</v>
      </c>
      <c r="G1522" s="211"/>
      <c r="H1522" s="214">
        <v>8.8000000000000007</v>
      </c>
      <c r="I1522" s="215"/>
      <c r="J1522" s="211"/>
      <c r="K1522" s="211"/>
      <c r="L1522" s="216"/>
      <c r="M1522" s="217"/>
      <c r="N1522" s="218"/>
      <c r="O1522" s="218"/>
      <c r="P1522" s="218"/>
      <c r="Q1522" s="218"/>
      <c r="R1522" s="218"/>
      <c r="S1522" s="218"/>
      <c r="T1522" s="219"/>
      <c r="AT1522" s="220" t="s">
        <v>171</v>
      </c>
      <c r="AU1522" s="220" t="s">
        <v>134</v>
      </c>
      <c r="AV1522" s="11" t="s">
        <v>134</v>
      </c>
      <c r="AW1522" s="11" t="s">
        <v>33</v>
      </c>
      <c r="AX1522" s="11" t="s">
        <v>70</v>
      </c>
      <c r="AY1522" s="220" t="s">
        <v>126</v>
      </c>
    </row>
    <row r="1523" spans="2:65" s="12" customFormat="1" ht="13.5">
      <c r="B1523" s="221"/>
      <c r="C1523" s="222"/>
      <c r="D1523" s="205" t="s">
        <v>171</v>
      </c>
      <c r="E1523" s="248" t="s">
        <v>21</v>
      </c>
      <c r="F1523" s="249" t="s">
        <v>174</v>
      </c>
      <c r="G1523" s="222"/>
      <c r="H1523" s="250">
        <v>8.8000000000000007</v>
      </c>
      <c r="I1523" s="226"/>
      <c r="J1523" s="222"/>
      <c r="K1523" s="222"/>
      <c r="L1523" s="227"/>
      <c r="M1523" s="228"/>
      <c r="N1523" s="229"/>
      <c r="O1523" s="229"/>
      <c r="P1523" s="229"/>
      <c r="Q1523" s="229"/>
      <c r="R1523" s="229"/>
      <c r="S1523" s="229"/>
      <c r="T1523" s="230"/>
      <c r="AT1523" s="231" t="s">
        <v>171</v>
      </c>
      <c r="AU1523" s="231" t="s">
        <v>134</v>
      </c>
      <c r="AV1523" s="12" t="s">
        <v>133</v>
      </c>
      <c r="AW1523" s="12" t="s">
        <v>33</v>
      </c>
      <c r="AX1523" s="12" t="s">
        <v>78</v>
      </c>
      <c r="AY1523" s="231" t="s">
        <v>126</v>
      </c>
    </row>
    <row r="1524" spans="2:65" s="1" customFormat="1" ht="22.5" customHeight="1">
      <c r="B1524" s="41"/>
      <c r="C1524" s="193" t="s">
        <v>1864</v>
      </c>
      <c r="D1524" s="193" t="s">
        <v>129</v>
      </c>
      <c r="E1524" s="194" t="s">
        <v>7312</v>
      </c>
      <c r="F1524" s="195" t="s">
        <v>7313</v>
      </c>
      <c r="G1524" s="196" t="s">
        <v>169</v>
      </c>
      <c r="H1524" s="197">
        <v>6.5</v>
      </c>
      <c r="I1524" s="198"/>
      <c r="J1524" s="199">
        <f>ROUND(I1524*H1524,2)</f>
        <v>0</v>
      </c>
      <c r="K1524" s="195" t="s">
        <v>21</v>
      </c>
      <c r="L1524" s="61"/>
      <c r="M1524" s="200" t="s">
        <v>21</v>
      </c>
      <c r="N1524" s="201" t="s">
        <v>42</v>
      </c>
      <c r="O1524" s="42"/>
      <c r="P1524" s="202">
        <f>O1524*H1524</f>
        <v>0</v>
      </c>
      <c r="Q1524" s="202">
        <v>0</v>
      </c>
      <c r="R1524" s="202">
        <f>Q1524*H1524</f>
        <v>0</v>
      </c>
      <c r="S1524" s="202">
        <v>0</v>
      </c>
      <c r="T1524" s="203">
        <f>S1524*H1524</f>
        <v>0</v>
      </c>
      <c r="AR1524" s="24" t="s">
        <v>133</v>
      </c>
      <c r="AT1524" s="24" t="s">
        <v>129</v>
      </c>
      <c r="AU1524" s="24" t="s">
        <v>134</v>
      </c>
      <c r="AY1524" s="24" t="s">
        <v>126</v>
      </c>
      <c r="BE1524" s="204">
        <f>IF(N1524="základní",J1524,0)</f>
        <v>0</v>
      </c>
      <c r="BF1524" s="204">
        <f>IF(N1524="snížená",J1524,0)</f>
        <v>0</v>
      </c>
      <c r="BG1524" s="204">
        <f>IF(N1524="zákl. přenesená",J1524,0)</f>
        <v>0</v>
      </c>
      <c r="BH1524" s="204">
        <f>IF(N1524="sníž. přenesená",J1524,0)</f>
        <v>0</v>
      </c>
      <c r="BI1524" s="204">
        <f>IF(N1524="nulová",J1524,0)</f>
        <v>0</v>
      </c>
      <c r="BJ1524" s="24" t="s">
        <v>134</v>
      </c>
      <c r="BK1524" s="204">
        <f>ROUND(I1524*H1524,2)</f>
        <v>0</v>
      </c>
      <c r="BL1524" s="24" t="s">
        <v>133</v>
      </c>
      <c r="BM1524" s="24" t="s">
        <v>1867</v>
      </c>
    </row>
    <row r="1525" spans="2:65" s="1" customFormat="1" ht="13.5">
      <c r="B1525" s="41"/>
      <c r="C1525" s="63"/>
      <c r="D1525" s="208" t="s">
        <v>135</v>
      </c>
      <c r="E1525" s="63"/>
      <c r="F1525" s="209" t="s">
        <v>7314</v>
      </c>
      <c r="G1525" s="63"/>
      <c r="H1525" s="63"/>
      <c r="I1525" s="163"/>
      <c r="J1525" s="63"/>
      <c r="K1525" s="63"/>
      <c r="L1525" s="61"/>
      <c r="M1525" s="207"/>
      <c r="N1525" s="42"/>
      <c r="O1525" s="42"/>
      <c r="P1525" s="42"/>
      <c r="Q1525" s="42"/>
      <c r="R1525" s="42"/>
      <c r="S1525" s="42"/>
      <c r="T1525" s="78"/>
      <c r="AT1525" s="24" t="s">
        <v>135</v>
      </c>
      <c r="AU1525" s="24" t="s">
        <v>134</v>
      </c>
    </row>
    <row r="1526" spans="2:65" s="13" customFormat="1" ht="13.5">
      <c r="B1526" s="237"/>
      <c r="C1526" s="238"/>
      <c r="D1526" s="208" t="s">
        <v>171</v>
      </c>
      <c r="E1526" s="239" t="s">
        <v>21</v>
      </c>
      <c r="F1526" s="240" t="s">
        <v>7288</v>
      </c>
      <c r="G1526" s="238"/>
      <c r="H1526" s="241" t="s">
        <v>21</v>
      </c>
      <c r="I1526" s="242"/>
      <c r="J1526" s="238"/>
      <c r="K1526" s="238"/>
      <c r="L1526" s="243"/>
      <c r="M1526" s="244"/>
      <c r="N1526" s="245"/>
      <c r="O1526" s="245"/>
      <c r="P1526" s="245"/>
      <c r="Q1526" s="245"/>
      <c r="R1526" s="245"/>
      <c r="S1526" s="245"/>
      <c r="T1526" s="246"/>
      <c r="AT1526" s="247" t="s">
        <v>171</v>
      </c>
      <c r="AU1526" s="247" t="s">
        <v>134</v>
      </c>
      <c r="AV1526" s="13" t="s">
        <v>78</v>
      </c>
      <c r="AW1526" s="13" t="s">
        <v>33</v>
      </c>
      <c r="AX1526" s="13" t="s">
        <v>70</v>
      </c>
      <c r="AY1526" s="247" t="s">
        <v>126</v>
      </c>
    </row>
    <row r="1527" spans="2:65" s="13" customFormat="1" ht="13.5">
      <c r="B1527" s="237"/>
      <c r="C1527" s="238"/>
      <c r="D1527" s="208" t="s">
        <v>171</v>
      </c>
      <c r="E1527" s="239" t="s">
        <v>21</v>
      </c>
      <c r="F1527" s="240" t="s">
        <v>7315</v>
      </c>
      <c r="G1527" s="238"/>
      <c r="H1527" s="241" t="s">
        <v>21</v>
      </c>
      <c r="I1527" s="242"/>
      <c r="J1527" s="238"/>
      <c r="K1527" s="238"/>
      <c r="L1527" s="243"/>
      <c r="M1527" s="244"/>
      <c r="N1527" s="245"/>
      <c r="O1527" s="245"/>
      <c r="P1527" s="245"/>
      <c r="Q1527" s="245"/>
      <c r="R1527" s="245"/>
      <c r="S1527" s="245"/>
      <c r="T1527" s="246"/>
      <c r="AT1527" s="247" t="s">
        <v>171</v>
      </c>
      <c r="AU1527" s="247" t="s">
        <v>134</v>
      </c>
      <c r="AV1527" s="13" t="s">
        <v>78</v>
      </c>
      <c r="AW1527" s="13" t="s">
        <v>33</v>
      </c>
      <c r="AX1527" s="13" t="s">
        <v>70</v>
      </c>
      <c r="AY1527" s="247" t="s">
        <v>126</v>
      </c>
    </row>
    <row r="1528" spans="2:65" s="11" customFormat="1" ht="13.5">
      <c r="B1528" s="210"/>
      <c r="C1528" s="211"/>
      <c r="D1528" s="208" t="s">
        <v>171</v>
      </c>
      <c r="E1528" s="212" t="s">
        <v>21</v>
      </c>
      <c r="F1528" s="213" t="s">
        <v>7316</v>
      </c>
      <c r="G1528" s="211"/>
      <c r="H1528" s="214">
        <v>6.5</v>
      </c>
      <c r="I1528" s="215"/>
      <c r="J1528" s="211"/>
      <c r="K1528" s="211"/>
      <c r="L1528" s="216"/>
      <c r="M1528" s="217"/>
      <c r="N1528" s="218"/>
      <c r="O1528" s="218"/>
      <c r="P1528" s="218"/>
      <c r="Q1528" s="218"/>
      <c r="R1528" s="218"/>
      <c r="S1528" s="218"/>
      <c r="T1528" s="219"/>
      <c r="AT1528" s="220" t="s">
        <v>171</v>
      </c>
      <c r="AU1528" s="220" t="s">
        <v>134</v>
      </c>
      <c r="AV1528" s="11" t="s">
        <v>134</v>
      </c>
      <c r="AW1528" s="11" t="s">
        <v>33</v>
      </c>
      <c r="AX1528" s="11" t="s">
        <v>70</v>
      </c>
      <c r="AY1528" s="220" t="s">
        <v>126</v>
      </c>
    </row>
    <row r="1529" spans="2:65" s="12" customFormat="1" ht="13.5">
      <c r="B1529" s="221"/>
      <c r="C1529" s="222"/>
      <c r="D1529" s="205" t="s">
        <v>171</v>
      </c>
      <c r="E1529" s="248" t="s">
        <v>21</v>
      </c>
      <c r="F1529" s="249" t="s">
        <v>174</v>
      </c>
      <c r="G1529" s="222"/>
      <c r="H1529" s="250">
        <v>6.5</v>
      </c>
      <c r="I1529" s="226"/>
      <c r="J1529" s="222"/>
      <c r="K1529" s="222"/>
      <c r="L1529" s="227"/>
      <c r="M1529" s="228"/>
      <c r="N1529" s="229"/>
      <c r="O1529" s="229"/>
      <c r="P1529" s="229"/>
      <c r="Q1529" s="229"/>
      <c r="R1529" s="229"/>
      <c r="S1529" s="229"/>
      <c r="T1529" s="230"/>
      <c r="AT1529" s="231" t="s">
        <v>171</v>
      </c>
      <c r="AU1529" s="231" t="s">
        <v>134</v>
      </c>
      <c r="AV1529" s="12" t="s">
        <v>133</v>
      </c>
      <c r="AW1529" s="12" t="s">
        <v>33</v>
      </c>
      <c r="AX1529" s="12" t="s">
        <v>78</v>
      </c>
      <c r="AY1529" s="231" t="s">
        <v>126</v>
      </c>
    </row>
    <row r="1530" spans="2:65" s="1" customFormat="1" ht="22.5" customHeight="1">
      <c r="B1530" s="41"/>
      <c r="C1530" s="193" t="s">
        <v>1163</v>
      </c>
      <c r="D1530" s="193" t="s">
        <v>129</v>
      </c>
      <c r="E1530" s="194" t="s">
        <v>7317</v>
      </c>
      <c r="F1530" s="195" t="s">
        <v>7318</v>
      </c>
      <c r="G1530" s="196" t="s">
        <v>169</v>
      </c>
      <c r="H1530" s="197">
        <v>30</v>
      </c>
      <c r="I1530" s="198"/>
      <c r="J1530" s="199">
        <f>ROUND(I1530*H1530,2)</f>
        <v>0</v>
      </c>
      <c r="K1530" s="195" t="s">
        <v>21</v>
      </c>
      <c r="L1530" s="61"/>
      <c r="M1530" s="200" t="s">
        <v>21</v>
      </c>
      <c r="N1530" s="201" t="s">
        <v>42</v>
      </c>
      <c r="O1530" s="42"/>
      <c r="P1530" s="202">
        <f>O1530*H1530</f>
        <v>0</v>
      </c>
      <c r="Q1530" s="202">
        <v>0</v>
      </c>
      <c r="R1530" s="202">
        <f>Q1530*H1530</f>
        <v>0</v>
      </c>
      <c r="S1530" s="202">
        <v>0</v>
      </c>
      <c r="T1530" s="203">
        <f>S1530*H1530</f>
        <v>0</v>
      </c>
      <c r="AR1530" s="24" t="s">
        <v>133</v>
      </c>
      <c r="AT1530" s="24" t="s">
        <v>129</v>
      </c>
      <c r="AU1530" s="24" t="s">
        <v>134</v>
      </c>
      <c r="AY1530" s="24" t="s">
        <v>126</v>
      </c>
      <c r="BE1530" s="204">
        <f>IF(N1530="základní",J1530,0)</f>
        <v>0</v>
      </c>
      <c r="BF1530" s="204">
        <f>IF(N1530="snížená",J1530,0)</f>
        <v>0</v>
      </c>
      <c r="BG1530" s="204">
        <f>IF(N1530="zákl. přenesená",J1530,0)</f>
        <v>0</v>
      </c>
      <c r="BH1530" s="204">
        <f>IF(N1530="sníž. přenesená",J1530,0)</f>
        <v>0</v>
      </c>
      <c r="BI1530" s="204">
        <f>IF(N1530="nulová",J1530,0)</f>
        <v>0</v>
      </c>
      <c r="BJ1530" s="24" t="s">
        <v>134</v>
      </c>
      <c r="BK1530" s="204">
        <f>ROUND(I1530*H1530,2)</f>
        <v>0</v>
      </c>
      <c r="BL1530" s="24" t="s">
        <v>133</v>
      </c>
      <c r="BM1530" s="24" t="s">
        <v>1871</v>
      </c>
    </row>
    <row r="1531" spans="2:65" s="1" customFormat="1" ht="13.5">
      <c r="B1531" s="41"/>
      <c r="C1531" s="63"/>
      <c r="D1531" s="208" t="s">
        <v>135</v>
      </c>
      <c r="E1531" s="63"/>
      <c r="F1531" s="209" t="s">
        <v>7319</v>
      </c>
      <c r="G1531" s="63"/>
      <c r="H1531" s="63"/>
      <c r="I1531" s="163"/>
      <c r="J1531" s="63"/>
      <c r="K1531" s="63"/>
      <c r="L1531" s="61"/>
      <c r="M1531" s="207"/>
      <c r="N1531" s="42"/>
      <c r="O1531" s="42"/>
      <c r="P1531" s="42"/>
      <c r="Q1531" s="42"/>
      <c r="R1531" s="42"/>
      <c r="S1531" s="42"/>
      <c r="T1531" s="78"/>
      <c r="AT1531" s="24" t="s">
        <v>135</v>
      </c>
      <c r="AU1531" s="24" t="s">
        <v>134</v>
      </c>
    </row>
    <row r="1532" spans="2:65" s="13" customFormat="1" ht="13.5">
      <c r="B1532" s="237"/>
      <c r="C1532" s="238"/>
      <c r="D1532" s="208" t="s">
        <v>171</v>
      </c>
      <c r="E1532" s="239" t="s">
        <v>21</v>
      </c>
      <c r="F1532" s="240" t="s">
        <v>7288</v>
      </c>
      <c r="G1532" s="238"/>
      <c r="H1532" s="241" t="s">
        <v>21</v>
      </c>
      <c r="I1532" s="242"/>
      <c r="J1532" s="238"/>
      <c r="K1532" s="238"/>
      <c r="L1532" s="243"/>
      <c r="M1532" s="244"/>
      <c r="N1532" s="245"/>
      <c r="O1532" s="245"/>
      <c r="P1532" s="245"/>
      <c r="Q1532" s="245"/>
      <c r="R1532" s="245"/>
      <c r="S1532" s="245"/>
      <c r="T1532" s="246"/>
      <c r="AT1532" s="247" t="s">
        <v>171</v>
      </c>
      <c r="AU1532" s="247" t="s">
        <v>134</v>
      </c>
      <c r="AV1532" s="13" t="s">
        <v>78</v>
      </c>
      <c r="AW1532" s="13" t="s">
        <v>33</v>
      </c>
      <c r="AX1532" s="13" t="s">
        <v>70</v>
      </c>
      <c r="AY1532" s="247" t="s">
        <v>126</v>
      </c>
    </row>
    <row r="1533" spans="2:65" s="13" customFormat="1" ht="13.5">
      <c r="B1533" s="237"/>
      <c r="C1533" s="238"/>
      <c r="D1533" s="208" t="s">
        <v>171</v>
      </c>
      <c r="E1533" s="239" t="s">
        <v>21</v>
      </c>
      <c r="F1533" s="240" t="s">
        <v>7320</v>
      </c>
      <c r="G1533" s="238"/>
      <c r="H1533" s="241" t="s">
        <v>21</v>
      </c>
      <c r="I1533" s="242"/>
      <c r="J1533" s="238"/>
      <c r="K1533" s="238"/>
      <c r="L1533" s="243"/>
      <c r="M1533" s="244"/>
      <c r="N1533" s="245"/>
      <c r="O1533" s="245"/>
      <c r="P1533" s="245"/>
      <c r="Q1533" s="245"/>
      <c r="R1533" s="245"/>
      <c r="S1533" s="245"/>
      <c r="T1533" s="246"/>
      <c r="AT1533" s="247" t="s">
        <v>171</v>
      </c>
      <c r="AU1533" s="247" t="s">
        <v>134</v>
      </c>
      <c r="AV1533" s="13" t="s">
        <v>78</v>
      </c>
      <c r="AW1533" s="13" t="s">
        <v>33</v>
      </c>
      <c r="AX1533" s="13" t="s">
        <v>70</v>
      </c>
      <c r="AY1533" s="247" t="s">
        <v>126</v>
      </c>
    </row>
    <row r="1534" spans="2:65" s="11" customFormat="1" ht="13.5">
      <c r="B1534" s="210"/>
      <c r="C1534" s="211"/>
      <c r="D1534" s="208" t="s">
        <v>171</v>
      </c>
      <c r="E1534" s="212" t="s">
        <v>21</v>
      </c>
      <c r="F1534" s="213" t="s">
        <v>7321</v>
      </c>
      <c r="G1534" s="211"/>
      <c r="H1534" s="214">
        <v>30</v>
      </c>
      <c r="I1534" s="215"/>
      <c r="J1534" s="211"/>
      <c r="K1534" s="211"/>
      <c r="L1534" s="216"/>
      <c r="M1534" s="217"/>
      <c r="N1534" s="218"/>
      <c r="O1534" s="218"/>
      <c r="P1534" s="218"/>
      <c r="Q1534" s="218"/>
      <c r="R1534" s="218"/>
      <c r="S1534" s="218"/>
      <c r="T1534" s="219"/>
      <c r="AT1534" s="220" t="s">
        <v>171</v>
      </c>
      <c r="AU1534" s="220" t="s">
        <v>134</v>
      </c>
      <c r="AV1534" s="11" t="s">
        <v>134</v>
      </c>
      <c r="AW1534" s="11" t="s">
        <v>33</v>
      </c>
      <c r="AX1534" s="11" t="s">
        <v>70</v>
      </c>
      <c r="AY1534" s="220" t="s">
        <v>126</v>
      </c>
    </row>
    <row r="1535" spans="2:65" s="12" customFormat="1" ht="13.5">
      <c r="B1535" s="221"/>
      <c r="C1535" s="222"/>
      <c r="D1535" s="205" t="s">
        <v>171</v>
      </c>
      <c r="E1535" s="248" t="s">
        <v>21</v>
      </c>
      <c r="F1535" s="249" t="s">
        <v>174</v>
      </c>
      <c r="G1535" s="222"/>
      <c r="H1535" s="250">
        <v>30</v>
      </c>
      <c r="I1535" s="226"/>
      <c r="J1535" s="222"/>
      <c r="K1535" s="222"/>
      <c r="L1535" s="227"/>
      <c r="M1535" s="228"/>
      <c r="N1535" s="229"/>
      <c r="O1535" s="229"/>
      <c r="P1535" s="229"/>
      <c r="Q1535" s="229"/>
      <c r="R1535" s="229"/>
      <c r="S1535" s="229"/>
      <c r="T1535" s="230"/>
      <c r="AT1535" s="231" t="s">
        <v>171</v>
      </c>
      <c r="AU1535" s="231" t="s">
        <v>134</v>
      </c>
      <c r="AV1535" s="12" t="s">
        <v>133</v>
      </c>
      <c r="AW1535" s="12" t="s">
        <v>33</v>
      </c>
      <c r="AX1535" s="12" t="s">
        <v>78</v>
      </c>
      <c r="AY1535" s="231" t="s">
        <v>126</v>
      </c>
    </row>
    <row r="1536" spans="2:65" s="1" customFormat="1" ht="22.5" customHeight="1">
      <c r="B1536" s="41"/>
      <c r="C1536" s="193" t="s">
        <v>1873</v>
      </c>
      <c r="D1536" s="193" t="s">
        <v>129</v>
      </c>
      <c r="E1536" s="194" t="s">
        <v>7322</v>
      </c>
      <c r="F1536" s="195" t="s">
        <v>7323</v>
      </c>
      <c r="G1536" s="196" t="s">
        <v>169</v>
      </c>
      <c r="H1536" s="197">
        <v>52</v>
      </c>
      <c r="I1536" s="198"/>
      <c r="J1536" s="199">
        <f>ROUND(I1536*H1536,2)</f>
        <v>0</v>
      </c>
      <c r="K1536" s="195" t="s">
        <v>21</v>
      </c>
      <c r="L1536" s="61"/>
      <c r="M1536" s="200" t="s">
        <v>21</v>
      </c>
      <c r="N1536" s="201" t="s">
        <v>42</v>
      </c>
      <c r="O1536" s="42"/>
      <c r="P1536" s="202">
        <f>O1536*H1536</f>
        <v>0</v>
      </c>
      <c r="Q1536" s="202">
        <v>0</v>
      </c>
      <c r="R1536" s="202">
        <f>Q1536*H1536</f>
        <v>0</v>
      </c>
      <c r="S1536" s="202">
        <v>0</v>
      </c>
      <c r="T1536" s="203">
        <f>S1536*H1536</f>
        <v>0</v>
      </c>
      <c r="AR1536" s="24" t="s">
        <v>133</v>
      </c>
      <c r="AT1536" s="24" t="s">
        <v>129</v>
      </c>
      <c r="AU1536" s="24" t="s">
        <v>134</v>
      </c>
      <c r="AY1536" s="24" t="s">
        <v>126</v>
      </c>
      <c r="BE1536" s="204">
        <f>IF(N1536="základní",J1536,0)</f>
        <v>0</v>
      </c>
      <c r="BF1536" s="204">
        <f>IF(N1536="snížená",J1536,0)</f>
        <v>0</v>
      </c>
      <c r="BG1536" s="204">
        <f>IF(N1536="zákl. přenesená",J1536,0)</f>
        <v>0</v>
      </c>
      <c r="BH1536" s="204">
        <f>IF(N1536="sníž. přenesená",J1536,0)</f>
        <v>0</v>
      </c>
      <c r="BI1536" s="204">
        <f>IF(N1536="nulová",J1536,0)</f>
        <v>0</v>
      </c>
      <c r="BJ1536" s="24" t="s">
        <v>134</v>
      </c>
      <c r="BK1536" s="204">
        <f>ROUND(I1536*H1536,2)</f>
        <v>0</v>
      </c>
      <c r="BL1536" s="24" t="s">
        <v>133</v>
      </c>
      <c r="BM1536" s="24" t="s">
        <v>1876</v>
      </c>
    </row>
    <row r="1537" spans="2:65" s="1" customFormat="1" ht="13.5">
      <c r="B1537" s="41"/>
      <c r="C1537" s="63"/>
      <c r="D1537" s="208" t="s">
        <v>135</v>
      </c>
      <c r="E1537" s="63"/>
      <c r="F1537" s="209" t="s">
        <v>7324</v>
      </c>
      <c r="G1537" s="63"/>
      <c r="H1537" s="63"/>
      <c r="I1537" s="163"/>
      <c r="J1537" s="63"/>
      <c r="K1537" s="63"/>
      <c r="L1537" s="61"/>
      <c r="M1537" s="207"/>
      <c r="N1537" s="42"/>
      <c r="O1537" s="42"/>
      <c r="P1537" s="42"/>
      <c r="Q1537" s="42"/>
      <c r="R1537" s="42"/>
      <c r="S1537" s="42"/>
      <c r="T1537" s="78"/>
      <c r="AT1537" s="24" t="s">
        <v>135</v>
      </c>
      <c r="AU1537" s="24" t="s">
        <v>134</v>
      </c>
    </row>
    <row r="1538" spans="2:65" s="13" customFormat="1" ht="13.5">
      <c r="B1538" s="237"/>
      <c r="C1538" s="238"/>
      <c r="D1538" s="208" t="s">
        <v>171</v>
      </c>
      <c r="E1538" s="239" t="s">
        <v>21</v>
      </c>
      <c r="F1538" s="240" t="s">
        <v>7288</v>
      </c>
      <c r="G1538" s="238"/>
      <c r="H1538" s="241" t="s">
        <v>21</v>
      </c>
      <c r="I1538" s="242"/>
      <c r="J1538" s="238"/>
      <c r="K1538" s="238"/>
      <c r="L1538" s="243"/>
      <c r="M1538" s="244"/>
      <c r="N1538" s="245"/>
      <c r="O1538" s="245"/>
      <c r="P1538" s="245"/>
      <c r="Q1538" s="245"/>
      <c r="R1538" s="245"/>
      <c r="S1538" s="245"/>
      <c r="T1538" s="246"/>
      <c r="AT1538" s="247" t="s">
        <v>171</v>
      </c>
      <c r="AU1538" s="247" t="s">
        <v>134</v>
      </c>
      <c r="AV1538" s="13" t="s">
        <v>78</v>
      </c>
      <c r="AW1538" s="13" t="s">
        <v>33</v>
      </c>
      <c r="AX1538" s="13" t="s">
        <v>70</v>
      </c>
      <c r="AY1538" s="247" t="s">
        <v>126</v>
      </c>
    </row>
    <row r="1539" spans="2:65" s="13" customFormat="1" ht="13.5">
      <c r="B1539" s="237"/>
      <c r="C1539" s="238"/>
      <c r="D1539" s="208" t="s">
        <v>171</v>
      </c>
      <c r="E1539" s="239" t="s">
        <v>21</v>
      </c>
      <c r="F1539" s="240" t="s">
        <v>7325</v>
      </c>
      <c r="G1539" s="238"/>
      <c r="H1539" s="241" t="s">
        <v>21</v>
      </c>
      <c r="I1539" s="242"/>
      <c r="J1539" s="238"/>
      <c r="K1539" s="238"/>
      <c r="L1539" s="243"/>
      <c r="M1539" s="244"/>
      <c r="N1539" s="245"/>
      <c r="O1539" s="245"/>
      <c r="P1539" s="245"/>
      <c r="Q1539" s="245"/>
      <c r="R1539" s="245"/>
      <c r="S1539" s="245"/>
      <c r="T1539" s="246"/>
      <c r="AT1539" s="247" t="s">
        <v>171</v>
      </c>
      <c r="AU1539" s="247" t="s">
        <v>134</v>
      </c>
      <c r="AV1539" s="13" t="s">
        <v>78</v>
      </c>
      <c r="AW1539" s="13" t="s">
        <v>33</v>
      </c>
      <c r="AX1539" s="13" t="s">
        <v>70</v>
      </c>
      <c r="AY1539" s="247" t="s">
        <v>126</v>
      </c>
    </row>
    <row r="1540" spans="2:65" s="11" customFormat="1" ht="13.5">
      <c r="B1540" s="210"/>
      <c r="C1540" s="211"/>
      <c r="D1540" s="208" t="s">
        <v>171</v>
      </c>
      <c r="E1540" s="212" t="s">
        <v>21</v>
      </c>
      <c r="F1540" s="213" t="s">
        <v>7326</v>
      </c>
      <c r="G1540" s="211"/>
      <c r="H1540" s="214">
        <v>52</v>
      </c>
      <c r="I1540" s="215"/>
      <c r="J1540" s="211"/>
      <c r="K1540" s="211"/>
      <c r="L1540" s="216"/>
      <c r="M1540" s="217"/>
      <c r="N1540" s="218"/>
      <c r="O1540" s="218"/>
      <c r="P1540" s="218"/>
      <c r="Q1540" s="218"/>
      <c r="R1540" s="218"/>
      <c r="S1540" s="218"/>
      <c r="T1540" s="219"/>
      <c r="AT1540" s="220" t="s">
        <v>171</v>
      </c>
      <c r="AU1540" s="220" t="s">
        <v>134</v>
      </c>
      <c r="AV1540" s="11" t="s">
        <v>134</v>
      </c>
      <c r="AW1540" s="11" t="s">
        <v>33</v>
      </c>
      <c r="AX1540" s="11" t="s">
        <v>70</v>
      </c>
      <c r="AY1540" s="220" t="s">
        <v>126</v>
      </c>
    </row>
    <row r="1541" spans="2:65" s="12" customFormat="1" ht="13.5">
      <c r="B1541" s="221"/>
      <c r="C1541" s="222"/>
      <c r="D1541" s="205" t="s">
        <v>171</v>
      </c>
      <c r="E1541" s="248" t="s">
        <v>21</v>
      </c>
      <c r="F1541" s="249" t="s">
        <v>174</v>
      </c>
      <c r="G1541" s="222"/>
      <c r="H1541" s="250">
        <v>52</v>
      </c>
      <c r="I1541" s="226"/>
      <c r="J1541" s="222"/>
      <c r="K1541" s="222"/>
      <c r="L1541" s="227"/>
      <c r="M1541" s="228"/>
      <c r="N1541" s="229"/>
      <c r="O1541" s="229"/>
      <c r="P1541" s="229"/>
      <c r="Q1541" s="229"/>
      <c r="R1541" s="229"/>
      <c r="S1541" s="229"/>
      <c r="T1541" s="230"/>
      <c r="AT1541" s="231" t="s">
        <v>171</v>
      </c>
      <c r="AU1541" s="231" t="s">
        <v>134</v>
      </c>
      <c r="AV1541" s="12" t="s">
        <v>133</v>
      </c>
      <c r="AW1541" s="12" t="s">
        <v>33</v>
      </c>
      <c r="AX1541" s="12" t="s">
        <v>78</v>
      </c>
      <c r="AY1541" s="231" t="s">
        <v>126</v>
      </c>
    </row>
    <row r="1542" spans="2:65" s="1" customFormat="1" ht="22.5" customHeight="1">
      <c r="B1542" s="41"/>
      <c r="C1542" s="193" t="s">
        <v>1169</v>
      </c>
      <c r="D1542" s="193" t="s">
        <v>129</v>
      </c>
      <c r="E1542" s="194" t="s">
        <v>7327</v>
      </c>
      <c r="F1542" s="195" t="s">
        <v>7328</v>
      </c>
      <c r="G1542" s="196" t="s">
        <v>400</v>
      </c>
      <c r="H1542" s="197">
        <v>33.950000000000003</v>
      </c>
      <c r="I1542" s="198"/>
      <c r="J1542" s="199">
        <f>ROUND(I1542*H1542,2)</f>
        <v>0</v>
      </c>
      <c r="K1542" s="195" t="s">
        <v>21</v>
      </c>
      <c r="L1542" s="61"/>
      <c r="M1542" s="200" t="s">
        <v>21</v>
      </c>
      <c r="N1542" s="201" t="s">
        <v>42</v>
      </c>
      <c r="O1542" s="42"/>
      <c r="P1542" s="202">
        <f>O1542*H1542</f>
        <v>0</v>
      </c>
      <c r="Q1542" s="202">
        <v>0</v>
      </c>
      <c r="R1542" s="202">
        <f>Q1542*H1542</f>
        <v>0</v>
      </c>
      <c r="S1542" s="202">
        <v>0</v>
      </c>
      <c r="T1542" s="203">
        <f>S1542*H1542</f>
        <v>0</v>
      </c>
      <c r="AR1542" s="24" t="s">
        <v>133</v>
      </c>
      <c r="AT1542" s="24" t="s">
        <v>129</v>
      </c>
      <c r="AU1542" s="24" t="s">
        <v>134</v>
      </c>
      <c r="AY1542" s="24" t="s">
        <v>126</v>
      </c>
      <c r="BE1542" s="204">
        <f>IF(N1542="základní",J1542,0)</f>
        <v>0</v>
      </c>
      <c r="BF1542" s="204">
        <f>IF(N1542="snížená",J1542,0)</f>
        <v>0</v>
      </c>
      <c r="BG1542" s="204">
        <f>IF(N1542="zákl. přenesená",J1542,0)</f>
        <v>0</v>
      </c>
      <c r="BH1542" s="204">
        <f>IF(N1542="sníž. přenesená",J1542,0)</f>
        <v>0</v>
      </c>
      <c r="BI1542" s="204">
        <f>IF(N1542="nulová",J1542,0)</f>
        <v>0</v>
      </c>
      <c r="BJ1542" s="24" t="s">
        <v>134</v>
      </c>
      <c r="BK1542" s="204">
        <f>ROUND(I1542*H1542,2)</f>
        <v>0</v>
      </c>
      <c r="BL1542" s="24" t="s">
        <v>133</v>
      </c>
      <c r="BM1542" s="24" t="s">
        <v>1879</v>
      </c>
    </row>
    <row r="1543" spans="2:65" s="1" customFormat="1" ht="13.5">
      <c r="B1543" s="41"/>
      <c r="C1543" s="63"/>
      <c r="D1543" s="208" t="s">
        <v>135</v>
      </c>
      <c r="E1543" s="63"/>
      <c r="F1543" s="209" t="s">
        <v>7329</v>
      </c>
      <c r="G1543" s="63"/>
      <c r="H1543" s="63"/>
      <c r="I1543" s="163"/>
      <c r="J1543" s="63"/>
      <c r="K1543" s="63"/>
      <c r="L1543" s="61"/>
      <c r="M1543" s="207"/>
      <c r="N1543" s="42"/>
      <c r="O1543" s="42"/>
      <c r="P1543" s="42"/>
      <c r="Q1543" s="42"/>
      <c r="R1543" s="42"/>
      <c r="S1543" s="42"/>
      <c r="T1543" s="78"/>
      <c r="AT1543" s="24" t="s">
        <v>135</v>
      </c>
      <c r="AU1543" s="24" t="s">
        <v>134</v>
      </c>
    </row>
    <row r="1544" spans="2:65" s="13" customFormat="1" ht="13.5">
      <c r="B1544" s="237"/>
      <c r="C1544" s="238"/>
      <c r="D1544" s="208" t="s">
        <v>171</v>
      </c>
      <c r="E1544" s="239" t="s">
        <v>21</v>
      </c>
      <c r="F1544" s="240" t="s">
        <v>6997</v>
      </c>
      <c r="G1544" s="238"/>
      <c r="H1544" s="241" t="s">
        <v>21</v>
      </c>
      <c r="I1544" s="242"/>
      <c r="J1544" s="238"/>
      <c r="K1544" s="238"/>
      <c r="L1544" s="243"/>
      <c r="M1544" s="244"/>
      <c r="N1544" s="245"/>
      <c r="O1544" s="245"/>
      <c r="P1544" s="245"/>
      <c r="Q1544" s="245"/>
      <c r="R1544" s="245"/>
      <c r="S1544" s="245"/>
      <c r="T1544" s="246"/>
      <c r="AT1544" s="247" t="s">
        <v>171</v>
      </c>
      <c r="AU1544" s="247" t="s">
        <v>134</v>
      </c>
      <c r="AV1544" s="13" t="s">
        <v>78</v>
      </c>
      <c r="AW1544" s="13" t="s">
        <v>33</v>
      </c>
      <c r="AX1544" s="13" t="s">
        <v>70</v>
      </c>
      <c r="AY1544" s="247" t="s">
        <v>126</v>
      </c>
    </row>
    <row r="1545" spans="2:65" s="11" customFormat="1" ht="13.5">
      <c r="B1545" s="210"/>
      <c r="C1545" s="211"/>
      <c r="D1545" s="208" t="s">
        <v>171</v>
      </c>
      <c r="E1545" s="212" t="s">
        <v>21</v>
      </c>
      <c r="F1545" s="213" t="s">
        <v>7330</v>
      </c>
      <c r="G1545" s="211"/>
      <c r="H1545" s="214">
        <v>7.8</v>
      </c>
      <c r="I1545" s="215"/>
      <c r="J1545" s="211"/>
      <c r="K1545" s="211"/>
      <c r="L1545" s="216"/>
      <c r="M1545" s="217"/>
      <c r="N1545" s="218"/>
      <c r="O1545" s="218"/>
      <c r="P1545" s="218"/>
      <c r="Q1545" s="218"/>
      <c r="R1545" s="218"/>
      <c r="S1545" s="218"/>
      <c r="T1545" s="219"/>
      <c r="AT1545" s="220" t="s">
        <v>171</v>
      </c>
      <c r="AU1545" s="220" t="s">
        <v>134</v>
      </c>
      <c r="AV1545" s="11" t="s">
        <v>134</v>
      </c>
      <c r="AW1545" s="11" t="s">
        <v>33</v>
      </c>
      <c r="AX1545" s="11" t="s">
        <v>70</v>
      </c>
      <c r="AY1545" s="220" t="s">
        <v>126</v>
      </c>
    </row>
    <row r="1546" spans="2:65" s="13" customFormat="1" ht="13.5">
      <c r="B1546" s="237"/>
      <c r="C1546" s="238"/>
      <c r="D1546" s="208" t="s">
        <v>171</v>
      </c>
      <c r="E1546" s="239" t="s">
        <v>21</v>
      </c>
      <c r="F1546" s="240" t="s">
        <v>7241</v>
      </c>
      <c r="G1546" s="238"/>
      <c r="H1546" s="241" t="s">
        <v>21</v>
      </c>
      <c r="I1546" s="242"/>
      <c r="J1546" s="238"/>
      <c r="K1546" s="238"/>
      <c r="L1546" s="243"/>
      <c r="M1546" s="244"/>
      <c r="N1546" s="245"/>
      <c r="O1546" s="245"/>
      <c r="P1546" s="245"/>
      <c r="Q1546" s="245"/>
      <c r="R1546" s="245"/>
      <c r="S1546" s="245"/>
      <c r="T1546" s="246"/>
      <c r="AT1546" s="247" t="s">
        <v>171</v>
      </c>
      <c r="AU1546" s="247" t="s">
        <v>134</v>
      </c>
      <c r="AV1546" s="13" t="s">
        <v>78</v>
      </c>
      <c r="AW1546" s="13" t="s">
        <v>33</v>
      </c>
      <c r="AX1546" s="13" t="s">
        <v>70</v>
      </c>
      <c r="AY1546" s="247" t="s">
        <v>126</v>
      </c>
    </row>
    <row r="1547" spans="2:65" s="11" customFormat="1" ht="13.5">
      <c r="B1547" s="210"/>
      <c r="C1547" s="211"/>
      <c r="D1547" s="208" t="s">
        <v>171</v>
      </c>
      <c r="E1547" s="212" t="s">
        <v>21</v>
      </c>
      <c r="F1547" s="213" t="s">
        <v>7331</v>
      </c>
      <c r="G1547" s="211"/>
      <c r="H1547" s="214">
        <v>1.35</v>
      </c>
      <c r="I1547" s="215"/>
      <c r="J1547" s="211"/>
      <c r="K1547" s="211"/>
      <c r="L1547" s="216"/>
      <c r="M1547" s="217"/>
      <c r="N1547" s="218"/>
      <c r="O1547" s="218"/>
      <c r="P1547" s="218"/>
      <c r="Q1547" s="218"/>
      <c r="R1547" s="218"/>
      <c r="S1547" s="218"/>
      <c r="T1547" s="219"/>
      <c r="AT1547" s="220" t="s">
        <v>171</v>
      </c>
      <c r="AU1547" s="220" t="s">
        <v>134</v>
      </c>
      <c r="AV1547" s="11" t="s">
        <v>134</v>
      </c>
      <c r="AW1547" s="11" t="s">
        <v>33</v>
      </c>
      <c r="AX1547" s="11" t="s">
        <v>70</v>
      </c>
      <c r="AY1547" s="220" t="s">
        <v>126</v>
      </c>
    </row>
    <row r="1548" spans="2:65" s="13" customFormat="1" ht="13.5">
      <c r="B1548" s="237"/>
      <c r="C1548" s="238"/>
      <c r="D1548" s="208" t="s">
        <v>171</v>
      </c>
      <c r="E1548" s="239" t="s">
        <v>21</v>
      </c>
      <c r="F1548" s="240" t="s">
        <v>6999</v>
      </c>
      <c r="G1548" s="238"/>
      <c r="H1548" s="241" t="s">
        <v>21</v>
      </c>
      <c r="I1548" s="242"/>
      <c r="J1548" s="238"/>
      <c r="K1548" s="238"/>
      <c r="L1548" s="243"/>
      <c r="M1548" s="244"/>
      <c r="N1548" s="245"/>
      <c r="O1548" s="245"/>
      <c r="P1548" s="245"/>
      <c r="Q1548" s="245"/>
      <c r="R1548" s="245"/>
      <c r="S1548" s="245"/>
      <c r="T1548" s="246"/>
      <c r="AT1548" s="247" t="s">
        <v>171</v>
      </c>
      <c r="AU1548" s="247" t="s">
        <v>134</v>
      </c>
      <c r="AV1548" s="13" t="s">
        <v>78</v>
      </c>
      <c r="AW1548" s="13" t="s">
        <v>33</v>
      </c>
      <c r="AX1548" s="13" t="s">
        <v>70</v>
      </c>
      <c r="AY1548" s="247" t="s">
        <v>126</v>
      </c>
    </row>
    <row r="1549" spans="2:65" s="11" customFormat="1" ht="13.5">
      <c r="B1549" s="210"/>
      <c r="C1549" s="211"/>
      <c r="D1549" s="208" t="s">
        <v>171</v>
      </c>
      <c r="E1549" s="212" t="s">
        <v>21</v>
      </c>
      <c r="F1549" s="213" t="s">
        <v>7332</v>
      </c>
      <c r="G1549" s="211"/>
      <c r="H1549" s="214">
        <v>1.5</v>
      </c>
      <c r="I1549" s="215"/>
      <c r="J1549" s="211"/>
      <c r="K1549" s="211"/>
      <c r="L1549" s="216"/>
      <c r="M1549" s="217"/>
      <c r="N1549" s="218"/>
      <c r="O1549" s="218"/>
      <c r="P1549" s="218"/>
      <c r="Q1549" s="218"/>
      <c r="R1549" s="218"/>
      <c r="S1549" s="218"/>
      <c r="T1549" s="219"/>
      <c r="AT1549" s="220" t="s">
        <v>171</v>
      </c>
      <c r="AU1549" s="220" t="s">
        <v>134</v>
      </c>
      <c r="AV1549" s="11" t="s">
        <v>134</v>
      </c>
      <c r="AW1549" s="11" t="s">
        <v>33</v>
      </c>
      <c r="AX1549" s="11" t="s">
        <v>70</v>
      </c>
      <c r="AY1549" s="220" t="s">
        <v>126</v>
      </c>
    </row>
    <row r="1550" spans="2:65" s="13" customFormat="1" ht="13.5">
      <c r="B1550" s="237"/>
      <c r="C1550" s="238"/>
      <c r="D1550" s="208" t="s">
        <v>171</v>
      </c>
      <c r="E1550" s="239" t="s">
        <v>21</v>
      </c>
      <c r="F1550" s="240" t="s">
        <v>7283</v>
      </c>
      <c r="G1550" s="238"/>
      <c r="H1550" s="241" t="s">
        <v>21</v>
      </c>
      <c r="I1550" s="242"/>
      <c r="J1550" s="238"/>
      <c r="K1550" s="238"/>
      <c r="L1550" s="243"/>
      <c r="M1550" s="244"/>
      <c r="N1550" s="245"/>
      <c r="O1550" s="245"/>
      <c r="P1550" s="245"/>
      <c r="Q1550" s="245"/>
      <c r="R1550" s="245"/>
      <c r="S1550" s="245"/>
      <c r="T1550" s="246"/>
      <c r="AT1550" s="247" t="s">
        <v>171</v>
      </c>
      <c r="AU1550" s="247" t="s">
        <v>134</v>
      </c>
      <c r="AV1550" s="13" t="s">
        <v>78</v>
      </c>
      <c r="AW1550" s="13" t="s">
        <v>33</v>
      </c>
      <c r="AX1550" s="13" t="s">
        <v>70</v>
      </c>
      <c r="AY1550" s="247" t="s">
        <v>126</v>
      </c>
    </row>
    <row r="1551" spans="2:65" s="11" customFormat="1" ht="13.5">
      <c r="B1551" s="210"/>
      <c r="C1551" s="211"/>
      <c r="D1551" s="208" t="s">
        <v>171</v>
      </c>
      <c r="E1551" s="212" t="s">
        <v>21</v>
      </c>
      <c r="F1551" s="213" t="s">
        <v>7333</v>
      </c>
      <c r="G1551" s="211"/>
      <c r="H1551" s="214">
        <v>22.4</v>
      </c>
      <c r="I1551" s="215"/>
      <c r="J1551" s="211"/>
      <c r="K1551" s="211"/>
      <c r="L1551" s="216"/>
      <c r="M1551" s="217"/>
      <c r="N1551" s="218"/>
      <c r="O1551" s="218"/>
      <c r="P1551" s="218"/>
      <c r="Q1551" s="218"/>
      <c r="R1551" s="218"/>
      <c r="S1551" s="218"/>
      <c r="T1551" s="219"/>
      <c r="AT1551" s="220" t="s">
        <v>171</v>
      </c>
      <c r="AU1551" s="220" t="s">
        <v>134</v>
      </c>
      <c r="AV1551" s="11" t="s">
        <v>134</v>
      </c>
      <c r="AW1551" s="11" t="s">
        <v>33</v>
      </c>
      <c r="AX1551" s="11" t="s">
        <v>70</v>
      </c>
      <c r="AY1551" s="220" t="s">
        <v>126</v>
      </c>
    </row>
    <row r="1552" spans="2:65" s="13" customFormat="1" ht="13.5">
      <c r="B1552" s="237"/>
      <c r="C1552" s="238"/>
      <c r="D1552" s="208" t="s">
        <v>171</v>
      </c>
      <c r="E1552" s="239" t="s">
        <v>21</v>
      </c>
      <c r="F1552" s="240" t="s">
        <v>7334</v>
      </c>
      <c r="G1552" s="238"/>
      <c r="H1552" s="241" t="s">
        <v>21</v>
      </c>
      <c r="I1552" s="242"/>
      <c r="J1552" s="238"/>
      <c r="K1552" s="238"/>
      <c r="L1552" s="243"/>
      <c r="M1552" s="244"/>
      <c r="N1552" s="245"/>
      <c r="O1552" s="245"/>
      <c r="P1552" s="245"/>
      <c r="Q1552" s="245"/>
      <c r="R1552" s="245"/>
      <c r="S1552" s="245"/>
      <c r="T1552" s="246"/>
      <c r="AT1552" s="247" t="s">
        <v>171</v>
      </c>
      <c r="AU1552" s="247" t="s">
        <v>134</v>
      </c>
      <c r="AV1552" s="13" t="s">
        <v>78</v>
      </c>
      <c r="AW1552" s="13" t="s">
        <v>33</v>
      </c>
      <c r="AX1552" s="13" t="s">
        <v>70</v>
      </c>
      <c r="AY1552" s="247" t="s">
        <v>126</v>
      </c>
    </row>
    <row r="1553" spans="2:65" s="11" customFormat="1" ht="13.5">
      <c r="B1553" s="210"/>
      <c r="C1553" s="211"/>
      <c r="D1553" s="208" t="s">
        <v>171</v>
      </c>
      <c r="E1553" s="212" t="s">
        <v>21</v>
      </c>
      <c r="F1553" s="213" t="s">
        <v>7335</v>
      </c>
      <c r="G1553" s="211"/>
      <c r="H1553" s="214">
        <v>0.9</v>
      </c>
      <c r="I1553" s="215"/>
      <c r="J1553" s="211"/>
      <c r="K1553" s="211"/>
      <c r="L1553" s="216"/>
      <c r="M1553" s="217"/>
      <c r="N1553" s="218"/>
      <c r="O1553" s="218"/>
      <c r="P1553" s="218"/>
      <c r="Q1553" s="218"/>
      <c r="R1553" s="218"/>
      <c r="S1553" s="218"/>
      <c r="T1553" s="219"/>
      <c r="AT1553" s="220" t="s">
        <v>171</v>
      </c>
      <c r="AU1553" s="220" t="s">
        <v>134</v>
      </c>
      <c r="AV1553" s="11" t="s">
        <v>134</v>
      </c>
      <c r="AW1553" s="11" t="s">
        <v>33</v>
      </c>
      <c r="AX1553" s="11" t="s">
        <v>70</v>
      </c>
      <c r="AY1553" s="220" t="s">
        <v>126</v>
      </c>
    </row>
    <row r="1554" spans="2:65" s="12" customFormat="1" ht="13.5">
      <c r="B1554" s="221"/>
      <c r="C1554" s="222"/>
      <c r="D1554" s="205" t="s">
        <v>171</v>
      </c>
      <c r="E1554" s="248" t="s">
        <v>21</v>
      </c>
      <c r="F1554" s="249" t="s">
        <v>174</v>
      </c>
      <c r="G1554" s="222"/>
      <c r="H1554" s="250">
        <v>33.950000000000003</v>
      </c>
      <c r="I1554" s="226"/>
      <c r="J1554" s="222"/>
      <c r="K1554" s="222"/>
      <c r="L1554" s="227"/>
      <c r="M1554" s="228"/>
      <c r="N1554" s="229"/>
      <c r="O1554" s="229"/>
      <c r="P1554" s="229"/>
      <c r="Q1554" s="229"/>
      <c r="R1554" s="229"/>
      <c r="S1554" s="229"/>
      <c r="T1554" s="230"/>
      <c r="AT1554" s="231" t="s">
        <v>171</v>
      </c>
      <c r="AU1554" s="231" t="s">
        <v>134</v>
      </c>
      <c r="AV1554" s="12" t="s">
        <v>133</v>
      </c>
      <c r="AW1554" s="12" t="s">
        <v>33</v>
      </c>
      <c r="AX1554" s="12" t="s">
        <v>78</v>
      </c>
      <c r="AY1554" s="231" t="s">
        <v>126</v>
      </c>
    </row>
    <row r="1555" spans="2:65" s="1" customFormat="1" ht="31.5" customHeight="1">
      <c r="B1555" s="41"/>
      <c r="C1555" s="193" t="s">
        <v>1881</v>
      </c>
      <c r="D1555" s="193" t="s">
        <v>129</v>
      </c>
      <c r="E1555" s="194" t="s">
        <v>7336</v>
      </c>
      <c r="F1555" s="195" t="s">
        <v>7337</v>
      </c>
      <c r="G1555" s="196" t="s">
        <v>169</v>
      </c>
      <c r="H1555" s="197">
        <v>20.399999999999999</v>
      </c>
      <c r="I1555" s="198"/>
      <c r="J1555" s="199">
        <f>ROUND(I1555*H1555,2)</f>
        <v>0</v>
      </c>
      <c r="K1555" s="195" t="s">
        <v>21</v>
      </c>
      <c r="L1555" s="61"/>
      <c r="M1555" s="200" t="s">
        <v>21</v>
      </c>
      <c r="N1555" s="201" t="s">
        <v>42</v>
      </c>
      <c r="O1555" s="42"/>
      <c r="P1555" s="202">
        <f>O1555*H1555</f>
        <v>0</v>
      </c>
      <c r="Q1555" s="202">
        <v>0</v>
      </c>
      <c r="R1555" s="202">
        <f>Q1555*H1555</f>
        <v>0</v>
      </c>
      <c r="S1555" s="202">
        <v>0</v>
      </c>
      <c r="T1555" s="203">
        <f>S1555*H1555</f>
        <v>0</v>
      </c>
      <c r="AR1555" s="24" t="s">
        <v>133</v>
      </c>
      <c r="AT1555" s="24" t="s">
        <v>129</v>
      </c>
      <c r="AU1555" s="24" t="s">
        <v>134</v>
      </c>
      <c r="AY1555" s="24" t="s">
        <v>126</v>
      </c>
      <c r="BE1555" s="204">
        <f>IF(N1555="základní",J1555,0)</f>
        <v>0</v>
      </c>
      <c r="BF1555" s="204">
        <f>IF(N1555="snížená",J1555,0)</f>
        <v>0</v>
      </c>
      <c r="BG1555" s="204">
        <f>IF(N1555="zákl. přenesená",J1555,0)</f>
        <v>0</v>
      </c>
      <c r="BH1555" s="204">
        <f>IF(N1555="sníž. přenesená",J1555,0)</f>
        <v>0</v>
      </c>
      <c r="BI1555" s="204">
        <f>IF(N1555="nulová",J1555,0)</f>
        <v>0</v>
      </c>
      <c r="BJ1555" s="24" t="s">
        <v>134</v>
      </c>
      <c r="BK1555" s="204">
        <f>ROUND(I1555*H1555,2)</f>
        <v>0</v>
      </c>
      <c r="BL1555" s="24" t="s">
        <v>133</v>
      </c>
      <c r="BM1555" s="24" t="s">
        <v>1884</v>
      </c>
    </row>
    <row r="1556" spans="2:65" s="1" customFormat="1" ht="27">
      <c r="B1556" s="41"/>
      <c r="C1556" s="63"/>
      <c r="D1556" s="208" t="s">
        <v>135</v>
      </c>
      <c r="E1556" s="63"/>
      <c r="F1556" s="209" t="s">
        <v>7338</v>
      </c>
      <c r="G1556" s="63"/>
      <c r="H1556" s="63"/>
      <c r="I1556" s="163"/>
      <c r="J1556" s="63"/>
      <c r="K1556" s="63"/>
      <c r="L1556" s="61"/>
      <c r="M1556" s="207"/>
      <c r="N1556" s="42"/>
      <c r="O1556" s="42"/>
      <c r="P1556" s="42"/>
      <c r="Q1556" s="42"/>
      <c r="R1556" s="42"/>
      <c r="S1556" s="42"/>
      <c r="T1556" s="78"/>
      <c r="AT1556" s="24" t="s">
        <v>135</v>
      </c>
      <c r="AU1556" s="24" t="s">
        <v>134</v>
      </c>
    </row>
    <row r="1557" spans="2:65" s="11" customFormat="1" ht="13.5">
      <c r="B1557" s="210"/>
      <c r="C1557" s="211"/>
      <c r="D1557" s="208" t="s">
        <v>171</v>
      </c>
      <c r="E1557" s="212" t="s">
        <v>21</v>
      </c>
      <c r="F1557" s="213" t="s">
        <v>7339</v>
      </c>
      <c r="G1557" s="211"/>
      <c r="H1557" s="214">
        <v>20.399999999999999</v>
      </c>
      <c r="I1557" s="215"/>
      <c r="J1557" s="211"/>
      <c r="K1557" s="211"/>
      <c r="L1557" s="216"/>
      <c r="M1557" s="217"/>
      <c r="N1557" s="218"/>
      <c r="O1557" s="218"/>
      <c r="P1557" s="218"/>
      <c r="Q1557" s="218"/>
      <c r="R1557" s="218"/>
      <c r="S1557" s="218"/>
      <c r="T1557" s="219"/>
      <c r="AT1557" s="220" t="s">
        <v>171</v>
      </c>
      <c r="AU1557" s="220" t="s">
        <v>134</v>
      </c>
      <c r="AV1557" s="11" t="s">
        <v>134</v>
      </c>
      <c r="AW1557" s="11" t="s">
        <v>33</v>
      </c>
      <c r="AX1557" s="11" t="s">
        <v>70</v>
      </c>
      <c r="AY1557" s="220" t="s">
        <v>126</v>
      </c>
    </row>
    <row r="1558" spans="2:65" s="12" customFormat="1" ht="13.5">
      <c r="B1558" s="221"/>
      <c r="C1558" s="222"/>
      <c r="D1558" s="205" t="s">
        <v>171</v>
      </c>
      <c r="E1558" s="248" t="s">
        <v>21</v>
      </c>
      <c r="F1558" s="249" t="s">
        <v>174</v>
      </c>
      <c r="G1558" s="222"/>
      <c r="H1558" s="250">
        <v>20.399999999999999</v>
      </c>
      <c r="I1558" s="226"/>
      <c r="J1558" s="222"/>
      <c r="K1558" s="222"/>
      <c r="L1558" s="227"/>
      <c r="M1558" s="228"/>
      <c r="N1558" s="229"/>
      <c r="O1558" s="229"/>
      <c r="P1558" s="229"/>
      <c r="Q1558" s="229"/>
      <c r="R1558" s="229"/>
      <c r="S1558" s="229"/>
      <c r="T1558" s="230"/>
      <c r="AT1558" s="231" t="s">
        <v>171</v>
      </c>
      <c r="AU1558" s="231" t="s">
        <v>134</v>
      </c>
      <c r="AV1558" s="12" t="s">
        <v>133</v>
      </c>
      <c r="AW1558" s="12" t="s">
        <v>33</v>
      </c>
      <c r="AX1558" s="12" t="s">
        <v>78</v>
      </c>
      <c r="AY1558" s="231" t="s">
        <v>126</v>
      </c>
    </row>
    <row r="1559" spans="2:65" s="1" customFormat="1" ht="31.5" customHeight="1">
      <c r="B1559" s="41"/>
      <c r="C1559" s="193" t="s">
        <v>1173</v>
      </c>
      <c r="D1559" s="193" t="s">
        <v>129</v>
      </c>
      <c r="E1559" s="194" t="s">
        <v>7340</v>
      </c>
      <c r="F1559" s="195" t="s">
        <v>7341</v>
      </c>
      <c r="G1559" s="196" t="s">
        <v>489</v>
      </c>
      <c r="H1559" s="197">
        <v>2</v>
      </c>
      <c r="I1559" s="198"/>
      <c r="J1559" s="199">
        <f>ROUND(I1559*H1559,2)</f>
        <v>0</v>
      </c>
      <c r="K1559" s="195" t="s">
        <v>21</v>
      </c>
      <c r="L1559" s="61"/>
      <c r="M1559" s="200" t="s">
        <v>21</v>
      </c>
      <c r="N1559" s="201" t="s">
        <v>42</v>
      </c>
      <c r="O1559" s="42"/>
      <c r="P1559" s="202">
        <f>O1559*H1559</f>
        <v>0</v>
      </c>
      <c r="Q1559" s="202">
        <v>0</v>
      </c>
      <c r="R1559" s="202">
        <f>Q1559*H1559</f>
        <v>0</v>
      </c>
      <c r="S1559" s="202">
        <v>0</v>
      </c>
      <c r="T1559" s="203">
        <f>S1559*H1559</f>
        <v>0</v>
      </c>
      <c r="AR1559" s="24" t="s">
        <v>133</v>
      </c>
      <c r="AT1559" s="24" t="s">
        <v>129</v>
      </c>
      <c r="AU1559" s="24" t="s">
        <v>134</v>
      </c>
      <c r="AY1559" s="24" t="s">
        <v>126</v>
      </c>
      <c r="BE1559" s="204">
        <f>IF(N1559="základní",J1559,0)</f>
        <v>0</v>
      </c>
      <c r="BF1559" s="204">
        <f>IF(N1559="snížená",J1559,0)</f>
        <v>0</v>
      </c>
      <c r="BG1559" s="204">
        <f>IF(N1559="zákl. přenesená",J1559,0)</f>
        <v>0</v>
      </c>
      <c r="BH1559" s="204">
        <f>IF(N1559="sníž. přenesená",J1559,0)</f>
        <v>0</v>
      </c>
      <c r="BI1559" s="204">
        <f>IF(N1559="nulová",J1559,0)</f>
        <v>0</v>
      </c>
      <c r="BJ1559" s="24" t="s">
        <v>134</v>
      </c>
      <c r="BK1559" s="204">
        <f>ROUND(I1559*H1559,2)</f>
        <v>0</v>
      </c>
      <c r="BL1559" s="24" t="s">
        <v>133</v>
      </c>
      <c r="BM1559" s="24" t="s">
        <v>1887</v>
      </c>
    </row>
    <row r="1560" spans="2:65" s="1" customFormat="1" ht="27">
      <c r="B1560" s="41"/>
      <c r="C1560" s="63"/>
      <c r="D1560" s="205" t="s">
        <v>135</v>
      </c>
      <c r="E1560" s="63"/>
      <c r="F1560" s="206" t="s">
        <v>7342</v>
      </c>
      <c r="G1560" s="63"/>
      <c r="H1560" s="63"/>
      <c r="I1560" s="163"/>
      <c r="J1560" s="63"/>
      <c r="K1560" s="63"/>
      <c r="L1560" s="61"/>
      <c r="M1560" s="207"/>
      <c r="N1560" s="42"/>
      <c r="O1560" s="42"/>
      <c r="P1560" s="42"/>
      <c r="Q1560" s="42"/>
      <c r="R1560" s="42"/>
      <c r="S1560" s="42"/>
      <c r="T1560" s="78"/>
      <c r="AT1560" s="24" t="s">
        <v>135</v>
      </c>
      <c r="AU1560" s="24" t="s">
        <v>134</v>
      </c>
    </row>
    <row r="1561" spans="2:65" s="1" customFormat="1" ht="22.5" customHeight="1">
      <c r="B1561" s="41"/>
      <c r="C1561" s="193" t="s">
        <v>1889</v>
      </c>
      <c r="D1561" s="193" t="s">
        <v>129</v>
      </c>
      <c r="E1561" s="194" t="s">
        <v>7343</v>
      </c>
      <c r="F1561" s="195" t="s">
        <v>7344</v>
      </c>
      <c r="G1561" s="196" t="s">
        <v>489</v>
      </c>
      <c r="H1561" s="197">
        <v>16</v>
      </c>
      <c r="I1561" s="198"/>
      <c r="J1561" s="199">
        <f>ROUND(I1561*H1561,2)</f>
        <v>0</v>
      </c>
      <c r="K1561" s="195" t="s">
        <v>21</v>
      </c>
      <c r="L1561" s="61"/>
      <c r="M1561" s="200" t="s">
        <v>21</v>
      </c>
      <c r="N1561" s="201" t="s">
        <v>42</v>
      </c>
      <c r="O1561" s="42"/>
      <c r="P1561" s="202">
        <f>O1561*H1561</f>
        <v>0</v>
      </c>
      <c r="Q1561" s="202">
        <v>0</v>
      </c>
      <c r="R1561" s="202">
        <f>Q1561*H1561</f>
        <v>0</v>
      </c>
      <c r="S1561" s="202">
        <v>0</v>
      </c>
      <c r="T1561" s="203">
        <f>S1561*H1561</f>
        <v>0</v>
      </c>
      <c r="AR1561" s="24" t="s">
        <v>133</v>
      </c>
      <c r="AT1561" s="24" t="s">
        <v>129</v>
      </c>
      <c r="AU1561" s="24" t="s">
        <v>134</v>
      </c>
      <c r="AY1561" s="24" t="s">
        <v>126</v>
      </c>
      <c r="BE1561" s="204">
        <f>IF(N1561="základní",J1561,0)</f>
        <v>0</v>
      </c>
      <c r="BF1561" s="204">
        <f>IF(N1561="snížená",J1561,0)</f>
        <v>0</v>
      </c>
      <c r="BG1561" s="204">
        <f>IF(N1561="zákl. přenesená",J1561,0)</f>
        <v>0</v>
      </c>
      <c r="BH1561" s="204">
        <f>IF(N1561="sníž. přenesená",J1561,0)</f>
        <v>0</v>
      </c>
      <c r="BI1561" s="204">
        <f>IF(N1561="nulová",J1561,0)</f>
        <v>0</v>
      </c>
      <c r="BJ1561" s="24" t="s">
        <v>134</v>
      </c>
      <c r="BK1561" s="204">
        <f>ROUND(I1561*H1561,2)</f>
        <v>0</v>
      </c>
      <c r="BL1561" s="24" t="s">
        <v>133</v>
      </c>
      <c r="BM1561" s="24" t="s">
        <v>1892</v>
      </c>
    </row>
    <row r="1562" spans="2:65" s="1" customFormat="1" ht="13.5">
      <c r="B1562" s="41"/>
      <c r="C1562" s="63"/>
      <c r="D1562" s="208" t="s">
        <v>135</v>
      </c>
      <c r="E1562" s="63"/>
      <c r="F1562" s="209" t="s">
        <v>7345</v>
      </c>
      <c r="G1562" s="63"/>
      <c r="H1562" s="63"/>
      <c r="I1562" s="163"/>
      <c r="J1562" s="63"/>
      <c r="K1562" s="63"/>
      <c r="L1562" s="61"/>
      <c r="M1562" s="207"/>
      <c r="N1562" s="42"/>
      <c r="O1562" s="42"/>
      <c r="P1562" s="42"/>
      <c r="Q1562" s="42"/>
      <c r="R1562" s="42"/>
      <c r="S1562" s="42"/>
      <c r="T1562" s="78"/>
      <c r="AT1562" s="24" t="s">
        <v>135</v>
      </c>
      <c r="AU1562" s="24" t="s">
        <v>134</v>
      </c>
    </row>
    <row r="1563" spans="2:65" s="13" customFormat="1" ht="13.5">
      <c r="B1563" s="237"/>
      <c r="C1563" s="238"/>
      <c r="D1563" s="208" t="s">
        <v>171</v>
      </c>
      <c r="E1563" s="239" t="s">
        <v>21</v>
      </c>
      <c r="F1563" s="240" t="s">
        <v>7288</v>
      </c>
      <c r="G1563" s="238"/>
      <c r="H1563" s="241" t="s">
        <v>21</v>
      </c>
      <c r="I1563" s="242"/>
      <c r="J1563" s="238"/>
      <c r="K1563" s="238"/>
      <c r="L1563" s="243"/>
      <c r="M1563" s="244"/>
      <c r="N1563" s="245"/>
      <c r="O1563" s="245"/>
      <c r="P1563" s="245"/>
      <c r="Q1563" s="245"/>
      <c r="R1563" s="245"/>
      <c r="S1563" s="245"/>
      <c r="T1563" s="246"/>
      <c r="AT1563" s="247" t="s">
        <v>171</v>
      </c>
      <c r="AU1563" s="247" t="s">
        <v>134</v>
      </c>
      <c r="AV1563" s="13" t="s">
        <v>78</v>
      </c>
      <c r="AW1563" s="13" t="s">
        <v>33</v>
      </c>
      <c r="AX1563" s="13" t="s">
        <v>70</v>
      </c>
      <c r="AY1563" s="247" t="s">
        <v>126</v>
      </c>
    </row>
    <row r="1564" spans="2:65" s="13" customFormat="1" ht="13.5">
      <c r="B1564" s="237"/>
      <c r="C1564" s="238"/>
      <c r="D1564" s="208" t="s">
        <v>171</v>
      </c>
      <c r="E1564" s="239" t="s">
        <v>21</v>
      </c>
      <c r="F1564" s="240" t="s">
        <v>7346</v>
      </c>
      <c r="G1564" s="238"/>
      <c r="H1564" s="241" t="s">
        <v>21</v>
      </c>
      <c r="I1564" s="242"/>
      <c r="J1564" s="238"/>
      <c r="K1564" s="238"/>
      <c r="L1564" s="243"/>
      <c r="M1564" s="244"/>
      <c r="N1564" s="245"/>
      <c r="O1564" s="245"/>
      <c r="P1564" s="245"/>
      <c r="Q1564" s="245"/>
      <c r="R1564" s="245"/>
      <c r="S1564" s="245"/>
      <c r="T1564" s="246"/>
      <c r="AT1564" s="247" t="s">
        <v>171</v>
      </c>
      <c r="AU1564" s="247" t="s">
        <v>134</v>
      </c>
      <c r="AV1564" s="13" t="s">
        <v>78</v>
      </c>
      <c r="AW1564" s="13" t="s">
        <v>33</v>
      </c>
      <c r="AX1564" s="13" t="s">
        <v>70</v>
      </c>
      <c r="AY1564" s="247" t="s">
        <v>126</v>
      </c>
    </row>
    <row r="1565" spans="2:65" s="13" customFormat="1" ht="13.5">
      <c r="B1565" s="237"/>
      <c r="C1565" s="238"/>
      <c r="D1565" s="208" t="s">
        <v>171</v>
      </c>
      <c r="E1565" s="239" t="s">
        <v>21</v>
      </c>
      <c r="F1565" s="240" t="s">
        <v>7347</v>
      </c>
      <c r="G1565" s="238"/>
      <c r="H1565" s="241" t="s">
        <v>21</v>
      </c>
      <c r="I1565" s="242"/>
      <c r="J1565" s="238"/>
      <c r="K1565" s="238"/>
      <c r="L1565" s="243"/>
      <c r="M1565" s="244"/>
      <c r="N1565" s="245"/>
      <c r="O1565" s="245"/>
      <c r="P1565" s="245"/>
      <c r="Q1565" s="245"/>
      <c r="R1565" s="245"/>
      <c r="S1565" s="245"/>
      <c r="T1565" s="246"/>
      <c r="AT1565" s="247" t="s">
        <v>171</v>
      </c>
      <c r="AU1565" s="247" t="s">
        <v>134</v>
      </c>
      <c r="AV1565" s="13" t="s">
        <v>78</v>
      </c>
      <c r="AW1565" s="13" t="s">
        <v>33</v>
      </c>
      <c r="AX1565" s="13" t="s">
        <v>70</v>
      </c>
      <c r="AY1565" s="247" t="s">
        <v>126</v>
      </c>
    </row>
    <row r="1566" spans="2:65" s="11" customFormat="1" ht="13.5">
      <c r="B1566" s="210"/>
      <c r="C1566" s="211"/>
      <c r="D1566" s="208" t="s">
        <v>171</v>
      </c>
      <c r="E1566" s="212" t="s">
        <v>21</v>
      </c>
      <c r="F1566" s="213" t="s">
        <v>7348</v>
      </c>
      <c r="G1566" s="211"/>
      <c r="H1566" s="214">
        <v>15</v>
      </c>
      <c r="I1566" s="215"/>
      <c r="J1566" s="211"/>
      <c r="K1566" s="211"/>
      <c r="L1566" s="216"/>
      <c r="M1566" s="217"/>
      <c r="N1566" s="218"/>
      <c r="O1566" s="218"/>
      <c r="P1566" s="218"/>
      <c r="Q1566" s="218"/>
      <c r="R1566" s="218"/>
      <c r="S1566" s="218"/>
      <c r="T1566" s="219"/>
      <c r="AT1566" s="220" t="s">
        <v>171</v>
      </c>
      <c r="AU1566" s="220" t="s">
        <v>134</v>
      </c>
      <c r="AV1566" s="11" t="s">
        <v>134</v>
      </c>
      <c r="AW1566" s="11" t="s">
        <v>33</v>
      </c>
      <c r="AX1566" s="11" t="s">
        <v>70</v>
      </c>
      <c r="AY1566" s="220" t="s">
        <v>126</v>
      </c>
    </row>
    <row r="1567" spans="2:65" s="13" customFormat="1" ht="13.5">
      <c r="B1567" s="237"/>
      <c r="C1567" s="238"/>
      <c r="D1567" s="208" t="s">
        <v>171</v>
      </c>
      <c r="E1567" s="239" t="s">
        <v>21</v>
      </c>
      <c r="F1567" s="240" t="s">
        <v>7349</v>
      </c>
      <c r="G1567" s="238"/>
      <c r="H1567" s="241" t="s">
        <v>21</v>
      </c>
      <c r="I1567" s="242"/>
      <c r="J1567" s="238"/>
      <c r="K1567" s="238"/>
      <c r="L1567" s="243"/>
      <c r="M1567" s="244"/>
      <c r="N1567" s="245"/>
      <c r="O1567" s="245"/>
      <c r="P1567" s="245"/>
      <c r="Q1567" s="245"/>
      <c r="R1567" s="245"/>
      <c r="S1567" s="245"/>
      <c r="T1567" s="246"/>
      <c r="AT1567" s="247" t="s">
        <v>171</v>
      </c>
      <c r="AU1567" s="247" t="s">
        <v>134</v>
      </c>
      <c r="AV1567" s="13" t="s">
        <v>78</v>
      </c>
      <c r="AW1567" s="13" t="s">
        <v>33</v>
      </c>
      <c r="AX1567" s="13" t="s">
        <v>70</v>
      </c>
      <c r="AY1567" s="247" t="s">
        <v>126</v>
      </c>
    </row>
    <row r="1568" spans="2:65" s="11" customFormat="1" ht="13.5">
      <c r="B1568" s="210"/>
      <c r="C1568" s="211"/>
      <c r="D1568" s="208" t="s">
        <v>171</v>
      </c>
      <c r="E1568" s="212" t="s">
        <v>21</v>
      </c>
      <c r="F1568" s="213" t="s">
        <v>7279</v>
      </c>
      <c r="G1568" s="211"/>
      <c r="H1568" s="214">
        <v>1</v>
      </c>
      <c r="I1568" s="215"/>
      <c r="J1568" s="211"/>
      <c r="K1568" s="211"/>
      <c r="L1568" s="216"/>
      <c r="M1568" s="217"/>
      <c r="N1568" s="218"/>
      <c r="O1568" s="218"/>
      <c r="P1568" s="218"/>
      <c r="Q1568" s="218"/>
      <c r="R1568" s="218"/>
      <c r="S1568" s="218"/>
      <c r="T1568" s="219"/>
      <c r="AT1568" s="220" t="s">
        <v>171</v>
      </c>
      <c r="AU1568" s="220" t="s">
        <v>134</v>
      </c>
      <c r="AV1568" s="11" t="s">
        <v>134</v>
      </c>
      <c r="AW1568" s="11" t="s">
        <v>33</v>
      </c>
      <c r="AX1568" s="11" t="s">
        <v>70</v>
      </c>
      <c r="AY1568" s="220" t="s">
        <v>126</v>
      </c>
    </row>
    <row r="1569" spans="2:65" s="12" customFormat="1" ht="13.5">
      <c r="B1569" s="221"/>
      <c r="C1569" s="222"/>
      <c r="D1569" s="205" t="s">
        <v>171</v>
      </c>
      <c r="E1569" s="248" t="s">
        <v>21</v>
      </c>
      <c r="F1569" s="249" t="s">
        <v>174</v>
      </c>
      <c r="G1569" s="222"/>
      <c r="H1569" s="250">
        <v>16</v>
      </c>
      <c r="I1569" s="226"/>
      <c r="J1569" s="222"/>
      <c r="K1569" s="222"/>
      <c r="L1569" s="227"/>
      <c r="M1569" s="228"/>
      <c r="N1569" s="229"/>
      <c r="O1569" s="229"/>
      <c r="P1569" s="229"/>
      <c r="Q1569" s="229"/>
      <c r="R1569" s="229"/>
      <c r="S1569" s="229"/>
      <c r="T1569" s="230"/>
      <c r="AT1569" s="231" t="s">
        <v>171</v>
      </c>
      <c r="AU1569" s="231" t="s">
        <v>134</v>
      </c>
      <c r="AV1569" s="12" t="s">
        <v>133</v>
      </c>
      <c r="AW1569" s="12" t="s">
        <v>33</v>
      </c>
      <c r="AX1569" s="12" t="s">
        <v>78</v>
      </c>
      <c r="AY1569" s="231" t="s">
        <v>126</v>
      </c>
    </row>
    <row r="1570" spans="2:65" s="1" customFormat="1" ht="22.5" customHeight="1">
      <c r="B1570" s="41"/>
      <c r="C1570" s="193" t="s">
        <v>1176</v>
      </c>
      <c r="D1570" s="193" t="s">
        <v>129</v>
      </c>
      <c r="E1570" s="194" t="s">
        <v>7350</v>
      </c>
      <c r="F1570" s="195" t="s">
        <v>7351</v>
      </c>
      <c r="G1570" s="196" t="s">
        <v>489</v>
      </c>
      <c r="H1570" s="197">
        <v>16</v>
      </c>
      <c r="I1570" s="198"/>
      <c r="J1570" s="199">
        <f>ROUND(I1570*H1570,2)</f>
        <v>0</v>
      </c>
      <c r="K1570" s="195" t="s">
        <v>21</v>
      </c>
      <c r="L1570" s="61"/>
      <c r="M1570" s="200" t="s">
        <v>21</v>
      </c>
      <c r="N1570" s="201" t="s">
        <v>42</v>
      </c>
      <c r="O1570" s="42"/>
      <c r="P1570" s="202">
        <f>O1570*H1570</f>
        <v>0</v>
      </c>
      <c r="Q1570" s="202">
        <v>0</v>
      </c>
      <c r="R1570" s="202">
        <f>Q1570*H1570</f>
        <v>0</v>
      </c>
      <c r="S1570" s="202">
        <v>0</v>
      </c>
      <c r="T1570" s="203">
        <f>S1570*H1570</f>
        <v>0</v>
      </c>
      <c r="AR1570" s="24" t="s">
        <v>133</v>
      </c>
      <c r="AT1570" s="24" t="s">
        <v>129</v>
      </c>
      <c r="AU1570" s="24" t="s">
        <v>134</v>
      </c>
      <c r="AY1570" s="24" t="s">
        <v>126</v>
      </c>
      <c r="BE1570" s="204">
        <f>IF(N1570="základní",J1570,0)</f>
        <v>0</v>
      </c>
      <c r="BF1570" s="204">
        <f>IF(N1570="snížená",J1570,0)</f>
        <v>0</v>
      </c>
      <c r="BG1570" s="204">
        <f>IF(N1570="zákl. přenesená",J1570,0)</f>
        <v>0</v>
      </c>
      <c r="BH1570" s="204">
        <f>IF(N1570="sníž. přenesená",J1570,0)</f>
        <v>0</v>
      </c>
      <c r="BI1570" s="204">
        <f>IF(N1570="nulová",J1570,0)</f>
        <v>0</v>
      </c>
      <c r="BJ1570" s="24" t="s">
        <v>134</v>
      </c>
      <c r="BK1570" s="204">
        <f>ROUND(I1570*H1570,2)</f>
        <v>0</v>
      </c>
      <c r="BL1570" s="24" t="s">
        <v>133</v>
      </c>
      <c r="BM1570" s="24" t="s">
        <v>1899</v>
      </c>
    </row>
    <row r="1571" spans="2:65" s="1" customFormat="1" ht="13.5">
      <c r="B1571" s="41"/>
      <c r="C1571" s="63"/>
      <c r="D1571" s="208" t="s">
        <v>135</v>
      </c>
      <c r="E1571" s="63"/>
      <c r="F1571" s="209" t="s">
        <v>7352</v>
      </c>
      <c r="G1571" s="63"/>
      <c r="H1571" s="63"/>
      <c r="I1571" s="163"/>
      <c r="J1571" s="63"/>
      <c r="K1571" s="63"/>
      <c r="L1571" s="61"/>
      <c r="M1571" s="207"/>
      <c r="N1571" s="42"/>
      <c r="O1571" s="42"/>
      <c r="P1571" s="42"/>
      <c r="Q1571" s="42"/>
      <c r="R1571" s="42"/>
      <c r="S1571" s="42"/>
      <c r="T1571" s="78"/>
      <c r="AT1571" s="24" t="s">
        <v>135</v>
      </c>
      <c r="AU1571" s="24" t="s">
        <v>134</v>
      </c>
    </row>
    <row r="1572" spans="2:65" s="13" customFormat="1" ht="13.5">
      <c r="B1572" s="237"/>
      <c r="C1572" s="238"/>
      <c r="D1572" s="208" t="s">
        <v>171</v>
      </c>
      <c r="E1572" s="239" t="s">
        <v>21</v>
      </c>
      <c r="F1572" s="240" t="s">
        <v>7288</v>
      </c>
      <c r="G1572" s="238"/>
      <c r="H1572" s="241" t="s">
        <v>21</v>
      </c>
      <c r="I1572" s="242"/>
      <c r="J1572" s="238"/>
      <c r="K1572" s="238"/>
      <c r="L1572" s="243"/>
      <c r="M1572" s="244"/>
      <c r="N1572" s="245"/>
      <c r="O1572" s="245"/>
      <c r="P1572" s="245"/>
      <c r="Q1572" s="245"/>
      <c r="R1572" s="245"/>
      <c r="S1572" s="245"/>
      <c r="T1572" s="246"/>
      <c r="AT1572" s="247" t="s">
        <v>171</v>
      </c>
      <c r="AU1572" s="247" t="s">
        <v>134</v>
      </c>
      <c r="AV1572" s="13" t="s">
        <v>78</v>
      </c>
      <c r="AW1572" s="13" t="s">
        <v>33</v>
      </c>
      <c r="AX1572" s="13" t="s">
        <v>70</v>
      </c>
      <c r="AY1572" s="247" t="s">
        <v>126</v>
      </c>
    </row>
    <row r="1573" spans="2:65" s="13" customFormat="1" ht="13.5">
      <c r="B1573" s="237"/>
      <c r="C1573" s="238"/>
      <c r="D1573" s="208" t="s">
        <v>171</v>
      </c>
      <c r="E1573" s="239" t="s">
        <v>21</v>
      </c>
      <c r="F1573" s="240" t="s">
        <v>7346</v>
      </c>
      <c r="G1573" s="238"/>
      <c r="H1573" s="241" t="s">
        <v>21</v>
      </c>
      <c r="I1573" s="242"/>
      <c r="J1573" s="238"/>
      <c r="K1573" s="238"/>
      <c r="L1573" s="243"/>
      <c r="M1573" s="244"/>
      <c r="N1573" s="245"/>
      <c r="O1573" s="245"/>
      <c r="P1573" s="245"/>
      <c r="Q1573" s="245"/>
      <c r="R1573" s="245"/>
      <c r="S1573" s="245"/>
      <c r="T1573" s="246"/>
      <c r="AT1573" s="247" t="s">
        <v>171</v>
      </c>
      <c r="AU1573" s="247" t="s">
        <v>134</v>
      </c>
      <c r="AV1573" s="13" t="s">
        <v>78</v>
      </c>
      <c r="AW1573" s="13" t="s">
        <v>33</v>
      </c>
      <c r="AX1573" s="13" t="s">
        <v>70</v>
      </c>
      <c r="AY1573" s="247" t="s">
        <v>126</v>
      </c>
    </row>
    <row r="1574" spans="2:65" s="13" customFormat="1" ht="13.5">
      <c r="B1574" s="237"/>
      <c r="C1574" s="238"/>
      <c r="D1574" s="208" t="s">
        <v>171</v>
      </c>
      <c r="E1574" s="239" t="s">
        <v>21</v>
      </c>
      <c r="F1574" s="240" t="s">
        <v>7347</v>
      </c>
      <c r="G1574" s="238"/>
      <c r="H1574" s="241" t="s">
        <v>21</v>
      </c>
      <c r="I1574" s="242"/>
      <c r="J1574" s="238"/>
      <c r="K1574" s="238"/>
      <c r="L1574" s="243"/>
      <c r="M1574" s="244"/>
      <c r="N1574" s="245"/>
      <c r="O1574" s="245"/>
      <c r="P1574" s="245"/>
      <c r="Q1574" s="245"/>
      <c r="R1574" s="245"/>
      <c r="S1574" s="245"/>
      <c r="T1574" s="246"/>
      <c r="AT1574" s="247" t="s">
        <v>171</v>
      </c>
      <c r="AU1574" s="247" t="s">
        <v>134</v>
      </c>
      <c r="AV1574" s="13" t="s">
        <v>78</v>
      </c>
      <c r="AW1574" s="13" t="s">
        <v>33</v>
      </c>
      <c r="AX1574" s="13" t="s">
        <v>70</v>
      </c>
      <c r="AY1574" s="247" t="s">
        <v>126</v>
      </c>
    </row>
    <row r="1575" spans="2:65" s="11" customFormat="1" ht="13.5">
      <c r="B1575" s="210"/>
      <c r="C1575" s="211"/>
      <c r="D1575" s="208" t="s">
        <v>171</v>
      </c>
      <c r="E1575" s="212" t="s">
        <v>21</v>
      </c>
      <c r="F1575" s="213" t="s">
        <v>7348</v>
      </c>
      <c r="G1575" s="211"/>
      <c r="H1575" s="214">
        <v>15</v>
      </c>
      <c r="I1575" s="215"/>
      <c r="J1575" s="211"/>
      <c r="K1575" s="211"/>
      <c r="L1575" s="216"/>
      <c r="M1575" s="217"/>
      <c r="N1575" s="218"/>
      <c r="O1575" s="218"/>
      <c r="P1575" s="218"/>
      <c r="Q1575" s="218"/>
      <c r="R1575" s="218"/>
      <c r="S1575" s="218"/>
      <c r="T1575" s="219"/>
      <c r="AT1575" s="220" t="s">
        <v>171</v>
      </c>
      <c r="AU1575" s="220" t="s">
        <v>134</v>
      </c>
      <c r="AV1575" s="11" t="s">
        <v>134</v>
      </c>
      <c r="AW1575" s="11" t="s">
        <v>33</v>
      </c>
      <c r="AX1575" s="11" t="s">
        <v>70</v>
      </c>
      <c r="AY1575" s="220" t="s">
        <v>126</v>
      </c>
    </row>
    <row r="1576" spans="2:65" s="13" customFormat="1" ht="13.5">
      <c r="B1576" s="237"/>
      <c r="C1576" s="238"/>
      <c r="D1576" s="208" t="s">
        <v>171</v>
      </c>
      <c r="E1576" s="239" t="s">
        <v>21</v>
      </c>
      <c r="F1576" s="240" t="s">
        <v>7349</v>
      </c>
      <c r="G1576" s="238"/>
      <c r="H1576" s="241" t="s">
        <v>21</v>
      </c>
      <c r="I1576" s="242"/>
      <c r="J1576" s="238"/>
      <c r="K1576" s="238"/>
      <c r="L1576" s="243"/>
      <c r="M1576" s="244"/>
      <c r="N1576" s="245"/>
      <c r="O1576" s="245"/>
      <c r="P1576" s="245"/>
      <c r="Q1576" s="245"/>
      <c r="R1576" s="245"/>
      <c r="S1576" s="245"/>
      <c r="T1576" s="246"/>
      <c r="AT1576" s="247" t="s">
        <v>171</v>
      </c>
      <c r="AU1576" s="247" t="s">
        <v>134</v>
      </c>
      <c r="AV1576" s="13" t="s">
        <v>78</v>
      </c>
      <c r="AW1576" s="13" t="s">
        <v>33</v>
      </c>
      <c r="AX1576" s="13" t="s">
        <v>70</v>
      </c>
      <c r="AY1576" s="247" t="s">
        <v>126</v>
      </c>
    </row>
    <row r="1577" spans="2:65" s="11" customFormat="1" ht="13.5">
      <c r="B1577" s="210"/>
      <c r="C1577" s="211"/>
      <c r="D1577" s="208" t="s">
        <v>171</v>
      </c>
      <c r="E1577" s="212" t="s">
        <v>21</v>
      </c>
      <c r="F1577" s="213" t="s">
        <v>7279</v>
      </c>
      <c r="G1577" s="211"/>
      <c r="H1577" s="214">
        <v>1</v>
      </c>
      <c r="I1577" s="215"/>
      <c r="J1577" s="211"/>
      <c r="K1577" s="211"/>
      <c r="L1577" s="216"/>
      <c r="M1577" s="217"/>
      <c r="N1577" s="218"/>
      <c r="O1577" s="218"/>
      <c r="P1577" s="218"/>
      <c r="Q1577" s="218"/>
      <c r="R1577" s="218"/>
      <c r="S1577" s="218"/>
      <c r="T1577" s="219"/>
      <c r="AT1577" s="220" t="s">
        <v>171</v>
      </c>
      <c r="AU1577" s="220" t="s">
        <v>134</v>
      </c>
      <c r="AV1577" s="11" t="s">
        <v>134</v>
      </c>
      <c r="AW1577" s="11" t="s">
        <v>33</v>
      </c>
      <c r="AX1577" s="11" t="s">
        <v>70</v>
      </c>
      <c r="AY1577" s="220" t="s">
        <v>126</v>
      </c>
    </row>
    <row r="1578" spans="2:65" s="12" customFormat="1" ht="13.5">
      <c r="B1578" s="221"/>
      <c r="C1578" s="222"/>
      <c r="D1578" s="205" t="s">
        <v>171</v>
      </c>
      <c r="E1578" s="248" t="s">
        <v>21</v>
      </c>
      <c r="F1578" s="249" t="s">
        <v>174</v>
      </c>
      <c r="G1578" s="222"/>
      <c r="H1578" s="250">
        <v>16</v>
      </c>
      <c r="I1578" s="226"/>
      <c r="J1578" s="222"/>
      <c r="K1578" s="222"/>
      <c r="L1578" s="227"/>
      <c r="M1578" s="228"/>
      <c r="N1578" s="229"/>
      <c r="O1578" s="229"/>
      <c r="P1578" s="229"/>
      <c r="Q1578" s="229"/>
      <c r="R1578" s="229"/>
      <c r="S1578" s="229"/>
      <c r="T1578" s="230"/>
      <c r="AT1578" s="231" t="s">
        <v>171</v>
      </c>
      <c r="AU1578" s="231" t="s">
        <v>134</v>
      </c>
      <c r="AV1578" s="12" t="s">
        <v>133</v>
      </c>
      <c r="AW1578" s="12" t="s">
        <v>33</v>
      </c>
      <c r="AX1578" s="12" t="s">
        <v>78</v>
      </c>
      <c r="AY1578" s="231" t="s">
        <v>126</v>
      </c>
    </row>
    <row r="1579" spans="2:65" s="1" customFormat="1" ht="22.5" customHeight="1">
      <c r="B1579" s="41"/>
      <c r="C1579" s="193" t="s">
        <v>1902</v>
      </c>
      <c r="D1579" s="193" t="s">
        <v>129</v>
      </c>
      <c r="E1579" s="194" t="s">
        <v>7353</v>
      </c>
      <c r="F1579" s="195" t="s">
        <v>7354</v>
      </c>
      <c r="G1579" s="196" t="s">
        <v>489</v>
      </c>
      <c r="H1579" s="197">
        <v>2</v>
      </c>
      <c r="I1579" s="198"/>
      <c r="J1579" s="199">
        <f>ROUND(I1579*H1579,2)</f>
        <v>0</v>
      </c>
      <c r="K1579" s="195" t="s">
        <v>21</v>
      </c>
      <c r="L1579" s="61"/>
      <c r="M1579" s="200" t="s">
        <v>21</v>
      </c>
      <c r="N1579" s="201" t="s">
        <v>42</v>
      </c>
      <c r="O1579" s="42"/>
      <c r="P1579" s="202">
        <f>O1579*H1579</f>
        <v>0</v>
      </c>
      <c r="Q1579" s="202">
        <v>0</v>
      </c>
      <c r="R1579" s="202">
        <f>Q1579*H1579</f>
        <v>0</v>
      </c>
      <c r="S1579" s="202">
        <v>0</v>
      </c>
      <c r="T1579" s="203">
        <f>S1579*H1579</f>
        <v>0</v>
      </c>
      <c r="AR1579" s="24" t="s">
        <v>133</v>
      </c>
      <c r="AT1579" s="24" t="s">
        <v>129</v>
      </c>
      <c r="AU1579" s="24" t="s">
        <v>134</v>
      </c>
      <c r="AY1579" s="24" t="s">
        <v>126</v>
      </c>
      <c r="BE1579" s="204">
        <f>IF(N1579="základní",J1579,0)</f>
        <v>0</v>
      </c>
      <c r="BF1579" s="204">
        <f>IF(N1579="snížená",J1579,0)</f>
        <v>0</v>
      </c>
      <c r="BG1579" s="204">
        <f>IF(N1579="zákl. přenesená",J1579,0)</f>
        <v>0</v>
      </c>
      <c r="BH1579" s="204">
        <f>IF(N1579="sníž. přenesená",J1579,0)</f>
        <v>0</v>
      </c>
      <c r="BI1579" s="204">
        <f>IF(N1579="nulová",J1579,0)</f>
        <v>0</v>
      </c>
      <c r="BJ1579" s="24" t="s">
        <v>134</v>
      </c>
      <c r="BK1579" s="204">
        <f>ROUND(I1579*H1579,2)</f>
        <v>0</v>
      </c>
      <c r="BL1579" s="24" t="s">
        <v>133</v>
      </c>
      <c r="BM1579" s="24" t="s">
        <v>1905</v>
      </c>
    </row>
    <row r="1580" spans="2:65" s="1" customFormat="1" ht="13.5">
      <c r="B1580" s="41"/>
      <c r="C1580" s="63"/>
      <c r="D1580" s="205" t="s">
        <v>135</v>
      </c>
      <c r="E1580" s="63"/>
      <c r="F1580" s="206" t="s">
        <v>7355</v>
      </c>
      <c r="G1580" s="63"/>
      <c r="H1580" s="63"/>
      <c r="I1580" s="163"/>
      <c r="J1580" s="63"/>
      <c r="K1580" s="63"/>
      <c r="L1580" s="61"/>
      <c r="M1580" s="207"/>
      <c r="N1580" s="42"/>
      <c r="O1580" s="42"/>
      <c r="P1580" s="42"/>
      <c r="Q1580" s="42"/>
      <c r="R1580" s="42"/>
      <c r="S1580" s="42"/>
      <c r="T1580" s="78"/>
      <c r="AT1580" s="24" t="s">
        <v>135</v>
      </c>
      <c r="AU1580" s="24" t="s">
        <v>134</v>
      </c>
    </row>
    <row r="1581" spans="2:65" s="1" customFormat="1" ht="22.5" customHeight="1">
      <c r="B1581" s="41"/>
      <c r="C1581" s="193" t="s">
        <v>1195</v>
      </c>
      <c r="D1581" s="193" t="s">
        <v>129</v>
      </c>
      <c r="E1581" s="194" t="s">
        <v>7356</v>
      </c>
      <c r="F1581" s="195" t="s">
        <v>7357</v>
      </c>
      <c r="G1581" s="196" t="s">
        <v>489</v>
      </c>
      <c r="H1581" s="197">
        <v>2</v>
      </c>
      <c r="I1581" s="198"/>
      <c r="J1581" s="199">
        <f>ROUND(I1581*H1581,2)</f>
        <v>0</v>
      </c>
      <c r="K1581" s="195" t="s">
        <v>21</v>
      </c>
      <c r="L1581" s="61"/>
      <c r="M1581" s="200" t="s">
        <v>21</v>
      </c>
      <c r="N1581" s="201" t="s">
        <v>42</v>
      </c>
      <c r="O1581" s="42"/>
      <c r="P1581" s="202">
        <f>O1581*H1581</f>
        <v>0</v>
      </c>
      <c r="Q1581" s="202">
        <v>0</v>
      </c>
      <c r="R1581" s="202">
        <f>Q1581*H1581</f>
        <v>0</v>
      </c>
      <c r="S1581" s="202">
        <v>0</v>
      </c>
      <c r="T1581" s="203">
        <f>S1581*H1581</f>
        <v>0</v>
      </c>
      <c r="AR1581" s="24" t="s">
        <v>133</v>
      </c>
      <c r="AT1581" s="24" t="s">
        <v>129</v>
      </c>
      <c r="AU1581" s="24" t="s">
        <v>134</v>
      </c>
      <c r="AY1581" s="24" t="s">
        <v>126</v>
      </c>
      <c r="BE1581" s="204">
        <f>IF(N1581="základní",J1581,0)</f>
        <v>0</v>
      </c>
      <c r="BF1581" s="204">
        <f>IF(N1581="snížená",J1581,0)</f>
        <v>0</v>
      </c>
      <c r="BG1581" s="204">
        <f>IF(N1581="zákl. přenesená",J1581,0)</f>
        <v>0</v>
      </c>
      <c r="BH1581" s="204">
        <f>IF(N1581="sníž. přenesená",J1581,0)</f>
        <v>0</v>
      </c>
      <c r="BI1581" s="204">
        <f>IF(N1581="nulová",J1581,0)</f>
        <v>0</v>
      </c>
      <c r="BJ1581" s="24" t="s">
        <v>134</v>
      </c>
      <c r="BK1581" s="204">
        <f>ROUND(I1581*H1581,2)</f>
        <v>0</v>
      </c>
      <c r="BL1581" s="24" t="s">
        <v>133</v>
      </c>
      <c r="BM1581" s="24" t="s">
        <v>1908</v>
      </c>
    </row>
    <row r="1582" spans="2:65" s="1" customFormat="1" ht="13.5">
      <c r="B1582" s="41"/>
      <c r="C1582" s="63"/>
      <c r="D1582" s="205" t="s">
        <v>135</v>
      </c>
      <c r="E1582" s="63"/>
      <c r="F1582" s="206" t="s">
        <v>7358</v>
      </c>
      <c r="G1582" s="63"/>
      <c r="H1582" s="63"/>
      <c r="I1582" s="163"/>
      <c r="J1582" s="63"/>
      <c r="K1582" s="63"/>
      <c r="L1582" s="61"/>
      <c r="M1582" s="207"/>
      <c r="N1582" s="42"/>
      <c r="O1582" s="42"/>
      <c r="P1582" s="42"/>
      <c r="Q1582" s="42"/>
      <c r="R1582" s="42"/>
      <c r="S1582" s="42"/>
      <c r="T1582" s="78"/>
      <c r="AT1582" s="24" t="s">
        <v>135</v>
      </c>
      <c r="AU1582" s="24" t="s">
        <v>134</v>
      </c>
    </row>
    <row r="1583" spans="2:65" s="1" customFormat="1" ht="22.5" customHeight="1">
      <c r="B1583" s="41"/>
      <c r="C1583" s="193" t="s">
        <v>1910</v>
      </c>
      <c r="D1583" s="193" t="s">
        <v>129</v>
      </c>
      <c r="E1583" s="194" t="s">
        <v>7359</v>
      </c>
      <c r="F1583" s="195" t="s">
        <v>7360</v>
      </c>
      <c r="G1583" s="196" t="s">
        <v>489</v>
      </c>
      <c r="H1583" s="197">
        <v>2</v>
      </c>
      <c r="I1583" s="198"/>
      <c r="J1583" s="199">
        <f>ROUND(I1583*H1583,2)</f>
        <v>0</v>
      </c>
      <c r="K1583" s="195" t="s">
        <v>21</v>
      </c>
      <c r="L1583" s="61"/>
      <c r="M1583" s="200" t="s">
        <v>21</v>
      </c>
      <c r="N1583" s="201" t="s">
        <v>42</v>
      </c>
      <c r="O1583" s="42"/>
      <c r="P1583" s="202">
        <f>O1583*H1583</f>
        <v>0</v>
      </c>
      <c r="Q1583" s="202">
        <v>0</v>
      </c>
      <c r="R1583" s="202">
        <f>Q1583*H1583</f>
        <v>0</v>
      </c>
      <c r="S1583" s="202">
        <v>0</v>
      </c>
      <c r="T1583" s="203">
        <f>S1583*H1583</f>
        <v>0</v>
      </c>
      <c r="AR1583" s="24" t="s">
        <v>133</v>
      </c>
      <c r="AT1583" s="24" t="s">
        <v>129</v>
      </c>
      <c r="AU1583" s="24" t="s">
        <v>134</v>
      </c>
      <c r="AY1583" s="24" t="s">
        <v>126</v>
      </c>
      <c r="BE1583" s="204">
        <f>IF(N1583="základní",J1583,0)</f>
        <v>0</v>
      </c>
      <c r="BF1583" s="204">
        <f>IF(N1583="snížená",J1583,0)</f>
        <v>0</v>
      </c>
      <c r="BG1583" s="204">
        <f>IF(N1583="zákl. přenesená",J1583,0)</f>
        <v>0</v>
      </c>
      <c r="BH1583" s="204">
        <f>IF(N1583="sníž. přenesená",J1583,0)</f>
        <v>0</v>
      </c>
      <c r="BI1583" s="204">
        <f>IF(N1583="nulová",J1583,0)</f>
        <v>0</v>
      </c>
      <c r="BJ1583" s="24" t="s">
        <v>134</v>
      </c>
      <c r="BK1583" s="204">
        <f>ROUND(I1583*H1583,2)</f>
        <v>0</v>
      </c>
      <c r="BL1583" s="24" t="s">
        <v>133</v>
      </c>
      <c r="BM1583" s="24" t="s">
        <v>1913</v>
      </c>
    </row>
    <row r="1584" spans="2:65" s="1" customFormat="1" ht="13.5">
      <c r="B1584" s="41"/>
      <c r="C1584" s="63"/>
      <c r="D1584" s="205" t="s">
        <v>135</v>
      </c>
      <c r="E1584" s="63"/>
      <c r="F1584" s="206" t="s">
        <v>7361</v>
      </c>
      <c r="G1584" s="63"/>
      <c r="H1584" s="63"/>
      <c r="I1584" s="163"/>
      <c r="J1584" s="63"/>
      <c r="K1584" s="63"/>
      <c r="L1584" s="61"/>
      <c r="M1584" s="207"/>
      <c r="N1584" s="42"/>
      <c r="O1584" s="42"/>
      <c r="P1584" s="42"/>
      <c r="Q1584" s="42"/>
      <c r="R1584" s="42"/>
      <c r="S1584" s="42"/>
      <c r="T1584" s="78"/>
      <c r="AT1584" s="24" t="s">
        <v>135</v>
      </c>
      <c r="AU1584" s="24" t="s">
        <v>134</v>
      </c>
    </row>
    <row r="1585" spans="2:65" s="1" customFormat="1" ht="22.5" customHeight="1">
      <c r="B1585" s="41"/>
      <c r="C1585" s="193" t="s">
        <v>1212</v>
      </c>
      <c r="D1585" s="193" t="s">
        <v>129</v>
      </c>
      <c r="E1585" s="194" t="s">
        <v>7362</v>
      </c>
      <c r="F1585" s="195" t="s">
        <v>7363</v>
      </c>
      <c r="G1585" s="196" t="s">
        <v>489</v>
      </c>
      <c r="H1585" s="197">
        <v>27</v>
      </c>
      <c r="I1585" s="198"/>
      <c r="J1585" s="199">
        <f>ROUND(I1585*H1585,2)</f>
        <v>0</v>
      </c>
      <c r="K1585" s="195" t="s">
        <v>21</v>
      </c>
      <c r="L1585" s="61"/>
      <c r="M1585" s="200" t="s">
        <v>21</v>
      </c>
      <c r="N1585" s="201" t="s">
        <v>42</v>
      </c>
      <c r="O1585" s="42"/>
      <c r="P1585" s="202">
        <f>O1585*H1585</f>
        <v>0</v>
      </c>
      <c r="Q1585" s="202">
        <v>0</v>
      </c>
      <c r="R1585" s="202">
        <f>Q1585*H1585</f>
        <v>0</v>
      </c>
      <c r="S1585" s="202">
        <v>0</v>
      </c>
      <c r="T1585" s="203">
        <f>S1585*H1585</f>
        <v>0</v>
      </c>
      <c r="AR1585" s="24" t="s">
        <v>133</v>
      </c>
      <c r="AT1585" s="24" t="s">
        <v>129</v>
      </c>
      <c r="AU1585" s="24" t="s">
        <v>134</v>
      </c>
      <c r="AY1585" s="24" t="s">
        <v>126</v>
      </c>
      <c r="BE1585" s="204">
        <f>IF(N1585="základní",J1585,0)</f>
        <v>0</v>
      </c>
      <c r="BF1585" s="204">
        <f>IF(N1585="snížená",J1585,0)</f>
        <v>0</v>
      </c>
      <c r="BG1585" s="204">
        <f>IF(N1585="zákl. přenesená",J1585,0)</f>
        <v>0</v>
      </c>
      <c r="BH1585" s="204">
        <f>IF(N1585="sníž. přenesená",J1585,0)</f>
        <v>0</v>
      </c>
      <c r="BI1585" s="204">
        <f>IF(N1585="nulová",J1585,0)</f>
        <v>0</v>
      </c>
      <c r="BJ1585" s="24" t="s">
        <v>134</v>
      </c>
      <c r="BK1585" s="204">
        <f>ROUND(I1585*H1585,2)</f>
        <v>0</v>
      </c>
      <c r="BL1585" s="24" t="s">
        <v>133</v>
      </c>
      <c r="BM1585" s="24" t="s">
        <v>1917</v>
      </c>
    </row>
    <row r="1586" spans="2:65" s="1" customFormat="1" ht="13.5">
      <c r="B1586" s="41"/>
      <c r="C1586" s="63"/>
      <c r="D1586" s="205" t="s">
        <v>135</v>
      </c>
      <c r="E1586" s="63"/>
      <c r="F1586" s="206" t="s">
        <v>7364</v>
      </c>
      <c r="G1586" s="63"/>
      <c r="H1586" s="63"/>
      <c r="I1586" s="163"/>
      <c r="J1586" s="63"/>
      <c r="K1586" s="63"/>
      <c r="L1586" s="61"/>
      <c r="M1586" s="207"/>
      <c r="N1586" s="42"/>
      <c r="O1586" s="42"/>
      <c r="P1586" s="42"/>
      <c r="Q1586" s="42"/>
      <c r="R1586" s="42"/>
      <c r="S1586" s="42"/>
      <c r="T1586" s="78"/>
      <c r="AT1586" s="24" t="s">
        <v>135</v>
      </c>
      <c r="AU1586" s="24" t="s">
        <v>134</v>
      </c>
    </row>
    <row r="1587" spans="2:65" s="1" customFormat="1" ht="22.5" customHeight="1">
      <c r="B1587" s="41"/>
      <c r="C1587" s="193" t="s">
        <v>1920</v>
      </c>
      <c r="D1587" s="193" t="s">
        <v>129</v>
      </c>
      <c r="E1587" s="194" t="s">
        <v>7365</v>
      </c>
      <c r="F1587" s="195" t="s">
        <v>7366</v>
      </c>
      <c r="G1587" s="196" t="s">
        <v>169</v>
      </c>
      <c r="H1587" s="197">
        <v>4</v>
      </c>
      <c r="I1587" s="198"/>
      <c r="J1587" s="199">
        <f>ROUND(I1587*H1587,2)</f>
        <v>0</v>
      </c>
      <c r="K1587" s="195" t="s">
        <v>21</v>
      </c>
      <c r="L1587" s="61"/>
      <c r="M1587" s="200" t="s">
        <v>21</v>
      </c>
      <c r="N1587" s="201" t="s">
        <v>42</v>
      </c>
      <c r="O1587" s="42"/>
      <c r="P1587" s="202">
        <f>O1587*H1587</f>
        <v>0</v>
      </c>
      <c r="Q1587" s="202">
        <v>0</v>
      </c>
      <c r="R1587" s="202">
        <f>Q1587*H1587</f>
        <v>0</v>
      </c>
      <c r="S1587" s="202">
        <v>0</v>
      </c>
      <c r="T1587" s="203">
        <f>S1587*H1587</f>
        <v>0</v>
      </c>
      <c r="AR1587" s="24" t="s">
        <v>133</v>
      </c>
      <c r="AT1587" s="24" t="s">
        <v>129</v>
      </c>
      <c r="AU1587" s="24" t="s">
        <v>134</v>
      </c>
      <c r="AY1587" s="24" t="s">
        <v>126</v>
      </c>
      <c r="BE1587" s="204">
        <f>IF(N1587="základní",J1587,0)</f>
        <v>0</v>
      </c>
      <c r="BF1587" s="204">
        <f>IF(N1587="snížená",J1587,0)</f>
        <v>0</v>
      </c>
      <c r="BG1587" s="204">
        <f>IF(N1587="zákl. přenesená",J1587,0)</f>
        <v>0</v>
      </c>
      <c r="BH1587" s="204">
        <f>IF(N1587="sníž. přenesená",J1587,0)</f>
        <v>0</v>
      </c>
      <c r="BI1587" s="204">
        <f>IF(N1587="nulová",J1587,0)</f>
        <v>0</v>
      </c>
      <c r="BJ1587" s="24" t="s">
        <v>134</v>
      </c>
      <c r="BK1587" s="204">
        <f>ROUND(I1587*H1587,2)</f>
        <v>0</v>
      </c>
      <c r="BL1587" s="24" t="s">
        <v>133</v>
      </c>
      <c r="BM1587" s="24" t="s">
        <v>1923</v>
      </c>
    </row>
    <row r="1588" spans="2:65" s="1" customFormat="1" ht="13.5">
      <c r="B1588" s="41"/>
      <c r="C1588" s="63"/>
      <c r="D1588" s="208" t="s">
        <v>135</v>
      </c>
      <c r="E1588" s="63"/>
      <c r="F1588" s="209" t="s">
        <v>7367</v>
      </c>
      <c r="G1588" s="63"/>
      <c r="H1588" s="63"/>
      <c r="I1588" s="163"/>
      <c r="J1588" s="63"/>
      <c r="K1588" s="63"/>
      <c r="L1588" s="61"/>
      <c r="M1588" s="207"/>
      <c r="N1588" s="42"/>
      <c r="O1588" s="42"/>
      <c r="P1588" s="42"/>
      <c r="Q1588" s="42"/>
      <c r="R1588" s="42"/>
      <c r="S1588" s="42"/>
      <c r="T1588" s="78"/>
      <c r="AT1588" s="24" t="s">
        <v>135</v>
      </c>
      <c r="AU1588" s="24" t="s">
        <v>134</v>
      </c>
    </row>
    <row r="1589" spans="2:65" s="13" customFormat="1" ht="13.5">
      <c r="B1589" s="237"/>
      <c r="C1589" s="238"/>
      <c r="D1589" s="208" t="s">
        <v>171</v>
      </c>
      <c r="E1589" s="239" t="s">
        <v>21</v>
      </c>
      <c r="F1589" s="240" t="s">
        <v>7288</v>
      </c>
      <c r="G1589" s="238"/>
      <c r="H1589" s="241" t="s">
        <v>21</v>
      </c>
      <c r="I1589" s="242"/>
      <c r="J1589" s="238"/>
      <c r="K1589" s="238"/>
      <c r="L1589" s="243"/>
      <c r="M1589" s="244"/>
      <c r="N1589" s="245"/>
      <c r="O1589" s="245"/>
      <c r="P1589" s="245"/>
      <c r="Q1589" s="245"/>
      <c r="R1589" s="245"/>
      <c r="S1589" s="245"/>
      <c r="T1589" s="246"/>
      <c r="AT1589" s="247" t="s">
        <v>171</v>
      </c>
      <c r="AU1589" s="247" t="s">
        <v>134</v>
      </c>
      <c r="AV1589" s="13" t="s">
        <v>78</v>
      </c>
      <c r="AW1589" s="13" t="s">
        <v>33</v>
      </c>
      <c r="AX1589" s="13" t="s">
        <v>70</v>
      </c>
      <c r="AY1589" s="247" t="s">
        <v>126</v>
      </c>
    </row>
    <row r="1590" spans="2:65" s="13" customFormat="1" ht="13.5">
      <c r="B1590" s="237"/>
      <c r="C1590" s="238"/>
      <c r="D1590" s="208" t="s">
        <v>171</v>
      </c>
      <c r="E1590" s="239" t="s">
        <v>21</v>
      </c>
      <c r="F1590" s="240" t="s">
        <v>7368</v>
      </c>
      <c r="G1590" s="238"/>
      <c r="H1590" s="241" t="s">
        <v>21</v>
      </c>
      <c r="I1590" s="242"/>
      <c r="J1590" s="238"/>
      <c r="K1590" s="238"/>
      <c r="L1590" s="243"/>
      <c r="M1590" s="244"/>
      <c r="N1590" s="245"/>
      <c r="O1590" s="245"/>
      <c r="P1590" s="245"/>
      <c r="Q1590" s="245"/>
      <c r="R1590" s="245"/>
      <c r="S1590" s="245"/>
      <c r="T1590" s="246"/>
      <c r="AT1590" s="247" t="s">
        <v>171</v>
      </c>
      <c r="AU1590" s="247" t="s">
        <v>134</v>
      </c>
      <c r="AV1590" s="13" t="s">
        <v>78</v>
      </c>
      <c r="AW1590" s="13" t="s">
        <v>33</v>
      </c>
      <c r="AX1590" s="13" t="s">
        <v>70</v>
      </c>
      <c r="AY1590" s="247" t="s">
        <v>126</v>
      </c>
    </row>
    <row r="1591" spans="2:65" s="11" customFormat="1" ht="13.5">
      <c r="B1591" s="210"/>
      <c r="C1591" s="211"/>
      <c r="D1591" s="208" t="s">
        <v>171</v>
      </c>
      <c r="E1591" s="212" t="s">
        <v>21</v>
      </c>
      <c r="F1591" s="213" t="s">
        <v>7008</v>
      </c>
      <c r="G1591" s="211"/>
      <c r="H1591" s="214">
        <v>4</v>
      </c>
      <c r="I1591" s="215"/>
      <c r="J1591" s="211"/>
      <c r="K1591" s="211"/>
      <c r="L1591" s="216"/>
      <c r="M1591" s="217"/>
      <c r="N1591" s="218"/>
      <c r="O1591" s="218"/>
      <c r="P1591" s="218"/>
      <c r="Q1591" s="218"/>
      <c r="R1591" s="218"/>
      <c r="S1591" s="218"/>
      <c r="T1591" s="219"/>
      <c r="AT1591" s="220" t="s">
        <v>171</v>
      </c>
      <c r="AU1591" s="220" t="s">
        <v>134</v>
      </c>
      <c r="AV1591" s="11" t="s">
        <v>134</v>
      </c>
      <c r="AW1591" s="11" t="s">
        <v>33</v>
      </c>
      <c r="AX1591" s="11" t="s">
        <v>70</v>
      </c>
      <c r="AY1591" s="220" t="s">
        <v>126</v>
      </c>
    </row>
    <row r="1592" spans="2:65" s="12" customFormat="1" ht="13.5">
      <c r="B1592" s="221"/>
      <c r="C1592" s="222"/>
      <c r="D1592" s="205" t="s">
        <v>171</v>
      </c>
      <c r="E1592" s="248" t="s">
        <v>21</v>
      </c>
      <c r="F1592" s="249" t="s">
        <v>174</v>
      </c>
      <c r="G1592" s="222"/>
      <c r="H1592" s="250">
        <v>4</v>
      </c>
      <c r="I1592" s="226"/>
      <c r="J1592" s="222"/>
      <c r="K1592" s="222"/>
      <c r="L1592" s="227"/>
      <c r="M1592" s="228"/>
      <c r="N1592" s="229"/>
      <c r="O1592" s="229"/>
      <c r="P1592" s="229"/>
      <c r="Q1592" s="229"/>
      <c r="R1592" s="229"/>
      <c r="S1592" s="229"/>
      <c r="T1592" s="230"/>
      <c r="AT1592" s="231" t="s">
        <v>171</v>
      </c>
      <c r="AU1592" s="231" t="s">
        <v>134</v>
      </c>
      <c r="AV1592" s="12" t="s">
        <v>133</v>
      </c>
      <c r="AW1592" s="12" t="s">
        <v>33</v>
      </c>
      <c r="AX1592" s="12" t="s">
        <v>78</v>
      </c>
      <c r="AY1592" s="231" t="s">
        <v>126</v>
      </c>
    </row>
    <row r="1593" spans="2:65" s="1" customFormat="1" ht="44.25" customHeight="1">
      <c r="B1593" s="41"/>
      <c r="C1593" s="193" t="s">
        <v>1216</v>
      </c>
      <c r="D1593" s="193" t="s">
        <v>129</v>
      </c>
      <c r="E1593" s="194" t="s">
        <v>7369</v>
      </c>
      <c r="F1593" s="195" t="s">
        <v>7370</v>
      </c>
      <c r="G1593" s="196" t="s">
        <v>169</v>
      </c>
      <c r="H1593" s="197">
        <v>3</v>
      </c>
      <c r="I1593" s="198"/>
      <c r="J1593" s="199">
        <f>ROUND(I1593*H1593,2)</f>
        <v>0</v>
      </c>
      <c r="K1593" s="195" t="s">
        <v>21</v>
      </c>
      <c r="L1593" s="61"/>
      <c r="M1593" s="200" t="s">
        <v>21</v>
      </c>
      <c r="N1593" s="201" t="s">
        <v>42</v>
      </c>
      <c r="O1593" s="42"/>
      <c r="P1593" s="202">
        <f>O1593*H1593</f>
        <v>0</v>
      </c>
      <c r="Q1593" s="202">
        <v>0</v>
      </c>
      <c r="R1593" s="202">
        <f>Q1593*H1593</f>
        <v>0</v>
      </c>
      <c r="S1593" s="202">
        <v>0</v>
      </c>
      <c r="T1593" s="203">
        <f>S1593*H1593</f>
        <v>0</v>
      </c>
      <c r="AR1593" s="24" t="s">
        <v>133</v>
      </c>
      <c r="AT1593" s="24" t="s">
        <v>129</v>
      </c>
      <c r="AU1593" s="24" t="s">
        <v>134</v>
      </c>
      <c r="AY1593" s="24" t="s">
        <v>126</v>
      </c>
      <c r="BE1593" s="204">
        <f>IF(N1593="základní",J1593,0)</f>
        <v>0</v>
      </c>
      <c r="BF1593" s="204">
        <f>IF(N1593="snížená",J1593,0)</f>
        <v>0</v>
      </c>
      <c r="BG1593" s="204">
        <f>IF(N1593="zákl. přenesená",J1593,0)</f>
        <v>0</v>
      </c>
      <c r="BH1593" s="204">
        <f>IF(N1593="sníž. přenesená",J1593,0)</f>
        <v>0</v>
      </c>
      <c r="BI1593" s="204">
        <f>IF(N1593="nulová",J1593,0)</f>
        <v>0</v>
      </c>
      <c r="BJ1593" s="24" t="s">
        <v>134</v>
      </c>
      <c r="BK1593" s="204">
        <f>ROUND(I1593*H1593,2)</f>
        <v>0</v>
      </c>
      <c r="BL1593" s="24" t="s">
        <v>133</v>
      </c>
      <c r="BM1593" s="24" t="s">
        <v>1933</v>
      </c>
    </row>
    <row r="1594" spans="2:65" s="1" customFormat="1" ht="40.5">
      <c r="B1594" s="41"/>
      <c r="C1594" s="63"/>
      <c r="D1594" s="208" t="s">
        <v>135</v>
      </c>
      <c r="E1594" s="63"/>
      <c r="F1594" s="209" t="s">
        <v>7371</v>
      </c>
      <c r="G1594" s="63"/>
      <c r="H1594" s="63"/>
      <c r="I1594" s="163"/>
      <c r="J1594" s="63"/>
      <c r="K1594" s="63"/>
      <c r="L1594" s="61"/>
      <c r="M1594" s="207"/>
      <c r="N1594" s="42"/>
      <c r="O1594" s="42"/>
      <c r="P1594" s="42"/>
      <c r="Q1594" s="42"/>
      <c r="R1594" s="42"/>
      <c r="S1594" s="42"/>
      <c r="T1594" s="78"/>
      <c r="AT1594" s="24" t="s">
        <v>135</v>
      </c>
      <c r="AU1594" s="24" t="s">
        <v>134</v>
      </c>
    </row>
    <row r="1595" spans="2:65" s="13" customFormat="1" ht="13.5">
      <c r="B1595" s="237"/>
      <c r="C1595" s="238"/>
      <c r="D1595" s="208" t="s">
        <v>171</v>
      </c>
      <c r="E1595" s="239" t="s">
        <v>21</v>
      </c>
      <c r="F1595" s="240" t="s">
        <v>7288</v>
      </c>
      <c r="G1595" s="238"/>
      <c r="H1595" s="241" t="s">
        <v>21</v>
      </c>
      <c r="I1595" s="242"/>
      <c r="J1595" s="238"/>
      <c r="K1595" s="238"/>
      <c r="L1595" s="243"/>
      <c r="M1595" s="244"/>
      <c r="N1595" s="245"/>
      <c r="O1595" s="245"/>
      <c r="P1595" s="245"/>
      <c r="Q1595" s="245"/>
      <c r="R1595" s="245"/>
      <c r="S1595" s="245"/>
      <c r="T1595" s="246"/>
      <c r="AT1595" s="247" t="s">
        <v>171</v>
      </c>
      <c r="AU1595" s="247" t="s">
        <v>134</v>
      </c>
      <c r="AV1595" s="13" t="s">
        <v>78</v>
      </c>
      <c r="AW1595" s="13" t="s">
        <v>33</v>
      </c>
      <c r="AX1595" s="13" t="s">
        <v>70</v>
      </c>
      <c r="AY1595" s="247" t="s">
        <v>126</v>
      </c>
    </row>
    <row r="1596" spans="2:65" s="13" customFormat="1" ht="13.5">
      <c r="B1596" s="237"/>
      <c r="C1596" s="238"/>
      <c r="D1596" s="208" t="s">
        <v>171</v>
      </c>
      <c r="E1596" s="239" t="s">
        <v>21</v>
      </c>
      <c r="F1596" s="240" t="s">
        <v>7372</v>
      </c>
      <c r="G1596" s="238"/>
      <c r="H1596" s="241" t="s">
        <v>21</v>
      </c>
      <c r="I1596" s="242"/>
      <c r="J1596" s="238"/>
      <c r="K1596" s="238"/>
      <c r="L1596" s="243"/>
      <c r="M1596" s="244"/>
      <c r="N1596" s="245"/>
      <c r="O1596" s="245"/>
      <c r="P1596" s="245"/>
      <c r="Q1596" s="245"/>
      <c r="R1596" s="245"/>
      <c r="S1596" s="245"/>
      <c r="T1596" s="246"/>
      <c r="AT1596" s="247" t="s">
        <v>171</v>
      </c>
      <c r="AU1596" s="247" t="s">
        <v>134</v>
      </c>
      <c r="AV1596" s="13" t="s">
        <v>78</v>
      </c>
      <c r="AW1596" s="13" t="s">
        <v>33</v>
      </c>
      <c r="AX1596" s="13" t="s">
        <v>70</v>
      </c>
      <c r="AY1596" s="247" t="s">
        <v>126</v>
      </c>
    </row>
    <row r="1597" spans="2:65" s="11" customFormat="1" ht="13.5">
      <c r="B1597" s="210"/>
      <c r="C1597" s="211"/>
      <c r="D1597" s="208" t="s">
        <v>171</v>
      </c>
      <c r="E1597" s="212" t="s">
        <v>21</v>
      </c>
      <c r="F1597" s="213" t="s">
        <v>7373</v>
      </c>
      <c r="G1597" s="211"/>
      <c r="H1597" s="214">
        <v>3</v>
      </c>
      <c r="I1597" s="215"/>
      <c r="J1597" s="211"/>
      <c r="K1597" s="211"/>
      <c r="L1597" s="216"/>
      <c r="M1597" s="217"/>
      <c r="N1597" s="218"/>
      <c r="O1597" s="218"/>
      <c r="P1597" s="218"/>
      <c r="Q1597" s="218"/>
      <c r="R1597" s="218"/>
      <c r="S1597" s="218"/>
      <c r="T1597" s="219"/>
      <c r="AT1597" s="220" t="s">
        <v>171</v>
      </c>
      <c r="AU1597" s="220" t="s">
        <v>134</v>
      </c>
      <c r="AV1597" s="11" t="s">
        <v>134</v>
      </c>
      <c r="AW1597" s="11" t="s">
        <v>33</v>
      </c>
      <c r="AX1597" s="11" t="s">
        <v>70</v>
      </c>
      <c r="AY1597" s="220" t="s">
        <v>126</v>
      </c>
    </row>
    <row r="1598" spans="2:65" s="12" customFormat="1" ht="13.5">
      <c r="B1598" s="221"/>
      <c r="C1598" s="222"/>
      <c r="D1598" s="205" t="s">
        <v>171</v>
      </c>
      <c r="E1598" s="248" t="s">
        <v>21</v>
      </c>
      <c r="F1598" s="249" t="s">
        <v>174</v>
      </c>
      <c r="G1598" s="222"/>
      <c r="H1598" s="250">
        <v>3</v>
      </c>
      <c r="I1598" s="226"/>
      <c r="J1598" s="222"/>
      <c r="K1598" s="222"/>
      <c r="L1598" s="227"/>
      <c r="M1598" s="228"/>
      <c r="N1598" s="229"/>
      <c r="O1598" s="229"/>
      <c r="P1598" s="229"/>
      <c r="Q1598" s="229"/>
      <c r="R1598" s="229"/>
      <c r="S1598" s="229"/>
      <c r="T1598" s="230"/>
      <c r="AT1598" s="231" t="s">
        <v>171</v>
      </c>
      <c r="AU1598" s="231" t="s">
        <v>134</v>
      </c>
      <c r="AV1598" s="12" t="s">
        <v>133</v>
      </c>
      <c r="AW1598" s="12" t="s">
        <v>33</v>
      </c>
      <c r="AX1598" s="12" t="s">
        <v>78</v>
      </c>
      <c r="AY1598" s="231" t="s">
        <v>126</v>
      </c>
    </row>
    <row r="1599" spans="2:65" s="1" customFormat="1" ht="22.5" customHeight="1">
      <c r="B1599" s="41"/>
      <c r="C1599" s="193" t="s">
        <v>1935</v>
      </c>
      <c r="D1599" s="193" t="s">
        <v>129</v>
      </c>
      <c r="E1599" s="194" t="s">
        <v>7374</v>
      </c>
      <c r="F1599" s="195" t="s">
        <v>7375</v>
      </c>
      <c r="G1599" s="196" t="s">
        <v>400</v>
      </c>
      <c r="H1599" s="197">
        <v>334</v>
      </c>
      <c r="I1599" s="198"/>
      <c r="J1599" s="199">
        <f>ROUND(I1599*H1599,2)</f>
        <v>0</v>
      </c>
      <c r="K1599" s="195" t="s">
        <v>21</v>
      </c>
      <c r="L1599" s="61"/>
      <c r="M1599" s="200" t="s">
        <v>21</v>
      </c>
      <c r="N1599" s="201" t="s">
        <v>42</v>
      </c>
      <c r="O1599" s="42"/>
      <c r="P1599" s="202">
        <f>O1599*H1599</f>
        <v>0</v>
      </c>
      <c r="Q1599" s="202">
        <v>0</v>
      </c>
      <c r="R1599" s="202">
        <f>Q1599*H1599</f>
        <v>0</v>
      </c>
      <c r="S1599" s="202">
        <v>0</v>
      </c>
      <c r="T1599" s="203">
        <f>S1599*H1599</f>
        <v>0</v>
      </c>
      <c r="AR1599" s="24" t="s">
        <v>133</v>
      </c>
      <c r="AT1599" s="24" t="s">
        <v>129</v>
      </c>
      <c r="AU1599" s="24" t="s">
        <v>134</v>
      </c>
      <c r="AY1599" s="24" t="s">
        <v>126</v>
      </c>
      <c r="BE1599" s="204">
        <f>IF(N1599="základní",J1599,0)</f>
        <v>0</v>
      </c>
      <c r="BF1599" s="204">
        <f>IF(N1599="snížená",J1599,0)</f>
        <v>0</v>
      </c>
      <c r="BG1599" s="204">
        <f>IF(N1599="zákl. přenesená",J1599,0)</f>
        <v>0</v>
      </c>
      <c r="BH1599" s="204">
        <f>IF(N1599="sníž. přenesená",J1599,0)</f>
        <v>0</v>
      </c>
      <c r="BI1599" s="204">
        <f>IF(N1599="nulová",J1599,0)</f>
        <v>0</v>
      </c>
      <c r="BJ1599" s="24" t="s">
        <v>134</v>
      </c>
      <c r="BK1599" s="204">
        <f>ROUND(I1599*H1599,2)</f>
        <v>0</v>
      </c>
      <c r="BL1599" s="24" t="s">
        <v>133</v>
      </c>
      <c r="BM1599" s="24" t="s">
        <v>1938</v>
      </c>
    </row>
    <row r="1600" spans="2:65" s="1" customFormat="1" ht="13.5">
      <c r="B1600" s="41"/>
      <c r="C1600" s="63"/>
      <c r="D1600" s="205" t="s">
        <v>135</v>
      </c>
      <c r="E1600" s="63"/>
      <c r="F1600" s="206" t="s">
        <v>7376</v>
      </c>
      <c r="G1600" s="63"/>
      <c r="H1600" s="63"/>
      <c r="I1600" s="163"/>
      <c r="J1600" s="63"/>
      <c r="K1600" s="63"/>
      <c r="L1600" s="61"/>
      <c r="M1600" s="207"/>
      <c r="N1600" s="42"/>
      <c r="O1600" s="42"/>
      <c r="P1600" s="42"/>
      <c r="Q1600" s="42"/>
      <c r="R1600" s="42"/>
      <c r="S1600" s="42"/>
      <c r="T1600" s="78"/>
      <c r="AT1600" s="24" t="s">
        <v>135</v>
      </c>
      <c r="AU1600" s="24" t="s">
        <v>134</v>
      </c>
    </row>
    <row r="1601" spans="2:65" s="1" customFormat="1" ht="22.5" customHeight="1">
      <c r="B1601" s="41"/>
      <c r="C1601" s="193" t="s">
        <v>1219</v>
      </c>
      <c r="D1601" s="193" t="s">
        <v>129</v>
      </c>
      <c r="E1601" s="194" t="s">
        <v>3654</v>
      </c>
      <c r="F1601" s="195" t="s">
        <v>7377</v>
      </c>
      <c r="G1601" s="196" t="s">
        <v>400</v>
      </c>
      <c r="H1601" s="197">
        <v>409</v>
      </c>
      <c r="I1601" s="198"/>
      <c r="J1601" s="199">
        <f>ROUND(I1601*H1601,2)</f>
        <v>0</v>
      </c>
      <c r="K1601" s="195" t="s">
        <v>21</v>
      </c>
      <c r="L1601" s="61"/>
      <c r="M1601" s="200" t="s">
        <v>21</v>
      </c>
      <c r="N1601" s="201" t="s">
        <v>42</v>
      </c>
      <c r="O1601" s="42"/>
      <c r="P1601" s="202">
        <f>O1601*H1601</f>
        <v>0</v>
      </c>
      <c r="Q1601" s="202">
        <v>0</v>
      </c>
      <c r="R1601" s="202">
        <f>Q1601*H1601</f>
        <v>0</v>
      </c>
      <c r="S1601" s="202">
        <v>0</v>
      </c>
      <c r="T1601" s="203">
        <f>S1601*H1601</f>
        <v>0</v>
      </c>
      <c r="AR1601" s="24" t="s">
        <v>133</v>
      </c>
      <c r="AT1601" s="24" t="s">
        <v>129</v>
      </c>
      <c r="AU1601" s="24" t="s">
        <v>134</v>
      </c>
      <c r="AY1601" s="24" t="s">
        <v>126</v>
      </c>
      <c r="BE1601" s="204">
        <f>IF(N1601="základní",J1601,0)</f>
        <v>0</v>
      </c>
      <c r="BF1601" s="204">
        <f>IF(N1601="snížená",J1601,0)</f>
        <v>0</v>
      </c>
      <c r="BG1601" s="204">
        <f>IF(N1601="zákl. přenesená",J1601,0)</f>
        <v>0</v>
      </c>
      <c r="BH1601" s="204">
        <f>IF(N1601="sníž. přenesená",J1601,0)</f>
        <v>0</v>
      </c>
      <c r="BI1601" s="204">
        <f>IF(N1601="nulová",J1601,0)</f>
        <v>0</v>
      </c>
      <c r="BJ1601" s="24" t="s">
        <v>134</v>
      </c>
      <c r="BK1601" s="204">
        <f>ROUND(I1601*H1601,2)</f>
        <v>0</v>
      </c>
      <c r="BL1601" s="24" t="s">
        <v>133</v>
      </c>
      <c r="BM1601" s="24" t="s">
        <v>1944</v>
      </c>
    </row>
    <row r="1602" spans="2:65" s="1" customFormat="1" ht="13.5">
      <c r="B1602" s="41"/>
      <c r="C1602" s="63"/>
      <c r="D1602" s="208" t="s">
        <v>135</v>
      </c>
      <c r="E1602" s="63"/>
      <c r="F1602" s="209" t="s">
        <v>3657</v>
      </c>
      <c r="G1602" s="63"/>
      <c r="H1602" s="63"/>
      <c r="I1602" s="163"/>
      <c r="J1602" s="63"/>
      <c r="K1602" s="63"/>
      <c r="L1602" s="61"/>
      <c r="M1602" s="207"/>
      <c r="N1602" s="42"/>
      <c r="O1602" s="42"/>
      <c r="P1602" s="42"/>
      <c r="Q1602" s="42"/>
      <c r="R1602" s="42"/>
      <c r="S1602" s="42"/>
      <c r="T1602" s="78"/>
      <c r="AT1602" s="24" t="s">
        <v>135</v>
      </c>
      <c r="AU1602" s="24" t="s">
        <v>134</v>
      </c>
    </row>
    <row r="1603" spans="2:65" s="11" customFormat="1" ht="13.5">
      <c r="B1603" s="210"/>
      <c r="C1603" s="211"/>
      <c r="D1603" s="208" t="s">
        <v>171</v>
      </c>
      <c r="E1603" s="212" t="s">
        <v>21</v>
      </c>
      <c r="F1603" s="213" t="s">
        <v>7378</v>
      </c>
      <c r="G1603" s="211"/>
      <c r="H1603" s="214">
        <v>409</v>
      </c>
      <c r="I1603" s="215"/>
      <c r="J1603" s="211"/>
      <c r="K1603" s="211"/>
      <c r="L1603" s="216"/>
      <c r="M1603" s="217"/>
      <c r="N1603" s="218"/>
      <c r="O1603" s="218"/>
      <c r="P1603" s="218"/>
      <c r="Q1603" s="218"/>
      <c r="R1603" s="218"/>
      <c r="S1603" s="218"/>
      <c r="T1603" s="219"/>
      <c r="AT1603" s="220" t="s">
        <v>171</v>
      </c>
      <c r="AU1603" s="220" t="s">
        <v>134</v>
      </c>
      <c r="AV1603" s="11" t="s">
        <v>134</v>
      </c>
      <c r="AW1603" s="11" t="s">
        <v>33</v>
      </c>
      <c r="AX1603" s="11" t="s">
        <v>70</v>
      </c>
      <c r="AY1603" s="220" t="s">
        <v>126</v>
      </c>
    </row>
    <row r="1604" spans="2:65" s="12" customFormat="1" ht="13.5">
      <c r="B1604" s="221"/>
      <c r="C1604" s="222"/>
      <c r="D1604" s="205" t="s">
        <v>171</v>
      </c>
      <c r="E1604" s="248" t="s">
        <v>21</v>
      </c>
      <c r="F1604" s="249" t="s">
        <v>174</v>
      </c>
      <c r="G1604" s="222"/>
      <c r="H1604" s="250">
        <v>409</v>
      </c>
      <c r="I1604" s="226"/>
      <c r="J1604" s="222"/>
      <c r="K1604" s="222"/>
      <c r="L1604" s="227"/>
      <c r="M1604" s="228"/>
      <c r="N1604" s="229"/>
      <c r="O1604" s="229"/>
      <c r="P1604" s="229"/>
      <c r="Q1604" s="229"/>
      <c r="R1604" s="229"/>
      <c r="S1604" s="229"/>
      <c r="T1604" s="230"/>
      <c r="AT1604" s="231" t="s">
        <v>171</v>
      </c>
      <c r="AU1604" s="231" t="s">
        <v>134</v>
      </c>
      <c r="AV1604" s="12" t="s">
        <v>133</v>
      </c>
      <c r="AW1604" s="12" t="s">
        <v>33</v>
      </c>
      <c r="AX1604" s="12" t="s">
        <v>78</v>
      </c>
      <c r="AY1604" s="231" t="s">
        <v>126</v>
      </c>
    </row>
    <row r="1605" spans="2:65" s="1" customFormat="1" ht="22.5" customHeight="1">
      <c r="B1605" s="41"/>
      <c r="C1605" s="193" t="s">
        <v>1946</v>
      </c>
      <c r="D1605" s="193" t="s">
        <v>129</v>
      </c>
      <c r="E1605" s="194" t="s">
        <v>7379</v>
      </c>
      <c r="F1605" s="195" t="s">
        <v>7380</v>
      </c>
      <c r="G1605" s="196" t="s">
        <v>400</v>
      </c>
      <c r="H1605" s="197">
        <v>75</v>
      </c>
      <c r="I1605" s="198"/>
      <c r="J1605" s="199">
        <f>ROUND(I1605*H1605,2)</f>
        <v>0</v>
      </c>
      <c r="K1605" s="195" t="s">
        <v>21</v>
      </c>
      <c r="L1605" s="61"/>
      <c r="M1605" s="200" t="s">
        <v>21</v>
      </c>
      <c r="N1605" s="201" t="s">
        <v>42</v>
      </c>
      <c r="O1605" s="42"/>
      <c r="P1605" s="202">
        <f>O1605*H1605</f>
        <v>0</v>
      </c>
      <c r="Q1605" s="202">
        <v>0</v>
      </c>
      <c r="R1605" s="202">
        <f>Q1605*H1605</f>
        <v>0</v>
      </c>
      <c r="S1605" s="202">
        <v>0</v>
      </c>
      <c r="T1605" s="203">
        <f>S1605*H1605</f>
        <v>0</v>
      </c>
      <c r="AR1605" s="24" t="s">
        <v>133</v>
      </c>
      <c r="AT1605" s="24" t="s">
        <v>129</v>
      </c>
      <c r="AU1605" s="24" t="s">
        <v>134</v>
      </c>
      <c r="AY1605" s="24" t="s">
        <v>126</v>
      </c>
      <c r="BE1605" s="204">
        <f>IF(N1605="základní",J1605,0)</f>
        <v>0</v>
      </c>
      <c r="BF1605" s="204">
        <f>IF(N1605="snížená",J1605,0)</f>
        <v>0</v>
      </c>
      <c r="BG1605" s="204">
        <f>IF(N1605="zákl. přenesená",J1605,0)</f>
        <v>0</v>
      </c>
      <c r="BH1605" s="204">
        <f>IF(N1605="sníž. přenesená",J1605,0)</f>
        <v>0</v>
      </c>
      <c r="BI1605" s="204">
        <f>IF(N1605="nulová",J1605,0)</f>
        <v>0</v>
      </c>
      <c r="BJ1605" s="24" t="s">
        <v>134</v>
      </c>
      <c r="BK1605" s="204">
        <f>ROUND(I1605*H1605,2)</f>
        <v>0</v>
      </c>
      <c r="BL1605" s="24" t="s">
        <v>133</v>
      </c>
      <c r="BM1605" s="24" t="s">
        <v>1949</v>
      </c>
    </row>
    <row r="1606" spans="2:65" s="1" customFormat="1" ht="13.5">
      <c r="B1606" s="41"/>
      <c r="C1606" s="63"/>
      <c r="D1606" s="205" t="s">
        <v>135</v>
      </c>
      <c r="E1606" s="63"/>
      <c r="F1606" s="206" t="s">
        <v>7380</v>
      </c>
      <c r="G1606" s="63"/>
      <c r="H1606" s="63"/>
      <c r="I1606" s="163"/>
      <c r="J1606" s="63"/>
      <c r="K1606" s="63"/>
      <c r="L1606" s="61"/>
      <c r="M1606" s="207"/>
      <c r="N1606" s="42"/>
      <c r="O1606" s="42"/>
      <c r="P1606" s="42"/>
      <c r="Q1606" s="42"/>
      <c r="R1606" s="42"/>
      <c r="S1606" s="42"/>
      <c r="T1606" s="78"/>
      <c r="AT1606" s="24" t="s">
        <v>135</v>
      </c>
      <c r="AU1606" s="24" t="s">
        <v>134</v>
      </c>
    </row>
    <row r="1607" spans="2:65" s="1" customFormat="1" ht="22.5" customHeight="1">
      <c r="B1607" s="41"/>
      <c r="C1607" s="193" t="s">
        <v>1224</v>
      </c>
      <c r="D1607" s="193" t="s">
        <v>129</v>
      </c>
      <c r="E1607" s="194" t="s">
        <v>7381</v>
      </c>
      <c r="F1607" s="195" t="s">
        <v>7382</v>
      </c>
      <c r="G1607" s="196" t="s">
        <v>169</v>
      </c>
      <c r="H1607" s="197">
        <v>59</v>
      </c>
      <c r="I1607" s="198"/>
      <c r="J1607" s="199">
        <f>ROUND(I1607*H1607,2)</f>
        <v>0</v>
      </c>
      <c r="K1607" s="195" t="s">
        <v>21</v>
      </c>
      <c r="L1607" s="61"/>
      <c r="M1607" s="200" t="s">
        <v>21</v>
      </c>
      <c r="N1607" s="201" t="s">
        <v>42</v>
      </c>
      <c r="O1607" s="42"/>
      <c r="P1607" s="202">
        <f>O1607*H1607</f>
        <v>0</v>
      </c>
      <c r="Q1607" s="202">
        <v>0</v>
      </c>
      <c r="R1607" s="202">
        <f>Q1607*H1607</f>
        <v>0</v>
      </c>
      <c r="S1607" s="202">
        <v>0</v>
      </c>
      <c r="T1607" s="203">
        <f>S1607*H1607</f>
        <v>0</v>
      </c>
      <c r="AR1607" s="24" t="s">
        <v>133</v>
      </c>
      <c r="AT1607" s="24" t="s">
        <v>129</v>
      </c>
      <c r="AU1607" s="24" t="s">
        <v>134</v>
      </c>
      <c r="AY1607" s="24" t="s">
        <v>126</v>
      </c>
      <c r="BE1607" s="204">
        <f>IF(N1607="základní",J1607,0)</f>
        <v>0</v>
      </c>
      <c r="BF1607" s="204">
        <f>IF(N1607="snížená",J1607,0)</f>
        <v>0</v>
      </c>
      <c r="BG1607" s="204">
        <f>IF(N1607="zákl. přenesená",J1607,0)</f>
        <v>0</v>
      </c>
      <c r="BH1607" s="204">
        <f>IF(N1607="sníž. přenesená",J1607,0)</f>
        <v>0</v>
      </c>
      <c r="BI1607" s="204">
        <f>IF(N1607="nulová",J1607,0)</f>
        <v>0</v>
      </c>
      <c r="BJ1607" s="24" t="s">
        <v>134</v>
      </c>
      <c r="BK1607" s="204">
        <f>ROUND(I1607*H1607,2)</f>
        <v>0</v>
      </c>
      <c r="BL1607" s="24" t="s">
        <v>133</v>
      </c>
      <c r="BM1607" s="24" t="s">
        <v>1953</v>
      </c>
    </row>
    <row r="1608" spans="2:65" s="1" customFormat="1" ht="13.5">
      <c r="B1608" s="41"/>
      <c r="C1608" s="63"/>
      <c r="D1608" s="208" t="s">
        <v>135</v>
      </c>
      <c r="E1608" s="63"/>
      <c r="F1608" s="209" t="s">
        <v>7383</v>
      </c>
      <c r="G1608" s="63"/>
      <c r="H1608" s="63"/>
      <c r="I1608" s="163"/>
      <c r="J1608" s="63"/>
      <c r="K1608" s="63"/>
      <c r="L1608" s="61"/>
      <c r="M1608" s="207"/>
      <c r="N1608" s="42"/>
      <c r="O1608" s="42"/>
      <c r="P1608" s="42"/>
      <c r="Q1608" s="42"/>
      <c r="R1608" s="42"/>
      <c r="S1608" s="42"/>
      <c r="T1608" s="78"/>
      <c r="AT1608" s="24" t="s">
        <v>135</v>
      </c>
      <c r="AU1608" s="24" t="s">
        <v>134</v>
      </c>
    </row>
    <row r="1609" spans="2:65" s="13" customFormat="1" ht="13.5">
      <c r="B1609" s="237"/>
      <c r="C1609" s="238"/>
      <c r="D1609" s="208" t="s">
        <v>171</v>
      </c>
      <c r="E1609" s="239" t="s">
        <v>21</v>
      </c>
      <c r="F1609" s="240" t="s">
        <v>7288</v>
      </c>
      <c r="G1609" s="238"/>
      <c r="H1609" s="241" t="s">
        <v>21</v>
      </c>
      <c r="I1609" s="242"/>
      <c r="J1609" s="238"/>
      <c r="K1609" s="238"/>
      <c r="L1609" s="243"/>
      <c r="M1609" s="244"/>
      <c r="N1609" s="245"/>
      <c r="O1609" s="245"/>
      <c r="P1609" s="245"/>
      <c r="Q1609" s="245"/>
      <c r="R1609" s="245"/>
      <c r="S1609" s="245"/>
      <c r="T1609" s="246"/>
      <c r="AT1609" s="247" t="s">
        <v>171</v>
      </c>
      <c r="AU1609" s="247" t="s">
        <v>134</v>
      </c>
      <c r="AV1609" s="13" t="s">
        <v>78</v>
      </c>
      <c r="AW1609" s="13" t="s">
        <v>33</v>
      </c>
      <c r="AX1609" s="13" t="s">
        <v>70</v>
      </c>
      <c r="AY1609" s="247" t="s">
        <v>126</v>
      </c>
    </row>
    <row r="1610" spans="2:65" s="13" customFormat="1" ht="13.5">
      <c r="B1610" s="237"/>
      <c r="C1610" s="238"/>
      <c r="D1610" s="208" t="s">
        <v>171</v>
      </c>
      <c r="E1610" s="239" t="s">
        <v>21</v>
      </c>
      <c r="F1610" s="240" t="s">
        <v>7384</v>
      </c>
      <c r="G1610" s="238"/>
      <c r="H1610" s="241" t="s">
        <v>21</v>
      </c>
      <c r="I1610" s="242"/>
      <c r="J1610" s="238"/>
      <c r="K1610" s="238"/>
      <c r="L1610" s="243"/>
      <c r="M1610" s="244"/>
      <c r="N1610" s="245"/>
      <c r="O1610" s="245"/>
      <c r="P1610" s="245"/>
      <c r="Q1610" s="245"/>
      <c r="R1610" s="245"/>
      <c r="S1610" s="245"/>
      <c r="T1610" s="246"/>
      <c r="AT1610" s="247" t="s">
        <v>171</v>
      </c>
      <c r="AU1610" s="247" t="s">
        <v>134</v>
      </c>
      <c r="AV1610" s="13" t="s">
        <v>78</v>
      </c>
      <c r="AW1610" s="13" t="s">
        <v>33</v>
      </c>
      <c r="AX1610" s="13" t="s">
        <v>70</v>
      </c>
      <c r="AY1610" s="247" t="s">
        <v>126</v>
      </c>
    </row>
    <row r="1611" spans="2:65" s="11" customFormat="1" ht="13.5">
      <c r="B1611" s="210"/>
      <c r="C1611" s="211"/>
      <c r="D1611" s="208" t="s">
        <v>171</v>
      </c>
      <c r="E1611" s="212" t="s">
        <v>21</v>
      </c>
      <c r="F1611" s="213" t="s">
        <v>7385</v>
      </c>
      <c r="G1611" s="211"/>
      <c r="H1611" s="214">
        <v>59</v>
      </c>
      <c r="I1611" s="215"/>
      <c r="J1611" s="211"/>
      <c r="K1611" s="211"/>
      <c r="L1611" s="216"/>
      <c r="M1611" s="217"/>
      <c r="N1611" s="218"/>
      <c r="O1611" s="218"/>
      <c r="P1611" s="218"/>
      <c r="Q1611" s="218"/>
      <c r="R1611" s="218"/>
      <c r="S1611" s="218"/>
      <c r="T1611" s="219"/>
      <c r="AT1611" s="220" t="s">
        <v>171</v>
      </c>
      <c r="AU1611" s="220" t="s">
        <v>134</v>
      </c>
      <c r="AV1611" s="11" t="s">
        <v>134</v>
      </c>
      <c r="AW1611" s="11" t="s">
        <v>33</v>
      </c>
      <c r="AX1611" s="11" t="s">
        <v>70</v>
      </c>
      <c r="AY1611" s="220" t="s">
        <v>126</v>
      </c>
    </row>
    <row r="1612" spans="2:65" s="12" customFormat="1" ht="13.5">
      <c r="B1612" s="221"/>
      <c r="C1612" s="222"/>
      <c r="D1612" s="205" t="s">
        <v>171</v>
      </c>
      <c r="E1612" s="248" t="s">
        <v>21</v>
      </c>
      <c r="F1612" s="249" t="s">
        <v>174</v>
      </c>
      <c r="G1612" s="222"/>
      <c r="H1612" s="250">
        <v>59</v>
      </c>
      <c r="I1612" s="226"/>
      <c r="J1612" s="222"/>
      <c r="K1612" s="222"/>
      <c r="L1612" s="227"/>
      <c r="M1612" s="228"/>
      <c r="N1612" s="229"/>
      <c r="O1612" s="229"/>
      <c r="P1612" s="229"/>
      <c r="Q1612" s="229"/>
      <c r="R1612" s="229"/>
      <c r="S1612" s="229"/>
      <c r="T1612" s="230"/>
      <c r="AT1612" s="231" t="s">
        <v>171</v>
      </c>
      <c r="AU1612" s="231" t="s">
        <v>134</v>
      </c>
      <c r="AV1612" s="12" t="s">
        <v>133</v>
      </c>
      <c r="AW1612" s="12" t="s">
        <v>33</v>
      </c>
      <c r="AX1612" s="12" t="s">
        <v>78</v>
      </c>
      <c r="AY1612" s="231" t="s">
        <v>126</v>
      </c>
    </row>
    <row r="1613" spans="2:65" s="1" customFormat="1" ht="22.5" customHeight="1">
      <c r="B1613" s="41"/>
      <c r="C1613" s="193" t="s">
        <v>1956</v>
      </c>
      <c r="D1613" s="193" t="s">
        <v>129</v>
      </c>
      <c r="E1613" s="194" t="s">
        <v>7386</v>
      </c>
      <c r="F1613" s="195" t="s">
        <v>7387</v>
      </c>
      <c r="G1613" s="196" t="s">
        <v>489</v>
      </c>
      <c r="H1613" s="197">
        <v>1</v>
      </c>
      <c r="I1613" s="198"/>
      <c r="J1613" s="199">
        <f>ROUND(I1613*H1613,2)</f>
        <v>0</v>
      </c>
      <c r="K1613" s="195" t="s">
        <v>160</v>
      </c>
      <c r="L1613" s="61"/>
      <c r="M1613" s="200" t="s">
        <v>21</v>
      </c>
      <c r="N1613" s="201" t="s">
        <v>42</v>
      </c>
      <c r="O1613" s="42"/>
      <c r="P1613" s="202">
        <f>O1613*H1613</f>
        <v>0</v>
      </c>
      <c r="Q1613" s="202">
        <v>0</v>
      </c>
      <c r="R1613" s="202">
        <f>Q1613*H1613</f>
        <v>0</v>
      </c>
      <c r="S1613" s="202">
        <v>0</v>
      </c>
      <c r="T1613" s="203">
        <f>S1613*H1613</f>
        <v>0</v>
      </c>
      <c r="AR1613" s="24" t="s">
        <v>133</v>
      </c>
      <c r="AT1613" s="24" t="s">
        <v>129</v>
      </c>
      <c r="AU1613" s="24" t="s">
        <v>134</v>
      </c>
      <c r="AY1613" s="24" t="s">
        <v>126</v>
      </c>
      <c r="BE1613" s="204">
        <f>IF(N1613="základní",J1613,0)</f>
        <v>0</v>
      </c>
      <c r="BF1613" s="204">
        <f>IF(N1613="snížená",J1613,0)</f>
        <v>0</v>
      </c>
      <c r="BG1613" s="204">
        <f>IF(N1613="zákl. přenesená",J1613,0)</f>
        <v>0</v>
      </c>
      <c r="BH1613" s="204">
        <f>IF(N1613="sníž. přenesená",J1613,0)</f>
        <v>0</v>
      </c>
      <c r="BI1613" s="204">
        <f>IF(N1613="nulová",J1613,0)</f>
        <v>0</v>
      </c>
      <c r="BJ1613" s="24" t="s">
        <v>134</v>
      </c>
      <c r="BK1613" s="204">
        <f>ROUND(I1613*H1613,2)</f>
        <v>0</v>
      </c>
      <c r="BL1613" s="24" t="s">
        <v>133</v>
      </c>
      <c r="BM1613" s="24" t="s">
        <v>1959</v>
      </c>
    </row>
    <row r="1614" spans="2:65" s="1" customFormat="1" ht="13.5">
      <c r="B1614" s="41"/>
      <c r="C1614" s="63"/>
      <c r="D1614" s="205" t="s">
        <v>135</v>
      </c>
      <c r="E1614" s="63"/>
      <c r="F1614" s="206" t="s">
        <v>7388</v>
      </c>
      <c r="G1614" s="63"/>
      <c r="H1614" s="63"/>
      <c r="I1614" s="163"/>
      <c r="J1614" s="63"/>
      <c r="K1614" s="63"/>
      <c r="L1614" s="61"/>
      <c r="M1614" s="207"/>
      <c r="N1614" s="42"/>
      <c r="O1614" s="42"/>
      <c r="P1614" s="42"/>
      <c r="Q1614" s="42"/>
      <c r="R1614" s="42"/>
      <c r="S1614" s="42"/>
      <c r="T1614" s="78"/>
      <c r="AT1614" s="24" t="s">
        <v>135</v>
      </c>
      <c r="AU1614" s="24" t="s">
        <v>134</v>
      </c>
    </row>
    <row r="1615" spans="2:65" s="1" customFormat="1" ht="22.5" customHeight="1">
      <c r="B1615" s="41"/>
      <c r="C1615" s="193" t="s">
        <v>1230</v>
      </c>
      <c r="D1615" s="193" t="s">
        <v>129</v>
      </c>
      <c r="E1615" s="194" t="s">
        <v>7389</v>
      </c>
      <c r="F1615" s="195" t="s">
        <v>7390</v>
      </c>
      <c r="G1615" s="196" t="s">
        <v>489</v>
      </c>
      <c r="H1615" s="197">
        <v>13</v>
      </c>
      <c r="I1615" s="198"/>
      <c r="J1615" s="199">
        <f>ROUND(I1615*H1615,2)</f>
        <v>0</v>
      </c>
      <c r="K1615" s="195" t="s">
        <v>21</v>
      </c>
      <c r="L1615" s="61"/>
      <c r="M1615" s="200" t="s">
        <v>21</v>
      </c>
      <c r="N1615" s="201" t="s">
        <v>42</v>
      </c>
      <c r="O1615" s="42"/>
      <c r="P1615" s="202">
        <f>O1615*H1615</f>
        <v>0</v>
      </c>
      <c r="Q1615" s="202">
        <v>0</v>
      </c>
      <c r="R1615" s="202">
        <f>Q1615*H1615</f>
        <v>0</v>
      </c>
      <c r="S1615" s="202">
        <v>0</v>
      </c>
      <c r="T1615" s="203">
        <f>S1615*H1615</f>
        <v>0</v>
      </c>
      <c r="AR1615" s="24" t="s">
        <v>133</v>
      </c>
      <c r="AT1615" s="24" t="s">
        <v>129</v>
      </c>
      <c r="AU1615" s="24" t="s">
        <v>134</v>
      </c>
      <c r="AY1615" s="24" t="s">
        <v>126</v>
      </c>
      <c r="BE1615" s="204">
        <f>IF(N1615="základní",J1615,0)</f>
        <v>0</v>
      </c>
      <c r="BF1615" s="204">
        <f>IF(N1615="snížená",J1615,0)</f>
        <v>0</v>
      </c>
      <c r="BG1615" s="204">
        <f>IF(N1615="zákl. přenesená",J1615,0)</f>
        <v>0</v>
      </c>
      <c r="BH1615" s="204">
        <f>IF(N1615="sníž. přenesená",J1615,0)</f>
        <v>0</v>
      </c>
      <c r="BI1615" s="204">
        <f>IF(N1615="nulová",J1615,0)</f>
        <v>0</v>
      </c>
      <c r="BJ1615" s="24" t="s">
        <v>134</v>
      </c>
      <c r="BK1615" s="204">
        <f>ROUND(I1615*H1615,2)</f>
        <v>0</v>
      </c>
      <c r="BL1615" s="24" t="s">
        <v>133</v>
      </c>
      <c r="BM1615" s="24" t="s">
        <v>1963</v>
      </c>
    </row>
    <row r="1616" spans="2:65" s="1" customFormat="1" ht="13.5">
      <c r="B1616" s="41"/>
      <c r="C1616" s="63"/>
      <c r="D1616" s="205" t="s">
        <v>135</v>
      </c>
      <c r="E1616" s="63"/>
      <c r="F1616" s="206" t="s">
        <v>7391</v>
      </c>
      <c r="G1616" s="63"/>
      <c r="H1616" s="63"/>
      <c r="I1616" s="163"/>
      <c r="J1616" s="63"/>
      <c r="K1616" s="63"/>
      <c r="L1616" s="61"/>
      <c r="M1616" s="207"/>
      <c r="N1616" s="42"/>
      <c r="O1616" s="42"/>
      <c r="P1616" s="42"/>
      <c r="Q1616" s="42"/>
      <c r="R1616" s="42"/>
      <c r="S1616" s="42"/>
      <c r="T1616" s="78"/>
      <c r="AT1616" s="24" t="s">
        <v>135</v>
      </c>
      <c r="AU1616" s="24" t="s">
        <v>134</v>
      </c>
    </row>
    <row r="1617" spans="2:65" s="1" customFormat="1" ht="22.5" customHeight="1">
      <c r="B1617" s="41"/>
      <c r="C1617" s="193" t="s">
        <v>1965</v>
      </c>
      <c r="D1617" s="193" t="s">
        <v>129</v>
      </c>
      <c r="E1617" s="194" t="s">
        <v>7392</v>
      </c>
      <c r="F1617" s="195" t="s">
        <v>7393</v>
      </c>
      <c r="G1617" s="196" t="s">
        <v>489</v>
      </c>
      <c r="H1617" s="197">
        <v>11</v>
      </c>
      <c r="I1617" s="198"/>
      <c r="J1617" s="199">
        <f>ROUND(I1617*H1617,2)</f>
        <v>0</v>
      </c>
      <c r="K1617" s="195" t="s">
        <v>21</v>
      </c>
      <c r="L1617" s="61"/>
      <c r="M1617" s="200" t="s">
        <v>21</v>
      </c>
      <c r="N1617" s="201" t="s">
        <v>42</v>
      </c>
      <c r="O1617" s="42"/>
      <c r="P1617" s="202">
        <f>O1617*H1617</f>
        <v>0</v>
      </c>
      <c r="Q1617" s="202">
        <v>0</v>
      </c>
      <c r="R1617" s="202">
        <f>Q1617*H1617</f>
        <v>0</v>
      </c>
      <c r="S1617" s="202">
        <v>0</v>
      </c>
      <c r="T1617" s="203">
        <f>S1617*H1617</f>
        <v>0</v>
      </c>
      <c r="AR1617" s="24" t="s">
        <v>133</v>
      </c>
      <c r="AT1617" s="24" t="s">
        <v>129</v>
      </c>
      <c r="AU1617" s="24" t="s">
        <v>134</v>
      </c>
      <c r="AY1617" s="24" t="s">
        <v>126</v>
      </c>
      <c r="BE1617" s="204">
        <f>IF(N1617="základní",J1617,0)</f>
        <v>0</v>
      </c>
      <c r="BF1617" s="204">
        <f>IF(N1617="snížená",J1617,0)</f>
        <v>0</v>
      </c>
      <c r="BG1617" s="204">
        <f>IF(N1617="zákl. přenesená",J1617,0)</f>
        <v>0</v>
      </c>
      <c r="BH1617" s="204">
        <f>IF(N1617="sníž. přenesená",J1617,0)</f>
        <v>0</v>
      </c>
      <c r="BI1617" s="204">
        <f>IF(N1617="nulová",J1617,0)</f>
        <v>0</v>
      </c>
      <c r="BJ1617" s="24" t="s">
        <v>134</v>
      </c>
      <c r="BK1617" s="204">
        <f>ROUND(I1617*H1617,2)</f>
        <v>0</v>
      </c>
      <c r="BL1617" s="24" t="s">
        <v>133</v>
      </c>
      <c r="BM1617" s="24" t="s">
        <v>1968</v>
      </c>
    </row>
    <row r="1618" spans="2:65" s="1" customFormat="1" ht="13.5">
      <c r="B1618" s="41"/>
      <c r="C1618" s="63"/>
      <c r="D1618" s="205" t="s">
        <v>135</v>
      </c>
      <c r="E1618" s="63"/>
      <c r="F1618" s="206" t="s">
        <v>7394</v>
      </c>
      <c r="G1618" s="63"/>
      <c r="H1618" s="63"/>
      <c r="I1618" s="163"/>
      <c r="J1618" s="63"/>
      <c r="K1618" s="63"/>
      <c r="L1618" s="61"/>
      <c r="M1618" s="207"/>
      <c r="N1618" s="42"/>
      <c r="O1618" s="42"/>
      <c r="P1618" s="42"/>
      <c r="Q1618" s="42"/>
      <c r="R1618" s="42"/>
      <c r="S1618" s="42"/>
      <c r="T1618" s="78"/>
      <c r="AT1618" s="24" t="s">
        <v>135</v>
      </c>
      <c r="AU1618" s="24" t="s">
        <v>134</v>
      </c>
    </row>
    <row r="1619" spans="2:65" s="1" customFormat="1" ht="22.5" customHeight="1">
      <c r="B1619" s="41"/>
      <c r="C1619" s="193" t="s">
        <v>1235</v>
      </c>
      <c r="D1619" s="193" t="s">
        <v>129</v>
      </c>
      <c r="E1619" s="194" t="s">
        <v>7395</v>
      </c>
      <c r="F1619" s="195" t="s">
        <v>7396</v>
      </c>
      <c r="G1619" s="196" t="s">
        <v>489</v>
      </c>
      <c r="H1619" s="197">
        <v>2</v>
      </c>
      <c r="I1619" s="198"/>
      <c r="J1619" s="199">
        <f>ROUND(I1619*H1619,2)</f>
        <v>0</v>
      </c>
      <c r="K1619" s="195" t="s">
        <v>21</v>
      </c>
      <c r="L1619" s="61"/>
      <c r="M1619" s="200" t="s">
        <v>21</v>
      </c>
      <c r="N1619" s="201" t="s">
        <v>42</v>
      </c>
      <c r="O1619" s="42"/>
      <c r="P1619" s="202">
        <f>O1619*H1619</f>
        <v>0</v>
      </c>
      <c r="Q1619" s="202">
        <v>0</v>
      </c>
      <c r="R1619" s="202">
        <f>Q1619*H1619</f>
        <v>0</v>
      </c>
      <c r="S1619" s="202">
        <v>0</v>
      </c>
      <c r="T1619" s="203">
        <f>S1619*H1619</f>
        <v>0</v>
      </c>
      <c r="AR1619" s="24" t="s">
        <v>133</v>
      </c>
      <c r="AT1619" s="24" t="s">
        <v>129</v>
      </c>
      <c r="AU1619" s="24" t="s">
        <v>134</v>
      </c>
      <c r="AY1619" s="24" t="s">
        <v>126</v>
      </c>
      <c r="BE1619" s="204">
        <f>IF(N1619="základní",J1619,0)</f>
        <v>0</v>
      </c>
      <c r="BF1619" s="204">
        <f>IF(N1619="snížená",J1619,0)</f>
        <v>0</v>
      </c>
      <c r="BG1619" s="204">
        <f>IF(N1619="zákl. přenesená",J1619,0)</f>
        <v>0</v>
      </c>
      <c r="BH1619" s="204">
        <f>IF(N1619="sníž. přenesená",J1619,0)</f>
        <v>0</v>
      </c>
      <c r="BI1619" s="204">
        <f>IF(N1619="nulová",J1619,0)</f>
        <v>0</v>
      </c>
      <c r="BJ1619" s="24" t="s">
        <v>134</v>
      </c>
      <c r="BK1619" s="204">
        <f>ROUND(I1619*H1619,2)</f>
        <v>0</v>
      </c>
      <c r="BL1619" s="24" t="s">
        <v>133</v>
      </c>
      <c r="BM1619" s="24" t="s">
        <v>1975</v>
      </c>
    </row>
    <row r="1620" spans="2:65" s="1" customFormat="1" ht="13.5">
      <c r="B1620" s="41"/>
      <c r="C1620" s="63"/>
      <c r="D1620" s="208" t="s">
        <v>135</v>
      </c>
      <c r="E1620" s="63"/>
      <c r="F1620" s="209" t="s">
        <v>7397</v>
      </c>
      <c r="G1620" s="63"/>
      <c r="H1620" s="63"/>
      <c r="I1620" s="163"/>
      <c r="J1620" s="63"/>
      <c r="K1620" s="63"/>
      <c r="L1620" s="61"/>
      <c r="M1620" s="207"/>
      <c r="N1620" s="42"/>
      <c r="O1620" s="42"/>
      <c r="P1620" s="42"/>
      <c r="Q1620" s="42"/>
      <c r="R1620" s="42"/>
      <c r="S1620" s="42"/>
      <c r="T1620" s="78"/>
      <c r="AT1620" s="24" t="s">
        <v>135</v>
      </c>
      <c r="AU1620" s="24" t="s">
        <v>134</v>
      </c>
    </row>
    <row r="1621" spans="2:65" s="13" customFormat="1" ht="13.5">
      <c r="B1621" s="237"/>
      <c r="C1621" s="238"/>
      <c r="D1621" s="208" t="s">
        <v>171</v>
      </c>
      <c r="E1621" s="239" t="s">
        <v>21</v>
      </c>
      <c r="F1621" s="240" t="s">
        <v>7398</v>
      </c>
      <c r="G1621" s="238"/>
      <c r="H1621" s="241" t="s">
        <v>21</v>
      </c>
      <c r="I1621" s="242"/>
      <c r="J1621" s="238"/>
      <c r="K1621" s="238"/>
      <c r="L1621" s="243"/>
      <c r="M1621" s="244"/>
      <c r="N1621" s="245"/>
      <c r="O1621" s="245"/>
      <c r="P1621" s="245"/>
      <c r="Q1621" s="245"/>
      <c r="R1621" s="245"/>
      <c r="S1621" s="245"/>
      <c r="T1621" s="246"/>
      <c r="AT1621" s="247" t="s">
        <v>171</v>
      </c>
      <c r="AU1621" s="247" t="s">
        <v>134</v>
      </c>
      <c r="AV1621" s="13" t="s">
        <v>78</v>
      </c>
      <c r="AW1621" s="13" t="s">
        <v>33</v>
      </c>
      <c r="AX1621" s="13" t="s">
        <v>70</v>
      </c>
      <c r="AY1621" s="247" t="s">
        <v>126</v>
      </c>
    </row>
    <row r="1622" spans="2:65" s="11" customFormat="1" ht="13.5">
      <c r="B1622" s="210"/>
      <c r="C1622" s="211"/>
      <c r="D1622" s="208" t="s">
        <v>171</v>
      </c>
      <c r="E1622" s="212" t="s">
        <v>21</v>
      </c>
      <c r="F1622" s="213" t="s">
        <v>7399</v>
      </c>
      <c r="G1622" s="211"/>
      <c r="H1622" s="214">
        <v>2</v>
      </c>
      <c r="I1622" s="215"/>
      <c r="J1622" s="211"/>
      <c r="K1622" s="211"/>
      <c r="L1622" s="216"/>
      <c r="M1622" s="217"/>
      <c r="N1622" s="218"/>
      <c r="O1622" s="218"/>
      <c r="P1622" s="218"/>
      <c r="Q1622" s="218"/>
      <c r="R1622" s="218"/>
      <c r="S1622" s="218"/>
      <c r="T1622" s="219"/>
      <c r="AT1622" s="220" t="s">
        <v>171</v>
      </c>
      <c r="AU1622" s="220" t="s">
        <v>134</v>
      </c>
      <c r="AV1622" s="11" t="s">
        <v>134</v>
      </c>
      <c r="AW1622" s="11" t="s">
        <v>33</v>
      </c>
      <c r="AX1622" s="11" t="s">
        <v>70</v>
      </c>
      <c r="AY1622" s="220" t="s">
        <v>126</v>
      </c>
    </row>
    <row r="1623" spans="2:65" s="12" customFormat="1" ht="13.5">
      <c r="B1623" s="221"/>
      <c r="C1623" s="222"/>
      <c r="D1623" s="205" t="s">
        <v>171</v>
      </c>
      <c r="E1623" s="248" t="s">
        <v>21</v>
      </c>
      <c r="F1623" s="249" t="s">
        <v>174</v>
      </c>
      <c r="G1623" s="222"/>
      <c r="H1623" s="250">
        <v>2</v>
      </c>
      <c r="I1623" s="226"/>
      <c r="J1623" s="222"/>
      <c r="K1623" s="222"/>
      <c r="L1623" s="227"/>
      <c r="M1623" s="228"/>
      <c r="N1623" s="229"/>
      <c r="O1623" s="229"/>
      <c r="P1623" s="229"/>
      <c r="Q1623" s="229"/>
      <c r="R1623" s="229"/>
      <c r="S1623" s="229"/>
      <c r="T1623" s="230"/>
      <c r="AT1623" s="231" t="s">
        <v>171</v>
      </c>
      <c r="AU1623" s="231" t="s">
        <v>134</v>
      </c>
      <c r="AV1623" s="12" t="s">
        <v>133</v>
      </c>
      <c r="AW1623" s="12" t="s">
        <v>33</v>
      </c>
      <c r="AX1623" s="12" t="s">
        <v>78</v>
      </c>
      <c r="AY1623" s="231" t="s">
        <v>126</v>
      </c>
    </row>
    <row r="1624" spans="2:65" s="1" customFormat="1" ht="22.5" customHeight="1">
      <c r="B1624" s="41"/>
      <c r="C1624" s="193" t="s">
        <v>1977</v>
      </c>
      <c r="D1624" s="193" t="s">
        <v>129</v>
      </c>
      <c r="E1624" s="194" t="s">
        <v>7400</v>
      </c>
      <c r="F1624" s="195" t="s">
        <v>7401</v>
      </c>
      <c r="G1624" s="196" t="s">
        <v>169</v>
      </c>
      <c r="H1624" s="197">
        <v>22</v>
      </c>
      <c r="I1624" s="198"/>
      <c r="J1624" s="199">
        <f>ROUND(I1624*H1624,2)</f>
        <v>0</v>
      </c>
      <c r="K1624" s="195" t="s">
        <v>160</v>
      </c>
      <c r="L1624" s="61"/>
      <c r="M1624" s="200" t="s">
        <v>21</v>
      </c>
      <c r="N1624" s="201" t="s">
        <v>42</v>
      </c>
      <c r="O1624" s="42"/>
      <c r="P1624" s="202">
        <f>O1624*H1624</f>
        <v>0</v>
      </c>
      <c r="Q1624" s="202">
        <v>0</v>
      </c>
      <c r="R1624" s="202">
        <f>Q1624*H1624</f>
        <v>0</v>
      </c>
      <c r="S1624" s="202">
        <v>0</v>
      </c>
      <c r="T1624" s="203">
        <f>S1624*H1624</f>
        <v>0</v>
      </c>
      <c r="AR1624" s="24" t="s">
        <v>133</v>
      </c>
      <c r="AT1624" s="24" t="s">
        <v>129</v>
      </c>
      <c r="AU1624" s="24" t="s">
        <v>134</v>
      </c>
      <c r="AY1624" s="24" t="s">
        <v>126</v>
      </c>
      <c r="BE1624" s="204">
        <f>IF(N1624="základní",J1624,0)</f>
        <v>0</v>
      </c>
      <c r="BF1624" s="204">
        <f>IF(N1624="snížená",J1624,0)</f>
        <v>0</v>
      </c>
      <c r="BG1624" s="204">
        <f>IF(N1624="zákl. přenesená",J1624,0)</f>
        <v>0</v>
      </c>
      <c r="BH1624" s="204">
        <f>IF(N1624="sníž. přenesená",J1624,0)</f>
        <v>0</v>
      </c>
      <c r="BI1624" s="204">
        <f>IF(N1624="nulová",J1624,0)</f>
        <v>0</v>
      </c>
      <c r="BJ1624" s="24" t="s">
        <v>134</v>
      </c>
      <c r="BK1624" s="204">
        <f>ROUND(I1624*H1624,2)</f>
        <v>0</v>
      </c>
      <c r="BL1624" s="24" t="s">
        <v>133</v>
      </c>
      <c r="BM1624" s="24" t="s">
        <v>1980</v>
      </c>
    </row>
    <row r="1625" spans="2:65" s="1" customFormat="1" ht="13.5">
      <c r="B1625" s="41"/>
      <c r="C1625" s="63"/>
      <c r="D1625" s="205" t="s">
        <v>135</v>
      </c>
      <c r="E1625" s="63"/>
      <c r="F1625" s="206" t="s">
        <v>7402</v>
      </c>
      <c r="G1625" s="63"/>
      <c r="H1625" s="63"/>
      <c r="I1625" s="163"/>
      <c r="J1625" s="63"/>
      <c r="K1625" s="63"/>
      <c r="L1625" s="61"/>
      <c r="M1625" s="207"/>
      <c r="N1625" s="42"/>
      <c r="O1625" s="42"/>
      <c r="P1625" s="42"/>
      <c r="Q1625" s="42"/>
      <c r="R1625" s="42"/>
      <c r="S1625" s="42"/>
      <c r="T1625" s="78"/>
      <c r="AT1625" s="24" t="s">
        <v>135</v>
      </c>
      <c r="AU1625" s="24" t="s">
        <v>134</v>
      </c>
    </row>
    <row r="1626" spans="2:65" s="1" customFormat="1" ht="22.5" customHeight="1">
      <c r="B1626" s="41"/>
      <c r="C1626" s="193" t="s">
        <v>1309</v>
      </c>
      <c r="D1626" s="193" t="s">
        <v>129</v>
      </c>
      <c r="E1626" s="194" t="s">
        <v>7403</v>
      </c>
      <c r="F1626" s="195" t="s">
        <v>7404</v>
      </c>
      <c r="G1626" s="196" t="s">
        <v>169</v>
      </c>
      <c r="H1626" s="197">
        <v>90</v>
      </c>
      <c r="I1626" s="198"/>
      <c r="J1626" s="199">
        <f>ROUND(I1626*H1626,2)</f>
        <v>0</v>
      </c>
      <c r="K1626" s="195" t="s">
        <v>21</v>
      </c>
      <c r="L1626" s="61"/>
      <c r="M1626" s="200" t="s">
        <v>21</v>
      </c>
      <c r="N1626" s="201" t="s">
        <v>42</v>
      </c>
      <c r="O1626" s="42"/>
      <c r="P1626" s="202">
        <f>O1626*H1626</f>
        <v>0</v>
      </c>
      <c r="Q1626" s="202">
        <v>0</v>
      </c>
      <c r="R1626" s="202">
        <f>Q1626*H1626</f>
        <v>0</v>
      </c>
      <c r="S1626" s="202">
        <v>0</v>
      </c>
      <c r="T1626" s="203">
        <f>S1626*H1626</f>
        <v>0</v>
      </c>
      <c r="AR1626" s="24" t="s">
        <v>133</v>
      </c>
      <c r="AT1626" s="24" t="s">
        <v>129</v>
      </c>
      <c r="AU1626" s="24" t="s">
        <v>134</v>
      </c>
      <c r="AY1626" s="24" t="s">
        <v>126</v>
      </c>
      <c r="BE1626" s="204">
        <f>IF(N1626="základní",J1626,0)</f>
        <v>0</v>
      </c>
      <c r="BF1626" s="204">
        <f>IF(N1626="snížená",J1626,0)</f>
        <v>0</v>
      </c>
      <c r="BG1626" s="204">
        <f>IF(N1626="zákl. přenesená",J1626,0)</f>
        <v>0</v>
      </c>
      <c r="BH1626" s="204">
        <f>IF(N1626="sníž. přenesená",J1626,0)</f>
        <v>0</v>
      </c>
      <c r="BI1626" s="204">
        <f>IF(N1626="nulová",J1626,0)</f>
        <v>0</v>
      </c>
      <c r="BJ1626" s="24" t="s">
        <v>134</v>
      </c>
      <c r="BK1626" s="204">
        <f>ROUND(I1626*H1626,2)</f>
        <v>0</v>
      </c>
      <c r="BL1626" s="24" t="s">
        <v>133</v>
      </c>
      <c r="BM1626" s="24" t="s">
        <v>1985</v>
      </c>
    </row>
    <row r="1627" spans="2:65" s="1" customFormat="1" ht="13.5">
      <c r="B1627" s="41"/>
      <c r="C1627" s="63"/>
      <c r="D1627" s="205" t="s">
        <v>135</v>
      </c>
      <c r="E1627" s="63"/>
      <c r="F1627" s="206" t="s">
        <v>7405</v>
      </c>
      <c r="G1627" s="63"/>
      <c r="H1627" s="63"/>
      <c r="I1627" s="163"/>
      <c r="J1627" s="63"/>
      <c r="K1627" s="63"/>
      <c r="L1627" s="61"/>
      <c r="M1627" s="207"/>
      <c r="N1627" s="42"/>
      <c r="O1627" s="42"/>
      <c r="P1627" s="42"/>
      <c r="Q1627" s="42"/>
      <c r="R1627" s="42"/>
      <c r="S1627" s="42"/>
      <c r="T1627" s="78"/>
      <c r="AT1627" s="24" t="s">
        <v>135</v>
      </c>
      <c r="AU1627" s="24" t="s">
        <v>134</v>
      </c>
    </row>
    <row r="1628" spans="2:65" s="1" customFormat="1" ht="31.5" customHeight="1">
      <c r="B1628" s="41"/>
      <c r="C1628" s="193" t="s">
        <v>1989</v>
      </c>
      <c r="D1628" s="193" t="s">
        <v>129</v>
      </c>
      <c r="E1628" s="194" t="s">
        <v>7406</v>
      </c>
      <c r="F1628" s="195" t="s">
        <v>7407</v>
      </c>
      <c r="G1628" s="196" t="s">
        <v>489</v>
      </c>
      <c r="H1628" s="197">
        <v>1</v>
      </c>
      <c r="I1628" s="198"/>
      <c r="J1628" s="199">
        <f>ROUND(I1628*H1628,2)</f>
        <v>0</v>
      </c>
      <c r="K1628" s="195" t="s">
        <v>21</v>
      </c>
      <c r="L1628" s="61"/>
      <c r="M1628" s="200" t="s">
        <v>21</v>
      </c>
      <c r="N1628" s="201" t="s">
        <v>42</v>
      </c>
      <c r="O1628" s="42"/>
      <c r="P1628" s="202">
        <f>O1628*H1628</f>
        <v>0</v>
      </c>
      <c r="Q1628" s="202">
        <v>0</v>
      </c>
      <c r="R1628" s="202">
        <f>Q1628*H1628</f>
        <v>0</v>
      </c>
      <c r="S1628" s="202">
        <v>0</v>
      </c>
      <c r="T1628" s="203">
        <f>S1628*H1628</f>
        <v>0</v>
      </c>
      <c r="AR1628" s="24" t="s">
        <v>133</v>
      </c>
      <c r="AT1628" s="24" t="s">
        <v>129</v>
      </c>
      <c r="AU1628" s="24" t="s">
        <v>134</v>
      </c>
      <c r="AY1628" s="24" t="s">
        <v>126</v>
      </c>
      <c r="BE1628" s="204">
        <f>IF(N1628="základní",J1628,0)</f>
        <v>0</v>
      </c>
      <c r="BF1628" s="204">
        <f>IF(N1628="snížená",J1628,0)</f>
        <v>0</v>
      </c>
      <c r="BG1628" s="204">
        <f>IF(N1628="zákl. přenesená",J1628,0)</f>
        <v>0</v>
      </c>
      <c r="BH1628" s="204">
        <f>IF(N1628="sníž. přenesená",J1628,0)</f>
        <v>0</v>
      </c>
      <c r="BI1628" s="204">
        <f>IF(N1628="nulová",J1628,0)</f>
        <v>0</v>
      </c>
      <c r="BJ1628" s="24" t="s">
        <v>134</v>
      </c>
      <c r="BK1628" s="204">
        <f>ROUND(I1628*H1628,2)</f>
        <v>0</v>
      </c>
      <c r="BL1628" s="24" t="s">
        <v>133</v>
      </c>
      <c r="BM1628" s="24" t="s">
        <v>1992</v>
      </c>
    </row>
    <row r="1629" spans="2:65" s="1" customFormat="1" ht="13.5">
      <c r="B1629" s="41"/>
      <c r="C1629" s="63"/>
      <c r="D1629" s="205" t="s">
        <v>135</v>
      </c>
      <c r="E1629" s="63"/>
      <c r="F1629" s="206" t="s">
        <v>7408</v>
      </c>
      <c r="G1629" s="63"/>
      <c r="H1629" s="63"/>
      <c r="I1629" s="163"/>
      <c r="J1629" s="63"/>
      <c r="K1629" s="63"/>
      <c r="L1629" s="61"/>
      <c r="M1629" s="207"/>
      <c r="N1629" s="42"/>
      <c r="O1629" s="42"/>
      <c r="P1629" s="42"/>
      <c r="Q1629" s="42"/>
      <c r="R1629" s="42"/>
      <c r="S1629" s="42"/>
      <c r="T1629" s="78"/>
      <c r="AT1629" s="24" t="s">
        <v>135</v>
      </c>
      <c r="AU1629" s="24" t="s">
        <v>134</v>
      </c>
    </row>
    <row r="1630" spans="2:65" s="1" customFormat="1" ht="31.5" customHeight="1">
      <c r="B1630" s="41"/>
      <c r="C1630" s="193" t="s">
        <v>1329</v>
      </c>
      <c r="D1630" s="193" t="s">
        <v>129</v>
      </c>
      <c r="E1630" s="194" t="s">
        <v>7409</v>
      </c>
      <c r="F1630" s="195" t="s">
        <v>7410</v>
      </c>
      <c r="G1630" s="196" t="s">
        <v>400</v>
      </c>
      <c r="H1630" s="197">
        <v>572.6</v>
      </c>
      <c r="I1630" s="198"/>
      <c r="J1630" s="199">
        <f>ROUND(I1630*H1630,2)</f>
        <v>0</v>
      </c>
      <c r="K1630" s="195" t="s">
        <v>21</v>
      </c>
      <c r="L1630" s="61"/>
      <c r="M1630" s="200" t="s">
        <v>21</v>
      </c>
      <c r="N1630" s="201" t="s">
        <v>42</v>
      </c>
      <c r="O1630" s="42"/>
      <c r="P1630" s="202">
        <f>O1630*H1630</f>
        <v>0</v>
      </c>
      <c r="Q1630" s="202">
        <v>0</v>
      </c>
      <c r="R1630" s="202">
        <f>Q1630*H1630</f>
        <v>0</v>
      </c>
      <c r="S1630" s="202">
        <v>0</v>
      </c>
      <c r="T1630" s="203">
        <f>S1630*H1630</f>
        <v>0</v>
      </c>
      <c r="AR1630" s="24" t="s">
        <v>133</v>
      </c>
      <c r="AT1630" s="24" t="s">
        <v>129</v>
      </c>
      <c r="AU1630" s="24" t="s">
        <v>134</v>
      </c>
      <c r="AY1630" s="24" t="s">
        <v>126</v>
      </c>
      <c r="BE1630" s="204">
        <f>IF(N1630="základní",J1630,0)</f>
        <v>0</v>
      </c>
      <c r="BF1630" s="204">
        <f>IF(N1630="snížená",J1630,0)</f>
        <v>0</v>
      </c>
      <c r="BG1630" s="204">
        <f>IF(N1630="zákl. přenesená",J1630,0)</f>
        <v>0</v>
      </c>
      <c r="BH1630" s="204">
        <f>IF(N1630="sníž. přenesená",J1630,0)</f>
        <v>0</v>
      </c>
      <c r="BI1630" s="204">
        <f>IF(N1630="nulová",J1630,0)</f>
        <v>0</v>
      </c>
      <c r="BJ1630" s="24" t="s">
        <v>134</v>
      </c>
      <c r="BK1630" s="204">
        <f>ROUND(I1630*H1630,2)</f>
        <v>0</v>
      </c>
      <c r="BL1630" s="24" t="s">
        <v>133</v>
      </c>
      <c r="BM1630" s="24" t="s">
        <v>1995</v>
      </c>
    </row>
    <row r="1631" spans="2:65" s="1" customFormat="1" ht="27">
      <c r="B1631" s="41"/>
      <c r="C1631" s="63"/>
      <c r="D1631" s="208" t="s">
        <v>135</v>
      </c>
      <c r="E1631" s="63"/>
      <c r="F1631" s="209" t="s">
        <v>7411</v>
      </c>
      <c r="G1631" s="63"/>
      <c r="H1631" s="63"/>
      <c r="I1631" s="163"/>
      <c r="J1631" s="63"/>
      <c r="K1631" s="63"/>
      <c r="L1631" s="61"/>
      <c r="M1631" s="207"/>
      <c r="N1631" s="42"/>
      <c r="O1631" s="42"/>
      <c r="P1631" s="42"/>
      <c r="Q1631" s="42"/>
      <c r="R1631" s="42"/>
      <c r="S1631" s="42"/>
      <c r="T1631" s="78"/>
      <c r="AT1631" s="24" t="s">
        <v>135</v>
      </c>
      <c r="AU1631" s="24" t="s">
        <v>134</v>
      </c>
    </row>
    <row r="1632" spans="2:65" s="13" customFormat="1" ht="13.5">
      <c r="B1632" s="237"/>
      <c r="C1632" s="238"/>
      <c r="D1632" s="208" t="s">
        <v>171</v>
      </c>
      <c r="E1632" s="239" t="s">
        <v>21</v>
      </c>
      <c r="F1632" s="240" t="s">
        <v>7136</v>
      </c>
      <c r="G1632" s="238"/>
      <c r="H1632" s="241" t="s">
        <v>21</v>
      </c>
      <c r="I1632" s="242"/>
      <c r="J1632" s="238"/>
      <c r="K1632" s="238"/>
      <c r="L1632" s="243"/>
      <c r="M1632" s="244"/>
      <c r="N1632" s="245"/>
      <c r="O1632" s="245"/>
      <c r="P1632" s="245"/>
      <c r="Q1632" s="245"/>
      <c r="R1632" s="245"/>
      <c r="S1632" s="245"/>
      <c r="T1632" s="246"/>
      <c r="AT1632" s="247" t="s">
        <v>171</v>
      </c>
      <c r="AU1632" s="247" t="s">
        <v>134</v>
      </c>
      <c r="AV1632" s="13" t="s">
        <v>78</v>
      </c>
      <c r="AW1632" s="13" t="s">
        <v>33</v>
      </c>
      <c r="AX1632" s="13" t="s">
        <v>70</v>
      </c>
      <c r="AY1632" s="247" t="s">
        <v>126</v>
      </c>
    </row>
    <row r="1633" spans="2:65" s="11" customFormat="1" ht="13.5">
      <c r="B1633" s="210"/>
      <c r="C1633" s="211"/>
      <c r="D1633" s="208" t="s">
        <v>171</v>
      </c>
      <c r="E1633" s="212" t="s">
        <v>21</v>
      </c>
      <c r="F1633" s="213" t="s">
        <v>7412</v>
      </c>
      <c r="G1633" s="211"/>
      <c r="H1633" s="214">
        <v>572.6</v>
      </c>
      <c r="I1633" s="215"/>
      <c r="J1633" s="211"/>
      <c r="K1633" s="211"/>
      <c r="L1633" s="216"/>
      <c r="M1633" s="217"/>
      <c r="N1633" s="218"/>
      <c r="O1633" s="218"/>
      <c r="P1633" s="218"/>
      <c r="Q1633" s="218"/>
      <c r="R1633" s="218"/>
      <c r="S1633" s="218"/>
      <c r="T1633" s="219"/>
      <c r="AT1633" s="220" t="s">
        <v>171</v>
      </c>
      <c r="AU1633" s="220" t="s">
        <v>134</v>
      </c>
      <c r="AV1633" s="11" t="s">
        <v>134</v>
      </c>
      <c r="AW1633" s="11" t="s">
        <v>33</v>
      </c>
      <c r="AX1633" s="11" t="s">
        <v>70</v>
      </c>
      <c r="AY1633" s="220" t="s">
        <v>126</v>
      </c>
    </row>
    <row r="1634" spans="2:65" s="12" customFormat="1" ht="13.5">
      <c r="B1634" s="221"/>
      <c r="C1634" s="222"/>
      <c r="D1634" s="205" t="s">
        <v>171</v>
      </c>
      <c r="E1634" s="248" t="s">
        <v>21</v>
      </c>
      <c r="F1634" s="249" t="s">
        <v>174</v>
      </c>
      <c r="G1634" s="222"/>
      <c r="H1634" s="250">
        <v>572.6</v>
      </c>
      <c r="I1634" s="226"/>
      <c r="J1634" s="222"/>
      <c r="K1634" s="222"/>
      <c r="L1634" s="227"/>
      <c r="M1634" s="228"/>
      <c r="N1634" s="229"/>
      <c r="O1634" s="229"/>
      <c r="P1634" s="229"/>
      <c r="Q1634" s="229"/>
      <c r="R1634" s="229"/>
      <c r="S1634" s="229"/>
      <c r="T1634" s="230"/>
      <c r="AT1634" s="231" t="s">
        <v>171</v>
      </c>
      <c r="AU1634" s="231" t="s">
        <v>134</v>
      </c>
      <c r="AV1634" s="12" t="s">
        <v>133</v>
      </c>
      <c r="AW1634" s="12" t="s">
        <v>33</v>
      </c>
      <c r="AX1634" s="12" t="s">
        <v>78</v>
      </c>
      <c r="AY1634" s="231" t="s">
        <v>126</v>
      </c>
    </row>
    <row r="1635" spans="2:65" s="1" customFormat="1" ht="31.5" customHeight="1">
      <c r="B1635" s="41"/>
      <c r="C1635" s="193" t="s">
        <v>1996</v>
      </c>
      <c r="D1635" s="193" t="s">
        <v>129</v>
      </c>
      <c r="E1635" s="194" t="s">
        <v>7413</v>
      </c>
      <c r="F1635" s="195" t="s">
        <v>7414</v>
      </c>
      <c r="G1635" s="196" t="s">
        <v>400</v>
      </c>
      <c r="H1635" s="197">
        <v>18</v>
      </c>
      <c r="I1635" s="198"/>
      <c r="J1635" s="199">
        <f>ROUND(I1635*H1635,2)</f>
        <v>0</v>
      </c>
      <c r="K1635" s="195" t="s">
        <v>21</v>
      </c>
      <c r="L1635" s="61"/>
      <c r="M1635" s="200" t="s">
        <v>21</v>
      </c>
      <c r="N1635" s="201" t="s">
        <v>42</v>
      </c>
      <c r="O1635" s="42"/>
      <c r="P1635" s="202">
        <f>O1635*H1635</f>
        <v>0</v>
      </c>
      <c r="Q1635" s="202">
        <v>0</v>
      </c>
      <c r="R1635" s="202">
        <f>Q1635*H1635</f>
        <v>0</v>
      </c>
      <c r="S1635" s="202">
        <v>0</v>
      </c>
      <c r="T1635" s="203">
        <f>S1635*H1635</f>
        <v>0</v>
      </c>
      <c r="AR1635" s="24" t="s">
        <v>133</v>
      </c>
      <c r="AT1635" s="24" t="s">
        <v>129</v>
      </c>
      <c r="AU1635" s="24" t="s">
        <v>134</v>
      </c>
      <c r="AY1635" s="24" t="s">
        <v>126</v>
      </c>
      <c r="BE1635" s="204">
        <f>IF(N1635="základní",J1635,0)</f>
        <v>0</v>
      </c>
      <c r="BF1635" s="204">
        <f>IF(N1635="snížená",J1635,0)</f>
        <v>0</v>
      </c>
      <c r="BG1635" s="204">
        <f>IF(N1635="zákl. přenesená",J1635,0)</f>
        <v>0</v>
      </c>
      <c r="BH1635" s="204">
        <f>IF(N1635="sníž. přenesená",J1635,0)</f>
        <v>0</v>
      </c>
      <c r="BI1635" s="204">
        <f>IF(N1635="nulová",J1635,0)</f>
        <v>0</v>
      </c>
      <c r="BJ1635" s="24" t="s">
        <v>134</v>
      </c>
      <c r="BK1635" s="204">
        <f>ROUND(I1635*H1635,2)</f>
        <v>0</v>
      </c>
      <c r="BL1635" s="24" t="s">
        <v>133</v>
      </c>
      <c r="BM1635" s="24" t="s">
        <v>1999</v>
      </c>
    </row>
    <row r="1636" spans="2:65" s="1" customFormat="1" ht="13.5">
      <c r="B1636" s="41"/>
      <c r="C1636" s="63"/>
      <c r="D1636" s="208" t="s">
        <v>135</v>
      </c>
      <c r="E1636" s="63"/>
      <c r="F1636" s="209" t="s">
        <v>7415</v>
      </c>
      <c r="G1636" s="63"/>
      <c r="H1636" s="63"/>
      <c r="I1636" s="163"/>
      <c r="J1636" s="63"/>
      <c r="K1636" s="63"/>
      <c r="L1636" s="61"/>
      <c r="M1636" s="207"/>
      <c r="N1636" s="42"/>
      <c r="O1636" s="42"/>
      <c r="P1636" s="42"/>
      <c r="Q1636" s="42"/>
      <c r="R1636" s="42"/>
      <c r="S1636" s="42"/>
      <c r="T1636" s="78"/>
      <c r="AT1636" s="24" t="s">
        <v>135</v>
      </c>
      <c r="AU1636" s="24" t="s">
        <v>134</v>
      </c>
    </row>
    <row r="1637" spans="2:65" s="13" customFormat="1" ht="13.5">
      <c r="B1637" s="237"/>
      <c r="C1637" s="238"/>
      <c r="D1637" s="208" t="s">
        <v>171</v>
      </c>
      <c r="E1637" s="239" t="s">
        <v>21</v>
      </c>
      <c r="F1637" s="240" t="s">
        <v>7416</v>
      </c>
      <c r="G1637" s="238"/>
      <c r="H1637" s="241" t="s">
        <v>21</v>
      </c>
      <c r="I1637" s="242"/>
      <c r="J1637" s="238"/>
      <c r="K1637" s="238"/>
      <c r="L1637" s="243"/>
      <c r="M1637" s="244"/>
      <c r="N1637" s="245"/>
      <c r="O1637" s="245"/>
      <c r="P1637" s="245"/>
      <c r="Q1637" s="245"/>
      <c r="R1637" s="245"/>
      <c r="S1637" s="245"/>
      <c r="T1637" s="246"/>
      <c r="AT1637" s="247" t="s">
        <v>171</v>
      </c>
      <c r="AU1637" s="247" t="s">
        <v>134</v>
      </c>
      <c r="AV1637" s="13" t="s">
        <v>78</v>
      </c>
      <c r="AW1637" s="13" t="s">
        <v>33</v>
      </c>
      <c r="AX1637" s="13" t="s">
        <v>70</v>
      </c>
      <c r="AY1637" s="247" t="s">
        <v>126</v>
      </c>
    </row>
    <row r="1638" spans="2:65" s="11" customFormat="1" ht="13.5">
      <c r="B1638" s="210"/>
      <c r="C1638" s="211"/>
      <c r="D1638" s="208" t="s">
        <v>171</v>
      </c>
      <c r="E1638" s="212" t="s">
        <v>21</v>
      </c>
      <c r="F1638" s="213" t="s">
        <v>7373</v>
      </c>
      <c r="G1638" s="211"/>
      <c r="H1638" s="214">
        <v>3</v>
      </c>
      <c r="I1638" s="215"/>
      <c r="J1638" s="211"/>
      <c r="K1638" s="211"/>
      <c r="L1638" s="216"/>
      <c r="M1638" s="217"/>
      <c r="N1638" s="218"/>
      <c r="O1638" s="218"/>
      <c r="P1638" s="218"/>
      <c r="Q1638" s="218"/>
      <c r="R1638" s="218"/>
      <c r="S1638" s="218"/>
      <c r="T1638" s="219"/>
      <c r="AT1638" s="220" t="s">
        <v>171</v>
      </c>
      <c r="AU1638" s="220" t="s">
        <v>134</v>
      </c>
      <c r="AV1638" s="11" t="s">
        <v>134</v>
      </c>
      <c r="AW1638" s="11" t="s">
        <v>33</v>
      </c>
      <c r="AX1638" s="11" t="s">
        <v>70</v>
      </c>
      <c r="AY1638" s="220" t="s">
        <v>126</v>
      </c>
    </row>
    <row r="1639" spans="2:65" s="13" customFormat="1" ht="13.5">
      <c r="B1639" s="237"/>
      <c r="C1639" s="238"/>
      <c r="D1639" s="208" t="s">
        <v>171</v>
      </c>
      <c r="E1639" s="239" t="s">
        <v>21</v>
      </c>
      <c r="F1639" s="240" t="s">
        <v>7417</v>
      </c>
      <c r="G1639" s="238"/>
      <c r="H1639" s="241" t="s">
        <v>21</v>
      </c>
      <c r="I1639" s="242"/>
      <c r="J1639" s="238"/>
      <c r="K1639" s="238"/>
      <c r="L1639" s="243"/>
      <c r="M1639" s="244"/>
      <c r="N1639" s="245"/>
      <c r="O1639" s="245"/>
      <c r="P1639" s="245"/>
      <c r="Q1639" s="245"/>
      <c r="R1639" s="245"/>
      <c r="S1639" s="245"/>
      <c r="T1639" s="246"/>
      <c r="AT1639" s="247" t="s">
        <v>171</v>
      </c>
      <c r="AU1639" s="247" t="s">
        <v>134</v>
      </c>
      <c r="AV1639" s="13" t="s">
        <v>78</v>
      </c>
      <c r="AW1639" s="13" t="s">
        <v>33</v>
      </c>
      <c r="AX1639" s="13" t="s">
        <v>70</v>
      </c>
      <c r="AY1639" s="247" t="s">
        <v>126</v>
      </c>
    </row>
    <row r="1640" spans="2:65" s="13" customFormat="1" ht="13.5">
      <c r="B1640" s="237"/>
      <c r="C1640" s="238"/>
      <c r="D1640" s="208" t="s">
        <v>171</v>
      </c>
      <c r="E1640" s="239" t="s">
        <v>21</v>
      </c>
      <c r="F1640" s="240" t="s">
        <v>7418</v>
      </c>
      <c r="G1640" s="238"/>
      <c r="H1640" s="241" t="s">
        <v>21</v>
      </c>
      <c r="I1640" s="242"/>
      <c r="J1640" s="238"/>
      <c r="K1640" s="238"/>
      <c r="L1640" s="243"/>
      <c r="M1640" s="244"/>
      <c r="N1640" s="245"/>
      <c r="O1640" s="245"/>
      <c r="P1640" s="245"/>
      <c r="Q1640" s="245"/>
      <c r="R1640" s="245"/>
      <c r="S1640" s="245"/>
      <c r="T1640" s="246"/>
      <c r="AT1640" s="247" t="s">
        <v>171</v>
      </c>
      <c r="AU1640" s="247" t="s">
        <v>134</v>
      </c>
      <c r="AV1640" s="13" t="s">
        <v>78</v>
      </c>
      <c r="AW1640" s="13" t="s">
        <v>33</v>
      </c>
      <c r="AX1640" s="13" t="s">
        <v>70</v>
      </c>
      <c r="AY1640" s="247" t="s">
        <v>126</v>
      </c>
    </row>
    <row r="1641" spans="2:65" s="11" customFormat="1" ht="13.5">
      <c r="B1641" s="210"/>
      <c r="C1641" s="211"/>
      <c r="D1641" s="208" t="s">
        <v>171</v>
      </c>
      <c r="E1641" s="212" t="s">
        <v>21</v>
      </c>
      <c r="F1641" s="213" t="s">
        <v>7348</v>
      </c>
      <c r="G1641" s="211"/>
      <c r="H1641" s="214">
        <v>15</v>
      </c>
      <c r="I1641" s="215"/>
      <c r="J1641" s="211"/>
      <c r="K1641" s="211"/>
      <c r="L1641" s="216"/>
      <c r="M1641" s="217"/>
      <c r="N1641" s="218"/>
      <c r="O1641" s="218"/>
      <c r="P1641" s="218"/>
      <c r="Q1641" s="218"/>
      <c r="R1641" s="218"/>
      <c r="S1641" s="218"/>
      <c r="T1641" s="219"/>
      <c r="AT1641" s="220" t="s">
        <v>171</v>
      </c>
      <c r="AU1641" s="220" t="s">
        <v>134</v>
      </c>
      <c r="AV1641" s="11" t="s">
        <v>134</v>
      </c>
      <c r="AW1641" s="11" t="s">
        <v>33</v>
      </c>
      <c r="AX1641" s="11" t="s">
        <v>70</v>
      </c>
      <c r="AY1641" s="220" t="s">
        <v>126</v>
      </c>
    </row>
    <row r="1642" spans="2:65" s="12" customFormat="1" ht="13.5">
      <c r="B1642" s="221"/>
      <c r="C1642" s="222"/>
      <c r="D1642" s="205" t="s">
        <v>171</v>
      </c>
      <c r="E1642" s="248" t="s">
        <v>21</v>
      </c>
      <c r="F1642" s="249" t="s">
        <v>174</v>
      </c>
      <c r="G1642" s="222"/>
      <c r="H1642" s="250">
        <v>18</v>
      </c>
      <c r="I1642" s="226"/>
      <c r="J1642" s="222"/>
      <c r="K1642" s="222"/>
      <c r="L1642" s="227"/>
      <c r="M1642" s="228"/>
      <c r="N1642" s="229"/>
      <c r="O1642" s="229"/>
      <c r="P1642" s="229"/>
      <c r="Q1642" s="229"/>
      <c r="R1642" s="229"/>
      <c r="S1642" s="229"/>
      <c r="T1642" s="230"/>
      <c r="AT1642" s="231" t="s">
        <v>171</v>
      </c>
      <c r="AU1642" s="231" t="s">
        <v>134</v>
      </c>
      <c r="AV1642" s="12" t="s">
        <v>133</v>
      </c>
      <c r="AW1642" s="12" t="s">
        <v>33</v>
      </c>
      <c r="AX1642" s="12" t="s">
        <v>78</v>
      </c>
      <c r="AY1642" s="231" t="s">
        <v>126</v>
      </c>
    </row>
    <row r="1643" spans="2:65" s="1" customFormat="1" ht="57" customHeight="1">
      <c r="B1643" s="41"/>
      <c r="C1643" s="193" t="s">
        <v>1333</v>
      </c>
      <c r="D1643" s="193" t="s">
        <v>129</v>
      </c>
      <c r="E1643" s="194" t="s">
        <v>7419</v>
      </c>
      <c r="F1643" s="195" t="s">
        <v>7420</v>
      </c>
      <c r="G1643" s="196" t="s">
        <v>400</v>
      </c>
      <c r="H1643" s="197">
        <v>10.225</v>
      </c>
      <c r="I1643" s="198"/>
      <c r="J1643" s="199">
        <f>ROUND(I1643*H1643,2)</f>
        <v>0</v>
      </c>
      <c r="K1643" s="195" t="s">
        <v>21</v>
      </c>
      <c r="L1643" s="61"/>
      <c r="M1643" s="200" t="s">
        <v>21</v>
      </c>
      <c r="N1643" s="201" t="s">
        <v>42</v>
      </c>
      <c r="O1643" s="42"/>
      <c r="P1643" s="202">
        <f>O1643*H1643</f>
        <v>0</v>
      </c>
      <c r="Q1643" s="202">
        <v>0</v>
      </c>
      <c r="R1643" s="202">
        <f>Q1643*H1643</f>
        <v>0</v>
      </c>
      <c r="S1643" s="202">
        <v>0</v>
      </c>
      <c r="T1643" s="203">
        <f>S1643*H1643</f>
        <v>0</v>
      </c>
      <c r="AR1643" s="24" t="s">
        <v>133</v>
      </c>
      <c r="AT1643" s="24" t="s">
        <v>129</v>
      </c>
      <c r="AU1643" s="24" t="s">
        <v>134</v>
      </c>
      <c r="AY1643" s="24" t="s">
        <v>126</v>
      </c>
      <c r="BE1643" s="204">
        <f>IF(N1643="základní",J1643,0)</f>
        <v>0</v>
      </c>
      <c r="BF1643" s="204">
        <f>IF(N1643="snížená",J1643,0)</f>
        <v>0</v>
      </c>
      <c r="BG1643" s="204">
        <f>IF(N1643="zákl. přenesená",J1643,0)</f>
        <v>0</v>
      </c>
      <c r="BH1643" s="204">
        <f>IF(N1643="sníž. přenesená",J1643,0)</f>
        <v>0</v>
      </c>
      <c r="BI1643" s="204">
        <f>IF(N1643="nulová",J1643,0)</f>
        <v>0</v>
      </c>
      <c r="BJ1643" s="24" t="s">
        <v>134</v>
      </c>
      <c r="BK1643" s="204">
        <f>ROUND(I1643*H1643,2)</f>
        <v>0</v>
      </c>
      <c r="BL1643" s="24" t="s">
        <v>133</v>
      </c>
      <c r="BM1643" s="24" t="s">
        <v>2002</v>
      </c>
    </row>
    <row r="1644" spans="2:65" s="1" customFormat="1" ht="40.5">
      <c r="B1644" s="41"/>
      <c r="C1644" s="63"/>
      <c r="D1644" s="208" t="s">
        <v>135</v>
      </c>
      <c r="E1644" s="63"/>
      <c r="F1644" s="209" t="s">
        <v>7421</v>
      </c>
      <c r="G1644" s="63"/>
      <c r="H1644" s="63"/>
      <c r="I1644" s="163"/>
      <c r="J1644" s="63"/>
      <c r="K1644" s="63"/>
      <c r="L1644" s="61"/>
      <c r="M1644" s="207"/>
      <c r="N1644" s="42"/>
      <c r="O1644" s="42"/>
      <c r="P1644" s="42"/>
      <c r="Q1644" s="42"/>
      <c r="R1644" s="42"/>
      <c r="S1644" s="42"/>
      <c r="T1644" s="78"/>
      <c r="AT1644" s="24" t="s">
        <v>135</v>
      </c>
      <c r="AU1644" s="24" t="s">
        <v>134</v>
      </c>
    </row>
    <row r="1645" spans="2:65" s="13" customFormat="1" ht="13.5">
      <c r="B1645" s="237"/>
      <c r="C1645" s="238"/>
      <c r="D1645" s="208" t="s">
        <v>171</v>
      </c>
      <c r="E1645" s="239" t="s">
        <v>21</v>
      </c>
      <c r="F1645" s="240" t="s">
        <v>7422</v>
      </c>
      <c r="G1645" s="238"/>
      <c r="H1645" s="241" t="s">
        <v>21</v>
      </c>
      <c r="I1645" s="242"/>
      <c r="J1645" s="238"/>
      <c r="K1645" s="238"/>
      <c r="L1645" s="243"/>
      <c r="M1645" s="244"/>
      <c r="N1645" s="245"/>
      <c r="O1645" s="245"/>
      <c r="P1645" s="245"/>
      <c r="Q1645" s="245"/>
      <c r="R1645" s="245"/>
      <c r="S1645" s="245"/>
      <c r="T1645" s="246"/>
      <c r="AT1645" s="247" t="s">
        <v>171</v>
      </c>
      <c r="AU1645" s="247" t="s">
        <v>134</v>
      </c>
      <c r="AV1645" s="13" t="s">
        <v>78</v>
      </c>
      <c r="AW1645" s="13" t="s">
        <v>33</v>
      </c>
      <c r="AX1645" s="13" t="s">
        <v>70</v>
      </c>
      <c r="AY1645" s="247" t="s">
        <v>126</v>
      </c>
    </row>
    <row r="1646" spans="2:65" s="13" customFormat="1" ht="13.5">
      <c r="B1646" s="237"/>
      <c r="C1646" s="238"/>
      <c r="D1646" s="208" t="s">
        <v>171</v>
      </c>
      <c r="E1646" s="239" t="s">
        <v>21</v>
      </c>
      <c r="F1646" s="240" t="s">
        <v>7423</v>
      </c>
      <c r="G1646" s="238"/>
      <c r="H1646" s="241" t="s">
        <v>21</v>
      </c>
      <c r="I1646" s="242"/>
      <c r="J1646" s="238"/>
      <c r="K1646" s="238"/>
      <c r="L1646" s="243"/>
      <c r="M1646" s="244"/>
      <c r="N1646" s="245"/>
      <c r="O1646" s="245"/>
      <c r="P1646" s="245"/>
      <c r="Q1646" s="245"/>
      <c r="R1646" s="245"/>
      <c r="S1646" s="245"/>
      <c r="T1646" s="246"/>
      <c r="AT1646" s="247" t="s">
        <v>171</v>
      </c>
      <c r="AU1646" s="247" t="s">
        <v>134</v>
      </c>
      <c r="AV1646" s="13" t="s">
        <v>78</v>
      </c>
      <c r="AW1646" s="13" t="s">
        <v>33</v>
      </c>
      <c r="AX1646" s="13" t="s">
        <v>70</v>
      </c>
      <c r="AY1646" s="247" t="s">
        <v>126</v>
      </c>
    </row>
    <row r="1647" spans="2:65" s="13" customFormat="1" ht="13.5">
      <c r="B1647" s="237"/>
      <c r="C1647" s="238"/>
      <c r="D1647" s="208" t="s">
        <v>171</v>
      </c>
      <c r="E1647" s="239" t="s">
        <v>21</v>
      </c>
      <c r="F1647" s="240" t="s">
        <v>7424</v>
      </c>
      <c r="G1647" s="238"/>
      <c r="H1647" s="241" t="s">
        <v>21</v>
      </c>
      <c r="I1647" s="242"/>
      <c r="J1647" s="238"/>
      <c r="K1647" s="238"/>
      <c r="L1647" s="243"/>
      <c r="M1647" s="244"/>
      <c r="N1647" s="245"/>
      <c r="O1647" s="245"/>
      <c r="P1647" s="245"/>
      <c r="Q1647" s="245"/>
      <c r="R1647" s="245"/>
      <c r="S1647" s="245"/>
      <c r="T1647" s="246"/>
      <c r="AT1647" s="247" t="s">
        <v>171</v>
      </c>
      <c r="AU1647" s="247" t="s">
        <v>134</v>
      </c>
      <c r="AV1647" s="13" t="s">
        <v>78</v>
      </c>
      <c r="AW1647" s="13" t="s">
        <v>33</v>
      </c>
      <c r="AX1647" s="13" t="s">
        <v>70</v>
      </c>
      <c r="AY1647" s="247" t="s">
        <v>126</v>
      </c>
    </row>
    <row r="1648" spans="2:65" s="11" customFormat="1" ht="13.5">
      <c r="B1648" s="210"/>
      <c r="C1648" s="211"/>
      <c r="D1648" s="208" t="s">
        <v>171</v>
      </c>
      <c r="E1648" s="212" t="s">
        <v>21</v>
      </c>
      <c r="F1648" s="213" t="s">
        <v>7425</v>
      </c>
      <c r="G1648" s="211"/>
      <c r="H1648" s="214">
        <v>10.225</v>
      </c>
      <c r="I1648" s="215"/>
      <c r="J1648" s="211"/>
      <c r="K1648" s="211"/>
      <c r="L1648" s="216"/>
      <c r="M1648" s="217"/>
      <c r="N1648" s="218"/>
      <c r="O1648" s="218"/>
      <c r="P1648" s="218"/>
      <c r="Q1648" s="218"/>
      <c r="R1648" s="218"/>
      <c r="S1648" s="218"/>
      <c r="T1648" s="219"/>
      <c r="AT1648" s="220" t="s">
        <v>171</v>
      </c>
      <c r="AU1648" s="220" t="s">
        <v>134</v>
      </c>
      <c r="AV1648" s="11" t="s">
        <v>134</v>
      </c>
      <c r="AW1648" s="11" t="s">
        <v>33</v>
      </c>
      <c r="AX1648" s="11" t="s">
        <v>70</v>
      </c>
      <c r="AY1648" s="220" t="s">
        <v>126</v>
      </c>
    </row>
    <row r="1649" spans="2:65" s="12" customFormat="1" ht="13.5">
      <c r="B1649" s="221"/>
      <c r="C1649" s="222"/>
      <c r="D1649" s="205" t="s">
        <v>171</v>
      </c>
      <c r="E1649" s="248" t="s">
        <v>21</v>
      </c>
      <c r="F1649" s="249" t="s">
        <v>174</v>
      </c>
      <c r="G1649" s="222"/>
      <c r="H1649" s="250">
        <v>10.225</v>
      </c>
      <c r="I1649" s="226"/>
      <c r="J1649" s="222"/>
      <c r="K1649" s="222"/>
      <c r="L1649" s="227"/>
      <c r="M1649" s="228"/>
      <c r="N1649" s="229"/>
      <c r="O1649" s="229"/>
      <c r="P1649" s="229"/>
      <c r="Q1649" s="229"/>
      <c r="R1649" s="229"/>
      <c r="S1649" s="229"/>
      <c r="T1649" s="230"/>
      <c r="AT1649" s="231" t="s">
        <v>171</v>
      </c>
      <c r="AU1649" s="231" t="s">
        <v>134</v>
      </c>
      <c r="AV1649" s="12" t="s">
        <v>133</v>
      </c>
      <c r="AW1649" s="12" t="s">
        <v>33</v>
      </c>
      <c r="AX1649" s="12" t="s">
        <v>78</v>
      </c>
      <c r="AY1649" s="231" t="s">
        <v>126</v>
      </c>
    </row>
    <row r="1650" spans="2:65" s="1" customFormat="1" ht="44.25" customHeight="1">
      <c r="B1650" s="41"/>
      <c r="C1650" s="193" t="s">
        <v>2003</v>
      </c>
      <c r="D1650" s="193" t="s">
        <v>129</v>
      </c>
      <c r="E1650" s="194" t="s">
        <v>7426</v>
      </c>
      <c r="F1650" s="195" t="s">
        <v>7427</v>
      </c>
      <c r="G1650" s="196" t="s">
        <v>308</v>
      </c>
      <c r="H1650" s="197">
        <v>10.225</v>
      </c>
      <c r="I1650" s="198"/>
      <c r="J1650" s="199">
        <f>ROUND(I1650*H1650,2)</f>
        <v>0</v>
      </c>
      <c r="K1650" s="195" t="s">
        <v>21</v>
      </c>
      <c r="L1650" s="61"/>
      <c r="M1650" s="200" t="s">
        <v>21</v>
      </c>
      <c r="N1650" s="201" t="s">
        <v>42</v>
      </c>
      <c r="O1650" s="42"/>
      <c r="P1650" s="202">
        <f>O1650*H1650</f>
        <v>0</v>
      </c>
      <c r="Q1650" s="202">
        <v>0</v>
      </c>
      <c r="R1650" s="202">
        <f>Q1650*H1650</f>
        <v>0</v>
      </c>
      <c r="S1650" s="202">
        <v>0</v>
      </c>
      <c r="T1650" s="203">
        <f>S1650*H1650</f>
        <v>0</v>
      </c>
      <c r="AR1650" s="24" t="s">
        <v>133</v>
      </c>
      <c r="AT1650" s="24" t="s">
        <v>129</v>
      </c>
      <c r="AU1650" s="24" t="s">
        <v>134</v>
      </c>
      <c r="AY1650" s="24" t="s">
        <v>126</v>
      </c>
      <c r="BE1650" s="204">
        <f>IF(N1650="základní",J1650,0)</f>
        <v>0</v>
      </c>
      <c r="BF1650" s="204">
        <f>IF(N1650="snížená",J1650,0)</f>
        <v>0</v>
      </c>
      <c r="BG1650" s="204">
        <f>IF(N1650="zákl. přenesená",J1650,0)</f>
        <v>0</v>
      </c>
      <c r="BH1650" s="204">
        <f>IF(N1650="sníž. přenesená",J1650,0)</f>
        <v>0</v>
      </c>
      <c r="BI1650" s="204">
        <f>IF(N1650="nulová",J1650,0)</f>
        <v>0</v>
      </c>
      <c r="BJ1650" s="24" t="s">
        <v>134</v>
      </c>
      <c r="BK1650" s="204">
        <f>ROUND(I1650*H1650,2)</f>
        <v>0</v>
      </c>
      <c r="BL1650" s="24" t="s">
        <v>133</v>
      </c>
      <c r="BM1650" s="24" t="s">
        <v>2006</v>
      </c>
    </row>
    <row r="1651" spans="2:65" s="1" customFormat="1" ht="40.5">
      <c r="B1651" s="41"/>
      <c r="C1651" s="63"/>
      <c r="D1651" s="208" t="s">
        <v>135</v>
      </c>
      <c r="E1651" s="63"/>
      <c r="F1651" s="209" t="s">
        <v>7428</v>
      </c>
      <c r="G1651" s="63"/>
      <c r="H1651" s="63"/>
      <c r="I1651" s="163"/>
      <c r="J1651" s="63"/>
      <c r="K1651" s="63"/>
      <c r="L1651" s="61"/>
      <c r="M1651" s="207"/>
      <c r="N1651" s="42"/>
      <c r="O1651" s="42"/>
      <c r="P1651" s="42"/>
      <c r="Q1651" s="42"/>
      <c r="R1651" s="42"/>
      <c r="S1651" s="42"/>
      <c r="T1651" s="78"/>
      <c r="AT1651" s="24" t="s">
        <v>135</v>
      </c>
      <c r="AU1651" s="24" t="s">
        <v>134</v>
      </c>
    </row>
    <row r="1652" spans="2:65" s="13" customFormat="1" ht="13.5">
      <c r="B1652" s="237"/>
      <c r="C1652" s="238"/>
      <c r="D1652" s="208" t="s">
        <v>171</v>
      </c>
      <c r="E1652" s="239" t="s">
        <v>21</v>
      </c>
      <c r="F1652" s="240" t="s">
        <v>7422</v>
      </c>
      <c r="G1652" s="238"/>
      <c r="H1652" s="241" t="s">
        <v>21</v>
      </c>
      <c r="I1652" s="242"/>
      <c r="J1652" s="238"/>
      <c r="K1652" s="238"/>
      <c r="L1652" s="243"/>
      <c r="M1652" s="244"/>
      <c r="N1652" s="245"/>
      <c r="O1652" s="245"/>
      <c r="P1652" s="245"/>
      <c r="Q1652" s="245"/>
      <c r="R1652" s="245"/>
      <c r="S1652" s="245"/>
      <c r="T1652" s="246"/>
      <c r="AT1652" s="247" t="s">
        <v>171</v>
      </c>
      <c r="AU1652" s="247" t="s">
        <v>134</v>
      </c>
      <c r="AV1652" s="13" t="s">
        <v>78</v>
      </c>
      <c r="AW1652" s="13" t="s">
        <v>33</v>
      </c>
      <c r="AX1652" s="13" t="s">
        <v>70</v>
      </c>
      <c r="AY1652" s="247" t="s">
        <v>126</v>
      </c>
    </row>
    <row r="1653" spans="2:65" s="13" customFormat="1" ht="13.5">
      <c r="B1653" s="237"/>
      <c r="C1653" s="238"/>
      <c r="D1653" s="208" t="s">
        <v>171</v>
      </c>
      <c r="E1653" s="239" t="s">
        <v>21</v>
      </c>
      <c r="F1653" s="240" t="s">
        <v>7423</v>
      </c>
      <c r="G1653" s="238"/>
      <c r="H1653" s="241" t="s">
        <v>21</v>
      </c>
      <c r="I1653" s="242"/>
      <c r="J1653" s="238"/>
      <c r="K1653" s="238"/>
      <c r="L1653" s="243"/>
      <c r="M1653" s="244"/>
      <c r="N1653" s="245"/>
      <c r="O1653" s="245"/>
      <c r="P1653" s="245"/>
      <c r="Q1653" s="245"/>
      <c r="R1653" s="245"/>
      <c r="S1653" s="245"/>
      <c r="T1653" s="246"/>
      <c r="AT1653" s="247" t="s">
        <v>171</v>
      </c>
      <c r="AU1653" s="247" t="s">
        <v>134</v>
      </c>
      <c r="AV1653" s="13" t="s">
        <v>78</v>
      </c>
      <c r="AW1653" s="13" t="s">
        <v>33</v>
      </c>
      <c r="AX1653" s="13" t="s">
        <v>70</v>
      </c>
      <c r="AY1653" s="247" t="s">
        <v>126</v>
      </c>
    </row>
    <row r="1654" spans="2:65" s="13" customFormat="1" ht="13.5">
      <c r="B1654" s="237"/>
      <c r="C1654" s="238"/>
      <c r="D1654" s="208" t="s">
        <v>171</v>
      </c>
      <c r="E1654" s="239" t="s">
        <v>21</v>
      </c>
      <c r="F1654" s="240" t="s">
        <v>7424</v>
      </c>
      <c r="G1654" s="238"/>
      <c r="H1654" s="241" t="s">
        <v>21</v>
      </c>
      <c r="I1654" s="242"/>
      <c r="J1654" s="238"/>
      <c r="K1654" s="238"/>
      <c r="L1654" s="243"/>
      <c r="M1654" s="244"/>
      <c r="N1654" s="245"/>
      <c r="O1654" s="245"/>
      <c r="P1654" s="245"/>
      <c r="Q1654" s="245"/>
      <c r="R1654" s="245"/>
      <c r="S1654" s="245"/>
      <c r="T1654" s="246"/>
      <c r="AT1654" s="247" t="s">
        <v>171</v>
      </c>
      <c r="AU1654" s="247" t="s">
        <v>134</v>
      </c>
      <c r="AV1654" s="13" t="s">
        <v>78</v>
      </c>
      <c r="AW1654" s="13" t="s">
        <v>33</v>
      </c>
      <c r="AX1654" s="13" t="s">
        <v>70</v>
      </c>
      <c r="AY1654" s="247" t="s">
        <v>126</v>
      </c>
    </row>
    <row r="1655" spans="2:65" s="11" customFormat="1" ht="13.5">
      <c r="B1655" s="210"/>
      <c r="C1655" s="211"/>
      <c r="D1655" s="208" t="s">
        <v>171</v>
      </c>
      <c r="E1655" s="212" t="s">
        <v>21</v>
      </c>
      <c r="F1655" s="213" t="s">
        <v>7425</v>
      </c>
      <c r="G1655" s="211"/>
      <c r="H1655" s="214">
        <v>10.225</v>
      </c>
      <c r="I1655" s="215"/>
      <c r="J1655" s="211"/>
      <c r="K1655" s="211"/>
      <c r="L1655" s="216"/>
      <c r="M1655" s="217"/>
      <c r="N1655" s="218"/>
      <c r="O1655" s="218"/>
      <c r="P1655" s="218"/>
      <c r="Q1655" s="218"/>
      <c r="R1655" s="218"/>
      <c r="S1655" s="218"/>
      <c r="T1655" s="219"/>
      <c r="AT1655" s="220" t="s">
        <v>171</v>
      </c>
      <c r="AU1655" s="220" t="s">
        <v>134</v>
      </c>
      <c r="AV1655" s="11" t="s">
        <v>134</v>
      </c>
      <c r="AW1655" s="11" t="s">
        <v>33</v>
      </c>
      <c r="AX1655" s="11" t="s">
        <v>70</v>
      </c>
      <c r="AY1655" s="220" t="s">
        <v>126</v>
      </c>
    </row>
    <row r="1656" spans="2:65" s="12" customFormat="1" ht="13.5">
      <c r="B1656" s="221"/>
      <c r="C1656" s="222"/>
      <c r="D1656" s="205" t="s">
        <v>171</v>
      </c>
      <c r="E1656" s="248" t="s">
        <v>21</v>
      </c>
      <c r="F1656" s="249" t="s">
        <v>174</v>
      </c>
      <c r="G1656" s="222"/>
      <c r="H1656" s="250">
        <v>10.225</v>
      </c>
      <c r="I1656" s="226"/>
      <c r="J1656" s="222"/>
      <c r="K1656" s="222"/>
      <c r="L1656" s="227"/>
      <c r="M1656" s="228"/>
      <c r="N1656" s="229"/>
      <c r="O1656" s="229"/>
      <c r="P1656" s="229"/>
      <c r="Q1656" s="229"/>
      <c r="R1656" s="229"/>
      <c r="S1656" s="229"/>
      <c r="T1656" s="230"/>
      <c r="AT1656" s="231" t="s">
        <v>171</v>
      </c>
      <c r="AU1656" s="231" t="s">
        <v>134</v>
      </c>
      <c r="AV1656" s="12" t="s">
        <v>133</v>
      </c>
      <c r="AW1656" s="12" t="s">
        <v>33</v>
      </c>
      <c r="AX1656" s="12" t="s">
        <v>78</v>
      </c>
      <c r="AY1656" s="231" t="s">
        <v>126</v>
      </c>
    </row>
    <row r="1657" spans="2:65" s="1" customFormat="1" ht="44.25" customHeight="1">
      <c r="B1657" s="41"/>
      <c r="C1657" s="193" t="s">
        <v>1340</v>
      </c>
      <c r="D1657" s="193" t="s">
        <v>129</v>
      </c>
      <c r="E1657" s="194" t="s">
        <v>7429</v>
      </c>
      <c r="F1657" s="195" t="s">
        <v>7430</v>
      </c>
      <c r="G1657" s="196" t="s">
        <v>400</v>
      </c>
      <c r="H1657" s="197">
        <v>18</v>
      </c>
      <c r="I1657" s="198"/>
      <c r="J1657" s="199">
        <f>ROUND(I1657*H1657,2)</f>
        <v>0</v>
      </c>
      <c r="K1657" s="195" t="s">
        <v>21</v>
      </c>
      <c r="L1657" s="61"/>
      <c r="M1657" s="200" t="s">
        <v>21</v>
      </c>
      <c r="N1657" s="201" t="s">
        <v>42</v>
      </c>
      <c r="O1657" s="42"/>
      <c r="P1657" s="202">
        <f>O1657*H1657</f>
        <v>0</v>
      </c>
      <c r="Q1657" s="202">
        <v>0</v>
      </c>
      <c r="R1657" s="202">
        <f>Q1657*H1657</f>
        <v>0</v>
      </c>
      <c r="S1657" s="202">
        <v>0</v>
      </c>
      <c r="T1657" s="203">
        <f>S1657*H1657</f>
        <v>0</v>
      </c>
      <c r="AR1657" s="24" t="s">
        <v>133</v>
      </c>
      <c r="AT1657" s="24" t="s">
        <v>129</v>
      </c>
      <c r="AU1657" s="24" t="s">
        <v>134</v>
      </c>
      <c r="AY1657" s="24" t="s">
        <v>126</v>
      </c>
      <c r="BE1657" s="204">
        <f>IF(N1657="základní",J1657,0)</f>
        <v>0</v>
      </c>
      <c r="BF1657" s="204">
        <f>IF(N1657="snížená",J1657,0)</f>
        <v>0</v>
      </c>
      <c r="BG1657" s="204">
        <f>IF(N1657="zákl. přenesená",J1657,0)</f>
        <v>0</v>
      </c>
      <c r="BH1657" s="204">
        <f>IF(N1657="sníž. přenesená",J1657,0)</f>
        <v>0</v>
      </c>
      <c r="BI1657" s="204">
        <f>IF(N1657="nulová",J1657,0)</f>
        <v>0</v>
      </c>
      <c r="BJ1657" s="24" t="s">
        <v>134</v>
      </c>
      <c r="BK1657" s="204">
        <f>ROUND(I1657*H1657,2)</f>
        <v>0</v>
      </c>
      <c r="BL1657" s="24" t="s">
        <v>133</v>
      </c>
      <c r="BM1657" s="24" t="s">
        <v>2009</v>
      </c>
    </row>
    <row r="1658" spans="2:65" s="1" customFormat="1" ht="40.5">
      <c r="B1658" s="41"/>
      <c r="C1658" s="63"/>
      <c r="D1658" s="205" t="s">
        <v>135</v>
      </c>
      <c r="E1658" s="63"/>
      <c r="F1658" s="206" t="s">
        <v>7431</v>
      </c>
      <c r="G1658" s="63"/>
      <c r="H1658" s="63"/>
      <c r="I1658" s="163"/>
      <c r="J1658" s="63"/>
      <c r="K1658" s="63"/>
      <c r="L1658" s="61"/>
      <c r="M1658" s="207"/>
      <c r="N1658" s="42"/>
      <c r="O1658" s="42"/>
      <c r="P1658" s="42"/>
      <c r="Q1658" s="42"/>
      <c r="R1658" s="42"/>
      <c r="S1658" s="42"/>
      <c r="T1658" s="78"/>
      <c r="AT1658" s="24" t="s">
        <v>135</v>
      </c>
      <c r="AU1658" s="24" t="s">
        <v>134</v>
      </c>
    </row>
    <row r="1659" spans="2:65" s="1" customFormat="1" ht="31.5" customHeight="1">
      <c r="B1659" s="41"/>
      <c r="C1659" s="193" t="s">
        <v>2010</v>
      </c>
      <c r="D1659" s="193" t="s">
        <v>129</v>
      </c>
      <c r="E1659" s="194" t="s">
        <v>7432</v>
      </c>
      <c r="F1659" s="195" t="s">
        <v>7433</v>
      </c>
      <c r="G1659" s="196" t="s">
        <v>400</v>
      </c>
      <c r="H1659" s="197">
        <v>2145</v>
      </c>
      <c r="I1659" s="198"/>
      <c r="J1659" s="199">
        <f>ROUND(I1659*H1659,2)</f>
        <v>0</v>
      </c>
      <c r="K1659" s="195" t="s">
        <v>21</v>
      </c>
      <c r="L1659" s="61"/>
      <c r="M1659" s="200" t="s">
        <v>21</v>
      </c>
      <c r="N1659" s="201" t="s">
        <v>42</v>
      </c>
      <c r="O1659" s="42"/>
      <c r="P1659" s="202">
        <f>O1659*H1659</f>
        <v>0</v>
      </c>
      <c r="Q1659" s="202">
        <v>0</v>
      </c>
      <c r="R1659" s="202">
        <f>Q1659*H1659</f>
        <v>0</v>
      </c>
      <c r="S1659" s="202">
        <v>0</v>
      </c>
      <c r="T1659" s="203">
        <f>S1659*H1659</f>
        <v>0</v>
      </c>
      <c r="AR1659" s="24" t="s">
        <v>133</v>
      </c>
      <c r="AT1659" s="24" t="s">
        <v>129</v>
      </c>
      <c r="AU1659" s="24" t="s">
        <v>134</v>
      </c>
      <c r="AY1659" s="24" t="s">
        <v>126</v>
      </c>
      <c r="BE1659" s="204">
        <f>IF(N1659="základní",J1659,0)</f>
        <v>0</v>
      </c>
      <c r="BF1659" s="204">
        <f>IF(N1659="snížená",J1659,0)</f>
        <v>0</v>
      </c>
      <c r="BG1659" s="204">
        <f>IF(N1659="zákl. přenesená",J1659,0)</f>
        <v>0</v>
      </c>
      <c r="BH1659" s="204">
        <f>IF(N1659="sníž. přenesená",J1659,0)</f>
        <v>0</v>
      </c>
      <c r="BI1659" s="204">
        <f>IF(N1659="nulová",J1659,0)</f>
        <v>0</v>
      </c>
      <c r="BJ1659" s="24" t="s">
        <v>134</v>
      </c>
      <c r="BK1659" s="204">
        <f>ROUND(I1659*H1659,2)</f>
        <v>0</v>
      </c>
      <c r="BL1659" s="24" t="s">
        <v>133</v>
      </c>
      <c r="BM1659" s="24" t="s">
        <v>2013</v>
      </c>
    </row>
    <row r="1660" spans="2:65" s="1" customFormat="1" ht="13.5">
      <c r="B1660" s="41"/>
      <c r="C1660" s="63"/>
      <c r="D1660" s="208" t="s">
        <v>135</v>
      </c>
      <c r="E1660" s="63"/>
      <c r="F1660" s="209" t="s">
        <v>7434</v>
      </c>
      <c r="G1660" s="63"/>
      <c r="H1660" s="63"/>
      <c r="I1660" s="163"/>
      <c r="J1660" s="63"/>
      <c r="K1660" s="63"/>
      <c r="L1660" s="61"/>
      <c r="M1660" s="207"/>
      <c r="N1660" s="42"/>
      <c r="O1660" s="42"/>
      <c r="P1660" s="42"/>
      <c r="Q1660" s="42"/>
      <c r="R1660" s="42"/>
      <c r="S1660" s="42"/>
      <c r="T1660" s="78"/>
      <c r="AT1660" s="24" t="s">
        <v>135</v>
      </c>
      <c r="AU1660" s="24" t="s">
        <v>134</v>
      </c>
    </row>
    <row r="1661" spans="2:65" s="13" customFormat="1" ht="13.5">
      <c r="B1661" s="237"/>
      <c r="C1661" s="238"/>
      <c r="D1661" s="208" t="s">
        <v>171</v>
      </c>
      <c r="E1661" s="239" t="s">
        <v>21</v>
      </c>
      <c r="F1661" s="240" t="s">
        <v>7435</v>
      </c>
      <c r="G1661" s="238"/>
      <c r="H1661" s="241" t="s">
        <v>21</v>
      </c>
      <c r="I1661" s="242"/>
      <c r="J1661" s="238"/>
      <c r="K1661" s="238"/>
      <c r="L1661" s="243"/>
      <c r="M1661" s="244"/>
      <c r="N1661" s="245"/>
      <c r="O1661" s="245"/>
      <c r="P1661" s="245"/>
      <c r="Q1661" s="245"/>
      <c r="R1661" s="245"/>
      <c r="S1661" s="245"/>
      <c r="T1661" s="246"/>
      <c r="AT1661" s="247" t="s">
        <v>171</v>
      </c>
      <c r="AU1661" s="247" t="s">
        <v>134</v>
      </c>
      <c r="AV1661" s="13" t="s">
        <v>78</v>
      </c>
      <c r="AW1661" s="13" t="s">
        <v>33</v>
      </c>
      <c r="AX1661" s="13" t="s">
        <v>70</v>
      </c>
      <c r="AY1661" s="247" t="s">
        <v>126</v>
      </c>
    </row>
    <row r="1662" spans="2:65" s="13" customFormat="1" ht="13.5">
      <c r="B1662" s="237"/>
      <c r="C1662" s="238"/>
      <c r="D1662" s="208" t="s">
        <v>171</v>
      </c>
      <c r="E1662" s="239" t="s">
        <v>21</v>
      </c>
      <c r="F1662" s="240" t="s">
        <v>7436</v>
      </c>
      <c r="G1662" s="238"/>
      <c r="H1662" s="241" t="s">
        <v>21</v>
      </c>
      <c r="I1662" s="242"/>
      <c r="J1662" s="238"/>
      <c r="K1662" s="238"/>
      <c r="L1662" s="243"/>
      <c r="M1662" s="244"/>
      <c r="N1662" s="245"/>
      <c r="O1662" s="245"/>
      <c r="P1662" s="245"/>
      <c r="Q1662" s="245"/>
      <c r="R1662" s="245"/>
      <c r="S1662" s="245"/>
      <c r="T1662" s="246"/>
      <c r="AT1662" s="247" t="s">
        <v>171</v>
      </c>
      <c r="AU1662" s="247" t="s">
        <v>134</v>
      </c>
      <c r="AV1662" s="13" t="s">
        <v>78</v>
      </c>
      <c r="AW1662" s="13" t="s">
        <v>33</v>
      </c>
      <c r="AX1662" s="13" t="s">
        <v>70</v>
      </c>
      <c r="AY1662" s="247" t="s">
        <v>126</v>
      </c>
    </row>
    <row r="1663" spans="2:65" s="11" customFormat="1" ht="13.5">
      <c r="B1663" s="210"/>
      <c r="C1663" s="211"/>
      <c r="D1663" s="208" t="s">
        <v>171</v>
      </c>
      <c r="E1663" s="212" t="s">
        <v>21</v>
      </c>
      <c r="F1663" s="213" t="s">
        <v>7437</v>
      </c>
      <c r="G1663" s="211"/>
      <c r="H1663" s="214">
        <v>818</v>
      </c>
      <c r="I1663" s="215"/>
      <c r="J1663" s="211"/>
      <c r="K1663" s="211"/>
      <c r="L1663" s="216"/>
      <c r="M1663" s="217"/>
      <c r="N1663" s="218"/>
      <c r="O1663" s="218"/>
      <c r="P1663" s="218"/>
      <c r="Q1663" s="218"/>
      <c r="R1663" s="218"/>
      <c r="S1663" s="218"/>
      <c r="T1663" s="219"/>
      <c r="AT1663" s="220" t="s">
        <v>171</v>
      </c>
      <c r="AU1663" s="220" t="s">
        <v>134</v>
      </c>
      <c r="AV1663" s="11" t="s">
        <v>134</v>
      </c>
      <c r="AW1663" s="11" t="s">
        <v>33</v>
      </c>
      <c r="AX1663" s="11" t="s">
        <v>70</v>
      </c>
      <c r="AY1663" s="220" t="s">
        <v>126</v>
      </c>
    </row>
    <row r="1664" spans="2:65" s="13" customFormat="1" ht="13.5">
      <c r="B1664" s="237"/>
      <c r="C1664" s="238"/>
      <c r="D1664" s="208" t="s">
        <v>171</v>
      </c>
      <c r="E1664" s="239" t="s">
        <v>21</v>
      </c>
      <c r="F1664" s="240" t="s">
        <v>7438</v>
      </c>
      <c r="G1664" s="238"/>
      <c r="H1664" s="241" t="s">
        <v>21</v>
      </c>
      <c r="I1664" s="242"/>
      <c r="J1664" s="238"/>
      <c r="K1664" s="238"/>
      <c r="L1664" s="243"/>
      <c r="M1664" s="244"/>
      <c r="N1664" s="245"/>
      <c r="O1664" s="245"/>
      <c r="P1664" s="245"/>
      <c r="Q1664" s="245"/>
      <c r="R1664" s="245"/>
      <c r="S1664" s="245"/>
      <c r="T1664" s="246"/>
      <c r="AT1664" s="247" t="s">
        <v>171</v>
      </c>
      <c r="AU1664" s="247" t="s">
        <v>134</v>
      </c>
      <c r="AV1664" s="13" t="s">
        <v>78</v>
      </c>
      <c r="AW1664" s="13" t="s">
        <v>33</v>
      </c>
      <c r="AX1664" s="13" t="s">
        <v>70</v>
      </c>
      <c r="AY1664" s="247" t="s">
        <v>126</v>
      </c>
    </row>
    <row r="1665" spans="2:51" s="13" customFormat="1" ht="13.5">
      <c r="B1665" s="237"/>
      <c r="C1665" s="238"/>
      <c r="D1665" s="208" t="s">
        <v>171</v>
      </c>
      <c r="E1665" s="239" t="s">
        <v>21</v>
      </c>
      <c r="F1665" s="240" t="s">
        <v>7439</v>
      </c>
      <c r="G1665" s="238"/>
      <c r="H1665" s="241" t="s">
        <v>21</v>
      </c>
      <c r="I1665" s="242"/>
      <c r="J1665" s="238"/>
      <c r="K1665" s="238"/>
      <c r="L1665" s="243"/>
      <c r="M1665" s="244"/>
      <c r="N1665" s="245"/>
      <c r="O1665" s="245"/>
      <c r="P1665" s="245"/>
      <c r="Q1665" s="245"/>
      <c r="R1665" s="245"/>
      <c r="S1665" s="245"/>
      <c r="T1665" s="246"/>
      <c r="AT1665" s="247" t="s">
        <v>171</v>
      </c>
      <c r="AU1665" s="247" t="s">
        <v>134</v>
      </c>
      <c r="AV1665" s="13" t="s">
        <v>78</v>
      </c>
      <c r="AW1665" s="13" t="s">
        <v>33</v>
      </c>
      <c r="AX1665" s="13" t="s">
        <v>70</v>
      </c>
      <c r="AY1665" s="247" t="s">
        <v>126</v>
      </c>
    </row>
    <row r="1666" spans="2:51" s="11" customFormat="1" ht="13.5">
      <c r="B1666" s="210"/>
      <c r="C1666" s="211"/>
      <c r="D1666" s="208" t="s">
        <v>171</v>
      </c>
      <c r="E1666" s="212" t="s">
        <v>21</v>
      </c>
      <c r="F1666" s="213" t="s">
        <v>7440</v>
      </c>
      <c r="G1666" s="211"/>
      <c r="H1666" s="214">
        <v>42</v>
      </c>
      <c r="I1666" s="215"/>
      <c r="J1666" s="211"/>
      <c r="K1666" s="211"/>
      <c r="L1666" s="216"/>
      <c r="M1666" s="217"/>
      <c r="N1666" s="218"/>
      <c r="O1666" s="218"/>
      <c r="P1666" s="218"/>
      <c r="Q1666" s="218"/>
      <c r="R1666" s="218"/>
      <c r="S1666" s="218"/>
      <c r="T1666" s="219"/>
      <c r="AT1666" s="220" t="s">
        <v>171</v>
      </c>
      <c r="AU1666" s="220" t="s">
        <v>134</v>
      </c>
      <c r="AV1666" s="11" t="s">
        <v>134</v>
      </c>
      <c r="AW1666" s="11" t="s">
        <v>33</v>
      </c>
      <c r="AX1666" s="11" t="s">
        <v>70</v>
      </c>
      <c r="AY1666" s="220" t="s">
        <v>126</v>
      </c>
    </row>
    <row r="1667" spans="2:51" s="13" customFormat="1" ht="13.5">
      <c r="B1667" s="237"/>
      <c r="C1667" s="238"/>
      <c r="D1667" s="208" t="s">
        <v>171</v>
      </c>
      <c r="E1667" s="239" t="s">
        <v>21</v>
      </c>
      <c r="F1667" s="240" t="s">
        <v>7441</v>
      </c>
      <c r="G1667" s="238"/>
      <c r="H1667" s="241" t="s">
        <v>21</v>
      </c>
      <c r="I1667" s="242"/>
      <c r="J1667" s="238"/>
      <c r="K1667" s="238"/>
      <c r="L1667" s="243"/>
      <c r="M1667" s="244"/>
      <c r="N1667" s="245"/>
      <c r="O1667" s="245"/>
      <c r="P1667" s="245"/>
      <c r="Q1667" s="245"/>
      <c r="R1667" s="245"/>
      <c r="S1667" s="245"/>
      <c r="T1667" s="246"/>
      <c r="AT1667" s="247" t="s">
        <v>171</v>
      </c>
      <c r="AU1667" s="247" t="s">
        <v>134</v>
      </c>
      <c r="AV1667" s="13" t="s">
        <v>78</v>
      </c>
      <c r="AW1667" s="13" t="s">
        <v>33</v>
      </c>
      <c r="AX1667" s="13" t="s">
        <v>70</v>
      </c>
      <c r="AY1667" s="247" t="s">
        <v>126</v>
      </c>
    </row>
    <row r="1668" spans="2:51" s="11" customFormat="1" ht="13.5">
      <c r="B1668" s="210"/>
      <c r="C1668" s="211"/>
      <c r="D1668" s="208" t="s">
        <v>171</v>
      </c>
      <c r="E1668" s="212" t="s">
        <v>21</v>
      </c>
      <c r="F1668" s="213" t="s">
        <v>7442</v>
      </c>
      <c r="G1668" s="211"/>
      <c r="H1668" s="214">
        <v>170</v>
      </c>
      <c r="I1668" s="215"/>
      <c r="J1668" s="211"/>
      <c r="K1668" s="211"/>
      <c r="L1668" s="216"/>
      <c r="M1668" s="217"/>
      <c r="N1668" s="218"/>
      <c r="O1668" s="218"/>
      <c r="P1668" s="218"/>
      <c r="Q1668" s="218"/>
      <c r="R1668" s="218"/>
      <c r="S1668" s="218"/>
      <c r="T1668" s="219"/>
      <c r="AT1668" s="220" t="s">
        <v>171</v>
      </c>
      <c r="AU1668" s="220" t="s">
        <v>134</v>
      </c>
      <c r="AV1668" s="11" t="s">
        <v>134</v>
      </c>
      <c r="AW1668" s="11" t="s">
        <v>33</v>
      </c>
      <c r="AX1668" s="11" t="s">
        <v>70</v>
      </c>
      <c r="AY1668" s="220" t="s">
        <v>126</v>
      </c>
    </row>
    <row r="1669" spans="2:51" s="13" customFormat="1" ht="13.5">
      <c r="B1669" s="237"/>
      <c r="C1669" s="238"/>
      <c r="D1669" s="208" t="s">
        <v>171</v>
      </c>
      <c r="E1669" s="239" t="s">
        <v>21</v>
      </c>
      <c r="F1669" s="240" t="s">
        <v>7443</v>
      </c>
      <c r="G1669" s="238"/>
      <c r="H1669" s="241" t="s">
        <v>21</v>
      </c>
      <c r="I1669" s="242"/>
      <c r="J1669" s="238"/>
      <c r="K1669" s="238"/>
      <c r="L1669" s="243"/>
      <c r="M1669" s="244"/>
      <c r="N1669" s="245"/>
      <c r="O1669" s="245"/>
      <c r="P1669" s="245"/>
      <c r="Q1669" s="245"/>
      <c r="R1669" s="245"/>
      <c r="S1669" s="245"/>
      <c r="T1669" s="246"/>
      <c r="AT1669" s="247" t="s">
        <v>171</v>
      </c>
      <c r="AU1669" s="247" t="s">
        <v>134</v>
      </c>
      <c r="AV1669" s="13" t="s">
        <v>78</v>
      </c>
      <c r="AW1669" s="13" t="s">
        <v>33</v>
      </c>
      <c r="AX1669" s="13" t="s">
        <v>70</v>
      </c>
      <c r="AY1669" s="247" t="s">
        <v>126</v>
      </c>
    </row>
    <row r="1670" spans="2:51" s="11" customFormat="1" ht="13.5">
      <c r="B1670" s="210"/>
      <c r="C1670" s="211"/>
      <c r="D1670" s="208" t="s">
        <v>171</v>
      </c>
      <c r="E1670" s="212" t="s">
        <v>21</v>
      </c>
      <c r="F1670" s="213" t="s">
        <v>7444</v>
      </c>
      <c r="G1670" s="211"/>
      <c r="H1670" s="214">
        <v>70</v>
      </c>
      <c r="I1670" s="215"/>
      <c r="J1670" s="211"/>
      <c r="K1670" s="211"/>
      <c r="L1670" s="216"/>
      <c r="M1670" s="217"/>
      <c r="N1670" s="218"/>
      <c r="O1670" s="218"/>
      <c r="P1670" s="218"/>
      <c r="Q1670" s="218"/>
      <c r="R1670" s="218"/>
      <c r="S1670" s="218"/>
      <c r="T1670" s="219"/>
      <c r="AT1670" s="220" t="s">
        <v>171</v>
      </c>
      <c r="AU1670" s="220" t="s">
        <v>134</v>
      </c>
      <c r="AV1670" s="11" t="s">
        <v>134</v>
      </c>
      <c r="AW1670" s="11" t="s">
        <v>33</v>
      </c>
      <c r="AX1670" s="11" t="s">
        <v>70</v>
      </c>
      <c r="AY1670" s="220" t="s">
        <v>126</v>
      </c>
    </row>
    <row r="1671" spans="2:51" s="13" customFormat="1" ht="13.5">
      <c r="B1671" s="237"/>
      <c r="C1671" s="238"/>
      <c r="D1671" s="208" t="s">
        <v>171</v>
      </c>
      <c r="E1671" s="239" t="s">
        <v>21</v>
      </c>
      <c r="F1671" s="240" t="s">
        <v>7196</v>
      </c>
      <c r="G1671" s="238"/>
      <c r="H1671" s="241" t="s">
        <v>21</v>
      </c>
      <c r="I1671" s="242"/>
      <c r="J1671" s="238"/>
      <c r="K1671" s="238"/>
      <c r="L1671" s="243"/>
      <c r="M1671" s="244"/>
      <c r="N1671" s="245"/>
      <c r="O1671" s="245"/>
      <c r="P1671" s="245"/>
      <c r="Q1671" s="245"/>
      <c r="R1671" s="245"/>
      <c r="S1671" s="245"/>
      <c r="T1671" s="246"/>
      <c r="AT1671" s="247" t="s">
        <v>171</v>
      </c>
      <c r="AU1671" s="247" t="s">
        <v>134</v>
      </c>
      <c r="AV1671" s="13" t="s">
        <v>78</v>
      </c>
      <c r="AW1671" s="13" t="s">
        <v>33</v>
      </c>
      <c r="AX1671" s="13" t="s">
        <v>70</v>
      </c>
      <c r="AY1671" s="247" t="s">
        <v>126</v>
      </c>
    </row>
    <row r="1672" spans="2:51" s="11" customFormat="1" ht="13.5">
      <c r="B1672" s="210"/>
      <c r="C1672" s="211"/>
      <c r="D1672" s="208" t="s">
        <v>171</v>
      </c>
      <c r="E1672" s="212" t="s">
        <v>21</v>
      </c>
      <c r="F1672" s="213" t="s">
        <v>7445</v>
      </c>
      <c r="G1672" s="211"/>
      <c r="H1672" s="214">
        <v>4.01</v>
      </c>
      <c r="I1672" s="215"/>
      <c r="J1672" s="211"/>
      <c r="K1672" s="211"/>
      <c r="L1672" s="216"/>
      <c r="M1672" s="217"/>
      <c r="N1672" s="218"/>
      <c r="O1672" s="218"/>
      <c r="P1672" s="218"/>
      <c r="Q1672" s="218"/>
      <c r="R1672" s="218"/>
      <c r="S1672" s="218"/>
      <c r="T1672" s="219"/>
      <c r="AT1672" s="220" t="s">
        <v>171</v>
      </c>
      <c r="AU1672" s="220" t="s">
        <v>134</v>
      </c>
      <c r="AV1672" s="11" t="s">
        <v>134</v>
      </c>
      <c r="AW1672" s="11" t="s">
        <v>33</v>
      </c>
      <c r="AX1672" s="11" t="s">
        <v>70</v>
      </c>
      <c r="AY1672" s="220" t="s">
        <v>126</v>
      </c>
    </row>
    <row r="1673" spans="2:51" s="13" customFormat="1" ht="13.5">
      <c r="B1673" s="237"/>
      <c r="C1673" s="238"/>
      <c r="D1673" s="208" t="s">
        <v>171</v>
      </c>
      <c r="E1673" s="239" t="s">
        <v>21</v>
      </c>
      <c r="F1673" s="240" t="s">
        <v>7446</v>
      </c>
      <c r="G1673" s="238"/>
      <c r="H1673" s="241" t="s">
        <v>21</v>
      </c>
      <c r="I1673" s="242"/>
      <c r="J1673" s="238"/>
      <c r="K1673" s="238"/>
      <c r="L1673" s="243"/>
      <c r="M1673" s="244"/>
      <c r="N1673" s="245"/>
      <c r="O1673" s="245"/>
      <c r="P1673" s="245"/>
      <c r="Q1673" s="245"/>
      <c r="R1673" s="245"/>
      <c r="S1673" s="245"/>
      <c r="T1673" s="246"/>
      <c r="AT1673" s="247" t="s">
        <v>171</v>
      </c>
      <c r="AU1673" s="247" t="s">
        <v>134</v>
      </c>
      <c r="AV1673" s="13" t="s">
        <v>78</v>
      </c>
      <c r="AW1673" s="13" t="s">
        <v>33</v>
      </c>
      <c r="AX1673" s="13" t="s">
        <v>70</v>
      </c>
      <c r="AY1673" s="247" t="s">
        <v>126</v>
      </c>
    </row>
    <row r="1674" spans="2:51" s="13" customFormat="1" ht="13.5">
      <c r="B1674" s="237"/>
      <c r="C1674" s="238"/>
      <c r="D1674" s="208" t="s">
        <v>171</v>
      </c>
      <c r="E1674" s="239" t="s">
        <v>21</v>
      </c>
      <c r="F1674" s="240" t="s">
        <v>7447</v>
      </c>
      <c r="G1674" s="238"/>
      <c r="H1674" s="241" t="s">
        <v>21</v>
      </c>
      <c r="I1674" s="242"/>
      <c r="J1674" s="238"/>
      <c r="K1674" s="238"/>
      <c r="L1674" s="243"/>
      <c r="M1674" s="244"/>
      <c r="N1674" s="245"/>
      <c r="O1674" s="245"/>
      <c r="P1674" s="245"/>
      <c r="Q1674" s="245"/>
      <c r="R1674" s="245"/>
      <c r="S1674" s="245"/>
      <c r="T1674" s="246"/>
      <c r="AT1674" s="247" t="s">
        <v>171</v>
      </c>
      <c r="AU1674" s="247" t="s">
        <v>134</v>
      </c>
      <c r="AV1674" s="13" t="s">
        <v>78</v>
      </c>
      <c r="AW1674" s="13" t="s">
        <v>33</v>
      </c>
      <c r="AX1674" s="13" t="s">
        <v>70</v>
      </c>
      <c r="AY1674" s="247" t="s">
        <v>126</v>
      </c>
    </row>
    <row r="1675" spans="2:51" s="13" customFormat="1" ht="13.5">
      <c r="B1675" s="237"/>
      <c r="C1675" s="238"/>
      <c r="D1675" s="208" t="s">
        <v>171</v>
      </c>
      <c r="E1675" s="239" t="s">
        <v>21</v>
      </c>
      <c r="F1675" s="240" t="s">
        <v>7448</v>
      </c>
      <c r="G1675" s="238"/>
      <c r="H1675" s="241" t="s">
        <v>21</v>
      </c>
      <c r="I1675" s="242"/>
      <c r="J1675" s="238"/>
      <c r="K1675" s="238"/>
      <c r="L1675" s="243"/>
      <c r="M1675" s="244"/>
      <c r="N1675" s="245"/>
      <c r="O1675" s="245"/>
      <c r="P1675" s="245"/>
      <c r="Q1675" s="245"/>
      <c r="R1675" s="245"/>
      <c r="S1675" s="245"/>
      <c r="T1675" s="246"/>
      <c r="AT1675" s="247" t="s">
        <v>171</v>
      </c>
      <c r="AU1675" s="247" t="s">
        <v>134</v>
      </c>
      <c r="AV1675" s="13" t="s">
        <v>78</v>
      </c>
      <c r="AW1675" s="13" t="s">
        <v>33</v>
      </c>
      <c r="AX1675" s="13" t="s">
        <v>70</v>
      </c>
      <c r="AY1675" s="247" t="s">
        <v>126</v>
      </c>
    </row>
    <row r="1676" spans="2:51" s="11" customFormat="1" ht="13.5">
      <c r="B1676" s="210"/>
      <c r="C1676" s="211"/>
      <c r="D1676" s="208" t="s">
        <v>171</v>
      </c>
      <c r="E1676" s="212" t="s">
        <v>21</v>
      </c>
      <c r="F1676" s="213" t="s">
        <v>7449</v>
      </c>
      <c r="G1676" s="211"/>
      <c r="H1676" s="214">
        <v>306.75</v>
      </c>
      <c r="I1676" s="215"/>
      <c r="J1676" s="211"/>
      <c r="K1676" s="211"/>
      <c r="L1676" s="216"/>
      <c r="M1676" s="217"/>
      <c r="N1676" s="218"/>
      <c r="O1676" s="218"/>
      <c r="P1676" s="218"/>
      <c r="Q1676" s="218"/>
      <c r="R1676" s="218"/>
      <c r="S1676" s="218"/>
      <c r="T1676" s="219"/>
      <c r="AT1676" s="220" t="s">
        <v>171</v>
      </c>
      <c r="AU1676" s="220" t="s">
        <v>134</v>
      </c>
      <c r="AV1676" s="11" t="s">
        <v>134</v>
      </c>
      <c r="AW1676" s="11" t="s">
        <v>33</v>
      </c>
      <c r="AX1676" s="11" t="s">
        <v>70</v>
      </c>
      <c r="AY1676" s="220" t="s">
        <v>126</v>
      </c>
    </row>
    <row r="1677" spans="2:51" s="13" customFormat="1" ht="13.5">
      <c r="B1677" s="237"/>
      <c r="C1677" s="238"/>
      <c r="D1677" s="208" t="s">
        <v>171</v>
      </c>
      <c r="E1677" s="239" t="s">
        <v>21</v>
      </c>
      <c r="F1677" s="240" t="s">
        <v>7450</v>
      </c>
      <c r="G1677" s="238"/>
      <c r="H1677" s="241" t="s">
        <v>21</v>
      </c>
      <c r="I1677" s="242"/>
      <c r="J1677" s="238"/>
      <c r="K1677" s="238"/>
      <c r="L1677" s="243"/>
      <c r="M1677" s="244"/>
      <c r="N1677" s="245"/>
      <c r="O1677" s="245"/>
      <c r="P1677" s="245"/>
      <c r="Q1677" s="245"/>
      <c r="R1677" s="245"/>
      <c r="S1677" s="245"/>
      <c r="T1677" s="246"/>
      <c r="AT1677" s="247" t="s">
        <v>171</v>
      </c>
      <c r="AU1677" s="247" t="s">
        <v>134</v>
      </c>
      <c r="AV1677" s="13" t="s">
        <v>78</v>
      </c>
      <c r="AW1677" s="13" t="s">
        <v>33</v>
      </c>
      <c r="AX1677" s="13" t="s">
        <v>70</v>
      </c>
      <c r="AY1677" s="247" t="s">
        <v>126</v>
      </c>
    </row>
    <row r="1678" spans="2:51" s="11" customFormat="1" ht="13.5">
      <c r="B1678" s="210"/>
      <c r="C1678" s="211"/>
      <c r="D1678" s="208" t="s">
        <v>171</v>
      </c>
      <c r="E1678" s="212" t="s">
        <v>21</v>
      </c>
      <c r="F1678" s="213" t="s">
        <v>7449</v>
      </c>
      <c r="G1678" s="211"/>
      <c r="H1678" s="214">
        <v>306.75</v>
      </c>
      <c r="I1678" s="215"/>
      <c r="J1678" s="211"/>
      <c r="K1678" s="211"/>
      <c r="L1678" s="216"/>
      <c r="M1678" s="217"/>
      <c r="N1678" s="218"/>
      <c r="O1678" s="218"/>
      <c r="P1678" s="218"/>
      <c r="Q1678" s="218"/>
      <c r="R1678" s="218"/>
      <c r="S1678" s="218"/>
      <c r="T1678" s="219"/>
      <c r="AT1678" s="220" t="s">
        <v>171</v>
      </c>
      <c r="AU1678" s="220" t="s">
        <v>134</v>
      </c>
      <c r="AV1678" s="11" t="s">
        <v>134</v>
      </c>
      <c r="AW1678" s="11" t="s">
        <v>33</v>
      </c>
      <c r="AX1678" s="11" t="s">
        <v>70</v>
      </c>
      <c r="AY1678" s="220" t="s">
        <v>126</v>
      </c>
    </row>
    <row r="1679" spans="2:51" s="13" customFormat="1" ht="13.5">
      <c r="B1679" s="237"/>
      <c r="C1679" s="238"/>
      <c r="D1679" s="208" t="s">
        <v>171</v>
      </c>
      <c r="E1679" s="239" t="s">
        <v>21</v>
      </c>
      <c r="F1679" s="240" t="s">
        <v>7451</v>
      </c>
      <c r="G1679" s="238"/>
      <c r="H1679" s="241" t="s">
        <v>21</v>
      </c>
      <c r="I1679" s="242"/>
      <c r="J1679" s="238"/>
      <c r="K1679" s="238"/>
      <c r="L1679" s="243"/>
      <c r="M1679" s="244"/>
      <c r="N1679" s="245"/>
      <c r="O1679" s="245"/>
      <c r="P1679" s="245"/>
      <c r="Q1679" s="245"/>
      <c r="R1679" s="245"/>
      <c r="S1679" s="245"/>
      <c r="T1679" s="246"/>
      <c r="AT1679" s="247" t="s">
        <v>171</v>
      </c>
      <c r="AU1679" s="247" t="s">
        <v>134</v>
      </c>
      <c r="AV1679" s="13" t="s">
        <v>78</v>
      </c>
      <c r="AW1679" s="13" t="s">
        <v>33</v>
      </c>
      <c r="AX1679" s="13" t="s">
        <v>70</v>
      </c>
      <c r="AY1679" s="247" t="s">
        <v>126</v>
      </c>
    </row>
    <row r="1680" spans="2:51" s="13" customFormat="1" ht="13.5">
      <c r="B1680" s="237"/>
      <c r="C1680" s="238"/>
      <c r="D1680" s="208" t="s">
        <v>171</v>
      </c>
      <c r="E1680" s="239" t="s">
        <v>21</v>
      </c>
      <c r="F1680" s="240" t="s">
        <v>7452</v>
      </c>
      <c r="G1680" s="238"/>
      <c r="H1680" s="241" t="s">
        <v>21</v>
      </c>
      <c r="I1680" s="242"/>
      <c r="J1680" s="238"/>
      <c r="K1680" s="238"/>
      <c r="L1680" s="243"/>
      <c r="M1680" s="244"/>
      <c r="N1680" s="245"/>
      <c r="O1680" s="245"/>
      <c r="P1680" s="245"/>
      <c r="Q1680" s="245"/>
      <c r="R1680" s="245"/>
      <c r="S1680" s="245"/>
      <c r="T1680" s="246"/>
      <c r="AT1680" s="247" t="s">
        <v>171</v>
      </c>
      <c r="AU1680" s="247" t="s">
        <v>134</v>
      </c>
      <c r="AV1680" s="13" t="s">
        <v>78</v>
      </c>
      <c r="AW1680" s="13" t="s">
        <v>33</v>
      </c>
      <c r="AX1680" s="13" t="s">
        <v>70</v>
      </c>
      <c r="AY1680" s="247" t="s">
        <v>126</v>
      </c>
    </row>
    <row r="1681" spans="2:65" s="11" customFormat="1" ht="13.5">
      <c r="B1681" s="210"/>
      <c r="C1681" s="211"/>
      <c r="D1681" s="208" t="s">
        <v>171</v>
      </c>
      <c r="E1681" s="212" t="s">
        <v>21</v>
      </c>
      <c r="F1681" s="213" t="s">
        <v>7453</v>
      </c>
      <c r="G1681" s="211"/>
      <c r="H1681" s="214">
        <v>115.47</v>
      </c>
      <c r="I1681" s="215"/>
      <c r="J1681" s="211"/>
      <c r="K1681" s="211"/>
      <c r="L1681" s="216"/>
      <c r="M1681" s="217"/>
      <c r="N1681" s="218"/>
      <c r="O1681" s="218"/>
      <c r="P1681" s="218"/>
      <c r="Q1681" s="218"/>
      <c r="R1681" s="218"/>
      <c r="S1681" s="218"/>
      <c r="T1681" s="219"/>
      <c r="AT1681" s="220" t="s">
        <v>171</v>
      </c>
      <c r="AU1681" s="220" t="s">
        <v>134</v>
      </c>
      <c r="AV1681" s="11" t="s">
        <v>134</v>
      </c>
      <c r="AW1681" s="11" t="s">
        <v>33</v>
      </c>
      <c r="AX1681" s="11" t="s">
        <v>70</v>
      </c>
      <c r="AY1681" s="220" t="s">
        <v>126</v>
      </c>
    </row>
    <row r="1682" spans="2:65" s="13" customFormat="1" ht="13.5">
      <c r="B1682" s="237"/>
      <c r="C1682" s="238"/>
      <c r="D1682" s="208" t="s">
        <v>171</v>
      </c>
      <c r="E1682" s="239" t="s">
        <v>21</v>
      </c>
      <c r="F1682" s="240" t="s">
        <v>7454</v>
      </c>
      <c r="G1682" s="238"/>
      <c r="H1682" s="241" t="s">
        <v>21</v>
      </c>
      <c r="I1682" s="242"/>
      <c r="J1682" s="238"/>
      <c r="K1682" s="238"/>
      <c r="L1682" s="243"/>
      <c r="M1682" s="244"/>
      <c r="N1682" s="245"/>
      <c r="O1682" s="245"/>
      <c r="P1682" s="245"/>
      <c r="Q1682" s="245"/>
      <c r="R1682" s="245"/>
      <c r="S1682" s="245"/>
      <c r="T1682" s="246"/>
      <c r="AT1682" s="247" t="s">
        <v>171</v>
      </c>
      <c r="AU1682" s="247" t="s">
        <v>134</v>
      </c>
      <c r="AV1682" s="13" t="s">
        <v>78</v>
      </c>
      <c r="AW1682" s="13" t="s">
        <v>33</v>
      </c>
      <c r="AX1682" s="13" t="s">
        <v>70</v>
      </c>
      <c r="AY1682" s="247" t="s">
        <v>126</v>
      </c>
    </row>
    <row r="1683" spans="2:65" s="11" customFormat="1" ht="13.5">
      <c r="B1683" s="210"/>
      <c r="C1683" s="211"/>
      <c r="D1683" s="208" t="s">
        <v>171</v>
      </c>
      <c r="E1683" s="212" t="s">
        <v>21</v>
      </c>
      <c r="F1683" s="213" t="s">
        <v>7455</v>
      </c>
      <c r="G1683" s="211"/>
      <c r="H1683" s="214">
        <v>23.34</v>
      </c>
      <c r="I1683" s="215"/>
      <c r="J1683" s="211"/>
      <c r="K1683" s="211"/>
      <c r="L1683" s="216"/>
      <c r="M1683" s="217"/>
      <c r="N1683" s="218"/>
      <c r="O1683" s="218"/>
      <c r="P1683" s="218"/>
      <c r="Q1683" s="218"/>
      <c r="R1683" s="218"/>
      <c r="S1683" s="218"/>
      <c r="T1683" s="219"/>
      <c r="AT1683" s="220" t="s">
        <v>171</v>
      </c>
      <c r="AU1683" s="220" t="s">
        <v>134</v>
      </c>
      <c r="AV1683" s="11" t="s">
        <v>134</v>
      </c>
      <c r="AW1683" s="11" t="s">
        <v>33</v>
      </c>
      <c r="AX1683" s="11" t="s">
        <v>70</v>
      </c>
      <c r="AY1683" s="220" t="s">
        <v>126</v>
      </c>
    </row>
    <row r="1684" spans="2:65" s="13" customFormat="1" ht="13.5">
      <c r="B1684" s="237"/>
      <c r="C1684" s="238"/>
      <c r="D1684" s="208" t="s">
        <v>171</v>
      </c>
      <c r="E1684" s="239" t="s">
        <v>21</v>
      </c>
      <c r="F1684" s="240" t="s">
        <v>7456</v>
      </c>
      <c r="G1684" s="238"/>
      <c r="H1684" s="241" t="s">
        <v>21</v>
      </c>
      <c r="I1684" s="242"/>
      <c r="J1684" s="238"/>
      <c r="K1684" s="238"/>
      <c r="L1684" s="243"/>
      <c r="M1684" s="244"/>
      <c r="N1684" s="245"/>
      <c r="O1684" s="245"/>
      <c r="P1684" s="245"/>
      <c r="Q1684" s="245"/>
      <c r="R1684" s="245"/>
      <c r="S1684" s="245"/>
      <c r="T1684" s="246"/>
      <c r="AT1684" s="247" t="s">
        <v>171</v>
      </c>
      <c r="AU1684" s="247" t="s">
        <v>134</v>
      </c>
      <c r="AV1684" s="13" t="s">
        <v>78</v>
      </c>
      <c r="AW1684" s="13" t="s">
        <v>33</v>
      </c>
      <c r="AX1684" s="13" t="s">
        <v>70</v>
      </c>
      <c r="AY1684" s="247" t="s">
        <v>126</v>
      </c>
    </row>
    <row r="1685" spans="2:65" s="11" customFormat="1" ht="13.5">
      <c r="B1685" s="210"/>
      <c r="C1685" s="211"/>
      <c r="D1685" s="208" t="s">
        <v>171</v>
      </c>
      <c r="E1685" s="212" t="s">
        <v>21</v>
      </c>
      <c r="F1685" s="213" t="s">
        <v>7457</v>
      </c>
      <c r="G1685" s="211"/>
      <c r="H1685" s="214">
        <v>288</v>
      </c>
      <c r="I1685" s="215"/>
      <c r="J1685" s="211"/>
      <c r="K1685" s="211"/>
      <c r="L1685" s="216"/>
      <c r="M1685" s="217"/>
      <c r="N1685" s="218"/>
      <c r="O1685" s="218"/>
      <c r="P1685" s="218"/>
      <c r="Q1685" s="218"/>
      <c r="R1685" s="218"/>
      <c r="S1685" s="218"/>
      <c r="T1685" s="219"/>
      <c r="AT1685" s="220" t="s">
        <v>171</v>
      </c>
      <c r="AU1685" s="220" t="s">
        <v>134</v>
      </c>
      <c r="AV1685" s="11" t="s">
        <v>134</v>
      </c>
      <c r="AW1685" s="11" t="s">
        <v>33</v>
      </c>
      <c r="AX1685" s="11" t="s">
        <v>70</v>
      </c>
      <c r="AY1685" s="220" t="s">
        <v>126</v>
      </c>
    </row>
    <row r="1686" spans="2:65" s="11" customFormat="1" ht="13.5">
      <c r="B1686" s="210"/>
      <c r="C1686" s="211"/>
      <c r="D1686" s="208" t="s">
        <v>171</v>
      </c>
      <c r="E1686" s="212" t="s">
        <v>21</v>
      </c>
      <c r="F1686" s="213" t="s">
        <v>7458</v>
      </c>
      <c r="G1686" s="211"/>
      <c r="H1686" s="214">
        <v>0.68</v>
      </c>
      <c r="I1686" s="215"/>
      <c r="J1686" s="211"/>
      <c r="K1686" s="211"/>
      <c r="L1686" s="216"/>
      <c r="M1686" s="217"/>
      <c r="N1686" s="218"/>
      <c r="O1686" s="218"/>
      <c r="P1686" s="218"/>
      <c r="Q1686" s="218"/>
      <c r="R1686" s="218"/>
      <c r="S1686" s="218"/>
      <c r="T1686" s="219"/>
      <c r="AT1686" s="220" t="s">
        <v>171</v>
      </c>
      <c r="AU1686" s="220" t="s">
        <v>134</v>
      </c>
      <c r="AV1686" s="11" t="s">
        <v>134</v>
      </c>
      <c r="AW1686" s="11" t="s">
        <v>33</v>
      </c>
      <c r="AX1686" s="11" t="s">
        <v>70</v>
      </c>
      <c r="AY1686" s="220" t="s">
        <v>126</v>
      </c>
    </row>
    <row r="1687" spans="2:65" s="12" customFormat="1" ht="13.5">
      <c r="B1687" s="221"/>
      <c r="C1687" s="222"/>
      <c r="D1687" s="205" t="s">
        <v>171</v>
      </c>
      <c r="E1687" s="248" t="s">
        <v>21</v>
      </c>
      <c r="F1687" s="249" t="s">
        <v>174</v>
      </c>
      <c r="G1687" s="222"/>
      <c r="H1687" s="250">
        <v>2145</v>
      </c>
      <c r="I1687" s="226"/>
      <c r="J1687" s="222"/>
      <c r="K1687" s="222"/>
      <c r="L1687" s="227"/>
      <c r="M1687" s="228"/>
      <c r="N1687" s="229"/>
      <c r="O1687" s="229"/>
      <c r="P1687" s="229"/>
      <c r="Q1687" s="229"/>
      <c r="R1687" s="229"/>
      <c r="S1687" s="229"/>
      <c r="T1687" s="230"/>
      <c r="AT1687" s="231" t="s">
        <v>171</v>
      </c>
      <c r="AU1687" s="231" t="s">
        <v>134</v>
      </c>
      <c r="AV1687" s="12" t="s">
        <v>133</v>
      </c>
      <c r="AW1687" s="12" t="s">
        <v>33</v>
      </c>
      <c r="AX1687" s="12" t="s">
        <v>78</v>
      </c>
      <c r="AY1687" s="231" t="s">
        <v>126</v>
      </c>
    </row>
    <row r="1688" spans="2:65" s="1" customFormat="1" ht="22.5" customHeight="1">
      <c r="B1688" s="41"/>
      <c r="C1688" s="193" t="s">
        <v>1366</v>
      </c>
      <c r="D1688" s="193" t="s">
        <v>129</v>
      </c>
      <c r="E1688" s="194" t="s">
        <v>7459</v>
      </c>
      <c r="F1688" s="195" t="s">
        <v>7460</v>
      </c>
      <c r="G1688" s="196" t="s">
        <v>400</v>
      </c>
      <c r="H1688" s="197">
        <v>2145</v>
      </c>
      <c r="I1688" s="198"/>
      <c r="J1688" s="199">
        <f>ROUND(I1688*H1688,2)</f>
        <v>0</v>
      </c>
      <c r="K1688" s="195" t="s">
        <v>21</v>
      </c>
      <c r="L1688" s="61"/>
      <c r="M1688" s="200" t="s">
        <v>21</v>
      </c>
      <c r="N1688" s="201" t="s">
        <v>42</v>
      </c>
      <c r="O1688" s="42"/>
      <c r="P1688" s="202">
        <f>O1688*H1688</f>
        <v>0</v>
      </c>
      <c r="Q1688" s="202">
        <v>0</v>
      </c>
      <c r="R1688" s="202">
        <f>Q1688*H1688</f>
        <v>0</v>
      </c>
      <c r="S1688" s="202">
        <v>0</v>
      </c>
      <c r="T1688" s="203">
        <f>S1688*H1688</f>
        <v>0</v>
      </c>
      <c r="AR1688" s="24" t="s">
        <v>133</v>
      </c>
      <c r="AT1688" s="24" t="s">
        <v>129</v>
      </c>
      <c r="AU1688" s="24" t="s">
        <v>134</v>
      </c>
      <c r="AY1688" s="24" t="s">
        <v>126</v>
      </c>
      <c r="BE1688" s="204">
        <f>IF(N1688="základní",J1688,0)</f>
        <v>0</v>
      </c>
      <c r="BF1688" s="204">
        <f>IF(N1688="snížená",J1688,0)</f>
        <v>0</v>
      </c>
      <c r="BG1688" s="204">
        <f>IF(N1688="zákl. přenesená",J1688,0)</f>
        <v>0</v>
      </c>
      <c r="BH1688" s="204">
        <f>IF(N1688="sníž. přenesená",J1688,0)</f>
        <v>0</v>
      </c>
      <c r="BI1688" s="204">
        <f>IF(N1688="nulová",J1688,0)</f>
        <v>0</v>
      </c>
      <c r="BJ1688" s="24" t="s">
        <v>134</v>
      </c>
      <c r="BK1688" s="204">
        <f>ROUND(I1688*H1688,2)</f>
        <v>0</v>
      </c>
      <c r="BL1688" s="24" t="s">
        <v>133</v>
      </c>
      <c r="BM1688" s="24" t="s">
        <v>2016</v>
      </c>
    </row>
    <row r="1689" spans="2:65" s="1" customFormat="1" ht="13.5">
      <c r="B1689" s="41"/>
      <c r="C1689" s="63"/>
      <c r="D1689" s="208" t="s">
        <v>135</v>
      </c>
      <c r="E1689" s="63"/>
      <c r="F1689" s="209" t="s">
        <v>7461</v>
      </c>
      <c r="G1689" s="63"/>
      <c r="H1689" s="63"/>
      <c r="I1689" s="163"/>
      <c r="J1689" s="63"/>
      <c r="K1689" s="63"/>
      <c r="L1689" s="61"/>
      <c r="M1689" s="207"/>
      <c r="N1689" s="42"/>
      <c r="O1689" s="42"/>
      <c r="P1689" s="42"/>
      <c r="Q1689" s="42"/>
      <c r="R1689" s="42"/>
      <c r="S1689" s="42"/>
      <c r="T1689" s="78"/>
      <c r="AT1689" s="24" t="s">
        <v>135</v>
      </c>
      <c r="AU1689" s="24" t="s">
        <v>134</v>
      </c>
    </row>
    <row r="1690" spans="2:65" s="13" customFormat="1" ht="13.5">
      <c r="B1690" s="237"/>
      <c r="C1690" s="238"/>
      <c r="D1690" s="208" t="s">
        <v>171</v>
      </c>
      <c r="E1690" s="239" t="s">
        <v>21</v>
      </c>
      <c r="F1690" s="240" t="s">
        <v>7462</v>
      </c>
      <c r="G1690" s="238"/>
      <c r="H1690" s="241" t="s">
        <v>21</v>
      </c>
      <c r="I1690" s="242"/>
      <c r="J1690" s="238"/>
      <c r="K1690" s="238"/>
      <c r="L1690" s="243"/>
      <c r="M1690" s="244"/>
      <c r="N1690" s="245"/>
      <c r="O1690" s="245"/>
      <c r="P1690" s="245"/>
      <c r="Q1690" s="245"/>
      <c r="R1690" s="245"/>
      <c r="S1690" s="245"/>
      <c r="T1690" s="246"/>
      <c r="AT1690" s="247" t="s">
        <v>171</v>
      </c>
      <c r="AU1690" s="247" t="s">
        <v>134</v>
      </c>
      <c r="AV1690" s="13" t="s">
        <v>78</v>
      </c>
      <c r="AW1690" s="13" t="s">
        <v>33</v>
      </c>
      <c r="AX1690" s="13" t="s">
        <v>70</v>
      </c>
      <c r="AY1690" s="247" t="s">
        <v>126</v>
      </c>
    </row>
    <row r="1691" spans="2:65" s="13" customFormat="1" ht="13.5">
      <c r="B1691" s="237"/>
      <c r="C1691" s="238"/>
      <c r="D1691" s="208" t="s">
        <v>171</v>
      </c>
      <c r="E1691" s="239" t="s">
        <v>21</v>
      </c>
      <c r="F1691" s="240" t="s">
        <v>7463</v>
      </c>
      <c r="G1691" s="238"/>
      <c r="H1691" s="241" t="s">
        <v>21</v>
      </c>
      <c r="I1691" s="242"/>
      <c r="J1691" s="238"/>
      <c r="K1691" s="238"/>
      <c r="L1691" s="243"/>
      <c r="M1691" s="244"/>
      <c r="N1691" s="245"/>
      <c r="O1691" s="245"/>
      <c r="P1691" s="245"/>
      <c r="Q1691" s="245"/>
      <c r="R1691" s="245"/>
      <c r="S1691" s="245"/>
      <c r="T1691" s="246"/>
      <c r="AT1691" s="247" t="s">
        <v>171</v>
      </c>
      <c r="AU1691" s="247" t="s">
        <v>134</v>
      </c>
      <c r="AV1691" s="13" t="s">
        <v>78</v>
      </c>
      <c r="AW1691" s="13" t="s">
        <v>33</v>
      </c>
      <c r="AX1691" s="13" t="s">
        <v>70</v>
      </c>
      <c r="AY1691" s="247" t="s">
        <v>126</v>
      </c>
    </row>
    <row r="1692" spans="2:65" s="13" customFormat="1" ht="13.5">
      <c r="B1692" s="237"/>
      <c r="C1692" s="238"/>
      <c r="D1692" s="208" t="s">
        <v>171</v>
      </c>
      <c r="E1692" s="239" t="s">
        <v>21</v>
      </c>
      <c r="F1692" s="240" t="s">
        <v>7464</v>
      </c>
      <c r="G1692" s="238"/>
      <c r="H1692" s="241" t="s">
        <v>21</v>
      </c>
      <c r="I1692" s="242"/>
      <c r="J1692" s="238"/>
      <c r="K1692" s="238"/>
      <c r="L1692" s="243"/>
      <c r="M1692" s="244"/>
      <c r="N1692" s="245"/>
      <c r="O1692" s="245"/>
      <c r="P1692" s="245"/>
      <c r="Q1692" s="245"/>
      <c r="R1692" s="245"/>
      <c r="S1692" s="245"/>
      <c r="T1692" s="246"/>
      <c r="AT1692" s="247" t="s">
        <v>171</v>
      </c>
      <c r="AU1692" s="247" t="s">
        <v>134</v>
      </c>
      <c r="AV1692" s="13" t="s">
        <v>78</v>
      </c>
      <c r="AW1692" s="13" t="s">
        <v>33</v>
      </c>
      <c r="AX1692" s="13" t="s">
        <v>70</v>
      </c>
      <c r="AY1692" s="247" t="s">
        <v>126</v>
      </c>
    </row>
    <row r="1693" spans="2:65" s="13" customFormat="1" ht="13.5">
      <c r="B1693" s="237"/>
      <c r="C1693" s="238"/>
      <c r="D1693" s="208" t="s">
        <v>171</v>
      </c>
      <c r="E1693" s="239" t="s">
        <v>21</v>
      </c>
      <c r="F1693" s="240" t="s">
        <v>7465</v>
      </c>
      <c r="G1693" s="238"/>
      <c r="H1693" s="241" t="s">
        <v>21</v>
      </c>
      <c r="I1693" s="242"/>
      <c r="J1693" s="238"/>
      <c r="K1693" s="238"/>
      <c r="L1693" s="243"/>
      <c r="M1693" s="244"/>
      <c r="N1693" s="245"/>
      <c r="O1693" s="245"/>
      <c r="P1693" s="245"/>
      <c r="Q1693" s="245"/>
      <c r="R1693" s="245"/>
      <c r="S1693" s="245"/>
      <c r="T1693" s="246"/>
      <c r="AT1693" s="247" t="s">
        <v>171</v>
      </c>
      <c r="AU1693" s="247" t="s">
        <v>134</v>
      </c>
      <c r="AV1693" s="13" t="s">
        <v>78</v>
      </c>
      <c r="AW1693" s="13" t="s">
        <v>33</v>
      </c>
      <c r="AX1693" s="13" t="s">
        <v>70</v>
      </c>
      <c r="AY1693" s="247" t="s">
        <v>126</v>
      </c>
    </row>
    <row r="1694" spans="2:65" s="13" customFormat="1" ht="13.5">
      <c r="B1694" s="237"/>
      <c r="C1694" s="238"/>
      <c r="D1694" s="208" t="s">
        <v>171</v>
      </c>
      <c r="E1694" s="239" t="s">
        <v>21</v>
      </c>
      <c r="F1694" s="240" t="s">
        <v>7466</v>
      </c>
      <c r="G1694" s="238"/>
      <c r="H1694" s="241" t="s">
        <v>21</v>
      </c>
      <c r="I1694" s="242"/>
      <c r="J1694" s="238"/>
      <c r="K1694" s="238"/>
      <c r="L1694" s="243"/>
      <c r="M1694" s="244"/>
      <c r="N1694" s="245"/>
      <c r="O1694" s="245"/>
      <c r="P1694" s="245"/>
      <c r="Q1694" s="245"/>
      <c r="R1694" s="245"/>
      <c r="S1694" s="245"/>
      <c r="T1694" s="246"/>
      <c r="AT1694" s="247" t="s">
        <v>171</v>
      </c>
      <c r="AU1694" s="247" t="s">
        <v>134</v>
      </c>
      <c r="AV1694" s="13" t="s">
        <v>78</v>
      </c>
      <c r="AW1694" s="13" t="s">
        <v>33</v>
      </c>
      <c r="AX1694" s="13" t="s">
        <v>70</v>
      </c>
      <c r="AY1694" s="247" t="s">
        <v>126</v>
      </c>
    </row>
    <row r="1695" spans="2:65" s="13" customFormat="1" ht="13.5">
      <c r="B1695" s="237"/>
      <c r="C1695" s="238"/>
      <c r="D1695" s="208" t="s">
        <v>171</v>
      </c>
      <c r="E1695" s="239" t="s">
        <v>21</v>
      </c>
      <c r="F1695" s="240" t="s">
        <v>7467</v>
      </c>
      <c r="G1695" s="238"/>
      <c r="H1695" s="241" t="s">
        <v>21</v>
      </c>
      <c r="I1695" s="242"/>
      <c r="J1695" s="238"/>
      <c r="K1695" s="238"/>
      <c r="L1695" s="243"/>
      <c r="M1695" s="244"/>
      <c r="N1695" s="245"/>
      <c r="O1695" s="245"/>
      <c r="P1695" s="245"/>
      <c r="Q1695" s="245"/>
      <c r="R1695" s="245"/>
      <c r="S1695" s="245"/>
      <c r="T1695" s="246"/>
      <c r="AT1695" s="247" t="s">
        <v>171</v>
      </c>
      <c r="AU1695" s="247" t="s">
        <v>134</v>
      </c>
      <c r="AV1695" s="13" t="s">
        <v>78</v>
      </c>
      <c r="AW1695" s="13" t="s">
        <v>33</v>
      </c>
      <c r="AX1695" s="13" t="s">
        <v>70</v>
      </c>
      <c r="AY1695" s="247" t="s">
        <v>126</v>
      </c>
    </row>
    <row r="1696" spans="2:65" s="11" customFormat="1" ht="13.5">
      <c r="B1696" s="210"/>
      <c r="C1696" s="211"/>
      <c r="D1696" s="208" t="s">
        <v>171</v>
      </c>
      <c r="E1696" s="212" t="s">
        <v>21</v>
      </c>
      <c r="F1696" s="213" t="s">
        <v>7468</v>
      </c>
      <c r="G1696" s="211"/>
      <c r="H1696" s="214">
        <v>2145</v>
      </c>
      <c r="I1696" s="215"/>
      <c r="J1696" s="211"/>
      <c r="K1696" s="211"/>
      <c r="L1696" s="216"/>
      <c r="M1696" s="217"/>
      <c r="N1696" s="218"/>
      <c r="O1696" s="218"/>
      <c r="P1696" s="218"/>
      <c r="Q1696" s="218"/>
      <c r="R1696" s="218"/>
      <c r="S1696" s="218"/>
      <c r="T1696" s="219"/>
      <c r="AT1696" s="220" t="s">
        <v>171</v>
      </c>
      <c r="AU1696" s="220" t="s">
        <v>134</v>
      </c>
      <c r="AV1696" s="11" t="s">
        <v>134</v>
      </c>
      <c r="AW1696" s="11" t="s">
        <v>33</v>
      </c>
      <c r="AX1696" s="11" t="s">
        <v>70</v>
      </c>
      <c r="AY1696" s="220" t="s">
        <v>126</v>
      </c>
    </row>
    <row r="1697" spans="2:65" s="12" customFormat="1" ht="13.5">
      <c r="B1697" s="221"/>
      <c r="C1697" s="222"/>
      <c r="D1697" s="205" t="s">
        <v>171</v>
      </c>
      <c r="E1697" s="248" t="s">
        <v>21</v>
      </c>
      <c r="F1697" s="249" t="s">
        <v>174</v>
      </c>
      <c r="G1697" s="222"/>
      <c r="H1697" s="250">
        <v>2145</v>
      </c>
      <c r="I1697" s="226"/>
      <c r="J1697" s="222"/>
      <c r="K1697" s="222"/>
      <c r="L1697" s="227"/>
      <c r="M1697" s="228"/>
      <c r="N1697" s="229"/>
      <c r="O1697" s="229"/>
      <c r="P1697" s="229"/>
      <c r="Q1697" s="229"/>
      <c r="R1697" s="229"/>
      <c r="S1697" s="229"/>
      <c r="T1697" s="230"/>
      <c r="AT1697" s="231" t="s">
        <v>171</v>
      </c>
      <c r="AU1697" s="231" t="s">
        <v>134</v>
      </c>
      <c r="AV1697" s="12" t="s">
        <v>133</v>
      </c>
      <c r="AW1697" s="12" t="s">
        <v>33</v>
      </c>
      <c r="AX1697" s="12" t="s">
        <v>78</v>
      </c>
      <c r="AY1697" s="231" t="s">
        <v>126</v>
      </c>
    </row>
    <row r="1698" spans="2:65" s="1" customFormat="1" ht="22.5" customHeight="1">
      <c r="B1698" s="41"/>
      <c r="C1698" s="193" t="s">
        <v>2017</v>
      </c>
      <c r="D1698" s="193" t="s">
        <v>129</v>
      </c>
      <c r="E1698" s="194" t="s">
        <v>7469</v>
      </c>
      <c r="F1698" s="195" t="s">
        <v>7470</v>
      </c>
      <c r="G1698" s="196" t="s">
        <v>132</v>
      </c>
      <c r="H1698" s="197">
        <v>1</v>
      </c>
      <c r="I1698" s="198"/>
      <c r="J1698" s="199">
        <f>ROUND(I1698*H1698,2)</f>
        <v>0</v>
      </c>
      <c r="K1698" s="195" t="s">
        <v>21</v>
      </c>
      <c r="L1698" s="61"/>
      <c r="M1698" s="200" t="s">
        <v>21</v>
      </c>
      <c r="N1698" s="201" t="s">
        <v>42</v>
      </c>
      <c r="O1698" s="42"/>
      <c r="P1698" s="202">
        <f>O1698*H1698</f>
        <v>0</v>
      </c>
      <c r="Q1698" s="202">
        <v>0</v>
      </c>
      <c r="R1698" s="202">
        <f>Q1698*H1698</f>
        <v>0</v>
      </c>
      <c r="S1698" s="202">
        <v>0</v>
      </c>
      <c r="T1698" s="203">
        <f>S1698*H1698</f>
        <v>0</v>
      </c>
      <c r="AR1698" s="24" t="s">
        <v>133</v>
      </c>
      <c r="AT1698" s="24" t="s">
        <v>129</v>
      </c>
      <c r="AU1698" s="24" t="s">
        <v>134</v>
      </c>
      <c r="AY1698" s="24" t="s">
        <v>126</v>
      </c>
      <c r="BE1698" s="204">
        <f>IF(N1698="základní",J1698,0)</f>
        <v>0</v>
      </c>
      <c r="BF1698" s="204">
        <f>IF(N1698="snížená",J1698,0)</f>
        <v>0</v>
      </c>
      <c r="BG1698" s="204">
        <f>IF(N1698="zákl. přenesená",J1698,0)</f>
        <v>0</v>
      </c>
      <c r="BH1698" s="204">
        <f>IF(N1698="sníž. přenesená",J1698,0)</f>
        <v>0</v>
      </c>
      <c r="BI1698" s="204">
        <f>IF(N1698="nulová",J1698,0)</f>
        <v>0</v>
      </c>
      <c r="BJ1698" s="24" t="s">
        <v>134</v>
      </c>
      <c r="BK1698" s="204">
        <f>ROUND(I1698*H1698,2)</f>
        <v>0</v>
      </c>
      <c r="BL1698" s="24" t="s">
        <v>133</v>
      </c>
      <c r="BM1698" s="24" t="s">
        <v>2020</v>
      </c>
    </row>
    <row r="1699" spans="2:65" s="1" customFormat="1" ht="13.5">
      <c r="B1699" s="41"/>
      <c r="C1699" s="63"/>
      <c r="D1699" s="205" t="s">
        <v>135</v>
      </c>
      <c r="E1699" s="63"/>
      <c r="F1699" s="206" t="s">
        <v>7471</v>
      </c>
      <c r="G1699" s="63"/>
      <c r="H1699" s="63"/>
      <c r="I1699" s="163"/>
      <c r="J1699" s="63"/>
      <c r="K1699" s="63"/>
      <c r="L1699" s="61"/>
      <c r="M1699" s="207"/>
      <c r="N1699" s="42"/>
      <c r="O1699" s="42"/>
      <c r="P1699" s="42"/>
      <c r="Q1699" s="42"/>
      <c r="R1699" s="42"/>
      <c r="S1699" s="42"/>
      <c r="T1699" s="78"/>
      <c r="AT1699" s="24" t="s">
        <v>135</v>
      </c>
      <c r="AU1699" s="24" t="s">
        <v>134</v>
      </c>
    </row>
    <row r="1700" spans="2:65" s="1" customFormat="1" ht="22.5" customHeight="1">
      <c r="B1700" s="41"/>
      <c r="C1700" s="193" t="s">
        <v>1371</v>
      </c>
      <c r="D1700" s="193" t="s">
        <v>129</v>
      </c>
      <c r="E1700" s="194" t="s">
        <v>7472</v>
      </c>
      <c r="F1700" s="195" t="s">
        <v>7473</v>
      </c>
      <c r="G1700" s="196" t="s">
        <v>380</v>
      </c>
      <c r="H1700" s="197">
        <v>19.654</v>
      </c>
      <c r="I1700" s="198"/>
      <c r="J1700" s="199">
        <f>ROUND(I1700*H1700,2)</f>
        <v>0</v>
      </c>
      <c r="K1700" s="195" t="s">
        <v>21</v>
      </c>
      <c r="L1700" s="61"/>
      <c r="M1700" s="200" t="s">
        <v>21</v>
      </c>
      <c r="N1700" s="201" t="s">
        <v>42</v>
      </c>
      <c r="O1700" s="42"/>
      <c r="P1700" s="202">
        <f>O1700*H1700</f>
        <v>0</v>
      </c>
      <c r="Q1700" s="202">
        <v>0</v>
      </c>
      <c r="R1700" s="202">
        <f>Q1700*H1700</f>
        <v>0</v>
      </c>
      <c r="S1700" s="202">
        <v>0</v>
      </c>
      <c r="T1700" s="203">
        <f>S1700*H1700</f>
        <v>0</v>
      </c>
      <c r="AR1700" s="24" t="s">
        <v>133</v>
      </c>
      <c r="AT1700" s="24" t="s">
        <v>129</v>
      </c>
      <c r="AU1700" s="24" t="s">
        <v>134</v>
      </c>
      <c r="AY1700" s="24" t="s">
        <v>126</v>
      </c>
      <c r="BE1700" s="204">
        <f>IF(N1700="základní",J1700,0)</f>
        <v>0</v>
      </c>
      <c r="BF1700" s="204">
        <f>IF(N1700="snížená",J1700,0)</f>
        <v>0</v>
      </c>
      <c r="BG1700" s="204">
        <f>IF(N1700="zákl. přenesená",J1700,0)</f>
        <v>0</v>
      </c>
      <c r="BH1700" s="204">
        <f>IF(N1700="sníž. přenesená",J1700,0)</f>
        <v>0</v>
      </c>
      <c r="BI1700" s="204">
        <f>IF(N1700="nulová",J1700,0)</f>
        <v>0</v>
      </c>
      <c r="BJ1700" s="24" t="s">
        <v>134</v>
      </c>
      <c r="BK1700" s="204">
        <f>ROUND(I1700*H1700,2)</f>
        <v>0</v>
      </c>
      <c r="BL1700" s="24" t="s">
        <v>133</v>
      </c>
      <c r="BM1700" s="24" t="s">
        <v>2023</v>
      </c>
    </row>
    <row r="1701" spans="2:65" s="1" customFormat="1" ht="13.5">
      <c r="B1701" s="41"/>
      <c r="C1701" s="63"/>
      <c r="D1701" s="208" t="s">
        <v>135</v>
      </c>
      <c r="E1701" s="63"/>
      <c r="F1701" s="209" t="s">
        <v>7474</v>
      </c>
      <c r="G1701" s="63"/>
      <c r="H1701" s="63"/>
      <c r="I1701" s="163"/>
      <c r="J1701" s="63"/>
      <c r="K1701" s="63"/>
      <c r="L1701" s="61"/>
      <c r="M1701" s="207"/>
      <c r="N1701" s="42"/>
      <c r="O1701" s="42"/>
      <c r="P1701" s="42"/>
      <c r="Q1701" s="42"/>
      <c r="R1701" s="42"/>
      <c r="S1701" s="42"/>
      <c r="T1701" s="78"/>
      <c r="AT1701" s="24" t="s">
        <v>135</v>
      </c>
      <c r="AU1701" s="24" t="s">
        <v>134</v>
      </c>
    </row>
    <row r="1702" spans="2:65" s="10" customFormat="1" ht="29.85" customHeight="1">
      <c r="B1702" s="176"/>
      <c r="C1702" s="177"/>
      <c r="D1702" s="190" t="s">
        <v>69</v>
      </c>
      <c r="E1702" s="191" t="s">
        <v>1766</v>
      </c>
      <c r="F1702" s="191" t="s">
        <v>1767</v>
      </c>
      <c r="G1702" s="177"/>
      <c r="H1702" s="177"/>
      <c r="I1702" s="180"/>
      <c r="J1702" s="192">
        <f>BK1702</f>
        <v>0</v>
      </c>
      <c r="K1702" s="177"/>
      <c r="L1702" s="182"/>
      <c r="M1702" s="183"/>
      <c r="N1702" s="184"/>
      <c r="O1702" s="184"/>
      <c r="P1702" s="185">
        <f>SUM(P1703:P1735)</f>
        <v>0</v>
      </c>
      <c r="Q1702" s="184"/>
      <c r="R1702" s="185">
        <f>SUM(R1703:R1735)</f>
        <v>0</v>
      </c>
      <c r="S1702" s="184"/>
      <c r="T1702" s="186">
        <f>SUM(T1703:T1735)</f>
        <v>0</v>
      </c>
      <c r="AR1702" s="187" t="s">
        <v>134</v>
      </c>
      <c r="AT1702" s="188" t="s">
        <v>69</v>
      </c>
      <c r="AU1702" s="188" t="s">
        <v>78</v>
      </c>
      <c r="AY1702" s="187" t="s">
        <v>126</v>
      </c>
      <c r="BK1702" s="189">
        <f>SUM(BK1703:BK1735)</f>
        <v>0</v>
      </c>
    </row>
    <row r="1703" spans="2:65" s="1" customFormat="1" ht="22.5" customHeight="1">
      <c r="B1703" s="41"/>
      <c r="C1703" s="193" t="s">
        <v>2024</v>
      </c>
      <c r="D1703" s="193" t="s">
        <v>129</v>
      </c>
      <c r="E1703" s="194" t="s">
        <v>1772</v>
      </c>
      <c r="F1703" s="195" t="s">
        <v>1773</v>
      </c>
      <c r="G1703" s="196" t="s">
        <v>400</v>
      </c>
      <c r="H1703" s="197">
        <v>219.39</v>
      </c>
      <c r="I1703" s="198"/>
      <c r="J1703" s="199">
        <f>ROUND(I1703*H1703,2)</f>
        <v>0</v>
      </c>
      <c r="K1703" s="195" t="s">
        <v>160</v>
      </c>
      <c r="L1703" s="61"/>
      <c r="M1703" s="200" t="s">
        <v>21</v>
      </c>
      <c r="N1703" s="201" t="s">
        <v>42</v>
      </c>
      <c r="O1703" s="42"/>
      <c r="P1703" s="202">
        <f>O1703*H1703</f>
        <v>0</v>
      </c>
      <c r="Q1703" s="202">
        <v>0</v>
      </c>
      <c r="R1703" s="202">
        <f>Q1703*H1703</f>
        <v>0</v>
      </c>
      <c r="S1703" s="202">
        <v>0</v>
      </c>
      <c r="T1703" s="203">
        <f>S1703*H1703</f>
        <v>0</v>
      </c>
      <c r="AR1703" s="24" t="s">
        <v>161</v>
      </c>
      <c r="AT1703" s="24" t="s">
        <v>129</v>
      </c>
      <c r="AU1703" s="24" t="s">
        <v>134</v>
      </c>
      <c r="AY1703" s="24" t="s">
        <v>126</v>
      </c>
      <c r="BE1703" s="204">
        <f>IF(N1703="základní",J1703,0)</f>
        <v>0</v>
      </c>
      <c r="BF1703" s="204">
        <f>IF(N1703="snížená",J1703,0)</f>
        <v>0</v>
      </c>
      <c r="BG1703" s="204">
        <f>IF(N1703="zákl. přenesená",J1703,0)</f>
        <v>0</v>
      </c>
      <c r="BH1703" s="204">
        <f>IF(N1703="sníž. přenesená",J1703,0)</f>
        <v>0</v>
      </c>
      <c r="BI1703" s="204">
        <f>IF(N1703="nulová",J1703,0)</f>
        <v>0</v>
      </c>
      <c r="BJ1703" s="24" t="s">
        <v>134</v>
      </c>
      <c r="BK1703" s="204">
        <f>ROUND(I1703*H1703,2)</f>
        <v>0</v>
      </c>
      <c r="BL1703" s="24" t="s">
        <v>161</v>
      </c>
      <c r="BM1703" s="24" t="s">
        <v>2027</v>
      </c>
    </row>
    <row r="1704" spans="2:65" s="1" customFormat="1" ht="27">
      <c r="B1704" s="41"/>
      <c r="C1704" s="63"/>
      <c r="D1704" s="208" t="s">
        <v>135</v>
      </c>
      <c r="E1704" s="63"/>
      <c r="F1704" s="209" t="s">
        <v>1775</v>
      </c>
      <c r="G1704" s="63"/>
      <c r="H1704" s="63"/>
      <c r="I1704" s="163"/>
      <c r="J1704" s="63"/>
      <c r="K1704" s="63"/>
      <c r="L1704" s="61"/>
      <c r="M1704" s="207"/>
      <c r="N1704" s="42"/>
      <c r="O1704" s="42"/>
      <c r="P1704" s="42"/>
      <c r="Q1704" s="42"/>
      <c r="R1704" s="42"/>
      <c r="S1704" s="42"/>
      <c r="T1704" s="78"/>
      <c r="AT1704" s="24" t="s">
        <v>135</v>
      </c>
      <c r="AU1704" s="24" t="s">
        <v>134</v>
      </c>
    </row>
    <row r="1705" spans="2:65" s="1" customFormat="1" ht="40.5">
      <c r="B1705" s="41"/>
      <c r="C1705" s="63"/>
      <c r="D1705" s="208" t="s">
        <v>299</v>
      </c>
      <c r="E1705" s="63"/>
      <c r="F1705" s="236" t="s">
        <v>1776</v>
      </c>
      <c r="G1705" s="63"/>
      <c r="H1705" s="63"/>
      <c r="I1705" s="163"/>
      <c r="J1705" s="63"/>
      <c r="K1705" s="63"/>
      <c r="L1705" s="61"/>
      <c r="M1705" s="207"/>
      <c r="N1705" s="42"/>
      <c r="O1705" s="42"/>
      <c r="P1705" s="42"/>
      <c r="Q1705" s="42"/>
      <c r="R1705" s="42"/>
      <c r="S1705" s="42"/>
      <c r="T1705" s="78"/>
      <c r="AT1705" s="24" t="s">
        <v>299</v>
      </c>
      <c r="AU1705" s="24" t="s">
        <v>134</v>
      </c>
    </row>
    <row r="1706" spans="2:65" s="11" customFormat="1" ht="13.5">
      <c r="B1706" s="210"/>
      <c r="C1706" s="211"/>
      <c r="D1706" s="208" t="s">
        <v>171</v>
      </c>
      <c r="E1706" s="212" t="s">
        <v>21</v>
      </c>
      <c r="F1706" s="213" t="s">
        <v>6472</v>
      </c>
      <c r="G1706" s="211"/>
      <c r="H1706" s="214">
        <v>12.87</v>
      </c>
      <c r="I1706" s="215"/>
      <c r="J1706" s="211"/>
      <c r="K1706" s="211"/>
      <c r="L1706" s="216"/>
      <c r="M1706" s="217"/>
      <c r="N1706" s="218"/>
      <c r="O1706" s="218"/>
      <c r="P1706" s="218"/>
      <c r="Q1706" s="218"/>
      <c r="R1706" s="218"/>
      <c r="S1706" s="218"/>
      <c r="T1706" s="219"/>
      <c r="AT1706" s="220" t="s">
        <v>171</v>
      </c>
      <c r="AU1706" s="220" t="s">
        <v>134</v>
      </c>
      <c r="AV1706" s="11" t="s">
        <v>134</v>
      </c>
      <c r="AW1706" s="11" t="s">
        <v>33</v>
      </c>
      <c r="AX1706" s="11" t="s">
        <v>70</v>
      </c>
      <c r="AY1706" s="220" t="s">
        <v>126</v>
      </c>
    </row>
    <row r="1707" spans="2:65" s="11" customFormat="1" ht="13.5">
      <c r="B1707" s="210"/>
      <c r="C1707" s="211"/>
      <c r="D1707" s="208" t="s">
        <v>171</v>
      </c>
      <c r="E1707" s="212" t="s">
        <v>21</v>
      </c>
      <c r="F1707" s="213" t="s">
        <v>6516</v>
      </c>
      <c r="G1707" s="211"/>
      <c r="H1707" s="214">
        <v>7.96</v>
      </c>
      <c r="I1707" s="215"/>
      <c r="J1707" s="211"/>
      <c r="K1707" s="211"/>
      <c r="L1707" s="216"/>
      <c r="M1707" s="217"/>
      <c r="N1707" s="218"/>
      <c r="O1707" s="218"/>
      <c r="P1707" s="218"/>
      <c r="Q1707" s="218"/>
      <c r="R1707" s="218"/>
      <c r="S1707" s="218"/>
      <c r="T1707" s="219"/>
      <c r="AT1707" s="220" t="s">
        <v>171</v>
      </c>
      <c r="AU1707" s="220" t="s">
        <v>134</v>
      </c>
      <c r="AV1707" s="11" t="s">
        <v>134</v>
      </c>
      <c r="AW1707" s="11" t="s">
        <v>33</v>
      </c>
      <c r="AX1707" s="11" t="s">
        <v>70</v>
      </c>
      <c r="AY1707" s="220" t="s">
        <v>126</v>
      </c>
    </row>
    <row r="1708" spans="2:65" s="11" customFormat="1" ht="13.5">
      <c r="B1708" s="210"/>
      <c r="C1708" s="211"/>
      <c r="D1708" s="208" t="s">
        <v>171</v>
      </c>
      <c r="E1708" s="212" t="s">
        <v>21</v>
      </c>
      <c r="F1708" s="213" t="s">
        <v>6517</v>
      </c>
      <c r="G1708" s="211"/>
      <c r="H1708" s="214">
        <v>48.77</v>
      </c>
      <c r="I1708" s="215"/>
      <c r="J1708" s="211"/>
      <c r="K1708" s="211"/>
      <c r="L1708" s="216"/>
      <c r="M1708" s="217"/>
      <c r="N1708" s="218"/>
      <c r="O1708" s="218"/>
      <c r="P1708" s="218"/>
      <c r="Q1708" s="218"/>
      <c r="R1708" s="218"/>
      <c r="S1708" s="218"/>
      <c r="T1708" s="219"/>
      <c r="AT1708" s="220" t="s">
        <v>171</v>
      </c>
      <c r="AU1708" s="220" t="s">
        <v>134</v>
      </c>
      <c r="AV1708" s="11" t="s">
        <v>134</v>
      </c>
      <c r="AW1708" s="11" t="s">
        <v>33</v>
      </c>
      <c r="AX1708" s="11" t="s">
        <v>70</v>
      </c>
      <c r="AY1708" s="220" t="s">
        <v>126</v>
      </c>
    </row>
    <row r="1709" spans="2:65" s="11" customFormat="1" ht="13.5">
      <c r="B1709" s="210"/>
      <c r="C1709" s="211"/>
      <c r="D1709" s="208" t="s">
        <v>171</v>
      </c>
      <c r="E1709" s="212" t="s">
        <v>21</v>
      </c>
      <c r="F1709" s="213" t="s">
        <v>7475</v>
      </c>
      <c r="G1709" s="211"/>
      <c r="H1709" s="214">
        <v>7.44</v>
      </c>
      <c r="I1709" s="215"/>
      <c r="J1709" s="211"/>
      <c r="K1709" s="211"/>
      <c r="L1709" s="216"/>
      <c r="M1709" s="217"/>
      <c r="N1709" s="218"/>
      <c r="O1709" s="218"/>
      <c r="P1709" s="218"/>
      <c r="Q1709" s="218"/>
      <c r="R1709" s="218"/>
      <c r="S1709" s="218"/>
      <c r="T1709" s="219"/>
      <c r="AT1709" s="220" t="s">
        <v>171</v>
      </c>
      <c r="AU1709" s="220" t="s">
        <v>134</v>
      </c>
      <c r="AV1709" s="11" t="s">
        <v>134</v>
      </c>
      <c r="AW1709" s="11" t="s">
        <v>33</v>
      </c>
      <c r="AX1709" s="11" t="s">
        <v>70</v>
      </c>
      <c r="AY1709" s="220" t="s">
        <v>126</v>
      </c>
    </row>
    <row r="1710" spans="2:65" s="11" customFormat="1" ht="13.5">
      <c r="B1710" s="210"/>
      <c r="C1710" s="211"/>
      <c r="D1710" s="208" t="s">
        <v>171</v>
      </c>
      <c r="E1710" s="212" t="s">
        <v>21</v>
      </c>
      <c r="F1710" s="213" t="s">
        <v>6677</v>
      </c>
      <c r="G1710" s="211"/>
      <c r="H1710" s="214">
        <v>12.31</v>
      </c>
      <c r="I1710" s="215"/>
      <c r="J1710" s="211"/>
      <c r="K1710" s="211"/>
      <c r="L1710" s="216"/>
      <c r="M1710" s="217"/>
      <c r="N1710" s="218"/>
      <c r="O1710" s="218"/>
      <c r="P1710" s="218"/>
      <c r="Q1710" s="218"/>
      <c r="R1710" s="218"/>
      <c r="S1710" s="218"/>
      <c r="T1710" s="219"/>
      <c r="AT1710" s="220" t="s">
        <v>171</v>
      </c>
      <c r="AU1710" s="220" t="s">
        <v>134</v>
      </c>
      <c r="AV1710" s="11" t="s">
        <v>134</v>
      </c>
      <c r="AW1710" s="11" t="s">
        <v>33</v>
      </c>
      <c r="AX1710" s="11" t="s">
        <v>70</v>
      </c>
      <c r="AY1710" s="220" t="s">
        <v>126</v>
      </c>
    </row>
    <row r="1711" spans="2:65" s="11" customFormat="1" ht="13.5">
      <c r="B1711" s="210"/>
      <c r="C1711" s="211"/>
      <c r="D1711" s="208" t="s">
        <v>171</v>
      </c>
      <c r="E1711" s="212" t="s">
        <v>21</v>
      </c>
      <c r="F1711" s="213" t="s">
        <v>6678</v>
      </c>
      <c r="G1711" s="211"/>
      <c r="H1711" s="214">
        <v>9.09</v>
      </c>
      <c r="I1711" s="215"/>
      <c r="J1711" s="211"/>
      <c r="K1711" s="211"/>
      <c r="L1711" s="216"/>
      <c r="M1711" s="217"/>
      <c r="N1711" s="218"/>
      <c r="O1711" s="218"/>
      <c r="P1711" s="218"/>
      <c r="Q1711" s="218"/>
      <c r="R1711" s="218"/>
      <c r="S1711" s="218"/>
      <c r="T1711" s="219"/>
      <c r="AT1711" s="220" t="s">
        <v>171</v>
      </c>
      <c r="AU1711" s="220" t="s">
        <v>134</v>
      </c>
      <c r="AV1711" s="11" t="s">
        <v>134</v>
      </c>
      <c r="AW1711" s="11" t="s">
        <v>33</v>
      </c>
      <c r="AX1711" s="11" t="s">
        <v>70</v>
      </c>
      <c r="AY1711" s="220" t="s">
        <v>126</v>
      </c>
    </row>
    <row r="1712" spans="2:65" s="11" customFormat="1" ht="13.5">
      <c r="B1712" s="210"/>
      <c r="C1712" s="211"/>
      <c r="D1712" s="208" t="s">
        <v>171</v>
      </c>
      <c r="E1712" s="212" t="s">
        <v>21</v>
      </c>
      <c r="F1712" s="213" t="s">
        <v>6679</v>
      </c>
      <c r="G1712" s="211"/>
      <c r="H1712" s="214">
        <v>10.52</v>
      </c>
      <c r="I1712" s="215"/>
      <c r="J1712" s="211"/>
      <c r="K1712" s="211"/>
      <c r="L1712" s="216"/>
      <c r="M1712" s="217"/>
      <c r="N1712" s="218"/>
      <c r="O1712" s="218"/>
      <c r="P1712" s="218"/>
      <c r="Q1712" s="218"/>
      <c r="R1712" s="218"/>
      <c r="S1712" s="218"/>
      <c r="T1712" s="219"/>
      <c r="AT1712" s="220" t="s">
        <v>171</v>
      </c>
      <c r="AU1712" s="220" t="s">
        <v>134</v>
      </c>
      <c r="AV1712" s="11" t="s">
        <v>134</v>
      </c>
      <c r="AW1712" s="11" t="s">
        <v>33</v>
      </c>
      <c r="AX1712" s="11" t="s">
        <v>70</v>
      </c>
      <c r="AY1712" s="220" t="s">
        <v>126</v>
      </c>
    </row>
    <row r="1713" spans="2:65" s="11" customFormat="1" ht="13.5">
      <c r="B1713" s="210"/>
      <c r="C1713" s="211"/>
      <c r="D1713" s="208" t="s">
        <v>171</v>
      </c>
      <c r="E1713" s="212" t="s">
        <v>21</v>
      </c>
      <c r="F1713" s="213" t="s">
        <v>6680</v>
      </c>
      <c r="G1713" s="211"/>
      <c r="H1713" s="214">
        <v>23.76</v>
      </c>
      <c r="I1713" s="215"/>
      <c r="J1713" s="211"/>
      <c r="K1713" s="211"/>
      <c r="L1713" s="216"/>
      <c r="M1713" s="217"/>
      <c r="N1713" s="218"/>
      <c r="O1713" s="218"/>
      <c r="P1713" s="218"/>
      <c r="Q1713" s="218"/>
      <c r="R1713" s="218"/>
      <c r="S1713" s="218"/>
      <c r="T1713" s="219"/>
      <c r="AT1713" s="220" t="s">
        <v>171</v>
      </c>
      <c r="AU1713" s="220" t="s">
        <v>134</v>
      </c>
      <c r="AV1713" s="11" t="s">
        <v>134</v>
      </c>
      <c r="AW1713" s="11" t="s">
        <v>33</v>
      </c>
      <c r="AX1713" s="11" t="s">
        <v>70</v>
      </c>
      <c r="AY1713" s="220" t="s">
        <v>126</v>
      </c>
    </row>
    <row r="1714" spans="2:65" s="11" customFormat="1" ht="13.5">
      <c r="B1714" s="210"/>
      <c r="C1714" s="211"/>
      <c r="D1714" s="208" t="s">
        <v>171</v>
      </c>
      <c r="E1714" s="212" t="s">
        <v>21</v>
      </c>
      <c r="F1714" s="213" t="s">
        <v>6681</v>
      </c>
      <c r="G1714" s="211"/>
      <c r="H1714" s="214">
        <v>10.82</v>
      </c>
      <c r="I1714" s="215"/>
      <c r="J1714" s="211"/>
      <c r="K1714" s="211"/>
      <c r="L1714" s="216"/>
      <c r="M1714" s="217"/>
      <c r="N1714" s="218"/>
      <c r="O1714" s="218"/>
      <c r="P1714" s="218"/>
      <c r="Q1714" s="218"/>
      <c r="R1714" s="218"/>
      <c r="S1714" s="218"/>
      <c r="T1714" s="219"/>
      <c r="AT1714" s="220" t="s">
        <v>171</v>
      </c>
      <c r="AU1714" s="220" t="s">
        <v>134</v>
      </c>
      <c r="AV1714" s="11" t="s">
        <v>134</v>
      </c>
      <c r="AW1714" s="11" t="s">
        <v>33</v>
      </c>
      <c r="AX1714" s="11" t="s">
        <v>70</v>
      </c>
      <c r="AY1714" s="220" t="s">
        <v>126</v>
      </c>
    </row>
    <row r="1715" spans="2:65" s="11" customFormat="1" ht="13.5">
      <c r="B1715" s="210"/>
      <c r="C1715" s="211"/>
      <c r="D1715" s="208" t="s">
        <v>171</v>
      </c>
      <c r="E1715" s="212" t="s">
        <v>21</v>
      </c>
      <c r="F1715" s="213" t="s">
        <v>6682</v>
      </c>
      <c r="G1715" s="211"/>
      <c r="H1715" s="214">
        <v>27.13</v>
      </c>
      <c r="I1715" s="215"/>
      <c r="J1715" s="211"/>
      <c r="K1715" s="211"/>
      <c r="L1715" s="216"/>
      <c r="M1715" s="217"/>
      <c r="N1715" s="218"/>
      <c r="O1715" s="218"/>
      <c r="P1715" s="218"/>
      <c r="Q1715" s="218"/>
      <c r="R1715" s="218"/>
      <c r="S1715" s="218"/>
      <c r="T1715" s="219"/>
      <c r="AT1715" s="220" t="s">
        <v>171</v>
      </c>
      <c r="AU1715" s="220" t="s">
        <v>134</v>
      </c>
      <c r="AV1715" s="11" t="s">
        <v>134</v>
      </c>
      <c r="AW1715" s="11" t="s">
        <v>33</v>
      </c>
      <c r="AX1715" s="11" t="s">
        <v>70</v>
      </c>
      <c r="AY1715" s="220" t="s">
        <v>126</v>
      </c>
    </row>
    <row r="1716" spans="2:65" s="11" customFormat="1" ht="13.5">
      <c r="B1716" s="210"/>
      <c r="C1716" s="211"/>
      <c r="D1716" s="208" t="s">
        <v>171</v>
      </c>
      <c r="E1716" s="212" t="s">
        <v>21</v>
      </c>
      <c r="F1716" s="213" t="s">
        <v>6683</v>
      </c>
      <c r="G1716" s="211"/>
      <c r="H1716" s="214">
        <v>3.23</v>
      </c>
      <c r="I1716" s="215"/>
      <c r="J1716" s="211"/>
      <c r="K1716" s="211"/>
      <c r="L1716" s="216"/>
      <c r="M1716" s="217"/>
      <c r="N1716" s="218"/>
      <c r="O1716" s="218"/>
      <c r="P1716" s="218"/>
      <c r="Q1716" s="218"/>
      <c r="R1716" s="218"/>
      <c r="S1716" s="218"/>
      <c r="T1716" s="219"/>
      <c r="AT1716" s="220" t="s">
        <v>171</v>
      </c>
      <c r="AU1716" s="220" t="s">
        <v>134</v>
      </c>
      <c r="AV1716" s="11" t="s">
        <v>134</v>
      </c>
      <c r="AW1716" s="11" t="s">
        <v>33</v>
      </c>
      <c r="AX1716" s="11" t="s">
        <v>70</v>
      </c>
      <c r="AY1716" s="220" t="s">
        <v>126</v>
      </c>
    </row>
    <row r="1717" spans="2:65" s="11" customFormat="1" ht="13.5">
      <c r="B1717" s="210"/>
      <c r="C1717" s="211"/>
      <c r="D1717" s="208" t="s">
        <v>171</v>
      </c>
      <c r="E1717" s="212" t="s">
        <v>21</v>
      </c>
      <c r="F1717" s="213" t="s">
        <v>6684</v>
      </c>
      <c r="G1717" s="211"/>
      <c r="H1717" s="214">
        <v>5.61</v>
      </c>
      <c r="I1717" s="215"/>
      <c r="J1717" s="211"/>
      <c r="K1717" s="211"/>
      <c r="L1717" s="216"/>
      <c r="M1717" s="217"/>
      <c r="N1717" s="218"/>
      <c r="O1717" s="218"/>
      <c r="P1717" s="218"/>
      <c r="Q1717" s="218"/>
      <c r="R1717" s="218"/>
      <c r="S1717" s="218"/>
      <c r="T1717" s="219"/>
      <c r="AT1717" s="220" t="s">
        <v>171</v>
      </c>
      <c r="AU1717" s="220" t="s">
        <v>134</v>
      </c>
      <c r="AV1717" s="11" t="s">
        <v>134</v>
      </c>
      <c r="AW1717" s="11" t="s">
        <v>33</v>
      </c>
      <c r="AX1717" s="11" t="s">
        <v>70</v>
      </c>
      <c r="AY1717" s="220" t="s">
        <v>126</v>
      </c>
    </row>
    <row r="1718" spans="2:65" s="11" customFormat="1" ht="13.5">
      <c r="B1718" s="210"/>
      <c r="C1718" s="211"/>
      <c r="D1718" s="208" t="s">
        <v>171</v>
      </c>
      <c r="E1718" s="212" t="s">
        <v>21</v>
      </c>
      <c r="F1718" s="213" t="s">
        <v>6685</v>
      </c>
      <c r="G1718" s="211"/>
      <c r="H1718" s="214">
        <v>12.63</v>
      </c>
      <c r="I1718" s="215"/>
      <c r="J1718" s="211"/>
      <c r="K1718" s="211"/>
      <c r="L1718" s="216"/>
      <c r="M1718" s="217"/>
      <c r="N1718" s="218"/>
      <c r="O1718" s="218"/>
      <c r="P1718" s="218"/>
      <c r="Q1718" s="218"/>
      <c r="R1718" s="218"/>
      <c r="S1718" s="218"/>
      <c r="T1718" s="219"/>
      <c r="AT1718" s="220" t="s">
        <v>171</v>
      </c>
      <c r="AU1718" s="220" t="s">
        <v>134</v>
      </c>
      <c r="AV1718" s="11" t="s">
        <v>134</v>
      </c>
      <c r="AW1718" s="11" t="s">
        <v>33</v>
      </c>
      <c r="AX1718" s="11" t="s">
        <v>70</v>
      </c>
      <c r="AY1718" s="220" t="s">
        <v>126</v>
      </c>
    </row>
    <row r="1719" spans="2:65" s="11" customFormat="1" ht="13.5">
      <c r="B1719" s="210"/>
      <c r="C1719" s="211"/>
      <c r="D1719" s="208" t="s">
        <v>171</v>
      </c>
      <c r="E1719" s="212" t="s">
        <v>21</v>
      </c>
      <c r="F1719" s="213" t="s">
        <v>6686</v>
      </c>
      <c r="G1719" s="211"/>
      <c r="H1719" s="214">
        <v>5.79</v>
      </c>
      <c r="I1719" s="215"/>
      <c r="J1719" s="211"/>
      <c r="K1719" s="211"/>
      <c r="L1719" s="216"/>
      <c r="M1719" s="217"/>
      <c r="N1719" s="218"/>
      <c r="O1719" s="218"/>
      <c r="P1719" s="218"/>
      <c r="Q1719" s="218"/>
      <c r="R1719" s="218"/>
      <c r="S1719" s="218"/>
      <c r="T1719" s="219"/>
      <c r="AT1719" s="220" t="s">
        <v>171</v>
      </c>
      <c r="AU1719" s="220" t="s">
        <v>134</v>
      </c>
      <c r="AV1719" s="11" t="s">
        <v>134</v>
      </c>
      <c r="AW1719" s="11" t="s">
        <v>33</v>
      </c>
      <c r="AX1719" s="11" t="s">
        <v>70</v>
      </c>
      <c r="AY1719" s="220" t="s">
        <v>126</v>
      </c>
    </row>
    <row r="1720" spans="2:65" s="11" customFormat="1" ht="13.5">
      <c r="B1720" s="210"/>
      <c r="C1720" s="211"/>
      <c r="D1720" s="208" t="s">
        <v>171</v>
      </c>
      <c r="E1720" s="212" t="s">
        <v>21</v>
      </c>
      <c r="F1720" s="213" t="s">
        <v>6687</v>
      </c>
      <c r="G1720" s="211"/>
      <c r="H1720" s="214">
        <v>7.82</v>
      </c>
      <c r="I1720" s="215"/>
      <c r="J1720" s="211"/>
      <c r="K1720" s="211"/>
      <c r="L1720" s="216"/>
      <c r="M1720" s="217"/>
      <c r="N1720" s="218"/>
      <c r="O1720" s="218"/>
      <c r="P1720" s="218"/>
      <c r="Q1720" s="218"/>
      <c r="R1720" s="218"/>
      <c r="S1720" s="218"/>
      <c r="T1720" s="219"/>
      <c r="AT1720" s="220" t="s">
        <v>171</v>
      </c>
      <c r="AU1720" s="220" t="s">
        <v>134</v>
      </c>
      <c r="AV1720" s="11" t="s">
        <v>134</v>
      </c>
      <c r="AW1720" s="11" t="s">
        <v>33</v>
      </c>
      <c r="AX1720" s="11" t="s">
        <v>70</v>
      </c>
      <c r="AY1720" s="220" t="s">
        <v>126</v>
      </c>
    </row>
    <row r="1721" spans="2:65" s="11" customFormat="1" ht="13.5">
      <c r="B1721" s="210"/>
      <c r="C1721" s="211"/>
      <c r="D1721" s="208" t="s">
        <v>171</v>
      </c>
      <c r="E1721" s="212" t="s">
        <v>21</v>
      </c>
      <c r="F1721" s="213" t="s">
        <v>6688</v>
      </c>
      <c r="G1721" s="211"/>
      <c r="H1721" s="214">
        <v>6.99</v>
      </c>
      <c r="I1721" s="215"/>
      <c r="J1721" s="211"/>
      <c r="K1721" s="211"/>
      <c r="L1721" s="216"/>
      <c r="M1721" s="217"/>
      <c r="N1721" s="218"/>
      <c r="O1721" s="218"/>
      <c r="P1721" s="218"/>
      <c r="Q1721" s="218"/>
      <c r="R1721" s="218"/>
      <c r="S1721" s="218"/>
      <c r="T1721" s="219"/>
      <c r="AT1721" s="220" t="s">
        <v>171</v>
      </c>
      <c r="AU1721" s="220" t="s">
        <v>134</v>
      </c>
      <c r="AV1721" s="11" t="s">
        <v>134</v>
      </c>
      <c r="AW1721" s="11" t="s">
        <v>33</v>
      </c>
      <c r="AX1721" s="11" t="s">
        <v>70</v>
      </c>
      <c r="AY1721" s="220" t="s">
        <v>126</v>
      </c>
    </row>
    <row r="1722" spans="2:65" s="11" customFormat="1" ht="13.5">
      <c r="B1722" s="210"/>
      <c r="C1722" s="211"/>
      <c r="D1722" s="208" t="s">
        <v>171</v>
      </c>
      <c r="E1722" s="212" t="s">
        <v>21</v>
      </c>
      <c r="F1722" s="213" t="s">
        <v>6689</v>
      </c>
      <c r="G1722" s="211"/>
      <c r="H1722" s="214">
        <v>6.65</v>
      </c>
      <c r="I1722" s="215"/>
      <c r="J1722" s="211"/>
      <c r="K1722" s="211"/>
      <c r="L1722" s="216"/>
      <c r="M1722" s="217"/>
      <c r="N1722" s="218"/>
      <c r="O1722" s="218"/>
      <c r="P1722" s="218"/>
      <c r="Q1722" s="218"/>
      <c r="R1722" s="218"/>
      <c r="S1722" s="218"/>
      <c r="T1722" s="219"/>
      <c r="AT1722" s="220" t="s">
        <v>171</v>
      </c>
      <c r="AU1722" s="220" t="s">
        <v>134</v>
      </c>
      <c r="AV1722" s="11" t="s">
        <v>134</v>
      </c>
      <c r="AW1722" s="11" t="s">
        <v>33</v>
      </c>
      <c r="AX1722" s="11" t="s">
        <v>70</v>
      </c>
      <c r="AY1722" s="220" t="s">
        <v>126</v>
      </c>
    </row>
    <row r="1723" spans="2:65" s="12" customFormat="1" ht="13.5">
      <c r="B1723" s="221"/>
      <c r="C1723" s="222"/>
      <c r="D1723" s="205" t="s">
        <v>171</v>
      </c>
      <c r="E1723" s="248" t="s">
        <v>21</v>
      </c>
      <c r="F1723" s="249" t="s">
        <v>174</v>
      </c>
      <c r="G1723" s="222"/>
      <c r="H1723" s="250">
        <v>219.39</v>
      </c>
      <c r="I1723" s="226"/>
      <c r="J1723" s="222"/>
      <c r="K1723" s="222"/>
      <c r="L1723" s="227"/>
      <c r="M1723" s="228"/>
      <c r="N1723" s="229"/>
      <c r="O1723" s="229"/>
      <c r="P1723" s="229"/>
      <c r="Q1723" s="229"/>
      <c r="R1723" s="229"/>
      <c r="S1723" s="229"/>
      <c r="T1723" s="230"/>
      <c r="AT1723" s="231" t="s">
        <v>171</v>
      </c>
      <c r="AU1723" s="231" t="s">
        <v>134</v>
      </c>
      <c r="AV1723" s="12" t="s">
        <v>133</v>
      </c>
      <c r="AW1723" s="12" t="s">
        <v>33</v>
      </c>
      <c r="AX1723" s="12" t="s">
        <v>78</v>
      </c>
      <c r="AY1723" s="231" t="s">
        <v>126</v>
      </c>
    </row>
    <row r="1724" spans="2:65" s="1" customFormat="1" ht="22.5" customHeight="1">
      <c r="B1724" s="41"/>
      <c r="C1724" s="251" t="s">
        <v>1375</v>
      </c>
      <c r="D1724" s="251" t="s">
        <v>391</v>
      </c>
      <c r="E1724" s="252" t="s">
        <v>1780</v>
      </c>
      <c r="F1724" s="253" t="s">
        <v>1781</v>
      </c>
      <c r="G1724" s="254" t="s">
        <v>380</v>
      </c>
      <c r="H1724" s="255">
        <v>6.6000000000000003E-2</v>
      </c>
      <c r="I1724" s="256"/>
      <c r="J1724" s="257">
        <f>ROUND(I1724*H1724,2)</f>
        <v>0</v>
      </c>
      <c r="K1724" s="253" t="s">
        <v>160</v>
      </c>
      <c r="L1724" s="258"/>
      <c r="M1724" s="259" t="s">
        <v>21</v>
      </c>
      <c r="N1724" s="260" t="s">
        <v>42</v>
      </c>
      <c r="O1724" s="42"/>
      <c r="P1724" s="202">
        <f>O1724*H1724</f>
        <v>0</v>
      </c>
      <c r="Q1724" s="202">
        <v>0</v>
      </c>
      <c r="R1724" s="202">
        <f>Q1724*H1724</f>
        <v>0</v>
      </c>
      <c r="S1724" s="202">
        <v>0</v>
      </c>
      <c r="T1724" s="203">
        <f>S1724*H1724</f>
        <v>0</v>
      </c>
      <c r="AR1724" s="24" t="s">
        <v>361</v>
      </c>
      <c r="AT1724" s="24" t="s">
        <v>391</v>
      </c>
      <c r="AU1724" s="24" t="s">
        <v>134</v>
      </c>
      <c r="AY1724" s="24" t="s">
        <v>126</v>
      </c>
      <c r="BE1724" s="204">
        <f>IF(N1724="základní",J1724,0)</f>
        <v>0</v>
      </c>
      <c r="BF1724" s="204">
        <f>IF(N1724="snížená",J1724,0)</f>
        <v>0</v>
      </c>
      <c r="BG1724" s="204">
        <f>IF(N1724="zákl. přenesená",J1724,0)</f>
        <v>0</v>
      </c>
      <c r="BH1724" s="204">
        <f>IF(N1724="sníž. přenesená",J1724,0)</f>
        <v>0</v>
      </c>
      <c r="BI1724" s="204">
        <f>IF(N1724="nulová",J1724,0)</f>
        <v>0</v>
      </c>
      <c r="BJ1724" s="24" t="s">
        <v>134</v>
      </c>
      <c r="BK1724" s="204">
        <f>ROUND(I1724*H1724,2)</f>
        <v>0</v>
      </c>
      <c r="BL1724" s="24" t="s">
        <v>161</v>
      </c>
      <c r="BM1724" s="24" t="s">
        <v>2030</v>
      </c>
    </row>
    <row r="1725" spans="2:65" s="1" customFormat="1" ht="27">
      <c r="B1725" s="41"/>
      <c r="C1725" s="63"/>
      <c r="D1725" s="208" t="s">
        <v>135</v>
      </c>
      <c r="E1725" s="63"/>
      <c r="F1725" s="209" t="s">
        <v>1783</v>
      </c>
      <c r="G1725" s="63"/>
      <c r="H1725" s="63"/>
      <c r="I1725" s="163"/>
      <c r="J1725" s="63"/>
      <c r="K1725" s="63"/>
      <c r="L1725" s="61"/>
      <c r="M1725" s="207"/>
      <c r="N1725" s="42"/>
      <c r="O1725" s="42"/>
      <c r="P1725" s="42"/>
      <c r="Q1725" s="42"/>
      <c r="R1725" s="42"/>
      <c r="S1725" s="42"/>
      <c r="T1725" s="78"/>
      <c r="AT1725" s="24" t="s">
        <v>135</v>
      </c>
      <c r="AU1725" s="24" t="s">
        <v>134</v>
      </c>
    </row>
    <row r="1726" spans="2:65" s="11" customFormat="1" ht="13.5">
      <c r="B1726" s="210"/>
      <c r="C1726" s="211"/>
      <c r="D1726" s="208" t="s">
        <v>171</v>
      </c>
      <c r="E1726" s="212" t="s">
        <v>21</v>
      </c>
      <c r="F1726" s="213" t="s">
        <v>7476</v>
      </c>
      <c r="G1726" s="211"/>
      <c r="H1726" s="214">
        <v>6.6000000000000003E-2</v>
      </c>
      <c r="I1726" s="215"/>
      <c r="J1726" s="211"/>
      <c r="K1726" s="211"/>
      <c r="L1726" s="216"/>
      <c r="M1726" s="217"/>
      <c r="N1726" s="218"/>
      <c r="O1726" s="218"/>
      <c r="P1726" s="218"/>
      <c r="Q1726" s="218"/>
      <c r="R1726" s="218"/>
      <c r="S1726" s="218"/>
      <c r="T1726" s="219"/>
      <c r="AT1726" s="220" t="s">
        <v>171</v>
      </c>
      <c r="AU1726" s="220" t="s">
        <v>134</v>
      </c>
      <c r="AV1726" s="11" t="s">
        <v>134</v>
      </c>
      <c r="AW1726" s="11" t="s">
        <v>33</v>
      </c>
      <c r="AX1726" s="11" t="s">
        <v>70</v>
      </c>
      <c r="AY1726" s="220" t="s">
        <v>126</v>
      </c>
    </row>
    <row r="1727" spans="2:65" s="12" customFormat="1" ht="13.5">
      <c r="B1727" s="221"/>
      <c r="C1727" s="222"/>
      <c r="D1727" s="205" t="s">
        <v>171</v>
      </c>
      <c r="E1727" s="248" t="s">
        <v>21</v>
      </c>
      <c r="F1727" s="249" t="s">
        <v>174</v>
      </c>
      <c r="G1727" s="222"/>
      <c r="H1727" s="250">
        <v>6.6000000000000003E-2</v>
      </c>
      <c r="I1727" s="226"/>
      <c r="J1727" s="222"/>
      <c r="K1727" s="222"/>
      <c r="L1727" s="227"/>
      <c r="M1727" s="228"/>
      <c r="N1727" s="229"/>
      <c r="O1727" s="229"/>
      <c r="P1727" s="229"/>
      <c r="Q1727" s="229"/>
      <c r="R1727" s="229"/>
      <c r="S1727" s="229"/>
      <c r="T1727" s="230"/>
      <c r="AT1727" s="231" t="s">
        <v>171</v>
      </c>
      <c r="AU1727" s="231" t="s">
        <v>134</v>
      </c>
      <c r="AV1727" s="12" t="s">
        <v>133</v>
      </c>
      <c r="AW1727" s="12" t="s">
        <v>33</v>
      </c>
      <c r="AX1727" s="12" t="s">
        <v>78</v>
      </c>
      <c r="AY1727" s="231" t="s">
        <v>126</v>
      </c>
    </row>
    <row r="1728" spans="2:65" s="1" customFormat="1" ht="22.5" customHeight="1">
      <c r="B1728" s="41"/>
      <c r="C1728" s="193" t="s">
        <v>2033</v>
      </c>
      <c r="D1728" s="193" t="s">
        <v>129</v>
      </c>
      <c r="E1728" s="194" t="s">
        <v>1793</v>
      </c>
      <c r="F1728" s="195" t="s">
        <v>1794</v>
      </c>
      <c r="G1728" s="196" t="s">
        <v>400</v>
      </c>
      <c r="H1728" s="197">
        <v>219.39</v>
      </c>
      <c r="I1728" s="198"/>
      <c r="J1728" s="199">
        <f>ROUND(I1728*H1728,2)</f>
        <v>0</v>
      </c>
      <c r="K1728" s="195" t="s">
        <v>160</v>
      </c>
      <c r="L1728" s="61"/>
      <c r="M1728" s="200" t="s">
        <v>21</v>
      </c>
      <c r="N1728" s="201" t="s">
        <v>42</v>
      </c>
      <c r="O1728" s="42"/>
      <c r="P1728" s="202">
        <f>O1728*H1728</f>
        <v>0</v>
      </c>
      <c r="Q1728" s="202">
        <v>0</v>
      </c>
      <c r="R1728" s="202">
        <f>Q1728*H1728</f>
        <v>0</v>
      </c>
      <c r="S1728" s="202">
        <v>0</v>
      </c>
      <c r="T1728" s="203">
        <f>S1728*H1728</f>
        <v>0</v>
      </c>
      <c r="AR1728" s="24" t="s">
        <v>161</v>
      </c>
      <c r="AT1728" s="24" t="s">
        <v>129</v>
      </c>
      <c r="AU1728" s="24" t="s">
        <v>134</v>
      </c>
      <c r="AY1728" s="24" t="s">
        <v>126</v>
      </c>
      <c r="BE1728" s="204">
        <f>IF(N1728="základní",J1728,0)</f>
        <v>0</v>
      </c>
      <c r="BF1728" s="204">
        <f>IF(N1728="snížená",J1728,0)</f>
        <v>0</v>
      </c>
      <c r="BG1728" s="204">
        <f>IF(N1728="zákl. přenesená",J1728,0)</f>
        <v>0</v>
      </c>
      <c r="BH1728" s="204">
        <f>IF(N1728="sníž. přenesená",J1728,0)</f>
        <v>0</v>
      </c>
      <c r="BI1728" s="204">
        <f>IF(N1728="nulová",J1728,0)</f>
        <v>0</v>
      </c>
      <c r="BJ1728" s="24" t="s">
        <v>134</v>
      </c>
      <c r="BK1728" s="204">
        <f>ROUND(I1728*H1728,2)</f>
        <v>0</v>
      </c>
      <c r="BL1728" s="24" t="s">
        <v>161</v>
      </c>
      <c r="BM1728" s="24" t="s">
        <v>2036</v>
      </c>
    </row>
    <row r="1729" spans="2:65" s="1" customFormat="1" ht="27">
      <c r="B1729" s="41"/>
      <c r="C1729" s="63"/>
      <c r="D1729" s="208" t="s">
        <v>135</v>
      </c>
      <c r="E1729" s="63"/>
      <c r="F1729" s="209" t="s">
        <v>1796</v>
      </c>
      <c r="G1729" s="63"/>
      <c r="H1729" s="63"/>
      <c r="I1729" s="163"/>
      <c r="J1729" s="63"/>
      <c r="K1729" s="63"/>
      <c r="L1729" s="61"/>
      <c r="M1729" s="207"/>
      <c r="N1729" s="42"/>
      <c r="O1729" s="42"/>
      <c r="P1729" s="42"/>
      <c r="Q1729" s="42"/>
      <c r="R1729" s="42"/>
      <c r="S1729" s="42"/>
      <c r="T1729" s="78"/>
      <c r="AT1729" s="24" t="s">
        <v>135</v>
      </c>
      <c r="AU1729" s="24" t="s">
        <v>134</v>
      </c>
    </row>
    <row r="1730" spans="2:65" s="1" customFormat="1" ht="40.5">
      <c r="B1730" s="41"/>
      <c r="C1730" s="63"/>
      <c r="D1730" s="205" t="s">
        <v>299</v>
      </c>
      <c r="E1730" s="63"/>
      <c r="F1730" s="235" t="s">
        <v>1797</v>
      </c>
      <c r="G1730" s="63"/>
      <c r="H1730" s="63"/>
      <c r="I1730" s="163"/>
      <c r="J1730" s="63"/>
      <c r="K1730" s="63"/>
      <c r="L1730" s="61"/>
      <c r="M1730" s="207"/>
      <c r="N1730" s="42"/>
      <c r="O1730" s="42"/>
      <c r="P1730" s="42"/>
      <c r="Q1730" s="42"/>
      <c r="R1730" s="42"/>
      <c r="S1730" s="42"/>
      <c r="T1730" s="78"/>
      <c r="AT1730" s="24" t="s">
        <v>299</v>
      </c>
      <c r="AU1730" s="24" t="s">
        <v>134</v>
      </c>
    </row>
    <row r="1731" spans="2:65" s="1" customFormat="1" ht="22.5" customHeight="1">
      <c r="B1731" s="41"/>
      <c r="C1731" s="251" t="s">
        <v>1378</v>
      </c>
      <c r="D1731" s="251" t="s">
        <v>391</v>
      </c>
      <c r="E1731" s="252" t="s">
        <v>1798</v>
      </c>
      <c r="F1731" s="253" t="s">
        <v>1799</v>
      </c>
      <c r="G1731" s="254" t="s">
        <v>400</v>
      </c>
      <c r="H1731" s="255">
        <v>219.39</v>
      </c>
      <c r="I1731" s="256"/>
      <c r="J1731" s="257">
        <f>ROUND(I1731*H1731,2)</f>
        <v>0</v>
      </c>
      <c r="K1731" s="253" t="s">
        <v>160</v>
      </c>
      <c r="L1731" s="258"/>
      <c r="M1731" s="259" t="s">
        <v>21</v>
      </c>
      <c r="N1731" s="260" t="s">
        <v>42</v>
      </c>
      <c r="O1731" s="42"/>
      <c r="P1731" s="202">
        <f>O1731*H1731</f>
        <v>0</v>
      </c>
      <c r="Q1731" s="202">
        <v>0</v>
      </c>
      <c r="R1731" s="202">
        <f>Q1731*H1731</f>
        <v>0</v>
      </c>
      <c r="S1731" s="202">
        <v>0</v>
      </c>
      <c r="T1731" s="203">
        <f>S1731*H1731</f>
        <v>0</v>
      </c>
      <c r="AR1731" s="24" t="s">
        <v>361</v>
      </c>
      <c r="AT1731" s="24" t="s">
        <v>391</v>
      </c>
      <c r="AU1731" s="24" t="s">
        <v>134</v>
      </c>
      <c r="AY1731" s="24" t="s">
        <v>126</v>
      </c>
      <c r="BE1731" s="204">
        <f>IF(N1731="základní",J1731,0)</f>
        <v>0</v>
      </c>
      <c r="BF1731" s="204">
        <f>IF(N1731="snížená",J1731,0)</f>
        <v>0</v>
      </c>
      <c r="BG1731" s="204">
        <f>IF(N1731="zákl. přenesená",J1731,0)</f>
        <v>0</v>
      </c>
      <c r="BH1731" s="204">
        <f>IF(N1731="sníž. přenesená",J1731,0)</f>
        <v>0</v>
      </c>
      <c r="BI1731" s="204">
        <f>IF(N1731="nulová",J1731,0)</f>
        <v>0</v>
      </c>
      <c r="BJ1731" s="24" t="s">
        <v>134</v>
      </c>
      <c r="BK1731" s="204">
        <f>ROUND(I1731*H1731,2)</f>
        <v>0</v>
      </c>
      <c r="BL1731" s="24" t="s">
        <v>161</v>
      </c>
      <c r="BM1731" s="24" t="s">
        <v>2040</v>
      </c>
    </row>
    <row r="1732" spans="2:65" s="1" customFormat="1" ht="40.5">
      <c r="B1732" s="41"/>
      <c r="C1732" s="63"/>
      <c r="D1732" s="205" t="s">
        <v>135</v>
      </c>
      <c r="E1732" s="63"/>
      <c r="F1732" s="206" t="s">
        <v>1801</v>
      </c>
      <c r="G1732" s="63"/>
      <c r="H1732" s="63"/>
      <c r="I1732" s="163"/>
      <c r="J1732" s="63"/>
      <c r="K1732" s="63"/>
      <c r="L1732" s="61"/>
      <c r="M1732" s="207"/>
      <c r="N1732" s="42"/>
      <c r="O1732" s="42"/>
      <c r="P1732" s="42"/>
      <c r="Q1732" s="42"/>
      <c r="R1732" s="42"/>
      <c r="S1732" s="42"/>
      <c r="T1732" s="78"/>
      <c r="AT1732" s="24" t="s">
        <v>135</v>
      </c>
      <c r="AU1732" s="24" t="s">
        <v>134</v>
      </c>
    </row>
    <row r="1733" spans="2:65" s="1" customFormat="1" ht="22.5" customHeight="1">
      <c r="B1733" s="41"/>
      <c r="C1733" s="193" t="s">
        <v>2041</v>
      </c>
      <c r="D1733" s="193" t="s">
        <v>129</v>
      </c>
      <c r="E1733" s="194" t="s">
        <v>7477</v>
      </c>
      <c r="F1733" s="195" t="s">
        <v>7478</v>
      </c>
      <c r="G1733" s="196" t="s">
        <v>380</v>
      </c>
      <c r="H1733" s="197">
        <v>1.2290000000000001</v>
      </c>
      <c r="I1733" s="198"/>
      <c r="J1733" s="199">
        <f>ROUND(I1733*H1733,2)</f>
        <v>0</v>
      </c>
      <c r="K1733" s="195" t="s">
        <v>160</v>
      </c>
      <c r="L1733" s="61"/>
      <c r="M1733" s="200" t="s">
        <v>21</v>
      </c>
      <c r="N1733" s="201" t="s">
        <v>42</v>
      </c>
      <c r="O1733" s="42"/>
      <c r="P1733" s="202">
        <f>O1733*H1733</f>
        <v>0</v>
      </c>
      <c r="Q1733" s="202">
        <v>0</v>
      </c>
      <c r="R1733" s="202">
        <f>Q1733*H1733</f>
        <v>0</v>
      </c>
      <c r="S1733" s="202">
        <v>0</v>
      </c>
      <c r="T1733" s="203">
        <f>S1733*H1733</f>
        <v>0</v>
      </c>
      <c r="AR1733" s="24" t="s">
        <v>161</v>
      </c>
      <c r="AT1733" s="24" t="s">
        <v>129</v>
      </c>
      <c r="AU1733" s="24" t="s">
        <v>134</v>
      </c>
      <c r="AY1733" s="24" t="s">
        <v>126</v>
      </c>
      <c r="BE1733" s="204">
        <f>IF(N1733="základní",J1733,0)</f>
        <v>0</v>
      </c>
      <c r="BF1733" s="204">
        <f>IF(N1733="snížená",J1733,0)</f>
        <v>0</v>
      </c>
      <c r="BG1733" s="204">
        <f>IF(N1733="zákl. přenesená",J1733,0)</f>
        <v>0</v>
      </c>
      <c r="BH1733" s="204">
        <f>IF(N1733="sníž. přenesená",J1733,0)</f>
        <v>0</v>
      </c>
      <c r="BI1733" s="204">
        <f>IF(N1733="nulová",J1733,0)</f>
        <v>0</v>
      </c>
      <c r="BJ1733" s="24" t="s">
        <v>134</v>
      </c>
      <c r="BK1733" s="204">
        <f>ROUND(I1733*H1733,2)</f>
        <v>0</v>
      </c>
      <c r="BL1733" s="24" t="s">
        <v>161</v>
      </c>
      <c r="BM1733" s="24" t="s">
        <v>2044</v>
      </c>
    </row>
    <row r="1734" spans="2:65" s="1" customFormat="1" ht="27">
      <c r="B1734" s="41"/>
      <c r="C1734" s="63"/>
      <c r="D1734" s="208" t="s">
        <v>135</v>
      </c>
      <c r="E1734" s="63"/>
      <c r="F1734" s="209" t="s">
        <v>7479</v>
      </c>
      <c r="G1734" s="63"/>
      <c r="H1734" s="63"/>
      <c r="I1734" s="163"/>
      <c r="J1734" s="63"/>
      <c r="K1734" s="63"/>
      <c r="L1734" s="61"/>
      <c r="M1734" s="207"/>
      <c r="N1734" s="42"/>
      <c r="O1734" s="42"/>
      <c r="P1734" s="42"/>
      <c r="Q1734" s="42"/>
      <c r="R1734" s="42"/>
      <c r="S1734" s="42"/>
      <c r="T1734" s="78"/>
      <c r="AT1734" s="24" t="s">
        <v>135</v>
      </c>
      <c r="AU1734" s="24" t="s">
        <v>134</v>
      </c>
    </row>
    <row r="1735" spans="2:65" s="1" customFormat="1" ht="121.5">
      <c r="B1735" s="41"/>
      <c r="C1735" s="63"/>
      <c r="D1735" s="208" t="s">
        <v>299</v>
      </c>
      <c r="E1735" s="63"/>
      <c r="F1735" s="236" t="s">
        <v>1813</v>
      </c>
      <c r="G1735" s="63"/>
      <c r="H1735" s="63"/>
      <c r="I1735" s="163"/>
      <c r="J1735" s="63"/>
      <c r="K1735" s="63"/>
      <c r="L1735" s="61"/>
      <c r="M1735" s="207"/>
      <c r="N1735" s="42"/>
      <c r="O1735" s="42"/>
      <c r="P1735" s="42"/>
      <c r="Q1735" s="42"/>
      <c r="R1735" s="42"/>
      <c r="S1735" s="42"/>
      <c r="T1735" s="78"/>
      <c r="AT1735" s="24" t="s">
        <v>299</v>
      </c>
      <c r="AU1735" s="24" t="s">
        <v>134</v>
      </c>
    </row>
    <row r="1736" spans="2:65" s="10" customFormat="1" ht="29.85" customHeight="1">
      <c r="B1736" s="176"/>
      <c r="C1736" s="177"/>
      <c r="D1736" s="190" t="s">
        <v>69</v>
      </c>
      <c r="E1736" s="191" t="s">
        <v>1814</v>
      </c>
      <c r="F1736" s="191" t="s">
        <v>1815</v>
      </c>
      <c r="G1736" s="177"/>
      <c r="H1736" s="177"/>
      <c r="I1736" s="180"/>
      <c r="J1736" s="192">
        <f>BK1736</f>
        <v>0</v>
      </c>
      <c r="K1736" s="177"/>
      <c r="L1736" s="182"/>
      <c r="M1736" s="183"/>
      <c r="N1736" s="184"/>
      <c r="O1736" s="184"/>
      <c r="P1736" s="185">
        <f>SUM(P1737:P1744)</f>
        <v>0</v>
      </c>
      <c r="Q1736" s="184"/>
      <c r="R1736" s="185">
        <f>SUM(R1737:R1744)</f>
        <v>0</v>
      </c>
      <c r="S1736" s="184"/>
      <c r="T1736" s="186">
        <f>SUM(T1737:T1744)</f>
        <v>0</v>
      </c>
      <c r="AR1736" s="187" t="s">
        <v>134</v>
      </c>
      <c r="AT1736" s="188" t="s">
        <v>69</v>
      </c>
      <c r="AU1736" s="188" t="s">
        <v>78</v>
      </c>
      <c r="AY1736" s="187" t="s">
        <v>126</v>
      </c>
      <c r="BK1736" s="189">
        <f>SUM(BK1737:BK1744)</f>
        <v>0</v>
      </c>
    </row>
    <row r="1737" spans="2:65" s="1" customFormat="1" ht="22.5" customHeight="1">
      <c r="B1737" s="41"/>
      <c r="C1737" s="193" t="s">
        <v>1381</v>
      </c>
      <c r="D1737" s="193" t="s">
        <v>129</v>
      </c>
      <c r="E1737" s="194" t="s">
        <v>7480</v>
      </c>
      <c r="F1737" s="195" t="s">
        <v>7481</v>
      </c>
      <c r="G1737" s="196" t="s">
        <v>400</v>
      </c>
      <c r="H1737" s="197">
        <v>63.442999999999998</v>
      </c>
      <c r="I1737" s="198"/>
      <c r="J1737" s="199">
        <f>ROUND(I1737*H1737,2)</f>
        <v>0</v>
      </c>
      <c r="K1737" s="195" t="s">
        <v>21</v>
      </c>
      <c r="L1737" s="61"/>
      <c r="M1737" s="200" t="s">
        <v>21</v>
      </c>
      <c r="N1737" s="201" t="s">
        <v>42</v>
      </c>
      <c r="O1737" s="42"/>
      <c r="P1737" s="202">
        <f>O1737*H1737</f>
        <v>0</v>
      </c>
      <c r="Q1737" s="202">
        <v>0</v>
      </c>
      <c r="R1737" s="202">
        <f>Q1737*H1737</f>
        <v>0</v>
      </c>
      <c r="S1737" s="202">
        <v>0</v>
      </c>
      <c r="T1737" s="203">
        <f>S1737*H1737</f>
        <v>0</v>
      </c>
      <c r="AR1737" s="24" t="s">
        <v>161</v>
      </c>
      <c r="AT1737" s="24" t="s">
        <v>129</v>
      </c>
      <c r="AU1737" s="24" t="s">
        <v>134</v>
      </c>
      <c r="AY1737" s="24" t="s">
        <v>126</v>
      </c>
      <c r="BE1737" s="204">
        <f>IF(N1737="základní",J1737,0)</f>
        <v>0</v>
      </c>
      <c r="BF1737" s="204">
        <f>IF(N1737="snížená",J1737,0)</f>
        <v>0</v>
      </c>
      <c r="BG1737" s="204">
        <f>IF(N1737="zákl. přenesená",J1737,0)</f>
        <v>0</v>
      </c>
      <c r="BH1737" s="204">
        <f>IF(N1737="sníž. přenesená",J1737,0)</f>
        <v>0</v>
      </c>
      <c r="BI1737" s="204">
        <f>IF(N1737="nulová",J1737,0)</f>
        <v>0</v>
      </c>
      <c r="BJ1737" s="24" t="s">
        <v>134</v>
      </c>
      <c r="BK1737" s="204">
        <f>ROUND(I1737*H1737,2)</f>
        <v>0</v>
      </c>
      <c r="BL1737" s="24" t="s">
        <v>161</v>
      </c>
      <c r="BM1737" s="24" t="s">
        <v>2047</v>
      </c>
    </row>
    <row r="1738" spans="2:65" s="1" customFormat="1" ht="13.5">
      <c r="B1738" s="41"/>
      <c r="C1738" s="63"/>
      <c r="D1738" s="208" t="s">
        <v>135</v>
      </c>
      <c r="E1738" s="63"/>
      <c r="F1738" s="209" t="s">
        <v>7481</v>
      </c>
      <c r="G1738" s="63"/>
      <c r="H1738" s="63"/>
      <c r="I1738" s="163"/>
      <c r="J1738" s="63"/>
      <c r="K1738" s="63"/>
      <c r="L1738" s="61"/>
      <c r="M1738" s="207"/>
      <c r="N1738" s="42"/>
      <c r="O1738" s="42"/>
      <c r="P1738" s="42"/>
      <c r="Q1738" s="42"/>
      <c r="R1738" s="42"/>
      <c r="S1738" s="42"/>
      <c r="T1738" s="78"/>
      <c r="AT1738" s="24" t="s">
        <v>135</v>
      </c>
      <c r="AU1738" s="24" t="s">
        <v>134</v>
      </c>
    </row>
    <row r="1739" spans="2:65" s="11" customFormat="1" ht="13.5">
      <c r="B1739" s="210"/>
      <c r="C1739" s="211"/>
      <c r="D1739" s="208" t="s">
        <v>171</v>
      </c>
      <c r="E1739" s="212" t="s">
        <v>21</v>
      </c>
      <c r="F1739" s="213" t="s">
        <v>7482</v>
      </c>
      <c r="G1739" s="211"/>
      <c r="H1739" s="214">
        <v>29.698</v>
      </c>
      <c r="I1739" s="215"/>
      <c r="J1739" s="211"/>
      <c r="K1739" s="211"/>
      <c r="L1739" s="216"/>
      <c r="M1739" s="217"/>
      <c r="N1739" s="218"/>
      <c r="O1739" s="218"/>
      <c r="P1739" s="218"/>
      <c r="Q1739" s="218"/>
      <c r="R1739" s="218"/>
      <c r="S1739" s="218"/>
      <c r="T1739" s="219"/>
      <c r="AT1739" s="220" t="s">
        <v>171</v>
      </c>
      <c r="AU1739" s="220" t="s">
        <v>134</v>
      </c>
      <c r="AV1739" s="11" t="s">
        <v>134</v>
      </c>
      <c r="AW1739" s="11" t="s">
        <v>33</v>
      </c>
      <c r="AX1739" s="11" t="s">
        <v>70</v>
      </c>
      <c r="AY1739" s="220" t="s">
        <v>126</v>
      </c>
    </row>
    <row r="1740" spans="2:65" s="11" customFormat="1" ht="13.5">
      <c r="B1740" s="210"/>
      <c r="C1740" s="211"/>
      <c r="D1740" s="208" t="s">
        <v>171</v>
      </c>
      <c r="E1740" s="212" t="s">
        <v>21</v>
      </c>
      <c r="F1740" s="213" t="s">
        <v>7483</v>
      </c>
      <c r="G1740" s="211"/>
      <c r="H1740" s="214">
        <v>33.744999999999997</v>
      </c>
      <c r="I1740" s="215"/>
      <c r="J1740" s="211"/>
      <c r="K1740" s="211"/>
      <c r="L1740" s="216"/>
      <c r="M1740" s="217"/>
      <c r="N1740" s="218"/>
      <c r="O1740" s="218"/>
      <c r="P1740" s="218"/>
      <c r="Q1740" s="218"/>
      <c r="R1740" s="218"/>
      <c r="S1740" s="218"/>
      <c r="T1740" s="219"/>
      <c r="AT1740" s="220" t="s">
        <v>171</v>
      </c>
      <c r="AU1740" s="220" t="s">
        <v>134</v>
      </c>
      <c r="AV1740" s="11" t="s">
        <v>134</v>
      </c>
      <c r="AW1740" s="11" t="s">
        <v>33</v>
      </c>
      <c r="AX1740" s="11" t="s">
        <v>70</v>
      </c>
      <c r="AY1740" s="220" t="s">
        <v>126</v>
      </c>
    </row>
    <row r="1741" spans="2:65" s="12" customFormat="1" ht="13.5">
      <c r="B1741" s="221"/>
      <c r="C1741" s="222"/>
      <c r="D1741" s="205" t="s">
        <v>171</v>
      </c>
      <c r="E1741" s="248" t="s">
        <v>21</v>
      </c>
      <c r="F1741" s="249" t="s">
        <v>174</v>
      </c>
      <c r="G1741" s="222"/>
      <c r="H1741" s="250">
        <v>63.442999999999998</v>
      </c>
      <c r="I1741" s="226"/>
      <c r="J1741" s="222"/>
      <c r="K1741" s="222"/>
      <c r="L1741" s="227"/>
      <c r="M1741" s="228"/>
      <c r="N1741" s="229"/>
      <c r="O1741" s="229"/>
      <c r="P1741" s="229"/>
      <c r="Q1741" s="229"/>
      <c r="R1741" s="229"/>
      <c r="S1741" s="229"/>
      <c r="T1741" s="230"/>
      <c r="AT1741" s="231" t="s">
        <v>171</v>
      </c>
      <c r="AU1741" s="231" t="s">
        <v>134</v>
      </c>
      <c r="AV1741" s="12" t="s">
        <v>133</v>
      </c>
      <c r="AW1741" s="12" t="s">
        <v>33</v>
      </c>
      <c r="AX1741" s="12" t="s">
        <v>78</v>
      </c>
      <c r="AY1741" s="231" t="s">
        <v>126</v>
      </c>
    </row>
    <row r="1742" spans="2:65" s="1" customFormat="1" ht="22.5" customHeight="1">
      <c r="B1742" s="41"/>
      <c r="C1742" s="193" t="s">
        <v>2049</v>
      </c>
      <c r="D1742" s="193" t="s">
        <v>129</v>
      </c>
      <c r="E1742" s="194" t="s">
        <v>7484</v>
      </c>
      <c r="F1742" s="195" t="s">
        <v>7485</v>
      </c>
      <c r="G1742" s="196" t="s">
        <v>1984</v>
      </c>
      <c r="H1742" s="261"/>
      <c r="I1742" s="198"/>
      <c r="J1742" s="199">
        <f>ROUND(I1742*H1742,2)</f>
        <v>0</v>
      </c>
      <c r="K1742" s="195" t="s">
        <v>160</v>
      </c>
      <c r="L1742" s="61"/>
      <c r="M1742" s="200" t="s">
        <v>21</v>
      </c>
      <c r="N1742" s="201" t="s">
        <v>42</v>
      </c>
      <c r="O1742" s="42"/>
      <c r="P1742" s="202">
        <f>O1742*H1742</f>
        <v>0</v>
      </c>
      <c r="Q1742" s="202">
        <v>0</v>
      </c>
      <c r="R1742" s="202">
        <f>Q1742*H1742</f>
        <v>0</v>
      </c>
      <c r="S1742" s="202">
        <v>0</v>
      </c>
      <c r="T1742" s="203">
        <f>S1742*H1742</f>
        <v>0</v>
      </c>
      <c r="AR1742" s="24" t="s">
        <v>161</v>
      </c>
      <c r="AT1742" s="24" t="s">
        <v>129</v>
      </c>
      <c r="AU1742" s="24" t="s">
        <v>134</v>
      </c>
      <c r="AY1742" s="24" t="s">
        <v>126</v>
      </c>
      <c r="BE1742" s="204">
        <f>IF(N1742="základní",J1742,0)</f>
        <v>0</v>
      </c>
      <c r="BF1742" s="204">
        <f>IF(N1742="snížená",J1742,0)</f>
        <v>0</v>
      </c>
      <c r="BG1742" s="204">
        <f>IF(N1742="zákl. přenesená",J1742,0)</f>
        <v>0</v>
      </c>
      <c r="BH1742" s="204">
        <f>IF(N1742="sníž. přenesená",J1742,0)</f>
        <v>0</v>
      </c>
      <c r="BI1742" s="204">
        <f>IF(N1742="nulová",J1742,0)</f>
        <v>0</v>
      </c>
      <c r="BJ1742" s="24" t="s">
        <v>134</v>
      </c>
      <c r="BK1742" s="204">
        <f>ROUND(I1742*H1742,2)</f>
        <v>0</v>
      </c>
      <c r="BL1742" s="24" t="s">
        <v>161</v>
      </c>
      <c r="BM1742" s="24" t="s">
        <v>2052</v>
      </c>
    </row>
    <row r="1743" spans="2:65" s="1" customFormat="1" ht="27">
      <c r="B1743" s="41"/>
      <c r="C1743" s="63"/>
      <c r="D1743" s="208" t="s">
        <v>135</v>
      </c>
      <c r="E1743" s="63"/>
      <c r="F1743" s="209" t="s">
        <v>7486</v>
      </c>
      <c r="G1743" s="63"/>
      <c r="H1743" s="63"/>
      <c r="I1743" s="163"/>
      <c r="J1743" s="63"/>
      <c r="K1743" s="63"/>
      <c r="L1743" s="61"/>
      <c r="M1743" s="207"/>
      <c r="N1743" s="42"/>
      <c r="O1743" s="42"/>
      <c r="P1743" s="42"/>
      <c r="Q1743" s="42"/>
      <c r="R1743" s="42"/>
      <c r="S1743" s="42"/>
      <c r="T1743" s="78"/>
      <c r="AT1743" s="24" t="s">
        <v>135</v>
      </c>
      <c r="AU1743" s="24" t="s">
        <v>134</v>
      </c>
    </row>
    <row r="1744" spans="2:65" s="1" customFormat="1" ht="121.5">
      <c r="B1744" s="41"/>
      <c r="C1744" s="63"/>
      <c r="D1744" s="208" t="s">
        <v>299</v>
      </c>
      <c r="E1744" s="63"/>
      <c r="F1744" s="236" t="s">
        <v>1894</v>
      </c>
      <c r="G1744" s="63"/>
      <c r="H1744" s="63"/>
      <c r="I1744" s="163"/>
      <c r="J1744" s="63"/>
      <c r="K1744" s="63"/>
      <c r="L1744" s="61"/>
      <c r="M1744" s="207"/>
      <c r="N1744" s="42"/>
      <c r="O1744" s="42"/>
      <c r="P1744" s="42"/>
      <c r="Q1744" s="42"/>
      <c r="R1744" s="42"/>
      <c r="S1744" s="42"/>
      <c r="T1744" s="78"/>
      <c r="AT1744" s="24" t="s">
        <v>299</v>
      </c>
      <c r="AU1744" s="24" t="s">
        <v>134</v>
      </c>
    </row>
    <row r="1745" spans="2:65" s="10" customFormat="1" ht="29.85" customHeight="1">
      <c r="B1745" s="176"/>
      <c r="C1745" s="177"/>
      <c r="D1745" s="190" t="s">
        <v>69</v>
      </c>
      <c r="E1745" s="191" t="s">
        <v>1895</v>
      </c>
      <c r="F1745" s="191" t="s">
        <v>1896</v>
      </c>
      <c r="G1745" s="177"/>
      <c r="H1745" s="177"/>
      <c r="I1745" s="180"/>
      <c r="J1745" s="192">
        <f>BK1745</f>
        <v>0</v>
      </c>
      <c r="K1745" s="177"/>
      <c r="L1745" s="182"/>
      <c r="M1745" s="183"/>
      <c r="N1745" s="184"/>
      <c r="O1745" s="184"/>
      <c r="P1745" s="185">
        <f>SUM(P1746:P1788)</f>
        <v>0</v>
      </c>
      <c r="Q1745" s="184"/>
      <c r="R1745" s="185">
        <f>SUM(R1746:R1788)</f>
        <v>0</v>
      </c>
      <c r="S1745" s="184"/>
      <c r="T1745" s="186">
        <f>SUM(T1746:T1788)</f>
        <v>0</v>
      </c>
      <c r="AR1745" s="187" t="s">
        <v>134</v>
      </c>
      <c r="AT1745" s="188" t="s">
        <v>69</v>
      </c>
      <c r="AU1745" s="188" t="s">
        <v>78</v>
      </c>
      <c r="AY1745" s="187" t="s">
        <v>126</v>
      </c>
      <c r="BK1745" s="189">
        <f>SUM(BK1746:BK1788)</f>
        <v>0</v>
      </c>
    </row>
    <row r="1746" spans="2:65" s="1" customFormat="1" ht="31.5" customHeight="1">
      <c r="B1746" s="41"/>
      <c r="C1746" s="193" t="s">
        <v>1386</v>
      </c>
      <c r="D1746" s="193" t="s">
        <v>129</v>
      </c>
      <c r="E1746" s="194" t="s">
        <v>7487</v>
      </c>
      <c r="F1746" s="195" t="s">
        <v>7488</v>
      </c>
      <c r="G1746" s="196" t="s">
        <v>400</v>
      </c>
      <c r="H1746" s="197">
        <v>63.442999999999998</v>
      </c>
      <c r="I1746" s="198"/>
      <c r="J1746" s="199">
        <f>ROUND(I1746*H1746,2)</f>
        <v>0</v>
      </c>
      <c r="K1746" s="195" t="s">
        <v>21</v>
      </c>
      <c r="L1746" s="61"/>
      <c r="M1746" s="200" t="s">
        <v>21</v>
      </c>
      <c r="N1746" s="201" t="s">
        <v>42</v>
      </c>
      <c r="O1746" s="42"/>
      <c r="P1746" s="202">
        <f>O1746*H1746</f>
        <v>0</v>
      </c>
      <c r="Q1746" s="202">
        <v>0</v>
      </c>
      <c r="R1746" s="202">
        <f>Q1746*H1746</f>
        <v>0</v>
      </c>
      <c r="S1746" s="202">
        <v>0</v>
      </c>
      <c r="T1746" s="203">
        <f>S1746*H1746</f>
        <v>0</v>
      </c>
      <c r="AR1746" s="24" t="s">
        <v>161</v>
      </c>
      <c r="AT1746" s="24" t="s">
        <v>129</v>
      </c>
      <c r="AU1746" s="24" t="s">
        <v>134</v>
      </c>
      <c r="AY1746" s="24" t="s">
        <v>126</v>
      </c>
      <c r="BE1746" s="204">
        <f>IF(N1746="základní",J1746,0)</f>
        <v>0</v>
      </c>
      <c r="BF1746" s="204">
        <f>IF(N1746="snížená",J1746,0)</f>
        <v>0</v>
      </c>
      <c r="BG1746" s="204">
        <f>IF(N1746="zákl. přenesená",J1746,0)</f>
        <v>0</v>
      </c>
      <c r="BH1746" s="204">
        <f>IF(N1746="sníž. přenesená",J1746,0)</f>
        <v>0</v>
      </c>
      <c r="BI1746" s="204">
        <f>IF(N1746="nulová",J1746,0)</f>
        <v>0</v>
      </c>
      <c r="BJ1746" s="24" t="s">
        <v>134</v>
      </c>
      <c r="BK1746" s="204">
        <f>ROUND(I1746*H1746,2)</f>
        <v>0</v>
      </c>
      <c r="BL1746" s="24" t="s">
        <v>161</v>
      </c>
      <c r="BM1746" s="24" t="s">
        <v>2055</v>
      </c>
    </row>
    <row r="1747" spans="2:65" s="1" customFormat="1" ht="13.5">
      <c r="B1747" s="41"/>
      <c r="C1747" s="63"/>
      <c r="D1747" s="208" t="s">
        <v>135</v>
      </c>
      <c r="E1747" s="63"/>
      <c r="F1747" s="209" t="s">
        <v>7488</v>
      </c>
      <c r="G1747" s="63"/>
      <c r="H1747" s="63"/>
      <c r="I1747" s="163"/>
      <c r="J1747" s="63"/>
      <c r="K1747" s="63"/>
      <c r="L1747" s="61"/>
      <c r="M1747" s="207"/>
      <c r="N1747" s="42"/>
      <c r="O1747" s="42"/>
      <c r="P1747" s="42"/>
      <c r="Q1747" s="42"/>
      <c r="R1747" s="42"/>
      <c r="S1747" s="42"/>
      <c r="T1747" s="78"/>
      <c r="AT1747" s="24" t="s">
        <v>135</v>
      </c>
      <c r="AU1747" s="24" t="s">
        <v>134</v>
      </c>
    </row>
    <row r="1748" spans="2:65" s="11" customFormat="1" ht="13.5">
      <c r="B1748" s="210"/>
      <c r="C1748" s="211"/>
      <c r="D1748" s="208" t="s">
        <v>171</v>
      </c>
      <c r="E1748" s="212" t="s">
        <v>21</v>
      </c>
      <c r="F1748" s="213" t="s">
        <v>7482</v>
      </c>
      <c r="G1748" s="211"/>
      <c r="H1748" s="214">
        <v>29.698</v>
      </c>
      <c r="I1748" s="215"/>
      <c r="J1748" s="211"/>
      <c r="K1748" s="211"/>
      <c r="L1748" s="216"/>
      <c r="M1748" s="217"/>
      <c r="N1748" s="218"/>
      <c r="O1748" s="218"/>
      <c r="P1748" s="218"/>
      <c r="Q1748" s="218"/>
      <c r="R1748" s="218"/>
      <c r="S1748" s="218"/>
      <c r="T1748" s="219"/>
      <c r="AT1748" s="220" t="s">
        <v>171</v>
      </c>
      <c r="AU1748" s="220" t="s">
        <v>134</v>
      </c>
      <c r="AV1748" s="11" t="s">
        <v>134</v>
      </c>
      <c r="AW1748" s="11" t="s">
        <v>33</v>
      </c>
      <c r="AX1748" s="11" t="s">
        <v>70</v>
      </c>
      <c r="AY1748" s="220" t="s">
        <v>126</v>
      </c>
    </row>
    <row r="1749" spans="2:65" s="11" customFormat="1" ht="13.5">
      <c r="B1749" s="210"/>
      <c r="C1749" s="211"/>
      <c r="D1749" s="208" t="s">
        <v>171</v>
      </c>
      <c r="E1749" s="212" t="s">
        <v>21</v>
      </c>
      <c r="F1749" s="213" t="s">
        <v>7483</v>
      </c>
      <c r="G1749" s="211"/>
      <c r="H1749" s="214">
        <v>33.744999999999997</v>
      </c>
      <c r="I1749" s="215"/>
      <c r="J1749" s="211"/>
      <c r="K1749" s="211"/>
      <c r="L1749" s="216"/>
      <c r="M1749" s="217"/>
      <c r="N1749" s="218"/>
      <c r="O1749" s="218"/>
      <c r="P1749" s="218"/>
      <c r="Q1749" s="218"/>
      <c r="R1749" s="218"/>
      <c r="S1749" s="218"/>
      <c r="T1749" s="219"/>
      <c r="AT1749" s="220" t="s">
        <v>171</v>
      </c>
      <c r="AU1749" s="220" t="s">
        <v>134</v>
      </c>
      <c r="AV1749" s="11" t="s">
        <v>134</v>
      </c>
      <c r="AW1749" s="11" t="s">
        <v>33</v>
      </c>
      <c r="AX1749" s="11" t="s">
        <v>70</v>
      </c>
      <c r="AY1749" s="220" t="s">
        <v>126</v>
      </c>
    </row>
    <row r="1750" spans="2:65" s="12" customFormat="1" ht="13.5">
      <c r="B1750" s="221"/>
      <c r="C1750" s="222"/>
      <c r="D1750" s="205" t="s">
        <v>171</v>
      </c>
      <c r="E1750" s="248" t="s">
        <v>21</v>
      </c>
      <c r="F1750" s="249" t="s">
        <v>174</v>
      </c>
      <c r="G1750" s="222"/>
      <c r="H1750" s="250">
        <v>63.442999999999998</v>
      </c>
      <c r="I1750" s="226"/>
      <c r="J1750" s="222"/>
      <c r="K1750" s="222"/>
      <c r="L1750" s="227"/>
      <c r="M1750" s="228"/>
      <c r="N1750" s="229"/>
      <c r="O1750" s="229"/>
      <c r="P1750" s="229"/>
      <c r="Q1750" s="229"/>
      <c r="R1750" s="229"/>
      <c r="S1750" s="229"/>
      <c r="T1750" s="230"/>
      <c r="AT1750" s="231" t="s">
        <v>171</v>
      </c>
      <c r="AU1750" s="231" t="s">
        <v>134</v>
      </c>
      <c r="AV1750" s="12" t="s">
        <v>133</v>
      </c>
      <c r="AW1750" s="12" t="s">
        <v>33</v>
      </c>
      <c r="AX1750" s="12" t="s">
        <v>78</v>
      </c>
      <c r="AY1750" s="231" t="s">
        <v>126</v>
      </c>
    </row>
    <row r="1751" spans="2:65" s="1" customFormat="1" ht="22.5" customHeight="1">
      <c r="B1751" s="41"/>
      <c r="C1751" s="193" t="s">
        <v>2056</v>
      </c>
      <c r="D1751" s="193" t="s">
        <v>129</v>
      </c>
      <c r="E1751" s="194" t="s">
        <v>7489</v>
      </c>
      <c r="F1751" s="195" t="s">
        <v>7490</v>
      </c>
      <c r="G1751" s="196" t="s">
        <v>400</v>
      </c>
      <c r="H1751" s="197">
        <v>337.34199999999998</v>
      </c>
      <c r="I1751" s="198"/>
      <c r="J1751" s="199">
        <f>ROUND(I1751*H1751,2)</f>
        <v>0</v>
      </c>
      <c r="K1751" s="195" t="s">
        <v>160</v>
      </c>
      <c r="L1751" s="61"/>
      <c r="M1751" s="200" t="s">
        <v>21</v>
      </c>
      <c r="N1751" s="201" t="s">
        <v>42</v>
      </c>
      <c r="O1751" s="42"/>
      <c r="P1751" s="202">
        <f>O1751*H1751</f>
        <v>0</v>
      </c>
      <c r="Q1751" s="202">
        <v>0</v>
      </c>
      <c r="R1751" s="202">
        <f>Q1751*H1751</f>
        <v>0</v>
      </c>
      <c r="S1751" s="202">
        <v>0</v>
      </c>
      <c r="T1751" s="203">
        <f>S1751*H1751</f>
        <v>0</v>
      </c>
      <c r="AR1751" s="24" t="s">
        <v>161</v>
      </c>
      <c r="AT1751" s="24" t="s">
        <v>129</v>
      </c>
      <c r="AU1751" s="24" t="s">
        <v>134</v>
      </c>
      <c r="AY1751" s="24" t="s">
        <v>126</v>
      </c>
      <c r="BE1751" s="204">
        <f>IF(N1751="základní",J1751,0)</f>
        <v>0</v>
      </c>
      <c r="BF1751" s="204">
        <f>IF(N1751="snížená",J1751,0)</f>
        <v>0</v>
      </c>
      <c r="BG1751" s="204">
        <f>IF(N1751="zákl. přenesená",J1751,0)</f>
        <v>0</v>
      </c>
      <c r="BH1751" s="204">
        <f>IF(N1751="sníž. přenesená",J1751,0)</f>
        <v>0</v>
      </c>
      <c r="BI1751" s="204">
        <f>IF(N1751="nulová",J1751,0)</f>
        <v>0</v>
      </c>
      <c r="BJ1751" s="24" t="s">
        <v>134</v>
      </c>
      <c r="BK1751" s="204">
        <f>ROUND(I1751*H1751,2)</f>
        <v>0</v>
      </c>
      <c r="BL1751" s="24" t="s">
        <v>161</v>
      </c>
      <c r="BM1751" s="24" t="s">
        <v>2059</v>
      </c>
    </row>
    <row r="1752" spans="2:65" s="1" customFormat="1" ht="27">
      <c r="B1752" s="41"/>
      <c r="C1752" s="63"/>
      <c r="D1752" s="208" t="s">
        <v>135</v>
      </c>
      <c r="E1752" s="63"/>
      <c r="F1752" s="209" t="s">
        <v>7491</v>
      </c>
      <c r="G1752" s="63"/>
      <c r="H1752" s="63"/>
      <c r="I1752" s="163"/>
      <c r="J1752" s="63"/>
      <c r="K1752" s="63"/>
      <c r="L1752" s="61"/>
      <c r="M1752" s="207"/>
      <c r="N1752" s="42"/>
      <c r="O1752" s="42"/>
      <c r="P1752" s="42"/>
      <c r="Q1752" s="42"/>
      <c r="R1752" s="42"/>
      <c r="S1752" s="42"/>
      <c r="T1752" s="78"/>
      <c r="AT1752" s="24" t="s">
        <v>135</v>
      </c>
      <c r="AU1752" s="24" t="s">
        <v>134</v>
      </c>
    </row>
    <row r="1753" spans="2:65" s="11" customFormat="1" ht="13.5">
      <c r="B1753" s="210"/>
      <c r="C1753" s="211"/>
      <c r="D1753" s="208" t="s">
        <v>171</v>
      </c>
      <c r="E1753" s="212" t="s">
        <v>21</v>
      </c>
      <c r="F1753" s="213" t="s">
        <v>7492</v>
      </c>
      <c r="G1753" s="211"/>
      <c r="H1753" s="214">
        <v>32.4</v>
      </c>
      <c r="I1753" s="215"/>
      <c r="J1753" s="211"/>
      <c r="K1753" s="211"/>
      <c r="L1753" s="216"/>
      <c r="M1753" s="217"/>
      <c r="N1753" s="218"/>
      <c r="O1753" s="218"/>
      <c r="P1753" s="218"/>
      <c r="Q1753" s="218"/>
      <c r="R1753" s="218"/>
      <c r="S1753" s="218"/>
      <c r="T1753" s="219"/>
      <c r="AT1753" s="220" t="s">
        <v>171</v>
      </c>
      <c r="AU1753" s="220" t="s">
        <v>134</v>
      </c>
      <c r="AV1753" s="11" t="s">
        <v>134</v>
      </c>
      <c r="AW1753" s="11" t="s">
        <v>33</v>
      </c>
      <c r="AX1753" s="11" t="s">
        <v>70</v>
      </c>
      <c r="AY1753" s="220" t="s">
        <v>126</v>
      </c>
    </row>
    <row r="1754" spans="2:65" s="11" customFormat="1" ht="13.5">
      <c r="B1754" s="210"/>
      <c r="C1754" s="211"/>
      <c r="D1754" s="208" t="s">
        <v>171</v>
      </c>
      <c r="E1754" s="212" t="s">
        <v>21</v>
      </c>
      <c r="F1754" s="213" t="s">
        <v>7493</v>
      </c>
      <c r="G1754" s="211"/>
      <c r="H1754" s="214">
        <v>40</v>
      </c>
      <c r="I1754" s="215"/>
      <c r="J1754" s="211"/>
      <c r="K1754" s="211"/>
      <c r="L1754" s="216"/>
      <c r="M1754" s="217"/>
      <c r="N1754" s="218"/>
      <c r="O1754" s="218"/>
      <c r="P1754" s="218"/>
      <c r="Q1754" s="218"/>
      <c r="R1754" s="218"/>
      <c r="S1754" s="218"/>
      <c r="T1754" s="219"/>
      <c r="AT1754" s="220" t="s">
        <v>171</v>
      </c>
      <c r="AU1754" s="220" t="s">
        <v>134</v>
      </c>
      <c r="AV1754" s="11" t="s">
        <v>134</v>
      </c>
      <c r="AW1754" s="11" t="s">
        <v>33</v>
      </c>
      <c r="AX1754" s="11" t="s">
        <v>70</v>
      </c>
      <c r="AY1754" s="220" t="s">
        <v>126</v>
      </c>
    </row>
    <row r="1755" spans="2:65" s="13" customFormat="1" ht="13.5">
      <c r="B1755" s="237"/>
      <c r="C1755" s="238"/>
      <c r="D1755" s="208" t="s">
        <v>171</v>
      </c>
      <c r="E1755" s="239" t="s">
        <v>21</v>
      </c>
      <c r="F1755" s="240" t="s">
        <v>7494</v>
      </c>
      <c r="G1755" s="238"/>
      <c r="H1755" s="241" t="s">
        <v>21</v>
      </c>
      <c r="I1755" s="242"/>
      <c r="J1755" s="238"/>
      <c r="K1755" s="238"/>
      <c r="L1755" s="243"/>
      <c r="M1755" s="244"/>
      <c r="N1755" s="245"/>
      <c r="O1755" s="245"/>
      <c r="P1755" s="245"/>
      <c r="Q1755" s="245"/>
      <c r="R1755" s="245"/>
      <c r="S1755" s="245"/>
      <c r="T1755" s="246"/>
      <c r="AT1755" s="247" t="s">
        <v>171</v>
      </c>
      <c r="AU1755" s="247" t="s">
        <v>134</v>
      </c>
      <c r="AV1755" s="13" t="s">
        <v>78</v>
      </c>
      <c r="AW1755" s="13" t="s">
        <v>33</v>
      </c>
      <c r="AX1755" s="13" t="s">
        <v>70</v>
      </c>
      <c r="AY1755" s="247" t="s">
        <v>126</v>
      </c>
    </row>
    <row r="1756" spans="2:65" s="11" customFormat="1" ht="13.5">
      <c r="B1756" s="210"/>
      <c r="C1756" s="211"/>
      <c r="D1756" s="208" t="s">
        <v>171</v>
      </c>
      <c r="E1756" s="212" t="s">
        <v>21</v>
      </c>
      <c r="F1756" s="213" t="s">
        <v>7495</v>
      </c>
      <c r="G1756" s="211"/>
      <c r="H1756" s="214">
        <v>24.62</v>
      </c>
      <c r="I1756" s="215"/>
      <c r="J1756" s="211"/>
      <c r="K1756" s="211"/>
      <c r="L1756" s="216"/>
      <c r="M1756" s="217"/>
      <c r="N1756" s="218"/>
      <c r="O1756" s="218"/>
      <c r="P1756" s="218"/>
      <c r="Q1756" s="218"/>
      <c r="R1756" s="218"/>
      <c r="S1756" s="218"/>
      <c r="T1756" s="219"/>
      <c r="AT1756" s="220" t="s">
        <v>171</v>
      </c>
      <c r="AU1756" s="220" t="s">
        <v>134</v>
      </c>
      <c r="AV1756" s="11" t="s">
        <v>134</v>
      </c>
      <c r="AW1756" s="11" t="s">
        <v>33</v>
      </c>
      <c r="AX1756" s="11" t="s">
        <v>70</v>
      </c>
      <c r="AY1756" s="220" t="s">
        <v>126</v>
      </c>
    </row>
    <row r="1757" spans="2:65" s="11" customFormat="1" ht="13.5">
      <c r="B1757" s="210"/>
      <c r="C1757" s="211"/>
      <c r="D1757" s="208" t="s">
        <v>171</v>
      </c>
      <c r="E1757" s="212" t="s">
        <v>21</v>
      </c>
      <c r="F1757" s="213" t="s">
        <v>7496</v>
      </c>
      <c r="G1757" s="211"/>
      <c r="H1757" s="214">
        <v>18.18</v>
      </c>
      <c r="I1757" s="215"/>
      <c r="J1757" s="211"/>
      <c r="K1757" s="211"/>
      <c r="L1757" s="216"/>
      <c r="M1757" s="217"/>
      <c r="N1757" s="218"/>
      <c r="O1757" s="218"/>
      <c r="P1757" s="218"/>
      <c r="Q1757" s="218"/>
      <c r="R1757" s="218"/>
      <c r="S1757" s="218"/>
      <c r="T1757" s="219"/>
      <c r="AT1757" s="220" t="s">
        <v>171</v>
      </c>
      <c r="AU1757" s="220" t="s">
        <v>134</v>
      </c>
      <c r="AV1757" s="11" t="s">
        <v>134</v>
      </c>
      <c r="AW1757" s="11" t="s">
        <v>33</v>
      </c>
      <c r="AX1757" s="11" t="s">
        <v>70</v>
      </c>
      <c r="AY1757" s="220" t="s">
        <v>126</v>
      </c>
    </row>
    <row r="1758" spans="2:65" s="11" customFormat="1" ht="13.5">
      <c r="B1758" s="210"/>
      <c r="C1758" s="211"/>
      <c r="D1758" s="208" t="s">
        <v>171</v>
      </c>
      <c r="E1758" s="212" t="s">
        <v>21</v>
      </c>
      <c r="F1758" s="213" t="s">
        <v>7497</v>
      </c>
      <c r="G1758" s="211"/>
      <c r="H1758" s="214">
        <v>21.04</v>
      </c>
      <c r="I1758" s="215"/>
      <c r="J1758" s="211"/>
      <c r="K1758" s="211"/>
      <c r="L1758" s="216"/>
      <c r="M1758" s="217"/>
      <c r="N1758" s="218"/>
      <c r="O1758" s="218"/>
      <c r="P1758" s="218"/>
      <c r="Q1758" s="218"/>
      <c r="R1758" s="218"/>
      <c r="S1758" s="218"/>
      <c r="T1758" s="219"/>
      <c r="AT1758" s="220" t="s">
        <v>171</v>
      </c>
      <c r="AU1758" s="220" t="s">
        <v>134</v>
      </c>
      <c r="AV1758" s="11" t="s">
        <v>134</v>
      </c>
      <c r="AW1758" s="11" t="s">
        <v>33</v>
      </c>
      <c r="AX1758" s="11" t="s">
        <v>70</v>
      </c>
      <c r="AY1758" s="220" t="s">
        <v>126</v>
      </c>
    </row>
    <row r="1759" spans="2:65" s="11" customFormat="1" ht="13.5">
      <c r="B1759" s="210"/>
      <c r="C1759" s="211"/>
      <c r="D1759" s="208" t="s">
        <v>171</v>
      </c>
      <c r="E1759" s="212" t="s">
        <v>21</v>
      </c>
      <c r="F1759" s="213" t="s">
        <v>7498</v>
      </c>
      <c r="G1759" s="211"/>
      <c r="H1759" s="214">
        <v>21.64</v>
      </c>
      <c r="I1759" s="215"/>
      <c r="J1759" s="211"/>
      <c r="K1759" s="211"/>
      <c r="L1759" s="216"/>
      <c r="M1759" s="217"/>
      <c r="N1759" s="218"/>
      <c r="O1759" s="218"/>
      <c r="P1759" s="218"/>
      <c r="Q1759" s="218"/>
      <c r="R1759" s="218"/>
      <c r="S1759" s="218"/>
      <c r="T1759" s="219"/>
      <c r="AT1759" s="220" t="s">
        <v>171</v>
      </c>
      <c r="AU1759" s="220" t="s">
        <v>134</v>
      </c>
      <c r="AV1759" s="11" t="s">
        <v>134</v>
      </c>
      <c r="AW1759" s="11" t="s">
        <v>33</v>
      </c>
      <c r="AX1759" s="11" t="s">
        <v>70</v>
      </c>
      <c r="AY1759" s="220" t="s">
        <v>126</v>
      </c>
    </row>
    <row r="1760" spans="2:65" s="11" customFormat="1" ht="13.5">
      <c r="B1760" s="210"/>
      <c r="C1760" s="211"/>
      <c r="D1760" s="208" t="s">
        <v>171</v>
      </c>
      <c r="E1760" s="212" t="s">
        <v>21</v>
      </c>
      <c r="F1760" s="213" t="s">
        <v>7499</v>
      </c>
      <c r="G1760" s="211"/>
      <c r="H1760" s="214">
        <v>54.26</v>
      </c>
      <c r="I1760" s="215"/>
      <c r="J1760" s="211"/>
      <c r="K1760" s="211"/>
      <c r="L1760" s="216"/>
      <c r="M1760" s="217"/>
      <c r="N1760" s="218"/>
      <c r="O1760" s="218"/>
      <c r="P1760" s="218"/>
      <c r="Q1760" s="218"/>
      <c r="R1760" s="218"/>
      <c r="S1760" s="218"/>
      <c r="T1760" s="219"/>
      <c r="AT1760" s="220" t="s">
        <v>171</v>
      </c>
      <c r="AU1760" s="220" t="s">
        <v>134</v>
      </c>
      <c r="AV1760" s="11" t="s">
        <v>134</v>
      </c>
      <c r="AW1760" s="11" t="s">
        <v>33</v>
      </c>
      <c r="AX1760" s="11" t="s">
        <v>70</v>
      </c>
      <c r="AY1760" s="220" t="s">
        <v>126</v>
      </c>
    </row>
    <row r="1761" spans="2:65" s="11" customFormat="1" ht="13.5">
      <c r="B1761" s="210"/>
      <c r="C1761" s="211"/>
      <c r="D1761" s="208" t="s">
        <v>171</v>
      </c>
      <c r="E1761" s="212" t="s">
        <v>21</v>
      </c>
      <c r="F1761" s="213" t="s">
        <v>7500</v>
      </c>
      <c r="G1761" s="211"/>
      <c r="H1761" s="214">
        <v>11.22</v>
      </c>
      <c r="I1761" s="215"/>
      <c r="J1761" s="211"/>
      <c r="K1761" s="211"/>
      <c r="L1761" s="216"/>
      <c r="M1761" s="217"/>
      <c r="N1761" s="218"/>
      <c r="O1761" s="218"/>
      <c r="P1761" s="218"/>
      <c r="Q1761" s="218"/>
      <c r="R1761" s="218"/>
      <c r="S1761" s="218"/>
      <c r="T1761" s="219"/>
      <c r="AT1761" s="220" t="s">
        <v>171</v>
      </c>
      <c r="AU1761" s="220" t="s">
        <v>134</v>
      </c>
      <c r="AV1761" s="11" t="s">
        <v>134</v>
      </c>
      <c r="AW1761" s="11" t="s">
        <v>33</v>
      </c>
      <c r="AX1761" s="11" t="s">
        <v>70</v>
      </c>
      <c r="AY1761" s="220" t="s">
        <v>126</v>
      </c>
    </row>
    <row r="1762" spans="2:65" s="11" customFormat="1" ht="13.5">
      <c r="B1762" s="210"/>
      <c r="C1762" s="211"/>
      <c r="D1762" s="208" t="s">
        <v>171</v>
      </c>
      <c r="E1762" s="212" t="s">
        <v>21</v>
      </c>
      <c r="F1762" s="213" t="s">
        <v>7501</v>
      </c>
      <c r="G1762" s="211"/>
      <c r="H1762" s="214">
        <v>25.26</v>
      </c>
      <c r="I1762" s="215"/>
      <c r="J1762" s="211"/>
      <c r="K1762" s="211"/>
      <c r="L1762" s="216"/>
      <c r="M1762" s="217"/>
      <c r="N1762" s="218"/>
      <c r="O1762" s="218"/>
      <c r="P1762" s="218"/>
      <c r="Q1762" s="218"/>
      <c r="R1762" s="218"/>
      <c r="S1762" s="218"/>
      <c r="T1762" s="219"/>
      <c r="AT1762" s="220" t="s">
        <v>171</v>
      </c>
      <c r="AU1762" s="220" t="s">
        <v>134</v>
      </c>
      <c r="AV1762" s="11" t="s">
        <v>134</v>
      </c>
      <c r="AW1762" s="11" t="s">
        <v>33</v>
      </c>
      <c r="AX1762" s="11" t="s">
        <v>70</v>
      </c>
      <c r="AY1762" s="220" t="s">
        <v>126</v>
      </c>
    </row>
    <row r="1763" spans="2:65" s="11" customFormat="1" ht="13.5">
      <c r="B1763" s="210"/>
      <c r="C1763" s="211"/>
      <c r="D1763" s="208" t="s">
        <v>171</v>
      </c>
      <c r="E1763" s="212" t="s">
        <v>21</v>
      </c>
      <c r="F1763" s="213" t="s">
        <v>7502</v>
      </c>
      <c r="G1763" s="211"/>
      <c r="H1763" s="214">
        <v>11.58</v>
      </c>
      <c r="I1763" s="215"/>
      <c r="J1763" s="211"/>
      <c r="K1763" s="211"/>
      <c r="L1763" s="216"/>
      <c r="M1763" s="217"/>
      <c r="N1763" s="218"/>
      <c r="O1763" s="218"/>
      <c r="P1763" s="218"/>
      <c r="Q1763" s="218"/>
      <c r="R1763" s="218"/>
      <c r="S1763" s="218"/>
      <c r="T1763" s="219"/>
      <c r="AT1763" s="220" t="s">
        <v>171</v>
      </c>
      <c r="AU1763" s="220" t="s">
        <v>134</v>
      </c>
      <c r="AV1763" s="11" t="s">
        <v>134</v>
      </c>
      <c r="AW1763" s="11" t="s">
        <v>33</v>
      </c>
      <c r="AX1763" s="11" t="s">
        <v>70</v>
      </c>
      <c r="AY1763" s="220" t="s">
        <v>126</v>
      </c>
    </row>
    <row r="1764" spans="2:65" s="11" customFormat="1" ht="13.5">
      <c r="B1764" s="210"/>
      <c r="C1764" s="211"/>
      <c r="D1764" s="208" t="s">
        <v>171</v>
      </c>
      <c r="E1764" s="212" t="s">
        <v>21</v>
      </c>
      <c r="F1764" s="213" t="s">
        <v>7503</v>
      </c>
      <c r="G1764" s="211"/>
      <c r="H1764" s="214">
        <v>15.64</v>
      </c>
      <c r="I1764" s="215"/>
      <c r="J1764" s="211"/>
      <c r="K1764" s="211"/>
      <c r="L1764" s="216"/>
      <c r="M1764" s="217"/>
      <c r="N1764" s="218"/>
      <c r="O1764" s="218"/>
      <c r="P1764" s="218"/>
      <c r="Q1764" s="218"/>
      <c r="R1764" s="218"/>
      <c r="S1764" s="218"/>
      <c r="T1764" s="219"/>
      <c r="AT1764" s="220" t="s">
        <v>171</v>
      </c>
      <c r="AU1764" s="220" t="s">
        <v>134</v>
      </c>
      <c r="AV1764" s="11" t="s">
        <v>134</v>
      </c>
      <c r="AW1764" s="11" t="s">
        <v>33</v>
      </c>
      <c r="AX1764" s="11" t="s">
        <v>70</v>
      </c>
      <c r="AY1764" s="220" t="s">
        <v>126</v>
      </c>
    </row>
    <row r="1765" spans="2:65" s="11" customFormat="1" ht="13.5">
      <c r="B1765" s="210"/>
      <c r="C1765" s="211"/>
      <c r="D1765" s="208" t="s">
        <v>171</v>
      </c>
      <c r="E1765" s="212" t="s">
        <v>21</v>
      </c>
      <c r="F1765" s="213" t="s">
        <v>7504</v>
      </c>
      <c r="G1765" s="211"/>
      <c r="H1765" s="214">
        <v>13.98</v>
      </c>
      <c r="I1765" s="215"/>
      <c r="J1765" s="211"/>
      <c r="K1765" s="211"/>
      <c r="L1765" s="216"/>
      <c r="M1765" s="217"/>
      <c r="N1765" s="218"/>
      <c r="O1765" s="218"/>
      <c r="P1765" s="218"/>
      <c r="Q1765" s="218"/>
      <c r="R1765" s="218"/>
      <c r="S1765" s="218"/>
      <c r="T1765" s="219"/>
      <c r="AT1765" s="220" t="s">
        <v>171</v>
      </c>
      <c r="AU1765" s="220" t="s">
        <v>134</v>
      </c>
      <c r="AV1765" s="11" t="s">
        <v>134</v>
      </c>
      <c r="AW1765" s="11" t="s">
        <v>33</v>
      </c>
      <c r="AX1765" s="11" t="s">
        <v>70</v>
      </c>
      <c r="AY1765" s="220" t="s">
        <v>126</v>
      </c>
    </row>
    <row r="1766" spans="2:65" s="11" customFormat="1" ht="13.5">
      <c r="B1766" s="210"/>
      <c r="C1766" s="211"/>
      <c r="D1766" s="208" t="s">
        <v>171</v>
      </c>
      <c r="E1766" s="212" t="s">
        <v>21</v>
      </c>
      <c r="F1766" s="213" t="s">
        <v>7505</v>
      </c>
      <c r="G1766" s="211"/>
      <c r="H1766" s="214">
        <v>13.3</v>
      </c>
      <c r="I1766" s="215"/>
      <c r="J1766" s="211"/>
      <c r="K1766" s="211"/>
      <c r="L1766" s="216"/>
      <c r="M1766" s="217"/>
      <c r="N1766" s="218"/>
      <c r="O1766" s="218"/>
      <c r="P1766" s="218"/>
      <c r="Q1766" s="218"/>
      <c r="R1766" s="218"/>
      <c r="S1766" s="218"/>
      <c r="T1766" s="219"/>
      <c r="AT1766" s="220" t="s">
        <v>171</v>
      </c>
      <c r="AU1766" s="220" t="s">
        <v>134</v>
      </c>
      <c r="AV1766" s="11" t="s">
        <v>134</v>
      </c>
      <c r="AW1766" s="11" t="s">
        <v>33</v>
      </c>
      <c r="AX1766" s="11" t="s">
        <v>70</v>
      </c>
      <c r="AY1766" s="220" t="s">
        <v>126</v>
      </c>
    </row>
    <row r="1767" spans="2:65" s="13" customFormat="1" ht="13.5">
      <c r="B1767" s="237"/>
      <c r="C1767" s="238"/>
      <c r="D1767" s="208" t="s">
        <v>171</v>
      </c>
      <c r="E1767" s="239" t="s">
        <v>21</v>
      </c>
      <c r="F1767" s="240" t="s">
        <v>7506</v>
      </c>
      <c r="G1767" s="238"/>
      <c r="H1767" s="241" t="s">
        <v>21</v>
      </c>
      <c r="I1767" s="242"/>
      <c r="J1767" s="238"/>
      <c r="K1767" s="238"/>
      <c r="L1767" s="243"/>
      <c r="M1767" s="244"/>
      <c r="N1767" s="245"/>
      <c r="O1767" s="245"/>
      <c r="P1767" s="245"/>
      <c r="Q1767" s="245"/>
      <c r="R1767" s="245"/>
      <c r="S1767" s="245"/>
      <c r="T1767" s="246"/>
      <c r="AT1767" s="247" t="s">
        <v>171</v>
      </c>
      <c r="AU1767" s="247" t="s">
        <v>134</v>
      </c>
      <c r="AV1767" s="13" t="s">
        <v>78</v>
      </c>
      <c r="AW1767" s="13" t="s">
        <v>33</v>
      </c>
      <c r="AX1767" s="13" t="s">
        <v>70</v>
      </c>
      <c r="AY1767" s="247" t="s">
        <v>126</v>
      </c>
    </row>
    <row r="1768" spans="2:65" s="11" customFormat="1" ht="13.5">
      <c r="B1768" s="210"/>
      <c r="C1768" s="211"/>
      <c r="D1768" s="208" t="s">
        <v>171</v>
      </c>
      <c r="E1768" s="212" t="s">
        <v>21</v>
      </c>
      <c r="F1768" s="213" t="s">
        <v>7507</v>
      </c>
      <c r="G1768" s="211"/>
      <c r="H1768" s="214">
        <v>34.222000000000001</v>
      </c>
      <c r="I1768" s="215"/>
      <c r="J1768" s="211"/>
      <c r="K1768" s="211"/>
      <c r="L1768" s="216"/>
      <c r="M1768" s="217"/>
      <c r="N1768" s="218"/>
      <c r="O1768" s="218"/>
      <c r="P1768" s="218"/>
      <c r="Q1768" s="218"/>
      <c r="R1768" s="218"/>
      <c r="S1768" s="218"/>
      <c r="T1768" s="219"/>
      <c r="AT1768" s="220" t="s">
        <v>171</v>
      </c>
      <c r="AU1768" s="220" t="s">
        <v>134</v>
      </c>
      <c r="AV1768" s="11" t="s">
        <v>134</v>
      </c>
      <c r="AW1768" s="11" t="s">
        <v>33</v>
      </c>
      <c r="AX1768" s="11" t="s">
        <v>70</v>
      </c>
      <c r="AY1768" s="220" t="s">
        <v>126</v>
      </c>
    </row>
    <row r="1769" spans="2:65" s="12" customFormat="1" ht="13.5">
      <c r="B1769" s="221"/>
      <c r="C1769" s="222"/>
      <c r="D1769" s="205" t="s">
        <v>171</v>
      </c>
      <c r="E1769" s="248" t="s">
        <v>21</v>
      </c>
      <c r="F1769" s="249" t="s">
        <v>174</v>
      </c>
      <c r="G1769" s="222"/>
      <c r="H1769" s="250">
        <v>337.34199999999998</v>
      </c>
      <c r="I1769" s="226"/>
      <c r="J1769" s="222"/>
      <c r="K1769" s="222"/>
      <c r="L1769" s="227"/>
      <c r="M1769" s="228"/>
      <c r="N1769" s="229"/>
      <c r="O1769" s="229"/>
      <c r="P1769" s="229"/>
      <c r="Q1769" s="229"/>
      <c r="R1769" s="229"/>
      <c r="S1769" s="229"/>
      <c r="T1769" s="230"/>
      <c r="AT1769" s="231" t="s">
        <v>171</v>
      </c>
      <c r="AU1769" s="231" t="s">
        <v>134</v>
      </c>
      <c r="AV1769" s="12" t="s">
        <v>133</v>
      </c>
      <c r="AW1769" s="12" t="s">
        <v>33</v>
      </c>
      <c r="AX1769" s="12" t="s">
        <v>78</v>
      </c>
      <c r="AY1769" s="231" t="s">
        <v>126</v>
      </c>
    </row>
    <row r="1770" spans="2:65" s="1" customFormat="1" ht="22.5" customHeight="1">
      <c r="B1770" s="41"/>
      <c r="C1770" s="251" t="s">
        <v>1394</v>
      </c>
      <c r="D1770" s="251" t="s">
        <v>391</v>
      </c>
      <c r="E1770" s="252" t="s">
        <v>7508</v>
      </c>
      <c r="F1770" s="253" t="s">
        <v>7509</v>
      </c>
      <c r="G1770" s="254" t="s">
        <v>400</v>
      </c>
      <c r="H1770" s="255">
        <v>344.089</v>
      </c>
      <c r="I1770" s="256"/>
      <c r="J1770" s="257">
        <f>ROUND(I1770*H1770,2)</f>
        <v>0</v>
      </c>
      <c r="K1770" s="253" t="s">
        <v>21</v>
      </c>
      <c r="L1770" s="258"/>
      <c r="M1770" s="259" t="s">
        <v>21</v>
      </c>
      <c r="N1770" s="260" t="s">
        <v>42</v>
      </c>
      <c r="O1770" s="42"/>
      <c r="P1770" s="202">
        <f>O1770*H1770</f>
        <v>0</v>
      </c>
      <c r="Q1770" s="202">
        <v>0</v>
      </c>
      <c r="R1770" s="202">
        <f>Q1770*H1770</f>
        <v>0</v>
      </c>
      <c r="S1770" s="202">
        <v>0</v>
      </c>
      <c r="T1770" s="203">
        <f>S1770*H1770</f>
        <v>0</v>
      </c>
      <c r="AR1770" s="24" t="s">
        <v>361</v>
      </c>
      <c r="AT1770" s="24" t="s">
        <v>391</v>
      </c>
      <c r="AU1770" s="24" t="s">
        <v>134</v>
      </c>
      <c r="AY1770" s="24" t="s">
        <v>126</v>
      </c>
      <c r="BE1770" s="204">
        <f>IF(N1770="základní",J1770,0)</f>
        <v>0</v>
      </c>
      <c r="BF1770" s="204">
        <f>IF(N1770="snížená",J1770,0)</f>
        <v>0</v>
      </c>
      <c r="BG1770" s="204">
        <f>IF(N1770="zákl. přenesená",J1770,0)</f>
        <v>0</v>
      </c>
      <c r="BH1770" s="204">
        <f>IF(N1770="sníž. přenesená",J1770,0)</f>
        <v>0</v>
      </c>
      <c r="BI1770" s="204">
        <f>IF(N1770="nulová",J1770,0)</f>
        <v>0</v>
      </c>
      <c r="BJ1770" s="24" t="s">
        <v>134</v>
      </c>
      <c r="BK1770" s="204">
        <f>ROUND(I1770*H1770,2)</f>
        <v>0</v>
      </c>
      <c r="BL1770" s="24" t="s">
        <v>161</v>
      </c>
      <c r="BM1770" s="24" t="s">
        <v>2062</v>
      </c>
    </row>
    <row r="1771" spans="2:65" s="1" customFormat="1" ht="13.5">
      <c r="B1771" s="41"/>
      <c r="C1771" s="63"/>
      <c r="D1771" s="208" t="s">
        <v>135</v>
      </c>
      <c r="E1771" s="63"/>
      <c r="F1771" s="209" t="s">
        <v>7509</v>
      </c>
      <c r="G1771" s="63"/>
      <c r="H1771" s="63"/>
      <c r="I1771" s="163"/>
      <c r="J1771" s="63"/>
      <c r="K1771" s="63"/>
      <c r="L1771" s="61"/>
      <c r="M1771" s="207"/>
      <c r="N1771" s="42"/>
      <c r="O1771" s="42"/>
      <c r="P1771" s="42"/>
      <c r="Q1771" s="42"/>
      <c r="R1771" s="42"/>
      <c r="S1771" s="42"/>
      <c r="T1771" s="78"/>
      <c r="AT1771" s="24" t="s">
        <v>135</v>
      </c>
      <c r="AU1771" s="24" t="s">
        <v>134</v>
      </c>
    </row>
    <row r="1772" spans="2:65" s="11" customFormat="1" ht="13.5">
      <c r="B1772" s="210"/>
      <c r="C1772" s="211"/>
      <c r="D1772" s="208" t="s">
        <v>171</v>
      </c>
      <c r="E1772" s="212" t="s">
        <v>21</v>
      </c>
      <c r="F1772" s="213" t="s">
        <v>7510</v>
      </c>
      <c r="G1772" s="211"/>
      <c r="H1772" s="214">
        <v>344.089</v>
      </c>
      <c r="I1772" s="215"/>
      <c r="J1772" s="211"/>
      <c r="K1772" s="211"/>
      <c r="L1772" s="216"/>
      <c r="M1772" s="217"/>
      <c r="N1772" s="218"/>
      <c r="O1772" s="218"/>
      <c r="P1772" s="218"/>
      <c r="Q1772" s="218"/>
      <c r="R1772" s="218"/>
      <c r="S1772" s="218"/>
      <c r="T1772" s="219"/>
      <c r="AT1772" s="220" t="s">
        <v>171</v>
      </c>
      <c r="AU1772" s="220" t="s">
        <v>134</v>
      </c>
      <c r="AV1772" s="11" t="s">
        <v>134</v>
      </c>
      <c r="AW1772" s="11" t="s">
        <v>33</v>
      </c>
      <c r="AX1772" s="11" t="s">
        <v>70</v>
      </c>
      <c r="AY1772" s="220" t="s">
        <v>126</v>
      </c>
    </row>
    <row r="1773" spans="2:65" s="12" customFormat="1" ht="13.5">
      <c r="B1773" s="221"/>
      <c r="C1773" s="222"/>
      <c r="D1773" s="205" t="s">
        <v>171</v>
      </c>
      <c r="E1773" s="248" t="s">
        <v>21</v>
      </c>
      <c r="F1773" s="249" t="s">
        <v>174</v>
      </c>
      <c r="G1773" s="222"/>
      <c r="H1773" s="250">
        <v>344.089</v>
      </c>
      <c r="I1773" s="226"/>
      <c r="J1773" s="222"/>
      <c r="K1773" s="222"/>
      <c r="L1773" s="227"/>
      <c r="M1773" s="228"/>
      <c r="N1773" s="229"/>
      <c r="O1773" s="229"/>
      <c r="P1773" s="229"/>
      <c r="Q1773" s="229"/>
      <c r="R1773" s="229"/>
      <c r="S1773" s="229"/>
      <c r="T1773" s="230"/>
      <c r="AT1773" s="231" t="s">
        <v>171</v>
      </c>
      <c r="AU1773" s="231" t="s">
        <v>134</v>
      </c>
      <c r="AV1773" s="12" t="s">
        <v>133</v>
      </c>
      <c r="AW1773" s="12" t="s">
        <v>33</v>
      </c>
      <c r="AX1773" s="12" t="s">
        <v>78</v>
      </c>
      <c r="AY1773" s="231" t="s">
        <v>126</v>
      </c>
    </row>
    <row r="1774" spans="2:65" s="1" customFormat="1" ht="22.5" customHeight="1">
      <c r="B1774" s="41"/>
      <c r="C1774" s="193" t="s">
        <v>2063</v>
      </c>
      <c r="D1774" s="193" t="s">
        <v>129</v>
      </c>
      <c r="E1774" s="194" t="s">
        <v>1897</v>
      </c>
      <c r="F1774" s="195" t="s">
        <v>1898</v>
      </c>
      <c r="G1774" s="196" t="s">
        <v>400</v>
      </c>
      <c r="H1774" s="197">
        <v>219.39</v>
      </c>
      <c r="I1774" s="198"/>
      <c r="J1774" s="199">
        <f>ROUND(I1774*H1774,2)</f>
        <v>0</v>
      </c>
      <c r="K1774" s="195" t="s">
        <v>160</v>
      </c>
      <c r="L1774" s="61"/>
      <c r="M1774" s="200" t="s">
        <v>21</v>
      </c>
      <c r="N1774" s="201" t="s">
        <v>42</v>
      </c>
      <c r="O1774" s="42"/>
      <c r="P1774" s="202">
        <f>O1774*H1774</f>
        <v>0</v>
      </c>
      <c r="Q1774" s="202">
        <v>0</v>
      </c>
      <c r="R1774" s="202">
        <f>Q1774*H1774</f>
        <v>0</v>
      </c>
      <c r="S1774" s="202">
        <v>0</v>
      </c>
      <c r="T1774" s="203">
        <f>S1774*H1774</f>
        <v>0</v>
      </c>
      <c r="AR1774" s="24" t="s">
        <v>161</v>
      </c>
      <c r="AT1774" s="24" t="s">
        <v>129</v>
      </c>
      <c r="AU1774" s="24" t="s">
        <v>134</v>
      </c>
      <c r="AY1774" s="24" t="s">
        <v>126</v>
      </c>
      <c r="BE1774" s="204">
        <f>IF(N1774="základní",J1774,0)</f>
        <v>0</v>
      </c>
      <c r="BF1774" s="204">
        <f>IF(N1774="snížená",J1774,0)</f>
        <v>0</v>
      </c>
      <c r="BG1774" s="204">
        <f>IF(N1774="zákl. přenesená",J1774,0)</f>
        <v>0</v>
      </c>
      <c r="BH1774" s="204">
        <f>IF(N1774="sníž. přenesená",J1774,0)</f>
        <v>0</v>
      </c>
      <c r="BI1774" s="204">
        <f>IF(N1774="nulová",J1774,0)</f>
        <v>0</v>
      </c>
      <c r="BJ1774" s="24" t="s">
        <v>134</v>
      </c>
      <c r="BK1774" s="204">
        <f>ROUND(I1774*H1774,2)</f>
        <v>0</v>
      </c>
      <c r="BL1774" s="24" t="s">
        <v>161</v>
      </c>
      <c r="BM1774" s="24" t="s">
        <v>2066</v>
      </c>
    </row>
    <row r="1775" spans="2:65" s="1" customFormat="1" ht="27">
      <c r="B1775" s="41"/>
      <c r="C1775" s="63"/>
      <c r="D1775" s="208" t="s">
        <v>135</v>
      </c>
      <c r="E1775" s="63"/>
      <c r="F1775" s="209" t="s">
        <v>1900</v>
      </c>
      <c r="G1775" s="63"/>
      <c r="H1775" s="63"/>
      <c r="I1775" s="163"/>
      <c r="J1775" s="63"/>
      <c r="K1775" s="63"/>
      <c r="L1775" s="61"/>
      <c r="M1775" s="207"/>
      <c r="N1775" s="42"/>
      <c r="O1775" s="42"/>
      <c r="P1775" s="42"/>
      <c r="Q1775" s="42"/>
      <c r="R1775" s="42"/>
      <c r="S1775" s="42"/>
      <c r="T1775" s="78"/>
      <c r="AT1775" s="24" t="s">
        <v>135</v>
      </c>
      <c r="AU1775" s="24" t="s">
        <v>134</v>
      </c>
    </row>
    <row r="1776" spans="2:65" s="1" customFormat="1" ht="40.5">
      <c r="B1776" s="41"/>
      <c r="C1776" s="63"/>
      <c r="D1776" s="205" t="s">
        <v>299</v>
      </c>
      <c r="E1776" s="63"/>
      <c r="F1776" s="235" t="s">
        <v>1901</v>
      </c>
      <c r="G1776" s="63"/>
      <c r="H1776" s="63"/>
      <c r="I1776" s="163"/>
      <c r="J1776" s="63"/>
      <c r="K1776" s="63"/>
      <c r="L1776" s="61"/>
      <c r="M1776" s="207"/>
      <c r="N1776" s="42"/>
      <c r="O1776" s="42"/>
      <c r="P1776" s="42"/>
      <c r="Q1776" s="42"/>
      <c r="R1776" s="42"/>
      <c r="S1776" s="42"/>
      <c r="T1776" s="78"/>
      <c r="AT1776" s="24" t="s">
        <v>299</v>
      </c>
      <c r="AU1776" s="24" t="s">
        <v>134</v>
      </c>
    </row>
    <row r="1777" spans="2:65" s="1" customFormat="1" ht="22.5" customHeight="1">
      <c r="B1777" s="41"/>
      <c r="C1777" s="251" t="s">
        <v>1400</v>
      </c>
      <c r="D1777" s="251" t="s">
        <v>391</v>
      </c>
      <c r="E1777" s="252" t="s">
        <v>7511</v>
      </c>
      <c r="F1777" s="253" t="s">
        <v>7512</v>
      </c>
      <c r="G1777" s="254" t="s">
        <v>400</v>
      </c>
      <c r="H1777" s="255">
        <v>165.91300000000001</v>
      </c>
      <c r="I1777" s="256"/>
      <c r="J1777" s="257">
        <f>ROUND(I1777*H1777,2)</f>
        <v>0</v>
      </c>
      <c r="K1777" s="253" t="s">
        <v>160</v>
      </c>
      <c r="L1777" s="258"/>
      <c r="M1777" s="259" t="s">
        <v>21</v>
      </c>
      <c r="N1777" s="260" t="s">
        <v>42</v>
      </c>
      <c r="O1777" s="42"/>
      <c r="P1777" s="202">
        <f>O1777*H1777</f>
        <v>0</v>
      </c>
      <c r="Q1777" s="202">
        <v>0</v>
      </c>
      <c r="R1777" s="202">
        <f>Q1777*H1777</f>
        <v>0</v>
      </c>
      <c r="S1777" s="202">
        <v>0</v>
      </c>
      <c r="T1777" s="203">
        <f>S1777*H1777</f>
        <v>0</v>
      </c>
      <c r="AR1777" s="24" t="s">
        <v>361</v>
      </c>
      <c r="AT1777" s="24" t="s">
        <v>391</v>
      </c>
      <c r="AU1777" s="24" t="s">
        <v>134</v>
      </c>
      <c r="AY1777" s="24" t="s">
        <v>126</v>
      </c>
      <c r="BE1777" s="204">
        <f>IF(N1777="základní",J1777,0)</f>
        <v>0</v>
      </c>
      <c r="BF1777" s="204">
        <f>IF(N1777="snížená",J1777,0)</f>
        <v>0</v>
      </c>
      <c r="BG1777" s="204">
        <f>IF(N1777="zákl. přenesená",J1777,0)</f>
        <v>0</v>
      </c>
      <c r="BH1777" s="204">
        <f>IF(N1777="sníž. přenesená",J1777,0)</f>
        <v>0</v>
      </c>
      <c r="BI1777" s="204">
        <f>IF(N1777="nulová",J1777,0)</f>
        <v>0</v>
      </c>
      <c r="BJ1777" s="24" t="s">
        <v>134</v>
      </c>
      <c r="BK1777" s="204">
        <f>ROUND(I1777*H1777,2)</f>
        <v>0</v>
      </c>
      <c r="BL1777" s="24" t="s">
        <v>161</v>
      </c>
      <c r="BM1777" s="24" t="s">
        <v>2069</v>
      </c>
    </row>
    <row r="1778" spans="2:65" s="1" customFormat="1" ht="54">
      <c r="B1778" s="41"/>
      <c r="C1778" s="63"/>
      <c r="D1778" s="205" t="s">
        <v>135</v>
      </c>
      <c r="E1778" s="63"/>
      <c r="F1778" s="206" t="s">
        <v>7513</v>
      </c>
      <c r="G1778" s="63"/>
      <c r="H1778" s="63"/>
      <c r="I1778" s="163"/>
      <c r="J1778" s="63"/>
      <c r="K1778" s="63"/>
      <c r="L1778" s="61"/>
      <c r="M1778" s="207"/>
      <c r="N1778" s="42"/>
      <c r="O1778" s="42"/>
      <c r="P1778" s="42"/>
      <c r="Q1778" s="42"/>
      <c r="R1778" s="42"/>
      <c r="S1778" s="42"/>
      <c r="T1778" s="78"/>
      <c r="AT1778" s="24" t="s">
        <v>135</v>
      </c>
      <c r="AU1778" s="24" t="s">
        <v>134</v>
      </c>
    </row>
    <row r="1779" spans="2:65" s="1" customFormat="1" ht="22.5" customHeight="1">
      <c r="B1779" s="41"/>
      <c r="C1779" s="251" t="s">
        <v>2070</v>
      </c>
      <c r="D1779" s="251" t="s">
        <v>391</v>
      </c>
      <c r="E1779" s="252" t="s">
        <v>7514</v>
      </c>
      <c r="F1779" s="253" t="s">
        <v>7515</v>
      </c>
      <c r="G1779" s="254" t="s">
        <v>400</v>
      </c>
      <c r="H1779" s="255">
        <v>57.865000000000002</v>
      </c>
      <c r="I1779" s="256"/>
      <c r="J1779" s="257">
        <f>ROUND(I1779*H1779,2)</f>
        <v>0</v>
      </c>
      <c r="K1779" s="253" t="s">
        <v>160</v>
      </c>
      <c r="L1779" s="258"/>
      <c r="M1779" s="259" t="s">
        <v>21</v>
      </c>
      <c r="N1779" s="260" t="s">
        <v>42</v>
      </c>
      <c r="O1779" s="42"/>
      <c r="P1779" s="202">
        <f>O1779*H1779</f>
        <v>0</v>
      </c>
      <c r="Q1779" s="202">
        <v>0</v>
      </c>
      <c r="R1779" s="202">
        <f>Q1779*H1779</f>
        <v>0</v>
      </c>
      <c r="S1779" s="202">
        <v>0</v>
      </c>
      <c r="T1779" s="203">
        <f>S1779*H1779</f>
        <v>0</v>
      </c>
      <c r="AR1779" s="24" t="s">
        <v>361</v>
      </c>
      <c r="AT1779" s="24" t="s">
        <v>391</v>
      </c>
      <c r="AU1779" s="24" t="s">
        <v>134</v>
      </c>
      <c r="AY1779" s="24" t="s">
        <v>126</v>
      </c>
      <c r="BE1779" s="204">
        <f>IF(N1779="základní",J1779,0)</f>
        <v>0</v>
      </c>
      <c r="BF1779" s="204">
        <f>IF(N1779="snížená",J1779,0)</f>
        <v>0</v>
      </c>
      <c r="BG1779" s="204">
        <f>IF(N1779="zákl. přenesená",J1779,0)</f>
        <v>0</v>
      </c>
      <c r="BH1779" s="204">
        <f>IF(N1779="sníž. přenesená",J1779,0)</f>
        <v>0</v>
      </c>
      <c r="BI1779" s="204">
        <f>IF(N1779="nulová",J1779,0)</f>
        <v>0</v>
      </c>
      <c r="BJ1779" s="24" t="s">
        <v>134</v>
      </c>
      <c r="BK1779" s="204">
        <f>ROUND(I1779*H1779,2)</f>
        <v>0</v>
      </c>
      <c r="BL1779" s="24" t="s">
        <v>161</v>
      </c>
      <c r="BM1779" s="24" t="s">
        <v>2073</v>
      </c>
    </row>
    <row r="1780" spans="2:65" s="1" customFormat="1" ht="54">
      <c r="B1780" s="41"/>
      <c r="C1780" s="63"/>
      <c r="D1780" s="208" t="s">
        <v>135</v>
      </c>
      <c r="E1780" s="63"/>
      <c r="F1780" s="209" t="s">
        <v>7516</v>
      </c>
      <c r="G1780" s="63"/>
      <c r="H1780" s="63"/>
      <c r="I1780" s="163"/>
      <c r="J1780" s="63"/>
      <c r="K1780" s="63"/>
      <c r="L1780" s="61"/>
      <c r="M1780" s="207"/>
      <c r="N1780" s="42"/>
      <c r="O1780" s="42"/>
      <c r="P1780" s="42"/>
      <c r="Q1780" s="42"/>
      <c r="R1780" s="42"/>
      <c r="S1780" s="42"/>
      <c r="T1780" s="78"/>
      <c r="AT1780" s="24" t="s">
        <v>135</v>
      </c>
      <c r="AU1780" s="24" t="s">
        <v>134</v>
      </c>
    </row>
    <row r="1781" spans="2:65" s="11" customFormat="1" ht="13.5">
      <c r="B1781" s="210"/>
      <c r="C1781" s="211"/>
      <c r="D1781" s="208" t="s">
        <v>171</v>
      </c>
      <c r="E1781" s="212" t="s">
        <v>21</v>
      </c>
      <c r="F1781" s="213" t="s">
        <v>6516</v>
      </c>
      <c r="G1781" s="211"/>
      <c r="H1781" s="214">
        <v>7.96</v>
      </c>
      <c r="I1781" s="215"/>
      <c r="J1781" s="211"/>
      <c r="K1781" s="211"/>
      <c r="L1781" s="216"/>
      <c r="M1781" s="217"/>
      <c r="N1781" s="218"/>
      <c r="O1781" s="218"/>
      <c r="P1781" s="218"/>
      <c r="Q1781" s="218"/>
      <c r="R1781" s="218"/>
      <c r="S1781" s="218"/>
      <c r="T1781" s="219"/>
      <c r="AT1781" s="220" t="s">
        <v>171</v>
      </c>
      <c r="AU1781" s="220" t="s">
        <v>134</v>
      </c>
      <c r="AV1781" s="11" t="s">
        <v>134</v>
      </c>
      <c r="AW1781" s="11" t="s">
        <v>33</v>
      </c>
      <c r="AX1781" s="11" t="s">
        <v>70</v>
      </c>
      <c r="AY1781" s="220" t="s">
        <v>126</v>
      </c>
    </row>
    <row r="1782" spans="2:65" s="11" customFormat="1" ht="13.5">
      <c r="B1782" s="210"/>
      <c r="C1782" s="211"/>
      <c r="D1782" s="208" t="s">
        <v>171</v>
      </c>
      <c r="E1782" s="212" t="s">
        <v>21</v>
      </c>
      <c r="F1782" s="213" t="s">
        <v>6517</v>
      </c>
      <c r="G1782" s="211"/>
      <c r="H1782" s="214">
        <v>48.77</v>
      </c>
      <c r="I1782" s="215"/>
      <c r="J1782" s="211"/>
      <c r="K1782" s="211"/>
      <c r="L1782" s="216"/>
      <c r="M1782" s="217"/>
      <c r="N1782" s="218"/>
      <c r="O1782" s="218"/>
      <c r="P1782" s="218"/>
      <c r="Q1782" s="218"/>
      <c r="R1782" s="218"/>
      <c r="S1782" s="218"/>
      <c r="T1782" s="219"/>
      <c r="AT1782" s="220" t="s">
        <v>171</v>
      </c>
      <c r="AU1782" s="220" t="s">
        <v>134</v>
      </c>
      <c r="AV1782" s="11" t="s">
        <v>134</v>
      </c>
      <c r="AW1782" s="11" t="s">
        <v>33</v>
      </c>
      <c r="AX1782" s="11" t="s">
        <v>70</v>
      </c>
      <c r="AY1782" s="220" t="s">
        <v>126</v>
      </c>
    </row>
    <row r="1783" spans="2:65" s="12" customFormat="1" ht="13.5">
      <c r="B1783" s="221"/>
      <c r="C1783" s="222"/>
      <c r="D1783" s="208" t="s">
        <v>171</v>
      </c>
      <c r="E1783" s="223" t="s">
        <v>21</v>
      </c>
      <c r="F1783" s="224" t="s">
        <v>174</v>
      </c>
      <c r="G1783" s="222"/>
      <c r="H1783" s="225">
        <v>56.73</v>
      </c>
      <c r="I1783" s="226"/>
      <c r="J1783" s="222"/>
      <c r="K1783" s="222"/>
      <c r="L1783" s="227"/>
      <c r="M1783" s="228"/>
      <c r="N1783" s="229"/>
      <c r="O1783" s="229"/>
      <c r="P1783" s="229"/>
      <c r="Q1783" s="229"/>
      <c r="R1783" s="229"/>
      <c r="S1783" s="229"/>
      <c r="T1783" s="230"/>
      <c r="AT1783" s="231" t="s">
        <v>171</v>
      </c>
      <c r="AU1783" s="231" t="s">
        <v>134</v>
      </c>
      <c r="AV1783" s="12" t="s">
        <v>133</v>
      </c>
      <c r="AW1783" s="12" t="s">
        <v>33</v>
      </c>
      <c r="AX1783" s="12" t="s">
        <v>70</v>
      </c>
      <c r="AY1783" s="231" t="s">
        <v>126</v>
      </c>
    </row>
    <row r="1784" spans="2:65" s="11" customFormat="1" ht="13.5">
      <c r="B1784" s="210"/>
      <c r="C1784" s="211"/>
      <c r="D1784" s="208" t="s">
        <v>171</v>
      </c>
      <c r="E1784" s="212" t="s">
        <v>21</v>
      </c>
      <c r="F1784" s="213" t="s">
        <v>7517</v>
      </c>
      <c r="G1784" s="211"/>
      <c r="H1784" s="214">
        <v>57.865000000000002</v>
      </c>
      <c r="I1784" s="215"/>
      <c r="J1784" s="211"/>
      <c r="K1784" s="211"/>
      <c r="L1784" s="216"/>
      <c r="M1784" s="217"/>
      <c r="N1784" s="218"/>
      <c r="O1784" s="218"/>
      <c r="P1784" s="218"/>
      <c r="Q1784" s="218"/>
      <c r="R1784" s="218"/>
      <c r="S1784" s="218"/>
      <c r="T1784" s="219"/>
      <c r="AT1784" s="220" t="s">
        <v>171</v>
      </c>
      <c r="AU1784" s="220" t="s">
        <v>134</v>
      </c>
      <c r="AV1784" s="11" t="s">
        <v>134</v>
      </c>
      <c r="AW1784" s="11" t="s">
        <v>33</v>
      </c>
      <c r="AX1784" s="11" t="s">
        <v>70</v>
      </c>
      <c r="AY1784" s="220" t="s">
        <v>126</v>
      </c>
    </row>
    <row r="1785" spans="2:65" s="12" customFormat="1" ht="13.5">
      <c r="B1785" s="221"/>
      <c r="C1785" s="222"/>
      <c r="D1785" s="205" t="s">
        <v>171</v>
      </c>
      <c r="E1785" s="248" t="s">
        <v>21</v>
      </c>
      <c r="F1785" s="249" t="s">
        <v>174</v>
      </c>
      <c r="G1785" s="222"/>
      <c r="H1785" s="250">
        <v>57.865000000000002</v>
      </c>
      <c r="I1785" s="226"/>
      <c r="J1785" s="222"/>
      <c r="K1785" s="222"/>
      <c r="L1785" s="227"/>
      <c r="M1785" s="228"/>
      <c r="N1785" s="229"/>
      <c r="O1785" s="229"/>
      <c r="P1785" s="229"/>
      <c r="Q1785" s="229"/>
      <c r="R1785" s="229"/>
      <c r="S1785" s="229"/>
      <c r="T1785" s="230"/>
      <c r="AT1785" s="231" t="s">
        <v>171</v>
      </c>
      <c r="AU1785" s="231" t="s">
        <v>134</v>
      </c>
      <c r="AV1785" s="12" t="s">
        <v>133</v>
      </c>
      <c r="AW1785" s="12" t="s">
        <v>33</v>
      </c>
      <c r="AX1785" s="12" t="s">
        <v>78</v>
      </c>
      <c r="AY1785" s="231" t="s">
        <v>126</v>
      </c>
    </row>
    <row r="1786" spans="2:65" s="1" customFormat="1" ht="22.5" customHeight="1">
      <c r="B1786" s="41"/>
      <c r="C1786" s="193" t="s">
        <v>1405</v>
      </c>
      <c r="D1786" s="193" t="s">
        <v>129</v>
      </c>
      <c r="E1786" s="194" t="s">
        <v>1966</v>
      </c>
      <c r="F1786" s="195" t="s">
        <v>1967</v>
      </c>
      <c r="G1786" s="196" t="s">
        <v>380</v>
      </c>
      <c r="H1786" s="197">
        <v>2.819</v>
      </c>
      <c r="I1786" s="198"/>
      <c r="J1786" s="199">
        <f>ROUND(I1786*H1786,2)</f>
        <v>0</v>
      </c>
      <c r="K1786" s="195" t="s">
        <v>160</v>
      </c>
      <c r="L1786" s="61"/>
      <c r="M1786" s="200" t="s">
        <v>21</v>
      </c>
      <c r="N1786" s="201" t="s">
        <v>42</v>
      </c>
      <c r="O1786" s="42"/>
      <c r="P1786" s="202">
        <f>O1786*H1786</f>
        <v>0</v>
      </c>
      <c r="Q1786" s="202">
        <v>0</v>
      </c>
      <c r="R1786" s="202">
        <f>Q1786*H1786</f>
        <v>0</v>
      </c>
      <c r="S1786" s="202">
        <v>0</v>
      </c>
      <c r="T1786" s="203">
        <f>S1786*H1786</f>
        <v>0</v>
      </c>
      <c r="AR1786" s="24" t="s">
        <v>161</v>
      </c>
      <c r="AT1786" s="24" t="s">
        <v>129</v>
      </c>
      <c r="AU1786" s="24" t="s">
        <v>134</v>
      </c>
      <c r="AY1786" s="24" t="s">
        <v>126</v>
      </c>
      <c r="BE1786" s="204">
        <f>IF(N1786="základní",J1786,0)</f>
        <v>0</v>
      </c>
      <c r="BF1786" s="204">
        <f>IF(N1786="snížená",J1786,0)</f>
        <v>0</v>
      </c>
      <c r="BG1786" s="204">
        <f>IF(N1786="zákl. přenesená",J1786,0)</f>
        <v>0</v>
      </c>
      <c r="BH1786" s="204">
        <f>IF(N1786="sníž. přenesená",J1786,0)</f>
        <v>0</v>
      </c>
      <c r="BI1786" s="204">
        <f>IF(N1786="nulová",J1786,0)</f>
        <v>0</v>
      </c>
      <c r="BJ1786" s="24" t="s">
        <v>134</v>
      </c>
      <c r="BK1786" s="204">
        <f>ROUND(I1786*H1786,2)</f>
        <v>0</v>
      </c>
      <c r="BL1786" s="24" t="s">
        <v>161</v>
      </c>
      <c r="BM1786" s="24" t="s">
        <v>2076</v>
      </c>
    </row>
    <row r="1787" spans="2:65" s="1" customFormat="1" ht="27">
      <c r="B1787" s="41"/>
      <c r="C1787" s="63"/>
      <c r="D1787" s="208" t="s">
        <v>135</v>
      </c>
      <c r="E1787" s="63"/>
      <c r="F1787" s="209" t="s">
        <v>1969</v>
      </c>
      <c r="G1787" s="63"/>
      <c r="H1787" s="63"/>
      <c r="I1787" s="163"/>
      <c r="J1787" s="63"/>
      <c r="K1787" s="63"/>
      <c r="L1787" s="61"/>
      <c r="M1787" s="207"/>
      <c r="N1787" s="42"/>
      <c r="O1787" s="42"/>
      <c r="P1787" s="42"/>
      <c r="Q1787" s="42"/>
      <c r="R1787" s="42"/>
      <c r="S1787" s="42"/>
      <c r="T1787" s="78"/>
      <c r="AT1787" s="24" t="s">
        <v>135</v>
      </c>
      <c r="AU1787" s="24" t="s">
        <v>134</v>
      </c>
    </row>
    <row r="1788" spans="2:65" s="1" customFormat="1" ht="121.5">
      <c r="B1788" s="41"/>
      <c r="C1788" s="63"/>
      <c r="D1788" s="208" t="s">
        <v>299</v>
      </c>
      <c r="E1788" s="63"/>
      <c r="F1788" s="236" t="s">
        <v>1970</v>
      </c>
      <c r="G1788" s="63"/>
      <c r="H1788" s="63"/>
      <c r="I1788" s="163"/>
      <c r="J1788" s="63"/>
      <c r="K1788" s="63"/>
      <c r="L1788" s="61"/>
      <c r="M1788" s="207"/>
      <c r="N1788" s="42"/>
      <c r="O1788" s="42"/>
      <c r="P1788" s="42"/>
      <c r="Q1788" s="42"/>
      <c r="R1788" s="42"/>
      <c r="S1788" s="42"/>
      <c r="T1788" s="78"/>
      <c r="AT1788" s="24" t="s">
        <v>299</v>
      </c>
      <c r="AU1788" s="24" t="s">
        <v>134</v>
      </c>
    </row>
    <row r="1789" spans="2:65" s="10" customFormat="1" ht="29.85" customHeight="1">
      <c r="B1789" s="176"/>
      <c r="C1789" s="177"/>
      <c r="D1789" s="190" t="s">
        <v>69</v>
      </c>
      <c r="E1789" s="191" t="s">
        <v>1987</v>
      </c>
      <c r="F1789" s="191" t="s">
        <v>1988</v>
      </c>
      <c r="G1789" s="177"/>
      <c r="H1789" s="177"/>
      <c r="I1789" s="180"/>
      <c r="J1789" s="192">
        <f>BK1789</f>
        <v>0</v>
      </c>
      <c r="K1789" s="177"/>
      <c r="L1789" s="182"/>
      <c r="M1789" s="183"/>
      <c r="N1789" s="184"/>
      <c r="O1789" s="184"/>
      <c r="P1789" s="185">
        <f>SUM(P1790:P1853)</f>
        <v>0</v>
      </c>
      <c r="Q1789" s="184"/>
      <c r="R1789" s="185">
        <f>SUM(R1790:R1853)</f>
        <v>0</v>
      </c>
      <c r="S1789" s="184"/>
      <c r="T1789" s="186">
        <f>SUM(T1790:T1853)</f>
        <v>0</v>
      </c>
      <c r="AR1789" s="187" t="s">
        <v>134</v>
      </c>
      <c r="AT1789" s="188" t="s">
        <v>69</v>
      </c>
      <c r="AU1789" s="188" t="s">
        <v>78</v>
      </c>
      <c r="AY1789" s="187" t="s">
        <v>126</v>
      </c>
      <c r="BK1789" s="189">
        <f>SUM(BK1790:BK1853)</f>
        <v>0</v>
      </c>
    </row>
    <row r="1790" spans="2:65" s="1" customFormat="1" ht="22.5" customHeight="1">
      <c r="B1790" s="41"/>
      <c r="C1790" s="193" t="s">
        <v>2077</v>
      </c>
      <c r="D1790" s="193" t="s">
        <v>129</v>
      </c>
      <c r="E1790" s="194" t="s">
        <v>1990</v>
      </c>
      <c r="F1790" s="195" t="s">
        <v>7518</v>
      </c>
      <c r="G1790" s="196" t="s">
        <v>169</v>
      </c>
      <c r="H1790" s="197">
        <v>9</v>
      </c>
      <c r="I1790" s="198"/>
      <c r="J1790" s="199">
        <f>ROUND(I1790*H1790,2)</f>
        <v>0</v>
      </c>
      <c r="K1790" s="195" t="s">
        <v>21</v>
      </c>
      <c r="L1790" s="61"/>
      <c r="M1790" s="200" t="s">
        <v>21</v>
      </c>
      <c r="N1790" s="201" t="s">
        <v>42</v>
      </c>
      <c r="O1790" s="42"/>
      <c r="P1790" s="202">
        <f>O1790*H1790</f>
        <v>0</v>
      </c>
      <c r="Q1790" s="202">
        <v>0</v>
      </c>
      <c r="R1790" s="202">
        <f>Q1790*H1790</f>
        <v>0</v>
      </c>
      <c r="S1790" s="202">
        <v>0</v>
      </c>
      <c r="T1790" s="203">
        <f>S1790*H1790</f>
        <v>0</v>
      </c>
      <c r="AR1790" s="24" t="s">
        <v>161</v>
      </c>
      <c r="AT1790" s="24" t="s">
        <v>129</v>
      </c>
      <c r="AU1790" s="24" t="s">
        <v>134</v>
      </c>
      <c r="AY1790" s="24" t="s">
        <v>126</v>
      </c>
      <c r="BE1790" s="204">
        <f>IF(N1790="základní",J1790,0)</f>
        <v>0</v>
      </c>
      <c r="BF1790" s="204">
        <f>IF(N1790="snížená",J1790,0)</f>
        <v>0</v>
      </c>
      <c r="BG1790" s="204">
        <f>IF(N1790="zákl. přenesená",J1790,0)</f>
        <v>0</v>
      </c>
      <c r="BH1790" s="204">
        <f>IF(N1790="sníž. přenesená",J1790,0)</f>
        <v>0</v>
      </c>
      <c r="BI1790" s="204">
        <f>IF(N1790="nulová",J1790,0)</f>
        <v>0</v>
      </c>
      <c r="BJ1790" s="24" t="s">
        <v>134</v>
      </c>
      <c r="BK1790" s="204">
        <f>ROUND(I1790*H1790,2)</f>
        <v>0</v>
      </c>
      <c r="BL1790" s="24" t="s">
        <v>161</v>
      </c>
      <c r="BM1790" s="24" t="s">
        <v>2080</v>
      </c>
    </row>
    <row r="1791" spans="2:65" s="1" customFormat="1" ht="13.5">
      <c r="B1791" s="41"/>
      <c r="C1791" s="63"/>
      <c r="D1791" s="205" t="s">
        <v>135</v>
      </c>
      <c r="E1791" s="63"/>
      <c r="F1791" s="206" t="s">
        <v>7519</v>
      </c>
      <c r="G1791" s="63"/>
      <c r="H1791" s="63"/>
      <c r="I1791" s="163"/>
      <c r="J1791" s="63"/>
      <c r="K1791" s="63"/>
      <c r="L1791" s="61"/>
      <c r="M1791" s="207"/>
      <c r="N1791" s="42"/>
      <c r="O1791" s="42"/>
      <c r="P1791" s="42"/>
      <c r="Q1791" s="42"/>
      <c r="R1791" s="42"/>
      <c r="S1791" s="42"/>
      <c r="T1791" s="78"/>
      <c r="AT1791" s="24" t="s">
        <v>135</v>
      </c>
      <c r="AU1791" s="24" t="s">
        <v>134</v>
      </c>
    </row>
    <row r="1792" spans="2:65" s="1" customFormat="1" ht="22.5" customHeight="1">
      <c r="B1792" s="41"/>
      <c r="C1792" s="193" t="s">
        <v>1411</v>
      </c>
      <c r="D1792" s="193" t="s">
        <v>129</v>
      </c>
      <c r="E1792" s="194" t="s">
        <v>1993</v>
      </c>
      <c r="F1792" s="195" t="s">
        <v>7520</v>
      </c>
      <c r="G1792" s="196" t="s">
        <v>169</v>
      </c>
      <c r="H1792" s="197">
        <v>16</v>
      </c>
      <c r="I1792" s="198"/>
      <c r="J1792" s="199">
        <f>ROUND(I1792*H1792,2)</f>
        <v>0</v>
      </c>
      <c r="K1792" s="195" t="s">
        <v>21</v>
      </c>
      <c r="L1792" s="61"/>
      <c r="M1792" s="200" t="s">
        <v>21</v>
      </c>
      <c r="N1792" s="201" t="s">
        <v>42</v>
      </c>
      <c r="O1792" s="42"/>
      <c r="P1792" s="202">
        <f>O1792*H1792</f>
        <v>0</v>
      </c>
      <c r="Q1792" s="202">
        <v>0</v>
      </c>
      <c r="R1792" s="202">
        <f>Q1792*H1792</f>
        <v>0</v>
      </c>
      <c r="S1792" s="202">
        <v>0</v>
      </c>
      <c r="T1792" s="203">
        <f>S1792*H1792</f>
        <v>0</v>
      </c>
      <c r="AR1792" s="24" t="s">
        <v>161</v>
      </c>
      <c r="AT1792" s="24" t="s">
        <v>129</v>
      </c>
      <c r="AU1792" s="24" t="s">
        <v>134</v>
      </c>
      <c r="AY1792" s="24" t="s">
        <v>126</v>
      </c>
      <c r="BE1792" s="204">
        <f>IF(N1792="základní",J1792,0)</f>
        <v>0</v>
      </c>
      <c r="BF1792" s="204">
        <f>IF(N1792="snížená",J1792,0)</f>
        <v>0</v>
      </c>
      <c r="BG1792" s="204">
        <f>IF(N1792="zákl. přenesená",J1792,0)</f>
        <v>0</v>
      </c>
      <c r="BH1792" s="204">
        <f>IF(N1792="sníž. přenesená",J1792,0)</f>
        <v>0</v>
      </c>
      <c r="BI1792" s="204">
        <f>IF(N1792="nulová",J1792,0)</f>
        <v>0</v>
      </c>
      <c r="BJ1792" s="24" t="s">
        <v>134</v>
      </c>
      <c r="BK1792" s="204">
        <f>ROUND(I1792*H1792,2)</f>
        <v>0</v>
      </c>
      <c r="BL1792" s="24" t="s">
        <v>161</v>
      </c>
      <c r="BM1792" s="24" t="s">
        <v>2082</v>
      </c>
    </row>
    <row r="1793" spans="2:65" s="1" customFormat="1" ht="13.5">
      <c r="B1793" s="41"/>
      <c r="C1793" s="63"/>
      <c r="D1793" s="205" t="s">
        <v>135</v>
      </c>
      <c r="E1793" s="63"/>
      <c r="F1793" s="206" t="s">
        <v>7521</v>
      </c>
      <c r="G1793" s="63"/>
      <c r="H1793" s="63"/>
      <c r="I1793" s="163"/>
      <c r="J1793" s="63"/>
      <c r="K1793" s="63"/>
      <c r="L1793" s="61"/>
      <c r="M1793" s="207"/>
      <c r="N1793" s="42"/>
      <c r="O1793" s="42"/>
      <c r="P1793" s="42"/>
      <c r="Q1793" s="42"/>
      <c r="R1793" s="42"/>
      <c r="S1793" s="42"/>
      <c r="T1793" s="78"/>
      <c r="AT1793" s="24" t="s">
        <v>135</v>
      </c>
      <c r="AU1793" s="24" t="s">
        <v>134</v>
      </c>
    </row>
    <row r="1794" spans="2:65" s="1" customFormat="1" ht="22.5" customHeight="1">
      <c r="B1794" s="41"/>
      <c r="C1794" s="193" t="s">
        <v>2083</v>
      </c>
      <c r="D1794" s="193" t="s">
        <v>129</v>
      </c>
      <c r="E1794" s="194" t="s">
        <v>7522</v>
      </c>
      <c r="F1794" s="195" t="s">
        <v>7523</v>
      </c>
      <c r="G1794" s="196" t="s">
        <v>169</v>
      </c>
      <c r="H1794" s="197">
        <v>12</v>
      </c>
      <c r="I1794" s="198"/>
      <c r="J1794" s="199">
        <f>ROUND(I1794*H1794,2)</f>
        <v>0</v>
      </c>
      <c r="K1794" s="195" t="s">
        <v>21</v>
      </c>
      <c r="L1794" s="61"/>
      <c r="M1794" s="200" t="s">
        <v>21</v>
      </c>
      <c r="N1794" s="201" t="s">
        <v>42</v>
      </c>
      <c r="O1794" s="42"/>
      <c r="P1794" s="202">
        <f>O1794*H1794</f>
        <v>0</v>
      </c>
      <c r="Q1794" s="202">
        <v>0</v>
      </c>
      <c r="R1794" s="202">
        <f>Q1794*H1794</f>
        <v>0</v>
      </c>
      <c r="S1794" s="202">
        <v>0</v>
      </c>
      <c r="T1794" s="203">
        <f>S1794*H1794</f>
        <v>0</v>
      </c>
      <c r="AR1794" s="24" t="s">
        <v>161</v>
      </c>
      <c r="AT1794" s="24" t="s">
        <v>129</v>
      </c>
      <c r="AU1794" s="24" t="s">
        <v>134</v>
      </c>
      <c r="AY1794" s="24" t="s">
        <v>126</v>
      </c>
      <c r="BE1794" s="204">
        <f>IF(N1794="základní",J1794,0)</f>
        <v>0</v>
      </c>
      <c r="BF1794" s="204">
        <f>IF(N1794="snížená",J1794,0)</f>
        <v>0</v>
      </c>
      <c r="BG1794" s="204">
        <f>IF(N1794="zákl. přenesená",J1794,0)</f>
        <v>0</v>
      </c>
      <c r="BH1794" s="204">
        <f>IF(N1794="sníž. přenesená",J1794,0)</f>
        <v>0</v>
      </c>
      <c r="BI1794" s="204">
        <f>IF(N1794="nulová",J1794,0)</f>
        <v>0</v>
      </c>
      <c r="BJ1794" s="24" t="s">
        <v>134</v>
      </c>
      <c r="BK1794" s="204">
        <f>ROUND(I1794*H1794,2)</f>
        <v>0</v>
      </c>
      <c r="BL1794" s="24" t="s">
        <v>161</v>
      </c>
      <c r="BM1794" s="24" t="s">
        <v>2086</v>
      </c>
    </row>
    <row r="1795" spans="2:65" s="1" customFormat="1" ht="13.5">
      <c r="B1795" s="41"/>
      <c r="C1795" s="63"/>
      <c r="D1795" s="205" t="s">
        <v>135</v>
      </c>
      <c r="E1795" s="63"/>
      <c r="F1795" s="206" t="s">
        <v>7524</v>
      </c>
      <c r="G1795" s="63"/>
      <c r="H1795" s="63"/>
      <c r="I1795" s="163"/>
      <c r="J1795" s="63"/>
      <c r="K1795" s="63"/>
      <c r="L1795" s="61"/>
      <c r="M1795" s="207"/>
      <c r="N1795" s="42"/>
      <c r="O1795" s="42"/>
      <c r="P1795" s="42"/>
      <c r="Q1795" s="42"/>
      <c r="R1795" s="42"/>
      <c r="S1795" s="42"/>
      <c r="T1795" s="78"/>
      <c r="AT1795" s="24" t="s">
        <v>135</v>
      </c>
      <c r="AU1795" s="24" t="s">
        <v>134</v>
      </c>
    </row>
    <row r="1796" spans="2:65" s="1" customFormat="1" ht="22.5" customHeight="1">
      <c r="B1796" s="41"/>
      <c r="C1796" s="193" t="s">
        <v>1415</v>
      </c>
      <c r="D1796" s="193" t="s">
        <v>129</v>
      </c>
      <c r="E1796" s="194" t="s">
        <v>2000</v>
      </c>
      <c r="F1796" s="195" t="s">
        <v>2001</v>
      </c>
      <c r="G1796" s="196" t="s">
        <v>169</v>
      </c>
      <c r="H1796" s="197">
        <v>87</v>
      </c>
      <c r="I1796" s="198"/>
      <c r="J1796" s="199">
        <f>ROUND(I1796*H1796,2)</f>
        <v>0</v>
      </c>
      <c r="K1796" s="195" t="s">
        <v>21</v>
      </c>
      <c r="L1796" s="61"/>
      <c r="M1796" s="200" t="s">
        <v>21</v>
      </c>
      <c r="N1796" s="201" t="s">
        <v>42</v>
      </c>
      <c r="O1796" s="42"/>
      <c r="P1796" s="202">
        <f>O1796*H1796</f>
        <v>0</v>
      </c>
      <c r="Q1796" s="202">
        <v>0</v>
      </c>
      <c r="R1796" s="202">
        <f>Q1796*H1796</f>
        <v>0</v>
      </c>
      <c r="S1796" s="202">
        <v>0</v>
      </c>
      <c r="T1796" s="203">
        <f>S1796*H1796</f>
        <v>0</v>
      </c>
      <c r="AR1796" s="24" t="s">
        <v>161</v>
      </c>
      <c r="AT1796" s="24" t="s">
        <v>129</v>
      </c>
      <c r="AU1796" s="24" t="s">
        <v>134</v>
      </c>
      <c r="AY1796" s="24" t="s">
        <v>126</v>
      </c>
      <c r="BE1796" s="204">
        <f>IF(N1796="základní",J1796,0)</f>
        <v>0</v>
      </c>
      <c r="BF1796" s="204">
        <f>IF(N1796="snížená",J1796,0)</f>
        <v>0</v>
      </c>
      <c r="BG1796" s="204">
        <f>IF(N1796="zákl. přenesená",J1796,0)</f>
        <v>0</v>
      </c>
      <c r="BH1796" s="204">
        <f>IF(N1796="sníž. přenesená",J1796,0)</f>
        <v>0</v>
      </c>
      <c r="BI1796" s="204">
        <f>IF(N1796="nulová",J1796,0)</f>
        <v>0</v>
      </c>
      <c r="BJ1796" s="24" t="s">
        <v>134</v>
      </c>
      <c r="BK1796" s="204">
        <f>ROUND(I1796*H1796,2)</f>
        <v>0</v>
      </c>
      <c r="BL1796" s="24" t="s">
        <v>161</v>
      </c>
      <c r="BM1796" s="24" t="s">
        <v>2091</v>
      </c>
    </row>
    <row r="1797" spans="2:65" s="1" customFormat="1" ht="13.5">
      <c r="B1797" s="41"/>
      <c r="C1797" s="63"/>
      <c r="D1797" s="205" t="s">
        <v>135</v>
      </c>
      <c r="E1797" s="63"/>
      <c r="F1797" s="206" t="s">
        <v>7525</v>
      </c>
      <c r="G1797" s="63"/>
      <c r="H1797" s="63"/>
      <c r="I1797" s="163"/>
      <c r="J1797" s="63"/>
      <c r="K1797" s="63"/>
      <c r="L1797" s="61"/>
      <c r="M1797" s="207"/>
      <c r="N1797" s="42"/>
      <c r="O1797" s="42"/>
      <c r="P1797" s="42"/>
      <c r="Q1797" s="42"/>
      <c r="R1797" s="42"/>
      <c r="S1797" s="42"/>
      <c r="T1797" s="78"/>
      <c r="AT1797" s="24" t="s">
        <v>135</v>
      </c>
      <c r="AU1797" s="24" t="s">
        <v>134</v>
      </c>
    </row>
    <row r="1798" spans="2:65" s="1" customFormat="1" ht="22.5" customHeight="1">
      <c r="B1798" s="41"/>
      <c r="C1798" s="193" t="s">
        <v>2092</v>
      </c>
      <c r="D1798" s="193" t="s">
        <v>129</v>
      </c>
      <c r="E1798" s="194" t="s">
        <v>2004</v>
      </c>
      <c r="F1798" s="195" t="s">
        <v>2005</v>
      </c>
      <c r="G1798" s="196" t="s">
        <v>169</v>
      </c>
      <c r="H1798" s="197">
        <v>42</v>
      </c>
      <c r="I1798" s="198"/>
      <c r="J1798" s="199">
        <f>ROUND(I1798*H1798,2)</f>
        <v>0</v>
      </c>
      <c r="K1798" s="195" t="s">
        <v>21</v>
      </c>
      <c r="L1798" s="61"/>
      <c r="M1798" s="200" t="s">
        <v>21</v>
      </c>
      <c r="N1798" s="201" t="s">
        <v>42</v>
      </c>
      <c r="O1798" s="42"/>
      <c r="P1798" s="202">
        <f>O1798*H1798</f>
        <v>0</v>
      </c>
      <c r="Q1798" s="202">
        <v>0</v>
      </c>
      <c r="R1798" s="202">
        <f>Q1798*H1798</f>
        <v>0</v>
      </c>
      <c r="S1798" s="202">
        <v>0</v>
      </c>
      <c r="T1798" s="203">
        <f>S1798*H1798</f>
        <v>0</v>
      </c>
      <c r="AR1798" s="24" t="s">
        <v>161</v>
      </c>
      <c r="AT1798" s="24" t="s">
        <v>129</v>
      </c>
      <c r="AU1798" s="24" t="s">
        <v>134</v>
      </c>
      <c r="AY1798" s="24" t="s">
        <v>126</v>
      </c>
      <c r="BE1798" s="204">
        <f>IF(N1798="základní",J1798,0)</f>
        <v>0</v>
      </c>
      <c r="BF1798" s="204">
        <f>IF(N1798="snížená",J1798,0)</f>
        <v>0</v>
      </c>
      <c r="BG1798" s="204">
        <f>IF(N1798="zákl. přenesená",J1798,0)</f>
        <v>0</v>
      </c>
      <c r="BH1798" s="204">
        <f>IF(N1798="sníž. přenesená",J1798,0)</f>
        <v>0</v>
      </c>
      <c r="BI1798" s="204">
        <f>IF(N1798="nulová",J1798,0)</f>
        <v>0</v>
      </c>
      <c r="BJ1798" s="24" t="s">
        <v>134</v>
      </c>
      <c r="BK1798" s="204">
        <f>ROUND(I1798*H1798,2)</f>
        <v>0</v>
      </c>
      <c r="BL1798" s="24" t="s">
        <v>161</v>
      </c>
      <c r="BM1798" s="24" t="s">
        <v>2095</v>
      </c>
    </row>
    <row r="1799" spans="2:65" s="1" customFormat="1" ht="13.5">
      <c r="B1799" s="41"/>
      <c r="C1799" s="63"/>
      <c r="D1799" s="205" t="s">
        <v>135</v>
      </c>
      <c r="E1799" s="63"/>
      <c r="F1799" s="206" t="s">
        <v>7526</v>
      </c>
      <c r="G1799" s="63"/>
      <c r="H1799" s="63"/>
      <c r="I1799" s="163"/>
      <c r="J1799" s="63"/>
      <c r="K1799" s="63"/>
      <c r="L1799" s="61"/>
      <c r="M1799" s="207"/>
      <c r="N1799" s="42"/>
      <c r="O1799" s="42"/>
      <c r="P1799" s="42"/>
      <c r="Q1799" s="42"/>
      <c r="R1799" s="42"/>
      <c r="S1799" s="42"/>
      <c r="T1799" s="78"/>
      <c r="AT1799" s="24" t="s">
        <v>135</v>
      </c>
      <c r="AU1799" s="24" t="s">
        <v>134</v>
      </c>
    </row>
    <row r="1800" spans="2:65" s="1" customFormat="1" ht="22.5" customHeight="1">
      <c r="B1800" s="41"/>
      <c r="C1800" s="193" t="s">
        <v>1419</v>
      </c>
      <c r="D1800" s="193" t="s">
        <v>129</v>
      </c>
      <c r="E1800" s="194" t="s">
        <v>2007</v>
      </c>
      <c r="F1800" s="195" t="s">
        <v>2008</v>
      </c>
      <c r="G1800" s="196" t="s">
        <v>169</v>
      </c>
      <c r="H1800" s="197">
        <v>31.5</v>
      </c>
      <c r="I1800" s="198"/>
      <c r="J1800" s="199">
        <f>ROUND(I1800*H1800,2)</f>
        <v>0</v>
      </c>
      <c r="K1800" s="195" t="s">
        <v>21</v>
      </c>
      <c r="L1800" s="61"/>
      <c r="M1800" s="200" t="s">
        <v>21</v>
      </c>
      <c r="N1800" s="201" t="s">
        <v>42</v>
      </c>
      <c r="O1800" s="42"/>
      <c r="P1800" s="202">
        <f>O1800*H1800</f>
        <v>0</v>
      </c>
      <c r="Q1800" s="202">
        <v>0</v>
      </c>
      <c r="R1800" s="202">
        <f>Q1800*H1800</f>
        <v>0</v>
      </c>
      <c r="S1800" s="202">
        <v>0</v>
      </c>
      <c r="T1800" s="203">
        <f>S1800*H1800</f>
        <v>0</v>
      </c>
      <c r="AR1800" s="24" t="s">
        <v>161</v>
      </c>
      <c r="AT1800" s="24" t="s">
        <v>129</v>
      </c>
      <c r="AU1800" s="24" t="s">
        <v>134</v>
      </c>
      <c r="AY1800" s="24" t="s">
        <v>126</v>
      </c>
      <c r="BE1800" s="204">
        <f>IF(N1800="základní",J1800,0)</f>
        <v>0</v>
      </c>
      <c r="BF1800" s="204">
        <f>IF(N1800="snížená",J1800,0)</f>
        <v>0</v>
      </c>
      <c r="BG1800" s="204">
        <f>IF(N1800="zákl. přenesená",J1800,0)</f>
        <v>0</v>
      </c>
      <c r="BH1800" s="204">
        <f>IF(N1800="sníž. přenesená",J1800,0)</f>
        <v>0</v>
      </c>
      <c r="BI1800" s="204">
        <f>IF(N1800="nulová",J1800,0)</f>
        <v>0</v>
      </c>
      <c r="BJ1800" s="24" t="s">
        <v>134</v>
      </c>
      <c r="BK1800" s="204">
        <f>ROUND(I1800*H1800,2)</f>
        <v>0</v>
      </c>
      <c r="BL1800" s="24" t="s">
        <v>161</v>
      </c>
      <c r="BM1800" s="24" t="s">
        <v>2098</v>
      </c>
    </row>
    <row r="1801" spans="2:65" s="1" customFormat="1" ht="13.5">
      <c r="B1801" s="41"/>
      <c r="C1801" s="63"/>
      <c r="D1801" s="205" t="s">
        <v>135</v>
      </c>
      <c r="E1801" s="63"/>
      <c r="F1801" s="206" t="s">
        <v>7527</v>
      </c>
      <c r="G1801" s="63"/>
      <c r="H1801" s="63"/>
      <c r="I1801" s="163"/>
      <c r="J1801" s="63"/>
      <c r="K1801" s="63"/>
      <c r="L1801" s="61"/>
      <c r="M1801" s="207"/>
      <c r="N1801" s="42"/>
      <c r="O1801" s="42"/>
      <c r="P1801" s="42"/>
      <c r="Q1801" s="42"/>
      <c r="R1801" s="42"/>
      <c r="S1801" s="42"/>
      <c r="T1801" s="78"/>
      <c r="AT1801" s="24" t="s">
        <v>135</v>
      </c>
      <c r="AU1801" s="24" t="s">
        <v>134</v>
      </c>
    </row>
    <row r="1802" spans="2:65" s="1" customFormat="1" ht="22.5" customHeight="1">
      <c r="B1802" s="41"/>
      <c r="C1802" s="193" t="s">
        <v>2102</v>
      </c>
      <c r="D1802" s="193" t="s">
        <v>129</v>
      </c>
      <c r="E1802" s="194" t="s">
        <v>2011</v>
      </c>
      <c r="F1802" s="195" t="s">
        <v>2012</v>
      </c>
      <c r="G1802" s="196" t="s">
        <v>169</v>
      </c>
      <c r="H1802" s="197">
        <v>22</v>
      </c>
      <c r="I1802" s="198"/>
      <c r="J1802" s="199">
        <f>ROUND(I1802*H1802,2)</f>
        <v>0</v>
      </c>
      <c r="K1802" s="195" t="s">
        <v>21</v>
      </c>
      <c r="L1802" s="61"/>
      <c r="M1802" s="200" t="s">
        <v>21</v>
      </c>
      <c r="N1802" s="201" t="s">
        <v>42</v>
      </c>
      <c r="O1802" s="42"/>
      <c r="P1802" s="202">
        <f>O1802*H1802</f>
        <v>0</v>
      </c>
      <c r="Q1802" s="202">
        <v>0</v>
      </c>
      <c r="R1802" s="202">
        <f>Q1802*H1802</f>
        <v>0</v>
      </c>
      <c r="S1802" s="202">
        <v>0</v>
      </c>
      <c r="T1802" s="203">
        <f>S1802*H1802</f>
        <v>0</v>
      </c>
      <c r="AR1802" s="24" t="s">
        <v>161</v>
      </c>
      <c r="AT1802" s="24" t="s">
        <v>129</v>
      </c>
      <c r="AU1802" s="24" t="s">
        <v>134</v>
      </c>
      <c r="AY1802" s="24" t="s">
        <v>126</v>
      </c>
      <c r="BE1802" s="204">
        <f>IF(N1802="základní",J1802,0)</f>
        <v>0</v>
      </c>
      <c r="BF1802" s="204">
        <f>IF(N1802="snížená",J1802,0)</f>
        <v>0</v>
      </c>
      <c r="BG1802" s="204">
        <f>IF(N1802="zákl. přenesená",J1802,0)</f>
        <v>0</v>
      </c>
      <c r="BH1802" s="204">
        <f>IF(N1802="sníž. přenesená",J1802,0)</f>
        <v>0</v>
      </c>
      <c r="BI1802" s="204">
        <f>IF(N1802="nulová",J1802,0)</f>
        <v>0</v>
      </c>
      <c r="BJ1802" s="24" t="s">
        <v>134</v>
      </c>
      <c r="BK1802" s="204">
        <f>ROUND(I1802*H1802,2)</f>
        <v>0</v>
      </c>
      <c r="BL1802" s="24" t="s">
        <v>161</v>
      </c>
      <c r="BM1802" s="24" t="s">
        <v>2104</v>
      </c>
    </row>
    <row r="1803" spans="2:65" s="1" customFormat="1" ht="13.5">
      <c r="B1803" s="41"/>
      <c r="C1803" s="63"/>
      <c r="D1803" s="205" t="s">
        <v>135</v>
      </c>
      <c r="E1803" s="63"/>
      <c r="F1803" s="206" t="s">
        <v>7528</v>
      </c>
      <c r="G1803" s="63"/>
      <c r="H1803" s="63"/>
      <c r="I1803" s="163"/>
      <c r="J1803" s="63"/>
      <c r="K1803" s="63"/>
      <c r="L1803" s="61"/>
      <c r="M1803" s="207"/>
      <c r="N1803" s="42"/>
      <c r="O1803" s="42"/>
      <c r="P1803" s="42"/>
      <c r="Q1803" s="42"/>
      <c r="R1803" s="42"/>
      <c r="S1803" s="42"/>
      <c r="T1803" s="78"/>
      <c r="AT1803" s="24" t="s">
        <v>135</v>
      </c>
      <c r="AU1803" s="24" t="s">
        <v>134</v>
      </c>
    </row>
    <row r="1804" spans="2:65" s="1" customFormat="1" ht="22.5" customHeight="1">
      <c r="B1804" s="41"/>
      <c r="C1804" s="193" t="s">
        <v>1422</v>
      </c>
      <c r="D1804" s="193" t="s">
        <v>129</v>
      </c>
      <c r="E1804" s="194" t="s">
        <v>2014</v>
      </c>
      <c r="F1804" s="195" t="s">
        <v>2015</v>
      </c>
      <c r="G1804" s="196" t="s">
        <v>169</v>
      </c>
      <c r="H1804" s="197">
        <v>87</v>
      </c>
      <c r="I1804" s="198"/>
      <c r="J1804" s="199">
        <f>ROUND(I1804*H1804,2)</f>
        <v>0</v>
      </c>
      <c r="K1804" s="195" t="s">
        <v>21</v>
      </c>
      <c r="L1804" s="61"/>
      <c r="M1804" s="200" t="s">
        <v>21</v>
      </c>
      <c r="N1804" s="201" t="s">
        <v>42</v>
      </c>
      <c r="O1804" s="42"/>
      <c r="P1804" s="202">
        <f>O1804*H1804</f>
        <v>0</v>
      </c>
      <c r="Q1804" s="202">
        <v>0</v>
      </c>
      <c r="R1804" s="202">
        <f>Q1804*H1804</f>
        <v>0</v>
      </c>
      <c r="S1804" s="202">
        <v>0</v>
      </c>
      <c r="T1804" s="203">
        <f>S1804*H1804</f>
        <v>0</v>
      </c>
      <c r="AR1804" s="24" t="s">
        <v>161</v>
      </c>
      <c r="AT1804" s="24" t="s">
        <v>129</v>
      </c>
      <c r="AU1804" s="24" t="s">
        <v>134</v>
      </c>
      <c r="AY1804" s="24" t="s">
        <v>126</v>
      </c>
      <c r="BE1804" s="204">
        <f>IF(N1804="základní",J1804,0)</f>
        <v>0</v>
      </c>
      <c r="BF1804" s="204">
        <f>IF(N1804="snížená",J1804,0)</f>
        <v>0</v>
      </c>
      <c r="BG1804" s="204">
        <f>IF(N1804="zákl. přenesená",J1804,0)</f>
        <v>0</v>
      </c>
      <c r="BH1804" s="204">
        <f>IF(N1804="sníž. přenesená",J1804,0)</f>
        <v>0</v>
      </c>
      <c r="BI1804" s="204">
        <f>IF(N1804="nulová",J1804,0)</f>
        <v>0</v>
      </c>
      <c r="BJ1804" s="24" t="s">
        <v>134</v>
      </c>
      <c r="BK1804" s="204">
        <f>ROUND(I1804*H1804,2)</f>
        <v>0</v>
      </c>
      <c r="BL1804" s="24" t="s">
        <v>161</v>
      </c>
      <c r="BM1804" s="24" t="s">
        <v>2107</v>
      </c>
    </row>
    <row r="1805" spans="2:65" s="1" customFormat="1" ht="13.5">
      <c r="B1805" s="41"/>
      <c r="C1805" s="63"/>
      <c r="D1805" s="205" t="s">
        <v>135</v>
      </c>
      <c r="E1805" s="63"/>
      <c r="F1805" s="206" t="s">
        <v>7529</v>
      </c>
      <c r="G1805" s="63"/>
      <c r="H1805" s="63"/>
      <c r="I1805" s="163"/>
      <c r="J1805" s="63"/>
      <c r="K1805" s="63"/>
      <c r="L1805" s="61"/>
      <c r="M1805" s="207"/>
      <c r="N1805" s="42"/>
      <c r="O1805" s="42"/>
      <c r="P1805" s="42"/>
      <c r="Q1805" s="42"/>
      <c r="R1805" s="42"/>
      <c r="S1805" s="42"/>
      <c r="T1805" s="78"/>
      <c r="AT1805" s="24" t="s">
        <v>135</v>
      </c>
      <c r="AU1805" s="24" t="s">
        <v>134</v>
      </c>
    </row>
    <row r="1806" spans="2:65" s="1" customFormat="1" ht="22.5" customHeight="1">
      <c r="B1806" s="41"/>
      <c r="C1806" s="193" t="s">
        <v>2109</v>
      </c>
      <c r="D1806" s="193" t="s">
        <v>129</v>
      </c>
      <c r="E1806" s="194" t="s">
        <v>2018</v>
      </c>
      <c r="F1806" s="195" t="s">
        <v>2019</v>
      </c>
      <c r="G1806" s="196" t="s">
        <v>169</v>
      </c>
      <c r="H1806" s="197">
        <v>42</v>
      </c>
      <c r="I1806" s="198"/>
      <c r="J1806" s="199">
        <f>ROUND(I1806*H1806,2)</f>
        <v>0</v>
      </c>
      <c r="K1806" s="195" t="s">
        <v>21</v>
      </c>
      <c r="L1806" s="61"/>
      <c r="M1806" s="200" t="s">
        <v>21</v>
      </c>
      <c r="N1806" s="201" t="s">
        <v>42</v>
      </c>
      <c r="O1806" s="42"/>
      <c r="P1806" s="202">
        <f>O1806*H1806</f>
        <v>0</v>
      </c>
      <c r="Q1806" s="202">
        <v>0</v>
      </c>
      <c r="R1806" s="202">
        <f>Q1806*H1806</f>
        <v>0</v>
      </c>
      <c r="S1806" s="202">
        <v>0</v>
      </c>
      <c r="T1806" s="203">
        <f>S1806*H1806</f>
        <v>0</v>
      </c>
      <c r="AR1806" s="24" t="s">
        <v>161</v>
      </c>
      <c r="AT1806" s="24" t="s">
        <v>129</v>
      </c>
      <c r="AU1806" s="24" t="s">
        <v>134</v>
      </c>
      <c r="AY1806" s="24" t="s">
        <v>126</v>
      </c>
      <c r="BE1806" s="204">
        <f>IF(N1806="základní",J1806,0)</f>
        <v>0</v>
      </c>
      <c r="BF1806" s="204">
        <f>IF(N1806="snížená",J1806,0)</f>
        <v>0</v>
      </c>
      <c r="BG1806" s="204">
        <f>IF(N1806="zákl. přenesená",J1806,0)</f>
        <v>0</v>
      </c>
      <c r="BH1806" s="204">
        <f>IF(N1806="sníž. přenesená",J1806,0)</f>
        <v>0</v>
      </c>
      <c r="BI1806" s="204">
        <f>IF(N1806="nulová",J1806,0)</f>
        <v>0</v>
      </c>
      <c r="BJ1806" s="24" t="s">
        <v>134</v>
      </c>
      <c r="BK1806" s="204">
        <f>ROUND(I1806*H1806,2)</f>
        <v>0</v>
      </c>
      <c r="BL1806" s="24" t="s">
        <v>161</v>
      </c>
      <c r="BM1806" s="24" t="s">
        <v>2112</v>
      </c>
    </row>
    <row r="1807" spans="2:65" s="1" customFormat="1" ht="13.5">
      <c r="B1807" s="41"/>
      <c r="C1807" s="63"/>
      <c r="D1807" s="205" t="s">
        <v>135</v>
      </c>
      <c r="E1807" s="63"/>
      <c r="F1807" s="206" t="s">
        <v>7530</v>
      </c>
      <c r="G1807" s="63"/>
      <c r="H1807" s="63"/>
      <c r="I1807" s="163"/>
      <c r="J1807" s="63"/>
      <c r="K1807" s="63"/>
      <c r="L1807" s="61"/>
      <c r="M1807" s="207"/>
      <c r="N1807" s="42"/>
      <c r="O1807" s="42"/>
      <c r="P1807" s="42"/>
      <c r="Q1807" s="42"/>
      <c r="R1807" s="42"/>
      <c r="S1807" s="42"/>
      <c r="T1807" s="78"/>
      <c r="AT1807" s="24" t="s">
        <v>135</v>
      </c>
      <c r="AU1807" s="24" t="s">
        <v>134</v>
      </c>
    </row>
    <row r="1808" spans="2:65" s="1" customFormat="1" ht="22.5" customHeight="1">
      <c r="B1808" s="41"/>
      <c r="C1808" s="193" t="s">
        <v>1426</v>
      </c>
      <c r="D1808" s="193" t="s">
        <v>129</v>
      </c>
      <c r="E1808" s="194" t="s">
        <v>2021</v>
      </c>
      <c r="F1808" s="195" t="s">
        <v>2022</v>
      </c>
      <c r="G1808" s="196" t="s">
        <v>169</v>
      </c>
      <c r="H1808" s="197">
        <v>47.5</v>
      </c>
      <c r="I1808" s="198"/>
      <c r="J1808" s="199">
        <f>ROUND(I1808*H1808,2)</f>
        <v>0</v>
      </c>
      <c r="K1808" s="195" t="s">
        <v>21</v>
      </c>
      <c r="L1808" s="61"/>
      <c r="M1808" s="200" t="s">
        <v>21</v>
      </c>
      <c r="N1808" s="201" t="s">
        <v>42</v>
      </c>
      <c r="O1808" s="42"/>
      <c r="P1808" s="202">
        <f>O1808*H1808</f>
        <v>0</v>
      </c>
      <c r="Q1808" s="202">
        <v>0</v>
      </c>
      <c r="R1808" s="202">
        <f>Q1808*H1808</f>
        <v>0</v>
      </c>
      <c r="S1808" s="202">
        <v>0</v>
      </c>
      <c r="T1808" s="203">
        <f>S1808*H1808</f>
        <v>0</v>
      </c>
      <c r="AR1808" s="24" t="s">
        <v>161</v>
      </c>
      <c r="AT1808" s="24" t="s">
        <v>129</v>
      </c>
      <c r="AU1808" s="24" t="s">
        <v>134</v>
      </c>
      <c r="AY1808" s="24" t="s">
        <v>126</v>
      </c>
      <c r="BE1808" s="204">
        <f>IF(N1808="základní",J1808,0)</f>
        <v>0</v>
      </c>
      <c r="BF1808" s="204">
        <f>IF(N1808="snížená",J1808,0)</f>
        <v>0</v>
      </c>
      <c r="BG1808" s="204">
        <f>IF(N1808="zákl. přenesená",J1808,0)</f>
        <v>0</v>
      </c>
      <c r="BH1808" s="204">
        <f>IF(N1808="sníž. přenesená",J1808,0)</f>
        <v>0</v>
      </c>
      <c r="BI1808" s="204">
        <f>IF(N1808="nulová",J1808,0)</f>
        <v>0</v>
      </c>
      <c r="BJ1808" s="24" t="s">
        <v>134</v>
      </c>
      <c r="BK1808" s="204">
        <f>ROUND(I1808*H1808,2)</f>
        <v>0</v>
      </c>
      <c r="BL1808" s="24" t="s">
        <v>161</v>
      </c>
      <c r="BM1808" s="24" t="s">
        <v>2116</v>
      </c>
    </row>
    <row r="1809" spans="2:65" s="1" customFormat="1" ht="13.5">
      <c r="B1809" s="41"/>
      <c r="C1809" s="63"/>
      <c r="D1809" s="205" t="s">
        <v>135</v>
      </c>
      <c r="E1809" s="63"/>
      <c r="F1809" s="206" t="s">
        <v>7531</v>
      </c>
      <c r="G1809" s="63"/>
      <c r="H1809" s="63"/>
      <c r="I1809" s="163"/>
      <c r="J1809" s="63"/>
      <c r="K1809" s="63"/>
      <c r="L1809" s="61"/>
      <c r="M1809" s="207"/>
      <c r="N1809" s="42"/>
      <c r="O1809" s="42"/>
      <c r="P1809" s="42"/>
      <c r="Q1809" s="42"/>
      <c r="R1809" s="42"/>
      <c r="S1809" s="42"/>
      <c r="T1809" s="78"/>
      <c r="AT1809" s="24" t="s">
        <v>135</v>
      </c>
      <c r="AU1809" s="24" t="s">
        <v>134</v>
      </c>
    </row>
    <row r="1810" spans="2:65" s="1" customFormat="1" ht="22.5" customHeight="1">
      <c r="B1810" s="41"/>
      <c r="C1810" s="193" t="s">
        <v>2117</v>
      </c>
      <c r="D1810" s="193" t="s">
        <v>129</v>
      </c>
      <c r="E1810" s="194" t="s">
        <v>2025</v>
      </c>
      <c r="F1810" s="195" t="s">
        <v>2026</v>
      </c>
      <c r="G1810" s="196" t="s">
        <v>169</v>
      </c>
      <c r="H1810" s="197">
        <v>22</v>
      </c>
      <c r="I1810" s="198"/>
      <c r="J1810" s="199">
        <f>ROUND(I1810*H1810,2)</f>
        <v>0</v>
      </c>
      <c r="K1810" s="195" t="s">
        <v>21</v>
      </c>
      <c r="L1810" s="61"/>
      <c r="M1810" s="200" t="s">
        <v>21</v>
      </c>
      <c r="N1810" s="201" t="s">
        <v>42</v>
      </c>
      <c r="O1810" s="42"/>
      <c r="P1810" s="202">
        <f>O1810*H1810</f>
        <v>0</v>
      </c>
      <c r="Q1810" s="202">
        <v>0</v>
      </c>
      <c r="R1810" s="202">
        <f>Q1810*H1810</f>
        <v>0</v>
      </c>
      <c r="S1810" s="202">
        <v>0</v>
      </c>
      <c r="T1810" s="203">
        <f>S1810*H1810</f>
        <v>0</v>
      </c>
      <c r="AR1810" s="24" t="s">
        <v>161</v>
      </c>
      <c r="AT1810" s="24" t="s">
        <v>129</v>
      </c>
      <c r="AU1810" s="24" t="s">
        <v>134</v>
      </c>
      <c r="AY1810" s="24" t="s">
        <v>126</v>
      </c>
      <c r="BE1810" s="204">
        <f>IF(N1810="základní",J1810,0)</f>
        <v>0</v>
      </c>
      <c r="BF1810" s="204">
        <f>IF(N1810="snížená",J1810,0)</f>
        <v>0</v>
      </c>
      <c r="BG1810" s="204">
        <f>IF(N1810="zákl. přenesená",J1810,0)</f>
        <v>0</v>
      </c>
      <c r="BH1810" s="204">
        <f>IF(N1810="sníž. přenesená",J1810,0)</f>
        <v>0</v>
      </c>
      <c r="BI1810" s="204">
        <f>IF(N1810="nulová",J1810,0)</f>
        <v>0</v>
      </c>
      <c r="BJ1810" s="24" t="s">
        <v>134</v>
      </c>
      <c r="BK1810" s="204">
        <f>ROUND(I1810*H1810,2)</f>
        <v>0</v>
      </c>
      <c r="BL1810" s="24" t="s">
        <v>161</v>
      </c>
      <c r="BM1810" s="24" t="s">
        <v>2120</v>
      </c>
    </row>
    <row r="1811" spans="2:65" s="1" customFormat="1" ht="13.5">
      <c r="B1811" s="41"/>
      <c r="C1811" s="63"/>
      <c r="D1811" s="205" t="s">
        <v>135</v>
      </c>
      <c r="E1811" s="63"/>
      <c r="F1811" s="206" t="s">
        <v>7529</v>
      </c>
      <c r="G1811" s="63"/>
      <c r="H1811" s="63"/>
      <c r="I1811" s="163"/>
      <c r="J1811" s="63"/>
      <c r="K1811" s="63"/>
      <c r="L1811" s="61"/>
      <c r="M1811" s="207"/>
      <c r="N1811" s="42"/>
      <c r="O1811" s="42"/>
      <c r="P1811" s="42"/>
      <c r="Q1811" s="42"/>
      <c r="R1811" s="42"/>
      <c r="S1811" s="42"/>
      <c r="T1811" s="78"/>
      <c r="AT1811" s="24" t="s">
        <v>135</v>
      </c>
      <c r="AU1811" s="24" t="s">
        <v>134</v>
      </c>
    </row>
    <row r="1812" spans="2:65" s="1" customFormat="1" ht="22.5" customHeight="1">
      <c r="B1812" s="41"/>
      <c r="C1812" s="193" t="s">
        <v>1429</v>
      </c>
      <c r="D1812" s="193" t="s">
        <v>129</v>
      </c>
      <c r="E1812" s="194" t="s">
        <v>2028</v>
      </c>
      <c r="F1812" s="195" t="s">
        <v>2029</v>
      </c>
      <c r="G1812" s="196" t="s">
        <v>489</v>
      </c>
      <c r="H1812" s="197">
        <v>7</v>
      </c>
      <c r="I1812" s="198"/>
      <c r="J1812" s="199">
        <f>ROUND(I1812*H1812,2)</f>
        <v>0</v>
      </c>
      <c r="K1812" s="195" t="s">
        <v>160</v>
      </c>
      <c r="L1812" s="61"/>
      <c r="M1812" s="200" t="s">
        <v>21</v>
      </c>
      <c r="N1812" s="201" t="s">
        <v>42</v>
      </c>
      <c r="O1812" s="42"/>
      <c r="P1812" s="202">
        <f>O1812*H1812</f>
        <v>0</v>
      </c>
      <c r="Q1812" s="202">
        <v>0</v>
      </c>
      <c r="R1812" s="202">
        <f>Q1812*H1812</f>
        <v>0</v>
      </c>
      <c r="S1812" s="202">
        <v>0</v>
      </c>
      <c r="T1812" s="203">
        <f>S1812*H1812</f>
        <v>0</v>
      </c>
      <c r="AR1812" s="24" t="s">
        <v>161</v>
      </c>
      <c r="AT1812" s="24" t="s">
        <v>129</v>
      </c>
      <c r="AU1812" s="24" t="s">
        <v>134</v>
      </c>
      <c r="AY1812" s="24" t="s">
        <v>126</v>
      </c>
      <c r="BE1812" s="204">
        <f>IF(N1812="základní",J1812,0)</f>
        <v>0</v>
      </c>
      <c r="BF1812" s="204">
        <f>IF(N1812="snížená",J1812,0)</f>
        <v>0</v>
      </c>
      <c r="BG1812" s="204">
        <f>IF(N1812="zákl. přenesená",J1812,0)</f>
        <v>0</v>
      </c>
      <c r="BH1812" s="204">
        <f>IF(N1812="sníž. přenesená",J1812,0)</f>
        <v>0</v>
      </c>
      <c r="BI1812" s="204">
        <f>IF(N1812="nulová",J1812,0)</f>
        <v>0</v>
      </c>
      <c r="BJ1812" s="24" t="s">
        <v>134</v>
      </c>
      <c r="BK1812" s="204">
        <f>ROUND(I1812*H1812,2)</f>
        <v>0</v>
      </c>
      <c r="BL1812" s="24" t="s">
        <v>161</v>
      </c>
      <c r="BM1812" s="24" t="s">
        <v>2123</v>
      </c>
    </row>
    <row r="1813" spans="2:65" s="1" customFormat="1" ht="13.5">
      <c r="B1813" s="41"/>
      <c r="C1813" s="63"/>
      <c r="D1813" s="208" t="s">
        <v>135</v>
      </c>
      <c r="E1813" s="63"/>
      <c r="F1813" s="209" t="s">
        <v>2031</v>
      </c>
      <c r="G1813" s="63"/>
      <c r="H1813" s="63"/>
      <c r="I1813" s="163"/>
      <c r="J1813" s="63"/>
      <c r="K1813" s="63"/>
      <c r="L1813" s="61"/>
      <c r="M1813" s="207"/>
      <c r="N1813" s="42"/>
      <c r="O1813" s="42"/>
      <c r="P1813" s="42"/>
      <c r="Q1813" s="42"/>
      <c r="R1813" s="42"/>
      <c r="S1813" s="42"/>
      <c r="T1813" s="78"/>
      <c r="AT1813" s="24" t="s">
        <v>135</v>
      </c>
      <c r="AU1813" s="24" t="s">
        <v>134</v>
      </c>
    </row>
    <row r="1814" spans="2:65" s="1" customFormat="1" ht="67.5">
      <c r="B1814" s="41"/>
      <c r="C1814" s="63"/>
      <c r="D1814" s="205" t="s">
        <v>299</v>
      </c>
      <c r="E1814" s="63"/>
      <c r="F1814" s="235" t="s">
        <v>2032</v>
      </c>
      <c r="G1814" s="63"/>
      <c r="H1814" s="63"/>
      <c r="I1814" s="163"/>
      <c r="J1814" s="63"/>
      <c r="K1814" s="63"/>
      <c r="L1814" s="61"/>
      <c r="M1814" s="207"/>
      <c r="N1814" s="42"/>
      <c r="O1814" s="42"/>
      <c r="P1814" s="42"/>
      <c r="Q1814" s="42"/>
      <c r="R1814" s="42"/>
      <c r="S1814" s="42"/>
      <c r="T1814" s="78"/>
      <c r="AT1814" s="24" t="s">
        <v>299</v>
      </c>
      <c r="AU1814" s="24" t="s">
        <v>134</v>
      </c>
    </row>
    <row r="1815" spans="2:65" s="1" customFormat="1" ht="22.5" customHeight="1">
      <c r="B1815" s="41"/>
      <c r="C1815" s="193" t="s">
        <v>2124</v>
      </c>
      <c r="D1815" s="193" t="s">
        <v>129</v>
      </c>
      <c r="E1815" s="194" t="s">
        <v>2034</v>
      </c>
      <c r="F1815" s="195" t="s">
        <v>2035</v>
      </c>
      <c r="G1815" s="196" t="s">
        <v>489</v>
      </c>
      <c r="H1815" s="197">
        <v>1</v>
      </c>
      <c r="I1815" s="198"/>
      <c r="J1815" s="199">
        <f>ROUND(I1815*H1815,2)</f>
        <v>0</v>
      </c>
      <c r="K1815" s="195" t="s">
        <v>160</v>
      </c>
      <c r="L1815" s="61"/>
      <c r="M1815" s="200" t="s">
        <v>21</v>
      </c>
      <c r="N1815" s="201" t="s">
        <v>42</v>
      </c>
      <c r="O1815" s="42"/>
      <c r="P1815" s="202">
        <f>O1815*H1815</f>
        <v>0</v>
      </c>
      <c r="Q1815" s="202">
        <v>0</v>
      </c>
      <c r="R1815" s="202">
        <f>Q1815*H1815</f>
        <v>0</v>
      </c>
      <c r="S1815" s="202">
        <v>0</v>
      </c>
      <c r="T1815" s="203">
        <f>S1815*H1815</f>
        <v>0</v>
      </c>
      <c r="AR1815" s="24" t="s">
        <v>161</v>
      </c>
      <c r="AT1815" s="24" t="s">
        <v>129</v>
      </c>
      <c r="AU1815" s="24" t="s">
        <v>134</v>
      </c>
      <c r="AY1815" s="24" t="s">
        <v>126</v>
      </c>
      <c r="BE1815" s="204">
        <f>IF(N1815="základní",J1815,0)</f>
        <v>0</v>
      </c>
      <c r="BF1815" s="204">
        <f>IF(N1815="snížená",J1815,0)</f>
        <v>0</v>
      </c>
      <c r="BG1815" s="204">
        <f>IF(N1815="zákl. přenesená",J1815,0)</f>
        <v>0</v>
      </c>
      <c r="BH1815" s="204">
        <f>IF(N1815="sníž. přenesená",J1815,0)</f>
        <v>0</v>
      </c>
      <c r="BI1815" s="204">
        <f>IF(N1815="nulová",J1815,0)</f>
        <v>0</v>
      </c>
      <c r="BJ1815" s="24" t="s">
        <v>134</v>
      </c>
      <c r="BK1815" s="204">
        <f>ROUND(I1815*H1815,2)</f>
        <v>0</v>
      </c>
      <c r="BL1815" s="24" t="s">
        <v>161</v>
      </c>
      <c r="BM1815" s="24" t="s">
        <v>2127</v>
      </c>
    </row>
    <row r="1816" spans="2:65" s="1" customFormat="1" ht="13.5">
      <c r="B1816" s="41"/>
      <c r="C1816" s="63"/>
      <c r="D1816" s="208" t="s">
        <v>135</v>
      </c>
      <c r="E1816" s="63"/>
      <c r="F1816" s="209" t="s">
        <v>2037</v>
      </c>
      <c r="G1816" s="63"/>
      <c r="H1816" s="63"/>
      <c r="I1816" s="163"/>
      <c r="J1816" s="63"/>
      <c r="K1816" s="63"/>
      <c r="L1816" s="61"/>
      <c r="M1816" s="207"/>
      <c r="N1816" s="42"/>
      <c r="O1816" s="42"/>
      <c r="P1816" s="42"/>
      <c r="Q1816" s="42"/>
      <c r="R1816" s="42"/>
      <c r="S1816" s="42"/>
      <c r="T1816" s="78"/>
      <c r="AT1816" s="24" t="s">
        <v>135</v>
      </c>
      <c r="AU1816" s="24" t="s">
        <v>134</v>
      </c>
    </row>
    <row r="1817" spans="2:65" s="1" customFormat="1" ht="67.5">
      <c r="B1817" s="41"/>
      <c r="C1817" s="63"/>
      <c r="D1817" s="205" t="s">
        <v>299</v>
      </c>
      <c r="E1817" s="63"/>
      <c r="F1817" s="235" t="s">
        <v>2032</v>
      </c>
      <c r="G1817" s="63"/>
      <c r="H1817" s="63"/>
      <c r="I1817" s="163"/>
      <c r="J1817" s="63"/>
      <c r="K1817" s="63"/>
      <c r="L1817" s="61"/>
      <c r="M1817" s="207"/>
      <c r="N1817" s="42"/>
      <c r="O1817" s="42"/>
      <c r="P1817" s="42"/>
      <c r="Q1817" s="42"/>
      <c r="R1817" s="42"/>
      <c r="S1817" s="42"/>
      <c r="T1817" s="78"/>
      <c r="AT1817" s="24" t="s">
        <v>299</v>
      </c>
      <c r="AU1817" s="24" t="s">
        <v>134</v>
      </c>
    </row>
    <row r="1818" spans="2:65" s="1" customFormat="1" ht="22.5" customHeight="1">
      <c r="B1818" s="41"/>
      <c r="C1818" s="193" t="s">
        <v>1433</v>
      </c>
      <c r="D1818" s="193" t="s">
        <v>129</v>
      </c>
      <c r="E1818" s="194" t="s">
        <v>2038</v>
      </c>
      <c r="F1818" s="195" t="s">
        <v>2039</v>
      </c>
      <c r="G1818" s="196" t="s">
        <v>489</v>
      </c>
      <c r="H1818" s="197">
        <v>7</v>
      </c>
      <c r="I1818" s="198"/>
      <c r="J1818" s="199">
        <f>ROUND(I1818*H1818,2)</f>
        <v>0</v>
      </c>
      <c r="K1818" s="195" t="s">
        <v>21</v>
      </c>
      <c r="L1818" s="61"/>
      <c r="M1818" s="200" t="s">
        <v>21</v>
      </c>
      <c r="N1818" s="201" t="s">
        <v>42</v>
      </c>
      <c r="O1818" s="42"/>
      <c r="P1818" s="202">
        <f>O1818*H1818</f>
        <v>0</v>
      </c>
      <c r="Q1818" s="202">
        <v>0</v>
      </c>
      <c r="R1818" s="202">
        <f>Q1818*H1818</f>
        <v>0</v>
      </c>
      <c r="S1818" s="202">
        <v>0</v>
      </c>
      <c r="T1818" s="203">
        <f>S1818*H1818</f>
        <v>0</v>
      </c>
      <c r="AR1818" s="24" t="s">
        <v>161</v>
      </c>
      <c r="AT1818" s="24" t="s">
        <v>129</v>
      </c>
      <c r="AU1818" s="24" t="s">
        <v>134</v>
      </c>
      <c r="AY1818" s="24" t="s">
        <v>126</v>
      </c>
      <c r="BE1818" s="204">
        <f>IF(N1818="základní",J1818,0)</f>
        <v>0</v>
      </c>
      <c r="BF1818" s="204">
        <f>IF(N1818="snížená",J1818,0)</f>
        <v>0</v>
      </c>
      <c r="BG1818" s="204">
        <f>IF(N1818="zákl. přenesená",J1818,0)</f>
        <v>0</v>
      </c>
      <c r="BH1818" s="204">
        <f>IF(N1818="sníž. přenesená",J1818,0)</f>
        <v>0</v>
      </c>
      <c r="BI1818" s="204">
        <f>IF(N1818="nulová",J1818,0)</f>
        <v>0</v>
      </c>
      <c r="BJ1818" s="24" t="s">
        <v>134</v>
      </c>
      <c r="BK1818" s="204">
        <f>ROUND(I1818*H1818,2)</f>
        <v>0</v>
      </c>
      <c r="BL1818" s="24" t="s">
        <v>161</v>
      </c>
      <c r="BM1818" s="24" t="s">
        <v>2130</v>
      </c>
    </row>
    <row r="1819" spans="2:65" s="1" customFormat="1" ht="13.5">
      <c r="B1819" s="41"/>
      <c r="C1819" s="63"/>
      <c r="D1819" s="205" t="s">
        <v>135</v>
      </c>
      <c r="E1819" s="63"/>
      <c r="F1819" s="206" t="s">
        <v>7532</v>
      </c>
      <c r="G1819" s="63"/>
      <c r="H1819" s="63"/>
      <c r="I1819" s="163"/>
      <c r="J1819" s="63"/>
      <c r="K1819" s="63"/>
      <c r="L1819" s="61"/>
      <c r="M1819" s="207"/>
      <c r="N1819" s="42"/>
      <c r="O1819" s="42"/>
      <c r="P1819" s="42"/>
      <c r="Q1819" s="42"/>
      <c r="R1819" s="42"/>
      <c r="S1819" s="42"/>
      <c r="T1819" s="78"/>
      <c r="AT1819" s="24" t="s">
        <v>135</v>
      </c>
      <c r="AU1819" s="24" t="s">
        <v>134</v>
      </c>
    </row>
    <row r="1820" spans="2:65" s="1" customFormat="1" ht="22.5" customHeight="1">
      <c r="B1820" s="41"/>
      <c r="C1820" s="193" t="s">
        <v>2131</v>
      </c>
      <c r="D1820" s="193" t="s">
        <v>129</v>
      </c>
      <c r="E1820" s="194" t="s">
        <v>2042</v>
      </c>
      <c r="F1820" s="195" t="s">
        <v>7533</v>
      </c>
      <c r="G1820" s="196" t="s">
        <v>489</v>
      </c>
      <c r="H1820" s="197">
        <v>1</v>
      </c>
      <c r="I1820" s="198"/>
      <c r="J1820" s="199">
        <f>ROUND(I1820*H1820,2)</f>
        <v>0</v>
      </c>
      <c r="K1820" s="195" t="s">
        <v>21</v>
      </c>
      <c r="L1820" s="61"/>
      <c r="M1820" s="200" t="s">
        <v>21</v>
      </c>
      <c r="N1820" s="201" t="s">
        <v>42</v>
      </c>
      <c r="O1820" s="42"/>
      <c r="P1820" s="202">
        <f>O1820*H1820</f>
        <v>0</v>
      </c>
      <c r="Q1820" s="202">
        <v>0</v>
      </c>
      <c r="R1820" s="202">
        <f>Q1820*H1820</f>
        <v>0</v>
      </c>
      <c r="S1820" s="202">
        <v>0</v>
      </c>
      <c r="T1820" s="203">
        <f>S1820*H1820</f>
        <v>0</v>
      </c>
      <c r="AR1820" s="24" t="s">
        <v>161</v>
      </c>
      <c r="AT1820" s="24" t="s">
        <v>129</v>
      </c>
      <c r="AU1820" s="24" t="s">
        <v>134</v>
      </c>
      <c r="AY1820" s="24" t="s">
        <v>126</v>
      </c>
      <c r="BE1820" s="204">
        <f>IF(N1820="základní",J1820,0)</f>
        <v>0</v>
      </c>
      <c r="BF1820" s="204">
        <f>IF(N1820="snížená",J1820,0)</f>
        <v>0</v>
      </c>
      <c r="BG1820" s="204">
        <f>IF(N1820="zákl. přenesená",J1820,0)</f>
        <v>0</v>
      </c>
      <c r="BH1820" s="204">
        <f>IF(N1820="sníž. přenesená",J1820,0)</f>
        <v>0</v>
      </c>
      <c r="BI1820" s="204">
        <f>IF(N1820="nulová",J1820,0)</f>
        <v>0</v>
      </c>
      <c r="BJ1820" s="24" t="s">
        <v>134</v>
      </c>
      <c r="BK1820" s="204">
        <f>ROUND(I1820*H1820,2)</f>
        <v>0</v>
      </c>
      <c r="BL1820" s="24" t="s">
        <v>161</v>
      </c>
      <c r="BM1820" s="24" t="s">
        <v>2134</v>
      </c>
    </row>
    <row r="1821" spans="2:65" s="1" customFormat="1" ht="13.5">
      <c r="B1821" s="41"/>
      <c r="C1821" s="63"/>
      <c r="D1821" s="205" t="s">
        <v>135</v>
      </c>
      <c r="E1821" s="63"/>
      <c r="F1821" s="206" t="s">
        <v>7533</v>
      </c>
      <c r="G1821" s="63"/>
      <c r="H1821" s="63"/>
      <c r="I1821" s="163"/>
      <c r="J1821" s="63"/>
      <c r="K1821" s="63"/>
      <c r="L1821" s="61"/>
      <c r="M1821" s="207"/>
      <c r="N1821" s="42"/>
      <c r="O1821" s="42"/>
      <c r="P1821" s="42"/>
      <c r="Q1821" s="42"/>
      <c r="R1821" s="42"/>
      <c r="S1821" s="42"/>
      <c r="T1821" s="78"/>
      <c r="AT1821" s="24" t="s">
        <v>135</v>
      </c>
      <c r="AU1821" s="24" t="s">
        <v>134</v>
      </c>
    </row>
    <row r="1822" spans="2:65" s="1" customFormat="1" ht="22.5" customHeight="1">
      <c r="B1822" s="41"/>
      <c r="C1822" s="193" t="s">
        <v>1437</v>
      </c>
      <c r="D1822" s="193" t="s">
        <v>129</v>
      </c>
      <c r="E1822" s="194" t="s">
        <v>2045</v>
      </c>
      <c r="F1822" s="195" t="s">
        <v>2046</v>
      </c>
      <c r="G1822" s="196" t="s">
        <v>489</v>
      </c>
      <c r="H1822" s="197">
        <v>1</v>
      </c>
      <c r="I1822" s="198"/>
      <c r="J1822" s="199">
        <f>ROUND(I1822*H1822,2)</f>
        <v>0</v>
      </c>
      <c r="K1822" s="195" t="s">
        <v>160</v>
      </c>
      <c r="L1822" s="61"/>
      <c r="M1822" s="200" t="s">
        <v>21</v>
      </c>
      <c r="N1822" s="201" t="s">
        <v>42</v>
      </c>
      <c r="O1822" s="42"/>
      <c r="P1822" s="202">
        <f>O1822*H1822</f>
        <v>0</v>
      </c>
      <c r="Q1822" s="202">
        <v>0</v>
      </c>
      <c r="R1822" s="202">
        <f>Q1822*H1822</f>
        <v>0</v>
      </c>
      <c r="S1822" s="202">
        <v>0</v>
      </c>
      <c r="T1822" s="203">
        <f>S1822*H1822</f>
        <v>0</v>
      </c>
      <c r="AR1822" s="24" t="s">
        <v>161</v>
      </c>
      <c r="AT1822" s="24" t="s">
        <v>129</v>
      </c>
      <c r="AU1822" s="24" t="s">
        <v>134</v>
      </c>
      <c r="AY1822" s="24" t="s">
        <v>126</v>
      </c>
      <c r="BE1822" s="204">
        <f>IF(N1822="základní",J1822,0)</f>
        <v>0</v>
      </c>
      <c r="BF1822" s="204">
        <f>IF(N1822="snížená",J1822,0)</f>
        <v>0</v>
      </c>
      <c r="BG1822" s="204">
        <f>IF(N1822="zákl. přenesená",J1822,0)</f>
        <v>0</v>
      </c>
      <c r="BH1822" s="204">
        <f>IF(N1822="sníž. přenesená",J1822,0)</f>
        <v>0</v>
      </c>
      <c r="BI1822" s="204">
        <f>IF(N1822="nulová",J1822,0)</f>
        <v>0</v>
      </c>
      <c r="BJ1822" s="24" t="s">
        <v>134</v>
      </c>
      <c r="BK1822" s="204">
        <f>ROUND(I1822*H1822,2)</f>
        <v>0</v>
      </c>
      <c r="BL1822" s="24" t="s">
        <v>161</v>
      </c>
      <c r="BM1822" s="24" t="s">
        <v>2137</v>
      </c>
    </row>
    <row r="1823" spans="2:65" s="1" customFormat="1" ht="13.5">
      <c r="B1823" s="41"/>
      <c r="C1823" s="63"/>
      <c r="D1823" s="205" t="s">
        <v>135</v>
      </c>
      <c r="E1823" s="63"/>
      <c r="F1823" s="206" t="s">
        <v>2048</v>
      </c>
      <c r="G1823" s="63"/>
      <c r="H1823" s="63"/>
      <c r="I1823" s="163"/>
      <c r="J1823" s="63"/>
      <c r="K1823" s="63"/>
      <c r="L1823" s="61"/>
      <c r="M1823" s="207"/>
      <c r="N1823" s="42"/>
      <c r="O1823" s="42"/>
      <c r="P1823" s="42"/>
      <c r="Q1823" s="42"/>
      <c r="R1823" s="42"/>
      <c r="S1823" s="42"/>
      <c r="T1823" s="78"/>
      <c r="AT1823" s="24" t="s">
        <v>135</v>
      </c>
      <c r="AU1823" s="24" t="s">
        <v>134</v>
      </c>
    </row>
    <row r="1824" spans="2:65" s="1" customFormat="1" ht="22.5" customHeight="1">
      <c r="B1824" s="41"/>
      <c r="C1824" s="193" t="s">
        <v>2138</v>
      </c>
      <c r="D1824" s="193" t="s">
        <v>129</v>
      </c>
      <c r="E1824" s="194" t="s">
        <v>2050</v>
      </c>
      <c r="F1824" s="195" t="s">
        <v>2051</v>
      </c>
      <c r="G1824" s="196" t="s">
        <v>489</v>
      </c>
      <c r="H1824" s="197">
        <v>1</v>
      </c>
      <c r="I1824" s="198"/>
      <c r="J1824" s="199">
        <f>ROUND(I1824*H1824,2)</f>
        <v>0</v>
      </c>
      <c r="K1824" s="195" t="s">
        <v>21</v>
      </c>
      <c r="L1824" s="61"/>
      <c r="M1824" s="200" t="s">
        <v>21</v>
      </c>
      <c r="N1824" s="201" t="s">
        <v>42</v>
      </c>
      <c r="O1824" s="42"/>
      <c r="P1824" s="202">
        <f>O1824*H1824</f>
        <v>0</v>
      </c>
      <c r="Q1824" s="202">
        <v>0</v>
      </c>
      <c r="R1824" s="202">
        <f>Q1824*H1824</f>
        <v>0</v>
      </c>
      <c r="S1824" s="202">
        <v>0</v>
      </c>
      <c r="T1824" s="203">
        <f>S1824*H1824</f>
        <v>0</v>
      </c>
      <c r="AR1824" s="24" t="s">
        <v>161</v>
      </c>
      <c r="AT1824" s="24" t="s">
        <v>129</v>
      </c>
      <c r="AU1824" s="24" t="s">
        <v>134</v>
      </c>
      <c r="AY1824" s="24" t="s">
        <v>126</v>
      </c>
      <c r="BE1824" s="204">
        <f>IF(N1824="základní",J1824,0)</f>
        <v>0</v>
      </c>
      <c r="BF1824" s="204">
        <f>IF(N1824="snížená",J1824,0)</f>
        <v>0</v>
      </c>
      <c r="BG1824" s="204">
        <f>IF(N1824="zákl. přenesená",J1824,0)</f>
        <v>0</v>
      </c>
      <c r="BH1824" s="204">
        <f>IF(N1824="sníž. přenesená",J1824,0)</f>
        <v>0</v>
      </c>
      <c r="BI1824" s="204">
        <f>IF(N1824="nulová",J1824,0)</f>
        <v>0</v>
      </c>
      <c r="BJ1824" s="24" t="s">
        <v>134</v>
      </c>
      <c r="BK1824" s="204">
        <f>ROUND(I1824*H1824,2)</f>
        <v>0</v>
      </c>
      <c r="BL1824" s="24" t="s">
        <v>161</v>
      </c>
      <c r="BM1824" s="24" t="s">
        <v>2141</v>
      </c>
    </row>
    <row r="1825" spans="2:65" s="1" customFormat="1" ht="13.5">
      <c r="B1825" s="41"/>
      <c r="C1825" s="63"/>
      <c r="D1825" s="205" t="s">
        <v>135</v>
      </c>
      <c r="E1825" s="63"/>
      <c r="F1825" s="206" t="s">
        <v>7534</v>
      </c>
      <c r="G1825" s="63"/>
      <c r="H1825" s="63"/>
      <c r="I1825" s="163"/>
      <c r="J1825" s="63"/>
      <c r="K1825" s="63"/>
      <c r="L1825" s="61"/>
      <c r="M1825" s="207"/>
      <c r="N1825" s="42"/>
      <c r="O1825" s="42"/>
      <c r="P1825" s="42"/>
      <c r="Q1825" s="42"/>
      <c r="R1825" s="42"/>
      <c r="S1825" s="42"/>
      <c r="T1825" s="78"/>
      <c r="AT1825" s="24" t="s">
        <v>135</v>
      </c>
      <c r="AU1825" s="24" t="s">
        <v>134</v>
      </c>
    </row>
    <row r="1826" spans="2:65" s="1" customFormat="1" ht="22.5" customHeight="1">
      <c r="B1826" s="41"/>
      <c r="C1826" s="193" t="s">
        <v>1441</v>
      </c>
      <c r="D1826" s="193" t="s">
        <v>129</v>
      </c>
      <c r="E1826" s="194" t="s">
        <v>2053</v>
      </c>
      <c r="F1826" s="195" t="s">
        <v>2054</v>
      </c>
      <c r="G1826" s="196" t="s">
        <v>489</v>
      </c>
      <c r="H1826" s="197">
        <v>3</v>
      </c>
      <c r="I1826" s="198"/>
      <c r="J1826" s="199">
        <f>ROUND(I1826*H1826,2)</f>
        <v>0</v>
      </c>
      <c r="K1826" s="195" t="s">
        <v>21</v>
      </c>
      <c r="L1826" s="61"/>
      <c r="M1826" s="200" t="s">
        <v>21</v>
      </c>
      <c r="N1826" s="201" t="s">
        <v>42</v>
      </c>
      <c r="O1826" s="42"/>
      <c r="P1826" s="202">
        <f>O1826*H1826</f>
        <v>0</v>
      </c>
      <c r="Q1826" s="202">
        <v>0</v>
      </c>
      <c r="R1826" s="202">
        <f>Q1826*H1826</f>
        <v>0</v>
      </c>
      <c r="S1826" s="202">
        <v>0</v>
      </c>
      <c r="T1826" s="203">
        <f>S1826*H1826</f>
        <v>0</v>
      </c>
      <c r="AR1826" s="24" t="s">
        <v>161</v>
      </c>
      <c r="AT1826" s="24" t="s">
        <v>129</v>
      </c>
      <c r="AU1826" s="24" t="s">
        <v>134</v>
      </c>
      <c r="AY1826" s="24" t="s">
        <v>126</v>
      </c>
      <c r="BE1826" s="204">
        <f>IF(N1826="základní",J1826,0)</f>
        <v>0</v>
      </c>
      <c r="BF1826" s="204">
        <f>IF(N1826="snížená",J1826,0)</f>
        <v>0</v>
      </c>
      <c r="BG1826" s="204">
        <f>IF(N1826="zákl. přenesená",J1826,0)</f>
        <v>0</v>
      </c>
      <c r="BH1826" s="204">
        <f>IF(N1826="sníž. přenesená",J1826,0)</f>
        <v>0</v>
      </c>
      <c r="BI1826" s="204">
        <f>IF(N1826="nulová",J1826,0)</f>
        <v>0</v>
      </c>
      <c r="BJ1826" s="24" t="s">
        <v>134</v>
      </c>
      <c r="BK1826" s="204">
        <f>ROUND(I1826*H1826,2)</f>
        <v>0</v>
      </c>
      <c r="BL1826" s="24" t="s">
        <v>161</v>
      </c>
      <c r="BM1826" s="24" t="s">
        <v>2144</v>
      </c>
    </row>
    <row r="1827" spans="2:65" s="1" customFormat="1" ht="13.5">
      <c r="B1827" s="41"/>
      <c r="C1827" s="63"/>
      <c r="D1827" s="205" t="s">
        <v>135</v>
      </c>
      <c r="E1827" s="63"/>
      <c r="F1827" s="206" t="s">
        <v>7535</v>
      </c>
      <c r="G1827" s="63"/>
      <c r="H1827" s="63"/>
      <c r="I1827" s="163"/>
      <c r="J1827" s="63"/>
      <c r="K1827" s="63"/>
      <c r="L1827" s="61"/>
      <c r="M1827" s="207"/>
      <c r="N1827" s="42"/>
      <c r="O1827" s="42"/>
      <c r="P1827" s="42"/>
      <c r="Q1827" s="42"/>
      <c r="R1827" s="42"/>
      <c r="S1827" s="42"/>
      <c r="T1827" s="78"/>
      <c r="AT1827" s="24" t="s">
        <v>135</v>
      </c>
      <c r="AU1827" s="24" t="s">
        <v>134</v>
      </c>
    </row>
    <row r="1828" spans="2:65" s="1" customFormat="1" ht="22.5" customHeight="1">
      <c r="B1828" s="41"/>
      <c r="C1828" s="193" t="s">
        <v>2145</v>
      </c>
      <c r="D1828" s="193" t="s">
        <v>129</v>
      </c>
      <c r="E1828" s="194" t="s">
        <v>2057</v>
      </c>
      <c r="F1828" s="195" t="s">
        <v>2058</v>
      </c>
      <c r="G1828" s="196" t="s">
        <v>489</v>
      </c>
      <c r="H1828" s="197">
        <v>2</v>
      </c>
      <c r="I1828" s="198"/>
      <c r="J1828" s="199">
        <f>ROUND(I1828*H1828,2)</f>
        <v>0</v>
      </c>
      <c r="K1828" s="195" t="s">
        <v>21</v>
      </c>
      <c r="L1828" s="61"/>
      <c r="M1828" s="200" t="s">
        <v>21</v>
      </c>
      <c r="N1828" s="201" t="s">
        <v>42</v>
      </c>
      <c r="O1828" s="42"/>
      <c r="P1828" s="202">
        <f>O1828*H1828</f>
        <v>0</v>
      </c>
      <c r="Q1828" s="202">
        <v>0</v>
      </c>
      <c r="R1828" s="202">
        <f>Q1828*H1828</f>
        <v>0</v>
      </c>
      <c r="S1828" s="202">
        <v>0</v>
      </c>
      <c r="T1828" s="203">
        <f>S1828*H1828</f>
        <v>0</v>
      </c>
      <c r="AR1828" s="24" t="s">
        <v>161</v>
      </c>
      <c r="AT1828" s="24" t="s">
        <v>129</v>
      </c>
      <c r="AU1828" s="24" t="s">
        <v>134</v>
      </c>
      <c r="AY1828" s="24" t="s">
        <v>126</v>
      </c>
      <c r="BE1828" s="204">
        <f>IF(N1828="základní",J1828,0)</f>
        <v>0</v>
      </c>
      <c r="BF1828" s="204">
        <f>IF(N1828="snížená",J1828,0)</f>
        <v>0</v>
      </c>
      <c r="BG1828" s="204">
        <f>IF(N1828="zákl. přenesená",J1828,0)</f>
        <v>0</v>
      </c>
      <c r="BH1828" s="204">
        <f>IF(N1828="sníž. přenesená",J1828,0)</f>
        <v>0</v>
      </c>
      <c r="BI1828" s="204">
        <f>IF(N1828="nulová",J1828,0)</f>
        <v>0</v>
      </c>
      <c r="BJ1828" s="24" t="s">
        <v>134</v>
      </c>
      <c r="BK1828" s="204">
        <f>ROUND(I1828*H1828,2)</f>
        <v>0</v>
      </c>
      <c r="BL1828" s="24" t="s">
        <v>161</v>
      </c>
      <c r="BM1828" s="24" t="s">
        <v>2148</v>
      </c>
    </row>
    <row r="1829" spans="2:65" s="1" customFormat="1" ht="13.5">
      <c r="B1829" s="41"/>
      <c r="C1829" s="63"/>
      <c r="D1829" s="205" t="s">
        <v>135</v>
      </c>
      <c r="E1829" s="63"/>
      <c r="F1829" s="206" t="s">
        <v>7536</v>
      </c>
      <c r="G1829" s="63"/>
      <c r="H1829" s="63"/>
      <c r="I1829" s="163"/>
      <c r="J1829" s="63"/>
      <c r="K1829" s="63"/>
      <c r="L1829" s="61"/>
      <c r="M1829" s="207"/>
      <c r="N1829" s="42"/>
      <c r="O1829" s="42"/>
      <c r="P1829" s="42"/>
      <c r="Q1829" s="42"/>
      <c r="R1829" s="42"/>
      <c r="S1829" s="42"/>
      <c r="T1829" s="78"/>
      <c r="AT1829" s="24" t="s">
        <v>135</v>
      </c>
      <c r="AU1829" s="24" t="s">
        <v>134</v>
      </c>
    </row>
    <row r="1830" spans="2:65" s="1" customFormat="1" ht="22.5" customHeight="1">
      <c r="B1830" s="41"/>
      <c r="C1830" s="193" t="s">
        <v>1444</v>
      </c>
      <c r="D1830" s="193" t="s">
        <v>129</v>
      </c>
      <c r="E1830" s="194" t="s">
        <v>2060</v>
      </c>
      <c r="F1830" s="195" t="s">
        <v>2061</v>
      </c>
      <c r="G1830" s="196" t="s">
        <v>489</v>
      </c>
      <c r="H1830" s="197">
        <v>1</v>
      </c>
      <c r="I1830" s="198"/>
      <c r="J1830" s="199">
        <f>ROUND(I1830*H1830,2)</f>
        <v>0</v>
      </c>
      <c r="K1830" s="195" t="s">
        <v>21</v>
      </c>
      <c r="L1830" s="61"/>
      <c r="M1830" s="200" t="s">
        <v>21</v>
      </c>
      <c r="N1830" s="201" t="s">
        <v>42</v>
      </c>
      <c r="O1830" s="42"/>
      <c r="P1830" s="202">
        <f>O1830*H1830</f>
        <v>0</v>
      </c>
      <c r="Q1830" s="202">
        <v>0</v>
      </c>
      <c r="R1830" s="202">
        <f>Q1830*H1830</f>
        <v>0</v>
      </c>
      <c r="S1830" s="202">
        <v>0</v>
      </c>
      <c r="T1830" s="203">
        <f>S1830*H1830</f>
        <v>0</v>
      </c>
      <c r="AR1830" s="24" t="s">
        <v>161</v>
      </c>
      <c r="AT1830" s="24" t="s">
        <v>129</v>
      </c>
      <c r="AU1830" s="24" t="s">
        <v>134</v>
      </c>
      <c r="AY1830" s="24" t="s">
        <v>126</v>
      </c>
      <c r="BE1830" s="204">
        <f>IF(N1830="základní",J1830,0)</f>
        <v>0</v>
      </c>
      <c r="BF1830" s="204">
        <f>IF(N1830="snížená",J1830,0)</f>
        <v>0</v>
      </c>
      <c r="BG1830" s="204">
        <f>IF(N1830="zákl. přenesená",J1830,0)</f>
        <v>0</v>
      </c>
      <c r="BH1830" s="204">
        <f>IF(N1830="sníž. přenesená",J1830,0)</f>
        <v>0</v>
      </c>
      <c r="BI1830" s="204">
        <f>IF(N1830="nulová",J1830,0)</f>
        <v>0</v>
      </c>
      <c r="BJ1830" s="24" t="s">
        <v>134</v>
      </c>
      <c r="BK1830" s="204">
        <f>ROUND(I1830*H1830,2)</f>
        <v>0</v>
      </c>
      <c r="BL1830" s="24" t="s">
        <v>161</v>
      </c>
      <c r="BM1830" s="24" t="s">
        <v>2151</v>
      </c>
    </row>
    <row r="1831" spans="2:65" s="1" customFormat="1" ht="13.5">
      <c r="B1831" s="41"/>
      <c r="C1831" s="63"/>
      <c r="D1831" s="205" t="s">
        <v>135</v>
      </c>
      <c r="E1831" s="63"/>
      <c r="F1831" s="206" t="s">
        <v>7537</v>
      </c>
      <c r="G1831" s="63"/>
      <c r="H1831" s="63"/>
      <c r="I1831" s="163"/>
      <c r="J1831" s="63"/>
      <c r="K1831" s="63"/>
      <c r="L1831" s="61"/>
      <c r="M1831" s="207"/>
      <c r="N1831" s="42"/>
      <c r="O1831" s="42"/>
      <c r="P1831" s="42"/>
      <c r="Q1831" s="42"/>
      <c r="R1831" s="42"/>
      <c r="S1831" s="42"/>
      <c r="T1831" s="78"/>
      <c r="AT1831" s="24" t="s">
        <v>135</v>
      </c>
      <c r="AU1831" s="24" t="s">
        <v>134</v>
      </c>
    </row>
    <row r="1832" spans="2:65" s="1" customFormat="1" ht="22.5" customHeight="1">
      <c r="B1832" s="41"/>
      <c r="C1832" s="193" t="s">
        <v>2152</v>
      </c>
      <c r="D1832" s="193" t="s">
        <v>129</v>
      </c>
      <c r="E1832" s="194" t="s">
        <v>2064</v>
      </c>
      <c r="F1832" s="195" t="s">
        <v>7538</v>
      </c>
      <c r="G1832" s="196" t="s">
        <v>489</v>
      </c>
      <c r="H1832" s="197">
        <v>1</v>
      </c>
      <c r="I1832" s="198"/>
      <c r="J1832" s="199">
        <f>ROUND(I1832*H1832,2)</f>
        <v>0</v>
      </c>
      <c r="K1832" s="195" t="s">
        <v>21</v>
      </c>
      <c r="L1832" s="61"/>
      <c r="M1832" s="200" t="s">
        <v>21</v>
      </c>
      <c r="N1832" s="201" t="s">
        <v>42</v>
      </c>
      <c r="O1832" s="42"/>
      <c r="P1832" s="202">
        <f>O1832*H1832</f>
        <v>0</v>
      </c>
      <c r="Q1832" s="202">
        <v>0</v>
      </c>
      <c r="R1832" s="202">
        <f>Q1832*H1832</f>
        <v>0</v>
      </c>
      <c r="S1832" s="202">
        <v>0</v>
      </c>
      <c r="T1832" s="203">
        <f>S1832*H1832</f>
        <v>0</v>
      </c>
      <c r="AR1832" s="24" t="s">
        <v>161</v>
      </c>
      <c r="AT1832" s="24" t="s">
        <v>129</v>
      </c>
      <c r="AU1832" s="24" t="s">
        <v>134</v>
      </c>
      <c r="AY1832" s="24" t="s">
        <v>126</v>
      </c>
      <c r="BE1832" s="204">
        <f>IF(N1832="základní",J1832,0)</f>
        <v>0</v>
      </c>
      <c r="BF1832" s="204">
        <f>IF(N1832="snížená",J1832,0)</f>
        <v>0</v>
      </c>
      <c r="BG1832" s="204">
        <f>IF(N1832="zákl. přenesená",J1832,0)</f>
        <v>0</v>
      </c>
      <c r="BH1832" s="204">
        <f>IF(N1832="sníž. přenesená",J1832,0)</f>
        <v>0</v>
      </c>
      <c r="BI1832" s="204">
        <f>IF(N1832="nulová",J1832,0)</f>
        <v>0</v>
      </c>
      <c r="BJ1832" s="24" t="s">
        <v>134</v>
      </c>
      <c r="BK1832" s="204">
        <f>ROUND(I1832*H1832,2)</f>
        <v>0</v>
      </c>
      <c r="BL1832" s="24" t="s">
        <v>161</v>
      </c>
      <c r="BM1832" s="24" t="s">
        <v>2155</v>
      </c>
    </row>
    <row r="1833" spans="2:65" s="1" customFormat="1" ht="13.5">
      <c r="B1833" s="41"/>
      <c r="C1833" s="63"/>
      <c r="D1833" s="205" t="s">
        <v>135</v>
      </c>
      <c r="E1833" s="63"/>
      <c r="F1833" s="206" t="s">
        <v>7539</v>
      </c>
      <c r="G1833" s="63"/>
      <c r="H1833" s="63"/>
      <c r="I1833" s="163"/>
      <c r="J1833" s="63"/>
      <c r="K1833" s="63"/>
      <c r="L1833" s="61"/>
      <c r="M1833" s="207"/>
      <c r="N1833" s="42"/>
      <c r="O1833" s="42"/>
      <c r="P1833" s="42"/>
      <c r="Q1833" s="42"/>
      <c r="R1833" s="42"/>
      <c r="S1833" s="42"/>
      <c r="T1833" s="78"/>
      <c r="AT1833" s="24" t="s">
        <v>135</v>
      </c>
      <c r="AU1833" s="24" t="s">
        <v>134</v>
      </c>
    </row>
    <row r="1834" spans="2:65" s="1" customFormat="1" ht="22.5" customHeight="1">
      <c r="B1834" s="41"/>
      <c r="C1834" s="193" t="s">
        <v>1448</v>
      </c>
      <c r="D1834" s="193" t="s">
        <v>129</v>
      </c>
      <c r="E1834" s="194" t="s">
        <v>2067</v>
      </c>
      <c r="F1834" s="195" t="s">
        <v>2068</v>
      </c>
      <c r="G1834" s="196" t="s">
        <v>1489</v>
      </c>
      <c r="H1834" s="197">
        <v>1</v>
      </c>
      <c r="I1834" s="198"/>
      <c r="J1834" s="199">
        <f>ROUND(I1834*H1834,2)</f>
        <v>0</v>
      </c>
      <c r="K1834" s="195" t="s">
        <v>21</v>
      </c>
      <c r="L1834" s="61"/>
      <c r="M1834" s="200" t="s">
        <v>21</v>
      </c>
      <c r="N1834" s="201" t="s">
        <v>42</v>
      </c>
      <c r="O1834" s="42"/>
      <c r="P1834" s="202">
        <f>O1834*H1834</f>
        <v>0</v>
      </c>
      <c r="Q1834" s="202">
        <v>0</v>
      </c>
      <c r="R1834" s="202">
        <f>Q1834*H1834</f>
        <v>0</v>
      </c>
      <c r="S1834" s="202">
        <v>0</v>
      </c>
      <c r="T1834" s="203">
        <f>S1834*H1834</f>
        <v>0</v>
      </c>
      <c r="AR1834" s="24" t="s">
        <v>161</v>
      </c>
      <c r="AT1834" s="24" t="s">
        <v>129</v>
      </c>
      <c r="AU1834" s="24" t="s">
        <v>134</v>
      </c>
      <c r="AY1834" s="24" t="s">
        <v>126</v>
      </c>
      <c r="BE1834" s="204">
        <f>IF(N1834="základní",J1834,0)</f>
        <v>0</v>
      </c>
      <c r="BF1834" s="204">
        <f>IF(N1834="snížená",J1834,0)</f>
        <v>0</v>
      </c>
      <c r="BG1834" s="204">
        <f>IF(N1834="zákl. přenesená",J1834,0)</f>
        <v>0</v>
      </c>
      <c r="BH1834" s="204">
        <f>IF(N1834="sníž. přenesená",J1834,0)</f>
        <v>0</v>
      </c>
      <c r="BI1834" s="204">
        <f>IF(N1834="nulová",J1834,0)</f>
        <v>0</v>
      </c>
      <c r="BJ1834" s="24" t="s">
        <v>134</v>
      </c>
      <c r="BK1834" s="204">
        <f>ROUND(I1834*H1834,2)</f>
        <v>0</v>
      </c>
      <c r="BL1834" s="24" t="s">
        <v>161</v>
      </c>
      <c r="BM1834" s="24" t="s">
        <v>2159</v>
      </c>
    </row>
    <row r="1835" spans="2:65" s="1" customFormat="1" ht="13.5">
      <c r="B1835" s="41"/>
      <c r="C1835" s="63"/>
      <c r="D1835" s="205" t="s">
        <v>135</v>
      </c>
      <c r="E1835" s="63"/>
      <c r="F1835" s="206" t="s">
        <v>7540</v>
      </c>
      <c r="G1835" s="63"/>
      <c r="H1835" s="63"/>
      <c r="I1835" s="163"/>
      <c r="J1835" s="63"/>
      <c r="K1835" s="63"/>
      <c r="L1835" s="61"/>
      <c r="M1835" s="207"/>
      <c r="N1835" s="42"/>
      <c r="O1835" s="42"/>
      <c r="P1835" s="42"/>
      <c r="Q1835" s="42"/>
      <c r="R1835" s="42"/>
      <c r="S1835" s="42"/>
      <c r="T1835" s="78"/>
      <c r="AT1835" s="24" t="s">
        <v>135</v>
      </c>
      <c r="AU1835" s="24" t="s">
        <v>134</v>
      </c>
    </row>
    <row r="1836" spans="2:65" s="1" customFormat="1" ht="22.5" customHeight="1">
      <c r="B1836" s="41"/>
      <c r="C1836" s="193" t="s">
        <v>2160</v>
      </c>
      <c r="D1836" s="193" t="s">
        <v>129</v>
      </c>
      <c r="E1836" s="194" t="s">
        <v>2071</v>
      </c>
      <c r="F1836" s="195" t="s">
        <v>2072</v>
      </c>
      <c r="G1836" s="196" t="s">
        <v>489</v>
      </c>
      <c r="H1836" s="197">
        <v>2</v>
      </c>
      <c r="I1836" s="198"/>
      <c r="J1836" s="199">
        <f>ROUND(I1836*H1836,2)</f>
        <v>0</v>
      </c>
      <c r="K1836" s="195" t="s">
        <v>21</v>
      </c>
      <c r="L1836" s="61"/>
      <c r="M1836" s="200" t="s">
        <v>21</v>
      </c>
      <c r="N1836" s="201" t="s">
        <v>42</v>
      </c>
      <c r="O1836" s="42"/>
      <c r="P1836" s="202">
        <f>O1836*H1836</f>
        <v>0</v>
      </c>
      <c r="Q1836" s="202">
        <v>0</v>
      </c>
      <c r="R1836" s="202">
        <f>Q1836*H1836</f>
        <v>0</v>
      </c>
      <c r="S1836" s="202">
        <v>0</v>
      </c>
      <c r="T1836" s="203">
        <f>S1836*H1836</f>
        <v>0</v>
      </c>
      <c r="AR1836" s="24" t="s">
        <v>161</v>
      </c>
      <c r="AT1836" s="24" t="s">
        <v>129</v>
      </c>
      <c r="AU1836" s="24" t="s">
        <v>134</v>
      </c>
      <c r="AY1836" s="24" t="s">
        <v>126</v>
      </c>
      <c r="BE1836" s="204">
        <f>IF(N1836="základní",J1836,0)</f>
        <v>0</v>
      </c>
      <c r="BF1836" s="204">
        <f>IF(N1836="snížená",J1836,0)</f>
        <v>0</v>
      </c>
      <c r="BG1836" s="204">
        <f>IF(N1836="zákl. přenesená",J1836,0)</f>
        <v>0</v>
      </c>
      <c r="BH1836" s="204">
        <f>IF(N1836="sníž. přenesená",J1836,0)</f>
        <v>0</v>
      </c>
      <c r="BI1836" s="204">
        <f>IF(N1836="nulová",J1836,0)</f>
        <v>0</v>
      </c>
      <c r="BJ1836" s="24" t="s">
        <v>134</v>
      </c>
      <c r="BK1836" s="204">
        <f>ROUND(I1836*H1836,2)</f>
        <v>0</v>
      </c>
      <c r="BL1836" s="24" t="s">
        <v>161</v>
      </c>
      <c r="BM1836" s="24" t="s">
        <v>2163</v>
      </c>
    </row>
    <row r="1837" spans="2:65" s="1" customFormat="1" ht="13.5">
      <c r="B1837" s="41"/>
      <c r="C1837" s="63"/>
      <c r="D1837" s="205" t="s">
        <v>135</v>
      </c>
      <c r="E1837" s="63"/>
      <c r="F1837" s="206" t="s">
        <v>2072</v>
      </c>
      <c r="G1837" s="63"/>
      <c r="H1837" s="63"/>
      <c r="I1837" s="163"/>
      <c r="J1837" s="63"/>
      <c r="K1837" s="63"/>
      <c r="L1837" s="61"/>
      <c r="M1837" s="207"/>
      <c r="N1837" s="42"/>
      <c r="O1837" s="42"/>
      <c r="P1837" s="42"/>
      <c r="Q1837" s="42"/>
      <c r="R1837" s="42"/>
      <c r="S1837" s="42"/>
      <c r="T1837" s="78"/>
      <c r="AT1837" s="24" t="s">
        <v>135</v>
      </c>
      <c r="AU1837" s="24" t="s">
        <v>134</v>
      </c>
    </row>
    <row r="1838" spans="2:65" s="1" customFormat="1" ht="22.5" customHeight="1">
      <c r="B1838" s="41"/>
      <c r="C1838" s="193" t="s">
        <v>1451</v>
      </c>
      <c r="D1838" s="193" t="s">
        <v>129</v>
      </c>
      <c r="E1838" s="194" t="s">
        <v>2074</v>
      </c>
      <c r="F1838" s="195" t="s">
        <v>2075</v>
      </c>
      <c r="G1838" s="196" t="s">
        <v>1489</v>
      </c>
      <c r="H1838" s="197">
        <v>2</v>
      </c>
      <c r="I1838" s="198"/>
      <c r="J1838" s="199">
        <f>ROUND(I1838*H1838,2)</f>
        <v>0</v>
      </c>
      <c r="K1838" s="195" t="s">
        <v>21</v>
      </c>
      <c r="L1838" s="61"/>
      <c r="M1838" s="200" t="s">
        <v>21</v>
      </c>
      <c r="N1838" s="201" t="s">
        <v>42</v>
      </c>
      <c r="O1838" s="42"/>
      <c r="P1838" s="202">
        <f>O1838*H1838</f>
        <v>0</v>
      </c>
      <c r="Q1838" s="202">
        <v>0</v>
      </c>
      <c r="R1838" s="202">
        <f>Q1838*H1838</f>
        <v>0</v>
      </c>
      <c r="S1838" s="202">
        <v>0</v>
      </c>
      <c r="T1838" s="203">
        <f>S1838*H1838</f>
        <v>0</v>
      </c>
      <c r="AR1838" s="24" t="s">
        <v>161</v>
      </c>
      <c r="AT1838" s="24" t="s">
        <v>129</v>
      </c>
      <c r="AU1838" s="24" t="s">
        <v>134</v>
      </c>
      <c r="AY1838" s="24" t="s">
        <v>126</v>
      </c>
      <c r="BE1838" s="204">
        <f>IF(N1838="základní",J1838,0)</f>
        <v>0</v>
      </c>
      <c r="BF1838" s="204">
        <f>IF(N1838="snížená",J1838,0)</f>
        <v>0</v>
      </c>
      <c r="BG1838" s="204">
        <f>IF(N1838="zákl. přenesená",J1838,0)</f>
        <v>0</v>
      </c>
      <c r="BH1838" s="204">
        <f>IF(N1838="sníž. přenesená",J1838,0)</f>
        <v>0</v>
      </c>
      <c r="BI1838" s="204">
        <f>IF(N1838="nulová",J1838,0)</f>
        <v>0</v>
      </c>
      <c r="BJ1838" s="24" t="s">
        <v>134</v>
      </c>
      <c r="BK1838" s="204">
        <f>ROUND(I1838*H1838,2)</f>
        <v>0</v>
      </c>
      <c r="BL1838" s="24" t="s">
        <v>161</v>
      </c>
      <c r="BM1838" s="24" t="s">
        <v>2166</v>
      </c>
    </row>
    <row r="1839" spans="2:65" s="1" customFormat="1" ht="13.5">
      <c r="B1839" s="41"/>
      <c r="C1839" s="63"/>
      <c r="D1839" s="205" t="s">
        <v>135</v>
      </c>
      <c r="E1839" s="63"/>
      <c r="F1839" s="206" t="s">
        <v>2075</v>
      </c>
      <c r="G1839" s="63"/>
      <c r="H1839" s="63"/>
      <c r="I1839" s="163"/>
      <c r="J1839" s="63"/>
      <c r="K1839" s="63"/>
      <c r="L1839" s="61"/>
      <c r="M1839" s="207"/>
      <c r="N1839" s="42"/>
      <c r="O1839" s="42"/>
      <c r="P1839" s="42"/>
      <c r="Q1839" s="42"/>
      <c r="R1839" s="42"/>
      <c r="S1839" s="42"/>
      <c r="T1839" s="78"/>
      <c r="AT1839" s="24" t="s">
        <v>135</v>
      </c>
      <c r="AU1839" s="24" t="s">
        <v>134</v>
      </c>
    </row>
    <row r="1840" spans="2:65" s="1" customFormat="1" ht="22.5" customHeight="1">
      <c r="B1840" s="41"/>
      <c r="C1840" s="193" t="s">
        <v>2168</v>
      </c>
      <c r="D1840" s="193" t="s">
        <v>129</v>
      </c>
      <c r="E1840" s="194" t="s">
        <v>7541</v>
      </c>
      <c r="F1840" s="195" t="s">
        <v>7542</v>
      </c>
      <c r="G1840" s="196" t="s">
        <v>489</v>
      </c>
      <c r="H1840" s="197">
        <v>1</v>
      </c>
      <c r="I1840" s="198"/>
      <c r="J1840" s="199">
        <f>ROUND(I1840*H1840,2)</f>
        <v>0</v>
      </c>
      <c r="K1840" s="195" t="s">
        <v>21</v>
      </c>
      <c r="L1840" s="61"/>
      <c r="M1840" s="200" t="s">
        <v>21</v>
      </c>
      <c r="N1840" s="201" t="s">
        <v>42</v>
      </c>
      <c r="O1840" s="42"/>
      <c r="P1840" s="202">
        <f>O1840*H1840</f>
        <v>0</v>
      </c>
      <c r="Q1840" s="202">
        <v>0</v>
      </c>
      <c r="R1840" s="202">
        <f>Q1840*H1840</f>
        <v>0</v>
      </c>
      <c r="S1840" s="202">
        <v>0</v>
      </c>
      <c r="T1840" s="203">
        <f>S1840*H1840</f>
        <v>0</v>
      </c>
      <c r="AR1840" s="24" t="s">
        <v>161</v>
      </c>
      <c r="AT1840" s="24" t="s">
        <v>129</v>
      </c>
      <c r="AU1840" s="24" t="s">
        <v>134</v>
      </c>
      <c r="AY1840" s="24" t="s">
        <v>126</v>
      </c>
      <c r="BE1840" s="204">
        <f>IF(N1840="základní",J1840,0)</f>
        <v>0</v>
      </c>
      <c r="BF1840" s="204">
        <f>IF(N1840="snížená",J1840,0)</f>
        <v>0</v>
      </c>
      <c r="BG1840" s="204">
        <f>IF(N1840="zákl. přenesená",J1840,0)</f>
        <v>0</v>
      </c>
      <c r="BH1840" s="204">
        <f>IF(N1840="sníž. přenesená",J1840,0)</f>
        <v>0</v>
      </c>
      <c r="BI1840" s="204">
        <f>IF(N1840="nulová",J1840,0)</f>
        <v>0</v>
      </c>
      <c r="BJ1840" s="24" t="s">
        <v>134</v>
      </c>
      <c r="BK1840" s="204">
        <f>ROUND(I1840*H1840,2)</f>
        <v>0</v>
      </c>
      <c r="BL1840" s="24" t="s">
        <v>161</v>
      </c>
      <c r="BM1840" s="24" t="s">
        <v>2171</v>
      </c>
    </row>
    <row r="1841" spans="2:65" s="1" customFormat="1" ht="13.5">
      <c r="B1841" s="41"/>
      <c r="C1841" s="63"/>
      <c r="D1841" s="205" t="s">
        <v>135</v>
      </c>
      <c r="E1841" s="63"/>
      <c r="F1841" s="206" t="s">
        <v>7543</v>
      </c>
      <c r="G1841" s="63"/>
      <c r="H1841" s="63"/>
      <c r="I1841" s="163"/>
      <c r="J1841" s="63"/>
      <c r="K1841" s="63"/>
      <c r="L1841" s="61"/>
      <c r="M1841" s="207"/>
      <c r="N1841" s="42"/>
      <c r="O1841" s="42"/>
      <c r="P1841" s="42"/>
      <c r="Q1841" s="42"/>
      <c r="R1841" s="42"/>
      <c r="S1841" s="42"/>
      <c r="T1841" s="78"/>
      <c r="AT1841" s="24" t="s">
        <v>135</v>
      </c>
      <c r="AU1841" s="24" t="s">
        <v>134</v>
      </c>
    </row>
    <row r="1842" spans="2:65" s="1" customFormat="1" ht="22.5" customHeight="1">
      <c r="B1842" s="41"/>
      <c r="C1842" s="193" t="s">
        <v>1456</v>
      </c>
      <c r="D1842" s="193" t="s">
        <v>129</v>
      </c>
      <c r="E1842" s="194" t="s">
        <v>2078</v>
      </c>
      <c r="F1842" s="195" t="s">
        <v>2079</v>
      </c>
      <c r="G1842" s="196" t="s">
        <v>169</v>
      </c>
      <c r="H1842" s="197">
        <v>182.5</v>
      </c>
      <c r="I1842" s="198"/>
      <c r="J1842" s="199">
        <f>ROUND(I1842*H1842,2)</f>
        <v>0</v>
      </c>
      <c r="K1842" s="195" t="s">
        <v>21</v>
      </c>
      <c r="L1842" s="61"/>
      <c r="M1842" s="200" t="s">
        <v>21</v>
      </c>
      <c r="N1842" s="201" t="s">
        <v>42</v>
      </c>
      <c r="O1842" s="42"/>
      <c r="P1842" s="202">
        <f>O1842*H1842</f>
        <v>0</v>
      </c>
      <c r="Q1842" s="202">
        <v>0</v>
      </c>
      <c r="R1842" s="202">
        <f>Q1842*H1842</f>
        <v>0</v>
      </c>
      <c r="S1842" s="202">
        <v>0</v>
      </c>
      <c r="T1842" s="203">
        <f>S1842*H1842</f>
        <v>0</v>
      </c>
      <c r="AR1842" s="24" t="s">
        <v>161</v>
      </c>
      <c r="AT1842" s="24" t="s">
        <v>129</v>
      </c>
      <c r="AU1842" s="24" t="s">
        <v>134</v>
      </c>
      <c r="AY1842" s="24" t="s">
        <v>126</v>
      </c>
      <c r="BE1842" s="204">
        <f>IF(N1842="základní",J1842,0)</f>
        <v>0</v>
      </c>
      <c r="BF1842" s="204">
        <f>IF(N1842="snížená",J1842,0)</f>
        <v>0</v>
      </c>
      <c r="BG1842" s="204">
        <f>IF(N1842="zákl. přenesená",J1842,0)</f>
        <v>0</v>
      </c>
      <c r="BH1842" s="204">
        <f>IF(N1842="sníž. přenesená",J1842,0)</f>
        <v>0</v>
      </c>
      <c r="BI1842" s="204">
        <f>IF(N1842="nulová",J1842,0)</f>
        <v>0</v>
      </c>
      <c r="BJ1842" s="24" t="s">
        <v>134</v>
      </c>
      <c r="BK1842" s="204">
        <f>ROUND(I1842*H1842,2)</f>
        <v>0</v>
      </c>
      <c r="BL1842" s="24" t="s">
        <v>161</v>
      </c>
      <c r="BM1842" s="24" t="s">
        <v>2174</v>
      </c>
    </row>
    <row r="1843" spans="2:65" s="1" customFormat="1" ht="13.5">
      <c r="B1843" s="41"/>
      <c r="C1843" s="63"/>
      <c r="D1843" s="205" t="s">
        <v>135</v>
      </c>
      <c r="E1843" s="63"/>
      <c r="F1843" s="206" t="s">
        <v>2079</v>
      </c>
      <c r="G1843" s="63"/>
      <c r="H1843" s="63"/>
      <c r="I1843" s="163"/>
      <c r="J1843" s="63"/>
      <c r="K1843" s="63"/>
      <c r="L1843" s="61"/>
      <c r="M1843" s="207"/>
      <c r="N1843" s="42"/>
      <c r="O1843" s="42"/>
      <c r="P1843" s="42"/>
      <c r="Q1843" s="42"/>
      <c r="R1843" s="42"/>
      <c r="S1843" s="42"/>
      <c r="T1843" s="78"/>
      <c r="AT1843" s="24" t="s">
        <v>135</v>
      </c>
      <c r="AU1843" s="24" t="s">
        <v>134</v>
      </c>
    </row>
    <row r="1844" spans="2:65" s="1" customFormat="1" ht="22.5" customHeight="1">
      <c r="B1844" s="41"/>
      <c r="C1844" s="193" t="s">
        <v>2175</v>
      </c>
      <c r="D1844" s="193" t="s">
        <v>129</v>
      </c>
      <c r="E1844" s="194" t="s">
        <v>2081</v>
      </c>
      <c r="F1844" s="195" t="s">
        <v>2079</v>
      </c>
      <c r="G1844" s="196" t="s">
        <v>169</v>
      </c>
      <c r="H1844" s="197">
        <v>37</v>
      </c>
      <c r="I1844" s="198"/>
      <c r="J1844" s="199">
        <f>ROUND(I1844*H1844,2)</f>
        <v>0</v>
      </c>
      <c r="K1844" s="195" t="s">
        <v>21</v>
      </c>
      <c r="L1844" s="61"/>
      <c r="M1844" s="200" t="s">
        <v>21</v>
      </c>
      <c r="N1844" s="201" t="s">
        <v>42</v>
      </c>
      <c r="O1844" s="42"/>
      <c r="P1844" s="202">
        <f>O1844*H1844</f>
        <v>0</v>
      </c>
      <c r="Q1844" s="202">
        <v>0</v>
      </c>
      <c r="R1844" s="202">
        <f>Q1844*H1844</f>
        <v>0</v>
      </c>
      <c r="S1844" s="202">
        <v>0</v>
      </c>
      <c r="T1844" s="203">
        <f>S1844*H1844</f>
        <v>0</v>
      </c>
      <c r="AR1844" s="24" t="s">
        <v>161</v>
      </c>
      <c r="AT1844" s="24" t="s">
        <v>129</v>
      </c>
      <c r="AU1844" s="24" t="s">
        <v>134</v>
      </c>
      <c r="AY1844" s="24" t="s">
        <v>126</v>
      </c>
      <c r="BE1844" s="204">
        <f>IF(N1844="základní",J1844,0)</f>
        <v>0</v>
      </c>
      <c r="BF1844" s="204">
        <f>IF(N1844="snížená",J1844,0)</f>
        <v>0</v>
      </c>
      <c r="BG1844" s="204">
        <f>IF(N1844="zákl. přenesená",J1844,0)</f>
        <v>0</v>
      </c>
      <c r="BH1844" s="204">
        <f>IF(N1844="sníž. přenesená",J1844,0)</f>
        <v>0</v>
      </c>
      <c r="BI1844" s="204">
        <f>IF(N1844="nulová",J1844,0)</f>
        <v>0</v>
      </c>
      <c r="BJ1844" s="24" t="s">
        <v>134</v>
      </c>
      <c r="BK1844" s="204">
        <f>ROUND(I1844*H1844,2)</f>
        <v>0</v>
      </c>
      <c r="BL1844" s="24" t="s">
        <v>161</v>
      </c>
      <c r="BM1844" s="24" t="s">
        <v>2178</v>
      </c>
    </row>
    <row r="1845" spans="2:65" s="1" customFormat="1" ht="13.5">
      <c r="B1845" s="41"/>
      <c r="C1845" s="63"/>
      <c r="D1845" s="205" t="s">
        <v>135</v>
      </c>
      <c r="E1845" s="63"/>
      <c r="F1845" s="206" t="s">
        <v>2079</v>
      </c>
      <c r="G1845" s="63"/>
      <c r="H1845" s="63"/>
      <c r="I1845" s="163"/>
      <c r="J1845" s="63"/>
      <c r="K1845" s="63"/>
      <c r="L1845" s="61"/>
      <c r="M1845" s="207"/>
      <c r="N1845" s="42"/>
      <c r="O1845" s="42"/>
      <c r="P1845" s="42"/>
      <c r="Q1845" s="42"/>
      <c r="R1845" s="42"/>
      <c r="S1845" s="42"/>
      <c r="T1845" s="78"/>
      <c r="AT1845" s="24" t="s">
        <v>135</v>
      </c>
      <c r="AU1845" s="24" t="s">
        <v>134</v>
      </c>
    </row>
    <row r="1846" spans="2:65" s="1" customFormat="1" ht="22.5" customHeight="1">
      <c r="B1846" s="41"/>
      <c r="C1846" s="193" t="s">
        <v>1459</v>
      </c>
      <c r="D1846" s="193" t="s">
        <v>129</v>
      </c>
      <c r="E1846" s="194" t="s">
        <v>2084</v>
      </c>
      <c r="F1846" s="195" t="s">
        <v>2085</v>
      </c>
      <c r="G1846" s="196" t="s">
        <v>169</v>
      </c>
      <c r="H1846" s="197">
        <v>219.5</v>
      </c>
      <c r="I1846" s="198"/>
      <c r="J1846" s="199">
        <f>ROUND(I1846*H1846,2)</f>
        <v>0</v>
      </c>
      <c r="K1846" s="195" t="s">
        <v>160</v>
      </c>
      <c r="L1846" s="61"/>
      <c r="M1846" s="200" t="s">
        <v>21</v>
      </c>
      <c r="N1846" s="201" t="s">
        <v>42</v>
      </c>
      <c r="O1846" s="42"/>
      <c r="P1846" s="202">
        <f>O1846*H1846</f>
        <v>0</v>
      </c>
      <c r="Q1846" s="202">
        <v>0</v>
      </c>
      <c r="R1846" s="202">
        <f>Q1846*H1846</f>
        <v>0</v>
      </c>
      <c r="S1846" s="202">
        <v>0</v>
      </c>
      <c r="T1846" s="203">
        <f>S1846*H1846</f>
        <v>0</v>
      </c>
      <c r="AR1846" s="24" t="s">
        <v>161</v>
      </c>
      <c r="AT1846" s="24" t="s">
        <v>129</v>
      </c>
      <c r="AU1846" s="24" t="s">
        <v>134</v>
      </c>
      <c r="AY1846" s="24" t="s">
        <v>126</v>
      </c>
      <c r="BE1846" s="204">
        <f>IF(N1846="základní",J1846,0)</f>
        <v>0</v>
      </c>
      <c r="BF1846" s="204">
        <f>IF(N1846="snížená",J1846,0)</f>
        <v>0</v>
      </c>
      <c r="BG1846" s="204">
        <f>IF(N1846="zákl. přenesená",J1846,0)</f>
        <v>0</v>
      </c>
      <c r="BH1846" s="204">
        <f>IF(N1846="sníž. přenesená",J1846,0)</f>
        <v>0</v>
      </c>
      <c r="BI1846" s="204">
        <f>IF(N1846="nulová",J1846,0)</f>
        <v>0</v>
      </c>
      <c r="BJ1846" s="24" t="s">
        <v>134</v>
      </c>
      <c r="BK1846" s="204">
        <f>ROUND(I1846*H1846,2)</f>
        <v>0</v>
      </c>
      <c r="BL1846" s="24" t="s">
        <v>161</v>
      </c>
      <c r="BM1846" s="24" t="s">
        <v>2181</v>
      </c>
    </row>
    <row r="1847" spans="2:65" s="1" customFormat="1" ht="27">
      <c r="B1847" s="41"/>
      <c r="C1847" s="63"/>
      <c r="D1847" s="208" t="s">
        <v>135</v>
      </c>
      <c r="E1847" s="63"/>
      <c r="F1847" s="209" t="s">
        <v>2087</v>
      </c>
      <c r="G1847" s="63"/>
      <c r="H1847" s="63"/>
      <c r="I1847" s="163"/>
      <c r="J1847" s="63"/>
      <c r="K1847" s="63"/>
      <c r="L1847" s="61"/>
      <c r="M1847" s="207"/>
      <c r="N1847" s="42"/>
      <c r="O1847" s="42"/>
      <c r="P1847" s="42"/>
      <c r="Q1847" s="42"/>
      <c r="R1847" s="42"/>
      <c r="S1847" s="42"/>
      <c r="T1847" s="78"/>
      <c r="AT1847" s="24" t="s">
        <v>135</v>
      </c>
      <c r="AU1847" s="24" t="s">
        <v>134</v>
      </c>
    </row>
    <row r="1848" spans="2:65" s="1" customFormat="1" ht="81">
      <c r="B1848" s="41"/>
      <c r="C1848" s="63"/>
      <c r="D1848" s="205" t="s">
        <v>299</v>
      </c>
      <c r="E1848" s="63"/>
      <c r="F1848" s="235" t="s">
        <v>2088</v>
      </c>
      <c r="G1848" s="63"/>
      <c r="H1848" s="63"/>
      <c r="I1848" s="163"/>
      <c r="J1848" s="63"/>
      <c r="K1848" s="63"/>
      <c r="L1848" s="61"/>
      <c r="M1848" s="207"/>
      <c r="N1848" s="42"/>
      <c r="O1848" s="42"/>
      <c r="P1848" s="42"/>
      <c r="Q1848" s="42"/>
      <c r="R1848" s="42"/>
      <c r="S1848" s="42"/>
      <c r="T1848" s="78"/>
      <c r="AT1848" s="24" t="s">
        <v>299</v>
      </c>
      <c r="AU1848" s="24" t="s">
        <v>134</v>
      </c>
    </row>
    <row r="1849" spans="2:65" s="1" customFormat="1" ht="22.5" customHeight="1">
      <c r="B1849" s="41"/>
      <c r="C1849" s="193" t="s">
        <v>2182</v>
      </c>
      <c r="D1849" s="193" t="s">
        <v>129</v>
      </c>
      <c r="E1849" s="194" t="s">
        <v>2089</v>
      </c>
      <c r="F1849" s="195" t="s">
        <v>2090</v>
      </c>
      <c r="G1849" s="196" t="s">
        <v>132</v>
      </c>
      <c r="H1849" s="197">
        <v>1</v>
      </c>
      <c r="I1849" s="198"/>
      <c r="J1849" s="199">
        <f>ROUND(I1849*H1849,2)</f>
        <v>0</v>
      </c>
      <c r="K1849" s="195" t="s">
        <v>21</v>
      </c>
      <c r="L1849" s="61"/>
      <c r="M1849" s="200" t="s">
        <v>21</v>
      </c>
      <c r="N1849" s="201" t="s">
        <v>42</v>
      </c>
      <c r="O1849" s="42"/>
      <c r="P1849" s="202">
        <f>O1849*H1849</f>
        <v>0</v>
      </c>
      <c r="Q1849" s="202">
        <v>0</v>
      </c>
      <c r="R1849" s="202">
        <f>Q1849*H1849</f>
        <v>0</v>
      </c>
      <c r="S1849" s="202">
        <v>0</v>
      </c>
      <c r="T1849" s="203">
        <f>S1849*H1849</f>
        <v>0</v>
      </c>
      <c r="AR1849" s="24" t="s">
        <v>161</v>
      </c>
      <c r="AT1849" s="24" t="s">
        <v>129</v>
      </c>
      <c r="AU1849" s="24" t="s">
        <v>134</v>
      </c>
      <c r="AY1849" s="24" t="s">
        <v>126</v>
      </c>
      <c r="BE1849" s="204">
        <f>IF(N1849="základní",J1849,0)</f>
        <v>0</v>
      </c>
      <c r="BF1849" s="204">
        <f>IF(N1849="snížená",J1849,0)</f>
        <v>0</v>
      </c>
      <c r="BG1849" s="204">
        <f>IF(N1849="zákl. přenesená",J1849,0)</f>
        <v>0</v>
      </c>
      <c r="BH1849" s="204">
        <f>IF(N1849="sníž. přenesená",J1849,0)</f>
        <v>0</v>
      </c>
      <c r="BI1849" s="204">
        <f>IF(N1849="nulová",J1849,0)</f>
        <v>0</v>
      </c>
      <c r="BJ1849" s="24" t="s">
        <v>134</v>
      </c>
      <c r="BK1849" s="204">
        <f>ROUND(I1849*H1849,2)</f>
        <v>0</v>
      </c>
      <c r="BL1849" s="24" t="s">
        <v>161</v>
      </c>
      <c r="BM1849" s="24" t="s">
        <v>2185</v>
      </c>
    </row>
    <row r="1850" spans="2:65" s="1" customFormat="1" ht="13.5">
      <c r="B1850" s="41"/>
      <c r="C1850" s="63"/>
      <c r="D1850" s="205" t="s">
        <v>135</v>
      </c>
      <c r="E1850" s="63"/>
      <c r="F1850" s="206" t="s">
        <v>2090</v>
      </c>
      <c r="G1850" s="63"/>
      <c r="H1850" s="63"/>
      <c r="I1850" s="163"/>
      <c r="J1850" s="63"/>
      <c r="K1850" s="63"/>
      <c r="L1850" s="61"/>
      <c r="M1850" s="207"/>
      <c r="N1850" s="42"/>
      <c r="O1850" s="42"/>
      <c r="P1850" s="42"/>
      <c r="Q1850" s="42"/>
      <c r="R1850" s="42"/>
      <c r="S1850" s="42"/>
      <c r="T1850" s="78"/>
      <c r="AT1850" s="24" t="s">
        <v>135</v>
      </c>
      <c r="AU1850" s="24" t="s">
        <v>134</v>
      </c>
    </row>
    <row r="1851" spans="2:65" s="1" customFormat="1" ht="22.5" customHeight="1">
      <c r="B1851" s="41"/>
      <c r="C1851" s="193" t="s">
        <v>1463</v>
      </c>
      <c r="D1851" s="193" t="s">
        <v>129</v>
      </c>
      <c r="E1851" s="194" t="s">
        <v>2096</v>
      </c>
      <c r="F1851" s="195" t="s">
        <v>2097</v>
      </c>
      <c r="G1851" s="196" t="s">
        <v>380</v>
      </c>
      <c r="H1851" s="197">
        <v>1.2</v>
      </c>
      <c r="I1851" s="198"/>
      <c r="J1851" s="199">
        <f>ROUND(I1851*H1851,2)</f>
        <v>0</v>
      </c>
      <c r="K1851" s="195" t="s">
        <v>160</v>
      </c>
      <c r="L1851" s="61"/>
      <c r="M1851" s="200" t="s">
        <v>21</v>
      </c>
      <c r="N1851" s="201" t="s">
        <v>42</v>
      </c>
      <c r="O1851" s="42"/>
      <c r="P1851" s="202">
        <f>O1851*H1851</f>
        <v>0</v>
      </c>
      <c r="Q1851" s="202">
        <v>0</v>
      </c>
      <c r="R1851" s="202">
        <f>Q1851*H1851</f>
        <v>0</v>
      </c>
      <c r="S1851" s="202">
        <v>0</v>
      </c>
      <c r="T1851" s="203">
        <f>S1851*H1851</f>
        <v>0</v>
      </c>
      <c r="AR1851" s="24" t="s">
        <v>161</v>
      </c>
      <c r="AT1851" s="24" t="s">
        <v>129</v>
      </c>
      <c r="AU1851" s="24" t="s">
        <v>134</v>
      </c>
      <c r="AY1851" s="24" t="s">
        <v>126</v>
      </c>
      <c r="BE1851" s="204">
        <f>IF(N1851="základní",J1851,0)</f>
        <v>0</v>
      </c>
      <c r="BF1851" s="204">
        <f>IF(N1851="snížená",J1851,0)</f>
        <v>0</v>
      </c>
      <c r="BG1851" s="204">
        <f>IF(N1851="zákl. přenesená",J1851,0)</f>
        <v>0</v>
      </c>
      <c r="BH1851" s="204">
        <f>IF(N1851="sníž. přenesená",J1851,0)</f>
        <v>0</v>
      </c>
      <c r="BI1851" s="204">
        <f>IF(N1851="nulová",J1851,0)</f>
        <v>0</v>
      </c>
      <c r="BJ1851" s="24" t="s">
        <v>134</v>
      </c>
      <c r="BK1851" s="204">
        <f>ROUND(I1851*H1851,2)</f>
        <v>0</v>
      </c>
      <c r="BL1851" s="24" t="s">
        <v>161</v>
      </c>
      <c r="BM1851" s="24" t="s">
        <v>2188</v>
      </c>
    </row>
    <row r="1852" spans="2:65" s="1" customFormat="1" ht="27">
      <c r="B1852" s="41"/>
      <c r="C1852" s="63"/>
      <c r="D1852" s="208" t="s">
        <v>135</v>
      </c>
      <c r="E1852" s="63"/>
      <c r="F1852" s="209" t="s">
        <v>2099</v>
      </c>
      <c r="G1852" s="63"/>
      <c r="H1852" s="63"/>
      <c r="I1852" s="163"/>
      <c r="J1852" s="63"/>
      <c r="K1852" s="63"/>
      <c r="L1852" s="61"/>
      <c r="M1852" s="207"/>
      <c r="N1852" s="42"/>
      <c r="O1852" s="42"/>
      <c r="P1852" s="42"/>
      <c r="Q1852" s="42"/>
      <c r="R1852" s="42"/>
      <c r="S1852" s="42"/>
      <c r="T1852" s="78"/>
      <c r="AT1852" s="24" t="s">
        <v>135</v>
      </c>
      <c r="AU1852" s="24" t="s">
        <v>134</v>
      </c>
    </row>
    <row r="1853" spans="2:65" s="1" customFormat="1" ht="121.5">
      <c r="B1853" s="41"/>
      <c r="C1853" s="63"/>
      <c r="D1853" s="208" t="s">
        <v>299</v>
      </c>
      <c r="E1853" s="63"/>
      <c r="F1853" s="236" t="s">
        <v>1894</v>
      </c>
      <c r="G1853" s="63"/>
      <c r="H1853" s="63"/>
      <c r="I1853" s="163"/>
      <c r="J1853" s="63"/>
      <c r="K1853" s="63"/>
      <c r="L1853" s="61"/>
      <c r="M1853" s="207"/>
      <c r="N1853" s="42"/>
      <c r="O1853" s="42"/>
      <c r="P1853" s="42"/>
      <c r="Q1853" s="42"/>
      <c r="R1853" s="42"/>
      <c r="S1853" s="42"/>
      <c r="T1853" s="78"/>
      <c r="AT1853" s="24" t="s">
        <v>299</v>
      </c>
      <c r="AU1853" s="24" t="s">
        <v>134</v>
      </c>
    </row>
    <row r="1854" spans="2:65" s="10" customFormat="1" ht="29.85" customHeight="1">
      <c r="B1854" s="176"/>
      <c r="C1854" s="177"/>
      <c r="D1854" s="190" t="s">
        <v>69</v>
      </c>
      <c r="E1854" s="191" t="s">
        <v>2100</v>
      </c>
      <c r="F1854" s="191" t="s">
        <v>2101</v>
      </c>
      <c r="G1854" s="177"/>
      <c r="H1854" s="177"/>
      <c r="I1854" s="180"/>
      <c r="J1854" s="192">
        <f>BK1854</f>
        <v>0</v>
      </c>
      <c r="K1854" s="177"/>
      <c r="L1854" s="182"/>
      <c r="M1854" s="183"/>
      <c r="N1854" s="184"/>
      <c r="O1854" s="184"/>
      <c r="P1854" s="185">
        <f>SUM(P1855:P1885)</f>
        <v>0</v>
      </c>
      <c r="Q1854" s="184"/>
      <c r="R1854" s="185">
        <f>SUM(R1855:R1885)</f>
        <v>0</v>
      </c>
      <c r="S1854" s="184"/>
      <c r="T1854" s="186">
        <f>SUM(T1855:T1885)</f>
        <v>0</v>
      </c>
      <c r="AR1854" s="187" t="s">
        <v>134</v>
      </c>
      <c r="AT1854" s="188" t="s">
        <v>69</v>
      </c>
      <c r="AU1854" s="188" t="s">
        <v>78</v>
      </c>
      <c r="AY1854" s="187" t="s">
        <v>126</v>
      </c>
      <c r="BK1854" s="189">
        <f>SUM(BK1855:BK1885)</f>
        <v>0</v>
      </c>
    </row>
    <row r="1855" spans="2:65" s="1" customFormat="1" ht="22.5" customHeight="1">
      <c r="B1855" s="41"/>
      <c r="C1855" s="193" t="s">
        <v>2190</v>
      </c>
      <c r="D1855" s="193" t="s">
        <v>129</v>
      </c>
      <c r="E1855" s="194" t="s">
        <v>7544</v>
      </c>
      <c r="F1855" s="195" t="s">
        <v>7545</v>
      </c>
      <c r="G1855" s="196" t="s">
        <v>1489</v>
      </c>
      <c r="H1855" s="197">
        <v>2</v>
      </c>
      <c r="I1855" s="198"/>
      <c r="J1855" s="199">
        <f>ROUND(I1855*H1855,2)</f>
        <v>0</v>
      </c>
      <c r="K1855" s="195" t="s">
        <v>21</v>
      </c>
      <c r="L1855" s="61"/>
      <c r="M1855" s="200" t="s">
        <v>21</v>
      </c>
      <c r="N1855" s="201" t="s">
        <v>42</v>
      </c>
      <c r="O1855" s="42"/>
      <c r="P1855" s="202">
        <f>O1855*H1855</f>
        <v>0</v>
      </c>
      <c r="Q1855" s="202">
        <v>0</v>
      </c>
      <c r="R1855" s="202">
        <f>Q1855*H1855</f>
        <v>0</v>
      </c>
      <c r="S1855" s="202">
        <v>0</v>
      </c>
      <c r="T1855" s="203">
        <f>S1855*H1855</f>
        <v>0</v>
      </c>
      <c r="AR1855" s="24" t="s">
        <v>161</v>
      </c>
      <c r="AT1855" s="24" t="s">
        <v>129</v>
      </c>
      <c r="AU1855" s="24" t="s">
        <v>134</v>
      </c>
      <c r="AY1855" s="24" t="s">
        <v>126</v>
      </c>
      <c r="BE1855" s="204">
        <f>IF(N1855="základní",J1855,0)</f>
        <v>0</v>
      </c>
      <c r="BF1855" s="204">
        <f>IF(N1855="snížená",J1855,0)</f>
        <v>0</v>
      </c>
      <c r="BG1855" s="204">
        <f>IF(N1855="zákl. přenesená",J1855,0)</f>
        <v>0</v>
      </c>
      <c r="BH1855" s="204">
        <f>IF(N1855="sníž. přenesená",J1855,0)</f>
        <v>0</v>
      </c>
      <c r="BI1855" s="204">
        <f>IF(N1855="nulová",J1855,0)</f>
        <v>0</v>
      </c>
      <c r="BJ1855" s="24" t="s">
        <v>134</v>
      </c>
      <c r="BK1855" s="204">
        <f>ROUND(I1855*H1855,2)</f>
        <v>0</v>
      </c>
      <c r="BL1855" s="24" t="s">
        <v>161</v>
      </c>
      <c r="BM1855" s="24" t="s">
        <v>2193</v>
      </c>
    </row>
    <row r="1856" spans="2:65" s="1" customFormat="1" ht="13.5">
      <c r="B1856" s="41"/>
      <c r="C1856" s="63"/>
      <c r="D1856" s="205" t="s">
        <v>135</v>
      </c>
      <c r="E1856" s="63"/>
      <c r="F1856" s="206" t="s">
        <v>7546</v>
      </c>
      <c r="G1856" s="63"/>
      <c r="H1856" s="63"/>
      <c r="I1856" s="163"/>
      <c r="J1856" s="63"/>
      <c r="K1856" s="63"/>
      <c r="L1856" s="61"/>
      <c r="M1856" s="207"/>
      <c r="N1856" s="42"/>
      <c r="O1856" s="42"/>
      <c r="P1856" s="42"/>
      <c r="Q1856" s="42"/>
      <c r="R1856" s="42"/>
      <c r="S1856" s="42"/>
      <c r="T1856" s="78"/>
      <c r="AT1856" s="24" t="s">
        <v>135</v>
      </c>
      <c r="AU1856" s="24" t="s">
        <v>134</v>
      </c>
    </row>
    <row r="1857" spans="2:65" s="1" customFormat="1" ht="22.5" customHeight="1">
      <c r="B1857" s="41"/>
      <c r="C1857" s="193" t="s">
        <v>1468</v>
      </c>
      <c r="D1857" s="193" t="s">
        <v>129</v>
      </c>
      <c r="E1857" s="194" t="s">
        <v>2128</v>
      </c>
      <c r="F1857" s="195" t="s">
        <v>2129</v>
      </c>
      <c r="G1857" s="196" t="s">
        <v>1489</v>
      </c>
      <c r="H1857" s="197">
        <v>3</v>
      </c>
      <c r="I1857" s="198"/>
      <c r="J1857" s="199">
        <f>ROUND(I1857*H1857,2)</f>
        <v>0</v>
      </c>
      <c r="K1857" s="195" t="s">
        <v>21</v>
      </c>
      <c r="L1857" s="61"/>
      <c r="M1857" s="200" t="s">
        <v>21</v>
      </c>
      <c r="N1857" s="201" t="s">
        <v>42</v>
      </c>
      <c r="O1857" s="42"/>
      <c r="P1857" s="202">
        <f>O1857*H1857</f>
        <v>0</v>
      </c>
      <c r="Q1857" s="202">
        <v>0</v>
      </c>
      <c r="R1857" s="202">
        <f>Q1857*H1857</f>
        <v>0</v>
      </c>
      <c r="S1857" s="202">
        <v>0</v>
      </c>
      <c r="T1857" s="203">
        <f>S1857*H1857</f>
        <v>0</v>
      </c>
      <c r="AR1857" s="24" t="s">
        <v>161</v>
      </c>
      <c r="AT1857" s="24" t="s">
        <v>129</v>
      </c>
      <c r="AU1857" s="24" t="s">
        <v>134</v>
      </c>
      <c r="AY1857" s="24" t="s">
        <v>126</v>
      </c>
      <c r="BE1857" s="204">
        <f>IF(N1857="základní",J1857,0)</f>
        <v>0</v>
      </c>
      <c r="BF1857" s="204">
        <f>IF(N1857="snížená",J1857,0)</f>
        <v>0</v>
      </c>
      <c r="BG1857" s="204">
        <f>IF(N1857="zákl. přenesená",J1857,0)</f>
        <v>0</v>
      </c>
      <c r="BH1857" s="204">
        <f>IF(N1857="sníž. přenesená",J1857,0)</f>
        <v>0</v>
      </c>
      <c r="BI1857" s="204">
        <f>IF(N1857="nulová",J1857,0)</f>
        <v>0</v>
      </c>
      <c r="BJ1857" s="24" t="s">
        <v>134</v>
      </c>
      <c r="BK1857" s="204">
        <f>ROUND(I1857*H1857,2)</f>
        <v>0</v>
      </c>
      <c r="BL1857" s="24" t="s">
        <v>161</v>
      </c>
      <c r="BM1857" s="24" t="s">
        <v>2196</v>
      </c>
    </row>
    <row r="1858" spans="2:65" s="1" customFormat="1" ht="13.5">
      <c r="B1858" s="41"/>
      <c r="C1858" s="63"/>
      <c r="D1858" s="205" t="s">
        <v>135</v>
      </c>
      <c r="E1858" s="63"/>
      <c r="F1858" s="206" t="s">
        <v>7547</v>
      </c>
      <c r="G1858" s="63"/>
      <c r="H1858" s="63"/>
      <c r="I1858" s="163"/>
      <c r="J1858" s="63"/>
      <c r="K1858" s="63"/>
      <c r="L1858" s="61"/>
      <c r="M1858" s="207"/>
      <c r="N1858" s="42"/>
      <c r="O1858" s="42"/>
      <c r="P1858" s="42"/>
      <c r="Q1858" s="42"/>
      <c r="R1858" s="42"/>
      <c r="S1858" s="42"/>
      <c r="T1858" s="78"/>
      <c r="AT1858" s="24" t="s">
        <v>135</v>
      </c>
      <c r="AU1858" s="24" t="s">
        <v>134</v>
      </c>
    </row>
    <row r="1859" spans="2:65" s="1" customFormat="1" ht="22.5" customHeight="1">
      <c r="B1859" s="41"/>
      <c r="C1859" s="193" t="s">
        <v>2198</v>
      </c>
      <c r="D1859" s="193" t="s">
        <v>129</v>
      </c>
      <c r="E1859" s="194" t="s">
        <v>2132</v>
      </c>
      <c r="F1859" s="195" t="s">
        <v>2133</v>
      </c>
      <c r="G1859" s="196" t="s">
        <v>1489</v>
      </c>
      <c r="H1859" s="197">
        <v>1</v>
      </c>
      <c r="I1859" s="198"/>
      <c r="J1859" s="199">
        <f>ROUND(I1859*H1859,2)</f>
        <v>0</v>
      </c>
      <c r="K1859" s="195" t="s">
        <v>21</v>
      </c>
      <c r="L1859" s="61"/>
      <c r="M1859" s="200" t="s">
        <v>21</v>
      </c>
      <c r="N1859" s="201" t="s">
        <v>42</v>
      </c>
      <c r="O1859" s="42"/>
      <c r="P1859" s="202">
        <f>O1859*H1859</f>
        <v>0</v>
      </c>
      <c r="Q1859" s="202">
        <v>0</v>
      </c>
      <c r="R1859" s="202">
        <f>Q1859*H1859</f>
        <v>0</v>
      </c>
      <c r="S1859" s="202">
        <v>0</v>
      </c>
      <c r="T1859" s="203">
        <f>S1859*H1859</f>
        <v>0</v>
      </c>
      <c r="AR1859" s="24" t="s">
        <v>161</v>
      </c>
      <c r="AT1859" s="24" t="s">
        <v>129</v>
      </c>
      <c r="AU1859" s="24" t="s">
        <v>134</v>
      </c>
      <c r="AY1859" s="24" t="s">
        <v>126</v>
      </c>
      <c r="BE1859" s="204">
        <f>IF(N1859="základní",J1859,0)</f>
        <v>0</v>
      </c>
      <c r="BF1859" s="204">
        <f>IF(N1859="snížená",J1859,0)</f>
        <v>0</v>
      </c>
      <c r="BG1859" s="204">
        <f>IF(N1859="zákl. přenesená",J1859,0)</f>
        <v>0</v>
      </c>
      <c r="BH1859" s="204">
        <f>IF(N1859="sníž. přenesená",J1859,0)</f>
        <v>0</v>
      </c>
      <c r="BI1859" s="204">
        <f>IF(N1859="nulová",J1859,0)</f>
        <v>0</v>
      </c>
      <c r="BJ1859" s="24" t="s">
        <v>134</v>
      </c>
      <c r="BK1859" s="204">
        <f>ROUND(I1859*H1859,2)</f>
        <v>0</v>
      </c>
      <c r="BL1859" s="24" t="s">
        <v>161</v>
      </c>
      <c r="BM1859" s="24" t="s">
        <v>2202</v>
      </c>
    </row>
    <row r="1860" spans="2:65" s="1" customFormat="1" ht="13.5">
      <c r="B1860" s="41"/>
      <c r="C1860" s="63"/>
      <c r="D1860" s="205" t="s">
        <v>135</v>
      </c>
      <c r="E1860" s="63"/>
      <c r="F1860" s="206" t="s">
        <v>7548</v>
      </c>
      <c r="G1860" s="63"/>
      <c r="H1860" s="63"/>
      <c r="I1860" s="163"/>
      <c r="J1860" s="63"/>
      <c r="K1860" s="63"/>
      <c r="L1860" s="61"/>
      <c r="M1860" s="207"/>
      <c r="N1860" s="42"/>
      <c r="O1860" s="42"/>
      <c r="P1860" s="42"/>
      <c r="Q1860" s="42"/>
      <c r="R1860" s="42"/>
      <c r="S1860" s="42"/>
      <c r="T1860" s="78"/>
      <c r="AT1860" s="24" t="s">
        <v>135</v>
      </c>
      <c r="AU1860" s="24" t="s">
        <v>134</v>
      </c>
    </row>
    <row r="1861" spans="2:65" s="1" customFormat="1" ht="22.5" customHeight="1">
      <c r="B1861" s="41"/>
      <c r="C1861" s="193" t="s">
        <v>1475</v>
      </c>
      <c r="D1861" s="193" t="s">
        <v>129</v>
      </c>
      <c r="E1861" s="194" t="s">
        <v>2142</v>
      </c>
      <c r="F1861" s="195" t="s">
        <v>2143</v>
      </c>
      <c r="G1861" s="196" t="s">
        <v>1489</v>
      </c>
      <c r="H1861" s="197">
        <v>6</v>
      </c>
      <c r="I1861" s="198"/>
      <c r="J1861" s="199">
        <f>ROUND(I1861*H1861,2)</f>
        <v>0</v>
      </c>
      <c r="K1861" s="195" t="s">
        <v>21</v>
      </c>
      <c r="L1861" s="61"/>
      <c r="M1861" s="200" t="s">
        <v>21</v>
      </c>
      <c r="N1861" s="201" t="s">
        <v>42</v>
      </c>
      <c r="O1861" s="42"/>
      <c r="P1861" s="202">
        <f>O1861*H1861</f>
        <v>0</v>
      </c>
      <c r="Q1861" s="202">
        <v>0</v>
      </c>
      <c r="R1861" s="202">
        <f>Q1861*H1861</f>
        <v>0</v>
      </c>
      <c r="S1861" s="202">
        <v>0</v>
      </c>
      <c r="T1861" s="203">
        <f>S1861*H1861</f>
        <v>0</v>
      </c>
      <c r="AR1861" s="24" t="s">
        <v>161</v>
      </c>
      <c r="AT1861" s="24" t="s">
        <v>129</v>
      </c>
      <c r="AU1861" s="24" t="s">
        <v>134</v>
      </c>
      <c r="AY1861" s="24" t="s">
        <v>126</v>
      </c>
      <c r="BE1861" s="204">
        <f>IF(N1861="základní",J1861,0)</f>
        <v>0</v>
      </c>
      <c r="BF1861" s="204">
        <f>IF(N1861="snížená",J1861,0)</f>
        <v>0</v>
      </c>
      <c r="BG1861" s="204">
        <f>IF(N1861="zákl. přenesená",J1861,0)</f>
        <v>0</v>
      </c>
      <c r="BH1861" s="204">
        <f>IF(N1861="sníž. přenesená",J1861,0)</f>
        <v>0</v>
      </c>
      <c r="BI1861" s="204">
        <f>IF(N1861="nulová",J1861,0)</f>
        <v>0</v>
      </c>
      <c r="BJ1861" s="24" t="s">
        <v>134</v>
      </c>
      <c r="BK1861" s="204">
        <f>ROUND(I1861*H1861,2)</f>
        <v>0</v>
      </c>
      <c r="BL1861" s="24" t="s">
        <v>161</v>
      </c>
      <c r="BM1861" s="24" t="s">
        <v>2205</v>
      </c>
    </row>
    <row r="1862" spans="2:65" s="1" customFormat="1" ht="13.5">
      <c r="B1862" s="41"/>
      <c r="C1862" s="63"/>
      <c r="D1862" s="205" t="s">
        <v>135</v>
      </c>
      <c r="E1862" s="63"/>
      <c r="F1862" s="206" t="s">
        <v>2143</v>
      </c>
      <c r="G1862" s="63"/>
      <c r="H1862" s="63"/>
      <c r="I1862" s="163"/>
      <c r="J1862" s="63"/>
      <c r="K1862" s="63"/>
      <c r="L1862" s="61"/>
      <c r="M1862" s="207"/>
      <c r="N1862" s="42"/>
      <c r="O1862" s="42"/>
      <c r="P1862" s="42"/>
      <c r="Q1862" s="42"/>
      <c r="R1862" s="42"/>
      <c r="S1862" s="42"/>
      <c r="T1862" s="78"/>
      <c r="AT1862" s="24" t="s">
        <v>135</v>
      </c>
      <c r="AU1862" s="24" t="s">
        <v>134</v>
      </c>
    </row>
    <row r="1863" spans="2:65" s="1" customFormat="1" ht="22.5" customHeight="1">
      <c r="B1863" s="41"/>
      <c r="C1863" s="193" t="s">
        <v>2207</v>
      </c>
      <c r="D1863" s="193" t="s">
        <v>129</v>
      </c>
      <c r="E1863" s="194" t="s">
        <v>7549</v>
      </c>
      <c r="F1863" s="195" t="s">
        <v>7550</v>
      </c>
      <c r="G1863" s="196" t="s">
        <v>1489</v>
      </c>
      <c r="H1863" s="197">
        <v>1</v>
      </c>
      <c r="I1863" s="198"/>
      <c r="J1863" s="199">
        <f>ROUND(I1863*H1863,2)</f>
        <v>0</v>
      </c>
      <c r="K1863" s="195" t="s">
        <v>21</v>
      </c>
      <c r="L1863" s="61"/>
      <c r="M1863" s="200" t="s">
        <v>21</v>
      </c>
      <c r="N1863" s="201" t="s">
        <v>42</v>
      </c>
      <c r="O1863" s="42"/>
      <c r="P1863" s="202">
        <f>O1863*H1863</f>
        <v>0</v>
      </c>
      <c r="Q1863" s="202">
        <v>0</v>
      </c>
      <c r="R1863" s="202">
        <f>Q1863*H1863</f>
        <v>0</v>
      </c>
      <c r="S1863" s="202">
        <v>0</v>
      </c>
      <c r="T1863" s="203">
        <f>S1863*H1863</f>
        <v>0</v>
      </c>
      <c r="AR1863" s="24" t="s">
        <v>161</v>
      </c>
      <c r="AT1863" s="24" t="s">
        <v>129</v>
      </c>
      <c r="AU1863" s="24" t="s">
        <v>134</v>
      </c>
      <c r="AY1863" s="24" t="s">
        <v>126</v>
      </c>
      <c r="BE1863" s="204">
        <f>IF(N1863="základní",J1863,0)</f>
        <v>0</v>
      </c>
      <c r="BF1863" s="204">
        <f>IF(N1863="snížená",J1863,0)</f>
        <v>0</v>
      </c>
      <c r="BG1863" s="204">
        <f>IF(N1863="zákl. přenesená",J1863,0)</f>
        <v>0</v>
      </c>
      <c r="BH1863" s="204">
        <f>IF(N1863="sníž. přenesená",J1863,0)</f>
        <v>0</v>
      </c>
      <c r="BI1863" s="204">
        <f>IF(N1863="nulová",J1863,0)</f>
        <v>0</v>
      </c>
      <c r="BJ1863" s="24" t="s">
        <v>134</v>
      </c>
      <c r="BK1863" s="204">
        <f>ROUND(I1863*H1863,2)</f>
        <v>0</v>
      </c>
      <c r="BL1863" s="24" t="s">
        <v>161</v>
      </c>
      <c r="BM1863" s="24" t="s">
        <v>2210</v>
      </c>
    </row>
    <row r="1864" spans="2:65" s="1" customFormat="1" ht="13.5">
      <c r="B1864" s="41"/>
      <c r="C1864" s="63"/>
      <c r="D1864" s="205" t="s">
        <v>135</v>
      </c>
      <c r="E1864" s="63"/>
      <c r="F1864" s="206" t="s">
        <v>7550</v>
      </c>
      <c r="G1864" s="63"/>
      <c r="H1864" s="63"/>
      <c r="I1864" s="163"/>
      <c r="J1864" s="63"/>
      <c r="K1864" s="63"/>
      <c r="L1864" s="61"/>
      <c r="M1864" s="207"/>
      <c r="N1864" s="42"/>
      <c r="O1864" s="42"/>
      <c r="P1864" s="42"/>
      <c r="Q1864" s="42"/>
      <c r="R1864" s="42"/>
      <c r="S1864" s="42"/>
      <c r="T1864" s="78"/>
      <c r="AT1864" s="24" t="s">
        <v>135</v>
      </c>
      <c r="AU1864" s="24" t="s">
        <v>134</v>
      </c>
    </row>
    <row r="1865" spans="2:65" s="1" customFormat="1" ht="22.5" customHeight="1">
      <c r="B1865" s="41"/>
      <c r="C1865" s="193" t="s">
        <v>1479</v>
      </c>
      <c r="D1865" s="193" t="s">
        <v>129</v>
      </c>
      <c r="E1865" s="194" t="s">
        <v>2153</v>
      </c>
      <c r="F1865" s="195" t="s">
        <v>7551</v>
      </c>
      <c r="G1865" s="196" t="s">
        <v>489</v>
      </c>
      <c r="H1865" s="197">
        <v>3</v>
      </c>
      <c r="I1865" s="198"/>
      <c r="J1865" s="199">
        <f>ROUND(I1865*H1865,2)</f>
        <v>0</v>
      </c>
      <c r="K1865" s="195" t="s">
        <v>21</v>
      </c>
      <c r="L1865" s="61"/>
      <c r="M1865" s="200" t="s">
        <v>21</v>
      </c>
      <c r="N1865" s="201" t="s">
        <v>42</v>
      </c>
      <c r="O1865" s="42"/>
      <c r="P1865" s="202">
        <f>O1865*H1865</f>
        <v>0</v>
      </c>
      <c r="Q1865" s="202">
        <v>0</v>
      </c>
      <c r="R1865" s="202">
        <f>Q1865*H1865</f>
        <v>0</v>
      </c>
      <c r="S1865" s="202">
        <v>0</v>
      </c>
      <c r="T1865" s="203">
        <f>S1865*H1865</f>
        <v>0</v>
      </c>
      <c r="AR1865" s="24" t="s">
        <v>161</v>
      </c>
      <c r="AT1865" s="24" t="s">
        <v>129</v>
      </c>
      <c r="AU1865" s="24" t="s">
        <v>134</v>
      </c>
      <c r="AY1865" s="24" t="s">
        <v>126</v>
      </c>
      <c r="BE1865" s="204">
        <f>IF(N1865="základní",J1865,0)</f>
        <v>0</v>
      </c>
      <c r="BF1865" s="204">
        <f>IF(N1865="snížená",J1865,0)</f>
        <v>0</v>
      </c>
      <c r="BG1865" s="204">
        <f>IF(N1865="zákl. přenesená",J1865,0)</f>
        <v>0</v>
      </c>
      <c r="BH1865" s="204">
        <f>IF(N1865="sníž. přenesená",J1865,0)</f>
        <v>0</v>
      </c>
      <c r="BI1865" s="204">
        <f>IF(N1865="nulová",J1865,0)</f>
        <v>0</v>
      </c>
      <c r="BJ1865" s="24" t="s">
        <v>134</v>
      </c>
      <c r="BK1865" s="204">
        <f>ROUND(I1865*H1865,2)</f>
        <v>0</v>
      </c>
      <c r="BL1865" s="24" t="s">
        <v>161</v>
      </c>
      <c r="BM1865" s="24" t="s">
        <v>2214</v>
      </c>
    </row>
    <row r="1866" spans="2:65" s="1" customFormat="1" ht="13.5">
      <c r="B1866" s="41"/>
      <c r="C1866" s="63"/>
      <c r="D1866" s="205" t="s">
        <v>135</v>
      </c>
      <c r="E1866" s="63"/>
      <c r="F1866" s="206" t="s">
        <v>7551</v>
      </c>
      <c r="G1866" s="63"/>
      <c r="H1866" s="63"/>
      <c r="I1866" s="163"/>
      <c r="J1866" s="63"/>
      <c r="K1866" s="63"/>
      <c r="L1866" s="61"/>
      <c r="M1866" s="207"/>
      <c r="N1866" s="42"/>
      <c r="O1866" s="42"/>
      <c r="P1866" s="42"/>
      <c r="Q1866" s="42"/>
      <c r="R1866" s="42"/>
      <c r="S1866" s="42"/>
      <c r="T1866" s="78"/>
      <c r="AT1866" s="24" t="s">
        <v>135</v>
      </c>
      <c r="AU1866" s="24" t="s">
        <v>134</v>
      </c>
    </row>
    <row r="1867" spans="2:65" s="1" customFormat="1" ht="22.5" customHeight="1">
      <c r="B1867" s="41"/>
      <c r="C1867" s="193" t="s">
        <v>2217</v>
      </c>
      <c r="D1867" s="193" t="s">
        <v>129</v>
      </c>
      <c r="E1867" s="194" t="s">
        <v>2176</v>
      </c>
      <c r="F1867" s="195" t="s">
        <v>2177</v>
      </c>
      <c r="G1867" s="196" t="s">
        <v>489</v>
      </c>
      <c r="H1867" s="197">
        <v>3</v>
      </c>
      <c r="I1867" s="198"/>
      <c r="J1867" s="199">
        <f>ROUND(I1867*H1867,2)</f>
        <v>0</v>
      </c>
      <c r="K1867" s="195" t="s">
        <v>21</v>
      </c>
      <c r="L1867" s="61"/>
      <c r="M1867" s="200" t="s">
        <v>21</v>
      </c>
      <c r="N1867" s="201" t="s">
        <v>42</v>
      </c>
      <c r="O1867" s="42"/>
      <c r="P1867" s="202">
        <f>O1867*H1867</f>
        <v>0</v>
      </c>
      <c r="Q1867" s="202">
        <v>0</v>
      </c>
      <c r="R1867" s="202">
        <f>Q1867*H1867</f>
        <v>0</v>
      </c>
      <c r="S1867" s="202">
        <v>0</v>
      </c>
      <c r="T1867" s="203">
        <f>S1867*H1867</f>
        <v>0</v>
      </c>
      <c r="AR1867" s="24" t="s">
        <v>161</v>
      </c>
      <c r="AT1867" s="24" t="s">
        <v>129</v>
      </c>
      <c r="AU1867" s="24" t="s">
        <v>134</v>
      </c>
      <c r="AY1867" s="24" t="s">
        <v>126</v>
      </c>
      <c r="BE1867" s="204">
        <f>IF(N1867="základní",J1867,0)</f>
        <v>0</v>
      </c>
      <c r="BF1867" s="204">
        <f>IF(N1867="snížená",J1867,0)</f>
        <v>0</v>
      </c>
      <c r="BG1867" s="204">
        <f>IF(N1867="zákl. přenesená",J1867,0)</f>
        <v>0</v>
      </c>
      <c r="BH1867" s="204">
        <f>IF(N1867="sníž. přenesená",J1867,0)</f>
        <v>0</v>
      </c>
      <c r="BI1867" s="204">
        <f>IF(N1867="nulová",J1867,0)</f>
        <v>0</v>
      </c>
      <c r="BJ1867" s="24" t="s">
        <v>134</v>
      </c>
      <c r="BK1867" s="204">
        <f>ROUND(I1867*H1867,2)</f>
        <v>0</v>
      </c>
      <c r="BL1867" s="24" t="s">
        <v>161</v>
      </c>
      <c r="BM1867" s="24" t="s">
        <v>2220</v>
      </c>
    </row>
    <row r="1868" spans="2:65" s="1" customFormat="1" ht="13.5">
      <c r="B1868" s="41"/>
      <c r="C1868" s="63"/>
      <c r="D1868" s="205" t="s">
        <v>135</v>
      </c>
      <c r="E1868" s="63"/>
      <c r="F1868" s="206" t="s">
        <v>7552</v>
      </c>
      <c r="G1868" s="63"/>
      <c r="H1868" s="63"/>
      <c r="I1868" s="163"/>
      <c r="J1868" s="63"/>
      <c r="K1868" s="63"/>
      <c r="L1868" s="61"/>
      <c r="M1868" s="207"/>
      <c r="N1868" s="42"/>
      <c r="O1868" s="42"/>
      <c r="P1868" s="42"/>
      <c r="Q1868" s="42"/>
      <c r="R1868" s="42"/>
      <c r="S1868" s="42"/>
      <c r="T1868" s="78"/>
      <c r="AT1868" s="24" t="s">
        <v>135</v>
      </c>
      <c r="AU1868" s="24" t="s">
        <v>134</v>
      </c>
    </row>
    <row r="1869" spans="2:65" s="1" customFormat="1" ht="22.5" customHeight="1">
      <c r="B1869" s="41"/>
      <c r="C1869" s="193" t="s">
        <v>1487</v>
      </c>
      <c r="D1869" s="193" t="s">
        <v>129</v>
      </c>
      <c r="E1869" s="194" t="s">
        <v>7553</v>
      </c>
      <c r="F1869" s="195" t="s">
        <v>7554</v>
      </c>
      <c r="G1869" s="196" t="s">
        <v>1489</v>
      </c>
      <c r="H1869" s="197">
        <v>4</v>
      </c>
      <c r="I1869" s="198"/>
      <c r="J1869" s="199">
        <f>ROUND(I1869*H1869,2)</f>
        <v>0</v>
      </c>
      <c r="K1869" s="195" t="s">
        <v>160</v>
      </c>
      <c r="L1869" s="61"/>
      <c r="M1869" s="200" t="s">
        <v>21</v>
      </c>
      <c r="N1869" s="201" t="s">
        <v>42</v>
      </c>
      <c r="O1869" s="42"/>
      <c r="P1869" s="202">
        <f>O1869*H1869</f>
        <v>0</v>
      </c>
      <c r="Q1869" s="202">
        <v>0</v>
      </c>
      <c r="R1869" s="202">
        <f>Q1869*H1869</f>
        <v>0</v>
      </c>
      <c r="S1869" s="202">
        <v>0</v>
      </c>
      <c r="T1869" s="203">
        <f>S1869*H1869</f>
        <v>0</v>
      </c>
      <c r="AR1869" s="24" t="s">
        <v>161</v>
      </c>
      <c r="AT1869" s="24" t="s">
        <v>129</v>
      </c>
      <c r="AU1869" s="24" t="s">
        <v>134</v>
      </c>
      <c r="AY1869" s="24" t="s">
        <v>126</v>
      </c>
      <c r="BE1869" s="204">
        <f>IF(N1869="základní",J1869,0)</f>
        <v>0</v>
      </c>
      <c r="BF1869" s="204">
        <f>IF(N1869="snížená",J1869,0)</f>
        <v>0</v>
      </c>
      <c r="BG1869" s="204">
        <f>IF(N1869="zákl. přenesená",J1869,0)</f>
        <v>0</v>
      </c>
      <c r="BH1869" s="204">
        <f>IF(N1869="sníž. přenesená",J1869,0)</f>
        <v>0</v>
      </c>
      <c r="BI1869" s="204">
        <f>IF(N1869="nulová",J1869,0)</f>
        <v>0</v>
      </c>
      <c r="BJ1869" s="24" t="s">
        <v>134</v>
      </c>
      <c r="BK1869" s="204">
        <f>ROUND(I1869*H1869,2)</f>
        <v>0</v>
      </c>
      <c r="BL1869" s="24" t="s">
        <v>161</v>
      </c>
      <c r="BM1869" s="24" t="s">
        <v>2223</v>
      </c>
    </row>
    <row r="1870" spans="2:65" s="1" customFormat="1" ht="13.5">
      <c r="B1870" s="41"/>
      <c r="C1870" s="63"/>
      <c r="D1870" s="205" t="s">
        <v>135</v>
      </c>
      <c r="E1870" s="63"/>
      <c r="F1870" s="206" t="s">
        <v>7555</v>
      </c>
      <c r="G1870" s="63"/>
      <c r="H1870" s="63"/>
      <c r="I1870" s="163"/>
      <c r="J1870" s="63"/>
      <c r="K1870" s="63"/>
      <c r="L1870" s="61"/>
      <c r="M1870" s="207"/>
      <c r="N1870" s="42"/>
      <c r="O1870" s="42"/>
      <c r="P1870" s="42"/>
      <c r="Q1870" s="42"/>
      <c r="R1870" s="42"/>
      <c r="S1870" s="42"/>
      <c r="T1870" s="78"/>
      <c r="AT1870" s="24" t="s">
        <v>135</v>
      </c>
      <c r="AU1870" s="24" t="s">
        <v>134</v>
      </c>
    </row>
    <row r="1871" spans="2:65" s="1" customFormat="1" ht="22.5" customHeight="1">
      <c r="B1871" s="41"/>
      <c r="C1871" s="193" t="s">
        <v>2226</v>
      </c>
      <c r="D1871" s="193" t="s">
        <v>129</v>
      </c>
      <c r="E1871" s="194" t="s">
        <v>7556</v>
      </c>
      <c r="F1871" s="195" t="s">
        <v>7557</v>
      </c>
      <c r="G1871" s="196" t="s">
        <v>1489</v>
      </c>
      <c r="H1871" s="197">
        <v>3</v>
      </c>
      <c r="I1871" s="198"/>
      <c r="J1871" s="199">
        <f>ROUND(I1871*H1871,2)</f>
        <v>0</v>
      </c>
      <c r="K1871" s="195" t="s">
        <v>160</v>
      </c>
      <c r="L1871" s="61"/>
      <c r="M1871" s="200" t="s">
        <v>21</v>
      </c>
      <c r="N1871" s="201" t="s">
        <v>42</v>
      </c>
      <c r="O1871" s="42"/>
      <c r="P1871" s="202">
        <f>O1871*H1871</f>
        <v>0</v>
      </c>
      <c r="Q1871" s="202">
        <v>0</v>
      </c>
      <c r="R1871" s="202">
        <f>Q1871*H1871</f>
        <v>0</v>
      </c>
      <c r="S1871" s="202">
        <v>0</v>
      </c>
      <c r="T1871" s="203">
        <f>S1871*H1871</f>
        <v>0</v>
      </c>
      <c r="AR1871" s="24" t="s">
        <v>161</v>
      </c>
      <c r="AT1871" s="24" t="s">
        <v>129</v>
      </c>
      <c r="AU1871" s="24" t="s">
        <v>134</v>
      </c>
      <c r="AY1871" s="24" t="s">
        <v>126</v>
      </c>
      <c r="BE1871" s="204">
        <f>IF(N1871="základní",J1871,0)</f>
        <v>0</v>
      </c>
      <c r="BF1871" s="204">
        <f>IF(N1871="snížená",J1871,0)</f>
        <v>0</v>
      </c>
      <c r="BG1871" s="204">
        <f>IF(N1871="zákl. přenesená",J1871,0)</f>
        <v>0</v>
      </c>
      <c r="BH1871" s="204">
        <f>IF(N1871="sníž. přenesená",J1871,0)</f>
        <v>0</v>
      </c>
      <c r="BI1871" s="204">
        <f>IF(N1871="nulová",J1871,0)</f>
        <v>0</v>
      </c>
      <c r="BJ1871" s="24" t="s">
        <v>134</v>
      </c>
      <c r="BK1871" s="204">
        <f>ROUND(I1871*H1871,2)</f>
        <v>0</v>
      </c>
      <c r="BL1871" s="24" t="s">
        <v>161</v>
      </c>
      <c r="BM1871" s="24" t="s">
        <v>2229</v>
      </c>
    </row>
    <row r="1872" spans="2:65" s="1" customFormat="1" ht="13.5">
      <c r="B1872" s="41"/>
      <c r="C1872" s="63"/>
      <c r="D1872" s="208" t="s">
        <v>135</v>
      </c>
      <c r="E1872" s="63"/>
      <c r="F1872" s="209" t="s">
        <v>7558</v>
      </c>
      <c r="G1872" s="63"/>
      <c r="H1872" s="63"/>
      <c r="I1872" s="163"/>
      <c r="J1872" s="63"/>
      <c r="K1872" s="63"/>
      <c r="L1872" s="61"/>
      <c r="M1872" s="207"/>
      <c r="N1872" s="42"/>
      <c r="O1872" s="42"/>
      <c r="P1872" s="42"/>
      <c r="Q1872" s="42"/>
      <c r="R1872" s="42"/>
      <c r="S1872" s="42"/>
      <c r="T1872" s="78"/>
      <c r="AT1872" s="24" t="s">
        <v>135</v>
      </c>
      <c r="AU1872" s="24" t="s">
        <v>134</v>
      </c>
    </row>
    <row r="1873" spans="2:65" s="11" customFormat="1" ht="13.5">
      <c r="B1873" s="210"/>
      <c r="C1873" s="211"/>
      <c r="D1873" s="208" t="s">
        <v>171</v>
      </c>
      <c r="E1873" s="212" t="s">
        <v>21</v>
      </c>
      <c r="F1873" s="213" t="s">
        <v>6886</v>
      </c>
      <c r="G1873" s="211"/>
      <c r="H1873" s="214">
        <v>1</v>
      </c>
      <c r="I1873" s="215"/>
      <c r="J1873" s="211"/>
      <c r="K1873" s="211"/>
      <c r="L1873" s="216"/>
      <c r="M1873" s="217"/>
      <c r="N1873" s="218"/>
      <c r="O1873" s="218"/>
      <c r="P1873" s="218"/>
      <c r="Q1873" s="218"/>
      <c r="R1873" s="218"/>
      <c r="S1873" s="218"/>
      <c r="T1873" s="219"/>
      <c r="AT1873" s="220" t="s">
        <v>171</v>
      </c>
      <c r="AU1873" s="220" t="s">
        <v>134</v>
      </c>
      <c r="AV1873" s="11" t="s">
        <v>134</v>
      </c>
      <c r="AW1873" s="11" t="s">
        <v>33</v>
      </c>
      <c r="AX1873" s="11" t="s">
        <v>70</v>
      </c>
      <c r="AY1873" s="220" t="s">
        <v>126</v>
      </c>
    </row>
    <row r="1874" spans="2:65" s="11" customFormat="1" ht="13.5">
      <c r="B1874" s="210"/>
      <c r="C1874" s="211"/>
      <c r="D1874" s="208" t="s">
        <v>171</v>
      </c>
      <c r="E1874" s="212" t="s">
        <v>21</v>
      </c>
      <c r="F1874" s="213" t="s">
        <v>6400</v>
      </c>
      <c r="G1874" s="211"/>
      <c r="H1874" s="214">
        <v>1</v>
      </c>
      <c r="I1874" s="215"/>
      <c r="J1874" s="211"/>
      <c r="K1874" s="211"/>
      <c r="L1874" s="216"/>
      <c r="M1874" s="217"/>
      <c r="N1874" s="218"/>
      <c r="O1874" s="218"/>
      <c r="P1874" s="218"/>
      <c r="Q1874" s="218"/>
      <c r="R1874" s="218"/>
      <c r="S1874" s="218"/>
      <c r="T1874" s="219"/>
      <c r="AT1874" s="220" t="s">
        <v>171</v>
      </c>
      <c r="AU1874" s="220" t="s">
        <v>134</v>
      </c>
      <c r="AV1874" s="11" t="s">
        <v>134</v>
      </c>
      <c r="AW1874" s="11" t="s">
        <v>33</v>
      </c>
      <c r="AX1874" s="11" t="s">
        <v>70</v>
      </c>
      <c r="AY1874" s="220" t="s">
        <v>126</v>
      </c>
    </row>
    <row r="1875" spans="2:65" s="11" customFormat="1" ht="13.5">
      <c r="B1875" s="210"/>
      <c r="C1875" s="211"/>
      <c r="D1875" s="208" t="s">
        <v>171</v>
      </c>
      <c r="E1875" s="212" t="s">
        <v>21</v>
      </c>
      <c r="F1875" s="213" t="s">
        <v>7559</v>
      </c>
      <c r="G1875" s="211"/>
      <c r="H1875" s="214">
        <v>1</v>
      </c>
      <c r="I1875" s="215"/>
      <c r="J1875" s="211"/>
      <c r="K1875" s="211"/>
      <c r="L1875" s="216"/>
      <c r="M1875" s="217"/>
      <c r="N1875" s="218"/>
      <c r="O1875" s="218"/>
      <c r="P1875" s="218"/>
      <c r="Q1875" s="218"/>
      <c r="R1875" s="218"/>
      <c r="S1875" s="218"/>
      <c r="T1875" s="219"/>
      <c r="AT1875" s="220" t="s">
        <v>171</v>
      </c>
      <c r="AU1875" s="220" t="s">
        <v>134</v>
      </c>
      <c r="AV1875" s="11" t="s">
        <v>134</v>
      </c>
      <c r="AW1875" s="11" t="s">
        <v>33</v>
      </c>
      <c r="AX1875" s="11" t="s">
        <v>70</v>
      </c>
      <c r="AY1875" s="220" t="s">
        <v>126</v>
      </c>
    </row>
    <row r="1876" spans="2:65" s="12" customFormat="1" ht="13.5">
      <c r="B1876" s="221"/>
      <c r="C1876" s="222"/>
      <c r="D1876" s="205" t="s">
        <v>171</v>
      </c>
      <c r="E1876" s="248" t="s">
        <v>21</v>
      </c>
      <c r="F1876" s="249" t="s">
        <v>174</v>
      </c>
      <c r="G1876" s="222"/>
      <c r="H1876" s="250">
        <v>3</v>
      </c>
      <c r="I1876" s="226"/>
      <c r="J1876" s="222"/>
      <c r="K1876" s="222"/>
      <c r="L1876" s="227"/>
      <c r="M1876" s="228"/>
      <c r="N1876" s="229"/>
      <c r="O1876" s="229"/>
      <c r="P1876" s="229"/>
      <c r="Q1876" s="229"/>
      <c r="R1876" s="229"/>
      <c r="S1876" s="229"/>
      <c r="T1876" s="230"/>
      <c r="AT1876" s="231" t="s">
        <v>171</v>
      </c>
      <c r="AU1876" s="231" t="s">
        <v>134</v>
      </c>
      <c r="AV1876" s="12" t="s">
        <v>133</v>
      </c>
      <c r="AW1876" s="12" t="s">
        <v>33</v>
      </c>
      <c r="AX1876" s="12" t="s">
        <v>78</v>
      </c>
      <c r="AY1876" s="231" t="s">
        <v>126</v>
      </c>
    </row>
    <row r="1877" spans="2:65" s="1" customFormat="1" ht="22.5" customHeight="1">
      <c r="B1877" s="41"/>
      <c r="C1877" s="193" t="s">
        <v>1490</v>
      </c>
      <c r="D1877" s="193" t="s">
        <v>129</v>
      </c>
      <c r="E1877" s="194" t="s">
        <v>2186</v>
      </c>
      <c r="F1877" s="195" t="s">
        <v>2187</v>
      </c>
      <c r="G1877" s="196" t="s">
        <v>489</v>
      </c>
      <c r="H1877" s="197">
        <v>3</v>
      </c>
      <c r="I1877" s="198"/>
      <c r="J1877" s="199">
        <f>ROUND(I1877*H1877,2)</f>
        <v>0</v>
      </c>
      <c r="K1877" s="195" t="s">
        <v>21</v>
      </c>
      <c r="L1877" s="61"/>
      <c r="M1877" s="200" t="s">
        <v>21</v>
      </c>
      <c r="N1877" s="201" t="s">
        <v>42</v>
      </c>
      <c r="O1877" s="42"/>
      <c r="P1877" s="202">
        <f>O1877*H1877</f>
        <v>0</v>
      </c>
      <c r="Q1877" s="202">
        <v>0</v>
      </c>
      <c r="R1877" s="202">
        <f>Q1877*H1877</f>
        <v>0</v>
      </c>
      <c r="S1877" s="202">
        <v>0</v>
      </c>
      <c r="T1877" s="203">
        <f>S1877*H1877</f>
        <v>0</v>
      </c>
      <c r="AR1877" s="24" t="s">
        <v>161</v>
      </c>
      <c r="AT1877" s="24" t="s">
        <v>129</v>
      </c>
      <c r="AU1877" s="24" t="s">
        <v>134</v>
      </c>
      <c r="AY1877" s="24" t="s">
        <v>126</v>
      </c>
      <c r="BE1877" s="204">
        <f>IF(N1877="základní",J1877,0)</f>
        <v>0</v>
      </c>
      <c r="BF1877" s="204">
        <f>IF(N1877="snížená",J1877,0)</f>
        <v>0</v>
      </c>
      <c r="BG1877" s="204">
        <f>IF(N1877="zákl. přenesená",J1877,0)</f>
        <v>0</v>
      </c>
      <c r="BH1877" s="204">
        <f>IF(N1877="sníž. přenesená",J1877,0)</f>
        <v>0</v>
      </c>
      <c r="BI1877" s="204">
        <f>IF(N1877="nulová",J1877,0)</f>
        <v>0</v>
      </c>
      <c r="BJ1877" s="24" t="s">
        <v>134</v>
      </c>
      <c r="BK1877" s="204">
        <f>ROUND(I1877*H1877,2)</f>
        <v>0</v>
      </c>
      <c r="BL1877" s="24" t="s">
        <v>161</v>
      </c>
      <c r="BM1877" s="24" t="s">
        <v>2236</v>
      </c>
    </row>
    <row r="1878" spans="2:65" s="1" customFormat="1" ht="13.5">
      <c r="B1878" s="41"/>
      <c r="C1878" s="63"/>
      <c r="D1878" s="205" t="s">
        <v>135</v>
      </c>
      <c r="E1878" s="63"/>
      <c r="F1878" s="206" t="s">
        <v>7560</v>
      </c>
      <c r="G1878" s="63"/>
      <c r="H1878" s="63"/>
      <c r="I1878" s="163"/>
      <c r="J1878" s="63"/>
      <c r="K1878" s="63"/>
      <c r="L1878" s="61"/>
      <c r="M1878" s="207"/>
      <c r="N1878" s="42"/>
      <c r="O1878" s="42"/>
      <c r="P1878" s="42"/>
      <c r="Q1878" s="42"/>
      <c r="R1878" s="42"/>
      <c r="S1878" s="42"/>
      <c r="T1878" s="78"/>
      <c r="AT1878" s="24" t="s">
        <v>135</v>
      </c>
      <c r="AU1878" s="24" t="s">
        <v>134</v>
      </c>
    </row>
    <row r="1879" spans="2:65" s="1" customFormat="1" ht="22.5" customHeight="1">
      <c r="B1879" s="41"/>
      <c r="C1879" s="193" t="s">
        <v>2238</v>
      </c>
      <c r="D1879" s="193" t="s">
        <v>129</v>
      </c>
      <c r="E1879" s="194" t="s">
        <v>7561</v>
      </c>
      <c r="F1879" s="195" t="s">
        <v>7562</v>
      </c>
      <c r="G1879" s="196" t="s">
        <v>1489</v>
      </c>
      <c r="H1879" s="197">
        <v>1</v>
      </c>
      <c r="I1879" s="198"/>
      <c r="J1879" s="199">
        <f>ROUND(I1879*H1879,2)</f>
        <v>0</v>
      </c>
      <c r="K1879" s="195" t="s">
        <v>160</v>
      </c>
      <c r="L1879" s="61"/>
      <c r="M1879" s="200" t="s">
        <v>21</v>
      </c>
      <c r="N1879" s="201" t="s">
        <v>42</v>
      </c>
      <c r="O1879" s="42"/>
      <c r="P1879" s="202">
        <f>O1879*H1879</f>
        <v>0</v>
      </c>
      <c r="Q1879" s="202">
        <v>0</v>
      </c>
      <c r="R1879" s="202">
        <f>Q1879*H1879</f>
        <v>0</v>
      </c>
      <c r="S1879" s="202">
        <v>0</v>
      </c>
      <c r="T1879" s="203">
        <f>S1879*H1879</f>
        <v>0</v>
      </c>
      <c r="AR1879" s="24" t="s">
        <v>161</v>
      </c>
      <c r="AT1879" s="24" t="s">
        <v>129</v>
      </c>
      <c r="AU1879" s="24" t="s">
        <v>134</v>
      </c>
      <c r="AY1879" s="24" t="s">
        <v>126</v>
      </c>
      <c r="BE1879" s="204">
        <f>IF(N1879="základní",J1879,0)</f>
        <v>0</v>
      </c>
      <c r="BF1879" s="204">
        <f>IF(N1879="snížená",J1879,0)</f>
        <v>0</v>
      </c>
      <c r="BG1879" s="204">
        <f>IF(N1879="zákl. přenesená",J1879,0)</f>
        <v>0</v>
      </c>
      <c r="BH1879" s="204">
        <f>IF(N1879="sníž. přenesená",J1879,0)</f>
        <v>0</v>
      </c>
      <c r="BI1879" s="204">
        <f>IF(N1879="nulová",J1879,0)</f>
        <v>0</v>
      </c>
      <c r="BJ1879" s="24" t="s">
        <v>134</v>
      </c>
      <c r="BK1879" s="204">
        <f>ROUND(I1879*H1879,2)</f>
        <v>0</v>
      </c>
      <c r="BL1879" s="24" t="s">
        <v>161</v>
      </c>
      <c r="BM1879" s="24" t="s">
        <v>2241</v>
      </c>
    </row>
    <row r="1880" spans="2:65" s="1" customFormat="1" ht="13.5">
      <c r="B1880" s="41"/>
      <c r="C1880" s="63"/>
      <c r="D1880" s="208" t="s">
        <v>135</v>
      </c>
      <c r="E1880" s="63"/>
      <c r="F1880" s="209" t="s">
        <v>7563</v>
      </c>
      <c r="G1880" s="63"/>
      <c r="H1880" s="63"/>
      <c r="I1880" s="163"/>
      <c r="J1880" s="63"/>
      <c r="K1880" s="63"/>
      <c r="L1880" s="61"/>
      <c r="M1880" s="207"/>
      <c r="N1880" s="42"/>
      <c r="O1880" s="42"/>
      <c r="P1880" s="42"/>
      <c r="Q1880" s="42"/>
      <c r="R1880" s="42"/>
      <c r="S1880" s="42"/>
      <c r="T1880" s="78"/>
      <c r="AT1880" s="24" t="s">
        <v>135</v>
      </c>
      <c r="AU1880" s="24" t="s">
        <v>134</v>
      </c>
    </row>
    <row r="1881" spans="2:65" s="11" customFormat="1" ht="13.5">
      <c r="B1881" s="210"/>
      <c r="C1881" s="211"/>
      <c r="D1881" s="208" t="s">
        <v>171</v>
      </c>
      <c r="E1881" s="212" t="s">
        <v>21</v>
      </c>
      <c r="F1881" s="213" t="s">
        <v>7559</v>
      </c>
      <c r="G1881" s="211"/>
      <c r="H1881" s="214">
        <v>1</v>
      </c>
      <c r="I1881" s="215"/>
      <c r="J1881" s="211"/>
      <c r="K1881" s="211"/>
      <c r="L1881" s="216"/>
      <c r="M1881" s="217"/>
      <c r="N1881" s="218"/>
      <c r="O1881" s="218"/>
      <c r="P1881" s="218"/>
      <c r="Q1881" s="218"/>
      <c r="R1881" s="218"/>
      <c r="S1881" s="218"/>
      <c r="T1881" s="219"/>
      <c r="AT1881" s="220" t="s">
        <v>171</v>
      </c>
      <c r="AU1881" s="220" t="s">
        <v>134</v>
      </c>
      <c r="AV1881" s="11" t="s">
        <v>134</v>
      </c>
      <c r="AW1881" s="11" t="s">
        <v>33</v>
      </c>
      <c r="AX1881" s="11" t="s">
        <v>70</v>
      </c>
      <c r="AY1881" s="220" t="s">
        <v>126</v>
      </c>
    </row>
    <row r="1882" spans="2:65" s="12" customFormat="1" ht="13.5">
      <c r="B1882" s="221"/>
      <c r="C1882" s="222"/>
      <c r="D1882" s="205" t="s">
        <v>171</v>
      </c>
      <c r="E1882" s="248" t="s">
        <v>21</v>
      </c>
      <c r="F1882" s="249" t="s">
        <v>174</v>
      </c>
      <c r="G1882" s="222"/>
      <c r="H1882" s="250">
        <v>1</v>
      </c>
      <c r="I1882" s="226"/>
      <c r="J1882" s="222"/>
      <c r="K1882" s="222"/>
      <c r="L1882" s="227"/>
      <c r="M1882" s="228"/>
      <c r="N1882" s="229"/>
      <c r="O1882" s="229"/>
      <c r="P1882" s="229"/>
      <c r="Q1882" s="229"/>
      <c r="R1882" s="229"/>
      <c r="S1882" s="229"/>
      <c r="T1882" s="230"/>
      <c r="AT1882" s="231" t="s">
        <v>171</v>
      </c>
      <c r="AU1882" s="231" t="s">
        <v>134</v>
      </c>
      <c r="AV1882" s="12" t="s">
        <v>133</v>
      </c>
      <c r="AW1882" s="12" t="s">
        <v>33</v>
      </c>
      <c r="AX1882" s="12" t="s">
        <v>78</v>
      </c>
      <c r="AY1882" s="231" t="s">
        <v>126</v>
      </c>
    </row>
    <row r="1883" spans="2:65" s="1" customFormat="1" ht="22.5" customHeight="1">
      <c r="B1883" s="41"/>
      <c r="C1883" s="193" t="s">
        <v>1494</v>
      </c>
      <c r="D1883" s="193" t="s">
        <v>129</v>
      </c>
      <c r="E1883" s="194" t="s">
        <v>2227</v>
      </c>
      <c r="F1883" s="195" t="s">
        <v>2228</v>
      </c>
      <c r="G1883" s="196" t="s">
        <v>1984</v>
      </c>
      <c r="H1883" s="261"/>
      <c r="I1883" s="198"/>
      <c r="J1883" s="199">
        <f>ROUND(I1883*H1883,2)</f>
        <v>0</v>
      </c>
      <c r="K1883" s="195" t="s">
        <v>160</v>
      </c>
      <c r="L1883" s="61"/>
      <c r="M1883" s="200" t="s">
        <v>21</v>
      </c>
      <c r="N1883" s="201" t="s">
        <v>42</v>
      </c>
      <c r="O1883" s="42"/>
      <c r="P1883" s="202">
        <f>O1883*H1883</f>
        <v>0</v>
      </c>
      <c r="Q1883" s="202">
        <v>0</v>
      </c>
      <c r="R1883" s="202">
        <f>Q1883*H1883</f>
        <v>0</v>
      </c>
      <c r="S1883" s="202">
        <v>0</v>
      </c>
      <c r="T1883" s="203">
        <f>S1883*H1883</f>
        <v>0</v>
      </c>
      <c r="AR1883" s="24" t="s">
        <v>161</v>
      </c>
      <c r="AT1883" s="24" t="s">
        <v>129</v>
      </c>
      <c r="AU1883" s="24" t="s">
        <v>134</v>
      </c>
      <c r="AY1883" s="24" t="s">
        <v>126</v>
      </c>
      <c r="BE1883" s="204">
        <f>IF(N1883="základní",J1883,0)</f>
        <v>0</v>
      </c>
      <c r="BF1883" s="204">
        <f>IF(N1883="snížená",J1883,0)</f>
        <v>0</v>
      </c>
      <c r="BG1883" s="204">
        <f>IF(N1883="zákl. přenesená",J1883,0)</f>
        <v>0</v>
      </c>
      <c r="BH1883" s="204">
        <f>IF(N1883="sníž. přenesená",J1883,0)</f>
        <v>0</v>
      </c>
      <c r="BI1883" s="204">
        <f>IF(N1883="nulová",J1883,0)</f>
        <v>0</v>
      </c>
      <c r="BJ1883" s="24" t="s">
        <v>134</v>
      </c>
      <c r="BK1883" s="204">
        <f>ROUND(I1883*H1883,2)</f>
        <v>0</v>
      </c>
      <c r="BL1883" s="24" t="s">
        <v>161</v>
      </c>
      <c r="BM1883" s="24" t="s">
        <v>2246</v>
      </c>
    </row>
    <row r="1884" spans="2:65" s="1" customFormat="1" ht="27">
      <c r="B1884" s="41"/>
      <c r="C1884" s="63"/>
      <c r="D1884" s="208" t="s">
        <v>135</v>
      </c>
      <c r="E1884" s="63"/>
      <c r="F1884" s="209" t="s">
        <v>2230</v>
      </c>
      <c r="G1884" s="63"/>
      <c r="H1884" s="63"/>
      <c r="I1884" s="163"/>
      <c r="J1884" s="63"/>
      <c r="K1884" s="63"/>
      <c r="L1884" s="61"/>
      <c r="M1884" s="207"/>
      <c r="N1884" s="42"/>
      <c r="O1884" s="42"/>
      <c r="P1884" s="42"/>
      <c r="Q1884" s="42"/>
      <c r="R1884" s="42"/>
      <c r="S1884" s="42"/>
      <c r="T1884" s="78"/>
      <c r="AT1884" s="24" t="s">
        <v>135</v>
      </c>
      <c r="AU1884" s="24" t="s">
        <v>134</v>
      </c>
    </row>
    <row r="1885" spans="2:65" s="1" customFormat="1" ht="121.5">
      <c r="B1885" s="41"/>
      <c r="C1885" s="63"/>
      <c r="D1885" s="208" t="s">
        <v>299</v>
      </c>
      <c r="E1885" s="63"/>
      <c r="F1885" s="236" t="s">
        <v>2231</v>
      </c>
      <c r="G1885" s="63"/>
      <c r="H1885" s="63"/>
      <c r="I1885" s="163"/>
      <c r="J1885" s="63"/>
      <c r="K1885" s="63"/>
      <c r="L1885" s="61"/>
      <c r="M1885" s="207"/>
      <c r="N1885" s="42"/>
      <c r="O1885" s="42"/>
      <c r="P1885" s="42"/>
      <c r="Q1885" s="42"/>
      <c r="R1885" s="42"/>
      <c r="S1885" s="42"/>
      <c r="T1885" s="78"/>
      <c r="AT1885" s="24" t="s">
        <v>299</v>
      </c>
      <c r="AU1885" s="24" t="s">
        <v>134</v>
      </c>
    </row>
    <row r="1886" spans="2:65" s="10" customFormat="1" ht="29.85" customHeight="1">
      <c r="B1886" s="176"/>
      <c r="C1886" s="177"/>
      <c r="D1886" s="178" t="s">
        <v>69</v>
      </c>
      <c r="E1886" s="262" t="s">
        <v>2258</v>
      </c>
      <c r="F1886" s="262" t="s">
        <v>7564</v>
      </c>
      <c r="G1886" s="177"/>
      <c r="H1886" s="177"/>
      <c r="I1886" s="180"/>
      <c r="J1886" s="263">
        <f>BK1886</f>
        <v>0</v>
      </c>
      <c r="K1886" s="177"/>
      <c r="L1886" s="182"/>
      <c r="M1886" s="183"/>
      <c r="N1886" s="184"/>
      <c r="O1886" s="184"/>
      <c r="P1886" s="185">
        <v>0</v>
      </c>
      <c r="Q1886" s="184"/>
      <c r="R1886" s="185">
        <v>0</v>
      </c>
      <c r="S1886" s="184"/>
      <c r="T1886" s="186">
        <v>0</v>
      </c>
      <c r="AR1886" s="187" t="s">
        <v>134</v>
      </c>
      <c r="AT1886" s="188" t="s">
        <v>69</v>
      </c>
      <c r="AU1886" s="188" t="s">
        <v>78</v>
      </c>
      <c r="AY1886" s="187" t="s">
        <v>126</v>
      </c>
      <c r="BK1886" s="189">
        <v>0</v>
      </c>
    </row>
    <row r="1887" spans="2:65" s="10" customFormat="1" ht="19.899999999999999" customHeight="1">
      <c r="B1887" s="176"/>
      <c r="C1887" s="177"/>
      <c r="D1887" s="190" t="s">
        <v>69</v>
      </c>
      <c r="E1887" s="191" t="s">
        <v>7565</v>
      </c>
      <c r="F1887" s="191" t="s">
        <v>7566</v>
      </c>
      <c r="G1887" s="177"/>
      <c r="H1887" s="177"/>
      <c r="I1887" s="180"/>
      <c r="J1887" s="192">
        <f>BK1887</f>
        <v>0</v>
      </c>
      <c r="K1887" s="177"/>
      <c r="L1887" s="182"/>
      <c r="M1887" s="183"/>
      <c r="N1887" s="184"/>
      <c r="O1887" s="184"/>
      <c r="P1887" s="185">
        <f>SUM(P1888:P1901)</f>
        <v>0</v>
      </c>
      <c r="Q1887" s="184"/>
      <c r="R1887" s="185">
        <f>SUM(R1888:R1901)</f>
        <v>0</v>
      </c>
      <c r="S1887" s="184"/>
      <c r="T1887" s="186">
        <f>SUM(T1888:T1901)</f>
        <v>0</v>
      </c>
      <c r="AR1887" s="187" t="s">
        <v>78</v>
      </c>
      <c r="AT1887" s="188" t="s">
        <v>69</v>
      </c>
      <c r="AU1887" s="188" t="s">
        <v>78</v>
      </c>
      <c r="AY1887" s="187" t="s">
        <v>126</v>
      </c>
      <c r="BK1887" s="189">
        <f>SUM(BK1888:BK1901)</f>
        <v>0</v>
      </c>
    </row>
    <row r="1888" spans="2:65" s="1" customFormat="1" ht="22.5" customHeight="1">
      <c r="B1888" s="41"/>
      <c r="C1888" s="193" t="s">
        <v>2248</v>
      </c>
      <c r="D1888" s="193" t="s">
        <v>129</v>
      </c>
      <c r="E1888" s="194" t="s">
        <v>7567</v>
      </c>
      <c r="F1888" s="195" t="s">
        <v>7568</v>
      </c>
      <c r="G1888" s="196" t="s">
        <v>400</v>
      </c>
      <c r="H1888" s="197">
        <v>24</v>
      </c>
      <c r="I1888" s="198"/>
      <c r="J1888" s="199">
        <f>ROUND(I1888*H1888,2)</f>
        <v>0</v>
      </c>
      <c r="K1888" s="195" t="s">
        <v>21</v>
      </c>
      <c r="L1888" s="61"/>
      <c r="M1888" s="200" t="s">
        <v>21</v>
      </c>
      <c r="N1888" s="201" t="s">
        <v>42</v>
      </c>
      <c r="O1888" s="42"/>
      <c r="P1888" s="202">
        <f>O1888*H1888</f>
        <v>0</v>
      </c>
      <c r="Q1888" s="202">
        <v>0</v>
      </c>
      <c r="R1888" s="202">
        <f>Q1888*H1888</f>
        <v>0</v>
      </c>
      <c r="S1888" s="202">
        <v>0</v>
      </c>
      <c r="T1888" s="203">
        <f>S1888*H1888</f>
        <v>0</v>
      </c>
      <c r="AR1888" s="24" t="s">
        <v>133</v>
      </c>
      <c r="AT1888" s="24" t="s">
        <v>129</v>
      </c>
      <c r="AU1888" s="24" t="s">
        <v>134</v>
      </c>
      <c r="AY1888" s="24" t="s">
        <v>126</v>
      </c>
      <c r="BE1888" s="204">
        <f>IF(N1888="základní",J1888,0)</f>
        <v>0</v>
      </c>
      <c r="BF1888" s="204">
        <f>IF(N1888="snížená",J1888,0)</f>
        <v>0</v>
      </c>
      <c r="BG1888" s="204">
        <f>IF(N1888="zákl. přenesená",J1888,0)</f>
        <v>0</v>
      </c>
      <c r="BH1888" s="204">
        <f>IF(N1888="sníž. přenesená",J1888,0)</f>
        <v>0</v>
      </c>
      <c r="BI1888" s="204">
        <f>IF(N1888="nulová",J1888,0)</f>
        <v>0</v>
      </c>
      <c r="BJ1888" s="24" t="s">
        <v>134</v>
      </c>
      <c r="BK1888" s="204">
        <f>ROUND(I1888*H1888,2)</f>
        <v>0</v>
      </c>
      <c r="BL1888" s="24" t="s">
        <v>133</v>
      </c>
      <c r="BM1888" s="24" t="s">
        <v>2251</v>
      </c>
    </row>
    <row r="1889" spans="2:65" s="1" customFormat="1" ht="13.5">
      <c r="B1889" s="41"/>
      <c r="C1889" s="63"/>
      <c r="D1889" s="205" t="s">
        <v>135</v>
      </c>
      <c r="E1889" s="63"/>
      <c r="F1889" s="206" t="s">
        <v>7569</v>
      </c>
      <c r="G1889" s="63"/>
      <c r="H1889" s="63"/>
      <c r="I1889" s="163"/>
      <c r="J1889" s="63"/>
      <c r="K1889" s="63"/>
      <c r="L1889" s="61"/>
      <c r="M1889" s="207"/>
      <c r="N1889" s="42"/>
      <c r="O1889" s="42"/>
      <c r="P1889" s="42"/>
      <c r="Q1889" s="42"/>
      <c r="R1889" s="42"/>
      <c r="S1889" s="42"/>
      <c r="T1889" s="78"/>
      <c r="AT1889" s="24" t="s">
        <v>135</v>
      </c>
      <c r="AU1889" s="24" t="s">
        <v>134</v>
      </c>
    </row>
    <row r="1890" spans="2:65" s="1" customFormat="1" ht="22.5" customHeight="1">
      <c r="B1890" s="41"/>
      <c r="C1890" s="193" t="s">
        <v>1497</v>
      </c>
      <c r="D1890" s="193" t="s">
        <v>129</v>
      </c>
      <c r="E1890" s="194" t="s">
        <v>7570</v>
      </c>
      <c r="F1890" s="195" t="s">
        <v>7571</v>
      </c>
      <c r="G1890" s="196" t="s">
        <v>489</v>
      </c>
      <c r="H1890" s="197">
        <v>18</v>
      </c>
      <c r="I1890" s="198"/>
      <c r="J1890" s="199">
        <f>ROUND(I1890*H1890,2)</f>
        <v>0</v>
      </c>
      <c r="K1890" s="195" t="s">
        <v>21</v>
      </c>
      <c r="L1890" s="61"/>
      <c r="M1890" s="200" t="s">
        <v>21</v>
      </c>
      <c r="N1890" s="201" t="s">
        <v>42</v>
      </c>
      <c r="O1890" s="42"/>
      <c r="P1890" s="202">
        <f>O1890*H1890</f>
        <v>0</v>
      </c>
      <c r="Q1890" s="202">
        <v>0</v>
      </c>
      <c r="R1890" s="202">
        <f>Q1890*H1890</f>
        <v>0</v>
      </c>
      <c r="S1890" s="202">
        <v>0</v>
      </c>
      <c r="T1890" s="203">
        <f>S1890*H1890</f>
        <v>0</v>
      </c>
      <c r="AR1890" s="24" t="s">
        <v>133</v>
      </c>
      <c r="AT1890" s="24" t="s">
        <v>129</v>
      </c>
      <c r="AU1890" s="24" t="s">
        <v>134</v>
      </c>
      <c r="AY1890" s="24" t="s">
        <v>126</v>
      </c>
      <c r="BE1890" s="204">
        <f>IF(N1890="základní",J1890,0)</f>
        <v>0</v>
      </c>
      <c r="BF1890" s="204">
        <f>IF(N1890="snížená",J1890,0)</f>
        <v>0</v>
      </c>
      <c r="BG1890" s="204">
        <f>IF(N1890="zákl. přenesená",J1890,0)</f>
        <v>0</v>
      </c>
      <c r="BH1890" s="204">
        <f>IF(N1890="sníž. přenesená",J1890,0)</f>
        <v>0</v>
      </c>
      <c r="BI1890" s="204">
        <f>IF(N1890="nulová",J1890,0)</f>
        <v>0</v>
      </c>
      <c r="BJ1890" s="24" t="s">
        <v>134</v>
      </c>
      <c r="BK1890" s="204">
        <f>ROUND(I1890*H1890,2)</f>
        <v>0</v>
      </c>
      <c r="BL1890" s="24" t="s">
        <v>133</v>
      </c>
      <c r="BM1890" s="24" t="s">
        <v>2255</v>
      </c>
    </row>
    <row r="1891" spans="2:65" s="1" customFormat="1" ht="13.5">
      <c r="B1891" s="41"/>
      <c r="C1891" s="63"/>
      <c r="D1891" s="205" t="s">
        <v>135</v>
      </c>
      <c r="E1891" s="63"/>
      <c r="F1891" s="206" t="s">
        <v>7572</v>
      </c>
      <c r="G1891" s="63"/>
      <c r="H1891" s="63"/>
      <c r="I1891" s="163"/>
      <c r="J1891" s="63"/>
      <c r="K1891" s="63"/>
      <c r="L1891" s="61"/>
      <c r="M1891" s="207"/>
      <c r="N1891" s="42"/>
      <c r="O1891" s="42"/>
      <c r="P1891" s="42"/>
      <c r="Q1891" s="42"/>
      <c r="R1891" s="42"/>
      <c r="S1891" s="42"/>
      <c r="T1891" s="78"/>
      <c r="AT1891" s="24" t="s">
        <v>135</v>
      </c>
      <c r="AU1891" s="24" t="s">
        <v>134</v>
      </c>
    </row>
    <row r="1892" spans="2:65" s="1" customFormat="1" ht="22.5" customHeight="1">
      <c r="B1892" s="41"/>
      <c r="C1892" s="193" t="s">
        <v>2262</v>
      </c>
      <c r="D1892" s="193" t="s">
        <v>129</v>
      </c>
      <c r="E1892" s="194" t="s">
        <v>7573</v>
      </c>
      <c r="F1892" s="195" t="s">
        <v>7574</v>
      </c>
      <c r="G1892" s="196" t="s">
        <v>169</v>
      </c>
      <c r="H1892" s="197">
        <v>28</v>
      </c>
      <c r="I1892" s="198"/>
      <c r="J1892" s="199">
        <f>ROUND(I1892*H1892,2)</f>
        <v>0</v>
      </c>
      <c r="K1892" s="195" t="s">
        <v>21</v>
      </c>
      <c r="L1892" s="61"/>
      <c r="M1892" s="200" t="s">
        <v>21</v>
      </c>
      <c r="N1892" s="201" t="s">
        <v>42</v>
      </c>
      <c r="O1892" s="42"/>
      <c r="P1892" s="202">
        <f>O1892*H1892</f>
        <v>0</v>
      </c>
      <c r="Q1892" s="202">
        <v>0</v>
      </c>
      <c r="R1892" s="202">
        <f>Q1892*H1892</f>
        <v>0</v>
      </c>
      <c r="S1892" s="202">
        <v>0</v>
      </c>
      <c r="T1892" s="203">
        <f>S1892*H1892</f>
        <v>0</v>
      </c>
      <c r="AR1892" s="24" t="s">
        <v>133</v>
      </c>
      <c r="AT1892" s="24" t="s">
        <v>129</v>
      </c>
      <c r="AU1892" s="24" t="s">
        <v>134</v>
      </c>
      <c r="AY1892" s="24" t="s">
        <v>126</v>
      </c>
      <c r="BE1892" s="204">
        <f>IF(N1892="základní",J1892,0)</f>
        <v>0</v>
      </c>
      <c r="BF1892" s="204">
        <f>IF(N1892="snížená",J1892,0)</f>
        <v>0</v>
      </c>
      <c r="BG1892" s="204">
        <f>IF(N1892="zákl. přenesená",J1892,0)</f>
        <v>0</v>
      </c>
      <c r="BH1892" s="204">
        <f>IF(N1892="sníž. přenesená",J1892,0)</f>
        <v>0</v>
      </c>
      <c r="BI1892" s="204">
        <f>IF(N1892="nulová",J1892,0)</f>
        <v>0</v>
      </c>
      <c r="BJ1892" s="24" t="s">
        <v>134</v>
      </c>
      <c r="BK1892" s="204">
        <f>ROUND(I1892*H1892,2)</f>
        <v>0</v>
      </c>
      <c r="BL1892" s="24" t="s">
        <v>133</v>
      </c>
      <c r="BM1892" s="24" t="s">
        <v>2265</v>
      </c>
    </row>
    <row r="1893" spans="2:65" s="1" customFormat="1" ht="13.5">
      <c r="B1893" s="41"/>
      <c r="C1893" s="63"/>
      <c r="D1893" s="205" t="s">
        <v>135</v>
      </c>
      <c r="E1893" s="63"/>
      <c r="F1893" s="206" t="s">
        <v>7575</v>
      </c>
      <c r="G1893" s="63"/>
      <c r="H1893" s="63"/>
      <c r="I1893" s="163"/>
      <c r="J1893" s="63"/>
      <c r="K1893" s="63"/>
      <c r="L1893" s="61"/>
      <c r="M1893" s="207"/>
      <c r="N1893" s="42"/>
      <c r="O1893" s="42"/>
      <c r="P1893" s="42"/>
      <c r="Q1893" s="42"/>
      <c r="R1893" s="42"/>
      <c r="S1893" s="42"/>
      <c r="T1893" s="78"/>
      <c r="AT1893" s="24" t="s">
        <v>135</v>
      </c>
      <c r="AU1893" s="24" t="s">
        <v>134</v>
      </c>
    </row>
    <row r="1894" spans="2:65" s="1" customFormat="1" ht="31.5" customHeight="1">
      <c r="B1894" s="41"/>
      <c r="C1894" s="193" t="s">
        <v>1501</v>
      </c>
      <c r="D1894" s="193" t="s">
        <v>129</v>
      </c>
      <c r="E1894" s="194" t="s">
        <v>7576</v>
      </c>
      <c r="F1894" s="195" t="s">
        <v>7577</v>
      </c>
      <c r="G1894" s="196" t="s">
        <v>169</v>
      </c>
      <c r="H1894" s="197">
        <v>16</v>
      </c>
      <c r="I1894" s="198"/>
      <c r="J1894" s="199">
        <f>ROUND(I1894*H1894,2)</f>
        <v>0</v>
      </c>
      <c r="K1894" s="195" t="s">
        <v>21</v>
      </c>
      <c r="L1894" s="61"/>
      <c r="M1894" s="200" t="s">
        <v>21</v>
      </c>
      <c r="N1894" s="201" t="s">
        <v>42</v>
      </c>
      <c r="O1894" s="42"/>
      <c r="P1894" s="202">
        <f>O1894*H1894</f>
        <v>0</v>
      </c>
      <c r="Q1894" s="202">
        <v>0</v>
      </c>
      <c r="R1894" s="202">
        <f>Q1894*H1894</f>
        <v>0</v>
      </c>
      <c r="S1894" s="202">
        <v>0</v>
      </c>
      <c r="T1894" s="203">
        <f>S1894*H1894</f>
        <v>0</v>
      </c>
      <c r="AR1894" s="24" t="s">
        <v>133</v>
      </c>
      <c r="AT1894" s="24" t="s">
        <v>129</v>
      </c>
      <c r="AU1894" s="24" t="s">
        <v>134</v>
      </c>
      <c r="AY1894" s="24" t="s">
        <v>126</v>
      </c>
      <c r="BE1894" s="204">
        <f>IF(N1894="základní",J1894,0)</f>
        <v>0</v>
      </c>
      <c r="BF1894" s="204">
        <f>IF(N1894="snížená",J1894,0)</f>
        <v>0</v>
      </c>
      <c r="BG1894" s="204">
        <f>IF(N1894="zákl. přenesená",J1894,0)</f>
        <v>0</v>
      </c>
      <c r="BH1894" s="204">
        <f>IF(N1894="sníž. přenesená",J1894,0)</f>
        <v>0</v>
      </c>
      <c r="BI1894" s="204">
        <f>IF(N1894="nulová",J1894,0)</f>
        <v>0</v>
      </c>
      <c r="BJ1894" s="24" t="s">
        <v>134</v>
      </c>
      <c r="BK1894" s="204">
        <f>ROUND(I1894*H1894,2)</f>
        <v>0</v>
      </c>
      <c r="BL1894" s="24" t="s">
        <v>133</v>
      </c>
      <c r="BM1894" s="24" t="s">
        <v>2268</v>
      </c>
    </row>
    <row r="1895" spans="2:65" s="1" customFormat="1" ht="13.5">
      <c r="B1895" s="41"/>
      <c r="C1895" s="63"/>
      <c r="D1895" s="205" t="s">
        <v>135</v>
      </c>
      <c r="E1895" s="63"/>
      <c r="F1895" s="206" t="s">
        <v>7578</v>
      </c>
      <c r="G1895" s="63"/>
      <c r="H1895" s="63"/>
      <c r="I1895" s="163"/>
      <c r="J1895" s="63"/>
      <c r="K1895" s="63"/>
      <c r="L1895" s="61"/>
      <c r="M1895" s="207"/>
      <c r="N1895" s="42"/>
      <c r="O1895" s="42"/>
      <c r="P1895" s="42"/>
      <c r="Q1895" s="42"/>
      <c r="R1895" s="42"/>
      <c r="S1895" s="42"/>
      <c r="T1895" s="78"/>
      <c r="AT1895" s="24" t="s">
        <v>135</v>
      </c>
      <c r="AU1895" s="24" t="s">
        <v>134</v>
      </c>
    </row>
    <row r="1896" spans="2:65" s="1" customFormat="1" ht="22.5" customHeight="1">
      <c r="B1896" s="41"/>
      <c r="C1896" s="193" t="s">
        <v>2270</v>
      </c>
      <c r="D1896" s="193" t="s">
        <v>129</v>
      </c>
      <c r="E1896" s="194" t="s">
        <v>7579</v>
      </c>
      <c r="F1896" s="195" t="s">
        <v>7580</v>
      </c>
      <c r="G1896" s="196" t="s">
        <v>489</v>
      </c>
      <c r="H1896" s="197">
        <v>2</v>
      </c>
      <c r="I1896" s="198"/>
      <c r="J1896" s="199">
        <f>ROUND(I1896*H1896,2)</f>
        <v>0</v>
      </c>
      <c r="K1896" s="195" t="s">
        <v>21</v>
      </c>
      <c r="L1896" s="61"/>
      <c r="M1896" s="200" t="s">
        <v>21</v>
      </c>
      <c r="N1896" s="201" t="s">
        <v>42</v>
      </c>
      <c r="O1896" s="42"/>
      <c r="P1896" s="202">
        <f>O1896*H1896</f>
        <v>0</v>
      </c>
      <c r="Q1896" s="202">
        <v>0</v>
      </c>
      <c r="R1896" s="202">
        <f>Q1896*H1896</f>
        <v>0</v>
      </c>
      <c r="S1896" s="202">
        <v>0</v>
      </c>
      <c r="T1896" s="203">
        <f>S1896*H1896</f>
        <v>0</v>
      </c>
      <c r="AR1896" s="24" t="s">
        <v>133</v>
      </c>
      <c r="AT1896" s="24" t="s">
        <v>129</v>
      </c>
      <c r="AU1896" s="24" t="s">
        <v>134</v>
      </c>
      <c r="AY1896" s="24" t="s">
        <v>126</v>
      </c>
      <c r="BE1896" s="204">
        <f>IF(N1896="základní",J1896,0)</f>
        <v>0</v>
      </c>
      <c r="BF1896" s="204">
        <f>IF(N1896="snížená",J1896,0)</f>
        <v>0</v>
      </c>
      <c r="BG1896" s="204">
        <f>IF(N1896="zákl. přenesená",J1896,0)</f>
        <v>0</v>
      </c>
      <c r="BH1896" s="204">
        <f>IF(N1896="sníž. přenesená",J1896,0)</f>
        <v>0</v>
      </c>
      <c r="BI1896" s="204">
        <f>IF(N1896="nulová",J1896,0)</f>
        <v>0</v>
      </c>
      <c r="BJ1896" s="24" t="s">
        <v>134</v>
      </c>
      <c r="BK1896" s="204">
        <f>ROUND(I1896*H1896,2)</f>
        <v>0</v>
      </c>
      <c r="BL1896" s="24" t="s">
        <v>133</v>
      </c>
      <c r="BM1896" s="24" t="s">
        <v>2273</v>
      </c>
    </row>
    <row r="1897" spans="2:65" s="1" customFormat="1" ht="13.5">
      <c r="B1897" s="41"/>
      <c r="C1897" s="63"/>
      <c r="D1897" s="205" t="s">
        <v>135</v>
      </c>
      <c r="E1897" s="63"/>
      <c r="F1897" s="206" t="s">
        <v>7581</v>
      </c>
      <c r="G1897" s="63"/>
      <c r="H1897" s="63"/>
      <c r="I1897" s="163"/>
      <c r="J1897" s="63"/>
      <c r="K1897" s="63"/>
      <c r="L1897" s="61"/>
      <c r="M1897" s="207"/>
      <c r="N1897" s="42"/>
      <c r="O1897" s="42"/>
      <c r="P1897" s="42"/>
      <c r="Q1897" s="42"/>
      <c r="R1897" s="42"/>
      <c r="S1897" s="42"/>
      <c r="T1897" s="78"/>
      <c r="AT1897" s="24" t="s">
        <v>135</v>
      </c>
      <c r="AU1897" s="24" t="s">
        <v>134</v>
      </c>
    </row>
    <row r="1898" spans="2:65" s="1" customFormat="1" ht="31.5" customHeight="1">
      <c r="B1898" s="41"/>
      <c r="C1898" s="193" t="s">
        <v>1504</v>
      </c>
      <c r="D1898" s="193" t="s">
        <v>129</v>
      </c>
      <c r="E1898" s="194" t="s">
        <v>7582</v>
      </c>
      <c r="F1898" s="195" t="s">
        <v>7583</v>
      </c>
      <c r="G1898" s="196" t="s">
        <v>489</v>
      </c>
      <c r="H1898" s="197">
        <v>1</v>
      </c>
      <c r="I1898" s="198"/>
      <c r="J1898" s="199">
        <f>ROUND(I1898*H1898,2)</f>
        <v>0</v>
      </c>
      <c r="K1898" s="195" t="s">
        <v>21</v>
      </c>
      <c r="L1898" s="61"/>
      <c r="M1898" s="200" t="s">
        <v>21</v>
      </c>
      <c r="N1898" s="201" t="s">
        <v>42</v>
      </c>
      <c r="O1898" s="42"/>
      <c r="P1898" s="202">
        <f>O1898*H1898</f>
        <v>0</v>
      </c>
      <c r="Q1898" s="202">
        <v>0</v>
      </c>
      <c r="R1898" s="202">
        <f>Q1898*H1898</f>
        <v>0</v>
      </c>
      <c r="S1898" s="202">
        <v>0</v>
      </c>
      <c r="T1898" s="203">
        <f>S1898*H1898</f>
        <v>0</v>
      </c>
      <c r="AR1898" s="24" t="s">
        <v>133</v>
      </c>
      <c r="AT1898" s="24" t="s">
        <v>129</v>
      </c>
      <c r="AU1898" s="24" t="s">
        <v>134</v>
      </c>
      <c r="AY1898" s="24" t="s">
        <v>126</v>
      </c>
      <c r="BE1898" s="204">
        <f>IF(N1898="základní",J1898,0)</f>
        <v>0</v>
      </c>
      <c r="BF1898" s="204">
        <f>IF(N1898="snížená",J1898,0)</f>
        <v>0</v>
      </c>
      <c r="BG1898" s="204">
        <f>IF(N1898="zákl. přenesená",J1898,0)</f>
        <v>0</v>
      </c>
      <c r="BH1898" s="204">
        <f>IF(N1898="sníž. přenesená",J1898,0)</f>
        <v>0</v>
      </c>
      <c r="BI1898" s="204">
        <f>IF(N1898="nulová",J1898,0)</f>
        <v>0</v>
      </c>
      <c r="BJ1898" s="24" t="s">
        <v>134</v>
      </c>
      <c r="BK1898" s="204">
        <f>ROUND(I1898*H1898,2)</f>
        <v>0</v>
      </c>
      <c r="BL1898" s="24" t="s">
        <v>133</v>
      </c>
      <c r="BM1898" s="24" t="s">
        <v>2276</v>
      </c>
    </row>
    <row r="1899" spans="2:65" s="1" customFormat="1" ht="13.5">
      <c r="B1899" s="41"/>
      <c r="C1899" s="63"/>
      <c r="D1899" s="205" t="s">
        <v>135</v>
      </c>
      <c r="E1899" s="63"/>
      <c r="F1899" s="206" t="s">
        <v>7584</v>
      </c>
      <c r="G1899" s="63"/>
      <c r="H1899" s="63"/>
      <c r="I1899" s="163"/>
      <c r="J1899" s="63"/>
      <c r="K1899" s="63"/>
      <c r="L1899" s="61"/>
      <c r="M1899" s="207"/>
      <c r="N1899" s="42"/>
      <c r="O1899" s="42"/>
      <c r="P1899" s="42"/>
      <c r="Q1899" s="42"/>
      <c r="R1899" s="42"/>
      <c r="S1899" s="42"/>
      <c r="T1899" s="78"/>
      <c r="AT1899" s="24" t="s">
        <v>135</v>
      </c>
      <c r="AU1899" s="24" t="s">
        <v>134</v>
      </c>
    </row>
    <row r="1900" spans="2:65" s="1" customFormat="1" ht="22.5" customHeight="1">
      <c r="B1900" s="41"/>
      <c r="C1900" s="193" t="s">
        <v>2277</v>
      </c>
      <c r="D1900" s="193" t="s">
        <v>129</v>
      </c>
      <c r="E1900" s="194" t="s">
        <v>7585</v>
      </c>
      <c r="F1900" s="195" t="s">
        <v>7586</v>
      </c>
      <c r="G1900" s="196" t="s">
        <v>400</v>
      </c>
      <c r="H1900" s="197">
        <v>12</v>
      </c>
      <c r="I1900" s="198"/>
      <c r="J1900" s="199">
        <f>ROUND(I1900*H1900,2)</f>
        <v>0</v>
      </c>
      <c r="K1900" s="195" t="s">
        <v>21</v>
      </c>
      <c r="L1900" s="61"/>
      <c r="M1900" s="200" t="s">
        <v>21</v>
      </c>
      <c r="N1900" s="201" t="s">
        <v>42</v>
      </c>
      <c r="O1900" s="42"/>
      <c r="P1900" s="202">
        <f>O1900*H1900</f>
        <v>0</v>
      </c>
      <c r="Q1900" s="202">
        <v>0</v>
      </c>
      <c r="R1900" s="202">
        <f>Q1900*H1900</f>
        <v>0</v>
      </c>
      <c r="S1900" s="202">
        <v>0</v>
      </c>
      <c r="T1900" s="203">
        <f>S1900*H1900</f>
        <v>0</v>
      </c>
      <c r="AR1900" s="24" t="s">
        <v>133</v>
      </c>
      <c r="AT1900" s="24" t="s">
        <v>129</v>
      </c>
      <c r="AU1900" s="24" t="s">
        <v>134</v>
      </c>
      <c r="AY1900" s="24" t="s">
        <v>126</v>
      </c>
      <c r="BE1900" s="204">
        <f>IF(N1900="základní",J1900,0)</f>
        <v>0</v>
      </c>
      <c r="BF1900" s="204">
        <f>IF(N1900="snížená",J1900,0)</f>
        <v>0</v>
      </c>
      <c r="BG1900" s="204">
        <f>IF(N1900="zákl. přenesená",J1900,0)</f>
        <v>0</v>
      </c>
      <c r="BH1900" s="204">
        <f>IF(N1900="sníž. přenesená",J1900,0)</f>
        <v>0</v>
      </c>
      <c r="BI1900" s="204">
        <f>IF(N1900="nulová",J1900,0)</f>
        <v>0</v>
      </c>
      <c r="BJ1900" s="24" t="s">
        <v>134</v>
      </c>
      <c r="BK1900" s="204">
        <f>ROUND(I1900*H1900,2)</f>
        <v>0</v>
      </c>
      <c r="BL1900" s="24" t="s">
        <v>133</v>
      </c>
      <c r="BM1900" s="24" t="s">
        <v>2280</v>
      </c>
    </row>
    <row r="1901" spans="2:65" s="1" customFormat="1" ht="13.5">
      <c r="B1901" s="41"/>
      <c r="C1901" s="63"/>
      <c r="D1901" s="208" t="s">
        <v>135</v>
      </c>
      <c r="E1901" s="63"/>
      <c r="F1901" s="209" t="s">
        <v>7587</v>
      </c>
      <c r="G1901" s="63"/>
      <c r="H1901" s="63"/>
      <c r="I1901" s="163"/>
      <c r="J1901" s="63"/>
      <c r="K1901" s="63"/>
      <c r="L1901" s="61"/>
      <c r="M1901" s="207"/>
      <c r="N1901" s="42"/>
      <c r="O1901" s="42"/>
      <c r="P1901" s="42"/>
      <c r="Q1901" s="42"/>
      <c r="R1901" s="42"/>
      <c r="S1901" s="42"/>
      <c r="T1901" s="78"/>
      <c r="AT1901" s="24" t="s">
        <v>135</v>
      </c>
      <c r="AU1901" s="24" t="s">
        <v>134</v>
      </c>
    </row>
    <row r="1902" spans="2:65" s="10" customFormat="1" ht="29.85" customHeight="1">
      <c r="B1902" s="176"/>
      <c r="C1902" s="177"/>
      <c r="D1902" s="178" t="s">
        <v>69</v>
      </c>
      <c r="E1902" s="262" t="s">
        <v>2260</v>
      </c>
      <c r="F1902" s="262" t="s">
        <v>7588</v>
      </c>
      <c r="G1902" s="177"/>
      <c r="H1902" s="177"/>
      <c r="I1902" s="180"/>
      <c r="J1902" s="263">
        <f>BK1902</f>
        <v>0</v>
      </c>
      <c r="K1902" s="177"/>
      <c r="L1902" s="182"/>
      <c r="M1902" s="183"/>
      <c r="N1902" s="184"/>
      <c r="O1902" s="184"/>
      <c r="P1902" s="185">
        <f>P1903+P1910</f>
        <v>0</v>
      </c>
      <c r="Q1902" s="184"/>
      <c r="R1902" s="185">
        <f>R1903+R1910</f>
        <v>0</v>
      </c>
      <c r="S1902" s="184"/>
      <c r="T1902" s="186">
        <f>T1903+T1910</f>
        <v>0</v>
      </c>
      <c r="AR1902" s="187" t="s">
        <v>78</v>
      </c>
      <c r="AT1902" s="188" t="s">
        <v>69</v>
      </c>
      <c r="AU1902" s="188" t="s">
        <v>78</v>
      </c>
      <c r="AY1902" s="187" t="s">
        <v>126</v>
      </c>
      <c r="BK1902" s="189">
        <f>BK1903+BK1910</f>
        <v>0</v>
      </c>
    </row>
    <row r="1903" spans="2:65" s="10" customFormat="1" ht="14.85" customHeight="1">
      <c r="B1903" s="176"/>
      <c r="C1903" s="177"/>
      <c r="D1903" s="190" t="s">
        <v>69</v>
      </c>
      <c r="E1903" s="191" t="s">
        <v>2308</v>
      </c>
      <c r="F1903" s="191" t="s">
        <v>7589</v>
      </c>
      <c r="G1903" s="177"/>
      <c r="H1903" s="177"/>
      <c r="I1903" s="180"/>
      <c r="J1903" s="192">
        <f>BK1903</f>
        <v>0</v>
      </c>
      <c r="K1903" s="177"/>
      <c r="L1903" s="182"/>
      <c r="M1903" s="183"/>
      <c r="N1903" s="184"/>
      <c r="O1903" s="184"/>
      <c r="P1903" s="185">
        <f>SUM(P1904:P1909)</f>
        <v>0</v>
      </c>
      <c r="Q1903" s="184"/>
      <c r="R1903" s="185">
        <f>SUM(R1904:R1909)</f>
        <v>0</v>
      </c>
      <c r="S1903" s="184"/>
      <c r="T1903" s="186">
        <f>SUM(T1904:T1909)</f>
        <v>0</v>
      </c>
      <c r="AR1903" s="187" t="s">
        <v>78</v>
      </c>
      <c r="AT1903" s="188" t="s">
        <v>69</v>
      </c>
      <c r="AU1903" s="188" t="s">
        <v>134</v>
      </c>
      <c r="AY1903" s="187" t="s">
        <v>126</v>
      </c>
      <c r="BK1903" s="189">
        <f>SUM(BK1904:BK1909)</f>
        <v>0</v>
      </c>
    </row>
    <row r="1904" spans="2:65" s="1" customFormat="1" ht="22.5" customHeight="1">
      <c r="B1904" s="41"/>
      <c r="C1904" s="193" t="s">
        <v>1510</v>
      </c>
      <c r="D1904" s="193" t="s">
        <v>129</v>
      </c>
      <c r="E1904" s="194" t="s">
        <v>7590</v>
      </c>
      <c r="F1904" s="195" t="s">
        <v>7591</v>
      </c>
      <c r="G1904" s="196" t="s">
        <v>1489</v>
      </c>
      <c r="H1904" s="197">
        <v>1</v>
      </c>
      <c r="I1904" s="198"/>
      <c r="J1904" s="199">
        <f>ROUND(I1904*H1904,2)</f>
        <v>0</v>
      </c>
      <c r="K1904" s="195" t="s">
        <v>21</v>
      </c>
      <c r="L1904" s="61"/>
      <c r="M1904" s="200" t="s">
        <v>21</v>
      </c>
      <c r="N1904" s="201" t="s">
        <v>42</v>
      </c>
      <c r="O1904" s="42"/>
      <c r="P1904" s="202">
        <f>O1904*H1904</f>
        <v>0</v>
      </c>
      <c r="Q1904" s="202">
        <v>0</v>
      </c>
      <c r="R1904" s="202">
        <f>Q1904*H1904</f>
        <v>0</v>
      </c>
      <c r="S1904" s="202">
        <v>0</v>
      </c>
      <c r="T1904" s="203">
        <f>S1904*H1904</f>
        <v>0</v>
      </c>
      <c r="AR1904" s="24" t="s">
        <v>133</v>
      </c>
      <c r="AT1904" s="24" t="s">
        <v>129</v>
      </c>
      <c r="AU1904" s="24" t="s">
        <v>138</v>
      </c>
      <c r="AY1904" s="24" t="s">
        <v>126</v>
      </c>
      <c r="BE1904" s="204">
        <f>IF(N1904="základní",J1904,0)</f>
        <v>0</v>
      </c>
      <c r="BF1904" s="204">
        <f>IF(N1904="snížená",J1904,0)</f>
        <v>0</v>
      </c>
      <c r="BG1904" s="204">
        <f>IF(N1904="zákl. přenesená",J1904,0)</f>
        <v>0</v>
      </c>
      <c r="BH1904" s="204">
        <f>IF(N1904="sníž. přenesená",J1904,0)</f>
        <v>0</v>
      </c>
      <c r="BI1904" s="204">
        <f>IF(N1904="nulová",J1904,0)</f>
        <v>0</v>
      </c>
      <c r="BJ1904" s="24" t="s">
        <v>134</v>
      </c>
      <c r="BK1904" s="204">
        <f>ROUND(I1904*H1904,2)</f>
        <v>0</v>
      </c>
      <c r="BL1904" s="24" t="s">
        <v>133</v>
      </c>
      <c r="BM1904" s="24" t="s">
        <v>2284</v>
      </c>
    </row>
    <row r="1905" spans="2:65" s="1" customFormat="1" ht="13.5">
      <c r="B1905" s="41"/>
      <c r="C1905" s="63"/>
      <c r="D1905" s="205" t="s">
        <v>135</v>
      </c>
      <c r="E1905" s="63"/>
      <c r="F1905" s="206" t="s">
        <v>7592</v>
      </c>
      <c r="G1905" s="63"/>
      <c r="H1905" s="63"/>
      <c r="I1905" s="163"/>
      <c r="J1905" s="63"/>
      <c r="K1905" s="63"/>
      <c r="L1905" s="61"/>
      <c r="M1905" s="207"/>
      <c r="N1905" s="42"/>
      <c r="O1905" s="42"/>
      <c r="P1905" s="42"/>
      <c r="Q1905" s="42"/>
      <c r="R1905" s="42"/>
      <c r="S1905" s="42"/>
      <c r="T1905" s="78"/>
      <c r="AT1905" s="24" t="s">
        <v>135</v>
      </c>
      <c r="AU1905" s="24" t="s">
        <v>138</v>
      </c>
    </row>
    <row r="1906" spans="2:65" s="1" customFormat="1" ht="22.5" customHeight="1">
      <c r="B1906" s="41"/>
      <c r="C1906" s="193" t="s">
        <v>2285</v>
      </c>
      <c r="D1906" s="193" t="s">
        <v>129</v>
      </c>
      <c r="E1906" s="194" t="s">
        <v>2311</v>
      </c>
      <c r="F1906" s="195" t="s">
        <v>7593</v>
      </c>
      <c r="G1906" s="196" t="s">
        <v>2299</v>
      </c>
      <c r="H1906" s="197">
        <v>150</v>
      </c>
      <c r="I1906" s="198"/>
      <c r="J1906" s="199">
        <f>ROUND(I1906*H1906,2)</f>
        <v>0</v>
      </c>
      <c r="K1906" s="195" t="s">
        <v>21</v>
      </c>
      <c r="L1906" s="61"/>
      <c r="M1906" s="200" t="s">
        <v>21</v>
      </c>
      <c r="N1906" s="201" t="s">
        <v>42</v>
      </c>
      <c r="O1906" s="42"/>
      <c r="P1906" s="202">
        <f>O1906*H1906</f>
        <v>0</v>
      </c>
      <c r="Q1906" s="202">
        <v>0</v>
      </c>
      <c r="R1906" s="202">
        <f>Q1906*H1906</f>
        <v>0</v>
      </c>
      <c r="S1906" s="202">
        <v>0</v>
      </c>
      <c r="T1906" s="203">
        <f>S1906*H1906</f>
        <v>0</v>
      </c>
      <c r="AR1906" s="24" t="s">
        <v>133</v>
      </c>
      <c r="AT1906" s="24" t="s">
        <v>129</v>
      </c>
      <c r="AU1906" s="24" t="s">
        <v>138</v>
      </c>
      <c r="AY1906" s="24" t="s">
        <v>126</v>
      </c>
      <c r="BE1906" s="204">
        <f>IF(N1906="základní",J1906,0)</f>
        <v>0</v>
      </c>
      <c r="BF1906" s="204">
        <f>IF(N1906="snížená",J1906,0)</f>
        <v>0</v>
      </c>
      <c r="BG1906" s="204">
        <f>IF(N1906="zákl. přenesená",J1906,0)</f>
        <v>0</v>
      </c>
      <c r="BH1906" s="204">
        <f>IF(N1906="sníž. přenesená",J1906,0)</f>
        <v>0</v>
      </c>
      <c r="BI1906" s="204">
        <f>IF(N1906="nulová",J1906,0)</f>
        <v>0</v>
      </c>
      <c r="BJ1906" s="24" t="s">
        <v>134</v>
      </c>
      <c r="BK1906" s="204">
        <f>ROUND(I1906*H1906,2)</f>
        <v>0</v>
      </c>
      <c r="BL1906" s="24" t="s">
        <v>133</v>
      </c>
      <c r="BM1906" s="24" t="s">
        <v>2288</v>
      </c>
    </row>
    <row r="1907" spans="2:65" s="1" customFormat="1" ht="13.5">
      <c r="B1907" s="41"/>
      <c r="C1907" s="63"/>
      <c r="D1907" s="205" t="s">
        <v>135</v>
      </c>
      <c r="E1907" s="63"/>
      <c r="F1907" s="206" t="s">
        <v>7594</v>
      </c>
      <c r="G1907" s="63"/>
      <c r="H1907" s="63"/>
      <c r="I1907" s="163"/>
      <c r="J1907" s="63"/>
      <c r="K1907" s="63"/>
      <c r="L1907" s="61"/>
      <c r="M1907" s="207"/>
      <c r="N1907" s="42"/>
      <c r="O1907" s="42"/>
      <c r="P1907" s="42"/>
      <c r="Q1907" s="42"/>
      <c r="R1907" s="42"/>
      <c r="S1907" s="42"/>
      <c r="T1907" s="78"/>
      <c r="AT1907" s="24" t="s">
        <v>135</v>
      </c>
      <c r="AU1907" s="24" t="s">
        <v>138</v>
      </c>
    </row>
    <row r="1908" spans="2:65" s="1" customFormat="1" ht="31.5" customHeight="1">
      <c r="B1908" s="41"/>
      <c r="C1908" s="193" t="s">
        <v>1513</v>
      </c>
      <c r="D1908" s="193" t="s">
        <v>129</v>
      </c>
      <c r="E1908" s="194" t="s">
        <v>2340</v>
      </c>
      <c r="F1908" s="195" t="s">
        <v>7595</v>
      </c>
      <c r="G1908" s="196" t="s">
        <v>489</v>
      </c>
      <c r="H1908" s="197">
        <v>2</v>
      </c>
      <c r="I1908" s="198"/>
      <c r="J1908" s="199">
        <f>ROUND(I1908*H1908,2)</f>
        <v>0</v>
      </c>
      <c r="K1908" s="195" t="s">
        <v>21</v>
      </c>
      <c r="L1908" s="61"/>
      <c r="M1908" s="200" t="s">
        <v>21</v>
      </c>
      <c r="N1908" s="201" t="s">
        <v>42</v>
      </c>
      <c r="O1908" s="42"/>
      <c r="P1908" s="202">
        <f>O1908*H1908</f>
        <v>0</v>
      </c>
      <c r="Q1908" s="202">
        <v>0</v>
      </c>
      <c r="R1908" s="202">
        <f>Q1908*H1908</f>
        <v>0</v>
      </c>
      <c r="S1908" s="202">
        <v>0</v>
      </c>
      <c r="T1908" s="203">
        <f>S1908*H1908</f>
        <v>0</v>
      </c>
      <c r="AR1908" s="24" t="s">
        <v>133</v>
      </c>
      <c r="AT1908" s="24" t="s">
        <v>129</v>
      </c>
      <c r="AU1908" s="24" t="s">
        <v>138</v>
      </c>
      <c r="AY1908" s="24" t="s">
        <v>126</v>
      </c>
      <c r="BE1908" s="204">
        <f>IF(N1908="základní",J1908,0)</f>
        <v>0</v>
      </c>
      <c r="BF1908" s="204">
        <f>IF(N1908="snížená",J1908,0)</f>
        <v>0</v>
      </c>
      <c r="BG1908" s="204">
        <f>IF(N1908="zákl. přenesená",J1908,0)</f>
        <v>0</v>
      </c>
      <c r="BH1908" s="204">
        <f>IF(N1908="sníž. přenesená",J1908,0)</f>
        <v>0</v>
      </c>
      <c r="BI1908" s="204">
        <f>IF(N1908="nulová",J1908,0)</f>
        <v>0</v>
      </c>
      <c r="BJ1908" s="24" t="s">
        <v>134</v>
      </c>
      <c r="BK1908" s="204">
        <f>ROUND(I1908*H1908,2)</f>
        <v>0</v>
      </c>
      <c r="BL1908" s="24" t="s">
        <v>133</v>
      </c>
      <c r="BM1908" s="24" t="s">
        <v>2291</v>
      </c>
    </row>
    <row r="1909" spans="2:65" s="1" customFormat="1" ht="27">
      <c r="B1909" s="41"/>
      <c r="C1909" s="63"/>
      <c r="D1909" s="208" t="s">
        <v>135</v>
      </c>
      <c r="E1909" s="63"/>
      <c r="F1909" s="209" t="s">
        <v>7596</v>
      </c>
      <c r="G1909" s="63"/>
      <c r="H1909" s="63"/>
      <c r="I1909" s="163"/>
      <c r="J1909" s="63"/>
      <c r="K1909" s="63"/>
      <c r="L1909" s="61"/>
      <c r="M1909" s="207"/>
      <c r="N1909" s="42"/>
      <c r="O1909" s="42"/>
      <c r="P1909" s="42"/>
      <c r="Q1909" s="42"/>
      <c r="R1909" s="42"/>
      <c r="S1909" s="42"/>
      <c r="T1909" s="78"/>
      <c r="AT1909" s="24" t="s">
        <v>135</v>
      </c>
      <c r="AU1909" s="24" t="s">
        <v>138</v>
      </c>
    </row>
    <row r="1910" spans="2:65" s="10" customFormat="1" ht="22.35" customHeight="1">
      <c r="B1910" s="176"/>
      <c r="C1910" s="177"/>
      <c r="D1910" s="190" t="s">
        <v>69</v>
      </c>
      <c r="E1910" s="191" t="s">
        <v>2469</v>
      </c>
      <c r="F1910" s="191" t="s">
        <v>7597</v>
      </c>
      <c r="G1910" s="177"/>
      <c r="H1910" s="177"/>
      <c r="I1910" s="180"/>
      <c r="J1910" s="192">
        <f>BK1910</f>
        <v>0</v>
      </c>
      <c r="K1910" s="177"/>
      <c r="L1910" s="182"/>
      <c r="M1910" s="183"/>
      <c r="N1910" s="184"/>
      <c r="O1910" s="184"/>
      <c r="P1910" s="185">
        <f>SUM(P1911:P1922)</f>
        <v>0</v>
      </c>
      <c r="Q1910" s="184"/>
      <c r="R1910" s="185">
        <f>SUM(R1911:R1922)</f>
        <v>0</v>
      </c>
      <c r="S1910" s="184"/>
      <c r="T1910" s="186">
        <f>SUM(T1911:T1922)</f>
        <v>0</v>
      </c>
      <c r="AR1910" s="187" t="s">
        <v>78</v>
      </c>
      <c r="AT1910" s="188" t="s">
        <v>69</v>
      </c>
      <c r="AU1910" s="188" t="s">
        <v>134</v>
      </c>
      <c r="AY1910" s="187" t="s">
        <v>126</v>
      </c>
      <c r="BK1910" s="189">
        <f>SUM(BK1911:BK1922)</f>
        <v>0</v>
      </c>
    </row>
    <row r="1911" spans="2:65" s="1" customFormat="1" ht="22.5" customHeight="1">
      <c r="B1911" s="41"/>
      <c r="C1911" s="193" t="s">
        <v>2292</v>
      </c>
      <c r="D1911" s="193" t="s">
        <v>129</v>
      </c>
      <c r="E1911" s="194" t="s">
        <v>2471</v>
      </c>
      <c r="F1911" s="195" t="s">
        <v>2472</v>
      </c>
      <c r="G1911" s="196" t="s">
        <v>489</v>
      </c>
      <c r="H1911" s="197">
        <v>4</v>
      </c>
      <c r="I1911" s="198"/>
      <c r="J1911" s="199">
        <f>ROUND(I1911*H1911,2)</f>
        <v>0</v>
      </c>
      <c r="K1911" s="195" t="s">
        <v>21</v>
      </c>
      <c r="L1911" s="61"/>
      <c r="M1911" s="200" t="s">
        <v>21</v>
      </c>
      <c r="N1911" s="201" t="s">
        <v>42</v>
      </c>
      <c r="O1911" s="42"/>
      <c r="P1911" s="202">
        <f>O1911*H1911</f>
        <v>0</v>
      </c>
      <c r="Q1911" s="202">
        <v>0</v>
      </c>
      <c r="R1911" s="202">
        <f>Q1911*H1911</f>
        <v>0</v>
      </c>
      <c r="S1911" s="202">
        <v>0</v>
      </c>
      <c r="T1911" s="203">
        <f>S1911*H1911</f>
        <v>0</v>
      </c>
      <c r="AR1911" s="24" t="s">
        <v>133</v>
      </c>
      <c r="AT1911" s="24" t="s">
        <v>129</v>
      </c>
      <c r="AU1911" s="24" t="s">
        <v>138</v>
      </c>
      <c r="AY1911" s="24" t="s">
        <v>126</v>
      </c>
      <c r="BE1911" s="204">
        <f>IF(N1911="základní",J1911,0)</f>
        <v>0</v>
      </c>
      <c r="BF1911" s="204">
        <f>IF(N1911="snížená",J1911,0)</f>
        <v>0</v>
      </c>
      <c r="BG1911" s="204">
        <f>IF(N1911="zákl. přenesená",J1911,0)</f>
        <v>0</v>
      </c>
      <c r="BH1911" s="204">
        <f>IF(N1911="sníž. přenesená",J1911,0)</f>
        <v>0</v>
      </c>
      <c r="BI1911" s="204">
        <f>IF(N1911="nulová",J1911,0)</f>
        <v>0</v>
      </c>
      <c r="BJ1911" s="24" t="s">
        <v>134</v>
      </c>
      <c r="BK1911" s="204">
        <f>ROUND(I1911*H1911,2)</f>
        <v>0</v>
      </c>
      <c r="BL1911" s="24" t="s">
        <v>133</v>
      </c>
      <c r="BM1911" s="24" t="s">
        <v>2295</v>
      </c>
    </row>
    <row r="1912" spans="2:65" s="1" customFormat="1" ht="13.5">
      <c r="B1912" s="41"/>
      <c r="C1912" s="63"/>
      <c r="D1912" s="205" t="s">
        <v>135</v>
      </c>
      <c r="E1912" s="63"/>
      <c r="F1912" s="206" t="s">
        <v>7598</v>
      </c>
      <c r="G1912" s="63"/>
      <c r="H1912" s="63"/>
      <c r="I1912" s="163"/>
      <c r="J1912" s="63"/>
      <c r="K1912" s="63"/>
      <c r="L1912" s="61"/>
      <c r="M1912" s="207"/>
      <c r="N1912" s="42"/>
      <c r="O1912" s="42"/>
      <c r="P1912" s="42"/>
      <c r="Q1912" s="42"/>
      <c r="R1912" s="42"/>
      <c r="S1912" s="42"/>
      <c r="T1912" s="78"/>
      <c r="AT1912" s="24" t="s">
        <v>135</v>
      </c>
      <c r="AU1912" s="24" t="s">
        <v>138</v>
      </c>
    </row>
    <row r="1913" spans="2:65" s="1" customFormat="1" ht="22.5" customHeight="1">
      <c r="B1913" s="41"/>
      <c r="C1913" s="193" t="s">
        <v>1517</v>
      </c>
      <c r="D1913" s="193" t="s">
        <v>129</v>
      </c>
      <c r="E1913" s="194" t="s">
        <v>2476</v>
      </c>
      <c r="F1913" s="195" t="s">
        <v>2477</v>
      </c>
      <c r="G1913" s="196" t="s">
        <v>489</v>
      </c>
      <c r="H1913" s="197">
        <v>4</v>
      </c>
      <c r="I1913" s="198"/>
      <c r="J1913" s="199">
        <f>ROUND(I1913*H1913,2)</f>
        <v>0</v>
      </c>
      <c r="K1913" s="195" t="s">
        <v>21</v>
      </c>
      <c r="L1913" s="61"/>
      <c r="M1913" s="200" t="s">
        <v>21</v>
      </c>
      <c r="N1913" s="201" t="s">
        <v>42</v>
      </c>
      <c r="O1913" s="42"/>
      <c r="P1913" s="202">
        <f>O1913*H1913</f>
        <v>0</v>
      </c>
      <c r="Q1913" s="202">
        <v>0</v>
      </c>
      <c r="R1913" s="202">
        <f>Q1913*H1913</f>
        <v>0</v>
      </c>
      <c r="S1913" s="202">
        <v>0</v>
      </c>
      <c r="T1913" s="203">
        <f>S1913*H1913</f>
        <v>0</v>
      </c>
      <c r="AR1913" s="24" t="s">
        <v>133</v>
      </c>
      <c r="AT1913" s="24" t="s">
        <v>129</v>
      </c>
      <c r="AU1913" s="24" t="s">
        <v>138</v>
      </c>
      <c r="AY1913" s="24" t="s">
        <v>126</v>
      </c>
      <c r="BE1913" s="204">
        <f>IF(N1913="základní",J1913,0)</f>
        <v>0</v>
      </c>
      <c r="BF1913" s="204">
        <f>IF(N1913="snížená",J1913,0)</f>
        <v>0</v>
      </c>
      <c r="BG1913" s="204">
        <f>IF(N1913="zákl. přenesená",J1913,0)</f>
        <v>0</v>
      </c>
      <c r="BH1913" s="204">
        <f>IF(N1913="sníž. přenesená",J1913,0)</f>
        <v>0</v>
      </c>
      <c r="BI1913" s="204">
        <f>IF(N1913="nulová",J1913,0)</f>
        <v>0</v>
      </c>
      <c r="BJ1913" s="24" t="s">
        <v>134</v>
      </c>
      <c r="BK1913" s="204">
        <f>ROUND(I1913*H1913,2)</f>
        <v>0</v>
      </c>
      <c r="BL1913" s="24" t="s">
        <v>133</v>
      </c>
      <c r="BM1913" s="24" t="s">
        <v>2300</v>
      </c>
    </row>
    <row r="1914" spans="2:65" s="1" customFormat="1" ht="13.5">
      <c r="B1914" s="41"/>
      <c r="C1914" s="63"/>
      <c r="D1914" s="205" t="s">
        <v>135</v>
      </c>
      <c r="E1914" s="63"/>
      <c r="F1914" s="206" t="s">
        <v>7599</v>
      </c>
      <c r="G1914" s="63"/>
      <c r="H1914" s="63"/>
      <c r="I1914" s="163"/>
      <c r="J1914" s="63"/>
      <c r="K1914" s="63"/>
      <c r="L1914" s="61"/>
      <c r="M1914" s="207"/>
      <c r="N1914" s="42"/>
      <c r="O1914" s="42"/>
      <c r="P1914" s="42"/>
      <c r="Q1914" s="42"/>
      <c r="R1914" s="42"/>
      <c r="S1914" s="42"/>
      <c r="T1914" s="78"/>
      <c r="AT1914" s="24" t="s">
        <v>135</v>
      </c>
      <c r="AU1914" s="24" t="s">
        <v>138</v>
      </c>
    </row>
    <row r="1915" spans="2:65" s="1" customFormat="1" ht="22.5" customHeight="1">
      <c r="B1915" s="41"/>
      <c r="C1915" s="193" t="s">
        <v>2302</v>
      </c>
      <c r="D1915" s="193" t="s">
        <v>129</v>
      </c>
      <c r="E1915" s="194" t="s">
        <v>2479</v>
      </c>
      <c r="F1915" s="195" t="s">
        <v>7600</v>
      </c>
      <c r="G1915" s="196" t="s">
        <v>489</v>
      </c>
      <c r="H1915" s="197">
        <v>2</v>
      </c>
      <c r="I1915" s="198"/>
      <c r="J1915" s="199">
        <f>ROUND(I1915*H1915,2)</f>
        <v>0</v>
      </c>
      <c r="K1915" s="195" t="s">
        <v>21</v>
      </c>
      <c r="L1915" s="61"/>
      <c r="M1915" s="200" t="s">
        <v>21</v>
      </c>
      <c r="N1915" s="201" t="s">
        <v>42</v>
      </c>
      <c r="O1915" s="42"/>
      <c r="P1915" s="202">
        <f>O1915*H1915</f>
        <v>0</v>
      </c>
      <c r="Q1915" s="202">
        <v>0</v>
      </c>
      <c r="R1915" s="202">
        <f>Q1915*H1915</f>
        <v>0</v>
      </c>
      <c r="S1915" s="202">
        <v>0</v>
      </c>
      <c r="T1915" s="203">
        <f>S1915*H1915</f>
        <v>0</v>
      </c>
      <c r="AR1915" s="24" t="s">
        <v>133</v>
      </c>
      <c r="AT1915" s="24" t="s">
        <v>129</v>
      </c>
      <c r="AU1915" s="24" t="s">
        <v>138</v>
      </c>
      <c r="AY1915" s="24" t="s">
        <v>126</v>
      </c>
      <c r="BE1915" s="204">
        <f>IF(N1915="základní",J1915,0)</f>
        <v>0</v>
      </c>
      <c r="BF1915" s="204">
        <f>IF(N1915="snížená",J1915,0)</f>
        <v>0</v>
      </c>
      <c r="BG1915" s="204">
        <f>IF(N1915="zákl. přenesená",J1915,0)</f>
        <v>0</v>
      </c>
      <c r="BH1915" s="204">
        <f>IF(N1915="sníž. přenesená",J1915,0)</f>
        <v>0</v>
      </c>
      <c r="BI1915" s="204">
        <f>IF(N1915="nulová",J1915,0)</f>
        <v>0</v>
      </c>
      <c r="BJ1915" s="24" t="s">
        <v>134</v>
      </c>
      <c r="BK1915" s="204">
        <f>ROUND(I1915*H1915,2)</f>
        <v>0</v>
      </c>
      <c r="BL1915" s="24" t="s">
        <v>133</v>
      </c>
      <c r="BM1915" s="24" t="s">
        <v>2305</v>
      </c>
    </row>
    <row r="1916" spans="2:65" s="1" customFormat="1" ht="13.5">
      <c r="B1916" s="41"/>
      <c r="C1916" s="63"/>
      <c r="D1916" s="205" t="s">
        <v>135</v>
      </c>
      <c r="E1916" s="63"/>
      <c r="F1916" s="206" t="s">
        <v>7601</v>
      </c>
      <c r="G1916" s="63"/>
      <c r="H1916" s="63"/>
      <c r="I1916" s="163"/>
      <c r="J1916" s="63"/>
      <c r="K1916" s="63"/>
      <c r="L1916" s="61"/>
      <c r="M1916" s="207"/>
      <c r="N1916" s="42"/>
      <c r="O1916" s="42"/>
      <c r="P1916" s="42"/>
      <c r="Q1916" s="42"/>
      <c r="R1916" s="42"/>
      <c r="S1916" s="42"/>
      <c r="T1916" s="78"/>
      <c r="AT1916" s="24" t="s">
        <v>135</v>
      </c>
      <c r="AU1916" s="24" t="s">
        <v>138</v>
      </c>
    </row>
    <row r="1917" spans="2:65" s="1" customFormat="1" ht="22.5" customHeight="1">
      <c r="B1917" s="41"/>
      <c r="C1917" s="193" t="s">
        <v>1520</v>
      </c>
      <c r="D1917" s="193" t="s">
        <v>129</v>
      </c>
      <c r="E1917" s="194" t="s">
        <v>7602</v>
      </c>
      <c r="F1917" s="195" t="s">
        <v>7603</v>
      </c>
      <c r="G1917" s="196" t="s">
        <v>489</v>
      </c>
      <c r="H1917" s="197">
        <v>2</v>
      </c>
      <c r="I1917" s="198"/>
      <c r="J1917" s="199">
        <f>ROUND(I1917*H1917,2)</f>
        <v>0</v>
      </c>
      <c r="K1917" s="195" t="s">
        <v>21</v>
      </c>
      <c r="L1917" s="61"/>
      <c r="M1917" s="200" t="s">
        <v>21</v>
      </c>
      <c r="N1917" s="201" t="s">
        <v>42</v>
      </c>
      <c r="O1917" s="42"/>
      <c r="P1917" s="202">
        <f>O1917*H1917</f>
        <v>0</v>
      </c>
      <c r="Q1917" s="202">
        <v>0</v>
      </c>
      <c r="R1917" s="202">
        <f>Q1917*H1917</f>
        <v>0</v>
      </c>
      <c r="S1917" s="202">
        <v>0</v>
      </c>
      <c r="T1917" s="203">
        <f>S1917*H1917</f>
        <v>0</v>
      </c>
      <c r="AR1917" s="24" t="s">
        <v>133</v>
      </c>
      <c r="AT1917" s="24" t="s">
        <v>129</v>
      </c>
      <c r="AU1917" s="24" t="s">
        <v>138</v>
      </c>
      <c r="AY1917" s="24" t="s">
        <v>126</v>
      </c>
      <c r="BE1917" s="204">
        <f>IF(N1917="základní",J1917,0)</f>
        <v>0</v>
      </c>
      <c r="BF1917" s="204">
        <f>IF(N1917="snížená",J1917,0)</f>
        <v>0</v>
      </c>
      <c r="BG1917" s="204">
        <f>IF(N1917="zákl. přenesená",J1917,0)</f>
        <v>0</v>
      </c>
      <c r="BH1917" s="204">
        <f>IF(N1917="sníž. přenesená",J1917,0)</f>
        <v>0</v>
      </c>
      <c r="BI1917" s="204">
        <f>IF(N1917="nulová",J1917,0)</f>
        <v>0</v>
      </c>
      <c r="BJ1917" s="24" t="s">
        <v>134</v>
      </c>
      <c r="BK1917" s="204">
        <f>ROUND(I1917*H1917,2)</f>
        <v>0</v>
      </c>
      <c r="BL1917" s="24" t="s">
        <v>133</v>
      </c>
      <c r="BM1917" s="24" t="s">
        <v>1814</v>
      </c>
    </row>
    <row r="1918" spans="2:65" s="1" customFormat="1" ht="13.5">
      <c r="B1918" s="41"/>
      <c r="C1918" s="63"/>
      <c r="D1918" s="205" t="s">
        <v>135</v>
      </c>
      <c r="E1918" s="63"/>
      <c r="F1918" s="206" t="s">
        <v>7604</v>
      </c>
      <c r="G1918" s="63"/>
      <c r="H1918" s="63"/>
      <c r="I1918" s="163"/>
      <c r="J1918" s="63"/>
      <c r="K1918" s="63"/>
      <c r="L1918" s="61"/>
      <c r="M1918" s="207"/>
      <c r="N1918" s="42"/>
      <c r="O1918" s="42"/>
      <c r="P1918" s="42"/>
      <c r="Q1918" s="42"/>
      <c r="R1918" s="42"/>
      <c r="S1918" s="42"/>
      <c r="T1918" s="78"/>
      <c r="AT1918" s="24" t="s">
        <v>135</v>
      </c>
      <c r="AU1918" s="24" t="s">
        <v>138</v>
      </c>
    </row>
    <row r="1919" spans="2:65" s="1" customFormat="1" ht="22.5" customHeight="1">
      <c r="B1919" s="41"/>
      <c r="C1919" s="193" t="s">
        <v>2310</v>
      </c>
      <c r="D1919" s="193" t="s">
        <v>129</v>
      </c>
      <c r="E1919" s="194" t="s">
        <v>7605</v>
      </c>
      <c r="F1919" s="195" t="s">
        <v>2458</v>
      </c>
      <c r="G1919" s="196" t="s">
        <v>489</v>
      </c>
      <c r="H1919" s="197">
        <v>2</v>
      </c>
      <c r="I1919" s="198"/>
      <c r="J1919" s="199">
        <f>ROUND(I1919*H1919,2)</f>
        <v>0</v>
      </c>
      <c r="K1919" s="195" t="s">
        <v>21</v>
      </c>
      <c r="L1919" s="61"/>
      <c r="M1919" s="200" t="s">
        <v>21</v>
      </c>
      <c r="N1919" s="201" t="s">
        <v>42</v>
      </c>
      <c r="O1919" s="42"/>
      <c r="P1919" s="202">
        <f>O1919*H1919</f>
        <v>0</v>
      </c>
      <c r="Q1919" s="202">
        <v>0</v>
      </c>
      <c r="R1919" s="202">
        <f>Q1919*H1919</f>
        <v>0</v>
      </c>
      <c r="S1919" s="202">
        <v>0</v>
      </c>
      <c r="T1919" s="203">
        <f>S1919*H1919</f>
        <v>0</v>
      </c>
      <c r="AR1919" s="24" t="s">
        <v>133</v>
      </c>
      <c r="AT1919" s="24" t="s">
        <v>129</v>
      </c>
      <c r="AU1919" s="24" t="s">
        <v>138</v>
      </c>
      <c r="AY1919" s="24" t="s">
        <v>126</v>
      </c>
      <c r="BE1919" s="204">
        <f>IF(N1919="základní",J1919,0)</f>
        <v>0</v>
      </c>
      <c r="BF1919" s="204">
        <f>IF(N1919="snížená",J1919,0)</f>
        <v>0</v>
      </c>
      <c r="BG1919" s="204">
        <f>IF(N1919="zákl. přenesená",J1919,0)</f>
        <v>0</v>
      </c>
      <c r="BH1919" s="204">
        <f>IF(N1919="sníž. přenesená",J1919,0)</f>
        <v>0</v>
      </c>
      <c r="BI1919" s="204">
        <f>IF(N1919="nulová",J1919,0)</f>
        <v>0</v>
      </c>
      <c r="BJ1919" s="24" t="s">
        <v>134</v>
      </c>
      <c r="BK1919" s="204">
        <f>ROUND(I1919*H1919,2)</f>
        <v>0</v>
      </c>
      <c r="BL1919" s="24" t="s">
        <v>133</v>
      </c>
      <c r="BM1919" s="24" t="s">
        <v>2313</v>
      </c>
    </row>
    <row r="1920" spans="2:65" s="1" customFormat="1" ht="13.5">
      <c r="B1920" s="41"/>
      <c r="C1920" s="63"/>
      <c r="D1920" s="205" t="s">
        <v>135</v>
      </c>
      <c r="E1920" s="63"/>
      <c r="F1920" s="206" t="s">
        <v>7606</v>
      </c>
      <c r="G1920" s="63"/>
      <c r="H1920" s="63"/>
      <c r="I1920" s="163"/>
      <c r="J1920" s="63"/>
      <c r="K1920" s="63"/>
      <c r="L1920" s="61"/>
      <c r="M1920" s="207"/>
      <c r="N1920" s="42"/>
      <c r="O1920" s="42"/>
      <c r="P1920" s="42"/>
      <c r="Q1920" s="42"/>
      <c r="R1920" s="42"/>
      <c r="S1920" s="42"/>
      <c r="T1920" s="78"/>
      <c r="AT1920" s="24" t="s">
        <v>135</v>
      </c>
      <c r="AU1920" s="24" t="s">
        <v>138</v>
      </c>
    </row>
    <row r="1921" spans="2:65" s="1" customFormat="1" ht="22.5" customHeight="1">
      <c r="B1921" s="41"/>
      <c r="C1921" s="193" t="s">
        <v>1524</v>
      </c>
      <c r="D1921" s="193" t="s">
        <v>129</v>
      </c>
      <c r="E1921" s="194" t="s">
        <v>2488</v>
      </c>
      <c r="F1921" s="195" t="s">
        <v>2489</v>
      </c>
      <c r="G1921" s="196" t="s">
        <v>132</v>
      </c>
      <c r="H1921" s="197">
        <v>1</v>
      </c>
      <c r="I1921" s="198"/>
      <c r="J1921" s="199">
        <f>ROUND(I1921*H1921,2)</f>
        <v>0</v>
      </c>
      <c r="K1921" s="195" t="s">
        <v>21</v>
      </c>
      <c r="L1921" s="61"/>
      <c r="M1921" s="200" t="s">
        <v>21</v>
      </c>
      <c r="N1921" s="201" t="s">
        <v>42</v>
      </c>
      <c r="O1921" s="42"/>
      <c r="P1921" s="202">
        <f>O1921*H1921</f>
        <v>0</v>
      </c>
      <c r="Q1921" s="202">
        <v>0</v>
      </c>
      <c r="R1921" s="202">
        <f>Q1921*H1921</f>
        <v>0</v>
      </c>
      <c r="S1921" s="202">
        <v>0</v>
      </c>
      <c r="T1921" s="203">
        <f>S1921*H1921</f>
        <v>0</v>
      </c>
      <c r="AR1921" s="24" t="s">
        <v>133</v>
      </c>
      <c r="AT1921" s="24" t="s">
        <v>129</v>
      </c>
      <c r="AU1921" s="24" t="s">
        <v>138</v>
      </c>
      <c r="AY1921" s="24" t="s">
        <v>126</v>
      </c>
      <c r="BE1921" s="204">
        <f>IF(N1921="základní",J1921,0)</f>
        <v>0</v>
      </c>
      <c r="BF1921" s="204">
        <f>IF(N1921="snížená",J1921,0)</f>
        <v>0</v>
      </c>
      <c r="BG1921" s="204">
        <f>IF(N1921="zákl. přenesená",J1921,0)</f>
        <v>0</v>
      </c>
      <c r="BH1921" s="204">
        <f>IF(N1921="sníž. přenesená",J1921,0)</f>
        <v>0</v>
      </c>
      <c r="BI1921" s="204">
        <f>IF(N1921="nulová",J1921,0)</f>
        <v>0</v>
      </c>
      <c r="BJ1921" s="24" t="s">
        <v>134</v>
      </c>
      <c r="BK1921" s="204">
        <f>ROUND(I1921*H1921,2)</f>
        <v>0</v>
      </c>
      <c r="BL1921" s="24" t="s">
        <v>133</v>
      </c>
      <c r="BM1921" s="24" t="s">
        <v>2316</v>
      </c>
    </row>
    <row r="1922" spans="2:65" s="1" customFormat="1" ht="13.5">
      <c r="B1922" s="41"/>
      <c r="C1922" s="63"/>
      <c r="D1922" s="208" t="s">
        <v>135</v>
      </c>
      <c r="E1922" s="63"/>
      <c r="F1922" s="209" t="s">
        <v>7607</v>
      </c>
      <c r="G1922" s="63"/>
      <c r="H1922" s="63"/>
      <c r="I1922" s="163"/>
      <c r="J1922" s="63"/>
      <c r="K1922" s="63"/>
      <c r="L1922" s="61"/>
      <c r="M1922" s="207"/>
      <c r="N1922" s="42"/>
      <c r="O1922" s="42"/>
      <c r="P1922" s="42"/>
      <c r="Q1922" s="42"/>
      <c r="R1922" s="42"/>
      <c r="S1922" s="42"/>
      <c r="T1922" s="78"/>
      <c r="AT1922" s="24" t="s">
        <v>135</v>
      </c>
      <c r="AU1922" s="24" t="s">
        <v>138</v>
      </c>
    </row>
    <row r="1923" spans="2:65" s="10" customFormat="1" ht="29.85" customHeight="1">
      <c r="B1923" s="176"/>
      <c r="C1923" s="177"/>
      <c r="D1923" s="178" t="s">
        <v>69</v>
      </c>
      <c r="E1923" s="262" t="s">
        <v>2491</v>
      </c>
      <c r="F1923" s="262" t="s">
        <v>7608</v>
      </c>
      <c r="G1923" s="177"/>
      <c r="H1923" s="177"/>
      <c r="I1923" s="180"/>
      <c r="J1923" s="263">
        <f>BK1923</f>
        <v>0</v>
      </c>
      <c r="K1923" s="177"/>
      <c r="L1923" s="182"/>
      <c r="M1923" s="183"/>
      <c r="N1923" s="184"/>
      <c r="O1923" s="184"/>
      <c r="P1923" s="185">
        <f>P1924</f>
        <v>0</v>
      </c>
      <c r="Q1923" s="184"/>
      <c r="R1923" s="185">
        <f>R1924</f>
        <v>0</v>
      </c>
      <c r="S1923" s="184"/>
      <c r="T1923" s="186">
        <f>T1924</f>
        <v>0</v>
      </c>
      <c r="AR1923" s="187" t="s">
        <v>78</v>
      </c>
      <c r="AT1923" s="188" t="s">
        <v>69</v>
      </c>
      <c r="AU1923" s="188" t="s">
        <v>78</v>
      </c>
      <c r="AY1923" s="187" t="s">
        <v>126</v>
      </c>
      <c r="BK1923" s="189">
        <f>BK1924</f>
        <v>0</v>
      </c>
    </row>
    <row r="1924" spans="2:65" s="10" customFormat="1" ht="14.85" customHeight="1">
      <c r="B1924" s="176"/>
      <c r="C1924" s="177"/>
      <c r="D1924" s="190" t="s">
        <v>69</v>
      </c>
      <c r="E1924" s="191" t="s">
        <v>2533</v>
      </c>
      <c r="F1924" s="191" t="s">
        <v>4575</v>
      </c>
      <c r="G1924" s="177"/>
      <c r="H1924" s="177"/>
      <c r="I1924" s="180"/>
      <c r="J1924" s="192">
        <f>BK1924</f>
        <v>0</v>
      </c>
      <c r="K1924" s="177"/>
      <c r="L1924" s="182"/>
      <c r="M1924" s="183"/>
      <c r="N1924" s="184"/>
      <c r="O1924" s="184"/>
      <c r="P1924" s="185">
        <f>SUM(P1925:P1958)</f>
        <v>0</v>
      </c>
      <c r="Q1924" s="184"/>
      <c r="R1924" s="185">
        <f>SUM(R1925:R1958)</f>
        <v>0</v>
      </c>
      <c r="S1924" s="184"/>
      <c r="T1924" s="186">
        <f>SUM(T1925:T1958)</f>
        <v>0</v>
      </c>
      <c r="AR1924" s="187" t="s">
        <v>78</v>
      </c>
      <c r="AT1924" s="188" t="s">
        <v>69</v>
      </c>
      <c r="AU1924" s="188" t="s">
        <v>134</v>
      </c>
      <c r="AY1924" s="187" t="s">
        <v>126</v>
      </c>
      <c r="BK1924" s="189">
        <f>SUM(BK1925:BK1958)</f>
        <v>0</v>
      </c>
    </row>
    <row r="1925" spans="2:65" s="1" customFormat="1" ht="31.5" customHeight="1">
      <c r="B1925" s="41"/>
      <c r="C1925" s="193" t="s">
        <v>2317</v>
      </c>
      <c r="D1925" s="193" t="s">
        <v>129</v>
      </c>
      <c r="E1925" s="194" t="s">
        <v>7609</v>
      </c>
      <c r="F1925" s="195" t="s">
        <v>7610</v>
      </c>
      <c r="G1925" s="196" t="s">
        <v>169</v>
      </c>
      <c r="H1925" s="197">
        <v>89</v>
      </c>
      <c r="I1925" s="198"/>
      <c r="J1925" s="199">
        <f>ROUND(I1925*H1925,2)</f>
        <v>0</v>
      </c>
      <c r="K1925" s="195" t="s">
        <v>21</v>
      </c>
      <c r="L1925" s="61"/>
      <c r="M1925" s="200" t="s">
        <v>21</v>
      </c>
      <c r="N1925" s="201" t="s">
        <v>42</v>
      </c>
      <c r="O1925" s="42"/>
      <c r="P1925" s="202">
        <f>O1925*H1925</f>
        <v>0</v>
      </c>
      <c r="Q1925" s="202">
        <v>0</v>
      </c>
      <c r="R1925" s="202">
        <f>Q1925*H1925</f>
        <v>0</v>
      </c>
      <c r="S1925" s="202">
        <v>0</v>
      </c>
      <c r="T1925" s="203">
        <f>S1925*H1925</f>
        <v>0</v>
      </c>
      <c r="AR1925" s="24" t="s">
        <v>133</v>
      </c>
      <c r="AT1925" s="24" t="s">
        <v>129</v>
      </c>
      <c r="AU1925" s="24" t="s">
        <v>138</v>
      </c>
      <c r="AY1925" s="24" t="s">
        <v>126</v>
      </c>
      <c r="BE1925" s="204">
        <f>IF(N1925="základní",J1925,0)</f>
        <v>0</v>
      </c>
      <c r="BF1925" s="204">
        <f>IF(N1925="snížená",J1925,0)</f>
        <v>0</v>
      </c>
      <c r="BG1925" s="204">
        <f>IF(N1925="zákl. přenesená",J1925,0)</f>
        <v>0</v>
      </c>
      <c r="BH1925" s="204">
        <f>IF(N1925="sníž. přenesená",J1925,0)</f>
        <v>0</v>
      </c>
      <c r="BI1925" s="204">
        <f>IF(N1925="nulová",J1925,0)</f>
        <v>0</v>
      </c>
      <c r="BJ1925" s="24" t="s">
        <v>134</v>
      </c>
      <c r="BK1925" s="204">
        <f>ROUND(I1925*H1925,2)</f>
        <v>0</v>
      </c>
      <c r="BL1925" s="24" t="s">
        <v>133</v>
      </c>
      <c r="BM1925" s="24" t="s">
        <v>2320</v>
      </c>
    </row>
    <row r="1926" spans="2:65" s="1" customFormat="1" ht="27">
      <c r="B1926" s="41"/>
      <c r="C1926" s="63"/>
      <c r="D1926" s="205" t="s">
        <v>135</v>
      </c>
      <c r="E1926" s="63"/>
      <c r="F1926" s="206" t="s">
        <v>7611</v>
      </c>
      <c r="G1926" s="63"/>
      <c r="H1926" s="63"/>
      <c r="I1926" s="163"/>
      <c r="J1926" s="63"/>
      <c r="K1926" s="63"/>
      <c r="L1926" s="61"/>
      <c r="M1926" s="207"/>
      <c r="N1926" s="42"/>
      <c r="O1926" s="42"/>
      <c r="P1926" s="42"/>
      <c r="Q1926" s="42"/>
      <c r="R1926" s="42"/>
      <c r="S1926" s="42"/>
      <c r="T1926" s="78"/>
      <c r="AT1926" s="24" t="s">
        <v>135</v>
      </c>
      <c r="AU1926" s="24" t="s">
        <v>138</v>
      </c>
    </row>
    <row r="1927" spans="2:65" s="1" customFormat="1" ht="44.25" customHeight="1">
      <c r="B1927" s="41"/>
      <c r="C1927" s="193" t="s">
        <v>1527</v>
      </c>
      <c r="D1927" s="193" t="s">
        <v>129</v>
      </c>
      <c r="E1927" s="194" t="s">
        <v>7612</v>
      </c>
      <c r="F1927" s="195" t="s">
        <v>7613</v>
      </c>
      <c r="G1927" s="196" t="s">
        <v>169</v>
      </c>
      <c r="H1927" s="197">
        <v>48</v>
      </c>
      <c r="I1927" s="198"/>
      <c r="J1927" s="199">
        <f>ROUND(I1927*H1927,2)</f>
        <v>0</v>
      </c>
      <c r="K1927" s="195" t="s">
        <v>21</v>
      </c>
      <c r="L1927" s="61"/>
      <c r="M1927" s="200" t="s">
        <v>21</v>
      </c>
      <c r="N1927" s="201" t="s">
        <v>42</v>
      </c>
      <c r="O1927" s="42"/>
      <c r="P1927" s="202">
        <f>O1927*H1927</f>
        <v>0</v>
      </c>
      <c r="Q1927" s="202">
        <v>0</v>
      </c>
      <c r="R1927" s="202">
        <f>Q1927*H1927</f>
        <v>0</v>
      </c>
      <c r="S1927" s="202">
        <v>0</v>
      </c>
      <c r="T1927" s="203">
        <f>S1927*H1927</f>
        <v>0</v>
      </c>
      <c r="AR1927" s="24" t="s">
        <v>133</v>
      </c>
      <c r="AT1927" s="24" t="s">
        <v>129</v>
      </c>
      <c r="AU1927" s="24" t="s">
        <v>138</v>
      </c>
      <c r="AY1927" s="24" t="s">
        <v>126</v>
      </c>
      <c r="BE1927" s="204">
        <f>IF(N1927="základní",J1927,0)</f>
        <v>0</v>
      </c>
      <c r="BF1927" s="204">
        <f>IF(N1927="snížená",J1927,0)</f>
        <v>0</v>
      </c>
      <c r="BG1927" s="204">
        <f>IF(N1927="zákl. přenesená",J1927,0)</f>
        <v>0</v>
      </c>
      <c r="BH1927" s="204">
        <f>IF(N1927="sníž. přenesená",J1927,0)</f>
        <v>0</v>
      </c>
      <c r="BI1927" s="204">
        <f>IF(N1927="nulová",J1927,0)</f>
        <v>0</v>
      </c>
      <c r="BJ1927" s="24" t="s">
        <v>134</v>
      </c>
      <c r="BK1927" s="204">
        <f>ROUND(I1927*H1927,2)</f>
        <v>0</v>
      </c>
      <c r="BL1927" s="24" t="s">
        <v>133</v>
      </c>
      <c r="BM1927" s="24" t="s">
        <v>2323</v>
      </c>
    </row>
    <row r="1928" spans="2:65" s="1" customFormat="1" ht="27">
      <c r="B1928" s="41"/>
      <c r="C1928" s="63"/>
      <c r="D1928" s="205" t="s">
        <v>135</v>
      </c>
      <c r="E1928" s="63"/>
      <c r="F1928" s="206" t="s">
        <v>7613</v>
      </c>
      <c r="G1928" s="63"/>
      <c r="H1928" s="63"/>
      <c r="I1928" s="163"/>
      <c r="J1928" s="63"/>
      <c r="K1928" s="63"/>
      <c r="L1928" s="61"/>
      <c r="M1928" s="207"/>
      <c r="N1928" s="42"/>
      <c r="O1928" s="42"/>
      <c r="P1928" s="42"/>
      <c r="Q1928" s="42"/>
      <c r="R1928" s="42"/>
      <c r="S1928" s="42"/>
      <c r="T1928" s="78"/>
      <c r="AT1928" s="24" t="s">
        <v>135</v>
      </c>
      <c r="AU1928" s="24" t="s">
        <v>138</v>
      </c>
    </row>
    <row r="1929" spans="2:65" s="1" customFormat="1" ht="22.5" customHeight="1">
      <c r="B1929" s="41"/>
      <c r="C1929" s="193" t="s">
        <v>2324</v>
      </c>
      <c r="D1929" s="193" t="s">
        <v>129</v>
      </c>
      <c r="E1929" s="194" t="s">
        <v>7614</v>
      </c>
      <c r="F1929" s="195" t="s">
        <v>2536</v>
      </c>
      <c r="G1929" s="196" t="s">
        <v>169</v>
      </c>
      <c r="H1929" s="197">
        <v>210</v>
      </c>
      <c r="I1929" s="198"/>
      <c r="J1929" s="199">
        <f>ROUND(I1929*H1929,2)</f>
        <v>0</v>
      </c>
      <c r="K1929" s="195" t="s">
        <v>21</v>
      </c>
      <c r="L1929" s="61"/>
      <c r="M1929" s="200" t="s">
        <v>21</v>
      </c>
      <c r="N1929" s="201" t="s">
        <v>42</v>
      </c>
      <c r="O1929" s="42"/>
      <c r="P1929" s="202">
        <f>O1929*H1929</f>
        <v>0</v>
      </c>
      <c r="Q1929" s="202">
        <v>0</v>
      </c>
      <c r="R1929" s="202">
        <f>Q1929*H1929</f>
        <v>0</v>
      </c>
      <c r="S1929" s="202">
        <v>0</v>
      </c>
      <c r="T1929" s="203">
        <f>S1929*H1929</f>
        <v>0</v>
      </c>
      <c r="AR1929" s="24" t="s">
        <v>133</v>
      </c>
      <c r="AT1929" s="24" t="s">
        <v>129</v>
      </c>
      <c r="AU1929" s="24" t="s">
        <v>138</v>
      </c>
      <c r="AY1929" s="24" t="s">
        <v>126</v>
      </c>
      <c r="BE1929" s="204">
        <f>IF(N1929="základní",J1929,0)</f>
        <v>0</v>
      </c>
      <c r="BF1929" s="204">
        <f>IF(N1929="snížená",J1929,0)</f>
        <v>0</v>
      </c>
      <c r="BG1929" s="204">
        <f>IF(N1929="zákl. přenesená",J1929,0)</f>
        <v>0</v>
      </c>
      <c r="BH1929" s="204">
        <f>IF(N1929="sníž. přenesená",J1929,0)</f>
        <v>0</v>
      </c>
      <c r="BI1929" s="204">
        <f>IF(N1929="nulová",J1929,0)</f>
        <v>0</v>
      </c>
      <c r="BJ1929" s="24" t="s">
        <v>134</v>
      </c>
      <c r="BK1929" s="204">
        <f>ROUND(I1929*H1929,2)</f>
        <v>0</v>
      </c>
      <c r="BL1929" s="24" t="s">
        <v>133</v>
      </c>
      <c r="BM1929" s="24" t="s">
        <v>1987</v>
      </c>
    </row>
    <row r="1930" spans="2:65" s="1" customFormat="1" ht="13.5">
      <c r="B1930" s="41"/>
      <c r="C1930" s="63"/>
      <c r="D1930" s="205" t="s">
        <v>135</v>
      </c>
      <c r="E1930" s="63"/>
      <c r="F1930" s="206" t="s">
        <v>7615</v>
      </c>
      <c r="G1930" s="63"/>
      <c r="H1930" s="63"/>
      <c r="I1930" s="163"/>
      <c r="J1930" s="63"/>
      <c r="K1930" s="63"/>
      <c r="L1930" s="61"/>
      <c r="M1930" s="207"/>
      <c r="N1930" s="42"/>
      <c r="O1930" s="42"/>
      <c r="P1930" s="42"/>
      <c r="Q1930" s="42"/>
      <c r="R1930" s="42"/>
      <c r="S1930" s="42"/>
      <c r="T1930" s="78"/>
      <c r="AT1930" s="24" t="s">
        <v>135</v>
      </c>
      <c r="AU1930" s="24" t="s">
        <v>138</v>
      </c>
    </row>
    <row r="1931" spans="2:65" s="1" customFormat="1" ht="22.5" customHeight="1">
      <c r="B1931" s="41"/>
      <c r="C1931" s="193" t="s">
        <v>1531</v>
      </c>
      <c r="D1931" s="193" t="s">
        <v>129</v>
      </c>
      <c r="E1931" s="194" t="s">
        <v>7616</v>
      </c>
      <c r="F1931" s="195" t="s">
        <v>7617</v>
      </c>
      <c r="G1931" s="196" t="s">
        <v>169</v>
      </c>
      <c r="H1931" s="197">
        <v>14</v>
      </c>
      <c r="I1931" s="198"/>
      <c r="J1931" s="199">
        <f>ROUND(I1931*H1931,2)</f>
        <v>0</v>
      </c>
      <c r="K1931" s="195" t="s">
        <v>21</v>
      </c>
      <c r="L1931" s="61"/>
      <c r="M1931" s="200" t="s">
        <v>21</v>
      </c>
      <c r="N1931" s="201" t="s">
        <v>42</v>
      </c>
      <c r="O1931" s="42"/>
      <c r="P1931" s="202">
        <f>O1931*H1931</f>
        <v>0</v>
      </c>
      <c r="Q1931" s="202">
        <v>0</v>
      </c>
      <c r="R1931" s="202">
        <f>Q1931*H1931</f>
        <v>0</v>
      </c>
      <c r="S1931" s="202">
        <v>0</v>
      </c>
      <c r="T1931" s="203">
        <f>S1931*H1931</f>
        <v>0</v>
      </c>
      <c r="AR1931" s="24" t="s">
        <v>133</v>
      </c>
      <c r="AT1931" s="24" t="s">
        <v>129</v>
      </c>
      <c r="AU1931" s="24" t="s">
        <v>138</v>
      </c>
      <c r="AY1931" s="24" t="s">
        <v>126</v>
      </c>
      <c r="BE1931" s="204">
        <f>IF(N1931="základní",J1931,0)</f>
        <v>0</v>
      </c>
      <c r="BF1931" s="204">
        <f>IF(N1931="snížená",J1931,0)</f>
        <v>0</v>
      </c>
      <c r="BG1931" s="204">
        <f>IF(N1931="zákl. přenesená",J1931,0)</f>
        <v>0</v>
      </c>
      <c r="BH1931" s="204">
        <f>IF(N1931="sníž. přenesená",J1931,0)</f>
        <v>0</v>
      </c>
      <c r="BI1931" s="204">
        <f>IF(N1931="nulová",J1931,0)</f>
        <v>0</v>
      </c>
      <c r="BJ1931" s="24" t="s">
        <v>134</v>
      </c>
      <c r="BK1931" s="204">
        <f>ROUND(I1931*H1931,2)</f>
        <v>0</v>
      </c>
      <c r="BL1931" s="24" t="s">
        <v>133</v>
      </c>
      <c r="BM1931" s="24" t="s">
        <v>2329</v>
      </c>
    </row>
    <row r="1932" spans="2:65" s="1" customFormat="1" ht="13.5">
      <c r="B1932" s="41"/>
      <c r="C1932" s="63"/>
      <c r="D1932" s="205" t="s">
        <v>135</v>
      </c>
      <c r="E1932" s="63"/>
      <c r="F1932" s="206" t="s">
        <v>7618</v>
      </c>
      <c r="G1932" s="63"/>
      <c r="H1932" s="63"/>
      <c r="I1932" s="163"/>
      <c r="J1932" s="63"/>
      <c r="K1932" s="63"/>
      <c r="L1932" s="61"/>
      <c r="M1932" s="207"/>
      <c r="N1932" s="42"/>
      <c r="O1932" s="42"/>
      <c r="P1932" s="42"/>
      <c r="Q1932" s="42"/>
      <c r="R1932" s="42"/>
      <c r="S1932" s="42"/>
      <c r="T1932" s="78"/>
      <c r="AT1932" s="24" t="s">
        <v>135</v>
      </c>
      <c r="AU1932" s="24" t="s">
        <v>138</v>
      </c>
    </row>
    <row r="1933" spans="2:65" s="1" customFormat="1" ht="22.5" customHeight="1">
      <c r="B1933" s="41"/>
      <c r="C1933" s="193" t="s">
        <v>2330</v>
      </c>
      <c r="D1933" s="193" t="s">
        <v>129</v>
      </c>
      <c r="E1933" s="194" t="s">
        <v>7619</v>
      </c>
      <c r="F1933" s="195" t="s">
        <v>7620</v>
      </c>
      <c r="G1933" s="196" t="s">
        <v>169</v>
      </c>
      <c r="H1933" s="197">
        <v>10</v>
      </c>
      <c r="I1933" s="198"/>
      <c r="J1933" s="199">
        <f>ROUND(I1933*H1933,2)</f>
        <v>0</v>
      </c>
      <c r="K1933" s="195" t="s">
        <v>21</v>
      </c>
      <c r="L1933" s="61"/>
      <c r="M1933" s="200" t="s">
        <v>21</v>
      </c>
      <c r="N1933" s="201" t="s">
        <v>42</v>
      </c>
      <c r="O1933" s="42"/>
      <c r="P1933" s="202">
        <f>O1933*H1933</f>
        <v>0</v>
      </c>
      <c r="Q1933" s="202">
        <v>0</v>
      </c>
      <c r="R1933" s="202">
        <f>Q1933*H1933</f>
        <v>0</v>
      </c>
      <c r="S1933" s="202">
        <v>0</v>
      </c>
      <c r="T1933" s="203">
        <f>S1933*H1933</f>
        <v>0</v>
      </c>
      <c r="AR1933" s="24" t="s">
        <v>133</v>
      </c>
      <c r="AT1933" s="24" t="s">
        <v>129</v>
      </c>
      <c r="AU1933" s="24" t="s">
        <v>138</v>
      </c>
      <c r="AY1933" s="24" t="s">
        <v>126</v>
      </c>
      <c r="BE1933" s="204">
        <f>IF(N1933="základní",J1933,0)</f>
        <v>0</v>
      </c>
      <c r="BF1933" s="204">
        <f>IF(N1933="snížená",J1933,0)</f>
        <v>0</v>
      </c>
      <c r="BG1933" s="204">
        <f>IF(N1933="zákl. přenesená",J1933,0)</f>
        <v>0</v>
      </c>
      <c r="BH1933" s="204">
        <f>IF(N1933="sníž. přenesená",J1933,0)</f>
        <v>0</v>
      </c>
      <c r="BI1933" s="204">
        <f>IF(N1933="nulová",J1933,0)</f>
        <v>0</v>
      </c>
      <c r="BJ1933" s="24" t="s">
        <v>134</v>
      </c>
      <c r="BK1933" s="204">
        <f>ROUND(I1933*H1933,2)</f>
        <v>0</v>
      </c>
      <c r="BL1933" s="24" t="s">
        <v>133</v>
      </c>
      <c r="BM1933" s="24" t="s">
        <v>2232</v>
      </c>
    </row>
    <row r="1934" spans="2:65" s="1" customFormat="1" ht="13.5">
      <c r="B1934" s="41"/>
      <c r="C1934" s="63"/>
      <c r="D1934" s="205" t="s">
        <v>135</v>
      </c>
      <c r="E1934" s="63"/>
      <c r="F1934" s="206" t="s">
        <v>7621</v>
      </c>
      <c r="G1934" s="63"/>
      <c r="H1934" s="63"/>
      <c r="I1934" s="163"/>
      <c r="J1934" s="63"/>
      <c r="K1934" s="63"/>
      <c r="L1934" s="61"/>
      <c r="M1934" s="207"/>
      <c r="N1934" s="42"/>
      <c r="O1934" s="42"/>
      <c r="P1934" s="42"/>
      <c r="Q1934" s="42"/>
      <c r="R1934" s="42"/>
      <c r="S1934" s="42"/>
      <c r="T1934" s="78"/>
      <c r="AT1934" s="24" t="s">
        <v>135</v>
      </c>
      <c r="AU1934" s="24" t="s">
        <v>138</v>
      </c>
    </row>
    <row r="1935" spans="2:65" s="1" customFormat="1" ht="22.5" customHeight="1">
      <c r="B1935" s="41"/>
      <c r="C1935" s="193" t="s">
        <v>1534</v>
      </c>
      <c r="D1935" s="193" t="s">
        <v>129</v>
      </c>
      <c r="E1935" s="194" t="s">
        <v>7622</v>
      </c>
      <c r="F1935" s="195" t="s">
        <v>2548</v>
      </c>
      <c r="G1935" s="196" t="s">
        <v>489</v>
      </c>
      <c r="H1935" s="197">
        <v>84</v>
      </c>
      <c r="I1935" s="198"/>
      <c r="J1935" s="199">
        <f>ROUND(I1935*H1935,2)</f>
        <v>0</v>
      </c>
      <c r="K1935" s="195" t="s">
        <v>21</v>
      </c>
      <c r="L1935" s="61"/>
      <c r="M1935" s="200" t="s">
        <v>21</v>
      </c>
      <c r="N1935" s="201" t="s">
        <v>42</v>
      </c>
      <c r="O1935" s="42"/>
      <c r="P1935" s="202">
        <f>O1935*H1935</f>
        <v>0</v>
      </c>
      <c r="Q1935" s="202">
        <v>0</v>
      </c>
      <c r="R1935" s="202">
        <f>Q1935*H1935</f>
        <v>0</v>
      </c>
      <c r="S1935" s="202">
        <v>0</v>
      </c>
      <c r="T1935" s="203">
        <f>S1935*H1935</f>
        <v>0</v>
      </c>
      <c r="AR1935" s="24" t="s">
        <v>133</v>
      </c>
      <c r="AT1935" s="24" t="s">
        <v>129</v>
      </c>
      <c r="AU1935" s="24" t="s">
        <v>138</v>
      </c>
      <c r="AY1935" s="24" t="s">
        <v>126</v>
      </c>
      <c r="BE1935" s="204">
        <f>IF(N1935="základní",J1935,0)</f>
        <v>0</v>
      </c>
      <c r="BF1935" s="204">
        <f>IF(N1935="snížená",J1935,0)</f>
        <v>0</v>
      </c>
      <c r="BG1935" s="204">
        <f>IF(N1935="zákl. přenesená",J1935,0)</f>
        <v>0</v>
      </c>
      <c r="BH1935" s="204">
        <f>IF(N1935="sníž. přenesená",J1935,0)</f>
        <v>0</v>
      </c>
      <c r="BI1935" s="204">
        <f>IF(N1935="nulová",J1935,0)</f>
        <v>0</v>
      </c>
      <c r="BJ1935" s="24" t="s">
        <v>134</v>
      </c>
      <c r="BK1935" s="204">
        <f>ROUND(I1935*H1935,2)</f>
        <v>0</v>
      </c>
      <c r="BL1935" s="24" t="s">
        <v>133</v>
      </c>
      <c r="BM1935" s="24" t="s">
        <v>2335</v>
      </c>
    </row>
    <row r="1936" spans="2:65" s="1" customFormat="1" ht="13.5">
      <c r="B1936" s="41"/>
      <c r="C1936" s="63"/>
      <c r="D1936" s="205" t="s">
        <v>135</v>
      </c>
      <c r="E1936" s="63"/>
      <c r="F1936" s="206" t="s">
        <v>7623</v>
      </c>
      <c r="G1936" s="63"/>
      <c r="H1936" s="63"/>
      <c r="I1936" s="163"/>
      <c r="J1936" s="63"/>
      <c r="K1936" s="63"/>
      <c r="L1936" s="61"/>
      <c r="M1936" s="207"/>
      <c r="N1936" s="42"/>
      <c r="O1936" s="42"/>
      <c r="P1936" s="42"/>
      <c r="Q1936" s="42"/>
      <c r="R1936" s="42"/>
      <c r="S1936" s="42"/>
      <c r="T1936" s="78"/>
      <c r="AT1936" s="24" t="s">
        <v>135</v>
      </c>
      <c r="AU1936" s="24" t="s">
        <v>138</v>
      </c>
    </row>
    <row r="1937" spans="2:65" s="1" customFormat="1" ht="22.5" customHeight="1">
      <c r="B1937" s="41"/>
      <c r="C1937" s="193" t="s">
        <v>2336</v>
      </c>
      <c r="D1937" s="193" t="s">
        <v>129</v>
      </c>
      <c r="E1937" s="194" t="s">
        <v>7624</v>
      </c>
      <c r="F1937" s="195" t="s">
        <v>7625</v>
      </c>
      <c r="G1937" s="196" t="s">
        <v>489</v>
      </c>
      <c r="H1937" s="197">
        <v>14</v>
      </c>
      <c r="I1937" s="198"/>
      <c r="J1937" s="199">
        <f>ROUND(I1937*H1937,2)</f>
        <v>0</v>
      </c>
      <c r="K1937" s="195" t="s">
        <v>21</v>
      </c>
      <c r="L1937" s="61"/>
      <c r="M1937" s="200" t="s">
        <v>21</v>
      </c>
      <c r="N1937" s="201" t="s">
        <v>42</v>
      </c>
      <c r="O1937" s="42"/>
      <c r="P1937" s="202">
        <f>O1937*H1937</f>
        <v>0</v>
      </c>
      <c r="Q1937" s="202">
        <v>0</v>
      </c>
      <c r="R1937" s="202">
        <f>Q1937*H1937</f>
        <v>0</v>
      </c>
      <c r="S1937" s="202">
        <v>0</v>
      </c>
      <c r="T1937" s="203">
        <f>S1937*H1937</f>
        <v>0</v>
      </c>
      <c r="AR1937" s="24" t="s">
        <v>133</v>
      </c>
      <c r="AT1937" s="24" t="s">
        <v>129</v>
      </c>
      <c r="AU1937" s="24" t="s">
        <v>138</v>
      </c>
      <c r="AY1937" s="24" t="s">
        <v>126</v>
      </c>
      <c r="BE1937" s="204">
        <f>IF(N1937="základní",J1937,0)</f>
        <v>0</v>
      </c>
      <c r="BF1937" s="204">
        <f>IF(N1937="snížená",J1937,0)</f>
        <v>0</v>
      </c>
      <c r="BG1937" s="204">
        <f>IF(N1937="zákl. přenesená",J1937,0)</f>
        <v>0</v>
      </c>
      <c r="BH1937" s="204">
        <f>IF(N1937="sníž. přenesená",J1937,0)</f>
        <v>0</v>
      </c>
      <c r="BI1937" s="204">
        <f>IF(N1937="nulová",J1937,0)</f>
        <v>0</v>
      </c>
      <c r="BJ1937" s="24" t="s">
        <v>134</v>
      </c>
      <c r="BK1937" s="204">
        <f>ROUND(I1937*H1937,2)</f>
        <v>0</v>
      </c>
      <c r="BL1937" s="24" t="s">
        <v>133</v>
      </c>
      <c r="BM1937" s="24" t="s">
        <v>2339</v>
      </c>
    </row>
    <row r="1938" spans="2:65" s="1" customFormat="1" ht="13.5">
      <c r="B1938" s="41"/>
      <c r="C1938" s="63"/>
      <c r="D1938" s="205" t="s">
        <v>135</v>
      </c>
      <c r="E1938" s="63"/>
      <c r="F1938" s="206" t="s">
        <v>7626</v>
      </c>
      <c r="G1938" s="63"/>
      <c r="H1938" s="63"/>
      <c r="I1938" s="163"/>
      <c r="J1938" s="63"/>
      <c r="K1938" s="63"/>
      <c r="L1938" s="61"/>
      <c r="M1938" s="207"/>
      <c r="N1938" s="42"/>
      <c r="O1938" s="42"/>
      <c r="P1938" s="42"/>
      <c r="Q1938" s="42"/>
      <c r="R1938" s="42"/>
      <c r="S1938" s="42"/>
      <c r="T1938" s="78"/>
      <c r="AT1938" s="24" t="s">
        <v>135</v>
      </c>
      <c r="AU1938" s="24" t="s">
        <v>138</v>
      </c>
    </row>
    <row r="1939" spans="2:65" s="1" customFormat="1" ht="22.5" customHeight="1">
      <c r="B1939" s="41"/>
      <c r="C1939" s="193" t="s">
        <v>1538</v>
      </c>
      <c r="D1939" s="193" t="s">
        <v>129</v>
      </c>
      <c r="E1939" s="194" t="s">
        <v>7627</v>
      </c>
      <c r="F1939" s="195" t="s">
        <v>7628</v>
      </c>
      <c r="G1939" s="196" t="s">
        <v>489</v>
      </c>
      <c r="H1939" s="197">
        <v>2</v>
      </c>
      <c r="I1939" s="198"/>
      <c r="J1939" s="199">
        <f>ROUND(I1939*H1939,2)</f>
        <v>0</v>
      </c>
      <c r="K1939" s="195" t="s">
        <v>21</v>
      </c>
      <c r="L1939" s="61"/>
      <c r="M1939" s="200" t="s">
        <v>21</v>
      </c>
      <c r="N1939" s="201" t="s">
        <v>42</v>
      </c>
      <c r="O1939" s="42"/>
      <c r="P1939" s="202">
        <f>O1939*H1939</f>
        <v>0</v>
      </c>
      <c r="Q1939" s="202">
        <v>0</v>
      </c>
      <c r="R1939" s="202">
        <f>Q1939*H1939</f>
        <v>0</v>
      </c>
      <c r="S1939" s="202">
        <v>0</v>
      </c>
      <c r="T1939" s="203">
        <f>S1939*H1939</f>
        <v>0</v>
      </c>
      <c r="AR1939" s="24" t="s">
        <v>133</v>
      </c>
      <c r="AT1939" s="24" t="s">
        <v>129</v>
      </c>
      <c r="AU1939" s="24" t="s">
        <v>138</v>
      </c>
      <c r="AY1939" s="24" t="s">
        <v>126</v>
      </c>
      <c r="BE1939" s="204">
        <f>IF(N1939="základní",J1939,0)</f>
        <v>0</v>
      </c>
      <c r="BF1939" s="204">
        <f>IF(N1939="snížená",J1939,0)</f>
        <v>0</v>
      </c>
      <c r="BG1939" s="204">
        <f>IF(N1939="zákl. přenesená",J1939,0)</f>
        <v>0</v>
      </c>
      <c r="BH1939" s="204">
        <f>IF(N1939="sníž. přenesená",J1939,0)</f>
        <v>0</v>
      </c>
      <c r="BI1939" s="204">
        <f>IF(N1939="nulová",J1939,0)</f>
        <v>0</v>
      </c>
      <c r="BJ1939" s="24" t="s">
        <v>134</v>
      </c>
      <c r="BK1939" s="204">
        <f>ROUND(I1939*H1939,2)</f>
        <v>0</v>
      </c>
      <c r="BL1939" s="24" t="s">
        <v>133</v>
      </c>
      <c r="BM1939" s="24" t="s">
        <v>2342</v>
      </c>
    </row>
    <row r="1940" spans="2:65" s="1" customFormat="1" ht="13.5">
      <c r="B1940" s="41"/>
      <c r="C1940" s="63"/>
      <c r="D1940" s="205" t="s">
        <v>135</v>
      </c>
      <c r="E1940" s="63"/>
      <c r="F1940" s="206" t="s">
        <v>7629</v>
      </c>
      <c r="G1940" s="63"/>
      <c r="H1940" s="63"/>
      <c r="I1940" s="163"/>
      <c r="J1940" s="63"/>
      <c r="K1940" s="63"/>
      <c r="L1940" s="61"/>
      <c r="M1940" s="207"/>
      <c r="N1940" s="42"/>
      <c r="O1940" s="42"/>
      <c r="P1940" s="42"/>
      <c r="Q1940" s="42"/>
      <c r="R1940" s="42"/>
      <c r="S1940" s="42"/>
      <c r="T1940" s="78"/>
      <c r="AT1940" s="24" t="s">
        <v>135</v>
      </c>
      <c r="AU1940" s="24" t="s">
        <v>138</v>
      </c>
    </row>
    <row r="1941" spans="2:65" s="1" customFormat="1" ht="22.5" customHeight="1">
      <c r="B1941" s="41"/>
      <c r="C1941" s="193" t="s">
        <v>2343</v>
      </c>
      <c r="D1941" s="193" t="s">
        <v>129</v>
      </c>
      <c r="E1941" s="194" t="s">
        <v>7630</v>
      </c>
      <c r="F1941" s="195" t="s">
        <v>7631</v>
      </c>
      <c r="G1941" s="196" t="s">
        <v>489</v>
      </c>
      <c r="H1941" s="197">
        <v>6</v>
      </c>
      <c r="I1941" s="198"/>
      <c r="J1941" s="199">
        <f>ROUND(I1941*H1941,2)</f>
        <v>0</v>
      </c>
      <c r="K1941" s="195" t="s">
        <v>21</v>
      </c>
      <c r="L1941" s="61"/>
      <c r="M1941" s="200" t="s">
        <v>21</v>
      </c>
      <c r="N1941" s="201" t="s">
        <v>42</v>
      </c>
      <c r="O1941" s="42"/>
      <c r="P1941" s="202">
        <f>O1941*H1941</f>
        <v>0</v>
      </c>
      <c r="Q1941" s="202">
        <v>0</v>
      </c>
      <c r="R1941" s="202">
        <f>Q1941*H1941</f>
        <v>0</v>
      </c>
      <c r="S1941" s="202">
        <v>0</v>
      </c>
      <c r="T1941" s="203">
        <f>S1941*H1941</f>
        <v>0</v>
      </c>
      <c r="AR1941" s="24" t="s">
        <v>133</v>
      </c>
      <c r="AT1941" s="24" t="s">
        <v>129</v>
      </c>
      <c r="AU1941" s="24" t="s">
        <v>138</v>
      </c>
      <c r="AY1941" s="24" t="s">
        <v>126</v>
      </c>
      <c r="BE1941" s="204">
        <f>IF(N1941="základní",J1941,0)</f>
        <v>0</v>
      </c>
      <c r="BF1941" s="204">
        <f>IF(N1941="snížená",J1941,0)</f>
        <v>0</v>
      </c>
      <c r="BG1941" s="204">
        <f>IF(N1941="zákl. přenesená",J1941,0)</f>
        <v>0</v>
      </c>
      <c r="BH1941" s="204">
        <f>IF(N1941="sníž. přenesená",J1941,0)</f>
        <v>0</v>
      </c>
      <c r="BI1941" s="204">
        <f>IF(N1941="nulová",J1941,0)</f>
        <v>0</v>
      </c>
      <c r="BJ1941" s="24" t="s">
        <v>134</v>
      </c>
      <c r="BK1941" s="204">
        <f>ROUND(I1941*H1941,2)</f>
        <v>0</v>
      </c>
      <c r="BL1941" s="24" t="s">
        <v>133</v>
      </c>
      <c r="BM1941" s="24" t="s">
        <v>2346</v>
      </c>
    </row>
    <row r="1942" spans="2:65" s="1" customFormat="1" ht="13.5">
      <c r="B1942" s="41"/>
      <c r="C1942" s="63"/>
      <c r="D1942" s="205" t="s">
        <v>135</v>
      </c>
      <c r="E1942" s="63"/>
      <c r="F1942" s="206" t="s">
        <v>7632</v>
      </c>
      <c r="G1942" s="63"/>
      <c r="H1942" s="63"/>
      <c r="I1942" s="163"/>
      <c r="J1942" s="63"/>
      <c r="K1942" s="63"/>
      <c r="L1942" s="61"/>
      <c r="M1942" s="207"/>
      <c r="N1942" s="42"/>
      <c r="O1942" s="42"/>
      <c r="P1942" s="42"/>
      <c r="Q1942" s="42"/>
      <c r="R1942" s="42"/>
      <c r="S1942" s="42"/>
      <c r="T1942" s="78"/>
      <c r="AT1942" s="24" t="s">
        <v>135</v>
      </c>
      <c r="AU1942" s="24" t="s">
        <v>138</v>
      </c>
    </row>
    <row r="1943" spans="2:65" s="1" customFormat="1" ht="22.5" customHeight="1">
      <c r="B1943" s="41"/>
      <c r="C1943" s="193" t="s">
        <v>1541</v>
      </c>
      <c r="D1943" s="193" t="s">
        <v>129</v>
      </c>
      <c r="E1943" s="194" t="s">
        <v>7633</v>
      </c>
      <c r="F1943" s="195" t="s">
        <v>7634</v>
      </c>
      <c r="G1943" s="196" t="s">
        <v>489</v>
      </c>
      <c r="H1943" s="197">
        <v>2</v>
      </c>
      <c r="I1943" s="198"/>
      <c r="J1943" s="199">
        <f>ROUND(I1943*H1943,2)</f>
        <v>0</v>
      </c>
      <c r="K1943" s="195" t="s">
        <v>21</v>
      </c>
      <c r="L1943" s="61"/>
      <c r="M1943" s="200" t="s">
        <v>21</v>
      </c>
      <c r="N1943" s="201" t="s">
        <v>42</v>
      </c>
      <c r="O1943" s="42"/>
      <c r="P1943" s="202">
        <f>O1943*H1943</f>
        <v>0</v>
      </c>
      <c r="Q1943" s="202">
        <v>0</v>
      </c>
      <c r="R1943" s="202">
        <f>Q1943*H1943</f>
        <v>0</v>
      </c>
      <c r="S1943" s="202">
        <v>0</v>
      </c>
      <c r="T1943" s="203">
        <f>S1943*H1943</f>
        <v>0</v>
      </c>
      <c r="AR1943" s="24" t="s">
        <v>133</v>
      </c>
      <c r="AT1943" s="24" t="s">
        <v>129</v>
      </c>
      <c r="AU1943" s="24" t="s">
        <v>138</v>
      </c>
      <c r="AY1943" s="24" t="s">
        <v>126</v>
      </c>
      <c r="BE1943" s="204">
        <f>IF(N1943="základní",J1943,0)</f>
        <v>0</v>
      </c>
      <c r="BF1943" s="204">
        <f>IF(N1943="snížená",J1943,0)</f>
        <v>0</v>
      </c>
      <c r="BG1943" s="204">
        <f>IF(N1943="zákl. přenesená",J1943,0)</f>
        <v>0</v>
      </c>
      <c r="BH1943" s="204">
        <f>IF(N1943="sníž. přenesená",J1943,0)</f>
        <v>0</v>
      </c>
      <c r="BI1943" s="204">
        <f>IF(N1943="nulová",J1943,0)</f>
        <v>0</v>
      </c>
      <c r="BJ1943" s="24" t="s">
        <v>134</v>
      </c>
      <c r="BK1943" s="204">
        <f>ROUND(I1943*H1943,2)</f>
        <v>0</v>
      </c>
      <c r="BL1943" s="24" t="s">
        <v>133</v>
      </c>
      <c r="BM1943" s="24" t="s">
        <v>2349</v>
      </c>
    </row>
    <row r="1944" spans="2:65" s="1" customFormat="1" ht="13.5">
      <c r="B1944" s="41"/>
      <c r="C1944" s="63"/>
      <c r="D1944" s="205" t="s">
        <v>135</v>
      </c>
      <c r="E1944" s="63"/>
      <c r="F1944" s="206" t="s">
        <v>7635</v>
      </c>
      <c r="G1944" s="63"/>
      <c r="H1944" s="63"/>
      <c r="I1944" s="163"/>
      <c r="J1944" s="63"/>
      <c r="K1944" s="63"/>
      <c r="L1944" s="61"/>
      <c r="M1944" s="207"/>
      <c r="N1944" s="42"/>
      <c r="O1944" s="42"/>
      <c r="P1944" s="42"/>
      <c r="Q1944" s="42"/>
      <c r="R1944" s="42"/>
      <c r="S1944" s="42"/>
      <c r="T1944" s="78"/>
      <c r="AT1944" s="24" t="s">
        <v>135</v>
      </c>
      <c r="AU1944" s="24" t="s">
        <v>138</v>
      </c>
    </row>
    <row r="1945" spans="2:65" s="1" customFormat="1" ht="22.5" customHeight="1">
      <c r="B1945" s="41"/>
      <c r="C1945" s="193" t="s">
        <v>2352</v>
      </c>
      <c r="D1945" s="193" t="s">
        <v>129</v>
      </c>
      <c r="E1945" s="194" t="s">
        <v>7636</v>
      </c>
      <c r="F1945" s="195" t="s">
        <v>2558</v>
      </c>
      <c r="G1945" s="196" t="s">
        <v>489</v>
      </c>
      <c r="H1945" s="197">
        <v>24</v>
      </c>
      <c r="I1945" s="198"/>
      <c r="J1945" s="199">
        <f>ROUND(I1945*H1945,2)</f>
        <v>0</v>
      </c>
      <c r="K1945" s="195" t="s">
        <v>21</v>
      </c>
      <c r="L1945" s="61"/>
      <c r="M1945" s="200" t="s">
        <v>21</v>
      </c>
      <c r="N1945" s="201" t="s">
        <v>42</v>
      </c>
      <c r="O1945" s="42"/>
      <c r="P1945" s="202">
        <f>O1945*H1945</f>
        <v>0</v>
      </c>
      <c r="Q1945" s="202">
        <v>0</v>
      </c>
      <c r="R1945" s="202">
        <f>Q1945*H1945</f>
        <v>0</v>
      </c>
      <c r="S1945" s="202">
        <v>0</v>
      </c>
      <c r="T1945" s="203">
        <f>S1945*H1945</f>
        <v>0</v>
      </c>
      <c r="AR1945" s="24" t="s">
        <v>133</v>
      </c>
      <c r="AT1945" s="24" t="s">
        <v>129</v>
      </c>
      <c r="AU1945" s="24" t="s">
        <v>138</v>
      </c>
      <c r="AY1945" s="24" t="s">
        <v>126</v>
      </c>
      <c r="BE1945" s="204">
        <f>IF(N1945="základní",J1945,0)</f>
        <v>0</v>
      </c>
      <c r="BF1945" s="204">
        <f>IF(N1945="snížená",J1945,0)</f>
        <v>0</v>
      </c>
      <c r="BG1945" s="204">
        <f>IF(N1945="zákl. přenesená",J1945,0)</f>
        <v>0</v>
      </c>
      <c r="BH1945" s="204">
        <f>IF(N1945="sníž. přenesená",J1945,0)</f>
        <v>0</v>
      </c>
      <c r="BI1945" s="204">
        <f>IF(N1945="nulová",J1945,0)</f>
        <v>0</v>
      </c>
      <c r="BJ1945" s="24" t="s">
        <v>134</v>
      </c>
      <c r="BK1945" s="204">
        <f>ROUND(I1945*H1945,2)</f>
        <v>0</v>
      </c>
      <c r="BL1945" s="24" t="s">
        <v>133</v>
      </c>
      <c r="BM1945" s="24" t="s">
        <v>2355</v>
      </c>
    </row>
    <row r="1946" spans="2:65" s="1" customFormat="1" ht="13.5">
      <c r="B1946" s="41"/>
      <c r="C1946" s="63"/>
      <c r="D1946" s="205" t="s">
        <v>135</v>
      </c>
      <c r="E1946" s="63"/>
      <c r="F1946" s="206" t="s">
        <v>7637</v>
      </c>
      <c r="G1946" s="63"/>
      <c r="H1946" s="63"/>
      <c r="I1946" s="163"/>
      <c r="J1946" s="63"/>
      <c r="K1946" s="63"/>
      <c r="L1946" s="61"/>
      <c r="M1946" s="207"/>
      <c r="N1946" s="42"/>
      <c r="O1946" s="42"/>
      <c r="P1946" s="42"/>
      <c r="Q1946" s="42"/>
      <c r="R1946" s="42"/>
      <c r="S1946" s="42"/>
      <c r="T1946" s="78"/>
      <c r="AT1946" s="24" t="s">
        <v>135</v>
      </c>
      <c r="AU1946" s="24" t="s">
        <v>138</v>
      </c>
    </row>
    <row r="1947" spans="2:65" s="1" customFormat="1" ht="22.5" customHeight="1">
      <c r="B1947" s="41"/>
      <c r="C1947" s="193" t="s">
        <v>1545</v>
      </c>
      <c r="D1947" s="193" t="s">
        <v>129</v>
      </c>
      <c r="E1947" s="194" t="s">
        <v>7638</v>
      </c>
      <c r="F1947" s="195" t="s">
        <v>7639</v>
      </c>
      <c r="G1947" s="196" t="s">
        <v>489</v>
      </c>
      <c r="H1947" s="197">
        <v>2</v>
      </c>
      <c r="I1947" s="198"/>
      <c r="J1947" s="199">
        <f>ROUND(I1947*H1947,2)</f>
        <v>0</v>
      </c>
      <c r="K1947" s="195" t="s">
        <v>21</v>
      </c>
      <c r="L1947" s="61"/>
      <c r="M1947" s="200" t="s">
        <v>21</v>
      </c>
      <c r="N1947" s="201" t="s">
        <v>42</v>
      </c>
      <c r="O1947" s="42"/>
      <c r="P1947" s="202">
        <f>O1947*H1947</f>
        <v>0</v>
      </c>
      <c r="Q1947" s="202">
        <v>0</v>
      </c>
      <c r="R1947" s="202">
        <f>Q1947*H1947</f>
        <v>0</v>
      </c>
      <c r="S1947" s="202">
        <v>0</v>
      </c>
      <c r="T1947" s="203">
        <f>S1947*H1947</f>
        <v>0</v>
      </c>
      <c r="AR1947" s="24" t="s">
        <v>133</v>
      </c>
      <c r="AT1947" s="24" t="s">
        <v>129</v>
      </c>
      <c r="AU1947" s="24" t="s">
        <v>138</v>
      </c>
      <c r="AY1947" s="24" t="s">
        <v>126</v>
      </c>
      <c r="BE1947" s="204">
        <f>IF(N1947="základní",J1947,0)</f>
        <v>0</v>
      </c>
      <c r="BF1947" s="204">
        <f>IF(N1947="snížená",J1947,0)</f>
        <v>0</v>
      </c>
      <c r="BG1947" s="204">
        <f>IF(N1947="zákl. přenesená",J1947,0)</f>
        <v>0</v>
      </c>
      <c r="BH1947" s="204">
        <f>IF(N1947="sníž. přenesená",J1947,0)</f>
        <v>0</v>
      </c>
      <c r="BI1947" s="204">
        <f>IF(N1947="nulová",J1947,0)</f>
        <v>0</v>
      </c>
      <c r="BJ1947" s="24" t="s">
        <v>134</v>
      </c>
      <c r="BK1947" s="204">
        <f>ROUND(I1947*H1947,2)</f>
        <v>0</v>
      </c>
      <c r="BL1947" s="24" t="s">
        <v>133</v>
      </c>
      <c r="BM1947" s="24" t="s">
        <v>2359</v>
      </c>
    </row>
    <row r="1948" spans="2:65" s="1" customFormat="1" ht="13.5">
      <c r="B1948" s="41"/>
      <c r="C1948" s="63"/>
      <c r="D1948" s="205" t="s">
        <v>135</v>
      </c>
      <c r="E1948" s="63"/>
      <c r="F1948" s="206" t="s">
        <v>7640</v>
      </c>
      <c r="G1948" s="63"/>
      <c r="H1948" s="63"/>
      <c r="I1948" s="163"/>
      <c r="J1948" s="63"/>
      <c r="K1948" s="63"/>
      <c r="L1948" s="61"/>
      <c r="M1948" s="207"/>
      <c r="N1948" s="42"/>
      <c r="O1948" s="42"/>
      <c r="P1948" s="42"/>
      <c r="Q1948" s="42"/>
      <c r="R1948" s="42"/>
      <c r="S1948" s="42"/>
      <c r="T1948" s="78"/>
      <c r="AT1948" s="24" t="s">
        <v>135</v>
      </c>
      <c r="AU1948" s="24" t="s">
        <v>138</v>
      </c>
    </row>
    <row r="1949" spans="2:65" s="1" customFormat="1" ht="22.5" customHeight="1">
      <c r="B1949" s="41"/>
      <c r="C1949" s="193" t="s">
        <v>2363</v>
      </c>
      <c r="D1949" s="193" t="s">
        <v>129</v>
      </c>
      <c r="E1949" s="194" t="s">
        <v>7641</v>
      </c>
      <c r="F1949" s="195" t="s">
        <v>7642</v>
      </c>
      <c r="G1949" s="196" t="s">
        <v>489</v>
      </c>
      <c r="H1949" s="197">
        <v>4</v>
      </c>
      <c r="I1949" s="198"/>
      <c r="J1949" s="199">
        <f>ROUND(I1949*H1949,2)</f>
        <v>0</v>
      </c>
      <c r="K1949" s="195" t="s">
        <v>21</v>
      </c>
      <c r="L1949" s="61"/>
      <c r="M1949" s="200" t="s">
        <v>21</v>
      </c>
      <c r="N1949" s="201" t="s">
        <v>42</v>
      </c>
      <c r="O1949" s="42"/>
      <c r="P1949" s="202">
        <f>O1949*H1949</f>
        <v>0</v>
      </c>
      <c r="Q1949" s="202">
        <v>0</v>
      </c>
      <c r="R1949" s="202">
        <f>Q1949*H1949</f>
        <v>0</v>
      </c>
      <c r="S1949" s="202">
        <v>0</v>
      </c>
      <c r="T1949" s="203">
        <f>S1949*H1949</f>
        <v>0</v>
      </c>
      <c r="AR1949" s="24" t="s">
        <v>133</v>
      </c>
      <c r="AT1949" s="24" t="s">
        <v>129</v>
      </c>
      <c r="AU1949" s="24" t="s">
        <v>138</v>
      </c>
      <c r="AY1949" s="24" t="s">
        <v>126</v>
      </c>
      <c r="BE1949" s="204">
        <f>IF(N1949="základní",J1949,0)</f>
        <v>0</v>
      </c>
      <c r="BF1949" s="204">
        <f>IF(N1949="snížená",J1949,0)</f>
        <v>0</v>
      </c>
      <c r="BG1949" s="204">
        <f>IF(N1949="zákl. přenesená",J1949,0)</f>
        <v>0</v>
      </c>
      <c r="BH1949" s="204">
        <f>IF(N1949="sníž. přenesená",J1949,0)</f>
        <v>0</v>
      </c>
      <c r="BI1949" s="204">
        <f>IF(N1949="nulová",J1949,0)</f>
        <v>0</v>
      </c>
      <c r="BJ1949" s="24" t="s">
        <v>134</v>
      </c>
      <c r="BK1949" s="204">
        <f>ROUND(I1949*H1949,2)</f>
        <v>0</v>
      </c>
      <c r="BL1949" s="24" t="s">
        <v>133</v>
      </c>
      <c r="BM1949" s="24" t="s">
        <v>2366</v>
      </c>
    </row>
    <row r="1950" spans="2:65" s="1" customFormat="1" ht="13.5">
      <c r="B1950" s="41"/>
      <c r="C1950" s="63"/>
      <c r="D1950" s="205" t="s">
        <v>135</v>
      </c>
      <c r="E1950" s="63"/>
      <c r="F1950" s="206" t="s">
        <v>7643</v>
      </c>
      <c r="G1950" s="63"/>
      <c r="H1950" s="63"/>
      <c r="I1950" s="163"/>
      <c r="J1950" s="63"/>
      <c r="K1950" s="63"/>
      <c r="L1950" s="61"/>
      <c r="M1950" s="207"/>
      <c r="N1950" s="42"/>
      <c r="O1950" s="42"/>
      <c r="P1950" s="42"/>
      <c r="Q1950" s="42"/>
      <c r="R1950" s="42"/>
      <c r="S1950" s="42"/>
      <c r="T1950" s="78"/>
      <c r="AT1950" s="24" t="s">
        <v>135</v>
      </c>
      <c r="AU1950" s="24" t="s">
        <v>138</v>
      </c>
    </row>
    <row r="1951" spans="2:65" s="1" customFormat="1" ht="22.5" customHeight="1">
      <c r="B1951" s="41"/>
      <c r="C1951" s="193" t="s">
        <v>1548</v>
      </c>
      <c r="D1951" s="193" t="s">
        <v>129</v>
      </c>
      <c r="E1951" s="194" t="s">
        <v>7644</v>
      </c>
      <c r="F1951" s="195" t="s">
        <v>7645</v>
      </c>
      <c r="G1951" s="196" t="s">
        <v>489</v>
      </c>
      <c r="H1951" s="197">
        <v>2</v>
      </c>
      <c r="I1951" s="198"/>
      <c r="J1951" s="199">
        <f>ROUND(I1951*H1951,2)</f>
        <v>0</v>
      </c>
      <c r="K1951" s="195" t="s">
        <v>21</v>
      </c>
      <c r="L1951" s="61"/>
      <c r="M1951" s="200" t="s">
        <v>21</v>
      </c>
      <c r="N1951" s="201" t="s">
        <v>42</v>
      </c>
      <c r="O1951" s="42"/>
      <c r="P1951" s="202">
        <f>O1951*H1951</f>
        <v>0</v>
      </c>
      <c r="Q1951" s="202">
        <v>0</v>
      </c>
      <c r="R1951" s="202">
        <f>Q1951*H1951</f>
        <v>0</v>
      </c>
      <c r="S1951" s="202">
        <v>0</v>
      </c>
      <c r="T1951" s="203">
        <f>S1951*H1951</f>
        <v>0</v>
      </c>
      <c r="AR1951" s="24" t="s">
        <v>133</v>
      </c>
      <c r="AT1951" s="24" t="s">
        <v>129</v>
      </c>
      <c r="AU1951" s="24" t="s">
        <v>138</v>
      </c>
      <c r="AY1951" s="24" t="s">
        <v>126</v>
      </c>
      <c r="BE1951" s="204">
        <f>IF(N1951="základní",J1951,0)</f>
        <v>0</v>
      </c>
      <c r="BF1951" s="204">
        <f>IF(N1951="snížená",J1951,0)</f>
        <v>0</v>
      </c>
      <c r="BG1951" s="204">
        <f>IF(N1951="zákl. přenesená",J1951,0)</f>
        <v>0</v>
      </c>
      <c r="BH1951" s="204">
        <f>IF(N1951="sníž. přenesená",J1951,0)</f>
        <v>0</v>
      </c>
      <c r="BI1951" s="204">
        <f>IF(N1951="nulová",J1951,0)</f>
        <v>0</v>
      </c>
      <c r="BJ1951" s="24" t="s">
        <v>134</v>
      </c>
      <c r="BK1951" s="204">
        <f>ROUND(I1951*H1951,2)</f>
        <v>0</v>
      </c>
      <c r="BL1951" s="24" t="s">
        <v>133</v>
      </c>
      <c r="BM1951" s="24" t="s">
        <v>2370</v>
      </c>
    </row>
    <row r="1952" spans="2:65" s="1" customFormat="1" ht="13.5">
      <c r="B1952" s="41"/>
      <c r="C1952" s="63"/>
      <c r="D1952" s="205" t="s">
        <v>135</v>
      </c>
      <c r="E1952" s="63"/>
      <c r="F1952" s="206" t="s">
        <v>7646</v>
      </c>
      <c r="G1952" s="63"/>
      <c r="H1952" s="63"/>
      <c r="I1952" s="163"/>
      <c r="J1952" s="63"/>
      <c r="K1952" s="63"/>
      <c r="L1952" s="61"/>
      <c r="M1952" s="207"/>
      <c r="N1952" s="42"/>
      <c r="O1952" s="42"/>
      <c r="P1952" s="42"/>
      <c r="Q1952" s="42"/>
      <c r="R1952" s="42"/>
      <c r="S1952" s="42"/>
      <c r="T1952" s="78"/>
      <c r="AT1952" s="24" t="s">
        <v>135</v>
      </c>
      <c r="AU1952" s="24" t="s">
        <v>138</v>
      </c>
    </row>
    <row r="1953" spans="2:65" s="1" customFormat="1" ht="22.5" customHeight="1">
      <c r="B1953" s="41"/>
      <c r="C1953" s="193" t="s">
        <v>2372</v>
      </c>
      <c r="D1953" s="193" t="s">
        <v>129</v>
      </c>
      <c r="E1953" s="194" t="s">
        <v>7647</v>
      </c>
      <c r="F1953" s="195" t="s">
        <v>7648</v>
      </c>
      <c r="G1953" s="196" t="s">
        <v>489</v>
      </c>
      <c r="H1953" s="197">
        <v>2</v>
      </c>
      <c r="I1953" s="198"/>
      <c r="J1953" s="199">
        <f>ROUND(I1953*H1953,2)</f>
        <v>0</v>
      </c>
      <c r="K1953" s="195" t="s">
        <v>21</v>
      </c>
      <c r="L1953" s="61"/>
      <c r="M1953" s="200" t="s">
        <v>21</v>
      </c>
      <c r="N1953" s="201" t="s">
        <v>42</v>
      </c>
      <c r="O1953" s="42"/>
      <c r="P1953" s="202">
        <f>O1953*H1953</f>
        <v>0</v>
      </c>
      <c r="Q1953" s="202">
        <v>0</v>
      </c>
      <c r="R1953" s="202">
        <f>Q1953*H1953</f>
        <v>0</v>
      </c>
      <c r="S1953" s="202">
        <v>0</v>
      </c>
      <c r="T1953" s="203">
        <f>S1953*H1953</f>
        <v>0</v>
      </c>
      <c r="AR1953" s="24" t="s">
        <v>133</v>
      </c>
      <c r="AT1953" s="24" t="s">
        <v>129</v>
      </c>
      <c r="AU1953" s="24" t="s">
        <v>138</v>
      </c>
      <c r="AY1953" s="24" t="s">
        <v>126</v>
      </c>
      <c r="BE1953" s="204">
        <f>IF(N1953="základní",J1953,0)</f>
        <v>0</v>
      </c>
      <c r="BF1953" s="204">
        <f>IF(N1953="snížená",J1953,0)</f>
        <v>0</v>
      </c>
      <c r="BG1953" s="204">
        <f>IF(N1953="zákl. přenesená",J1953,0)</f>
        <v>0</v>
      </c>
      <c r="BH1953" s="204">
        <f>IF(N1953="sníž. přenesená",J1953,0)</f>
        <v>0</v>
      </c>
      <c r="BI1953" s="204">
        <f>IF(N1953="nulová",J1953,0)</f>
        <v>0</v>
      </c>
      <c r="BJ1953" s="24" t="s">
        <v>134</v>
      </c>
      <c r="BK1953" s="204">
        <f>ROUND(I1953*H1953,2)</f>
        <v>0</v>
      </c>
      <c r="BL1953" s="24" t="s">
        <v>133</v>
      </c>
      <c r="BM1953" s="24" t="s">
        <v>2375</v>
      </c>
    </row>
    <row r="1954" spans="2:65" s="1" customFormat="1" ht="13.5">
      <c r="B1954" s="41"/>
      <c r="C1954" s="63"/>
      <c r="D1954" s="205" t="s">
        <v>135</v>
      </c>
      <c r="E1954" s="63"/>
      <c r="F1954" s="206" t="s">
        <v>7649</v>
      </c>
      <c r="G1954" s="63"/>
      <c r="H1954" s="63"/>
      <c r="I1954" s="163"/>
      <c r="J1954" s="63"/>
      <c r="K1954" s="63"/>
      <c r="L1954" s="61"/>
      <c r="M1954" s="207"/>
      <c r="N1954" s="42"/>
      <c r="O1954" s="42"/>
      <c r="P1954" s="42"/>
      <c r="Q1954" s="42"/>
      <c r="R1954" s="42"/>
      <c r="S1954" s="42"/>
      <c r="T1954" s="78"/>
      <c r="AT1954" s="24" t="s">
        <v>135</v>
      </c>
      <c r="AU1954" s="24" t="s">
        <v>138</v>
      </c>
    </row>
    <row r="1955" spans="2:65" s="1" customFormat="1" ht="22.5" customHeight="1">
      <c r="B1955" s="41"/>
      <c r="C1955" s="193" t="s">
        <v>1553</v>
      </c>
      <c r="D1955" s="193" t="s">
        <v>129</v>
      </c>
      <c r="E1955" s="194" t="s">
        <v>2561</v>
      </c>
      <c r="F1955" s="195" t="s">
        <v>2562</v>
      </c>
      <c r="G1955" s="196" t="s">
        <v>169</v>
      </c>
      <c r="H1955" s="197">
        <v>371</v>
      </c>
      <c r="I1955" s="198"/>
      <c r="J1955" s="199">
        <f>ROUND(I1955*H1955,2)</f>
        <v>0</v>
      </c>
      <c r="K1955" s="195" t="s">
        <v>21</v>
      </c>
      <c r="L1955" s="61"/>
      <c r="M1955" s="200" t="s">
        <v>21</v>
      </c>
      <c r="N1955" s="201" t="s">
        <v>42</v>
      </c>
      <c r="O1955" s="42"/>
      <c r="P1955" s="202">
        <f>O1955*H1955</f>
        <v>0</v>
      </c>
      <c r="Q1955" s="202">
        <v>0</v>
      </c>
      <c r="R1955" s="202">
        <f>Q1955*H1955</f>
        <v>0</v>
      </c>
      <c r="S1955" s="202">
        <v>0</v>
      </c>
      <c r="T1955" s="203">
        <f>S1955*H1955</f>
        <v>0</v>
      </c>
      <c r="AR1955" s="24" t="s">
        <v>133</v>
      </c>
      <c r="AT1955" s="24" t="s">
        <v>129</v>
      </c>
      <c r="AU1955" s="24" t="s">
        <v>138</v>
      </c>
      <c r="AY1955" s="24" t="s">
        <v>126</v>
      </c>
      <c r="BE1955" s="204">
        <f>IF(N1955="základní",J1955,0)</f>
        <v>0</v>
      </c>
      <c r="BF1955" s="204">
        <f>IF(N1955="snížená",J1955,0)</f>
        <v>0</v>
      </c>
      <c r="BG1955" s="204">
        <f>IF(N1955="zákl. přenesená",J1955,0)</f>
        <v>0</v>
      </c>
      <c r="BH1955" s="204">
        <f>IF(N1955="sníž. přenesená",J1955,0)</f>
        <v>0</v>
      </c>
      <c r="BI1955" s="204">
        <f>IF(N1955="nulová",J1955,0)</f>
        <v>0</v>
      </c>
      <c r="BJ1955" s="24" t="s">
        <v>134</v>
      </c>
      <c r="BK1955" s="204">
        <f>ROUND(I1955*H1955,2)</f>
        <v>0</v>
      </c>
      <c r="BL1955" s="24" t="s">
        <v>133</v>
      </c>
      <c r="BM1955" s="24" t="s">
        <v>2379</v>
      </c>
    </row>
    <row r="1956" spans="2:65" s="1" customFormat="1" ht="13.5">
      <c r="B1956" s="41"/>
      <c r="C1956" s="63"/>
      <c r="D1956" s="205" t="s">
        <v>135</v>
      </c>
      <c r="E1956" s="63"/>
      <c r="F1956" s="206" t="s">
        <v>7650</v>
      </c>
      <c r="G1956" s="63"/>
      <c r="H1956" s="63"/>
      <c r="I1956" s="163"/>
      <c r="J1956" s="63"/>
      <c r="K1956" s="63"/>
      <c r="L1956" s="61"/>
      <c r="M1956" s="207"/>
      <c r="N1956" s="42"/>
      <c r="O1956" s="42"/>
      <c r="P1956" s="42"/>
      <c r="Q1956" s="42"/>
      <c r="R1956" s="42"/>
      <c r="S1956" s="42"/>
      <c r="T1956" s="78"/>
      <c r="AT1956" s="24" t="s">
        <v>135</v>
      </c>
      <c r="AU1956" s="24" t="s">
        <v>138</v>
      </c>
    </row>
    <row r="1957" spans="2:65" s="1" customFormat="1" ht="22.5" customHeight="1">
      <c r="B1957" s="41"/>
      <c r="C1957" s="193" t="s">
        <v>2381</v>
      </c>
      <c r="D1957" s="193" t="s">
        <v>129</v>
      </c>
      <c r="E1957" s="194" t="s">
        <v>2568</v>
      </c>
      <c r="F1957" s="195" t="s">
        <v>2569</v>
      </c>
      <c r="G1957" s="196" t="s">
        <v>380</v>
      </c>
      <c r="H1957" s="197">
        <v>0.62</v>
      </c>
      <c r="I1957" s="198"/>
      <c r="J1957" s="199">
        <f>ROUND(I1957*H1957,2)</f>
        <v>0</v>
      </c>
      <c r="K1957" s="195" t="s">
        <v>21</v>
      </c>
      <c r="L1957" s="61"/>
      <c r="M1957" s="200" t="s">
        <v>21</v>
      </c>
      <c r="N1957" s="201" t="s">
        <v>42</v>
      </c>
      <c r="O1957" s="42"/>
      <c r="P1957" s="202">
        <f>O1957*H1957</f>
        <v>0</v>
      </c>
      <c r="Q1957" s="202">
        <v>0</v>
      </c>
      <c r="R1957" s="202">
        <f>Q1957*H1957</f>
        <v>0</v>
      </c>
      <c r="S1957" s="202">
        <v>0</v>
      </c>
      <c r="T1957" s="203">
        <f>S1957*H1957</f>
        <v>0</v>
      </c>
      <c r="AR1957" s="24" t="s">
        <v>133</v>
      </c>
      <c r="AT1957" s="24" t="s">
        <v>129</v>
      </c>
      <c r="AU1957" s="24" t="s">
        <v>138</v>
      </c>
      <c r="AY1957" s="24" t="s">
        <v>126</v>
      </c>
      <c r="BE1957" s="204">
        <f>IF(N1957="základní",J1957,0)</f>
        <v>0</v>
      </c>
      <c r="BF1957" s="204">
        <f>IF(N1957="snížená",J1957,0)</f>
        <v>0</v>
      </c>
      <c r="BG1957" s="204">
        <f>IF(N1957="zákl. přenesená",J1957,0)</f>
        <v>0</v>
      </c>
      <c r="BH1957" s="204">
        <f>IF(N1957="sníž. přenesená",J1957,0)</f>
        <v>0</v>
      </c>
      <c r="BI1957" s="204">
        <f>IF(N1957="nulová",J1957,0)</f>
        <v>0</v>
      </c>
      <c r="BJ1957" s="24" t="s">
        <v>134</v>
      </c>
      <c r="BK1957" s="204">
        <f>ROUND(I1957*H1957,2)</f>
        <v>0</v>
      </c>
      <c r="BL1957" s="24" t="s">
        <v>133</v>
      </c>
      <c r="BM1957" s="24" t="s">
        <v>2384</v>
      </c>
    </row>
    <row r="1958" spans="2:65" s="1" customFormat="1" ht="13.5">
      <c r="B1958" s="41"/>
      <c r="C1958" s="63"/>
      <c r="D1958" s="208" t="s">
        <v>135</v>
      </c>
      <c r="E1958" s="63"/>
      <c r="F1958" s="209" t="s">
        <v>7651</v>
      </c>
      <c r="G1958" s="63"/>
      <c r="H1958" s="63"/>
      <c r="I1958" s="163"/>
      <c r="J1958" s="63"/>
      <c r="K1958" s="63"/>
      <c r="L1958" s="61"/>
      <c r="M1958" s="207"/>
      <c r="N1958" s="42"/>
      <c r="O1958" s="42"/>
      <c r="P1958" s="42"/>
      <c r="Q1958" s="42"/>
      <c r="R1958" s="42"/>
      <c r="S1958" s="42"/>
      <c r="T1958" s="78"/>
      <c r="AT1958" s="24" t="s">
        <v>135</v>
      </c>
      <c r="AU1958" s="24" t="s">
        <v>138</v>
      </c>
    </row>
    <row r="1959" spans="2:65" s="10" customFormat="1" ht="29.85" customHeight="1">
      <c r="B1959" s="176"/>
      <c r="C1959" s="177"/>
      <c r="D1959" s="178" t="s">
        <v>69</v>
      </c>
      <c r="E1959" s="262" t="s">
        <v>1895</v>
      </c>
      <c r="F1959" s="262" t="s">
        <v>1896</v>
      </c>
      <c r="G1959" s="177"/>
      <c r="H1959" s="177"/>
      <c r="I1959" s="180"/>
      <c r="J1959" s="263">
        <f>BK1959</f>
        <v>0</v>
      </c>
      <c r="K1959" s="177"/>
      <c r="L1959" s="182"/>
      <c r="M1959" s="183"/>
      <c r="N1959" s="184"/>
      <c r="O1959" s="184"/>
      <c r="P1959" s="185">
        <f>P1960+P1963+P1968</f>
        <v>0</v>
      </c>
      <c r="Q1959" s="184"/>
      <c r="R1959" s="185">
        <f>R1960+R1963+R1968</f>
        <v>0</v>
      </c>
      <c r="S1959" s="184"/>
      <c r="T1959" s="186">
        <f>T1960+T1963+T1968</f>
        <v>0</v>
      </c>
      <c r="AR1959" s="187" t="s">
        <v>134</v>
      </c>
      <c r="AT1959" s="188" t="s">
        <v>69</v>
      </c>
      <c r="AU1959" s="188" t="s">
        <v>78</v>
      </c>
      <c r="AY1959" s="187" t="s">
        <v>126</v>
      </c>
      <c r="BK1959" s="189">
        <f>BK1960+BK1963+BK1968</f>
        <v>0</v>
      </c>
    </row>
    <row r="1960" spans="2:65" s="10" customFormat="1" ht="14.85" customHeight="1">
      <c r="B1960" s="176"/>
      <c r="C1960" s="177"/>
      <c r="D1960" s="190" t="s">
        <v>69</v>
      </c>
      <c r="E1960" s="191" t="s">
        <v>2571</v>
      </c>
      <c r="F1960" s="191" t="s">
        <v>7652</v>
      </c>
      <c r="G1960" s="177"/>
      <c r="H1960" s="177"/>
      <c r="I1960" s="180"/>
      <c r="J1960" s="192">
        <f>BK1960</f>
        <v>0</v>
      </c>
      <c r="K1960" s="177"/>
      <c r="L1960" s="182"/>
      <c r="M1960" s="183"/>
      <c r="N1960" s="184"/>
      <c r="O1960" s="184"/>
      <c r="P1960" s="185">
        <f>SUM(P1961:P1962)</f>
        <v>0</v>
      </c>
      <c r="Q1960" s="184"/>
      <c r="R1960" s="185">
        <f>SUM(R1961:R1962)</f>
        <v>0</v>
      </c>
      <c r="S1960" s="184"/>
      <c r="T1960" s="186">
        <f>SUM(T1961:T1962)</f>
        <v>0</v>
      </c>
      <c r="AR1960" s="187" t="s">
        <v>78</v>
      </c>
      <c r="AT1960" s="188" t="s">
        <v>69</v>
      </c>
      <c r="AU1960" s="188" t="s">
        <v>134</v>
      </c>
      <c r="AY1960" s="187" t="s">
        <v>126</v>
      </c>
      <c r="BK1960" s="189">
        <f>SUM(BK1961:BK1962)</f>
        <v>0</v>
      </c>
    </row>
    <row r="1961" spans="2:65" s="1" customFormat="1" ht="22.5" customHeight="1">
      <c r="B1961" s="41"/>
      <c r="C1961" s="193" t="s">
        <v>1557</v>
      </c>
      <c r="D1961" s="193" t="s">
        <v>129</v>
      </c>
      <c r="E1961" s="194" t="s">
        <v>2573</v>
      </c>
      <c r="F1961" s="195" t="s">
        <v>2574</v>
      </c>
      <c r="G1961" s="196" t="s">
        <v>169</v>
      </c>
      <c r="H1961" s="197">
        <v>8</v>
      </c>
      <c r="I1961" s="198"/>
      <c r="J1961" s="199">
        <f>ROUND(I1961*H1961,2)</f>
        <v>0</v>
      </c>
      <c r="K1961" s="195" t="s">
        <v>21</v>
      </c>
      <c r="L1961" s="61"/>
      <c r="M1961" s="200" t="s">
        <v>21</v>
      </c>
      <c r="N1961" s="201" t="s">
        <v>42</v>
      </c>
      <c r="O1961" s="42"/>
      <c r="P1961" s="202">
        <f>O1961*H1961</f>
        <v>0</v>
      </c>
      <c r="Q1961" s="202">
        <v>0</v>
      </c>
      <c r="R1961" s="202">
        <f>Q1961*H1961</f>
        <v>0</v>
      </c>
      <c r="S1961" s="202">
        <v>0</v>
      </c>
      <c r="T1961" s="203">
        <f>S1961*H1961</f>
        <v>0</v>
      </c>
      <c r="AR1961" s="24" t="s">
        <v>133</v>
      </c>
      <c r="AT1961" s="24" t="s">
        <v>129</v>
      </c>
      <c r="AU1961" s="24" t="s">
        <v>138</v>
      </c>
      <c r="AY1961" s="24" t="s">
        <v>126</v>
      </c>
      <c r="BE1961" s="204">
        <f>IF(N1961="základní",J1961,0)</f>
        <v>0</v>
      </c>
      <c r="BF1961" s="204">
        <f>IF(N1961="snížená",J1961,0)</f>
        <v>0</v>
      </c>
      <c r="BG1961" s="204">
        <f>IF(N1961="zákl. přenesená",J1961,0)</f>
        <v>0</v>
      </c>
      <c r="BH1961" s="204">
        <f>IF(N1961="sníž. přenesená",J1961,0)</f>
        <v>0</v>
      </c>
      <c r="BI1961" s="204">
        <f>IF(N1961="nulová",J1961,0)</f>
        <v>0</v>
      </c>
      <c r="BJ1961" s="24" t="s">
        <v>134</v>
      </c>
      <c r="BK1961" s="204">
        <f>ROUND(I1961*H1961,2)</f>
        <v>0</v>
      </c>
      <c r="BL1961" s="24" t="s">
        <v>133</v>
      </c>
      <c r="BM1961" s="24" t="s">
        <v>2388</v>
      </c>
    </row>
    <row r="1962" spans="2:65" s="1" customFormat="1" ht="13.5">
      <c r="B1962" s="41"/>
      <c r="C1962" s="63"/>
      <c r="D1962" s="208" t="s">
        <v>135</v>
      </c>
      <c r="E1962" s="63"/>
      <c r="F1962" s="209" t="s">
        <v>7653</v>
      </c>
      <c r="G1962" s="63"/>
      <c r="H1962" s="63"/>
      <c r="I1962" s="163"/>
      <c r="J1962" s="63"/>
      <c r="K1962" s="63"/>
      <c r="L1962" s="61"/>
      <c r="M1962" s="207"/>
      <c r="N1962" s="42"/>
      <c r="O1962" s="42"/>
      <c r="P1962" s="42"/>
      <c r="Q1962" s="42"/>
      <c r="R1962" s="42"/>
      <c r="S1962" s="42"/>
      <c r="T1962" s="78"/>
      <c r="AT1962" s="24" t="s">
        <v>135</v>
      </c>
      <c r="AU1962" s="24" t="s">
        <v>138</v>
      </c>
    </row>
    <row r="1963" spans="2:65" s="10" customFormat="1" ht="22.35" customHeight="1">
      <c r="B1963" s="176"/>
      <c r="C1963" s="177"/>
      <c r="D1963" s="190" t="s">
        <v>69</v>
      </c>
      <c r="E1963" s="191" t="s">
        <v>2576</v>
      </c>
      <c r="F1963" s="191" t="s">
        <v>7654</v>
      </c>
      <c r="G1963" s="177"/>
      <c r="H1963" s="177"/>
      <c r="I1963" s="180"/>
      <c r="J1963" s="192">
        <f>BK1963</f>
        <v>0</v>
      </c>
      <c r="K1963" s="177"/>
      <c r="L1963" s="182"/>
      <c r="M1963" s="183"/>
      <c r="N1963" s="184"/>
      <c r="O1963" s="184"/>
      <c r="P1963" s="185">
        <f>SUM(P1964:P1967)</f>
        <v>0</v>
      </c>
      <c r="Q1963" s="184"/>
      <c r="R1963" s="185">
        <f>SUM(R1964:R1967)</f>
        <v>0</v>
      </c>
      <c r="S1963" s="184"/>
      <c r="T1963" s="186">
        <f>SUM(T1964:T1967)</f>
        <v>0</v>
      </c>
      <c r="AR1963" s="187" t="s">
        <v>78</v>
      </c>
      <c r="AT1963" s="188" t="s">
        <v>69</v>
      </c>
      <c r="AU1963" s="188" t="s">
        <v>134</v>
      </c>
      <c r="AY1963" s="187" t="s">
        <v>126</v>
      </c>
      <c r="BK1963" s="189">
        <f>SUM(BK1964:BK1967)</f>
        <v>0</v>
      </c>
    </row>
    <row r="1964" spans="2:65" s="1" customFormat="1" ht="22.5" customHeight="1">
      <c r="B1964" s="41"/>
      <c r="C1964" s="193" t="s">
        <v>2390</v>
      </c>
      <c r="D1964" s="193" t="s">
        <v>129</v>
      </c>
      <c r="E1964" s="194" t="s">
        <v>2579</v>
      </c>
      <c r="F1964" s="195" t="s">
        <v>2580</v>
      </c>
      <c r="G1964" s="196" t="s">
        <v>169</v>
      </c>
      <c r="H1964" s="197">
        <v>64</v>
      </c>
      <c r="I1964" s="198"/>
      <c r="J1964" s="199">
        <f>ROUND(I1964*H1964,2)</f>
        <v>0</v>
      </c>
      <c r="K1964" s="195" t="s">
        <v>21</v>
      </c>
      <c r="L1964" s="61"/>
      <c r="M1964" s="200" t="s">
        <v>21</v>
      </c>
      <c r="N1964" s="201" t="s">
        <v>42</v>
      </c>
      <c r="O1964" s="42"/>
      <c r="P1964" s="202">
        <f>O1964*H1964</f>
        <v>0</v>
      </c>
      <c r="Q1964" s="202">
        <v>0</v>
      </c>
      <c r="R1964" s="202">
        <f>Q1964*H1964</f>
        <v>0</v>
      </c>
      <c r="S1964" s="202">
        <v>0</v>
      </c>
      <c r="T1964" s="203">
        <f>S1964*H1964</f>
        <v>0</v>
      </c>
      <c r="AR1964" s="24" t="s">
        <v>133</v>
      </c>
      <c r="AT1964" s="24" t="s">
        <v>129</v>
      </c>
      <c r="AU1964" s="24" t="s">
        <v>138</v>
      </c>
      <c r="AY1964" s="24" t="s">
        <v>126</v>
      </c>
      <c r="BE1964" s="204">
        <f>IF(N1964="základní",J1964,0)</f>
        <v>0</v>
      </c>
      <c r="BF1964" s="204">
        <f>IF(N1964="snížená",J1964,0)</f>
        <v>0</v>
      </c>
      <c r="BG1964" s="204">
        <f>IF(N1964="zákl. přenesená",J1964,0)</f>
        <v>0</v>
      </c>
      <c r="BH1964" s="204">
        <f>IF(N1964="sníž. přenesená",J1964,0)</f>
        <v>0</v>
      </c>
      <c r="BI1964" s="204">
        <f>IF(N1964="nulová",J1964,0)</f>
        <v>0</v>
      </c>
      <c r="BJ1964" s="24" t="s">
        <v>134</v>
      </c>
      <c r="BK1964" s="204">
        <f>ROUND(I1964*H1964,2)</f>
        <v>0</v>
      </c>
      <c r="BL1964" s="24" t="s">
        <v>133</v>
      </c>
      <c r="BM1964" s="24" t="s">
        <v>2393</v>
      </c>
    </row>
    <row r="1965" spans="2:65" s="1" customFormat="1" ht="13.5">
      <c r="B1965" s="41"/>
      <c r="C1965" s="63"/>
      <c r="D1965" s="205" t="s">
        <v>135</v>
      </c>
      <c r="E1965" s="63"/>
      <c r="F1965" s="206" t="s">
        <v>7655</v>
      </c>
      <c r="G1965" s="63"/>
      <c r="H1965" s="63"/>
      <c r="I1965" s="163"/>
      <c r="J1965" s="63"/>
      <c r="K1965" s="63"/>
      <c r="L1965" s="61"/>
      <c r="M1965" s="207"/>
      <c r="N1965" s="42"/>
      <c r="O1965" s="42"/>
      <c r="P1965" s="42"/>
      <c r="Q1965" s="42"/>
      <c r="R1965" s="42"/>
      <c r="S1965" s="42"/>
      <c r="T1965" s="78"/>
      <c r="AT1965" s="24" t="s">
        <v>135</v>
      </c>
      <c r="AU1965" s="24" t="s">
        <v>138</v>
      </c>
    </row>
    <row r="1966" spans="2:65" s="1" customFormat="1" ht="22.5" customHeight="1">
      <c r="B1966" s="41"/>
      <c r="C1966" s="193" t="s">
        <v>1562</v>
      </c>
      <c r="D1966" s="193" t="s">
        <v>129</v>
      </c>
      <c r="E1966" s="194" t="s">
        <v>2610</v>
      </c>
      <c r="F1966" s="195" t="s">
        <v>2611</v>
      </c>
      <c r="G1966" s="196" t="s">
        <v>132</v>
      </c>
      <c r="H1966" s="197">
        <v>1</v>
      </c>
      <c r="I1966" s="198"/>
      <c r="J1966" s="199">
        <f>ROUND(I1966*H1966,2)</f>
        <v>0</v>
      </c>
      <c r="K1966" s="195" t="s">
        <v>21</v>
      </c>
      <c r="L1966" s="61"/>
      <c r="M1966" s="200" t="s">
        <v>21</v>
      </c>
      <c r="N1966" s="201" t="s">
        <v>42</v>
      </c>
      <c r="O1966" s="42"/>
      <c r="P1966" s="202">
        <f>O1966*H1966</f>
        <v>0</v>
      </c>
      <c r="Q1966" s="202">
        <v>0</v>
      </c>
      <c r="R1966" s="202">
        <f>Q1966*H1966</f>
        <v>0</v>
      </c>
      <c r="S1966" s="202">
        <v>0</v>
      </c>
      <c r="T1966" s="203">
        <f>S1966*H1966</f>
        <v>0</v>
      </c>
      <c r="AR1966" s="24" t="s">
        <v>133</v>
      </c>
      <c r="AT1966" s="24" t="s">
        <v>129</v>
      </c>
      <c r="AU1966" s="24" t="s">
        <v>138</v>
      </c>
      <c r="AY1966" s="24" t="s">
        <v>126</v>
      </c>
      <c r="BE1966" s="204">
        <f>IF(N1966="základní",J1966,0)</f>
        <v>0</v>
      </c>
      <c r="BF1966" s="204">
        <f>IF(N1966="snížená",J1966,0)</f>
        <v>0</v>
      </c>
      <c r="BG1966" s="204">
        <f>IF(N1966="zákl. přenesená",J1966,0)</f>
        <v>0</v>
      </c>
      <c r="BH1966" s="204">
        <f>IF(N1966="sníž. přenesená",J1966,0)</f>
        <v>0</v>
      </c>
      <c r="BI1966" s="204">
        <f>IF(N1966="nulová",J1966,0)</f>
        <v>0</v>
      </c>
      <c r="BJ1966" s="24" t="s">
        <v>134</v>
      </c>
      <c r="BK1966" s="204">
        <f>ROUND(I1966*H1966,2)</f>
        <v>0</v>
      </c>
      <c r="BL1966" s="24" t="s">
        <v>133</v>
      </c>
      <c r="BM1966" s="24" t="s">
        <v>2399</v>
      </c>
    </row>
    <row r="1967" spans="2:65" s="1" customFormat="1" ht="13.5">
      <c r="B1967" s="41"/>
      <c r="C1967" s="63"/>
      <c r="D1967" s="208" t="s">
        <v>135</v>
      </c>
      <c r="E1967" s="63"/>
      <c r="F1967" s="209" t="s">
        <v>7656</v>
      </c>
      <c r="G1967" s="63"/>
      <c r="H1967" s="63"/>
      <c r="I1967" s="163"/>
      <c r="J1967" s="63"/>
      <c r="K1967" s="63"/>
      <c r="L1967" s="61"/>
      <c r="M1967" s="207"/>
      <c r="N1967" s="42"/>
      <c r="O1967" s="42"/>
      <c r="P1967" s="42"/>
      <c r="Q1967" s="42"/>
      <c r="R1967" s="42"/>
      <c r="S1967" s="42"/>
      <c r="T1967" s="78"/>
      <c r="AT1967" s="24" t="s">
        <v>135</v>
      </c>
      <c r="AU1967" s="24" t="s">
        <v>138</v>
      </c>
    </row>
    <row r="1968" spans="2:65" s="10" customFormat="1" ht="22.35" customHeight="1">
      <c r="B1968" s="176"/>
      <c r="C1968" s="177"/>
      <c r="D1968" s="190" t="s">
        <v>69</v>
      </c>
      <c r="E1968" s="191" t="s">
        <v>2613</v>
      </c>
      <c r="F1968" s="191" t="s">
        <v>7657</v>
      </c>
      <c r="G1968" s="177"/>
      <c r="H1968" s="177"/>
      <c r="I1968" s="180"/>
      <c r="J1968" s="192">
        <f>BK1968</f>
        <v>0</v>
      </c>
      <c r="K1968" s="177"/>
      <c r="L1968" s="182"/>
      <c r="M1968" s="183"/>
      <c r="N1968" s="184"/>
      <c r="O1968" s="184"/>
      <c r="P1968" s="185">
        <f>SUM(P1969:P1974)</f>
        <v>0</v>
      </c>
      <c r="Q1968" s="184"/>
      <c r="R1968" s="185">
        <f>SUM(R1969:R1974)</f>
        <v>0</v>
      </c>
      <c r="S1968" s="184"/>
      <c r="T1968" s="186">
        <f>SUM(T1969:T1974)</f>
        <v>0</v>
      </c>
      <c r="AR1968" s="187" t="s">
        <v>78</v>
      </c>
      <c r="AT1968" s="188" t="s">
        <v>69</v>
      </c>
      <c r="AU1968" s="188" t="s">
        <v>134</v>
      </c>
      <c r="AY1968" s="187" t="s">
        <v>126</v>
      </c>
      <c r="BK1968" s="189">
        <f>SUM(BK1969:BK1974)</f>
        <v>0</v>
      </c>
    </row>
    <row r="1969" spans="2:65" s="1" customFormat="1" ht="22.5" customHeight="1">
      <c r="B1969" s="41"/>
      <c r="C1969" s="193" t="s">
        <v>2403</v>
      </c>
      <c r="D1969" s="193" t="s">
        <v>129</v>
      </c>
      <c r="E1969" s="194" t="s">
        <v>7658</v>
      </c>
      <c r="F1969" s="195" t="s">
        <v>2621</v>
      </c>
      <c r="G1969" s="196" t="s">
        <v>169</v>
      </c>
      <c r="H1969" s="197">
        <v>222</v>
      </c>
      <c r="I1969" s="198"/>
      <c r="J1969" s="199">
        <f>ROUND(I1969*H1969,2)</f>
        <v>0</v>
      </c>
      <c r="K1969" s="195" t="s">
        <v>21</v>
      </c>
      <c r="L1969" s="61"/>
      <c r="M1969" s="200" t="s">
        <v>21</v>
      </c>
      <c r="N1969" s="201" t="s">
        <v>42</v>
      </c>
      <c r="O1969" s="42"/>
      <c r="P1969" s="202">
        <f>O1969*H1969</f>
        <v>0</v>
      </c>
      <c r="Q1969" s="202">
        <v>0</v>
      </c>
      <c r="R1969" s="202">
        <f>Q1969*H1969</f>
        <v>0</v>
      </c>
      <c r="S1969" s="202">
        <v>0</v>
      </c>
      <c r="T1969" s="203">
        <f>S1969*H1969</f>
        <v>0</v>
      </c>
      <c r="AR1969" s="24" t="s">
        <v>133</v>
      </c>
      <c r="AT1969" s="24" t="s">
        <v>129</v>
      </c>
      <c r="AU1969" s="24" t="s">
        <v>138</v>
      </c>
      <c r="AY1969" s="24" t="s">
        <v>126</v>
      </c>
      <c r="BE1969" s="204">
        <f>IF(N1969="základní",J1969,0)</f>
        <v>0</v>
      </c>
      <c r="BF1969" s="204">
        <f>IF(N1969="snížená",J1969,0)</f>
        <v>0</v>
      </c>
      <c r="BG1969" s="204">
        <f>IF(N1969="zákl. přenesená",J1969,0)</f>
        <v>0</v>
      </c>
      <c r="BH1969" s="204">
        <f>IF(N1969="sníž. přenesená",J1969,0)</f>
        <v>0</v>
      </c>
      <c r="BI1969" s="204">
        <f>IF(N1969="nulová",J1969,0)</f>
        <v>0</v>
      </c>
      <c r="BJ1969" s="24" t="s">
        <v>134</v>
      </c>
      <c r="BK1969" s="204">
        <f>ROUND(I1969*H1969,2)</f>
        <v>0</v>
      </c>
      <c r="BL1969" s="24" t="s">
        <v>133</v>
      </c>
      <c r="BM1969" s="24" t="s">
        <v>2406</v>
      </c>
    </row>
    <row r="1970" spans="2:65" s="1" customFormat="1" ht="13.5">
      <c r="B1970" s="41"/>
      <c r="C1970" s="63"/>
      <c r="D1970" s="205" t="s">
        <v>135</v>
      </c>
      <c r="E1970" s="63"/>
      <c r="F1970" s="206" t="s">
        <v>7659</v>
      </c>
      <c r="G1970" s="63"/>
      <c r="H1970" s="63"/>
      <c r="I1970" s="163"/>
      <c r="J1970" s="63"/>
      <c r="K1970" s="63"/>
      <c r="L1970" s="61"/>
      <c r="M1970" s="207"/>
      <c r="N1970" s="42"/>
      <c r="O1970" s="42"/>
      <c r="P1970" s="42"/>
      <c r="Q1970" s="42"/>
      <c r="R1970" s="42"/>
      <c r="S1970" s="42"/>
      <c r="T1970" s="78"/>
      <c r="AT1970" s="24" t="s">
        <v>135</v>
      </c>
      <c r="AU1970" s="24" t="s">
        <v>138</v>
      </c>
    </row>
    <row r="1971" spans="2:65" s="1" customFormat="1" ht="22.5" customHeight="1">
      <c r="B1971" s="41"/>
      <c r="C1971" s="193" t="s">
        <v>1565</v>
      </c>
      <c r="D1971" s="193" t="s">
        <v>129</v>
      </c>
      <c r="E1971" s="194" t="s">
        <v>7660</v>
      </c>
      <c r="F1971" s="195" t="s">
        <v>7661</v>
      </c>
      <c r="G1971" s="196" t="s">
        <v>169</v>
      </c>
      <c r="H1971" s="197">
        <v>18</v>
      </c>
      <c r="I1971" s="198"/>
      <c r="J1971" s="199">
        <f>ROUND(I1971*H1971,2)</f>
        <v>0</v>
      </c>
      <c r="K1971" s="195" t="s">
        <v>21</v>
      </c>
      <c r="L1971" s="61"/>
      <c r="M1971" s="200" t="s">
        <v>21</v>
      </c>
      <c r="N1971" s="201" t="s">
        <v>42</v>
      </c>
      <c r="O1971" s="42"/>
      <c r="P1971" s="202">
        <f>O1971*H1971</f>
        <v>0</v>
      </c>
      <c r="Q1971" s="202">
        <v>0</v>
      </c>
      <c r="R1971" s="202">
        <f>Q1971*H1971</f>
        <v>0</v>
      </c>
      <c r="S1971" s="202">
        <v>0</v>
      </c>
      <c r="T1971" s="203">
        <f>S1971*H1971</f>
        <v>0</v>
      </c>
      <c r="AR1971" s="24" t="s">
        <v>133</v>
      </c>
      <c r="AT1971" s="24" t="s">
        <v>129</v>
      </c>
      <c r="AU1971" s="24" t="s">
        <v>138</v>
      </c>
      <c r="AY1971" s="24" t="s">
        <v>126</v>
      </c>
      <c r="BE1971" s="204">
        <f>IF(N1971="základní",J1971,0)</f>
        <v>0</v>
      </c>
      <c r="BF1971" s="204">
        <f>IF(N1971="snížená",J1971,0)</f>
        <v>0</v>
      </c>
      <c r="BG1971" s="204">
        <f>IF(N1971="zákl. přenesená",J1971,0)</f>
        <v>0</v>
      </c>
      <c r="BH1971" s="204">
        <f>IF(N1971="sníž. přenesená",J1971,0)</f>
        <v>0</v>
      </c>
      <c r="BI1971" s="204">
        <f>IF(N1971="nulová",J1971,0)</f>
        <v>0</v>
      </c>
      <c r="BJ1971" s="24" t="s">
        <v>134</v>
      </c>
      <c r="BK1971" s="204">
        <f>ROUND(I1971*H1971,2)</f>
        <v>0</v>
      </c>
      <c r="BL1971" s="24" t="s">
        <v>133</v>
      </c>
      <c r="BM1971" s="24" t="s">
        <v>2409</v>
      </c>
    </row>
    <row r="1972" spans="2:65" s="1" customFormat="1" ht="13.5">
      <c r="B1972" s="41"/>
      <c r="C1972" s="63"/>
      <c r="D1972" s="205" t="s">
        <v>135</v>
      </c>
      <c r="E1972" s="63"/>
      <c r="F1972" s="206" t="s">
        <v>7662</v>
      </c>
      <c r="G1972" s="63"/>
      <c r="H1972" s="63"/>
      <c r="I1972" s="163"/>
      <c r="J1972" s="63"/>
      <c r="K1972" s="63"/>
      <c r="L1972" s="61"/>
      <c r="M1972" s="207"/>
      <c r="N1972" s="42"/>
      <c r="O1972" s="42"/>
      <c r="P1972" s="42"/>
      <c r="Q1972" s="42"/>
      <c r="R1972" s="42"/>
      <c r="S1972" s="42"/>
      <c r="T1972" s="78"/>
      <c r="AT1972" s="24" t="s">
        <v>135</v>
      </c>
      <c r="AU1972" s="24" t="s">
        <v>138</v>
      </c>
    </row>
    <row r="1973" spans="2:65" s="1" customFormat="1" ht="22.5" customHeight="1">
      <c r="B1973" s="41"/>
      <c r="C1973" s="193" t="s">
        <v>2410</v>
      </c>
      <c r="D1973" s="193" t="s">
        <v>129</v>
      </c>
      <c r="E1973" s="194" t="s">
        <v>7663</v>
      </c>
      <c r="F1973" s="195" t="s">
        <v>2625</v>
      </c>
      <c r="G1973" s="196" t="s">
        <v>169</v>
      </c>
      <c r="H1973" s="197">
        <v>12</v>
      </c>
      <c r="I1973" s="198"/>
      <c r="J1973" s="199">
        <f>ROUND(I1973*H1973,2)</f>
        <v>0</v>
      </c>
      <c r="K1973" s="195" t="s">
        <v>21</v>
      </c>
      <c r="L1973" s="61"/>
      <c r="M1973" s="200" t="s">
        <v>21</v>
      </c>
      <c r="N1973" s="201" t="s">
        <v>42</v>
      </c>
      <c r="O1973" s="42"/>
      <c r="P1973" s="202">
        <f>O1973*H1973</f>
        <v>0</v>
      </c>
      <c r="Q1973" s="202">
        <v>0</v>
      </c>
      <c r="R1973" s="202">
        <f>Q1973*H1973</f>
        <v>0</v>
      </c>
      <c r="S1973" s="202">
        <v>0</v>
      </c>
      <c r="T1973" s="203">
        <f>S1973*H1973</f>
        <v>0</v>
      </c>
      <c r="AR1973" s="24" t="s">
        <v>133</v>
      </c>
      <c r="AT1973" s="24" t="s">
        <v>129</v>
      </c>
      <c r="AU1973" s="24" t="s">
        <v>138</v>
      </c>
      <c r="AY1973" s="24" t="s">
        <v>126</v>
      </c>
      <c r="BE1973" s="204">
        <f>IF(N1973="základní",J1973,0)</f>
        <v>0</v>
      </c>
      <c r="BF1973" s="204">
        <f>IF(N1973="snížená",J1973,0)</f>
        <v>0</v>
      </c>
      <c r="BG1973" s="204">
        <f>IF(N1973="zákl. přenesená",J1973,0)</f>
        <v>0</v>
      </c>
      <c r="BH1973" s="204">
        <f>IF(N1973="sníž. přenesená",J1973,0)</f>
        <v>0</v>
      </c>
      <c r="BI1973" s="204">
        <f>IF(N1973="nulová",J1973,0)</f>
        <v>0</v>
      </c>
      <c r="BJ1973" s="24" t="s">
        <v>134</v>
      </c>
      <c r="BK1973" s="204">
        <f>ROUND(I1973*H1973,2)</f>
        <v>0</v>
      </c>
      <c r="BL1973" s="24" t="s">
        <v>133</v>
      </c>
      <c r="BM1973" s="24" t="s">
        <v>2413</v>
      </c>
    </row>
    <row r="1974" spans="2:65" s="1" customFormat="1" ht="13.5">
      <c r="B1974" s="41"/>
      <c r="C1974" s="63"/>
      <c r="D1974" s="208" t="s">
        <v>135</v>
      </c>
      <c r="E1974" s="63"/>
      <c r="F1974" s="209" t="s">
        <v>7664</v>
      </c>
      <c r="G1974" s="63"/>
      <c r="H1974" s="63"/>
      <c r="I1974" s="163"/>
      <c r="J1974" s="63"/>
      <c r="K1974" s="63"/>
      <c r="L1974" s="61"/>
      <c r="M1974" s="207"/>
      <c r="N1974" s="42"/>
      <c r="O1974" s="42"/>
      <c r="P1974" s="42"/>
      <c r="Q1974" s="42"/>
      <c r="R1974" s="42"/>
      <c r="S1974" s="42"/>
      <c r="T1974" s="78"/>
      <c r="AT1974" s="24" t="s">
        <v>135</v>
      </c>
      <c r="AU1974" s="24" t="s">
        <v>138</v>
      </c>
    </row>
    <row r="1975" spans="2:65" s="10" customFormat="1" ht="29.85" customHeight="1">
      <c r="B1975" s="176"/>
      <c r="C1975" s="177"/>
      <c r="D1975" s="178" t="s">
        <v>69</v>
      </c>
      <c r="E1975" s="262" t="s">
        <v>2630</v>
      </c>
      <c r="F1975" s="262" t="s">
        <v>2631</v>
      </c>
      <c r="G1975" s="177"/>
      <c r="H1975" s="177"/>
      <c r="I1975" s="180"/>
      <c r="J1975" s="263">
        <f>BK1975</f>
        <v>0</v>
      </c>
      <c r="K1975" s="177"/>
      <c r="L1975" s="182"/>
      <c r="M1975" s="183"/>
      <c r="N1975" s="184"/>
      <c r="O1975" s="184"/>
      <c r="P1975" s="185">
        <f>P1976</f>
        <v>0</v>
      </c>
      <c r="Q1975" s="184"/>
      <c r="R1975" s="185">
        <f>R1976</f>
        <v>0</v>
      </c>
      <c r="S1975" s="184"/>
      <c r="T1975" s="186">
        <f>T1976</f>
        <v>0</v>
      </c>
      <c r="AR1975" s="187" t="s">
        <v>78</v>
      </c>
      <c r="AT1975" s="188" t="s">
        <v>69</v>
      </c>
      <c r="AU1975" s="188" t="s">
        <v>78</v>
      </c>
      <c r="AY1975" s="187" t="s">
        <v>126</v>
      </c>
      <c r="BK1975" s="189">
        <f>BK1976</f>
        <v>0</v>
      </c>
    </row>
    <row r="1976" spans="2:65" s="10" customFormat="1" ht="14.85" customHeight="1">
      <c r="B1976" s="176"/>
      <c r="C1976" s="177"/>
      <c r="D1976" s="190" t="s">
        <v>69</v>
      </c>
      <c r="E1976" s="191" t="s">
        <v>2632</v>
      </c>
      <c r="F1976" s="191" t="s">
        <v>7665</v>
      </c>
      <c r="G1976" s="177"/>
      <c r="H1976" s="177"/>
      <c r="I1976" s="180"/>
      <c r="J1976" s="192">
        <f>BK1976</f>
        <v>0</v>
      </c>
      <c r="K1976" s="177"/>
      <c r="L1976" s="182"/>
      <c r="M1976" s="183"/>
      <c r="N1976" s="184"/>
      <c r="O1976" s="184"/>
      <c r="P1976" s="185">
        <f>SUM(P1977:P1984)</f>
        <v>0</v>
      </c>
      <c r="Q1976" s="184"/>
      <c r="R1976" s="185">
        <f>SUM(R1977:R1984)</f>
        <v>0</v>
      </c>
      <c r="S1976" s="184"/>
      <c r="T1976" s="186">
        <f>SUM(T1977:T1984)</f>
        <v>0</v>
      </c>
      <c r="AR1976" s="187" t="s">
        <v>78</v>
      </c>
      <c r="AT1976" s="188" t="s">
        <v>69</v>
      </c>
      <c r="AU1976" s="188" t="s">
        <v>134</v>
      </c>
      <c r="AY1976" s="187" t="s">
        <v>126</v>
      </c>
      <c r="BK1976" s="189">
        <f>SUM(BK1977:BK1984)</f>
        <v>0</v>
      </c>
    </row>
    <row r="1977" spans="2:65" s="1" customFormat="1" ht="22.5" customHeight="1">
      <c r="B1977" s="41"/>
      <c r="C1977" s="193" t="s">
        <v>1570</v>
      </c>
      <c r="D1977" s="193" t="s">
        <v>129</v>
      </c>
      <c r="E1977" s="194" t="s">
        <v>2635</v>
      </c>
      <c r="F1977" s="195" t="s">
        <v>7666</v>
      </c>
      <c r="G1977" s="196" t="s">
        <v>489</v>
      </c>
      <c r="H1977" s="197">
        <v>36</v>
      </c>
      <c r="I1977" s="198"/>
      <c r="J1977" s="199">
        <f>ROUND(I1977*H1977,2)</f>
        <v>0</v>
      </c>
      <c r="K1977" s="195" t="s">
        <v>21</v>
      </c>
      <c r="L1977" s="61"/>
      <c r="M1977" s="200" t="s">
        <v>21</v>
      </c>
      <c r="N1977" s="201" t="s">
        <v>42</v>
      </c>
      <c r="O1977" s="42"/>
      <c r="P1977" s="202">
        <f>O1977*H1977</f>
        <v>0</v>
      </c>
      <c r="Q1977" s="202">
        <v>0</v>
      </c>
      <c r="R1977" s="202">
        <f>Q1977*H1977</f>
        <v>0</v>
      </c>
      <c r="S1977" s="202">
        <v>0</v>
      </c>
      <c r="T1977" s="203">
        <f>S1977*H1977</f>
        <v>0</v>
      </c>
      <c r="AR1977" s="24" t="s">
        <v>133</v>
      </c>
      <c r="AT1977" s="24" t="s">
        <v>129</v>
      </c>
      <c r="AU1977" s="24" t="s">
        <v>138</v>
      </c>
      <c r="AY1977" s="24" t="s">
        <v>126</v>
      </c>
      <c r="BE1977" s="204">
        <f>IF(N1977="základní",J1977,0)</f>
        <v>0</v>
      </c>
      <c r="BF1977" s="204">
        <f>IF(N1977="snížená",J1977,0)</f>
        <v>0</v>
      </c>
      <c r="BG1977" s="204">
        <f>IF(N1977="zákl. přenesená",J1977,0)</f>
        <v>0</v>
      </c>
      <c r="BH1977" s="204">
        <f>IF(N1977="sníž. přenesená",J1977,0)</f>
        <v>0</v>
      </c>
      <c r="BI1977" s="204">
        <f>IF(N1977="nulová",J1977,0)</f>
        <v>0</v>
      </c>
      <c r="BJ1977" s="24" t="s">
        <v>134</v>
      </c>
      <c r="BK1977" s="204">
        <f>ROUND(I1977*H1977,2)</f>
        <v>0</v>
      </c>
      <c r="BL1977" s="24" t="s">
        <v>133</v>
      </c>
      <c r="BM1977" s="24" t="s">
        <v>2416</v>
      </c>
    </row>
    <row r="1978" spans="2:65" s="1" customFormat="1" ht="13.5">
      <c r="B1978" s="41"/>
      <c r="C1978" s="63"/>
      <c r="D1978" s="205" t="s">
        <v>135</v>
      </c>
      <c r="E1978" s="63"/>
      <c r="F1978" s="206" t="s">
        <v>7667</v>
      </c>
      <c r="G1978" s="63"/>
      <c r="H1978" s="63"/>
      <c r="I1978" s="163"/>
      <c r="J1978" s="63"/>
      <c r="K1978" s="63"/>
      <c r="L1978" s="61"/>
      <c r="M1978" s="207"/>
      <c r="N1978" s="42"/>
      <c r="O1978" s="42"/>
      <c r="P1978" s="42"/>
      <c r="Q1978" s="42"/>
      <c r="R1978" s="42"/>
      <c r="S1978" s="42"/>
      <c r="T1978" s="78"/>
      <c r="AT1978" s="24" t="s">
        <v>135</v>
      </c>
      <c r="AU1978" s="24" t="s">
        <v>138</v>
      </c>
    </row>
    <row r="1979" spans="2:65" s="1" customFormat="1" ht="22.5" customHeight="1">
      <c r="B1979" s="41"/>
      <c r="C1979" s="193" t="s">
        <v>2417</v>
      </c>
      <c r="D1979" s="193" t="s">
        <v>129</v>
      </c>
      <c r="E1979" s="194" t="s">
        <v>2639</v>
      </c>
      <c r="F1979" s="195" t="s">
        <v>2660</v>
      </c>
      <c r="G1979" s="196" t="s">
        <v>489</v>
      </c>
      <c r="H1979" s="197">
        <v>18</v>
      </c>
      <c r="I1979" s="198"/>
      <c r="J1979" s="199">
        <f>ROUND(I1979*H1979,2)</f>
        <v>0</v>
      </c>
      <c r="K1979" s="195" t="s">
        <v>21</v>
      </c>
      <c r="L1979" s="61"/>
      <c r="M1979" s="200" t="s">
        <v>21</v>
      </c>
      <c r="N1979" s="201" t="s">
        <v>42</v>
      </c>
      <c r="O1979" s="42"/>
      <c r="P1979" s="202">
        <f>O1979*H1979</f>
        <v>0</v>
      </c>
      <c r="Q1979" s="202">
        <v>0</v>
      </c>
      <c r="R1979" s="202">
        <f>Q1979*H1979</f>
        <v>0</v>
      </c>
      <c r="S1979" s="202">
        <v>0</v>
      </c>
      <c r="T1979" s="203">
        <f>S1979*H1979</f>
        <v>0</v>
      </c>
      <c r="AR1979" s="24" t="s">
        <v>133</v>
      </c>
      <c r="AT1979" s="24" t="s">
        <v>129</v>
      </c>
      <c r="AU1979" s="24" t="s">
        <v>138</v>
      </c>
      <c r="AY1979" s="24" t="s">
        <v>126</v>
      </c>
      <c r="BE1979" s="204">
        <f>IF(N1979="základní",J1979,0)</f>
        <v>0</v>
      </c>
      <c r="BF1979" s="204">
        <f>IF(N1979="snížená",J1979,0)</f>
        <v>0</v>
      </c>
      <c r="BG1979" s="204">
        <f>IF(N1979="zákl. přenesená",J1979,0)</f>
        <v>0</v>
      </c>
      <c r="BH1979" s="204">
        <f>IF(N1979="sníž. přenesená",J1979,0)</f>
        <v>0</v>
      </c>
      <c r="BI1979" s="204">
        <f>IF(N1979="nulová",J1979,0)</f>
        <v>0</v>
      </c>
      <c r="BJ1979" s="24" t="s">
        <v>134</v>
      </c>
      <c r="BK1979" s="204">
        <f>ROUND(I1979*H1979,2)</f>
        <v>0</v>
      </c>
      <c r="BL1979" s="24" t="s">
        <v>133</v>
      </c>
      <c r="BM1979" s="24" t="s">
        <v>2420</v>
      </c>
    </row>
    <row r="1980" spans="2:65" s="1" customFormat="1" ht="13.5">
      <c r="B1980" s="41"/>
      <c r="C1980" s="63"/>
      <c r="D1980" s="205" t="s">
        <v>135</v>
      </c>
      <c r="E1980" s="63"/>
      <c r="F1980" s="206" t="s">
        <v>7668</v>
      </c>
      <c r="G1980" s="63"/>
      <c r="H1980" s="63"/>
      <c r="I1980" s="163"/>
      <c r="J1980" s="63"/>
      <c r="K1980" s="63"/>
      <c r="L1980" s="61"/>
      <c r="M1980" s="207"/>
      <c r="N1980" s="42"/>
      <c r="O1980" s="42"/>
      <c r="P1980" s="42"/>
      <c r="Q1980" s="42"/>
      <c r="R1980" s="42"/>
      <c r="S1980" s="42"/>
      <c r="T1980" s="78"/>
      <c r="AT1980" s="24" t="s">
        <v>135</v>
      </c>
      <c r="AU1980" s="24" t="s">
        <v>138</v>
      </c>
    </row>
    <row r="1981" spans="2:65" s="1" customFormat="1" ht="31.5" customHeight="1">
      <c r="B1981" s="41"/>
      <c r="C1981" s="193" t="s">
        <v>1574</v>
      </c>
      <c r="D1981" s="193" t="s">
        <v>129</v>
      </c>
      <c r="E1981" s="194" t="s">
        <v>2644</v>
      </c>
      <c r="F1981" s="195" t="s">
        <v>7669</v>
      </c>
      <c r="G1981" s="196" t="s">
        <v>489</v>
      </c>
      <c r="H1981" s="197">
        <v>18</v>
      </c>
      <c r="I1981" s="198"/>
      <c r="J1981" s="199">
        <f>ROUND(I1981*H1981,2)</f>
        <v>0</v>
      </c>
      <c r="K1981" s="195" t="s">
        <v>21</v>
      </c>
      <c r="L1981" s="61"/>
      <c r="M1981" s="200" t="s">
        <v>21</v>
      </c>
      <c r="N1981" s="201" t="s">
        <v>42</v>
      </c>
      <c r="O1981" s="42"/>
      <c r="P1981" s="202">
        <f>O1981*H1981</f>
        <v>0</v>
      </c>
      <c r="Q1981" s="202">
        <v>0</v>
      </c>
      <c r="R1981" s="202">
        <f>Q1981*H1981</f>
        <v>0</v>
      </c>
      <c r="S1981" s="202">
        <v>0</v>
      </c>
      <c r="T1981" s="203">
        <f>S1981*H1981</f>
        <v>0</v>
      </c>
      <c r="AR1981" s="24" t="s">
        <v>133</v>
      </c>
      <c r="AT1981" s="24" t="s">
        <v>129</v>
      </c>
      <c r="AU1981" s="24" t="s">
        <v>138</v>
      </c>
      <c r="AY1981" s="24" t="s">
        <v>126</v>
      </c>
      <c r="BE1981" s="204">
        <f>IF(N1981="základní",J1981,0)</f>
        <v>0</v>
      </c>
      <c r="BF1981" s="204">
        <f>IF(N1981="snížená",J1981,0)</f>
        <v>0</v>
      </c>
      <c r="BG1981" s="204">
        <f>IF(N1981="zákl. přenesená",J1981,0)</f>
        <v>0</v>
      </c>
      <c r="BH1981" s="204">
        <f>IF(N1981="sníž. přenesená",J1981,0)</f>
        <v>0</v>
      </c>
      <c r="BI1981" s="204">
        <f>IF(N1981="nulová",J1981,0)</f>
        <v>0</v>
      </c>
      <c r="BJ1981" s="24" t="s">
        <v>134</v>
      </c>
      <c r="BK1981" s="204">
        <f>ROUND(I1981*H1981,2)</f>
        <v>0</v>
      </c>
      <c r="BL1981" s="24" t="s">
        <v>133</v>
      </c>
      <c r="BM1981" s="24" t="s">
        <v>2424</v>
      </c>
    </row>
    <row r="1982" spans="2:65" s="1" customFormat="1" ht="13.5">
      <c r="B1982" s="41"/>
      <c r="C1982" s="63"/>
      <c r="D1982" s="205" t="s">
        <v>135</v>
      </c>
      <c r="E1982" s="63"/>
      <c r="F1982" s="206" t="s">
        <v>7670</v>
      </c>
      <c r="G1982" s="63"/>
      <c r="H1982" s="63"/>
      <c r="I1982" s="163"/>
      <c r="J1982" s="63"/>
      <c r="K1982" s="63"/>
      <c r="L1982" s="61"/>
      <c r="M1982" s="207"/>
      <c r="N1982" s="42"/>
      <c r="O1982" s="42"/>
      <c r="P1982" s="42"/>
      <c r="Q1982" s="42"/>
      <c r="R1982" s="42"/>
      <c r="S1982" s="42"/>
      <c r="T1982" s="78"/>
      <c r="AT1982" s="24" t="s">
        <v>135</v>
      </c>
      <c r="AU1982" s="24" t="s">
        <v>138</v>
      </c>
    </row>
    <row r="1983" spans="2:65" s="1" customFormat="1" ht="22.5" customHeight="1">
      <c r="B1983" s="41"/>
      <c r="C1983" s="193" t="s">
        <v>2425</v>
      </c>
      <c r="D1983" s="193" t="s">
        <v>129</v>
      </c>
      <c r="E1983" s="194" t="s">
        <v>2667</v>
      </c>
      <c r="F1983" s="195" t="s">
        <v>2668</v>
      </c>
      <c r="G1983" s="196" t="s">
        <v>132</v>
      </c>
      <c r="H1983" s="197">
        <v>1</v>
      </c>
      <c r="I1983" s="198"/>
      <c r="J1983" s="199">
        <f>ROUND(I1983*H1983,2)</f>
        <v>0</v>
      </c>
      <c r="K1983" s="195" t="s">
        <v>21</v>
      </c>
      <c r="L1983" s="61"/>
      <c r="M1983" s="200" t="s">
        <v>21</v>
      </c>
      <c r="N1983" s="201" t="s">
        <v>42</v>
      </c>
      <c r="O1983" s="42"/>
      <c r="P1983" s="202">
        <f>O1983*H1983</f>
        <v>0</v>
      </c>
      <c r="Q1983" s="202">
        <v>0</v>
      </c>
      <c r="R1983" s="202">
        <f>Q1983*H1983</f>
        <v>0</v>
      </c>
      <c r="S1983" s="202">
        <v>0</v>
      </c>
      <c r="T1983" s="203">
        <f>S1983*H1983</f>
        <v>0</v>
      </c>
      <c r="AR1983" s="24" t="s">
        <v>133</v>
      </c>
      <c r="AT1983" s="24" t="s">
        <v>129</v>
      </c>
      <c r="AU1983" s="24" t="s">
        <v>138</v>
      </c>
      <c r="AY1983" s="24" t="s">
        <v>126</v>
      </c>
      <c r="BE1983" s="204">
        <f>IF(N1983="základní",J1983,0)</f>
        <v>0</v>
      </c>
      <c r="BF1983" s="204">
        <f>IF(N1983="snížená",J1983,0)</f>
        <v>0</v>
      </c>
      <c r="BG1983" s="204">
        <f>IF(N1983="zákl. přenesená",J1983,0)</f>
        <v>0</v>
      </c>
      <c r="BH1983" s="204">
        <f>IF(N1983="sníž. přenesená",J1983,0)</f>
        <v>0</v>
      </c>
      <c r="BI1983" s="204">
        <f>IF(N1983="nulová",J1983,0)</f>
        <v>0</v>
      </c>
      <c r="BJ1983" s="24" t="s">
        <v>134</v>
      </c>
      <c r="BK1983" s="204">
        <f>ROUND(I1983*H1983,2)</f>
        <v>0</v>
      </c>
      <c r="BL1983" s="24" t="s">
        <v>133</v>
      </c>
      <c r="BM1983" s="24" t="s">
        <v>2428</v>
      </c>
    </row>
    <row r="1984" spans="2:65" s="1" customFormat="1" ht="13.5">
      <c r="B1984" s="41"/>
      <c r="C1984" s="63"/>
      <c r="D1984" s="208" t="s">
        <v>135</v>
      </c>
      <c r="E1984" s="63"/>
      <c r="F1984" s="209" t="s">
        <v>7671</v>
      </c>
      <c r="G1984" s="63"/>
      <c r="H1984" s="63"/>
      <c r="I1984" s="163"/>
      <c r="J1984" s="63"/>
      <c r="K1984" s="63"/>
      <c r="L1984" s="61"/>
      <c r="M1984" s="207"/>
      <c r="N1984" s="42"/>
      <c r="O1984" s="42"/>
      <c r="P1984" s="42"/>
      <c r="Q1984" s="42"/>
      <c r="R1984" s="42"/>
      <c r="S1984" s="42"/>
      <c r="T1984" s="78"/>
      <c r="AT1984" s="24" t="s">
        <v>135</v>
      </c>
      <c r="AU1984" s="24" t="s">
        <v>138</v>
      </c>
    </row>
    <row r="1985" spans="2:65" s="10" customFormat="1" ht="29.85" customHeight="1">
      <c r="B1985" s="176"/>
      <c r="C1985" s="177"/>
      <c r="D1985" s="178" t="s">
        <v>69</v>
      </c>
      <c r="E1985" s="262" t="s">
        <v>2670</v>
      </c>
      <c r="F1985" s="262" t="s">
        <v>2671</v>
      </c>
      <c r="G1985" s="177"/>
      <c r="H1985" s="177"/>
      <c r="I1985" s="180"/>
      <c r="J1985" s="263">
        <f>BK1985</f>
        <v>0</v>
      </c>
      <c r="K1985" s="177"/>
      <c r="L1985" s="182"/>
      <c r="M1985" s="183"/>
      <c r="N1985" s="184"/>
      <c r="O1985" s="184"/>
      <c r="P1985" s="185">
        <f>P1986</f>
        <v>0</v>
      </c>
      <c r="Q1985" s="184"/>
      <c r="R1985" s="185">
        <f>R1986</f>
        <v>0</v>
      </c>
      <c r="S1985" s="184"/>
      <c r="T1985" s="186">
        <f>T1986</f>
        <v>0</v>
      </c>
      <c r="AR1985" s="187" t="s">
        <v>78</v>
      </c>
      <c r="AT1985" s="188" t="s">
        <v>69</v>
      </c>
      <c r="AU1985" s="188" t="s">
        <v>78</v>
      </c>
      <c r="AY1985" s="187" t="s">
        <v>126</v>
      </c>
      <c r="BK1985" s="189">
        <f>BK1986</f>
        <v>0</v>
      </c>
    </row>
    <row r="1986" spans="2:65" s="10" customFormat="1" ht="14.85" customHeight="1">
      <c r="B1986" s="176"/>
      <c r="C1986" s="177"/>
      <c r="D1986" s="190" t="s">
        <v>69</v>
      </c>
      <c r="E1986" s="191" t="s">
        <v>2801</v>
      </c>
      <c r="F1986" s="191" t="s">
        <v>7672</v>
      </c>
      <c r="G1986" s="177"/>
      <c r="H1986" s="177"/>
      <c r="I1986" s="180"/>
      <c r="J1986" s="192">
        <f>BK1986</f>
        <v>0</v>
      </c>
      <c r="K1986" s="177"/>
      <c r="L1986" s="182"/>
      <c r="M1986" s="183"/>
      <c r="N1986" s="184"/>
      <c r="O1986" s="184"/>
      <c r="P1986" s="185">
        <f>SUM(P1987:P2008)</f>
        <v>0</v>
      </c>
      <c r="Q1986" s="184"/>
      <c r="R1986" s="185">
        <f>SUM(R1987:R2008)</f>
        <v>0</v>
      </c>
      <c r="S1986" s="184"/>
      <c r="T1986" s="186">
        <f>SUM(T1987:T2008)</f>
        <v>0</v>
      </c>
      <c r="AR1986" s="187" t="s">
        <v>78</v>
      </c>
      <c r="AT1986" s="188" t="s">
        <v>69</v>
      </c>
      <c r="AU1986" s="188" t="s">
        <v>134</v>
      </c>
      <c r="AY1986" s="187" t="s">
        <v>126</v>
      </c>
      <c r="BK1986" s="189">
        <f>SUM(BK1987:BK2008)</f>
        <v>0</v>
      </c>
    </row>
    <row r="1987" spans="2:65" s="1" customFormat="1" ht="22.5" customHeight="1">
      <c r="B1987" s="41"/>
      <c r="C1987" s="193" t="s">
        <v>1579</v>
      </c>
      <c r="D1987" s="193" t="s">
        <v>129</v>
      </c>
      <c r="E1987" s="194" t="s">
        <v>7673</v>
      </c>
      <c r="F1987" s="195" t="s">
        <v>7674</v>
      </c>
      <c r="G1987" s="196" t="s">
        <v>489</v>
      </c>
      <c r="H1987" s="197">
        <v>4</v>
      </c>
      <c r="I1987" s="198"/>
      <c r="J1987" s="199">
        <f>ROUND(I1987*H1987,2)</f>
        <v>0</v>
      </c>
      <c r="K1987" s="195" t="s">
        <v>21</v>
      </c>
      <c r="L1987" s="61"/>
      <c r="M1987" s="200" t="s">
        <v>21</v>
      </c>
      <c r="N1987" s="201" t="s">
        <v>42</v>
      </c>
      <c r="O1987" s="42"/>
      <c r="P1987" s="202">
        <f>O1987*H1987</f>
        <v>0</v>
      </c>
      <c r="Q1987" s="202">
        <v>0</v>
      </c>
      <c r="R1987" s="202">
        <f>Q1987*H1987</f>
        <v>0</v>
      </c>
      <c r="S1987" s="202">
        <v>0</v>
      </c>
      <c r="T1987" s="203">
        <f>S1987*H1987</f>
        <v>0</v>
      </c>
      <c r="AR1987" s="24" t="s">
        <v>133</v>
      </c>
      <c r="AT1987" s="24" t="s">
        <v>129</v>
      </c>
      <c r="AU1987" s="24" t="s">
        <v>138</v>
      </c>
      <c r="AY1987" s="24" t="s">
        <v>126</v>
      </c>
      <c r="BE1987" s="204">
        <f>IF(N1987="základní",J1987,0)</f>
        <v>0</v>
      </c>
      <c r="BF1987" s="204">
        <f>IF(N1987="snížená",J1987,0)</f>
        <v>0</v>
      </c>
      <c r="BG1987" s="204">
        <f>IF(N1987="zákl. přenesená",J1987,0)</f>
        <v>0</v>
      </c>
      <c r="BH1987" s="204">
        <f>IF(N1987="sníž. přenesená",J1987,0)</f>
        <v>0</v>
      </c>
      <c r="BI1987" s="204">
        <f>IF(N1987="nulová",J1987,0)</f>
        <v>0</v>
      </c>
      <c r="BJ1987" s="24" t="s">
        <v>134</v>
      </c>
      <c r="BK1987" s="204">
        <f>ROUND(I1987*H1987,2)</f>
        <v>0</v>
      </c>
      <c r="BL1987" s="24" t="s">
        <v>133</v>
      </c>
      <c r="BM1987" s="24" t="s">
        <v>2431</v>
      </c>
    </row>
    <row r="1988" spans="2:65" s="1" customFormat="1" ht="13.5">
      <c r="B1988" s="41"/>
      <c r="C1988" s="63"/>
      <c r="D1988" s="205" t="s">
        <v>135</v>
      </c>
      <c r="E1988" s="63"/>
      <c r="F1988" s="206" t="s">
        <v>7675</v>
      </c>
      <c r="G1988" s="63"/>
      <c r="H1988" s="63"/>
      <c r="I1988" s="163"/>
      <c r="J1988" s="63"/>
      <c r="K1988" s="63"/>
      <c r="L1988" s="61"/>
      <c r="M1988" s="207"/>
      <c r="N1988" s="42"/>
      <c r="O1988" s="42"/>
      <c r="P1988" s="42"/>
      <c r="Q1988" s="42"/>
      <c r="R1988" s="42"/>
      <c r="S1988" s="42"/>
      <c r="T1988" s="78"/>
      <c r="AT1988" s="24" t="s">
        <v>135</v>
      </c>
      <c r="AU1988" s="24" t="s">
        <v>138</v>
      </c>
    </row>
    <row r="1989" spans="2:65" s="1" customFormat="1" ht="22.5" customHeight="1">
      <c r="B1989" s="41"/>
      <c r="C1989" s="193" t="s">
        <v>2432</v>
      </c>
      <c r="D1989" s="193" t="s">
        <v>129</v>
      </c>
      <c r="E1989" s="194" t="s">
        <v>7676</v>
      </c>
      <c r="F1989" s="195" t="s">
        <v>7677</v>
      </c>
      <c r="G1989" s="196" t="s">
        <v>489</v>
      </c>
      <c r="H1989" s="197">
        <v>1</v>
      </c>
      <c r="I1989" s="198"/>
      <c r="J1989" s="199">
        <f>ROUND(I1989*H1989,2)</f>
        <v>0</v>
      </c>
      <c r="K1989" s="195" t="s">
        <v>21</v>
      </c>
      <c r="L1989" s="61"/>
      <c r="M1989" s="200" t="s">
        <v>21</v>
      </c>
      <c r="N1989" s="201" t="s">
        <v>42</v>
      </c>
      <c r="O1989" s="42"/>
      <c r="P1989" s="202">
        <f>O1989*H1989</f>
        <v>0</v>
      </c>
      <c r="Q1989" s="202">
        <v>0</v>
      </c>
      <c r="R1989" s="202">
        <f>Q1989*H1989</f>
        <v>0</v>
      </c>
      <c r="S1989" s="202">
        <v>0</v>
      </c>
      <c r="T1989" s="203">
        <f>S1989*H1989</f>
        <v>0</v>
      </c>
      <c r="AR1989" s="24" t="s">
        <v>133</v>
      </c>
      <c r="AT1989" s="24" t="s">
        <v>129</v>
      </c>
      <c r="AU1989" s="24" t="s">
        <v>138</v>
      </c>
      <c r="AY1989" s="24" t="s">
        <v>126</v>
      </c>
      <c r="BE1989" s="204">
        <f>IF(N1989="základní",J1989,0)</f>
        <v>0</v>
      </c>
      <c r="BF1989" s="204">
        <f>IF(N1989="snížená",J1989,0)</f>
        <v>0</v>
      </c>
      <c r="BG1989" s="204">
        <f>IF(N1989="zákl. přenesená",J1989,0)</f>
        <v>0</v>
      </c>
      <c r="BH1989" s="204">
        <f>IF(N1989="sníž. přenesená",J1989,0)</f>
        <v>0</v>
      </c>
      <c r="BI1989" s="204">
        <f>IF(N1989="nulová",J1989,0)</f>
        <v>0</v>
      </c>
      <c r="BJ1989" s="24" t="s">
        <v>134</v>
      </c>
      <c r="BK1989" s="204">
        <f>ROUND(I1989*H1989,2)</f>
        <v>0</v>
      </c>
      <c r="BL1989" s="24" t="s">
        <v>133</v>
      </c>
      <c r="BM1989" s="24" t="s">
        <v>2435</v>
      </c>
    </row>
    <row r="1990" spans="2:65" s="1" customFormat="1" ht="13.5">
      <c r="B1990" s="41"/>
      <c r="C1990" s="63"/>
      <c r="D1990" s="205" t="s">
        <v>135</v>
      </c>
      <c r="E1990" s="63"/>
      <c r="F1990" s="206" t="s">
        <v>7678</v>
      </c>
      <c r="G1990" s="63"/>
      <c r="H1990" s="63"/>
      <c r="I1990" s="163"/>
      <c r="J1990" s="63"/>
      <c r="K1990" s="63"/>
      <c r="L1990" s="61"/>
      <c r="M1990" s="207"/>
      <c r="N1990" s="42"/>
      <c r="O1990" s="42"/>
      <c r="P1990" s="42"/>
      <c r="Q1990" s="42"/>
      <c r="R1990" s="42"/>
      <c r="S1990" s="42"/>
      <c r="T1990" s="78"/>
      <c r="AT1990" s="24" t="s">
        <v>135</v>
      </c>
      <c r="AU1990" s="24" t="s">
        <v>138</v>
      </c>
    </row>
    <row r="1991" spans="2:65" s="1" customFormat="1" ht="22.5" customHeight="1">
      <c r="B1991" s="41"/>
      <c r="C1991" s="193" t="s">
        <v>1583</v>
      </c>
      <c r="D1991" s="193" t="s">
        <v>129</v>
      </c>
      <c r="E1991" s="194" t="s">
        <v>7679</v>
      </c>
      <c r="F1991" s="195" t="s">
        <v>7680</v>
      </c>
      <c r="G1991" s="196" t="s">
        <v>489</v>
      </c>
      <c r="H1991" s="197">
        <v>1</v>
      </c>
      <c r="I1991" s="198"/>
      <c r="J1991" s="199">
        <f>ROUND(I1991*H1991,2)</f>
        <v>0</v>
      </c>
      <c r="K1991" s="195" t="s">
        <v>21</v>
      </c>
      <c r="L1991" s="61"/>
      <c r="M1991" s="200" t="s">
        <v>21</v>
      </c>
      <c r="N1991" s="201" t="s">
        <v>42</v>
      </c>
      <c r="O1991" s="42"/>
      <c r="P1991" s="202">
        <f>O1991*H1991</f>
        <v>0</v>
      </c>
      <c r="Q1991" s="202">
        <v>0</v>
      </c>
      <c r="R1991" s="202">
        <f>Q1991*H1991</f>
        <v>0</v>
      </c>
      <c r="S1991" s="202">
        <v>0</v>
      </c>
      <c r="T1991" s="203">
        <f>S1991*H1991</f>
        <v>0</v>
      </c>
      <c r="AR1991" s="24" t="s">
        <v>133</v>
      </c>
      <c r="AT1991" s="24" t="s">
        <v>129</v>
      </c>
      <c r="AU1991" s="24" t="s">
        <v>138</v>
      </c>
      <c r="AY1991" s="24" t="s">
        <v>126</v>
      </c>
      <c r="BE1991" s="204">
        <f>IF(N1991="základní",J1991,0)</f>
        <v>0</v>
      </c>
      <c r="BF1991" s="204">
        <f>IF(N1991="snížená",J1991,0)</f>
        <v>0</v>
      </c>
      <c r="BG1991" s="204">
        <f>IF(N1991="zákl. přenesená",J1991,0)</f>
        <v>0</v>
      </c>
      <c r="BH1991" s="204">
        <f>IF(N1991="sníž. přenesená",J1991,0)</f>
        <v>0</v>
      </c>
      <c r="BI1991" s="204">
        <f>IF(N1991="nulová",J1991,0)</f>
        <v>0</v>
      </c>
      <c r="BJ1991" s="24" t="s">
        <v>134</v>
      </c>
      <c r="BK1991" s="204">
        <f>ROUND(I1991*H1991,2)</f>
        <v>0</v>
      </c>
      <c r="BL1991" s="24" t="s">
        <v>133</v>
      </c>
      <c r="BM1991" s="24" t="s">
        <v>2438</v>
      </c>
    </row>
    <row r="1992" spans="2:65" s="1" customFormat="1" ht="13.5">
      <c r="B1992" s="41"/>
      <c r="C1992" s="63"/>
      <c r="D1992" s="205" t="s">
        <v>135</v>
      </c>
      <c r="E1992" s="63"/>
      <c r="F1992" s="206" t="s">
        <v>7681</v>
      </c>
      <c r="G1992" s="63"/>
      <c r="H1992" s="63"/>
      <c r="I1992" s="163"/>
      <c r="J1992" s="63"/>
      <c r="K1992" s="63"/>
      <c r="L1992" s="61"/>
      <c r="M1992" s="207"/>
      <c r="N1992" s="42"/>
      <c r="O1992" s="42"/>
      <c r="P1992" s="42"/>
      <c r="Q1992" s="42"/>
      <c r="R1992" s="42"/>
      <c r="S1992" s="42"/>
      <c r="T1992" s="78"/>
      <c r="AT1992" s="24" t="s">
        <v>135</v>
      </c>
      <c r="AU1992" s="24" t="s">
        <v>138</v>
      </c>
    </row>
    <row r="1993" spans="2:65" s="1" customFormat="1" ht="22.5" customHeight="1">
      <c r="B1993" s="41"/>
      <c r="C1993" s="193" t="s">
        <v>2439</v>
      </c>
      <c r="D1993" s="193" t="s">
        <v>129</v>
      </c>
      <c r="E1993" s="194" t="s">
        <v>7682</v>
      </c>
      <c r="F1993" s="195" t="s">
        <v>7683</v>
      </c>
      <c r="G1993" s="196" t="s">
        <v>489</v>
      </c>
      <c r="H1993" s="197">
        <v>3</v>
      </c>
      <c r="I1993" s="198"/>
      <c r="J1993" s="199">
        <f>ROUND(I1993*H1993,2)</f>
        <v>0</v>
      </c>
      <c r="K1993" s="195" t="s">
        <v>21</v>
      </c>
      <c r="L1993" s="61"/>
      <c r="M1993" s="200" t="s">
        <v>21</v>
      </c>
      <c r="N1993" s="201" t="s">
        <v>42</v>
      </c>
      <c r="O1993" s="42"/>
      <c r="P1993" s="202">
        <f>O1993*H1993</f>
        <v>0</v>
      </c>
      <c r="Q1993" s="202">
        <v>0</v>
      </c>
      <c r="R1993" s="202">
        <f>Q1993*H1993</f>
        <v>0</v>
      </c>
      <c r="S1993" s="202">
        <v>0</v>
      </c>
      <c r="T1993" s="203">
        <f>S1993*H1993</f>
        <v>0</v>
      </c>
      <c r="AR1993" s="24" t="s">
        <v>133</v>
      </c>
      <c r="AT1993" s="24" t="s">
        <v>129</v>
      </c>
      <c r="AU1993" s="24" t="s">
        <v>138</v>
      </c>
      <c r="AY1993" s="24" t="s">
        <v>126</v>
      </c>
      <c r="BE1993" s="204">
        <f>IF(N1993="základní",J1993,0)</f>
        <v>0</v>
      </c>
      <c r="BF1993" s="204">
        <f>IF(N1993="snížená",J1993,0)</f>
        <v>0</v>
      </c>
      <c r="BG1993" s="204">
        <f>IF(N1993="zákl. přenesená",J1993,0)</f>
        <v>0</v>
      </c>
      <c r="BH1993" s="204">
        <f>IF(N1993="sníž. přenesená",J1993,0)</f>
        <v>0</v>
      </c>
      <c r="BI1993" s="204">
        <f>IF(N1993="nulová",J1993,0)</f>
        <v>0</v>
      </c>
      <c r="BJ1993" s="24" t="s">
        <v>134</v>
      </c>
      <c r="BK1993" s="204">
        <f>ROUND(I1993*H1993,2)</f>
        <v>0</v>
      </c>
      <c r="BL1993" s="24" t="s">
        <v>133</v>
      </c>
      <c r="BM1993" s="24" t="s">
        <v>2442</v>
      </c>
    </row>
    <row r="1994" spans="2:65" s="1" customFormat="1" ht="13.5">
      <c r="B1994" s="41"/>
      <c r="C1994" s="63"/>
      <c r="D1994" s="205" t="s">
        <v>135</v>
      </c>
      <c r="E1994" s="63"/>
      <c r="F1994" s="206" t="s">
        <v>7684</v>
      </c>
      <c r="G1994" s="63"/>
      <c r="H1994" s="63"/>
      <c r="I1994" s="163"/>
      <c r="J1994" s="63"/>
      <c r="K1994" s="63"/>
      <c r="L1994" s="61"/>
      <c r="M1994" s="207"/>
      <c r="N1994" s="42"/>
      <c r="O1994" s="42"/>
      <c r="P1994" s="42"/>
      <c r="Q1994" s="42"/>
      <c r="R1994" s="42"/>
      <c r="S1994" s="42"/>
      <c r="T1994" s="78"/>
      <c r="AT1994" s="24" t="s">
        <v>135</v>
      </c>
      <c r="AU1994" s="24" t="s">
        <v>138</v>
      </c>
    </row>
    <row r="1995" spans="2:65" s="1" customFormat="1" ht="22.5" customHeight="1">
      <c r="B1995" s="41"/>
      <c r="C1995" s="193" t="s">
        <v>1587</v>
      </c>
      <c r="D1995" s="193" t="s">
        <v>129</v>
      </c>
      <c r="E1995" s="194" t="s">
        <v>7685</v>
      </c>
      <c r="F1995" s="195" t="s">
        <v>7686</v>
      </c>
      <c r="G1995" s="196" t="s">
        <v>489</v>
      </c>
      <c r="H1995" s="197">
        <v>2</v>
      </c>
      <c r="I1995" s="198"/>
      <c r="J1995" s="199">
        <f>ROUND(I1995*H1995,2)</f>
        <v>0</v>
      </c>
      <c r="K1995" s="195" t="s">
        <v>21</v>
      </c>
      <c r="L1995" s="61"/>
      <c r="M1995" s="200" t="s">
        <v>21</v>
      </c>
      <c r="N1995" s="201" t="s">
        <v>42</v>
      </c>
      <c r="O1995" s="42"/>
      <c r="P1995" s="202">
        <f>O1995*H1995</f>
        <v>0</v>
      </c>
      <c r="Q1995" s="202">
        <v>0</v>
      </c>
      <c r="R1995" s="202">
        <f>Q1995*H1995</f>
        <v>0</v>
      </c>
      <c r="S1995" s="202">
        <v>0</v>
      </c>
      <c r="T1995" s="203">
        <f>S1995*H1995</f>
        <v>0</v>
      </c>
      <c r="AR1995" s="24" t="s">
        <v>133</v>
      </c>
      <c r="AT1995" s="24" t="s">
        <v>129</v>
      </c>
      <c r="AU1995" s="24" t="s">
        <v>138</v>
      </c>
      <c r="AY1995" s="24" t="s">
        <v>126</v>
      </c>
      <c r="BE1995" s="204">
        <f>IF(N1995="základní",J1995,0)</f>
        <v>0</v>
      </c>
      <c r="BF1995" s="204">
        <f>IF(N1995="snížená",J1995,0)</f>
        <v>0</v>
      </c>
      <c r="BG1995" s="204">
        <f>IF(N1995="zákl. přenesená",J1995,0)</f>
        <v>0</v>
      </c>
      <c r="BH1995" s="204">
        <f>IF(N1995="sníž. přenesená",J1995,0)</f>
        <v>0</v>
      </c>
      <c r="BI1995" s="204">
        <f>IF(N1995="nulová",J1995,0)</f>
        <v>0</v>
      </c>
      <c r="BJ1995" s="24" t="s">
        <v>134</v>
      </c>
      <c r="BK1995" s="204">
        <f>ROUND(I1995*H1995,2)</f>
        <v>0</v>
      </c>
      <c r="BL1995" s="24" t="s">
        <v>133</v>
      </c>
      <c r="BM1995" s="24" t="s">
        <v>2445</v>
      </c>
    </row>
    <row r="1996" spans="2:65" s="1" customFormat="1" ht="13.5">
      <c r="B1996" s="41"/>
      <c r="C1996" s="63"/>
      <c r="D1996" s="205" t="s">
        <v>135</v>
      </c>
      <c r="E1996" s="63"/>
      <c r="F1996" s="206" t="s">
        <v>7687</v>
      </c>
      <c r="G1996" s="63"/>
      <c r="H1996" s="63"/>
      <c r="I1996" s="163"/>
      <c r="J1996" s="63"/>
      <c r="K1996" s="63"/>
      <c r="L1996" s="61"/>
      <c r="M1996" s="207"/>
      <c r="N1996" s="42"/>
      <c r="O1996" s="42"/>
      <c r="P1996" s="42"/>
      <c r="Q1996" s="42"/>
      <c r="R1996" s="42"/>
      <c r="S1996" s="42"/>
      <c r="T1996" s="78"/>
      <c r="AT1996" s="24" t="s">
        <v>135</v>
      </c>
      <c r="AU1996" s="24" t="s">
        <v>138</v>
      </c>
    </row>
    <row r="1997" spans="2:65" s="1" customFormat="1" ht="22.5" customHeight="1">
      <c r="B1997" s="41"/>
      <c r="C1997" s="193" t="s">
        <v>2446</v>
      </c>
      <c r="D1997" s="193" t="s">
        <v>129</v>
      </c>
      <c r="E1997" s="194" t="s">
        <v>7688</v>
      </c>
      <c r="F1997" s="195" t="s">
        <v>7689</v>
      </c>
      <c r="G1997" s="196" t="s">
        <v>489</v>
      </c>
      <c r="H1997" s="197">
        <v>1</v>
      </c>
      <c r="I1997" s="198"/>
      <c r="J1997" s="199">
        <f>ROUND(I1997*H1997,2)</f>
        <v>0</v>
      </c>
      <c r="K1997" s="195" t="s">
        <v>21</v>
      </c>
      <c r="L1997" s="61"/>
      <c r="M1997" s="200" t="s">
        <v>21</v>
      </c>
      <c r="N1997" s="201" t="s">
        <v>42</v>
      </c>
      <c r="O1997" s="42"/>
      <c r="P1997" s="202">
        <f>O1997*H1997</f>
        <v>0</v>
      </c>
      <c r="Q1997" s="202">
        <v>0</v>
      </c>
      <c r="R1997" s="202">
        <f>Q1997*H1997</f>
        <v>0</v>
      </c>
      <c r="S1997" s="202">
        <v>0</v>
      </c>
      <c r="T1997" s="203">
        <f>S1997*H1997</f>
        <v>0</v>
      </c>
      <c r="AR1997" s="24" t="s">
        <v>133</v>
      </c>
      <c r="AT1997" s="24" t="s">
        <v>129</v>
      </c>
      <c r="AU1997" s="24" t="s">
        <v>138</v>
      </c>
      <c r="AY1997" s="24" t="s">
        <v>126</v>
      </c>
      <c r="BE1997" s="204">
        <f>IF(N1997="základní",J1997,0)</f>
        <v>0</v>
      </c>
      <c r="BF1997" s="204">
        <f>IF(N1997="snížená",J1997,0)</f>
        <v>0</v>
      </c>
      <c r="BG1997" s="204">
        <f>IF(N1997="zákl. přenesená",J1997,0)</f>
        <v>0</v>
      </c>
      <c r="BH1997" s="204">
        <f>IF(N1997="sníž. přenesená",J1997,0)</f>
        <v>0</v>
      </c>
      <c r="BI1997" s="204">
        <f>IF(N1997="nulová",J1997,0)</f>
        <v>0</v>
      </c>
      <c r="BJ1997" s="24" t="s">
        <v>134</v>
      </c>
      <c r="BK1997" s="204">
        <f>ROUND(I1997*H1997,2)</f>
        <v>0</v>
      </c>
      <c r="BL1997" s="24" t="s">
        <v>133</v>
      </c>
      <c r="BM1997" s="24" t="s">
        <v>2449</v>
      </c>
    </row>
    <row r="1998" spans="2:65" s="1" customFormat="1" ht="13.5">
      <c r="B1998" s="41"/>
      <c r="C1998" s="63"/>
      <c r="D1998" s="205" t="s">
        <v>135</v>
      </c>
      <c r="E1998" s="63"/>
      <c r="F1998" s="206" t="s">
        <v>7690</v>
      </c>
      <c r="G1998" s="63"/>
      <c r="H1998" s="63"/>
      <c r="I1998" s="163"/>
      <c r="J1998" s="63"/>
      <c r="K1998" s="63"/>
      <c r="L1998" s="61"/>
      <c r="M1998" s="207"/>
      <c r="N1998" s="42"/>
      <c r="O1998" s="42"/>
      <c r="P1998" s="42"/>
      <c r="Q1998" s="42"/>
      <c r="R1998" s="42"/>
      <c r="S1998" s="42"/>
      <c r="T1998" s="78"/>
      <c r="AT1998" s="24" t="s">
        <v>135</v>
      </c>
      <c r="AU1998" s="24" t="s">
        <v>138</v>
      </c>
    </row>
    <row r="1999" spans="2:65" s="1" customFormat="1" ht="22.5" customHeight="1">
      <c r="B1999" s="41"/>
      <c r="C1999" s="193" t="s">
        <v>1590</v>
      </c>
      <c r="D1999" s="193" t="s">
        <v>129</v>
      </c>
      <c r="E1999" s="194" t="s">
        <v>7691</v>
      </c>
      <c r="F1999" s="195" t="s">
        <v>2813</v>
      </c>
      <c r="G1999" s="196" t="s">
        <v>489</v>
      </c>
      <c r="H1999" s="197">
        <v>1</v>
      </c>
      <c r="I1999" s="198"/>
      <c r="J1999" s="199">
        <f>ROUND(I1999*H1999,2)</f>
        <v>0</v>
      </c>
      <c r="K1999" s="195" t="s">
        <v>21</v>
      </c>
      <c r="L1999" s="61"/>
      <c r="M1999" s="200" t="s">
        <v>21</v>
      </c>
      <c r="N1999" s="201" t="s">
        <v>42</v>
      </c>
      <c r="O1999" s="42"/>
      <c r="P1999" s="202">
        <f>O1999*H1999</f>
        <v>0</v>
      </c>
      <c r="Q1999" s="202">
        <v>0</v>
      </c>
      <c r="R1999" s="202">
        <f>Q1999*H1999</f>
        <v>0</v>
      </c>
      <c r="S1999" s="202">
        <v>0</v>
      </c>
      <c r="T1999" s="203">
        <f>S1999*H1999</f>
        <v>0</v>
      </c>
      <c r="AR1999" s="24" t="s">
        <v>133</v>
      </c>
      <c r="AT1999" s="24" t="s">
        <v>129</v>
      </c>
      <c r="AU1999" s="24" t="s">
        <v>138</v>
      </c>
      <c r="AY1999" s="24" t="s">
        <v>126</v>
      </c>
      <c r="BE1999" s="204">
        <f>IF(N1999="základní",J1999,0)</f>
        <v>0</v>
      </c>
      <c r="BF1999" s="204">
        <f>IF(N1999="snížená",J1999,0)</f>
        <v>0</v>
      </c>
      <c r="BG1999" s="204">
        <f>IF(N1999="zákl. přenesená",J1999,0)</f>
        <v>0</v>
      </c>
      <c r="BH1999" s="204">
        <f>IF(N1999="sníž. přenesená",J1999,0)</f>
        <v>0</v>
      </c>
      <c r="BI1999" s="204">
        <f>IF(N1999="nulová",J1999,0)</f>
        <v>0</v>
      </c>
      <c r="BJ1999" s="24" t="s">
        <v>134</v>
      </c>
      <c r="BK1999" s="204">
        <f>ROUND(I1999*H1999,2)</f>
        <v>0</v>
      </c>
      <c r="BL1999" s="24" t="s">
        <v>133</v>
      </c>
      <c r="BM1999" s="24" t="s">
        <v>2454</v>
      </c>
    </row>
    <row r="2000" spans="2:65" s="1" customFormat="1" ht="13.5">
      <c r="B2000" s="41"/>
      <c r="C2000" s="63"/>
      <c r="D2000" s="205" t="s">
        <v>135</v>
      </c>
      <c r="E2000" s="63"/>
      <c r="F2000" s="206" t="s">
        <v>7692</v>
      </c>
      <c r="G2000" s="63"/>
      <c r="H2000" s="63"/>
      <c r="I2000" s="163"/>
      <c r="J2000" s="63"/>
      <c r="K2000" s="63"/>
      <c r="L2000" s="61"/>
      <c r="M2000" s="207"/>
      <c r="N2000" s="42"/>
      <c r="O2000" s="42"/>
      <c r="P2000" s="42"/>
      <c r="Q2000" s="42"/>
      <c r="R2000" s="42"/>
      <c r="S2000" s="42"/>
      <c r="T2000" s="78"/>
      <c r="AT2000" s="24" t="s">
        <v>135</v>
      </c>
      <c r="AU2000" s="24" t="s">
        <v>138</v>
      </c>
    </row>
    <row r="2001" spans="2:65" s="1" customFormat="1" ht="22.5" customHeight="1">
      <c r="B2001" s="41"/>
      <c r="C2001" s="193" t="s">
        <v>2456</v>
      </c>
      <c r="D2001" s="193" t="s">
        <v>129</v>
      </c>
      <c r="E2001" s="194" t="s">
        <v>7693</v>
      </c>
      <c r="F2001" s="195" t="s">
        <v>7694</v>
      </c>
      <c r="G2001" s="196" t="s">
        <v>489</v>
      </c>
      <c r="H2001" s="197">
        <v>2</v>
      </c>
      <c r="I2001" s="198"/>
      <c r="J2001" s="199">
        <f>ROUND(I2001*H2001,2)</f>
        <v>0</v>
      </c>
      <c r="K2001" s="195" t="s">
        <v>21</v>
      </c>
      <c r="L2001" s="61"/>
      <c r="M2001" s="200" t="s">
        <v>21</v>
      </c>
      <c r="N2001" s="201" t="s">
        <v>42</v>
      </c>
      <c r="O2001" s="42"/>
      <c r="P2001" s="202">
        <f>O2001*H2001</f>
        <v>0</v>
      </c>
      <c r="Q2001" s="202">
        <v>0</v>
      </c>
      <c r="R2001" s="202">
        <f>Q2001*H2001</f>
        <v>0</v>
      </c>
      <c r="S2001" s="202">
        <v>0</v>
      </c>
      <c r="T2001" s="203">
        <f>S2001*H2001</f>
        <v>0</v>
      </c>
      <c r="AR2001" s="24" t="s">
        <v>133</v>
      </c>
      <c r="AT2001" s="24" t="s">
        <v>129</v>
      </c>
      <c r="AU2001" s="24" t="s">
        <v>138</v>
      </c>
      <c r="AY2001" s="24" t="s">
        <v>126</v>
      </c>
      <c r="BE2001" s="204">
        <f>IF(N2001="základní",J2001,0)</f>
        <v>0</v>
      </c>
      <c r="BF2001" s="204">
        <f>IF(N2001="snížená",J2001,0)</f>
        <v>0</v>
      </c>
      <c r="BG2001" s="204">
        <f>IF(N2001="zákl. přenesená",J2001,0)</f>
        <v>0</v>
      </c>
      <c r="BH2001" s="204">
        <f>IF(N2001="sníž. přenesená",J2001,0)</f>
        <v>0</v>
      </c>
      <c r="BI2001" s="204">
        <f>IF(N2001="nulová",J2001,0)</f>
        <v>0</v>
      </c>
      <c r="BJ2001" s="24" t="s">
        <v>134</v>
      </c>
      <c r="BK2001" s="204">
        <f>ROUND(I2001*H2001,2)</f>
        <v>0</v>
      </c>
      <c r="BL2001" s="24" t="s">
        <v>133</v>
      </c>
      <c r="BM2001" s="24" t="s">
        <v>2459</v>
      </c>
    </row>
    <row r="2002" spans="2:65" s="1" customFormat="1" ht="13.5">
      <c r="B2002" s="41"/>
      <c r="C2002" s="63"/>
      <c r="D2002" s="205" t="s">
        <v>135</v>
      </c>
      <c r="E2002" s="63"/>
      <c r="F2002" s="206" t="s">
        <v>7695</v>
      </c>
      <c r="G2002" s="63"/>
      <c r="H2002" s="63"/>
      <c r="I2002" s="163"/>
      <c r="J2002" s="63"/>
      <c r="K2002" s="63"/>
      <c r="L2002" s="61"/>
      <c r="M2002" s="207"/>
      <c r="N2002" s="42"/>
      <c r="O2002" s="42"/>
      <c r="P2002" s="42"/>
      <c r="Q2002" s="42"/>
      <c r="R2002" s="42"/>
      <c r="S2002" s="42"/>
      <c r="T2002" s="78"/>
      <c r="AT2002" s="24" t="s">
        <v>135</v>
      </c>
      <c r="AU2002" s="24" t="s">
        <v>138</v>
      </c>
    </row>
    <row r="2003" spans="2:65" s="1" customFormat="1" ht="22.5" customHeight="1">
      <c r="B2003" s="41"/>
      <c r="C2003" s="193" t="s">
        <v>1597</v>
      </c>
      <c r="D2003" s="193" t="s">
        <v>129</v>
      </c>
      <c r="E2003" s="194" t="s">
        <v>7696</v>
      </c>
      <c r="F2003" s="195" t="s">
        <v>7697</v>
      </c>
      <c r="G2003" s="196" t="s">
        <v>489</v>
      </c>
      <c r="H2003" s="197">
        <v>2</v>
      </c>
      <c r="I2003" s="198"/>
      <c r="J2003" s="199">
        <f>ROUND(I2003*H2003,2)</f>
        <v>0</v>
      </c>
      <c r="K2003" s="195" t="s">
        <v>21</v>
      </c>
      <c r="L2003" s="61"/>
      <c r="M2003" s="200" t="s">
        <v>21</v>
      </c>
      <c r="N2003" s="201" t="s">
        <v>42</v>
      </c>
      <c r="O2003" s="42"/>
      <c r="P2003" s="202">
        <f>O2003*H2003</f>
        <v>0</v>
      </c>
      <c r="Q2003" s="202">
        <v>0</v>
      </c>
      <c r="R2003" s="202">
        <f>Q2003*H2003</f>
        <v>0</v>
      </c>
      <c r="S2003" s="202">
        <v>0</v>
      </c>
      <c r="T2003" s="203">
        <f>S2003*H2003</f>
        <v>0</v>
      </c>
      <c r="AR2003" s="24" t="s">
        <v>133</v>
      </c>
      <c r="AT2003" s="24" t="s">
        <v>129</v>
      </c>
      <c r="AU2003" s="24" t="s">
        <v>138</v>
      </c>
      <c r="AY2003" s="24" t="s">
        <v>126</v>
      </c>
      <c r="BE2003" s="204">
        <f>IF(N2003="základní",J2003,0)</f>
        <v>0</v>
      </c>
      <c r="BF2003" s="204">
        <f>IF(N2003="snížená",J2003,0)</f>
        <v>0</v>
      </c>
      <c r="BG2003" s="204">
        <f>IF(N2003="zákl. přenesená",J2003,0)</f>
        <v>0</v>
      </c>
      <c r="BH2003" s="204">
        <f>IF(N2003="sníž. přenesená",J2003,0)</f>
        <v>0</v>
      </c>
      <c r="BI2003" s="204">
        <f>IF(N2003="nulová",J2003,0)</f>
        <v>0</v>
      </c>
      <c r="BJ2003" s="24" t="s">
        <v>134</v>
      </c>
      <c r="BK2003" s="204">
        <f>ROUND(I2003*H2003,2)</f>
        <v>0</v>
      </c>
      <c r="BL2003" s="24" t="s">
        <v>133</v>
      </c>
      <c r="BM2003" s="24" t="s">
        <v>2462</v>
      </c>
    </row>
    <row r="2004" spans="2:65" s="1" customFormat="1" ht="13.5">
      <c r="B2004" s="41"/>
      <c r="C2004" s="63"/>
      <c r="D2004" s="205" t="s">
        <v>135</v>
      </c>
      <c r="E2004" s="63"/>
      <c r="F2004" s="206" t="s">
        <v>7698</v>
      </c>
      <c r="G2004" s="63"/>
      <c r="H2004" s="63"/>
      <c r="I2004" s="163"/>
      <c r="J2004" s="63"/>
      <c r="K2004" s="63"/>
      <c r="L2004" s="61"/>
      <c r="M2004" s="207"/>
      <c r="N2004" s="42"/>
      <c r="O2004" s="42"/>
      <c r="P2004" s="42"/>
      <c r="Q2004" s="42"/>
      <c r="R2004" s="42"/>
      <c r="S2004" s="42"/>
      <c r="T2004" s="78"/>
      <c r="AT2004" s="24" t="s">
        <v>135</v>
      </c>
      <c r="AU2004" s="24" t="s">
        <v>138</v>
      </c>
    </row>
    <row r="2005" spans="2:65" s="1" customFormat="1" ht="22.5" customHeight="1">
      <c r="B2005" s="41"/>
      <c r="C2005" s="193" t="s">
        <v>2464</v>
      </c>
      <c r="D2005" s="193" t="s">
        <v>129</v>
      </c>
      <c r="E2005" s="194" t="s">
        <v>7699</v>
      </c>
      <c r="F2005" s="195" t="s">
        <v>7700</v>
      </c>
      <c r="G2005" s="196" t="s">
        <v>489</v>
      </c>
      <c r="H2005" s="197">
        <v>1</v>
      </c>
      <c r="I2005" s="198"/>
      <c r="J2005" s="199">
        <f>ROUND(I2005*H2005,2)</f>
        <v>0</v>
      </c>
      <c r="K2005" s="195" t="s">
        <v>21</v>
      </c>
      <c r="L2005" s="61"/>
      <c r="M2005" s="200" t="s">
        <v>21</v>
      </c>
      <c r="N2005" s="201" t="s">
        <v>42</v>
      </c>
      <c r="O2005" s="42"/>
      <c r="P2005" s="202">
        <f>O2005*H2005</f>
        <v>0</v>
      </c>
      <c r="Q2005" s="202">
        <v>0</v>
      </c>
      <c r="R2005" s="202">
        <f>Q2005*H2005</f>
        <v>0</v>
      </c>
      <c r="S2005" s="202">
        <v>0</v>
      </c>
      <c r="T2005" s="203">
        <f>S2005*H2005</f>
        <v>0</v>
      </c>
      <c r="AR2005" s="24" t="s">
        <v>133</v>
      </c>
      <c r="AT2005" s="24" t="s">
        <v>129</v>
      </c>
      <c r="AU2005" s="24" t="s">
        <v>138</v>
      </c>
      <c r="AY2005" s="24" t="s">
        <v>126</v>
      </c>
      <c r="BE2005" s="204">
        <f>IF(N2005="základní",J2005,0)</f>
        <v>0</v>
      </c>
      <c r="BF2005" s="204">
        <f>IF(N2005="snížená",J2005,0)</f>
        <v>0</v>
      </c>
      <c r="BG2005" s="204">
        <f>IF(N2005="zákl. přenesená",J2005,0)</f>
        <v>0</v>
      </c>
      <c r="BH2005" s="204">
        <f>IF(N2005="sníž. přenesená",J2005,0)</f>
        <v>0</v>
      </c>
      <c r="BI2005" s="204">
        <f>IF(N2005="nulová",J2005,0)</f>
        <v>0</v>
      </c>
      <c r="BJ2005" s="24" t="s">
        <v>134</v>
      </c>
      <c r="BK2005" s="204">
        <f>ROUND(I2005*H2005,2)</f>
        <v>0</v>
      </c>
      <c r="BL2005" s="24" t="s">
        <v>133</v>
      </c>
      <c r="BM2005" s="24" t="s">
        <v>2467</v>
      </c>
    </row>
    <row r="2006" spans="2:65" s="1" customFormat="1" ht="13.5">
      <c r="B2006" s="41"/>
      <c r="C2006" s="63"/>
      <c r="D2006" s="205" t="s">
        <v>135</v>
      </c>
      <c r="E2006" s="63"/>
      <c r="F2006" s="206" t="s">
        <v>7701</v>
      </c>
      <c r="G2006" s="63"/>
      <c r="H2006" s="63"/>
      <c r="I2006" s="163"/>
      <c r="J2006" s="63"/>
      <c r="K2006" s="63"/>
      <c r="L2006" s="61"/>
      <c r="M2006" s="207"/>
      <c r="N2006" s="42"/>
      <c r="O2006" s="42"/>
      <c r="P2006" s="42"/>
      <c r="Q2006" s="42"/>
      <c r="R2006" s="42"/>
      <c r="S2006" s="42"/>
      <c r="T2006" s="78"/>
      <c r="AT2006" s="24" t="s">
        <v>135</v>
      </c>
      <c r="AU2006" s="24" t="s">
        <v>138</v>
      </c>
    </row>
    <row r="2007" spans="2:65" s="1" customFormat="1" ht="22.5" customHeight="1">
      <c r="B2007" s="41"/>
      <c r="C2007" s="193" t="s">
        <v>1602</v>
      </c>
      <c r="D2007" s="193" t="s">
        <v>129</v>
      </c>
      <c r="E2007" s="194" t="s">
        <v>2804</v>
      </c>
      <c r="F2007" s="195" t="s">
        <v>7702</v>
      </c>
      <c r="G2007" s="196" t="s">
        <v>132</v>
      </c>
      <c r="H2007" s="197">
        <v>1</v>
      </c>
      <c r="I2007" s="198"/>
      <c r="J2007" s="199">
        <f>ROUND(I2007*H2007,2)</f>
        <v>0</v>
      </c>
      <c r="K2007" s="195" t="s">
        <v>21</v>
      </c>
      <c r="L2007" s="61"/>
      <c r="M2007" s="200" t="s">
        <v>21</v>
      </c>
      <c r="N2007" s="201" t="s">
        <v>42</v>
      </c>
      <c r="O2007" s="42"/>
      <c r="P2007" s="202">
        <f>O2007*H2007</f>
        <v>0</v>
      </c>
      <c r="Q2007" s="202">
        <v>0</v>
      </c>
      <c r="R2007" s="202">
        <f>Q2007*H2007</f>
        <v>0</v>
      </c>
      <c r="S2007" s="202">
        <v>0</v>
      </c>
      <c r="T2007" s="203">
        <f>S2007*H2007</f>
        <v>0</v>
      </c>
      <c r="AR2007" s="24" t="s">
        <v>133</v>
      </c>
      <c r="AT2007" s="24" t="s">
        <v>129</v>
      </c>
      <c r="AU2007" s="24" t="s">
        <v>138</v>
      </c>
      <c r="AY2007" s="24" t="s">
        <v>126</v>
      </c>
      <c r="BE2007" s="204">
        <f>IF(N2007="základní",J2007,0)</f>
        <v>0</v>
      </c>
      <c r="BF2007" s="204">
        <f>IF(N2007="snížená",J2007,0)</f>
        <v>0</v>
      </c>
      <c r="BG2007" s="204">
        <f>IF(N2007="zákl. přenesená",J2007,0)</f>
        <v>0</v>
      </c>
      <c r="BH2007" s="204">
        <f>IF(N2007="sníž. přenesená",J2007,0)</f>
        <v>0</v>
      </c>
      <c r="BI2007" s="204">
        <f>IF(N2007="nulová",J2007,0)</f>
        <v>0</v>
      </c>
      <c r="BJ2007" s="24" t="s">
        <v>134</v>
      </c>
      <c r="BK2007" s="204">
        <f>ROUND(I2007*H2007,2)</f>
        <v>0</v>
      </c>
      <c r="BL2007" s="24" t="s">
        <v>133</v>
      </c>
      <c r="BM2007" s="24" t="s">
        <v>2473</v>
      </c>
    </row>
    <row r="2008" spans="2:65" s="1" customFormat="1" ht="13.5">
      <c r="B2008" s="41"/>
      <c r="C2008" s="63"/>
      <c r="D2008" s="208" t="s">
        <v>135</v>
      </c>
      <c r="E2008" s="63"/>
      <c r="F2008" s="209" t="s">
        <v>7703</v>
      </c>
      <c r="G2008" s="63"/>
      <c r="H2008" s="63"/>
      <c r="I2008" s="163"/>
      <c r="J2008" s="63"/>
      <c r="K2008" s="63"/>
      <c r="L2008" s="61"/>
      <c r="M2008" s="207"/>
      <c r="N2008" s="42"/>
      <c r="O2008" s="42"/>
      <c r="P2008" s="42"/>
      <c r="Q2008" s="42"/>
      <c r="R2008" s="42"/>
      <c r="S2008" s="42"/>
      <c r="T2008" s="78"/>
      <c r="AT2008" s="24" t="s">
        <v>135</v>
      </c>
      <c r="AU2008" s="24" t="s">
        <v>138</v>
      </c>
    </row>
    <row r="2009" spans="2:65" s="10" customFormat="1" ht="29.85" customHeight="1">
      <c r="B2009" s="176"/>
      <c r="C2009" s="177"/>
      <c r="D2009" s="190" t="s">
        <v>69</v>
      </c>
      <c r="E2009" s="191" t="s">
        <v>2828</v>
      </c>
      <c r="F2009" s="191" t="s">
        <v>2829</v>
      </c>
      <c r="G2009" s="177"/>
      <c r="H2009" s="177"/>
      <c r="I2009" s="180"/>
      <c r="J2009" s="192">
        <f>BK2009</f>
        <v>0</v>
      </c>
      <c r="K2009" s="177"/>
      <c r="L2009" s="182"/>
      <c r="M2009" s="183"/>
      <c r="N2009" s="184"/>
      <c r="O2009" s="184"/>
      <c r="P2009" s="185">
        <f>SUM(P2010:P2011)</f>
        <v>0</v>
      </c>
      <c r="Q2009" s="184"/>
      <c r="R2009" s="185">
        <f>SUM(R2010:R2011)</f>
        <v>0</v>
      </c>
      <c r="S2009" s="184"/>
      <c r="T2009" s="186">
        <f>SUM(T2010:T2011)</f>
        <v>0</v>
      </c>
      <c r="AR2009" s="187" t="s">
        <v>78</v>
      </c>
      <c r="AT2009" s="188" t="s">
        <v>69</v>
      </c>
      <c r="AU2009" s="188" t="s">
        <v>78</v>
      </c>
      <c r="AY2009" s="187" t="s">
        <v>126</v>
      </c>
      <c r="BK2009" s="189">
        <f>SUM(BK2010:BK2011)</f>
        <v>0</v>
      </c>
    </row>
    <row r="2010" spans="2:65" s="1" customFormat="1" ht="31.5" customHeight="1">
      <c r="B2010" s="41"/>
      <c r="C2010" s="193" t="s">
        <v>2475</v>
      </c>
      <c r="D2010" s="193" t="s">
        <v>129</v>
      </c>
      <c r="E2010" s="194" t="s">
        <v>7704</v>
      </c>
      <c r="F2010" s="195" t="s">
        <v>7705</v>
      </c>
      <c r="G2010" s="196" t="s">
        <v>169</v>
      </c>
      <c r="H2010" s="197">
        <v>68</v>
      </c>
      <c r="I2010" s="198"/>
      <c r="J2010" s="199">
        <f>ROUND(I2010*H2010,2)</f>
        <v>0</v>
      </c>
      <c r="K2010" s="195" t="s">
        <v>21</v>
      </c>
      <c r="L2010" s="61"/>
      <c r="M2010" s="200" t="s">
        <v>21</v>
      </c>
      <c r="N2010" s="201" t="s">
        <v>42</v>
      </c>
      <c r="O2010" s="42"/>
      <c r="P2010" s="202">
        <f>O2010*H2010</f>
        <v>0</v>
      </c>
      <c r="Q2010" s="202">
        <v>0</v>
      </c>
      <c r="R2010" s="202">
        <f>Q2010*H2010</f>
        <v>0</v>
      </c>
      <c r="S2010" s="202">
        <v>0</v>
      </c>
      <c r="T2010" s="203">
        <f>S2010*H2010</f>
        <v>0</v>
      </c>
      <c r="AR2010" s="24" t="s">
        <v>133</v>
      </c>
      <c r="AT2010" s="24" t="s">
        <v>129</v>
      </c>
      <c r="AU2010" s="24" t="s">
        <v>134</v>
      </c>
      <c r="AY2010" s="24" t="s">
        <v>126</v>
      </c>
      <c r="BE2010" s="204">
        <f>IF(N2010="základní",J2010,0)</f>
        <v>0</v>
      </c>
      <c r="BF2010" s="204">
        <f>IF(N2010="snížená",J2010,0)</f>
        <v>0</v>
      </c>
      <c r="BG2010" s="204">
        <f>IF(N2010="zákl. přenesená",J2010,0)</f>
        <v>0</v>
      </c>
      <c r="BH2010" s="204">
        <f>IF(N2010="sníž. přenesená",J2010,0)</f>
        <v>0</v>
      </c>
      <c r="BI2010" s="204">
        <f>IF(N2010="nulová",J2010,0)</f>
        <v>0</v>
      </c>
      <c r="BJ2010" s="24" t="s">
        <v>134</v>
      </c>
      <c r="BK2010" s="204">
        <f>ROUND(I2010*H2010,2)</f>
        <v>0</v>
      </c>
      <c r="BL2010" s="24" t="s">
        <v>133</v>
      </c>
      <c r="BM2010" s="24" t="s">
        <v>2478</v>
      </c>
    </row>
    <row r="2011" spans="2:65" s="1" customFormat="1" ht="27">
      <c r="B2011" s="41"/>
      <c r="C2011" s="63"/>
      <c r="D2011" s="208" t="s">
        <v>135</v>
      </c>
      <c r="E2011" s="63"/>
      <c r="F2011" s="209" t="s">
        <v>7706</v>
      </c>
      <c r="G2011" s="63"/>
      <c r="H2011" s="63"/>
      <c r="I2011" s="163"/>
      <c r="J2011" s="63"/>
      <c r="K2011" s="63"/>
      <c r="L2011" s="61"/>
      <c r="M2011" s="207"/>
      <c r="N2011" s="42"/>
      <c r="O2011" s="42"/>
      <c r="P2011" s="42"/>
      <c r="Q2011" s="42"/>
      <c r="R2011" s="42"/>
      <c r="S2011" s="42"/>
      <c r="T2011" s="78"/>
      <c r="AT2011" s="24" t="s">
        <v>135</v>
      </c>
      <c r="AU2011" s="24" t="s">
        <v>134</v>
      </c>
    </row>
    <row r="2012" spans="2:65" s="10" customFormat="1" ht="29.85" customHeight="1">
      <c r="B2012" s="176"/>
      <c r="C2012" s="177"/>
      <c r="D2012" s="190" t="s">
        <v>69</v>
      </c>
      <c r="E2012" s="191" t="s">
        <v>2834</v>
      </c>
      <c r="F2012" s="191" t="s">
        <v>2835</v>
      </c>
      <c r="G2012" s="177"/>
      <c r="H2012" s="177"/>
      <c r="I2012" s="180"/>
      <c r="J2012" s="192">
        <f>BK2012</f>
        <v>0</v>
      </c>
      <c r="K2012" s="177"/>
      <c r="L2012" s="182"/>
      <c r="M2012" s="183"/>
      <c r="N2012" s="184"/>
      <c r="O2012" s="184"/>
      <c r="P2012" s="185">
        <f>SUM(P2013:P2022)</f>
        <v>0</v>
      </c>
      <c r="Q2012" s="184"/>
      <c r="R2012" s="185">
        <f>SUM(R2013:R2022)</f>
        <v>0</v>
      </c>
      <c r="S2012" s="184"/>
      <c r="T2012" s="186">
        <f>SUM(T2013:T2022)</f>
        <v>0</v>
      </c>
      <c r="AR2012" s="187" t="s">
        <v>78</v>
      </c>
      <c r="AT2012" s="188" t="s">
        <v>69</v>
      </c>
      <c r="AU2012" s="188" t="s">
        <v>78</v>
      </c>
      <c r="AY2012" s="187" t="s">
        <v>126</v>
      </c>
      <c r="BK2012" s="189">
        <f>SUM(BK2013:BK2022)</f>
        <v>0</v>
      </c>
    </row>
    <row r="2013" spans="2:65" s="1" customFormat="1" ht="22.5" customHeight="1">
      <c r="B2013" s="41"/>
      <c r="C2013" s="193" t="s">
        <v>1606</v>
      </c>
      <c r="D2013" s="193" t="s">
        <v>129</v>
      </c>
      <c r="E2013" s="194" t="s">
        <v>2836</v>
      </c>
      <c r="F2013" s="195" t="s">
        <v>2837</v>
      </c>
      <c r="G2013" s="196" t="s">
        <v>132</v>
      </c>
      <c r="H2013" s="197">
        <v>1</v>
      </c>
      <c r="I2013" s="198"/>
      <c r="J2013" s="199">
        <f>ROUND(I2013*H2013,2)</f>
        <v>0</v>
      </c>
      <c r="K2013" s="195" t="s">
        <v>21</v>
      </c>
      <c r="L2013" s="61"/>
      <c r="M2013" s="200" t="s">
        <v>21</v>
      </c>
      <c r="N2013" s="201" t="s">
        <v>42</v>
      </c>
      <c r="O2013" s="42"/>
      <c r="P2013" s="202">
        <f>O2013*H2013</f>
        <v>0</v>
      </c>
      <c r="Q2013" s="202">
        <v>0</v>
      </c>
      <c r="R2013" s="202">
        <f>Q2013*H2013</f>
        <v>0</v>
      </c>
      <c r="S2013" s="202">
        <v>0</v>
      </c>
      <c r="T2013" s="203">
        <f>S2013*H2013</f>
        <v>0</v>
      </c>
      <c r="AR2013" s="24" t="s">
        <v>133</v>
      </c>
      <c r="AT2013" s="24" t="s">
        <v>129</v>
      </c>
      <c r="AU2013" s="24" t="s">
        <v>134</v>
      </c>
      <c r="AY2013" s="24" t="s">
        <v>126</v>
      </c>
      <c r="BE2013" s="204">
        <f>IF(N2013="základní",J2013,0)</f>
        <v>0</v>
      </c>
      <c r="BF2013" s="204">
        <f>IF(N2013="snížená",J2013,0)</f>
        <v>0</v>
      </c>
      <c r="BG2013" s="204">
        <f>IF(N2013="zákl. přenesená",J2013,0)</f>
        <v>0</v>
      </c>
      <c r="BH2013" s="204">
        <f>IF(N2013="sníž. přenesená",J2013,0)</f>
        <v>0</v>
      </c>
      <c r="BI2013" s="204">
        <f>IF(N2013="nulová",J2013,0)</f>
        <v>0</v>
      </c>
      <c r="BJ2013" s="24" t="s">
        <v>134</v>
      </c>
      <c r="BK2013" s="204">
        <f>ROUND(I2013*H2013,2)</f>
        <v>0</v>
      </c>
      <c r="BL2013" s="24" t="s">
        <v>133</v>
      </c>
      <c r="BM2013" s="24" t="s">
        <v>2481</v>
      </c>
    </row>
    <row r="2014" spans="2:65" s="1" customFormat="1" ht="13.5">
      <c r="B2014" s="41"/>
      <c r="C2014" s="63"/>
      <c r="D2014" s="205" t="s">
        <v>135</v>
      </c>
      <c r="E2014" s="63"/>
      <c r="F2014" s="206" t="s">
        <v>2837</v>
      </c>
      <c r="G2014" s="63"/>
      <c r="H2014" s="63"/>
      <c r="I2014" s="163"/>
      <c r="J2014" s="63"/>
      <c r="K2014" s="63"/>
      <c r="L2014" s="61"/>
      <c r="M2014" s="207"/>
      <c r="N2014" s="42"/>
      <c r="O2014" s="42"/>
      <c r="P2014" s="42"/>
      <c r="Q2014" s="42"/>
      <c r="R2014" s="42"/>
      <c r="S2014" s="42"/>
      <c r="T2014" s="78"/>
      <c r="AT2014" s="24" t="s">
        <v>135</v>
      </c>
      <c r="AU2014" s="24" t="s">
        <v>134</v>
      </c>
    </row>
    <row r="2015" spans="2:65" s="1" customFormat="1" ht="22.5" customHeight="1">
      <c r="B2015" s="41"/>
      <c r="C2015" s="193" t="s">
        <v>2483</v>
      </c>
      <c r="D2015" s="193" t="s">
        <v>129</v>
      </c>
      <c r="E2015" s="194" t="s">
        <v>2840</v>
      </c>
      <c r="F2015" s="195" t="s">
        <v>2841</v>
      </c>
      <c r="G2015" s="196" t="s">
        <v>297</v>
      </c>
      <c r="H2015" s="197">
        <v>12</v>
      </c>
      <c r="I2015" s="198"/>
      <c r="J2015" s="199">
        <f>ROUND(I2015*H2015,2)</f>
        <v>0</v>
      </c>
      <c r="K2015" s="195" t="s">
        <v>21</v>
      </c>
      <c r="L2015" s="61"/>
      <c r="M2015" s="200" t="s">
        <v>21</v>
      </c>
      <c r="N2015" s="201" t="s">
        <v>42</v>
      </c>
      <c r="O2015" s="42"/>
      <c r="P2015" s="202">
        <f>O2015*H2015</f>
        <v>0</v>
      </c>
      <c r="Q2015" s="202">
        <v>0</v>
      </c>
      <c r="R2015" s="202">
        <f>Q2015*H2015</f>
        <v>0</v>
      </c>
      <c r="S2015" s="202">
        <v>0</v>
      </c>
      <c r="T2015" s="203">
        <f>S2015*H2015</f>
        <v>0</v>
      </c>
      <c r="AR2015" s="24" t="s">
        <v>133</v>
      </c>
      <c r="AT2015" s="24" t="s">
        <v>129</v>
      </c>
      <c r="AU2015" s="24" t="s">
        <v>134</v>
      </c>
      <c r="AY2015" s="24" t="s">
        <v>126</v>
      </c>
      <c r="BE2015" s="204">
        <f>IF(N2015="základní",J2015,0)</f>
        <v>0</v>
      </c>
      <c r="BF2015" s="204">
        <f>IF(N2015="snížená",J2015,0)</f>
        <v>0</v>
      </c>
      <c r="BG2015" s="204">
        <f>IF(N2015="zákl. přenesená",J2015,0)</f>
        <v>0</v>
      </c>
      <c r="BH2015" s="204">
        <f>IF(N2015="sníž. přenesená",J2015,0)</f>
        <v>0</v>
      </c>
      <c r="BI2015" s="204">
        <f>IF(N2015="nulová",J2015,0)</f>
        <v>0</v>
      </c>
      <c r="BJ2015" s="24" t="s">
        <v>134</v>
      </c>
      <c r="BK2015" s="204">
        <f>ROUND(I2015*H2015,2)</f>
        <v>0</v>
      </c>
      <c r="BL2015" s="24" t="s">
        <v>133</v>
      </c>
      <c r="BM2015" s="24" t="s">
        <v>2486</v>
      </c>
    </row>
    <row r="2016" spans="2:65" s="1" customFormat="1" ht="13.5">
      <c r="B2016" s="41"/>
      <c r="C2016" s="63"/>
      <c r="D2016" s="205" t="s">
        <v>135</v>
      </c>
      <c r="E2016" s="63"/>
      <c r="F2016" s="206" t="s">
        <v>7707</v>
      </c>
      <c r="G2016" s="63"/>
      <c r="H2016" s="63"/>
      <c r="I2016" s="163"/>
      <c r="J2016" s="63"/>
      <c r="K2016" s="63"/>
      <c r="L2016" s="61"/>
      <c r="M2016" s="207"/>
      <c r="N2016" s="42"/>
      <c r="O2016" s="42"/>
      <c r="P2016" s="42"/>
      <c r="Q2016" s="42"/>
      <c r="R2016" s="42"/>
      <c r="S2016" s="42"/>
      <c r="T2016" s="78"/>
      <c r="AT2016" s="24" t="s">
        <v>135</v>
      </c>
      <c r="AU2016" s="24" t="s">
        <v>134</v>
      </c>
    </row>
    <row r="2017" spans="2:65" s="1" customFormat="1" ht="22.5" customHeight="1">
      <c r="B2017" s="41"/>
      <c r="C2017" s="193" t="s">
        <v>1607</v>
      </c>
      <c r="D2017" s="193" t="s">
        <v>129</v>
      </c>
      <c r="E2017" s="194" t="s">
        <v>2843</v>
      </c>
      <c r="F2017" s="195" t="s">
        <v>2844</v>
      </c>
      <c r="G2017" s="196" t="s">
        <v>297</v>
      </c>
      <c r="H2017" s="197">
        <v>48</v>
      </c>
      <c r="I2017" s="198"/>
      <c r="J2017" s="199">
        <f>ROUND(I2017*H2017,2)</f>
        <v>0</v>
      </c>
      <c r="K2017" s="195" t="s">
        <v>21</v>
      </c>
      <c r="L2017" s="61"/>
      <c r="M2017" s="200" t="s">
        <v>21</v>
      </c>
      <c r="N2017" s="201" t="s">
        <v>42</v>
      </c>
      <c r="O2017" s="42"/>
      <c r="P2017" s="202">
        <f>O2017*H2017</f>
        <v>0</v>
      </c>
      <c r="Q2017" s="202">
        <v>0</v>
      </c>
      <c r="R2017" s="202">
        <f>Q2017*H2017</f>
        <v>0</v>
      </c>
      <c r="S2017" s="202">
        <v>0</v>
      </c>
      <c r="T2017" s="203">
        <f>S2017*H2017</f>
        <v>0</v>
      </c>
      <c r="AR2017" s="24" t="s">
        <v>133</v>
      </c>
      <c r="AT2017" s="24" t="s">
        <v>129</v>
      </c>
      <c r="AU2017" s="24" t="s">
        <v>134</v>
      </c>
      <c r="AY2017" s="24" t="s">
        <v>126</v>
      </c>
      <c r="BE2017" s="204">
        <f>IF(N2017="základní",J2017,0)</f>
        <v>0</v>
      </c>
      <c r="BF2017" s="204">
        <f>IF(N2017="snížená",J2017,0)</f>
        <v>0</v>
      </c>
      <c r="BG2017" s="204">
        <f>IF(N2017="zákl. přenesená",J2017,0)</f>
        <v>0</v>
      </c>
      <c r="BH2017" s="204">
        <f>IF(N2017="sníž. přenesená",J2017,0)</f>
        <v>0</v>
      </c>
      <c r="BI2017" s="204">
        <f>IF(N2017="nulová",J2017,0)</f>
        <v>0</v>
      </c>
      <c r="BJ2017" s="24" t="s">
        <v>134</v>
      </c>
      <c r="BK2017" s="204">
        <f>ROUND(I2017*H2017,2)</f>
        <v>0</v>
      </c>
      <c r="BL2017" s="24" t="s">
        <v>133</v>
      </c>
      <c r="BM2017" s="24" t="s">
        <v>2490</v>
      </c>
    </row>
    <row r="2018" spans="2:65" s="1" customFormat="1" ht="13.5">
      <c r="B2018" s="41"/>
      <c r="C2018" s="63"/>
      <c r="D2018" s="205" t="s">
        <v>135</v>
      </c>
      <c r="E2018" s="63"/>
      <c r="F2018" s="206" t="s">
        <v>7707</v>
      </c>
      <c r="G2018" s="63"/>
      <c r="H2018" s="63"/>
      <c r="I2018" s="163"/>
      <c r="J2018" s="63"/>
      <c r="K2018" s="63"/>
      <c r="L2018" s="61"/>
      <c r="M2018" s="207"/>
      <c r="N2018" s="42"/>
      <c r="O2018" s="42"/>
      <c r="P2018" s="42"/>
      <c r="Q2018" s="42"/>
      <c r="R2018" s="42"/>
      <c r="S2018" s="42"/>
      <c r="T2018" s="78"/>
      <c r="AT2018" s="24" t="s">
        <v>135</v>
      </c>
      <c r="AU2018" s="24" t="s">
        <v>134</v>
      </c>
    </row>
    <row r="2019" spans="2:65" s="1" customFormat="1" ht="22.5" customHeight="1">
      <c r="B2019" s="41"/>
      <c r="C2019" s="193" t="s">
        <v>2493</v>
      </c>
      <c r="D2019" s="193" t="s">
        <v>129</v>
      </c>
      <c r="E2019" s="194" t="s">
        <v>2847</v>
      </c>
      <c r="F2019" s="195" t="s">
        <v>2848</v>
      </c>
      <c r="G2019" s="196" t="s">
        <v>297</v>
      </c>
      <c r="H2019" s="197">
        <v>1</v>
      </c>
      <c r="I2019" s="198"/>
      <c r="J2019" s="199">
        <f>ROUND(I2019*H2019,2)</f>
        <v>0</v>
      </c>
      <c r="K2019" s="195" t="s">
        <v>21</v>
      </c>
      <c r="L2019" s="61"/>
      <c r="M2019" s="200" t="s">
        <v>21</v>
      </c>
      <c r="N2019" s="201" t="s">
        <v>42</v>
      </c>
      <c r="O2019" s="42"/>
      <c r="P2019" s="202">
        <f>O2019*H2019</f>
        <v>0</v>
      </c>
      <c r="Q2019" s="202">
        <v>0</v>
      </c>
      <c r="R2019" s="202">
        <f>Q2019*H2019</f>
        <v>0</v>
      </c>
      <c r="S2019" s="202">
        <v>0</v>
      </c>
      <c r="T2019" s="203">
        <f>S2019*H2019</f>
        <v>0</v>
      </c>
      <c r="AR2019" s="24" t="s">
        <v>133</v>
      </c>
      <c r="AT2019" s="24" t="s">
        <v>129</v>
      </c>
      <c r="AU2019" s="24" t="s">
        <v>134</v>
      </c>
      <c r="AY2019" s="24" t="s">
        <v>126</v>
      </c>
      <c r="BE2019" s="204">
        <f>IF(N2019="základní",J2019,0)</f>
        <v>0</v>
      </c>
      <c r="BF2019" s="204">
        <f>IF(N2019="snížená",J2019,0)</f>
        <v>0</v>
      </c>
      <c r="BG2019" s="204">
        <f>IF(N2019="zákl. přenesená",J2019,0)</f>
        <v>0</v>
      </c>
      <c r="BH2019" s="204">
        <f>IF(N2019="sníž. přenesená",J2019,0)</f>
        <v>0</v>
      </c>
      <c r="BI2019" s="204">
        <f>IF(N2019="nulová",J2019,0)</f>
        <v>0</v>
      </c>
      <c r="BJ2019" s="24" t="s">
        <v>134</v>
      </c>
      <c r="BK2019" s="204">
        <f>ROUND(I2019*H2019,2)</f>
        <v>0</v>
      </c>
      <c r="BL2019" s="24" t="s">
        <v>133</v>
      </c>
      <c r="BM2019" s="24" t="s">
        <v>2496</v>
      </c>
    </row>
    <row r="2020" spans="2:65" s="1" customFormat="1" ht="13.5">
      <c r="B2020" s="41"/>
      <c r="C2020" s="63"/>
      <c r="D2020" s="205" t="s">
        <v>135</v>
      </c>
      <c r="E2020" s="63"/>
      <c r="F2020" s="206" t="s">
        <v>7708</v>
      </c>
      <c r="G2020" s="63"/>
      <c r="H2020" s="63"/>
      <c r="I2020" s="163"/>
      <c r="J2020" s="63"/>
      <c r="K2020" s="63"/>
      <c r="L2020" s="61"/>
      <c r="M2020" s="207"/>
      <c r="N2020" s="42"/>
      <c r="O2020" s="42"/>
      <c r="P2020" s="42"/>
      <c r="Q2020" s="42"/>
      <c r="R2020" s="42"/>
      <c r="S2020" s="42"/>
      <c r="T2020" s="78"/>
      <c r="AT2020" s="24" t="s">
        <v>135</v>
      </c>
      <c r="AU2020" s="24" t="s">
        <v>134</v>
      </c>
    </row>
    <row r="2021" spans="2:65" s="1" customFormat="1" ht="22.5" customHeight="1">
      <c r="B2021" s="41"/>
      <c r="C2021" s="193" t="s">
        <v>1610</v>
      </c>
      <c r="D2021" s="193" t="s">
        <v>129</v>
      </c>
      <c r="E2021" s="194" t="s">
        <v>2850</v>
      </c>
      <c r="F2021" s="195" t="s">
        <v>2851</v>
      </c>
      <c r="G2021" s="196" t="s">
        <v>297</v>
      </c>
      <c r="H2021" s="197">
        <v>6</v>
      </c>
      <c r="I2021" s="198"/>
      <c r="J2021" s="199">
        <f>ROUND(I2021*H2021,2)</f>
        <v>0</v>
      </c>
      <c r="K2021" s="195" t="s">
        <v>21</v>
      </c>
      <c r="L2021" s="61"/>
      <c r="M2021" s="200" t="s">
        <v>21</v>
      </c>
      <c r="N2021" s="201" t="s">
        <v>42</v>
      </c>
      <c r="O2021" s="42"/>
      <c r="P2021" s="202">
        <f>O2021*H2021</f>
        <v>0</v>
      </c>
      <c r="Q2021" s="202">
        <v>0</v>
      </c>
      <c r="R2021" s="202">
        <f>Q2021*H2021</f>
        <v>0</v>
      </c>
      <c r="S2021" s="202">
        <v>0</v>
      </c>
      <c r="T2021" s="203">
        <f>S2021*H2021</f>
        <v>0</v>
      </c>
      <c r="AR2021" s="24" t="s">
        <v>133</v>
      </c>
      <c r="AT2021" s="24" t="s">
        <v>129</v>
      </c>
      <c r="AU2021" s="24" t="s">
        <v>134</v>
      </c>
      <c r="AY2021" s="24" t="s">
        <v>126</v>
      </c>
      <c r="BE2021" s="204">
        <f>IF(N2021="základní",J2021,0)</f>
        <v>0</v>
      </c>
      <c r="BF2021" s="204">
        <f>IF(N2021="snížená",J2021,0)</f>
        <v>0</v>
      </c>
      <c r="BG2021" s="204">
        <f>IF(N2021="zákl. přenesená",J2021,0)</f>
        <v>0</v>
      </c>
      <c r="BH2021" s="204">
        <f>IF(N2021="sníž. přenesená",J2021,0)</f>
        <v>0</v>
      </c>
      <c r="BI2021" s="204">
        <f>IF(N2021="nulová",J2021,0)</f>
        <v>0</v>
      </c>
      <c r="BJ2021" s="24" t="s">
        <v>134</v>
      </c>
      <c r="BK2021" s="204">
        <f>ROUND(I2021*H2021,2)</f>
        <v>0</v>
      </c>
      <c r="BL2021" s="24" t="s">
        <v>133</v>
      </c>
      <c r="BM2021" s="24" t="s">
        <v>2500</v>
      </c>
    </row>
    <row r="2022" spans="2:65" s="1" customFormat="1" ht="13.5">
      <c r="B2022" s="41"/>
      <c r="C2022" s="63"/>
      <c r="D2022" s="208" t="s">
        <v>135</v>
      </c>
      <c r="E2022" s="63"/>
      <c r="F2022" s="209" t="s">
        <v>7709</v>
      </c>
      <c r="G2022" s="63"/>
      <c r="H2022" s="63"/>
      <c r="I2022" s="163"/>
      <c r="J2022" s="63"/>
      <c r="K2022" s="63"/>
      <c r="L2022" s="61"/>
      <c r="M2022" s="207"/>
      <c r="N2022" s="42"/>
      <c r="O2022" s="42"/>
      <c r="P2022" s="42"/>
      <c r="Q2022" s="42"/>
      <c r="R2022" s="42"/>
      <c r="S2022" s="42"/>
      <c r="T2022" s="78"/>
      <c r="AT2022" s="24" t="s">
        <v>135</v>
      </c>
      <c r="AU2022" s="24" t="s">
        <v>134</v>
      </c>
    </row>
    <row r="2023" spans="2:65" s="10" customFormat="1" ht="29.85" customHeight="1">
      <c r="B2023" s="176"/>
      <c r="C2023" s="177"/>
      <c r="D2023" s="190" t="s">
        <v>69</v>
      </c>
      <c r="E2023" s="191" t="s">
        <v>2413</v>
      </c>
      <c r="F2023" s="191" t="s">
        <v>2853</v>
      </c>
      <c r="G2023" s="177"/>
      <c r="H2023" s="177"/>
      <c r="I2023" s="180"/>
      <c r="J2023" s="192">
        <f>BK2023</f>
        <v>0</v>
      </c>
      <c r="K2023" s="177"/>
      <c r="L2023" s="182"/>
      <c r="M2023" s="183"/>
      <c r="N2023" s="184"/>
      <c r="O2023" s="184"/>
      <c r="P2023" s="185">
        <f>SUM(P2024:P2097)</f>
        <v>0</v>
      </c>
      <c r="Q2023" s="184"/>
      <c r="R2023" s="185">
        <f>SUM(R2024:R2097)</f>
        <v>0</v>
      </c>
      <c r="S2023" s="184"/>
      <c r="T2023" s="186">
        <f>SUM(T2024:T2097)</f>
        <v>0</v>
      </c>
      <c r="AR2023" s="187" t="s">
        <v>134</v>
      </c>
      <c r="AT2023" s="188" t="s">
        <v>69</v>
      </c>
      <c r="AU2023" s="188" t="s">
        <v>78</v>
      </c>
      <c r="AY2023" s="187" t="s">
        <v>126</v>
      </c>
      <c r="BK2023" s="189">
        <f>SUM(BK2024:BK2097)</f>
        <v>0</v>
      </c>
    </row>
    <row r="2024" spans="2:65" s="1" customFormat="1" ht="22.5" customHeight="1">
      <c r="B2024" s="41"/>
      <c r="C2024" s="193" t="s">
        <v>2501</v>
      </c>
      <c r="D2024" s="193" t="s">
        <v>129</v>
      </c>
      <c r="E2024" s="194" t="s">
        <v>7710</v>
      </c>
      <c r="F2024" s="195" t="s">
        <v>7711</v>
      </c>
      <c r="G2024" s="196" t="s">
        <v>400</v>
      </c>
      <c r="H2024" s="197">
        <v>45.36</v>
      </c>
      <c r="I2024" s="198"/>
      <c r="J2024" s="199">
        <f>ROUND(I2024*H2024,2)</f>
        <v>0</v>
      </c>
      <c r="K2024" s="195" t="s">
        <v>21</v>
      </c>
      <c r="L2024" s="61"/>
      <c r="M2024" s="200" t="s">
        <v>21</v>
      </c>
      <c r="N2024" s="201" t="s">
        <v>42</v>
      </c>
      <c r="O2024" s="42"/>
      <c r="P2024" s="202">
        <f>O2024*H2024</f>
        <v>0</v>
      </c>
      <c r="Q2024" s="202">
        <v>0</v>
      </c>
      <c r="R2024" s="202">
        <f>Q2024*H2024</f>
        <v>0</v>
      </c>
      <c r="S2024" s="202">
        <v>0</v>
      </c>
      <c r="T2024" s="203">
        <f>S2024*H2024</f>
        <v>0</v>
      </c>
      <c r="AR2024" s="24" t="s">
        <v>161</v>
      </c>
      <c r="AT2024" s="24" t="s">
        <v>129</v>
      </c>
      <c r="AU2024" s="24" t="s">
        <v>134</v>
      </c>
      <c r="AY2024" s="24" t="s">
        <v>126</v>
      </c>
      <c r="BE2024" s="204">
        <f>IF(N2024="základní",J2024,0)</f>
        <v>0</v>
      </c>
      <c r="BF2024" s="204">
        <f>IF(N2024="snížená",J2024,0)</f>
        <v>0</v>
      </c>
      <c r="BG2024" s="204">
        <f>IF(N2024="zákl. přenesená",J2024,0)</f>
        <v>0</v>
      </c>
      <c r="BH2024" s="204">
        <f>IF(N2024="sníž. přenesená",J2024,0)</f>
        <v>0</v>
      </c>
      <c r="BI2024" s="204">
        <f>IF(N2024="nulová",J2024,0)</f>
        <v>0</v>
      </c>
      <c r="BJ2024" s="24" t="s">
        <v>134</v>
      </c>
      <c r="BK2024" s="204">
        <f>ROUND(I2024*H2024,2)</f>
        <v>0</v>
      </c>
      <c r="BL2024" s="24" t="s">
        <v>161</v>
      </c>
      <c r="BM2024" s="24" t="s">
        <v>2504</v>
      </c>
    </row>
    <row r="2025" spans="2:65" s="1" customFormat="1" ht="13.5">
      <c r="B2025" s="41"/>
      <c r="C2025" s="63"/>
      <c r="D2025" s="208" t="s">
        <v>135</v>
      </c>
      <c r="E2025" s="63"/>
      <c r="F2025" s="209" t="s">
        <v>7711</v>
      </c>
      <c r="G2025" s="63"/>
      <c r="H2025" s="63"/>
      <c r="I2025" s="163"/>
      <c r="J2025" s="63"/>
      <c r="K2025" s="63"/>
      <c r="L2025" s="61"/>
      <c r="M2025" s="207"/>
      <c r="N2025" s="42"/>
      <c r="O2025" s="42"/>
      <c r="P2025" s="42"/>
      <c r="Q2025" s="42"/>
      <c r="R2025" s="42"/>
      <c r="S2025" s="42"/>
      <c r="T2025" s="78"/>
      <c r="AT2025" s="24" t="s">
        <v>135</v>
      </c>
      <c r="AU2025" s="24" t="s">
        <v>134</v>
      </c>
    </row>
    <row r="2026" spans="2:65" s="11" customFormat="1" ht="13.5">
      <c r="B2026" s="210"/>
      <c r="C2026" s="211"/>
      <c r="D2026" s="208" t="s">
        <v>171</v>
      </c>
      <c r="E2026" s="212" t="s">
        <v>21</v>
      </c>
      <c r="F2026" s="213" t="s">
        <v>7712</v>
      </c>
      <c r="G2026" s="211"/>
      <c r="H2026" s="214">
        <v>45.36</v>
      </c>
      <c r="I2026" s="215"/>
      <c r="J2026" s="211"/>
      <c r="K2026" s="211"/>
      <c r="L2026" s="216"/>
      <c r="M2026" s="217"/>
      <c r="N2026" s="218"/>
      <c r="O2026" s="218"/>
      <c r="P2026" s="218"/>
      <c r="Q2026" s="218"/>
      <c r="R2026" s="218"/>
      <c r="S2026" s="218"/>
      <c r="T2026" s="219"/>
      <c r="AT2026" s="220" t="s">
        <v>171</v>
      </c>
      <c r="AU2026" s="220" t="s">
        <v>134</v>
      </c>
      <c r="AV2026" s="11" t="s">
        <v>134</v>
      </c>
      <c r="AW2026" s="11" t="s">
        <v>33</v>
      </c>
      <c r="AX2026" s="11" t="s">
        <v>70</v>
      </c>
      <c r="AY2026" s="220" t="s">
        <v>126</v>
      </c>
    </row>
    <row r="2027" spans="2:65" s="12" customFormat="1" ht="13.5">
      <c r="B2027" s="221"/>
      <c r="C2027" s="222"/>
      <c r="D2027" s="205" t="s">
        <v>171</v>
      </c>
      <c r="E2027" s="248" t="s">
        <v>21</v>
      </c>
      <c r="F2027" s="249" t="s">
        <v>174</v>
      </c>
      <c r="G2027" s="222"/>
      <c r="H2027" s="250">
        <v>45.36</v>
      </c>
      <c r="I2027" s="226"/>
      <c r="J2027" s="222"/>
      <c r="K2027" s="222"/>
      <c r="L2027" s="227"/>
      <c r="M2027" s="228"/>
      <c r="N2027" s="229"/>
      <c r="O2027" s="229"/>
      <c r="P2027" s="229"/>
      <c r="Q2027" s="229"/>
      <c r="R2027" s="229"/>
      <c r="S2027" s="229"/>
      <c r="T2027" s="230"/>
      <c r="AT2027" s="231" t="s">
        <v>171</v>
      </c>
      <c r="AU2027" s="231" t="s">
        <v>134</v>
      </c>
      <c r="AV2027" s="12" t="s">
        <v>133</v>
      </c>
      <c r="AW2027" s="12" t="s">
        <v>33</v>
      </c>
      <c r="AX2027" s="12" t="s">
        <v>78</v>
      </c>
      <c r="AY2027" s="231" t="s">
        <v>126</v>
      </c>
    </row>
    <row r="2028" spans="2:65" s="1" customFormat="1" ht="31.5" customHeight="1">
      <c r="B2028" s="41"/>
      <c r="C2028" s="193" t="s">
        <v>1613</v>
      </c>
      <c r="D2028" s="193" t="s">
        <v>129</v>
      </c>
      <c r="E2028" s="194" t="s">
        <v>7713</v>
      </c>
      <c r="F2028" s="195" t="s">
        <v>7714</v>
      </c>
      <c r="G2028" s="196" t="s">
        <v>132</v>
      </c>
      <c r="H2028" s="197">
        <v>1</v>
      </c>
      <c r="I2028" s="198"/>
      <c r="J2028" s="199">
        <f>ROUND(I2028*H2028,2)</f>
        <v>0</v>
      </c>
      <c r="K2028" s="195" t="s">
        <v>21</v>
      </c>
      <c r="L2028" s="61"/>
      <c r="M2028" s="200" t="s">
        <v>21</v>
      </c>
      <c r="N2028" s="201" t="s">
        <v>42</v>
      </c>
      <c r="O2028" s="42"/>
      <c r="P2028" s="202">
        <f>O2028*H2028</f>
        <v>0</v>
      </c>
      <c r="Q2028" s="202">
        <v>0</v>
      </c>
      <c r="R2028" s="202">
        <f>Q2028*H2028</f>
        <v>0</v>
      </c>
      <c r="S2028" s="202">
        <v>0</v>
      </c>
      <c r="T2028" s="203">
        <f>S2028*H2028</f>
        <v>0</v>
      </c>
      <c r="AR2028" s="24" t="s">
        <v>161</v>
      </c>
      <c r="AT2028" s="24" t="s">
        <v>129</v>
      </c>
      <c r="AU2028" s="24" t="s">
        <v>134</v>
      </c>
      <c r="AY2028" s="24" t="s">
        <v>126</v>
      </c>
      <c r="BE2028" s="204">
        <f>IF(N2028="základní",J2028,0)</f>
        <v>0</v>
      </c>
      <c r="BF2028" s="204">
        <f>IF(N2028="snížená",J2028,0)</f>
        <v>0</v>
      </c>
      <c r="BG2028" s="204">
        <f>IF(N2028="zákl. přenesená",J2028,0)</f>
        <v>0</v>
      </c>
      <c r="BH2028" s="204">
        <f>IF(N2028="sníž. přenesená",J2028,0)</f>
        <v>0</v>
      </c>
      <c r="BI2028" s="204">
        <f>IF(N2028="nulová",J2028,0)</f>
        <v>0</v>
      </c>
      <c r="BJ2028" s="24" t="s">
        <v>134</v>
      </c>
      <c r="BK2028" s="204">
        <f>ROUND(I2028*H2028,2)</f>
        <v>0</v>
      </c>
      <c r="BL2028" s="24" t="s">
        <v>161</v>
      </c>
      <c r="BM2028" s="24" t="s">
        <v>2507</v>
      </c>
    </row>
    <row r="2029" spans="2:65" s="1" customFormat="1" ht="27">
      <c r="B2029" s="41"/>
      <c r="C2029" s="63"/>
      <c r="D2029" s="205" t="s">
        <v>135</v>
      </c>
      <c r="E2029" s="63"/>
      <c r="F2029" s="206" t="s">
        <v>7715</v>
      </c>
      <c r="G2029" s="63"/>
      <c r="H2029" s="63"/>
      <c r="I2029" s="163"/>
      <c r="J2029" s="63"/>
      <c r="K2029" s="63"/>
      <c r="L2029" s="61"/>
      <c r="M2029" s="207"/>
      <c r="N2029" s="42"/>
      <c r="O2029" s="42"/>
      <c r="P2029" s="42"/>
      <c r="Q2029" s="42"/>
      <c r="R2029" s="42"/>
      <c r="S2029" s="42"/>
      <c r="T2029" s="78"/>
      <c r="AT2029" s="24" t="s">
        <v>135</v>
      </c>
      <c r="AU2029" s="24" t="s">
        <v>134</v>
      </c>
    </row>
    <row r="2030" spans="2:65" s="1" customFormat="1" ht="31.5" customHeight="1">
      <c r="B2030" s="41"/>
      <c r="C2030" s="193" t="s">
        <v>2508</v>
      </c>
      <c r="D2030" s="193" t="s">
        <v>129</v>
      </c>
      <c r="E2030" s="194" t="s">
        <v>7716</v>
      </c>
      <c r="F2030" s="195" t="s">
        <v>7714</v>
      </c>
      <c r="G2030" s="196" t="s">
        <v>132</v>
      </c>
      <c r="H2030" s="197">
        <v>1</v>
      </c>
      <c r="I2030" s="198"/>
      <c r="J2030" s="199">
        <f>ROUND(I2030*H2030,2)</f>
        <v>0</v>
      </c>
      <c r="K2030" s="195" t="s">
        <v>21</v>
      </c>
      <c r="L2030" s="61"/>
      <c r="M2030" s="200" t="s">
        <v>21</v>
      </c>
      <c r="N2030" s="201" t="s">
        <v>42</v>
      </c>
      <c r="O2030" s="42"/>
      <c r="P2030" s="202">
        <f>O2030*H2030</f>
        <v>0</v>
      </c>
      <c r="Q2030" s="202">
        <v>0</v>
      </c>
      <c r="R2030" s="202">
        <f>Q2030*H2030</f>
        <v>0</v>
      </c>
      <c r="S2030" s="202">
        <v>0</v>
      </c>
      <c r="T2030" s="203">
        <f>S2030*H2030</f>
        <v>0</v>
      </c>
      <c r="AR2030" s="24" t="s">
        <v>161</v>
      </c>
      <c r="AT2030" s="24" t="s">
        <v>129</v>
      </c>
      <c r="AU2030" s="24" t="s">
        <v>134</v>
      </c>
      <c r="AY2030" s="24" t="s">
        <v>126</v>
      </c>
      <c r="BE2030" s="204">
        <f>IF(N2030="základní",J2030,0)</f>
        <v>0</v>
      </c>
      <c r="BF2030" s="204">
        <f>IF(N2030="snížená",J2030,0)</f>
        <v>0</v>
      </c>
      <c r="BG2030" s="204">
        <f>IF(N2030="zákl. přenesená",J2030,0)</f>
        <v>0</v>
      </c>
      <c r="BH2030" s="204">
        <f>IF(N2030="sníž. přenesená",J2030,0)</f>
        <v>0</v>
      </c>
      <c r="BI2030" s="204">
        <f>IF(N2030="nulová",J2030,0)</f>
        <v>0</v>
      </c>
      <c r="BJ2030" s="24" t="s">
        <v>134</v>
      </c>
      <c r="BK2030" s="204">
        <f>ROUND(I2030*H2030,2)</f>
        <v>0</v>
      </c>
      <c r="BL2030" s="24" t="s">
        <v>161</v>
      </c>
      <c r="BM2030" s="24" t="s">
        <v>2511</v>
      </c>
    </row>
    <row r="2031" spans="2:65" s="1" customFormat="1" ht="27">
      <c r="B2031" s="41"/>
      <c r="C2031" s="63"/>
      <c r="D2031" s="205" t="s">
        <v>135</v>
      </c>
      <c r="E2031" s="63"/>
      <c r="F2031" s="206" t="s">
        <v>7715</v>
      </c>
      <c r="G2031" s="63"/>
      <c r="H2031" s="63"/>
      <c r="I2031" s="163"/>
      <c r="J2031" s="63"/>
      <c r="K2031" s="63"/>
      <c r="L2031" s="61"/>
      <c r="M2031" s="207"/>
      <c r="N2031" s="42"/>
      <c r="O2031" s="42"/>
      <c r="P2031" s="42"/>
      <c r="Q2031" s="42"/>
      <c r="R2031" s="42"/>
      <c r="S2031" s="42"/>
      <c r="T2031" s="78"/>
      <c r="AT2031" s="24" t="s">
        <v>135</v>
      </c>
      <c r="AU2031" s="24" t="s">
        <v>134</v>
      </c>
    </row>
    <row r="2032" spans="2:65" s="1" customFormat="1" ht="31.5" customHeight="1">
      <c r="B2032" s="41"/>
      <c r="C2032" s="193" t="s">
        <v>1619</v>
      </c>
      <c r="D2032" s="193" t="s">
        <v>129</v>
      </c>
      <c r="E2032" s="194" t="s">
        <v>7717</v>
      </c>
      <c r="F2032" s="195" t="s">
        <v>7718</v>
      </c>
      <c r="G2032" s="196" t="s">
        <v>308</v>
      </c>
      <c r="H2032" s="197">
        <v>12.723000000000001</v>
      </c>
      <c r="I2032" s="198"/>
      <c r="J2032" s="199">
        <f>ROUND(I2032*H2032,2)</f>
        <v>0</v>
      </c>
      <c r="K2032" s="195" t="s">
        <v>160</v>
      </c>
      <c r="L2032" s="61"/>
      <c r="M2032" s="200" t="s">
        <v>21</v>
      </c>
      <c r="N2032" s="201" t="s">
        <v>42</v>
      </c>
      <c r="O2032" s="42"/>
      <c r="P2032" s="202">
        <f>O2032*H2032</f>
        <v>0</v>
      </c>
      <c r="Q2032" s="202">
        <v>0</v>
      </c>
      <c r="R2032" s="202">
        <f>Q2032*H2032</f>
        <v>0</v>
      </c>
      <c r="S2032" s="202">
        <v>0</v>
      </c>
      <c r="T2032" s="203">
        <f>S2032*H2032</f>
        <v>0</v>
      </c>
      <c r="AR2032" s="24" t="s">
        <v>161</v>
      </c>
      <c r="AT2032" s="24" t="s">
        <v>129</v>
      </c>
      <c r="AU2032" s="24" t="s">
        <v>134</v>
      </c>
      <c r="AY2032" s="24" t="s">
        <v>126</v>
      </c>
      <c r="BE2032" s="204">
        <f>IF(N2032="základní",J2032,0)</f>
        <v>0</v>
      </c>
      <c r="BF2032" s="204">
        <f>IF(N2032="snížená",J2032,0)</f>
        <v>0</v>
      </c>
      <c r="BG2032" s="204">
        <f>IF(N2032="zákl. přenesená",J2032,0)</f>
        <v>0</v>
      </c>
      <c r="BH2032" s="204">
        <f>IF(N2032="sníž. přenesená",J2032,0)</f>
        <v>0</v>
      </c>
      <c r="BI2032" s="204">
        <f>IF(N2032="nulová",J2032,0)</f>
        <v>0</v>
      </c>
      <c r="BJ2032" s="24" t="s">
        <v>134</v>
      </c>
      <c r="BK2032" s="204">
        <f>ROUND(I2032*H2032,2)</f>
        <v>0</v>
      </c>
      <c r="BL2032" s="24" t="s">
        <v>161</v>
      </c>
      <c r="BM2032" s="24" t="s">
        <v>2514</v>
      </c>
    </row>
    <row r="2033" spans="2:65" s="1" customFormat="1" ht="27">
      <c r="B2033" s="41"/>
      <c r="C2033" s="63"/>
      <c r="D2033" s="208" t="s">
        <v>135</v>
      </c>
      <c r="E2033" s="63"/>
      <c r="F2033" s="209" t="s">
        <v>7719</v>
      </c>
      <c r="G2033" s="63"/>
      <c r="H2033" s="63"/>
      <c r="I2033" s="163"/>
      <c r="J2033" s="63"/>
      <c r="K2033" s="63"/>
      <c r="L2033" s="61"/>
      <c r="M2033" s="207"/>
      <c r="N2033" s="42"/>
      <c r="O2033" s="42"/>
      <c r="P2033" s="42"/>
      <c r="Q2033" s="42"/>
      <c r="R2033" s="42"/>
      <c r="S2033" s="42"/>
      <c r="T2033" s="78"/>
      <c r="AT2033" s="24" t="s">
        <v>135</v>
      </c>
      <c r="AU2033" s="24" t="s">
        <v>134</v>
      </c>
    </row>
    <row r="2034" spans="2:65" s="1" customFormat="1" ht="135">
      <c r="B2034" s="41"/>
      <c r="C2034" s="63"/>
      <c r="D2034" s="208" t="s">
        <v>299</v>
      </c>
      <c r="E2034" s="63"/>
      <c r="F2034" s="236" t="s">
        <v>2859</v>
      </c>
      <c r="G2034" s="63"/>
      <c r="H2034" s="63"/>
      <c r="I2034" s="163"/>
      <c r="J2034" s="63"/>
      <c r="K2034" s="63"/>
      <c r="L2034" s="61"/>
      <c r="M2034" s="207"/>
      <c r="N2034" s="42"/>
      <c r="O2034" s="42"/>
      <c r="P2034" s="42"/>
      <c r="Q2034" s="42"/>
      <c r="R2034" s="42"/>
      <c r="S2034" s="42"/>
      <c r="T2034" s="78"/>
      <c r="AT2034" s="24" t="s">
        <v>299</v>
      </c>
      <c r="AU2034" s="24" t="s">
        <v>134</v>
      </c>
    </row>
    <row r="2035" spans="2:65" s="11" customFormat="1" ht="13.5">
      <c r="B2035" s="210"/>
      <c r="C2035" s="211"/>
      <c r="D2035" s="208" t="s">
        <v>171</v>
      </c>
      <c r="E2035" s="212" t="s">
        <v>21</v>
      </c>
      <c r="F2035" s="213" t="s">
        <v>7720</v>
      </c>
      <c r="G2035" s="211"/>
      <c r="H2035" s="214">
        <v>12.723000000000001</v>
      </c>
      <c r="I2035" s="215"/>
      <c r="J2035" s="211"/>
      <c r="K2035" s="211"/>
      <c r="L2035" s="216"/>
      <c r="M2035" s="217"/>
      <c r="N2035" s="218"/>
      <c r="O2035" s="218"/>
      <c r="P2035" s="218"/>
      <c r="Q2035" s="218"/>
      <c r="R2035" s="218"/>
      <c r="S2035" s="218"/>
      <c r="T2035" s="219"/>
      <c r="AT2035" s="220" t="s">
        <v>171</v>
      </c>
      <c r="AU2035" s="220" t="s">
        <v>134</v>
      </c>
      <c r="AV2035" s="11" t="s">
        <v>134</v>
      </c>
      <c r="AW2035" s="11" t="s">
        <v>33</v>
      </c>
      <c r="AX2035" s="11" t="s">
        <v>70</v>
      </c>
      <c r="AY2035" s="220" t="s">
        <v>126</v>
      </c>
    </row>
    <row r="2036" spans="2:65" s="12" customFormat="1" ht="13.5">
      <c r="B2036" s="221"/>
      <c r="C2036" s="222"/>
      <c r="D2036" s="205" t="s">
        <v>171</v>
      </c>
      <c r="E2036" s="248" t="s">
        <v>21</v>
      </c>
      <c r="F2036" s="249" t="s">
        <v>174</v>
      </c>
      <c r="G2036" s="222"/>
      <c r="H2036" s="250">
        <v>12.723000000000001</v>
      </c>
      <c r="I2036" s="226"/>
      <c r="J2036" s="222"/>
      <c r="K2036" s="222"/>
      <c r="L2036" s="227"/>
      <c r="M2036" s="228"/>
      <c r="N2036" s="229"/>
      <c r="O2036" s="229"/>
      <c r="P2036" s="229"/>
      <c r="Q2036" s="229"/>
      <c r="R2036" s="229"/>
      <c r="S2036" s="229"/>
      <c r="T2036" s="230"/>
      <c r="AT2036" s="231" t="s">
        <v>171</v>
      </c>
      <c r="AU2036" s="231" t="s">
        <v>134</v>
      </c>
      <c r="AV2036" s="12" t="s">
        <v>133</v>
      </c>
      <c r="AW2036" s="12" t="s">
        <v>33</v>
      </c>
      <c r="AX2036" s="12" t="s">
        <v>78</v>
      </c>
      <c r="AY2036" s="231" t="s">
        <v>126</v>
      </c>
    </row>
    <row r="2037" spans="2:65" s="1" customFormat="1" ht="22.5" customHeight="1">
      <c r="B2037" s="41"/>
      <c r="C2037" s="193" t="s">
        <v>2515</v>
      </c>
      <c r="D2037" s="193" t="s">
        <v>129</v>
      </c>
      <c r="E2037" s="194" t="s">
        <v>7721</v>
      </c>
      <c r="F2037" s="195" t="s">
        <v>7722</v>
      </c>
      <c r="G2037" s="196" t="s">
        <v>169</v>
      </c>
      <c r="H2037" s="197">
        <v>61.39</v>
      </c>
      <c r="I2037" s="198"/>
      <c r="J2037" s="199">
        <f>ROUND(I2037*H2037,2)</f>
        <v>0</v>
      </c>
      <c r="K2037" s="195" t="s">
        <v>160</v>
      </c>
      <c r="L2037" s="61"/>
      <c r="M2037" s="200" t="s">
        <v>21</v>
      </c>
      <c r="N2037" s="201" t="s">
        <v>42</v>
      </c>
      <c r="O2037" s="42"/>
      <c r="P2037" s="202">
        <f>O2037*H2037</f>
        <v>0</v>
      </c>
      <c r="Q2037" s="202">
        <v>0</v>
      </c>
      <c r="R2037" s="202">
        <f>Q2037*H2037</f>
        <v>0</v>
      </c>
      <c r="S2037" s="202">
        <v>0</v>
      </c>
      <c r="T2037" s="203">
        <f>S2037*H2037</f>
        <v>0</v>
      </c>
      <c r="AR2037" s="24" t="s">
        <v>161</v>
      </c>
      <c r="AT2037" s="24" t="s">
        <v>129</v>
      </c>
      <c r="AU2037" s="24" t="s">
        <v>134</v>
      </c>
      <c r="AY2037" s="24" t="s">
        <v>126</v>
      </c>
      <c r="BE2037" s="204">
        <f>IF(N2037="základní",J2037,0)</f>
        <v>0</v>
      </c>
      <c r="BF2037" s="204">
        <f>IF(N2037="snížená",J2037,0)</f>
        <v>0</v>
      </c>
      <c r="BG2037" s="204">
        <f>IF(N2037="zákl. přenesená",J2037,0)</f>
        <v>0</v>
      </c>
      <c r="BH2037" s="204">
        <f>IF(N2037="sníž. přenesená",J2037,0)</f>
        <v>0</v>
      </c>
      <c r="BI2037" s="204">
        <f>IF(N2037="nulová",J2037,0)</f>
        <v>0</v>
      </c>
      <c r="BJ2037" s="24" t="s">
        <v>134</v>
      </c>
      <c r="BK2037" s="204">
        <f>ROUND(I2037*H2037,2)</f>
        <v>0</v>
      </c>
      <c r="BL2037" s="24" t="s">
        <v>161</v>
      </c>
      <c r="BM2037" s="24" t="s">
        <v>2518</v>
      </c>
    </row>
    <row r="2038" spans="2:65" s="1" customFormat="1" ht="27">
      <c r="B2038" s="41"/>
      <c r="C2038" s="63"/>
      <c r="D2038" s="208" t="s">
        <v>135</v>
      </c>
      <c r="E2038" s="63"/>
      <c r="F2038" s="209" t="s">
        <v>7723</v>
      </c>
      <c r="G2038" s="63"/>
      <c r="H2038" s="63"/>
      <c r="I2038" s="163"/>
      <c r="J2038" s="63"/>
      <c r="K2038" s="63"/>
      <c r="L2038" s="61"/>
      <c r="M2038" s="207"/>
      <c r="N2038" s="42"/>
      <c r="O2038" s="42"/>
      <c r="P2038" s="42"/>
      <c r="Q2038" s="42"/>
      <c r="R2038" s="42"/>
      <c r="S2038" s="42"/>
      <c r="T2038" s="78"/>
      <c r="AT2038" s="24" t="s">
        <v>135</v>
      </c>
      <c r="AU2038" s="24" t="s">
        <v>134</v>
      </c>
    </row>
    <row r="2039" spans="2:65" s="11" customFormat="1" ht="13.5">
      <c r="B2039" s="210"/>
      <c r="C2039" s="211"/>
      <c r="D2039" s="208" t="s">
        <v>171</v>
      </c>
      <c r="E2039" s="212" t="s">
        <v>21</v>
      </c>
      <c r="F2039" s="213" t="s">
        <v>7724</v>
      </c>
      <c r="G2039" s="211"/>
      <c r="H2039" s="214">
        <v>22.89</v>
      </c>
      <c r="I2039" s="215"/>
      <c r="J2039" s="211"/>
      <c r="K2039" s="211"/>
      <c r="L2039" s="216"/>
      <c r="M2039" s="217"/>
      <c r="N2039" s="218"/>
      <c r="O2039" s="218"/>
      <c r="P2039" s="218"/>
      <c r="Q2039" s="218"/>
      <c r="R2039" s="218"/>
      <c r="S2039" s="218"/>
      <c r="T2039" s="219"/>
      <c r="AT2039" s="220" t="s">
        <v>171</v>
      </c>
      <c r="AU2039" s="220" t="s">
        <v>134</v>
      </c>
      <c r="AV2039" s="11" t="s">
        <v>134</v>
      </c>
      <c r="AW2039" s="11" t="s">
        <v>33</v>
      </c>
      <c r="AX2039" s="11" t="s">
        <v>70</v>
      </c>
      <c r="AY2039" s="220" t="s">
        <v>126</v>
      </c>
    </row>
    <row r="2040" spans="2:65" s="11" customFormat="1" ht="13.5">
      <c r="B2040" s="210"/>
      <c r="C2040" s="211"/>
      <c r="D2040" s="208" t="s">
        <v>171</v>
      </c>
      <c r="E2040" s="212" t="s">
        <v>21</v>
      </c>
      <c r="F2040" s="213" t="s">
        <v>7725</v>
      </c>
      <c r="G2040" s="211"/>
      <c r="H2040" s="214">
        <v>38.5</v>
      </c>
      <c r="I2040" s="215"/>
      <c r="J2040" s="211"/>
      <c r="K2040" s="211"/>
      <c r="L2040" s="216"/>
      <c r="M2040" s="217"/>
      <c r="N2040" s="218"/>
      <c r="O2040" s="218"/>
      <c r="P2040" s="218"/>
      <c r="Q2040" s="218"/>
      <c r="R2040" s="218"/>
      <c r="S2040" s="218"/>
      <c r="T2040" s="219"/>
      <c r="AT2040" s="220" t="s">
        <v>171</v>
      </c>
      <c r="AU2040" s="220" t="s">
        <v>134</v>
      </c>
      <c r="AV2040" s="11" t="s">
        <v>134</v>
      </c>
      <c r="AW2040" s="11" t="s">
        <v>33</v>
      </c>
      <c r="AX2040" s="11" t="s">
        <v>70</v>
      </c>
      <c r="AY2040" s="220" t="s">
        <v>126</v>
      </c>
    </row>
    <row r="2041" spans="2:65" s="12" customFormat="1" ht="13.5">
      <c r="B2041" s="221"/>
      <c r="C2041" s="222"/>
      <c r="D2041" s="205" t="s">
        <v>171</v>
      </c>
      <c r="E2041" s="248" t="s">
        <v>21</v>
      </c>
      <c r="F2041" s="249" t="s">
        <v>174</v>
      </c>
      <c r="G2041" s="222"/>
      <c r="H2041" s="250">
        <v>61.39</v>
      </c>
      <c r="I2041" s="226"/>
      <c r="J2041" s="222"/>
      <c r="K2041" s="222"/>
      <c r="L2041" s="227"/>
      <c r="M2041" s="228"/>
      <c r="N2041" s="229"/>
      <c r="O2041" s="229"/>
      <c r="P2041" s="229"/>
      <c r="Q2041" s="229"/>
      <c r="R2041" s="229"/>
      <c r="S2041" s="229"/>
      <c r="T2041" s="230"/>
      <c r="AT2041" s="231" t="s">
        <v>171</v>
      </c>
      <c r="AU2041" s="231" t="s">
        <v>134</v>
      </c>
      <c r="AV2041" s="12" t="s">
        <v>133</v>
      </c>
      <c r="AW2041" s="12" t="s">
        <v>33</v>
      </c>
      <c r="AX2041" s="12" t="s">
        <v>78</v>
      </c>
      <c r="AY2041" s="231" t="s">
        <v>126</v>
      </c>
    </row>
    <row r="2042" spans="2:65" s="1" customFormat="1" ht="22.5" customHeight="1">
      <c r="B2042" s="41"/>
      <c r="C2042" s="193" t="s">
        <v>1624</v>
      </c>
      <c r="D2042" s="193" t="s">
        <v>129</v>
      </c>
      <c r="E2042" s="194" t="s">
        <v>7726</v>
      </c>
      <c r="F2042" s="195" t="s">
        <v>7727</v>
      </c>
      <c r="G2042" s="196" t="s">
        <v>169</v>
      </c>
      <c r="H2042" s="197">
        <v>2.1</v>
      </c>
      <c r="I2042" s="198"/>
      <c r="J2042" s="199">
        <f>ROUND(I2042*H2042,2)</f>
        <v>0</v>
      </c>
      <c r="K2042" s="195" t="s">
        <v>160</v>
      </c>
      <c r="L2042" s="61"/>
      <c r="M2042" s="200" t="s">
        <v>21</v>
      </c>
      <c r="N2042" s="201" t="s">
        <v>42</v>
      </c>
      <c r="O2042" s="42"/>
      <c r="P2042" s="202">
        <f>O2042*H2042</f>
        <v>0</v>
      </c>
      <c r="Q2042" s="202">
        <v>0</v>
      </c>
      <c r="R2042" s="202">
        <f>Q2042*H2042</f>
        <v>0</v>
      </c>
      <c r="S2042" s="202">
        <v>0</v>
      </c>
      <c r="T2042" s="203">
        <f>S2042*H2042</f>
        <v>0</v>
      </c>
      <c r="AR2042" s="24" t="s">
        <v>161</v>
      </c>
      <c r="AT2042" s="24" t="s">
        <v>129</v>
      </c>
      <c r="AU2042" s="24" t="s">
        <v>134</v>
      </c>
      <c r="AY2042" s="24" t="s">
        <v>126</v>
      </c>
      <c r="BE2042" s="204">
        <f>IF(N2042="základní",J2042,0)</f>
        <v>0</v>
      </c>
      <c r="BF2042" s="204">
        <f>IF(N2042="snížená",J2042,0)</f>
        <v>0</v>
      </c>
      <c r="BG2042" s="204">
        <f>IF(N2042="zákl. přenesená",J2042,0)</f>
        <v>0</v>
      </c>
      <c r="BH2042" s="204">
        <f>IF(N2042="sníž. přenesená",J2042,0)</f>
        <v>0</v>
      </c>
      <c r="BI2042" s="204">
        <f>IF(N2042="nulová",J2042,0)</f>
        <v>0</v>
      </c>
      <c r="BJ2042" s="24" t="s">
        <v>134</v>
      </c>
      <c r="BK2042" s="204">
        <f>ROUND(I2042*H2042,2)</f>
        <v>0</v>
      </c>
      <c r="BL2042" s="24" t="s">
        <v>161</v>
      </c>
      <c r="BM2042" s="24" t="s">
        <v>2521</v>
      </c>
    </row>
    <row r="2043" spans="2:65" s="1" customFormat="1" ht="27">
      <c r="B2043" s="41"/>
      <c r="C2043" s="63"/>
      <c r="D2043" s="208" t="s">
        <v>135</v>
      </c>
      <c r="E2043" s="63"/>
      <c r="F2043" s="209" t="s">
        <v>7728</v>
      </c>
      <c r="G2043" s="63"/>
      <c r="H2043" s="63"/>
      <c r="I2043" s="163"/>
      <c r="J2043" s="63"/>
      <c r="K2043" s="63"/>
      <c r="L2043" s="61"/>
      <c r="M2043" s="207"/>
      <c r="N2043" s="42"/>
      <c r="O2043" s="42"/>
      <c r="P2043" s="42"/>
      <c r="Q2043" s="42"/>
      <c r="R2043" s="42"/>
      <c r="S2043" s="42"/>
      <c r="T2043" s="78"/>
      <c r="AT2043" s="24" t="s">
        <v>135</v>
      </c>
      <c r="AU2043" s="24" t="s">
        <v>134</v>
      </c>
    </row>
    <row r="2044" spans="2:65" s="1" customFormat="1" ht="67.5">
      <c r="B2044" s="41"/>
      <c r="C2044" s="63"/>
      <c r="D2044" s="208" t="s">
        <v>299</v>
      </c>
      <c r="E2044" s="63"/>
      <c r="F2044" s="236" t="s">
        <v>7729</v>
      </c>
      <c r="G2044" s="63"/>
      <c r="H2044" s="63"/>
      <c r="I2044" s="163"/>
      <c r="J2044" s="63"/>
      <c r="K2044" s="63"/>
      <c r="L2044" s="61"/>
      <c r="M2044" s="207"/>
      <c r="N2044" s="42"/>
      <c r="O2044" s="42"/>
      <c r="P2044" s="42"/>
      <c r="Q2044" s="42"/>
      <c r="R2044" s="42"/>
      <c r="S2044" s="42"/>
      <c r="T2044" s="78"/>
      <c r="AT2044" s="24" t="s">
        <v>299</v>
      </c>
      <c r="AU2044" s="24" t="s">
        <v>134</v>
      </c>
    </row>
    <row r="2045" spans="2:65" s="11" customFormat="1" ht="13.5">
      <c r="B2045" s="210"/>
      <c r="C2045" s="211"/>
      <c r="D2045" s="208" t="s">
        <v>171</v>
      </c>
      <c r="E2045" s="212" t="s">
        <v>21</v>
      </c>
      <c r="F2045" s="213" t="s">
        <v>7730</v>
      </c>
      <c r="G2045" s="211"/>
      <c r="H2045" s="214">
        <v>2.1</v>
      </c>
      <c r="I2045" s="215"/>
      <c r="J2045" s="211"/>
      <c r="K2045" s="211"/>
      <c r="L2045" s="216"/>
      <c r="M2045" s="217"/>
      <c r="N2045" s="218"/>
      <c r="O2045" s="218"/>
      <c r="P2045" s="218"/>
      <c r="Q2045" s="218"/>
      <c r="R2045" s="218"/>
      <c r="S2045" s="218"/>
      <c r="T2045" s="219"/>
      <c r="AT2045" s="220" t="s">
        <v>171</v>
      </c>
      <c r="AU2045" s="220" t="s">
        <v>134</v>
      </c>
      <c r="AV2045" s="11" t="s">
        <v>134</v>
      </c>
      <c r="AW2045" s="11" t="s">
        <v>33</v>
      </c>
      <c r="AX2045" s="11" t="s">
        <v>70</v>
      </c>
      <c r="AY2045" s="220" t="s">
        <v>126</v>
      </c>
    </row>
    <row r="2046" spans="2:65" s="12" customFormat="1" ht="13.5">
      <c r="B2046" s="221"/>
      <c r="C2046" s="222"/>
      <c r="D2046" s="205" t="s">
        <v>171</v>
      </c>
      <c r="E2046" s="248" t="s">
        <v>21</v>
      </c>
      <c r="F2046" s="249" t="s">
        <v>174</v>
      </c>
      <c r="G2046" s="222"/>
      <c r="H2046" s="250">
        <v>2.1</v>
      </c>
      <c r="I2046" s="226"/>
      <c r="J2046" s="222"/>
      <c r="K2046" s="222"/>
      <c r="L2046" s="227"/>
      <c r="M2046" s="228"/>
      <c r="N2046" s="229"/>
      <c r="O2046" s="229"/>
      <c r="P2046" s="229"/>
      <c r="Q2046" s="229"/>
      <c r="R2046" s="229"/>
      <c r="S2046" s="229"/>
      <c r="T2046" s="230"/>
      <c r="AT2046" s="231" t="s">
        <v>171</v>
      </c>
      <c r="AU2046" s="231" t="s">
        <v>134</v>
      </c>
      <c r="AV2046" s="12" t="s">
        <v>133</v>
      </c>
      <c r="AW2046" s="12" t="s">
        <v>33</v>
      </c>
      <c r="AX2046" s="12" t="s">
        <v>78</v>
      </c>
      <c r="AY2046" s="231" t="s">
        <v>126</v>
      </c>
    </row>
    <row r="2047" spans="2:65" s="1" customFormat="1" ht="31.5" customHeight="1">
      <c r="B2047" s="41"/>
      <c r="C2047" s="193" t="s">
        <v>2522</v>
      </c>
      <c r="D2047" s="193" t="s">
        <v>129</v>
      </c>
      <c r="E2047" s="194" t="s">
        <v>7731</v>
      </c>
      <c r="F2047" s="195" t="s">
        <v>7732</v>
      </c>
      <c r="G2047" s="196" t="s">
        <v>169</v>
      </c>
      <c r="H2047" s="197">
        <v>134.56399999999999</v>
      </c>
      <c r="I2047" s="198"/>
      <c r="J2047" s="199">
        <f>ROUND(I2047*H2047,2)</f>
        <v>0</v>
      </c>
      <c r="K2047" s="195" t="s">
        <v>160</v>
      </c>
      <c r="L2047" s="61"/>
      <c r="M2047" s="200" t="s">
        <v>21</v>
      </c>
      <c r="N2047" s="201" t="s">
        <v>42</v>
      </c>
      <c r="O2047" s="42"/>
      <c r="P2047" s="202">
        <f>O2047*H2047</f>
        <v>0</v>
      </c>
      <c r="Q2047" s="202">
        <v>0</v>
      </c>
      <c r="R2047" s="202">
        <f>Q2047*H2047</f>
        <v>0</v>
      </c>
      <c r="S2047" s="202">
        <v>0</v>
      </c>
      <c r="T2047" s="203">
        <f>S2047*H2047</f>
        <v>0</v>
      </c>
      <c r="AR2047" s="24" t="s">
        <v>161</v>
      </c>
      <c r="AT2047" s="24" t="s">
        <v>129</v>
      </c>
      <c r="AU2047" s="24" t="s">
        <v>134</v>
      </c>
      <c r="AY2047" s="24" t="s">
        <v>126</v>
      </c>
      <c r="BE2047" s="204">
        <f>IF(N2047="základní",J2047,0)</f>
        <v>0</v>
      </c>
      <c r="BF2047" s="204">
        <f>IF(N2047="snížená",J2047,0)</f>
        <v>0</v>
      </c>
      <c r="BG2047" s="204">
        <f>IF(N2047="zákl. přenesená",J2047,0)</f>
        <v>0</v>
      </c>
      <c r="BH2047" s="204">
        <f>IF(N2047="sníž. přenesená",J2047,0)</f>
        <v>0</v>
      </c>
      <c r="BI2047" s="204">
        <f>IF(N2047="nulová",J2047,0)</f>
        <v>0</v>
      </c>
      <c r="BJ2047" s="24" t="s">
        <v>134</v>
      </c>
      <c r="BK2047" s="204">
        <f>ROUND(I2047*H2047,2)</f>
        <v>0</v>
      </c>
      <c r="BL2047" s="24" t="s">
        <v>161</v>
      </c>
      <c r="BM2047" s="24" t="s">
        <v>2525</v>
      </c>
    </row>
    <row r="2048" spans="2:65" s="1" customFormat="1" ht="27">
      <c r="B2048" s="41"/>
      <c r="C2048" s="63"/>
      <c r="D2048" s="208" t="s">
        <v>135</v>
      </c>
      <c r="E2048" s="63"/>
      <c r="F2048" s="209" t="s">
        <v>7733</v>
      </c>
      <c r="G2048" s="63"/>
      <c r="H2048" s="63"/>
      <c r="I2048" s="163"/>
      <c r="J2048" s="63"/>
      <c r="K2048" s="63"/>
      <c r="L2048" s="61"/>
      <c r="M2048" s="207"/>
      <c r="N2048" s="42"/>
      <c r="O2048" s="42"/>
      <c r="P2048" s="42"/>
      <c r="Q2048" s="42"/>
      <c r="R2048" s="42"/>
      <c r="S2048" s="42"/>
      <c r="T2048" s="78"/>
      <c r="AT2048" s="24" t="s">
        <v>135</v>
      </c>
      <c r="AU2048" s="24" t="s">
        <v>134</v>
      </c>
    </row>
    <row r="2049" spans="2:65" s="1" customFormat="1" ht="54">
      <c r="B2049" s="41"/>
      <c r="C2049" s="63"/>
      <c r="D2049" s="205" t="s">
        <v>299</v>
      </c>
      <c r="E2049" s="63"/>
      <c r="F2049" s="235" t="s">
        <v>2883</v>
      </c>
      <c r="G2049" s="63"/>
      <c r="H2049" s="63"/>
      <c r="I2049" s="163"/>
      <c r="J2049" s="63"/>
      <c r="K2049" s="63"/>
      <c r="L2049" s="61"/>
      <c r="M2049" s="207"/>
      <c r="N2049" s="42"/>
      <c r="O2049" s="42"/>
      <c r="P2049" s="42"/>
      <c r="Q2049" s="42"/>
      <c r="R2049" s="42"/>
      <c r="S2049" s="42"/>
      <c r="T2049" s="78"/>
      <c r="AT2049" s="24" t="s">
        <v>299</v>
      </c>
      <c r="AU2049" s="24" t="s">
        <v>134</v>
      </c>
    </row>
    <row r="2050" spans="2:65" s="1" customFormat="1" ht="22.5" customHeight="1">
      <c r="B2050" s="41"/>
      <c r="C2050" s="251" t="s">
        <v>1630</v>
      </c>
      <c r="D2050" s="251" t="s">
        <v>391</v>
      </c>
      <c r="E2050" s="252" t="s">
        <v>7734</v>
      </c>
      <c r="F2050" s="253" t="s">
        <v>7735</v>
      </c>
      <c r="G2050" s="254" t="s">
        <v>308</v>
      </c>
      <c r="H2050" s="255">
        <v>0.80300000000000005</v>
      </c>
      <c r="I2050" s="256"/>
      <c r="J2050" s="257">
        <f>ROUND(I2050*H2050,2)</f>
        <v>0</v>
      </c>
      <c r="K2050" s="253" t="s">
        <v>160</v>
      </c>
      <c r="L2050" s="258"/>
      <c r="M2050" s="259" t="s">
        <v>21</v>
      </c>
      <c r="N2050" s="260" t="s">
        <v>42</v>
      </c>
      <c r="O2050" s="42"/>
      <c r="P2050" s="202">
        <f>O2050*H2050</f>
        <v>0</v>
      </c>
      <c r="Q2050" s="202">
        <v>0</v>
      </c>
      <c r="R2050" s="202">
        <f>Q2050*H2050</f>
        <v>0</v>
      </c>
      <c r="S2050" s="202">
        <v>0</v>
      </c>
      <c r="T2050" s="203">
        <f>S2050*H2050</f>
        <v>0</v>
      </c>
      <c r="AR2050" s="24" t="s">
        <v>361</v>
      </c>
      <c r="AT2050" s="24" t="s">
        <v>391</v>
      </c>
      <c r="AU2050" s="24" t="s">
        <v>134</v>
      </c>
      <c r="AY2050" s="24" t="s">
        <v>126</v>
      </c>
      <c r="BE2050" s="204">
        <f>IF(N2050="základní",J2050,0)</f>
        <v>0</v>
      </c>
      <c r="BF2050" s="204">
        <f>IF(N2050="snížená",J2050,0)</f>
        <v>0</v>
      </c>
      <c r="BG2050" s="204">
        <f>IF(N2050="zákl. přenesená",J2050,0)</f>
        <v>0</v>
      </c>
      <c r="BH2050" s="204">
        <f>IF(N2050="sníž. přenesená",J2050,0)</f>
        <v>0</v>
      </c>
      <c r="BI2050" s="204">
        <f>IF(N2050="nulová",J2050,0)</f>
        <v>0</v>
      </c>
      <c r="BJ2050" s="24" t="s">
        <v>134</v>
      </c>
      <c r="BK2050" s="204">
        <f>ROUND(I2050*H2050,2)</f>
        <v>0</v>
      </c>
      <c r="BL2050" s="24" t="s">
        <v>161</v>
      </c>
      <c r="BM2050" s="24" t="s">
        <v>2528</v>
      </c>
    </row>
    <row r="2051" spans="2:65" s="1" customFormat="1" ht="27">
      <c r="B2051" s="41"/>
      <c r="C2051" s="63"/>
      <c r="D2051" s="208" t="s">
        <v>135</v>
      </c>
      <c r="E2051" s="63"/>
      <c r="F2051" s="209" t="s">
        <v>7736</v>
      </c>
      <c r="G2051" s="63"/>
      <c r="H2051" s="63"/>
      <c r="I2051" s="163"/>
      <c r="J2051" s="63"/>
      <c r="K2051" s="63"/>
      <c r="L2051" s="61"/>
      <c r="M2051" s="207"/>
      <c r="N2051" s="42"/>
      <c r="O2051" s="42"/>
      <c r="P2051" s="42"/>
      <c r="Q2051" s="42"/>
      <c r="R2051" s="42"/>
      <c r="S2051" s="42"/>
      <c r="T2051" s="78"/>
      <c r="AT2051" s="24" t="s">
        <v>135</v>
      </c>
      <c r="AU2051" s="24" t="s">
        <v>134</v>
      </c>
    </row>
    <row r="2052" spans="2:65" s="11" customFormat="1" ht="13.5">
      <c r="B2052" s="210"/>
      <c r="C2052" s="211"/>
      <c r="D2052" s="208" t="s">
        <v>171</v>
      </c>
      <c r="E2052" s="212" t="s">
        <v>21</v>
      </c>
      <c r="F2052" s="213" t="s">
        <v>7737</v>
      </c>
      <c r="G2052" s="211"/>
      <c r="H2052" s="214">
        <v>4.1000000000000002E-2</v>
      </c>
      <c r="I2052" s="215"/>
      <c r="J2052" s="211"/>
      <c r="K2052" s="211"/>
      <c r="L2052" s="216"/>
      <c r="M2052" s="217"/>
      <c r="N2052" s="218"/>
      <c r="O2052" s="218"/>
      <c r="P2052" s="218"/>
      <c r="Q2052" s="218"/>
      <c r="R2052" s="218"/>
      <c r="S2052" s="218"/>
      <c r="T2052" s="219"/>
      <c r="AT2052" s="220" t="s">
        <v>171</v>
      </c>
      <c r="AU2052" s="220" t="s">
        <v>134</v>
      </c>
      <c r="AV2052" s="11" t="s">
        <v>134</v>
      </c>
      <c r="AW2052" s="11" t="s">
        <v>33</v>
      </c>
      <c r="AX2052" s="11" t="s">
        <v>70</v>
      </c>
      <c r="AY2052" s="220" t="s">
        <v>126</v>
      </c>
    </row>
    <row r="2053" spans="2:65" s="11" customFormat="1" ht="13.5">
      <c r="B2053" s="210"/>
      <c r="C2053" s="211"/>
      <c r="D2053" s="208" t="s">
        <v>171</v>
      </c>
      <c r="E2053" s="212" t="s">
        <v>21</v>
      </c>
      <c r="F2053" s="213" t="s">
        <v>7738</v>
      </c>
      <c r="G2053" s="211"/>
      <c r="H2053" s="214">
        <v>9.8000000000000004E-2</v>
      </c>
      <c r="I2053" s="215"/>
      <c r="J2053" s="211"/>
      <c r="K2053" s="211"/>
      <c r="L2053" s="216"/>
      <c r="M2053" s="217"/>
      <c r="N2053" s="218"/>
      <c r="O2053" s="218"/>
      <c r="P2053" s="218"/>
      <c r="Q2053" s="218"/>
      <c r="R2053" s="218"/>
      <c r="S2053" s="218"/>
      <c r="T2053" s="219"/>
      <c r="AT2053" s="220" t="s">
        <v>171</v>
      </c>
      <c r="AU2053" s="220" t="s">
        <v>134</v>
      </c>
      <c r="AV2053" s="11" t="s">
        <v>134</v>
      </c>
      <c r="AW2053" s="11" t="s">
        <v>33</v>
      </c>
      <c r="AX2053" s="11" t="s">
        <v>70</v>
      </c>
      <c r="AY2053" s="220" t="s">
        <v>126</v>
      </c>
    </row>
    <row r="2054" spans="2:65" s="11" customFormat="1" ht="13.5">
      <c r="B2054" s="210"/>
      <c r="C2054" s="211"/>
      <c r="D2054" s="208" t="s">
        <v>171</v>
      </c>
      <c r="E2054" s="212" t="s">
        <v>21</v>
      </c>
      <c r="F2054" s="213" t="s">
        <v>7739</v>
      </c>
      <c r="G2054" s="211"/>
      <c r="H2054" s="214">
        <v>0.59199999999999997</v>
      </c>
      <c r="I2054" s="215"/>
      <c r="J2054" s="211"/>
      <c r="K2054" s="211"/>
      <c r="L2054" s="216"/>
      <c r="M2054" s="217"/>
      <c r="N2054" s="218"/>
      <c r="O2054" s="218"/>
      <c r="P2054" s="218"/>
      <c r="Q2054" s="218"/>
      <c r="R2054" s="218"/>
      <c r="S2054" s="218"/>
      <c r="T2054" s="219"/>
      <c r="AT2054" s="220" t="s">
        <v>171</v>
      </c>
      <c r="AU2054" s="220" t="s">
        <v>134</v>
      </c>
      <c r="AV2054" s="11" t="s">
        <v>134</v>
      </c>
      <c r="AW2054" s="11" t="s">
        <v>33</v>
      </c>
      <c r="AX2054" s="11" t="s">
        <v>70</v>
      </c>
      <c r="AY2054" s="220" t="s">
        <v>126</v>
      </c>
    </row>
    <row r="2055" spans="2:65" s="12" customFormat="1" ht="13.5">
      <c r="B2055" s="221"/>
      <c r="C2055" s="222"/>
      <c r="D2055" s="208" t="s">
        <v>171</v>
      </c>
      <c r="E2055" s="223" t="s">
        <v>21</v>
      </c>
      <c r="F2055" s="224" t="s">
        <v>174</v>
      </c>
      <c r="G2055" s="222"/>
      <c r="H2055" s="225">
        <v>0.73099999999999998</v>
      </c>
      <c r="I2055" s="226"/>
      <c r="J2055" s="222"/>
      <c r="K2055" s="222"/>
      <c r="L2055" s="227"/>
      <c r="M2055" s="228"/>
      <c r="N2055" s="229"/>
      <c r="O2055" s="229"/>
      <c r="P2055" s="229"/>
      <c r="Q2055" s="229"/>
      <c r="R2055" s="229"/>
      <c r="S2055" s="229"/>
      <c r="T2055" s="230"/>
      <c r="AT2055" s="231" t="s">
        <v>171</v>
      </c>
      <c r="AU2055" s="231" t="s">
        <v>134</v>
      </c>
      <c r="AV2055" s="12" t="s">
        <v>133</v>
      </c>
      <c r="AW2055" s="12" t="s">
        <v>33</v>
      </c>
      <c r="AX2055" s="12" t="s">
        <v>70</v>
      </c>
      <c r="AY2055" s="231" t="s">
        <v>126</v>
      </c>
    </row>
    <row r="2056" spans="2:65" s="11" customFormat="1" ht="13.5">
      <c r="B2056" s="210"/>
      <c r="C2056" s="211"/>
      <c r="D2056" s="208" t="s">
        <v>171</v>
      </c>
      <c r="E2056" s="212" t="s">
        <v>21</v>
      </c>
      <c r="F2056" s="213" t="s">
        <v>7740</v>
      </c>
      <c r="G2056" s="211"/>
      <c r="H2056" s="214">
        <v>0.80300000000000005</v>
      </c>
      <c r="I2056" s="215"/>
      <c r="J2056" s="211"/>
      <c r="K2056" s="211"/>
      <c r="L2056" s="216"/>
      <c r="M2056" s="217"/>
      <c r="N2056" s="218"/>
      <c r="O2056" s="218"/>
      <c r="P2056" s="218"/>
      <c r="Q2056" s="218"/>
      <c r="R2056" s="218"/>
      <c r="S2056" s="218"/>
      <c r="T2056" s="219"/>
      <c r="AT2056" s="220" t="s">
        <v>171</v>
      </c>
      <c r="AU2056" s="220" t="s">
        <v>134</v>
      </c>
      <c r="AV2056" s="11" t="s">
        <v>134</v>
      </c>
      <c r="AW2056" s="11" t="s">
        <v>33</v>
      </c>
      <c r="AX2056" s="11" t="s">
        <v>70</v>
      </c>
      <c r="AY2056" s="220" t="s">
        <v>126</v>
      </c>
    </row>
    <row r="2057" spans="2:65" s="12" customFormat="1" ht="13.5">
      <c r="B2057" s="221"/>
      <c r="C2057" s="222"/>
      <c r="D2057" s="205" t="s">
        <v>171</v>
      </c>
      <c r="E2057" s="248" t="s">
        <v>21</v>
      </c>
      <c r="F2057" s="249" t="s">
        <v>174</v>
      </c>
      <c r="G2057" s="222"/>
      <c r="H2057" s="250">
        <v>0.80300000000000005</v>
      </c>
      <c r="I2057" s="226"/>
      <c r="J2057" s="222"/>
      <c r="K2057" s="222"/>
      <c r="L2057" s="227"/>
      <c r="M2057" s="228"/>
      <c r="N2057" s="229"/>
      <c r="O2057" s="229"/>
      <c r="P2057" s="229"/>
      <c r="Q2057" s="229"/>
      <c r="R2057" s="229"/>
      <c r="S2057" s="229"/>
      <c r="T2057" s="230"/>
      <c r="AT2057" s="231" t="s">
        <v>171</v>
      </c>
      <c r="AU2057" s="231" t="s">
        <v>134</v>
      </c>
      <c r="AV2057" s="12" t="s">
        <v>133</v>
      </c>
      <c r="AW2057" s="12" t="s">
        <v>33</v>
      </c>
      <c r="AX2057" s="12" t="s">
        <v>78</v>
      </c>
      <c r="AY2057" s="231" t="s">
        <v>126</v>
      </c>
    </row>
    <row r="2058" spans="2:65" s="1" customFormat="1" ht="31.5" customHeight="1">
      <c r="B2058" s="41"/>
      <c r="C2058" s="193" t="s">
        <v>2529</v>
      </c>
      <c r="D2058" s="193" t="s">
        <v>129</v>
      </c>
      <c r="E2058" s="194" t="s">
        <v>2879</v>
      </c>
      <c r="F2058" s="195" t="s">
        <v>2880</v>
      </c>
      <c r="G2058" s="196" t="s">
        <v>169</v>
      </c>
      <c r="H2058" s="197">
        <v>58.722000000000001</v>
      </c>
      <c r="I2058" s="198"/>
      <c r="J2058" s="199">
        <f>ROUND(I2058*H2058,2)</f>
        <v>0</v>
      </c>
      <c r="K2058" s="195" t="s">
        <v>160</v>
      </c>
      <c r="L2058" s="61"/>
      <c r="M2058" s="200" t="s">
        <v>21</v>
      </c>
      <c r="N2058" s="201" t="s">
        <v>42</v>
      </c>
      <c r="O2058" s="42"/>
      <c r="P2058" s="202">
        <f>O2058*H2058</f>
        <v>0</v>
      </c>
      <c r="Q2058" s="202">
        <v>0</v>
      </c>
      <c r="R2058" s="202">
        <f>Q2058*H2058</f>
        <v>0</v>
      </c>
      <c r="S2058" s="202">
        <v>0</v>
      </c>
      <c r="T2058" s="203">
        <f>S2058*H2058</f>
        <v>0</v>
      </c>
      <c r="AR2058" s="24" t="s">
        <v>161</v>
      </c>
      <c r="AT2058" s="24" t="s">
        <v>129</v>
      </c>
      <c r="AU2058" s="24" t="s">
        <v>134</v>
      </c>
      <c r="AY2058" s="24" t="s">
        <v>126</v>
      </c>
      <c r="BE2058" s="204">
        <f>IF(N2058="základní",J2058,0)</f>
        <v>0</v>
      </c>
      <c r="BF2058" s="204">
        <f>IF(N2058="snížená",J2058,0)</f>
        <v>0</v>
      </c>
      <c r="BG2058" s="204">
        <f>IF(N2058="zákl. přenesená",J2058,0)</f>
        <v>0</v>
      </c>
      <c r="BH2058" s="204">
        <f>IF(N2058="sníž. přenesená",J2058,0)</f>
        <v>0</v>
      </c>
      <c r="BI2058" s="204">
        <f>IF(N2058="nulová",J2058,0)</f>
        <v>0</v>
      </c>
      <c r="BJ2058" s="24" t="s">
        <v>134</v>
      </c>
      <c r="BK2058" s="204">
        <f>ROUND(I2058*H2058,2)</f>
        <v>0</v>
      </c>
      <c r="BL2058" s="24" t="s">
        <v>161</v>
      </c>
      <c r="BM2058" s="24" t="s">
        <v>2532</v>
      </c>
    </row>
    <row r="2059" spans="2:65" s="1" customFormat="1" ht="27">
      <c r="B2059" s="41"/>
      <c r="C2059" s="63"/>
      <c r="D2059" s="208" t="s">
        <v>135</v>
      </c>
      <c r="E2059" s="63"/>
      <c r="F2059" s="209" t="s">
        <v>2882</v>
      </c>
      <c r="G2059" s="63"/>
      <c r="H2059" s="63"/>
      <c r="I2059" s="163"/>
      <c r="J2059" s="63"/>
      <c r="K2059" s="63"/>
      <c r="L2059" s="61"/>
      <c r="M2059" s="207"/>
      <c r="N2059" s="42"/>
      <c r="O2059" s="42"/>
      <c r="P2059" s="42"/>
      <c r="Q2059" s="42"/>
      <c r="R2059" s="42"/>
      <c r="S2059" s="42"/>
      <c r="T2059" s="78"/>
      <c r="AT2059" s="24" t="s">
        <v>135</v>
      </c>
      <c r="AU2059" s="24" t="s">
        <v>134</v>
      </c>
    </row>
    <row r="2060" spans="2:65" s="1" customFormat="1" ht="54">
      <c r="B2060" s="41"/>
      <c r="C2060" s="63"/>
      <c r="D2060" s="205" t="s">
        <v>299</v>
      </c>
      <c r="E2060" s="63"/>
      <c r="F2060" s="235" t="s">
        <v>2883</v>
      </c>
      <c r="G2060" s="63"/>
      <c r="H2060" s="63"/>
      <c r="I2060" s="163"/>
      <c r="J2060" s="63"/>
      <c r="K2060" s="63"/>
      <c r="L2060" s="61"/>
      <c r="M2060" s="207"/>
      <c r="N2060" s="42"/>
      <c r="O2060" s="42"/>
      <c r="P2060" s="42"/>
      <c r="Q2060" s="42"/>
      <c r="R2060" s="42"/>
      <c r="S2060" s="42"/>
      <c r="T2060" s="78"/>
      <c r="AT2060" s="24" t="s">
        <v>299</v>
      </c>
      <c r="AU2060" s="24" t="s">
        <v>134</v>
      </c>
    </row>
    <row r="2061" spans="2:65" s="1" customFormat="1" ht="22.5" customHeight="1">
      <c r="B2061" s="41"/>
      <c r="C2061" s="251" t="s">
        <v>1635</v>
      </c>
      <c r="D2061" s="251" t="s">
        <v>391</v>
      </c>
      <c r="E2061" s="252" t="s">
        <v>2884</v>
      </c>
      <c r="F2061" s="253" t="s">
        <v>2885</v>
      </c>
      <c r="G2061" s="254" t="s">
        <v>308</v>
      </c>
      <c r="H2061" s="255">
        <v>0.94499999999999995</v>
      </c>
      <c r="I2061" s="256"/>
      <c r="J2061" s="257">
        <f>ROUND(I2061*H2061,2)</f>
        <v>0</v>
      </c>
      <c r="K2061" s="253" t="s">
        <v>160</v>
      </c>
      <c r="L2061" s="258"/>
      <c r="M2061" s="259" t="s">
        <v>21</v>
      </c>
      <c r="N2061" s="260" t="s">
        <v>42</v>
      </c>
      <c r="O2061" s="42"/>
      <c r="P2061" s="202">
        <f>O2061*H2061</f>
        <v>0</v>
      </c>
      <c r="Q2061" s="202">
        <v>0</v>
      </c>
      <c r="R2061" s="202">
        <f>Q2061*H2061</f>
        <v>0</v>
      </c>
      <c r="S2061" s="202">
        <v>0</v>
      </c>
      <c r="T2061" s="203">
        <f>S2061*H2061</f>
        <v>0</v>
      </c>
      <c r="AR2061" s="24" t="s">
        <v>361</v>
      </c>
      <c r="AT2061" s="24" t="s">
        <v>391</v>
      </c>
      <c r="AU2061" s="24" t="s">
        <v>134</v>
      </c>
      <c r="AY2061" s="24" t="s">
        <v>126</v>
      </c>
      <c r="BE2061" s="204">
        <f>IF(N2061="základní",J2061,0)</f>
        <v>0</v>
      </c>
      <c r="BF2061" s="204">
        <f>IF(N2061="snížená",J2061,0)</f>
        <v>0</v>
      </c>
      <c r="BG2061" s="204">
        <f>IF(N2061="zákl. přenesená",J2061,0)</f>
        <v>0</v>
      </c>
      <c r="BH2061" s="204">
        <f>IF(N2061="sníž. přenesená",J2061,0)</f>
        <v>0</v>
      </c>
      <c r="BI2061" s="204">
        <f>IF(N2061="nulová",J2061,0)</f>
        <v>0</v>
      </c>
      <c r="BJ2061" s="24" t="s">
        <v>134</v>
      </c>
      <c r="BK2061" s="204">
        <f>ROUND(I2061*H2061,2)</f>
        <v>0</v>
      </c>
      <c r="BL2061" s="24" t="s">
        <v>161</v>
      </c>
      <c r="BM2061" s="24" t="s">
        <v>2537</v>
      </c>
    </row>
    <row r="2062" spans="2:65" s="1" customFormat="1" ht="27">
      <c r="B2062" s="41"/>
      <c r="C2062" s="63"/>
      <c r="D2062" s="205" t="s">
        <v>135</v>
      </c>
      <c r="E2062" s="63"/>
      <c r="F2062" s="206" t="s">
        <v>2887</v>
      </c>
      <c r="G2062" s="63"/>
      <c r="H2062" s="63"/>
      <c r="I2062" s="163"/>
      <c r="J2062" s="63"/>
      <c r="K2062" s="63"/>
      <c r="L2062" s="61"/>
      <c r="M2062" s="207"/>
      <c r="N2062" s="42"/>
      <c r="O2062" s="42"/>
      <c r="P2062" s="42"/>
      <c r="Q2062" s="42"/>
      <c r="R2062" s="42"/>
      <c r="S2062" s="42"/>
      <c r="T2062" s="78"/>
      <c r="AT2062" s="24" t="s">
        <v>135</v>
      </c>
      <c r="AU2062" s="24" t="s">
        <v>134</v>
      </c>
    </row>
    <row r="2063" spans="2:65" s="1" customFormat="1" ht="31.5" customHeight="1">
      <c r="B2063" s="41"/>
      <c r="C2063" s="193" t="s">
        <v>2539</v>
      </c>
      <c r="D2063" s="193" t="s">
        <v>129</v>
      </c>
      <c r="E2063" s="194" t="s">
        <v>7741</v>
      </c>
      <c r="F2063" s="195" t="s">
        <v>7742</v>
      </c>
      <c r="G2063" s="196" t="s">
        <v>169</v>
      </c>
      <c r="H2063" s="197">
        <v>201.006</v>
      </c>
      <c r="I2063" s="198"/>
      <c r="J2063" s="199">
        <f>ROUND(I2063*H2063,2)</f>
        <v>0</v>
      </c>
      <c r="K2063" s="195" t="s">
        <v>160</v>
      </c>
      <c r="L2063" s="61"/>
      <c r="M2063" s="200" t="s">
        <v>21</v>
      </c>
      <c r="N2063" s="201" t="s">
        <v>42</v>
      </c>
      <c r="O2063" s="42"/>
      <c r="P2063" s="202">
        <f>O2063*H2063</f>
        <v>0</v>
      </c>
      <c r="Q2063" s="202">
        <v>0</v>
      </c>
      <c r="R2063" s="202">
        <f>Q2063*H2063</f>
        <v>0</v>
      </c>
      <c r="S2063" s="202">
        <v>0</v>
      </c>
      <c r="T2063" s="203">
        <f>S2063*H2063</f>
        <v>0</v>
      </c>
      <c r="AR2063" s="24" t="s">
        <v>161</v>
      </c>
      <c r="AT2063" s="24" t="s">
        <v>129</v>
      </c>
      <c r="AU2063" s="24" t="s">
        <v>134</v>
      </c>
      <c r="AY2063" s="24" t="s">
        <v>126</v>
      </c>
      <c r="BE2063" s="204">
        <f>IF(N2063="základní",J2063,0)</f>
        <v>0</v>
      </c>
      <c r="BF2063" s="204">
        <f>IF(N2063="snížená",J2063,0)</f>
        <v>0</v>
      </c>
      <c r="BG2063" s="204">
        <f>IF(N2063="zákl. přenesená",J2063,0)</f>
        <v>0</v>
      </c>
      <c r="BH2063" s="204">
        <f>IF(N2063="sníž. přenesená",J2063,0)</f>
        <v>0</v>
      </c>
      <c r="BI2063" s="204">
        <f>IF(N2063="nulová",J2063,0)</f>
        <v>0</v>
      </c>
      <c r="BJ2063" s="24" t="s">
        <v>134</v>
      </c>
      <c r="BK2063" s="204">
        <f>ROUND(I2063*H2063,2)</f>
        <v>0</v>
      </c>
      <c r="BL2063" s="24" t="s">
        <v>161</v>
      </c>
      <c r="BM2063" s="24" t="s">
        <v>2542</v>
      </c>
    </row>
    <row r="2064" spans="2:65" s="1" customFormat="1" ht="27">
      <c r="B2064" s="41"/>
      <c r="C2064" s="63"/>
      <c r="D2064" s="208" t="s">
        <v>135</v>
      </c>
      <c r="E2064" s="63"/>
      <c r="F2064" s="209" t="s">
        <v>7743</v>
      </c>
      <c r="G2064" s="63"/>
      <c r="H2064" s="63"/>
      <c r="I2064" s="163"/>
      <c r="J2064" s="63"/>
      <c r="K2064" s="63"/>
      <c r="L2064" s="61"/>
      <c r="M2064" s="207"/>
      <c r="N2064" s="42"/>
      <c r="O2064" s="42"/>
      <c r="P2064" s="42"/>
      <c r="Q2064" s="42"/>
      <c r="R2064" s="42"/>
      <c r="S2064" s="42"/>
      <c r="T2064" s="78"/>
      <c r="AT2064" s="24" t="s">
        <v>135</v>
      </c>
      <c r="AU2064" s="24" t="s">
        <v>134</v>
      </c>
    </row>
    <row r="2065" spans="2:65" s="1" customFormat="1" ht="54">
      <c r="B2065" s="41"/>
      <c r="C2065" s="63"/>
      <c r="D2065" s="205" t="s">
        <v>299</v>
      </c>
      <c r="E2065" s="63"/>
      <c r="F2065" s="235" t="s">
        <v>2883</v>
      </c>
      <c r="G2065" s="63"/>
      <c r="H2065" s="63"/>
      <c r="I2065" s="163"/>
      <c r="J2065" s="63"/>
      <c r="K2065" s="63"/>
      <c r="L2065" s="61"/>
      <c r="M2065" s="207"/>
      <c r="N2065" s="42"/>
      <c r="O2065" s="42"/>
      <c r="P2065" s="42"/>
      <c r="Q2065" s="42"/>
      <c r="R2065" s="42"/>
      <c r="S2065" s="42"/>
      <c r="T2065" s="78"/>
      <c r="AT2065" s="24" t="s">
        <v>299</v>
      </c>
      <c r="AU2065" s="24" t="s">
        <v>134</v>
      </c>
    </row>
    <row r="2066" spans="2:65" s="1" customFormat="1" ht="22.5" customHeight="1">
      <c r="B2066" s="41"/>
      <c r="C2066" s="251" t="s">
        <v>1640</v>
      </c>
      <c r="D2066" s="251" t="s">
        <v>391</v>
      </c>
      <c r="E2066" s="252" t="s">
        <v>2884</v>
      </c>
      <c r="F2066" s="253" t="s">
        <v>2885</v>
      </c>
      <c r="G2066" s="254" t="s">
        <v>308</v>
      </c>
      <c r="H2066" s="255">
        <v>7.2169999999999996</v>
      </c>
      <c r="I2066" s="256"/>
      <c r="J2066" s="257">
        <f>ROUND(I2066*H2066,2)</f>
        <v>0</v>
      </c>
      <c r="K2066" s="253" t="s">
        <v>160</v>
      </c>
      <c r="L2066" s="258"/>
      <c r="M2066" s="259" t="s">
        <v>21</v>
      </c>
      <c r="N2066" s="260" t="s">
        <v>42</v>
      </c>
      <c r="O2066" s="42"/>
      <c r="P2066" s="202">
        <f>O2066*H2066</f>
        <v>0</v>
      </c>
      <c r="Q2066" s="202">
        <v>0</v>
      </c>
      <c r="R2066" s="202">
        <f>Q2066*H2066</f>
        <v>0</v>
      </c>
      <c r="S2066" s="202">
        <v>0</v>
      </c>
      <c r="T2066" s="203">
        <f>S2066*H2066</f>
        <v>0</v>
      </c>
      <c r="AR2066" s="24" t="s">
        <v>361</v>
      </c>
      <c r="AT2066" s="24" t="s">
        <v>391</v>
      </c>
      <c r="AU2066" s="24" t="s">
        <v>134</v>
      </c>
      <c r="AY2066" s="24" t="s">
        <v>126</v>
      </c>
      <c r="BE2066" s="204">
        <f>IF(N2066="základní",J2066,0)</f>
        <v>0</v>
      </c>
      <c r="BF2066" s="204">
        <f>IF(N2066="snížená",J2066,0)</f>
        <v>0</v>
      </c>
      <c r="BG2066" s="204">
        <f>IF(N2066="zákl. přenesená",J2066,0)</f>
        <v>0</v>
      </c>
      <c r="BH2066" s="204">
        <f>IF(N2066="sníž. přenesená",J2066,0)</f>
        <v>0</v>
      </c>
      <c r="BI2066" s="204">
        <f>IF(N2066="nulová",J2066,0)</f>
        <v>0</v>
      </c>
      <c r="BJ2066" s="24" t="s">
        <v>134</v>
      </c>
      <c r="BK2066" s="204">
        <f>ROUND(I2066*H2066,2)</f>
        <v>0</v>
      </c>
      <c r="BL2066" s="24" t="s">
        <v>161</v>
      </c>
      <c r="BM2066" s="24" t="s">
        <v>2545</v>
      </c>
    </row>
    <row r="2067" spans="2:65" s="1" customFormat="1" ht="27">
      <c r="B2067" s="41"/>
      <c r="C2067" s="63"/>
      <c r="D2067" s="208" t="s">
        <v>135</v>
      </c>
      <c r="E2067" s="63"/>
      <c r="F2067" s="209" t="s">
        <v>2887</v>
      </c>
      <c r="G2067" s="63"/>
      <c r="H2067" s="63"/>
      <c r="I2067" s="163"/>
      <c r="J2067" s="63"/>
      <c r="K2067" s="63"/>
      <c r="L2067" s="61"/>
      <c r="M2067" s="207"/>
      <c r="N2067" s="42"/>
      <c r="O2067" s="42"/>
      <c r="P2067" s="42"/>
      <c r="Q2067" s="42"/>
      <c r="R2067" s="42"/>
      <c r="S2067" s="42"/>
      <c r="T2067" s="78"/>
      <c r="AT2067" s="24" t="s">
        <v>135</v>
      </c>
      <c r="AU2067" s="24" t="s">
        <v>134</v>
      </c>
    </row>
    <row r="2068" spans="2:65" s="11" customFormat="1" ht="13.5">
      <c r="B2068" s="210"/>
      <c r="C2068" s="211"/>
      <c r="D2068" s="208" t="s">
        <v>171</v>
      </c>
      <c r="E2068" s="212" t="s">
        <v>21</v>
      </c>
      <c r="F2068" s="213" t="s">
        <v>7744</v>
      </c>
      <c r="G2068" s="211"/>
      <c r="H2068" s="214">
        <v>5.8879999999999999</v>
      </c>
      <c r="I2068" s="215"/>
      <c r="J2068" s="211"/>
      <c r="K2068" s="211"/>
      <c r="L2068" s="216"/>
      <c r="M2068" s="217"/>
      <c r="N2068" s="218"/>
      <c r="O2068" s="218"/>
      <c r="P2068" s="218"/>
      <c r="Q2068" s="218"/>
      <c r="R2068" s="218"/>
      <c r="S2068" s="218"/>
      <c r="T2068" s="219"/>
      <c r="AT2068" s="220" t="s">
        <v>171</v>
      </c>
      <c r="AU2068" s="220" t="s">
        <v>134</v>
      </c>
      <c r="AV2068" s="11" t="s">
        <v>134</v>
      </c>
      <c r="AW2068" s="11" t="s">
        <v>33</v>
      </c>
      <c r="AX2068" s="11" t="s">
        <v>70</v>
      </c>
      <c r="AY2068" s="220" t="s">
        <v>126</v>
      </c>
    </row>
    <row r="2069" spans="2:65" s="11" customFormat="1" ht="13.5">
      <c r="B2069" s="210"/>
      <c r="C2069" s="211"/>
      <c r="D2069" s="208" t="s">
        <v>171</v>
      </c>
      <c r="E2069" s="212" t="s">
        <v>21</v>
      </c>
      <c r="F2069" s="213" t="s">
        <v>7745</v>
      </c>
      <c r="G2069" s="211"/>
      <c r="H2069" s="214">
        <v>0.67300000000000004</v>
      </c>
      <c r="I2069" s="215"/>
      <c r="J2069" s="211"/>
      <c r="K2069" s="211"/>
      <c r="L2069" s="216"/>
      <c r="M2069" s="217"/>
      <c r="N2069" s="218"/>
      <c r="O2069" s="218"/>
      <c r="P2069" s="218"/>
      <c r="Q2069" s="218"/>
      <c r="R2069" s="218"/>
      <c r="S2069" s="218"/>
      <c r="T2069" s="219"/>
      <c r="AT2069" s="220" t="s">
        <v>171</v>
      </c>
      <c r="AU2069" s="220" t="s">
        <v>134</v>
      </c>
      <c r="AV2069" s="11" t="s">
        <v>134</v>
      </c>
      <c r="AW2069" s="11" t="s">
        <v>33</v>
      </c>
      <c r="AX2069" s="11" t="s">
        <v>70</v>
      </c>
      <c r="AY2069" s="220" t="s">
        <v>126</v>
      </c>
    </row>
    <row r="2070" spans="2:65" s="12" customFormat="1" ht="13.5">
      <c r="B2070" s="221"/>
      <c r="C2070" s="222"/>
      <c r="D2070" s="208" t="s">
        <v>171</v>
      </c>
      <c r="E2070" s="223" t="s">
        <v>21</v>
      </c>
      <c r="F2070" s="224" t="s">
        <v>174</v>
      </c>
      <c r="G2070" s="222"/>
      <c r="H2070" s="225">
        <v>6.5609999999999999</v>
      </c>
      <c r="I2070" s="226"/>
      <c r="J2070" s="222"/>
      <c r="K2070" s="222"/>
      <c r="L2070" s="227"/>
      <c r="M2070" s="228"/>
      <c r="N2070" s="229"/>
      <c r="O2070" s="229"/>
      <c r="P2070" s="229"/>
      <c r="Q2070" s="229"/>
      <c r="R2070" s="229"/>
      <c r="S2070" s="229"/>
      <c r="T2070" s="230"/>
      <c r="AT2070" s="231" t="s">
        <v>171</v>
      </c>
      <c r="AU2070" s="231" t="s">
        <v>134</v>
      </c>
      <c r="AV2070" s="12" t="s">
        <v>133</v>
      </c>
      <c r="AW2070" s="12" t="s">
        <v>33</v>
      </c>
      <c r="AX2070" s="12" t="s">
        <v>70</v>
      </c>
      <c r="AY2070" s="231" t="s">
        <v>126</v>
      </c>
    </row>
    <row r="2071" spans="2:65" s="11" customFormat="1" ht="13.5">
      <c r="B2071" s="210"/>
      <c r="C2071" s="211"/>
      <c r="D2071" s="208" t="s">
        <v>171</v>
      </c>
      <c r="E2071" s="212" t="s">
        <v>21</v>
      </c>
      <c r="F2071" s="213" t="s">
        <v>7746</v>
      </c>
      <c r="G2071" s="211"/>
      <c r="H2071" s="214">
        <v>7.2169999999999996</v>
      </c>
      <c r="I2071" s="215"/>
      <c r="J2071" s="211"/>
      <c r="K2071" s="211"/>
      <c r="L2071" s="216"/>
      <c r="M2071" s="217"/>
      <c r="N2071" s="218"/>
      <c r="O2071" s="218"/>
      <c r="P2071" s="218"/>
      <c r="Q2071" s="218"/>
      <c r="R2071" s="218"/>
      <c r="S2071" s="218"/>
      <c r="T2071" s="219"/>
      <c r="AT2071" s="220" t="s">
        <v>171</v>
      </c>
      <c r="AU2071" s="220" t="s">
        <v>134</v>
      </c>
      <c r="AV2071" s="11" t="s">
        <v>134</v>
      </c>
      <c r="AW2071" s="11" t="s">
        <v>33</v>
      </c>
      <c r="AX2071" s="11" t="s">
        <v>70</v>
      </c>
      <c r="AY2071" s="220" t="s">
        <v>126</v>
      </c>
    </row>
    <row r="2072" spans="2:65" s="12" customFormat="1" ht="13.5">
      <c r="B2072" s="221"/>
      <c r="C2072" s="222"/>
      <c r="D2072" s="205" t="s">
        <v>171</v>
      </c>
      <c r="E2072" s="248" t="s">
        <v>21</v>
      </c>
      <c r="F2072" s="249" t="s">
        <v>174</v>
      </c>
      <c r="G2072" s="222"/>
      <c r="H2072" s="250">
        <v>7.2169999999999996</v>
      </c>
      <c r="I2072" s="226"/>
      <c r="J2072" s="222"/>
      <c r="K2072" s="222"/>
      <c r="L2072" s="227"/>
      <c r="M2072" s="228"/>
      <c r="N2072" s="229"/>
      <c r="O2072" s="229"/>
      <c r="P2072" s="229"/>
      <c r="Q2072" s="229"/>
      <c r="R2072" s="229"/>
      <c r="S2072" s="229"/>
      <c r="T2072" s="230"/>
      <c r="AT2072" s="231" t="s">
        <v>171</v>
      </c>
      <c r="AU2072" s="231" t="s">
        <v>134</v>
      </c>
      <c r="AV2072" s="12" t="s">
        <v>133</v>
      </c>
      <c r="AW2072" s="12" t="s">
        <v>33</v>
      </c>
      <c r="AX2072" s="12" t="s">
        <v>78</v>
      </c>
      <c r="AY2072" s="231" t="s">
        <v>126</v>
      </c>
    </row>
    <row r="2073" spans="2:65" s="1" customFormat="1" ht="22.5" customHeight="1">
      <c r="B2073" s="41"/>
      <c r="C2073" s="193" t="s">
        <v>2546</v>
      </c>
      <c r="D2073" s="193" t="s">
        <v>129</v>
      </c>
      <c r="E2073" s="194" t="s">
        <v>2892</v>
      </c>
      <c r="F2073" s="195" t="s">
        <v>2893</v>
      </c>
      <c r="G2073" s="196" t="s">
        <v>400</v>
      </c>
      <c r="H2073" s="197">
        <v>161.767</v>
      </c>
      <c r="I2073" s="198"/>
      <c r="J2073" s="199">
        <f>ROUND(I2073*H2073,2)</f>
        <v>0</v>
      </c>
      <c r="K2073" s="195" t="s">
        <v>160</v>
      </c>
      <c r="L2073" s="61"/>
      <c r="M2073" s="200" t="s">
        <v>21</v>
      </c>
      <c r="N2073" s="201" t="s">
        <v>42</v>
      </c>
      <c r="O2073" s="42"/>
      <c r="P2073" s="202">
        <f>O2073*H2073</f>
        <v>0</v>
      </c>
      <c r="Q2073" s="202">
        <v>0</v>
      </c>
      <c r="R2073" s="202">
        <f>Q2073*H2073</f>
        <v>0</v>
      </c>
      <c r="S2073" s="202">
        <v>0</v>
      </c>
      <c r="T2073" s="203">
        <f>S2073*H2073</f>
        <v>0</v>
      </c>
      <c r="AR2073" s="24" t="s">
        <v>161</v>
      </c>
      <c r="AT2073" s="24" t="s">
        <v>129</v>
      </c>
      <c r="AU2073" s="24" t="s">
        <v>134</v>
      </c>
      <c r="AY2073" s="24" t="s">
        <v>126</v>
      </c>
      <c r="BE2073" s="204">
        <f>IF(N2073="základní",J2073,0)</f>
        <v>0</v>
      </c>
      <c r="BF2073" s="204">
        <f>IF(N2073="snížená",J2073,0)</f>
        <v>0</v>
      </c>
      <c r="BG2073" s="204">
        <f>IF(N2073="zákl. přenesená",J2073,0)</f>
        <v>0</v>
      </c>
      <c r="BH2073" s="204">
        <f>IF(N2073="sníž. přenesená",J2073,0)</f>
        <v>0</v>
      </c>
      <c r="BI2073" s="204">
        <f>IF(N2073="nulová",J2073,0)</f>
        <v>0</v>
      </c>
      <c r="BJ2073" s="24" t="s">
        <v>134</v>
      </c>
      <c r="BK2073" s="204">
        <f>ROUND(I2073*H2073,2)</f>
        <v>0</v>
      </c>
      <c r="BL2073" s="24" t="s">
        <v>161</v>
      </c>
      <c r="BM2073" s="24" t="s">
        <v>2549</v>
      </c>
    </row>
    <row r="2074" spans="2:65" s="1" customFormat="1" ht="27">
      <c r="B2074" s="41"/>
      <c r="C2074" s="63"/>
      <c r="D2074" s="208" t="s">
        <v>135</v>
      </c>
      <c r="E2074" s="63"/>
      <c r="F2074" s="209" t="s">
        <v>2895</v>
      </c>
      <c r="G2074" s="63"/>
      <c r="H2074" s="63"/>
      <c r="I2074" s="163"/>
      <c r="J2074" s="63"/>
      <c r="K2074" s="63"/>
      <c r="L2074" s="61"/>
      <c r="M2074" s="207"/>
      <c r="N2074" s="42"/>
      <c r="O2074" s="42"/>
      <c r="P2074" s="42"/>
      <c r="Q2074" s="42"/>
      <c r="R2074" s="42"/>
      <c r="S2074" s="42"/>
      <c r="T2074" s="78"/>
      <c r="AT2074" s="24" t="s">
        <v>135</v>
      </c>
      <c r="AU2074" s="24" t="s">
        <v>134</v>
      </c>
    </row>
    <row r="2075" spans="2:65" s="1" customFormat="1" ht="54">
      <c r="B2075" s="41"/>
      <c r="C2075" s="63"/>
      <c r="D2075" s="205" t="s">
        <v>299</v>
      </c>
      <c r="E2075" s="63"/>
      <c r="F2075" s="235" t="s">
        <v>2896</v>
      </c>
      <c r="G2075" s="63"/>
      <c r="H2075" s="63"/>
      <c r="I2075" s="163"/>
      <c r="J2075" s="63"/>
      <c r="K2075" s="63"/>
      <c r="L2075" s="61"/>
      <c r="M2075" s="207"/>
      <c r="N2075" s="42"/>
      <c r="O2075" s="42"/>
      <c r="P2075" s="42"/>
      <c r="Q2075" s="42"/>
      <c r="R2075" s="42"/>
      <c r="S2075" s="42"/>
      <c r="T2075" s="78"/>
      <c r="AT2075" s="24" t="s">
        <v>299</v>
      </c>
      <c r="AU2075" s="24" t="s">
        <v>134</v>
      </c>
    </row>
    <row r="2076" spans="2:65" s="1" customFormat="1" ht="22.5" customHeight="1">
      <c r="B2076" s="41"/>
      <c r="C2076" s="251" t="s">
        <v>1644</v>
      </c>
      <c r="D2076" s="251" t="s">
        <v>391</v>
      </c>
      <c r="E2076" s="252" t="s">
        <v>2897</v>
      </c>
      <c r="F2076" s="253" t="s">
        <v>2898</v>
      </c>
      <c r="G2076" s="254" t="s">
        <v>308</v>
      </c>
      <c r="H2076" s="255">
        <v>0.38200000000000001</v>
      </c>
      <c r="I2076" s="256"/>
      <c r="J2076" s="257">
        <f>ROUND(I2076*H2076,2)</f>
        <v>0</v>
      </c>
      <c r="K2076" s="253" t="s">
        <v>160</v>
      </c>
      <c r="L2076" s="258"/>
      <c r="M2076" s="259" t="s">
        <v>21</v>
      </c>
      <c r="N2076" s="260" t="s">
        <v>42</v>
      </c>
      <c r="O2076" s="42"/>
      <c r="P2076" s="202">
        <f>O2076*H2076</f>
        <v>0</v>
      </c>
      <c r="Q2076" s="202">
        <v>0</v>
      </c>
      <c r="R2076" s="202">
        <f>Q2076*H2076</f>
        <v>0</v>
      </c>
      <c r="S2076" s="202">
        <v>0</v>
      </c>
      <c r="T2076" s="203">
        <f>S2076*H2076</f>
        <v>0</v>
      </c>
      <c r="AR2076" s="24" t="s">
        <v>361</v>
      </c>
      <c r="AT2076" s="24" t="s">
        <v>391</v>
      </c>
      <c r="AU2076" s="24" t="s">
        <v>134</v>
      </c>
      <c r="AY2076" s="24" t="s">
        <v>126</v>
      </c>
      <c r="BE2076" s="204">
        <f>IF(N2076="základní",J2076,0)</f>
        <v>0</v>
      </c>
      <c r="BF2076" s="204">
        <f>IF(N2076="snížená",J2076,0)</f>
        <v>0</v>
      </c>
      <c r="BG2076" s="204">
        <f>IF(N2076="zákl. přenesená",J2076,0)</f>
        <v>0</v>
      </c>
      <c r="BH2076" s="204">
        <f>IF(N2076="sníž. přenesená",J2076,0)</f>
        <v>0</v>
      </c>
      <c r="BI2076" s="204">
        <f>IF(N2076="nulová",J2076,0)</f>
        <v>0</v>
      </c>
      <c r="BJ2076" s="24" t="s">
        <v>134</v>
      </c>
      <c r="BK2076" s="204">
        <f>ROUND(I2076*H2076,2)</f>
        <v>0</v>
      </c>
      <c r="BL2076" s="24" t="s">
        <v>161</v>
      </c>
      <c r="BM2076" s="24" t="s">
        <v>2552</v>
      </c>
    </row>
    <row r="2077" spans="2:65" s="1" customFormat="1" ht="27">
      <c r="B2077" s="41"/>
      <c r="C2077" s="63"/>
      <c r="D2077" s="205" t="s">
        <v>135</v>
      </c>
      <c r="E2077" s="63"/>
      <c r="F2077" s="206" t="s">
        <v>2900</v>
      </c>
      <c r="G2077" s="63"/>
      <c r="H2077" s="63"/>
      <c r="I2077" s="163"/>
      <c r="J2077" s="63"/>
      <c r="K2077" s="63"/>
      <c r="L2077" s="61"/>
      <c r="M2077" s="207"/>
      <c r="N2077" s="42"/>
      <c r="O2077" s="42"/>
      <c r="P2077" s="42"/>
      <c r="Q2077" s="42"/>
      <c r="R2077" s="42"/>
      <c r="S2077" s="42"/>
      <c r="T2077" s="78"/>
      <c r="AT2077" s="24" t="s">
        <v>135</v>
      </c>
      <c r="AU2077" s="24" t="s">
        <v>134</v>
      </c>
    </row>
    <row r="2078" spans="2:65" s="1" customFormat="1" ht="22.5" customHeight="1">
      <c r="B2078" s="41"/>
      <c r="C2078" s="193" t="s">
        <v>2553</v>
      </c>
      <c r="D2078" s="193" t="s">
        <v>129</v>
      </c>
      <c r="E2078" s="194" t="s">
        <v>7131</v>
      </c>
      <c r="F2078" s="195" t="s">
        <v>7132</v>
      </c>
      <c r="G2078" s="196" t="s">
        <v>400</v>
      </c>
      <c r="H2078" s="197">
        <v>63.442999999999998</v>
      </c>
      <c r="I2078" s="198"/>
      <c r="J2078" s="199">
        <f>ROUND(I2078*H2078,2)</f>
        <v>0</v>
      </c>
      <c r="K2078" s="195" t="s">
        <v>160</v>
      </c>
      <c r="L2078" s="61"/>
      <c r="M2078" s="200" t="s">
        <v>21</v>
      </c>
      <c r="N2078" s="201" t="s">
        <v>42</v>
      </c>
      <c r="O2078" s="42"/>
      <c r="P2078" s="202">
        <f>O2078*H2078</f>
        <v>0</v>
      </c>
      <c r="Q2078" s="202">
        <v>0</v>
      </c>
      <c r="R2078" s="202">
        <f>Q2078*H2078</f>
        <v>0</v>
      </c>
      <c r="S2078" s="202">
        <v>0</v>
      </c>
      <c r="T2078" s="203">
        <f>S2078*H2078</f>
        <v>0</v>
      </c>
      <c r="AR2078" s="24" t="s">
        <v>161</v>
      </c>
      <c r="AT2078" s="24" t="s">
        <v>129</v>
      </c>
      <c r="AU2078" s="24" t="s">
        <v>134</v>
      </c>
      <c r="AY2078" s="24" t="s">
        <v>126</v>
      </c>
      <c r="BE2078" s="204">
        <f>IF(N2078="základní",J2078,0)</f>
        <v>0</v>
      </c>
      <c r="BF2078" s="204">
        <f>IF(N2078="snížená",J2078,0)</f>
        <v>0</v>
      </c>
      <c r="BG2078" s="204">
        <f>IF(N2078="zákl. přenesená",J2078,0)</f>
        <v>0</v>
      </c>
      <c r="BH2078" s="204">
        <f>IF(N2078="sníž. přenesená",J2078,0)</f>
        <v>0</v>
      </c>
      <c r="BI2078" s="204">
        <f>IF(N2078="nulová",J2078,0)</f>
        <v>0</v>
      </c>
      <c r="BJ2078" s="24" t="s">
        <v>134</v>
      </c>
      <c r="BK2078" s="204">
        <f>ROUND(I2078*H2078,2)</f>
        <v>0</v>
      </c>
      <c r="BL2078" s="24" t="s">
        <v>161</v>
      </c>
      <c r="BM2078" s="24" t="s">
        <v>2556</v>
      </c>
    </row>
    <row r="2079" spans="2:65" s="1" customFormat="1" ht="27">
      <c r="B2079" s="41"/>
      <c r="C2079" s="63"/>
      <c r="D2079" s="208" t="s">
        <v>135</v>
      </c>
      <c r="E2079" s="63"/>
      <c r="F2079" s="209" t="s">
        <v>7133</v>
      </c>
      <c r="G2079" s="63"/>
      <c r="H2079" s="63"/>
      <c r="I2079" s="163"/>
      <c r="J2079" s="63"/>
      <c r="K2079" s="63"/>
      <c r="L2079" s="61"/>
      <c r="M2079" s="207"/>
      <c r="N2079" s="42"/>
      <c r="O2079" s="42"/>
      <c r="P2079" s="42"/>
      <c r="Q2079" s="42"/>
      <c r="R2079" s="42"/>
      <c r="S2079" s="42"/>
      <c r="T2079" s="78"/>
      <c r="AT2079" s="24" t="s">
        <v>135</v>
      </c>
      <c r="AU2079" s="24" t="s">
        <v>134</v>
      </c>
    </row>
    <row r="2080" spans="2:65" s="11" customFormat="1" ht="13.5">
      <c r="B2080" s="210"/>
      <c r="C2080" s="211"/>
      <c r="D2080" s="208" t="s">
        <v>171</v>
      </c>
      <c r="E2080" s="212" t="s">
        <v>21</v>
      </c>
      <c r="F2080" s="213" t="s">
        <v>7482</v>
      </c>
      <c r="G2080" s="211"/>
      <c r="H2080" s="214">
        <v>29.698</v>
      </c>
      <c r="I2080" s="215"/>
      <c r="J2080" s="211"/>
      <c r="K2080" s="211"/>
      <c r="L2080" s="216"/>
      <c r="M2080" s="217"/>
      <c r="N2080" s="218"/>
      <c r="O2080" s="218"/>
      <c r="P2080" s="218"/>
      <c r="Q2080" s="218"/>
      <c r="R2080" s="218"/>
      <c r="S2080" s="218"/>
      <c r="T2080" s="219"/>
      <c r="AT2080" s="220" t="s">
        <v>171</v>
      </c>
      <c r="AU2080" s="220" t="s">
        <v>134</v>
      </c>
      <c r="AV2080" s="11" t="s">
        <v>134</v>
      </c>
      <c r="AW2080" s="11" t="s">
        <v>33</v>
      </c>
      <c r="AX2080" s="11" t="s">
        <v>70</v>
      </c>
      <c r="AY2080" s="220" t="s">
        <v>126</v>
      </c>
    </row>
    <row r="2081" spans="2:65" s="11" customFormat="1" ht="13.5">
      <c r="B2081" s="210"/>
      <c r="C2081" s="211"/>
      <c r="D2081" s="208" t="s">
        <v>171</v>
      </c>
      <c r="E2081" s="212" t="s">
        <v>21</v>
      </c>
      <c r="F2081" s="213" t="s">
        <v>7483</v>
      </c>
      <c r="G2081" s="211"/>
      <c r="H2081" s="214">
        <v>33.744999999999997</v>
      </c>
      <c r="I2081" s="215"/>
      <c r="J2081" s="211"/>
      <c r="K2081" s="211"/>
      <c r="L2081" s="216"/>
      <c r="M2081" s="217"/>
      <c r="N2081" s="218"/>
      <c r="O2081" s="218"/>
      <c r="P2081" s="218"/>
      <c r="Q2081" s="218"/>
      <c r="R2081" s="218"/>
      <c r="S2081" s="218"/>
      <c r="T2081" s="219"/>
      <c r="AT2081" s="220" t="s">
        <v>171</v>
      </c>
      <c r="AU2081" s="220" t="s">
        <v>134</v>
      </c>
      <c r="AV2081" s="11" t="s">
        <v>134</v>
      </c>
      <c r="AW2081" s="11" t="s">
        <v>33</v>
      </c>
      <c r="AX2081" s="11" t="s">
        <v>70</v>
      </c>
      <c r="AY2081" s="220" t="s">
        <v>126</v>
      </c>
    </row>
    <row r="2082" spans="2:65" s="12" customFormat="1" ht="13.5">
      <c r="B2082" s="221"/>
      <c r="C2082" s="222"/>
      <c r="D2082" s="205" t="s">
        <v>171</v>
      </c>
      <c r="E2082" s="248" t="s">
        <v>21</v>
      </c>
      <c r="F2082" s="249" t="s">
        <v>174</v>
      </c>
      <c r="G2082" s="222"/>
      <c r="H2082" s="250">
        <v>63.442999999999998</v>
      </c>
      <c r="I2082" s="226"/>
      <c r="J2082" s="222"/>
      <c r="K2082" s="222"/>
      <c r="L2082" s="227"/>
      <c r="M2082" s="228"/>
      <c r="N2082" s="229"/>
      <c r="O2082" s="229"/>
      <c r="P2082" s="229"/>
      <c r="Q2082" s="229"/>
      <c r="R2082" s="229"/>
      <c r="S2082" s="229"/>
      <c r="T2082" s="230"/>
      <c r="AT2082" s="231" t="s">
        <v>171</v>
      </c>
      <c r="AU2082" s="231" t="s">
        <v>134</v>
      </c>
      <c r="AV2082" s="12" t="s">
        <v>133</v>
      </c>
      <c r="AW2082" s="12" t="s">
        <v>33</v>
      </c>
      <c r="AX2082" s="12" t="s">
        <v>78</v>
      </c>
      <c r="AY2082" s="231" t="s">
        <v>126</v>
      </c>
    </row>
    <row r="2083" spans="2:65" s="1" customFormat="1" ht="22.5" customHeight="1">
      <c r="B2083" s="41"/>
      <c r="C2083" s="193" t="s">
        <v>1648</v>
      </c>
      <c r="D2083" s="193" t="s">
        <v>129</v>
      </c>
      <c r="E2083" s="194" t="s">
        <v>7747</v>
      </c>
      <c r="F2083" s="195" t="s">
        <v>7748</v>
      </c>
      <c r="G2083" s="196" t="s">
        <v>400</v>
      </c>
      <c r="H2083" s="197">
        <v>63.442999999999998</v>
      </c>
      <c r="I2083" s="198"/>
      <c r="J2083" s="199">
        <f>ROUND(I2083*H2083,2)</f>
        <v>0</v>
      </c>
      <c r="K2083" s="195" t="s">
        <v>160</v>
      </c>
      <c r="L2083" s="61"/>
      <c r="M2083" s="200" t="s">
        <v>21</v>
      </c>
      <c r="N2083" s="201" t="s">
        <v>42</v>
      </c>
      <c r="O2083" s="42"/>
      <c r="P2083" s="202">
        <f>O2083*H2083</f>
        <v>0</v>
      </c>
      <c r="Q2083" s="202">
        <v>0</v>
      </c>
      <c r="R2083" s="202">
        <f>Q2083*H2083</f>
        <v>0</v>
      </c>
      <c r="S2083" s="202">
        <v>0</v>
      </c>
      <c r="T2083" s="203">
        <f>S2083*H2083</f>
        <v>0</v>
      </c>
      <c r="AR2083" s="24" t="s">
        <v>161</v>
      </c>
      <c r="AT2083" s="24" t="s">
        <v>129</v>
      </c>
      <c r="AU2083" s="24" t="s">
        <v>134</v>
      </c>
      <c r="AY2083" s="24" t="s">
        <v>126</v>
      </c>
      <c r="BE2083" s="204">
        <f>IF(N2083="základní",J2083,0)</f>
        <v>0</v>
      </c>
      <c r="BF2083" s="204">
        <f>IF(N2083="snížená",J2083,0)</f>
        <v>0</v>
      </c>
      <c r="BG2083" s="204">
        <f>IF(N2083="zákl. přenesená",J2083,0)</f>
        <v>0</v>
      </c>
      <c r="BH2083" s="204">
        <f>IF(N2083="sníž. přenesená",J2083,0)</f>
        <v>0</v>
      </c>
      <c r="BI2083" s="204">
        <f>IF(N2083="nulová",J2083,0)</f>
        <v>0</v>
      </c>
      <c r="BJ2083" s="24" t="s">
        <v>134</v>
      </c>
      <c r="BK2083" s="204">
        <f>ROUND(I2083*H2083,2)</f>
        <v>0</v>
      </c>
      <c r="BL2083" s="24" t="s">
        <v>161</v>
      </c>
      <c r="BM2083" s="24" t="s">
        <v>2559</v>
      </c>
    </row>
    <row r="2084" spans="2:65" s="1" customFormat="1" ht="27">
      <c r="B2084" s="41"/>
      <c r="C2084" s="63"/>
      <c r="D2084" s="208" t="s">
        <v>135</v>
      </c>
      <c r="E2084" s="63"/>
      <c r="F2084" s="209" t="s">
        <v>7749</v>
      </c>
      <c r="G2084" s="63"/>
      <c r="H2084" s="63"/>
      <c r="I2084" s="163"/>
      <c r="J2084" s="63"/>
      <c r="K2084" s="63"/>
      <c r="L2084" s="61"/>
      <c r="M2084" s="207"/>
      <c r="N2084" s="42"/>
      <c r="O2084" s="42"/>
      <c r="P2084" s="42"/>
      <c r="Q2084" s="42"/>
      <c r="R2084" s="42"/>
      <c r="S2084" s="42"/>
      <c r="T2084" s="78"/>
      <c r="AT2084" s="24" t="s">
        <v>135</v>
      </c>
      <c r="AU2084" s="24" t="s">
        <v>134</v>
      </c>
    </row>
    <row r="2085" spans="2:65" s="11" customFormat="1" ht="13.5">
      <c r="B2085" s="210"/>
      <c r="C2085" s="211"/>
      <c r="D2085" s="208" t="s">
        <v>171</v>
      </c>
      <c r="E2085" s="212" t="s">
        <v>21</v>
      </c>
      <c r="F2085" s="213" t="s">
        <v>7482</v>
      </c>
      <c r="G2085" s="211"/>
      <c r="H2085" s="214">
        <v>29.698</v>
      </c>
      <c r="I2085" s="215"/>
      <c r="J2085" s="211"/>
      <c r="K2085" s="211"/>
      <c r="L2085" s="216"/>
      <c r="M2085" s="217"/>
      <c r="N2085" s="218"/>
      <c r="O2085" s="218"/>
      <c r="P2085" s="218"/>
      <c r="Q2085" s="218"/>
      <c r="R2085" s="218"/>
      <c r="S2085" s="218"/>
      <c r="T2085" s="219"/>
      <c r="AT2085" s="220" t="s">
        <v>171</v>
      </c>
      <c r="AU2085" s="220" t="s">
        <v>134</v>
      </c>
      <c r="AV2085" s="11" t="s">
        <v>134</v>
      </c>
      <c r="AW2085" s="11" t="s">
        <v>33</v>
      </c>
      <c r="AX2085" s="11" t="s">
        <v>70</v>
      </c>
      <c r="AY2085" s="220" t="s">
        <v>126</v>
      </c>
    </row>
    <row r="2086" spans="2:65" s="11" customFormat="1" ht="13.5">
      <c r="B2086" s="210"/>
      <c r="C2086" s="211"/>
      <c r="D2086" s="208" t="s">
        <v>171</v>
      </c>
      <c r="E2086" s="212" t="s">
        <v>21</v>
      </c>
      <c r="F2086" s="213" t="s">
        <v>7483</v>
      </c>
      <c r="G2086" s="211"/>
      <c r="H2086" s="214">
        <v>33.744999999999997</v>
      </c>
      <c r="I2086" s="215"/>
      <c r="J2086" s="211"/>
      <c r="K2086" s="211"/>
      <c r="L2086" s="216"/>
      <c r="M2086" s="217"/>
      <c r="N2086" s="218"/>
      <c r="O2086" s="218"/>
      <c r="P2086" s="218"/>
      <c r="Q2086" s="218"/>
      <c r="R2086" s="218"/>
      <c r="S2086" s="218"/>
      <c r="T2086" s="219"/>
      <c r="AT2086" s="220" t="s">
        <v>171</v>
      </c>
      <c r="AU2086" s="220" t="s">
        <v>134</v>
      </c>
      <c r="AV2086" s="11" t="s">
        <v>134</v>
      </c>
      <c r="AW2086" s="11" t="s">
        <v>33</v>
      </c>
      <c r="AX2086" s="11" t="s">
        <v>70</v>
      </c>
      <c r="AY2086" s="220" t="s">
        <v>126</v>
      </c>
    </row>
    <row r="2087" spans="2:65" s="12" customFormat="1" ht="13.5">
      <c r="B2087" s="221"/>
      <c r="C2087" s="222"/>
      <c r="D2087" s="205" t="s">
        <v>171</v>
      </c>
      <c r="E2087" s="248" t="s">
        <v>21</v>
      </c>
      <c r="F2087" s="249" t="s">
        <v>174</v>
      </c>
      <c r="G2087" s="222"/>
      <c r="H2087" s="250">
        <v>63.442999999999998</v>
      </c>
      <c r="I2087" s="226"/>
      <c r="J2087" s="222"/>
      <c r="K2087" s="222"/>
      <c r="L2087" s="227"/>
      <c r="M2087" s="228"/>
      <c r="N2087" s="229"/>
      <c r="O2087" s="229"/>
      <c r="P2087" s="229"/>
      <c r="Q2087" s="229"/>
      <c r="R2087" s="229"/>
      <c r="S2087" s="229"/>
      <c r="T2087" s="230"/>
      <c r="AT2087" s="231" t="s">
        <v>171</v>
      </c>
      <c r="AU2087" s="231" t="s">
        <v>134</v>
      </c>
      <c r="AV2087" s="12" t="s">
        <v>133</v>
      </c>
      <c r="AW2087" s="12" t="s">
        <v>33</v>
      </c>
      <c r="AX2087" s="12" t="s">
        <v>78</v>
      </c>
      <c r="AY2087" s="231" t="s">
        <v>126</v>
      </c>
    </row>
    <row r="2088" spans="2:65" s="1" customFormat="1" ht="22.5" customHeight="1">
      <c r="B2088" s="41"/>
      <c r="C2088" s="193" t="s">
        <v>2560</v>
      </c>
      <c r="D2088" s="193" t="s">
        <v>129</v>
      </c>
      <c r="E2088" s="194" t="s">
        <v>7750</v>
      </c>
      <c r="F2088" s="195" t="s">
        <v>7751</v>
      </c>
      <c r="G2088" s="196" t="s">
        <v>489</v>
      </c>
      <c r="H2088" s="197">
        <v>1</v>
      </c>
      <c r="I2088" s="198"/>
      <c r="J2088" s="199">
        <f>ROUND(I2088*H2088,2)</f>
        <v>0</v>
      </c>
      <c r="K2088" s="195" t="s">
        <v>160</v>
      </c>
      <c r="L2088" s="61"/>
      <c r="M2088" s="200" t="s">
        <v>21</v>
      </c>
      <c r="N2088" s="201" t="s">
        <v>42</v>
      </c>
      <c r="O2088" s="42"/>
      <c r="P2088" s="202">
        <f>O2088*H2088</f>
        <v>0</v>
      </c>
      <c r="Q2088" s="202">
        <v>0</v>
      </c>
      <c r="R2088" s="202">
        <f>Q2088*H2088</f>
        <v>0</v>
      </c>
      <c r="S2088" s="202">
        <v>0</v>
      </c>
      <c r="T2088" s="203">
        <f>S2088*H2088</f>
        <v>0</v>
      </c>
      <c r="AR2088" s="24" t="s">
        <v>161</v>
      </c>
      <c r="AT2088" s="24" t="s">
        <v>129</v>
      </c>
      <c r="AU2088" s="24" t="s">
        <v>134</v>
      </c>
      <c r="AY2088" s="24" t="s">
        <v>126</v>
      </c>
      <c r="BE2088" s="204">
        <f>IF(N2088="základní",J2088,0)</f>
        <v>0</v>
      </c>
      <c r="BF2088" s="204">
        <f>IF(N2088="snížená",J2088,0)</f>
        <v>0</v>
      </c>
      <c r="BG2088" s="204">
        <f>IF(N2088="zákl. přenesená",J2088,0)</f>
        <v>0</v>
      </c>
      <c r="BH2088" s="204">
        <f>IF(N2088="sníž. přenesená",J2088,0)</f>
        <v>0</v>
      </c>
      <c r="BI2088" s="204">
        <f>IF(N2088="nulová",J2088,0)</f>
        <v>0</v>
      </c>
      <c r="BJ2088" s="24" t="s">
        <v>134</v>
      </c>
      <c r="BK2088" s="204">
        <f>ROUND(I2088*H2088,2)</f>
        <v>0</v>
      </c>
      <c r="BL2088" s="24" t="s">
        <v>161</v>
      </c>
      <c r="BM2088" s="24" t="s">
        <v>2563</v>
      </c>
    </row>
    <row r="2089" spans="2:65" s="1" customFormat="1" ht="13.5">
      <c r="B2089" s="41"/>
      <c r="C2089" s="63"/>
      <c r="D2089" s="208" t="s">
        <v>135</v>
      </c>
      <c r="E2089" s="63"/>
      <c r="F2089" s="209" t="s">
        <v>7752</v>
      </c>
      <c r="G2089" s="63"/>
      <c r="H2089" s="63"/>
      <c r="I2089" s="163"/>
      <c r="J2089" s="63"/>
      <c r="K2089" s="63"/>
      <c r="L2089" s="61"/>
      <c r="M2089" s="207"/>
      <c r="N2089" s="42"/>
      <c r="O2089" s="42"/>
      <c r="P2089" s="42"/>
      <c r="Q2089" s="42"/>
      <c r="R2089" s="42"/>
      <c r="S2089" s="42"/>
      <c r="T2089" s="78"/>
      <c r="AT2089" s="24" t="s">
        <v>135</v>
      </c>
      <c r="AU2089" s="24" t="s">
        <v>134</v>
      </c>
    </row>
    <row r="2090" spans="2:65" s="11" customFormat="1" ht="13.5">
      <c r="B2090" s="210"/>
      <c r="C2090" s="211"/>
      <c r="D2090" s="208" t="s">
        <v>171</v>
      </c>
      <c r="E2090" s="212" t="s">
        <v>21</v>
      </c>
      <c r="F2090" s="213" t="s">
        <v>7753</v>
      </c>
      <c r="G2090" s="211"/>
      <c r="H2090" s="214">
        <v>1</v>
      </c>
      <c r="I2090" s="215"/>
      <c r="J2090" s="211"/>
      <c r="K2090" s="211"/>
      <c r="L2090" s="216"/>
      <c r="M2090" s="217"/>
      <c r="N2090" s="218"/>
      <c r="O2090" s="218"/>
      <c r="P2090" s="218"/>
      <c r="Q2090" s="218"/>
      <c r="R2090" s="218"/>
      <c r="S2090" s="218"/>
      <c r="T2090" s="219"/>
      <c r="AT2090" s="220" t="s">
        <v>171</v>
      </c>
      <c r="AU2090" s="220" t="s">
        <v>134</v>
      </c>
      <c r="AV2090" s="11" t="s">
        <v>134</v>
      </c>
      <c r="AW2090" s="11" t="s">
        <v>33</v>
      </c>
      <c r="AX2090" s="11" t="s">
        <v>70</v>
      </c>
      <c r="AY2090" s="220" t="s">
        <v>126</v>
      </c>
    </row>
    <row r="2091" spans="2:65" s="12" customFormat="1" ht="13.5">
      <c r="B2091" s="221"/>
      <c r="C2091" s="222"/>
      <c r="D2091" s="205" t="s">
        <v>171</v>
      </c>
      <c r="E2091" s="248" t="s">
        <v>21</v>
      </c>
      <c r="F2091" s="249" t="s">
        <v>174</v>
      </c>
      <c r="G2091" s="222"/>
      <c r="H2091" s="250">
        <v>1</v>
      </c>
      <c r="I2091" s="226"/>
      <c r="J2091" s="222"/>
      <c r="K2091" s="222"/>
      <c r="L2091" s="227"/>
      <c r="M2091" s="228"/>
      <c r="N2091" s="229"/>
      <c r="O2091" s="229"/>
      <c r="P2091" s="229"/>
      <c r="Q2091" s="229"/>
      <c r="R2091" s="229"/>
      <c r="S2091" s="229"/>
      <c r="T2091" s="230"/>
      <c r="AT2091" s="231" t="s">
        <v>171</v>
      </c>
      <c r="AU2091" s="231" t="s">
        <v>134</v>
      </c>
      <c r="AV2091" s="12" t="s">
        <v>133</v>
      </c>
      <c r="AW2091" s="12" t="s">
        <v>33</v>
      </c>
      <c r="AX2091" s="12" t="s">
        <v>78</v>
      </c>
      <c r="AY2091" s="231" t="s">
        <v>126</v>
      </c>
    </row>
    <row r="2092" spans="2:65" s="1" customFormat="1" ht="22.5" customHeight="1">
      <c r="B2092" s="41"/>
      <c r="C2092" s="193" t="s">
        <v>1653</v>
      </c>
      <c r="D2092" s="193" t="s">
        <v>129</v>
      </c>
      <c r="E2092" s="194" t="s">
        <v>2912</v>
      </c>
      <c r="F2092" s="195" t="s">
        <v>2913</v>
      </c>
      <c r="G2092" s="196" t="s">
        <v>308</v>
      </c>
      <c r="H2092" s="197">
        <v>12.723000000000001</v>
      </c>
      <c r="I2092" s="198"/>
      <c r="J2092" s="199">
        <f>ROUND(I2092*H2092,2)</f>
        <v>0</v>
      </c>
      <c r="K2092" s="195" t="s">
        <v>160</v>
      </c>
      <c r="L2092" s="61"/>
      <c r="M2092" s="200" t="s">
        <v>21</v>
      </c>
      <c r="N2092" s="201" t="s">
        <v>42</v>
      </c>
      <c r="O2092" s="42"/>
      <c r="P2092" s="202">
        <f>O2092*H2092</f>
        <v>0</v>
      </c>
      <c r="Q2092" s="202">
        <v>0</v>
      </c>
      <c r="R2092" s="202">
        <f>Q2092*H2092</f>
        <v>0</v>
      </c>
      <c r="S2092" s="202">
        <v>0</v>
      </c>
      <c r="T2092" s="203">
        <f>S2092*H2092</f>
        <v>0</v>
      </c>
      <c r="AR2092" s="24" t="s">
        <v>161</v>
      </c>
      <c r="AT2092" s="24" t="s">
        <v>129</v>
      </c>
      <c r="AU2092" s="24" t="s">
        <v>134</v>
      </c>
      <c r="AY2092" s="24" t="s">
        <v>126</v>
      </c>
      <c r="BE2092" s="204">
        <f>IF(N2092="základní",J2092,0)</f>
        <v>0</v>
      </c>
      <c r="BF2092" s="204">
        <f>IF(N2092="snížená",J2092,0)</f>
        <v>0</v>
      </c>
      <c r="BG2092" s="204">
        <f>IF(N2092="zákl. přenesená",J2092,0)</f>
        <v>0</v>
      </c>
      <c r="BH2092" s="204">
        <f>IF(N2092="sníž. přenesená",J2092,0)</f>
        <v>0</v>
      </c>
      <c r="BI2092" s="204">
        <f>IF(N2092="nulová",J2092,0)</f>
        <v>0</v>
      </c>
      <c r="BJ2092" s="24" t="s">
        <v>134</v>
      </c>
      <c r="BK2092" s="204">
        <f>ROUND(I2092*H2092,2)</f>
        <v>0</v>
      </c>
      <c r="BL2092" s="24" t="s">
        <v>161</v>
      </c>
      <c r="BM2092" s="24" t="s">
        <v>2566</v>
      </c>
    </row>
    <row r="2093" spans="2:65" s="1" customFormat="1" ht="27">
      <c r="B2093" s="41"/>
      <c r="C2093" s="63"/>
      <c r="D2093" s="208" t="s">
        <v>135</v>
      </c>
      <c r="E2093" s="63"/>
      <c r="F2093" s="209" t="s">
        <v>2915</v>
      </c>
      <c r="G2093" s="63"/>
      <c r="H2093" s="63"/>
      <c r="I2093" s="163"/>
      <c r="J2093" s="63"/>
      <c r="K2093" s="63"/>
      <c r="L2093" s="61"/>
      <c r="M2093" s="207"/>
      <c r="N2093" s="42"/>
      <c r="O2093" s="42"/>
      <c r="P2093" s="42"/>
      <c r="Q2093" s="42"/>
      <c r="R2093" s="42"/>
      <c r="S2093" s="42"/>
      <c r="T2093" s="78"/>
      <c r="AT2093" s="24" t="s">
        <v>135</v>
      </c>
      <c r="AU2093" s="24" t="s">
        <v>134</v>
      </c>
    </row>
    <row r="2094" spans="2:65" s="1" customFormat="1" ht="81">
      <c r="B2094" s="41"/>
      <c r="C2094" s="63"/>
      <c r="D2094" s="205" t="s">
        <v>299</v>
      </c>
      <c r="E2094" s="63"/>
      <c r="F2094" s="235" t="s">
        <v>2916</v>
      </c>
      <c r="G2094" s="63"/>
      <c r="H2094" s="63"/>
      <c r="I2094" s="163"/>
      <c r="J2094" s="63"/>
      <c r="K2094" s="63"/>
      <c r="L2094" s="61"/>
      <c r="M2094" s="207"/>
      <c r="N2094" s="42"/>
      <c r="O2094" s="42"/>
      <c r="P2094" s="42"/>
      <c r="Q2094" s="42"/>
      <c r="R2094" s="42"/>
      <c r="S2094" s="42"/>
      <c r="T2094" s="78"/>
      <c r="AT2094" s="24" t="s">
        <v>299</v>
      </c>
      <c r="AU2094" s="24" t="s">
        <v>134</v>
      </c>
    </row>
    <row r="2095" spans="2:65" s="1" customFormat="1" ht="22.5" customHeight="1">
      <c r="B2095" s="41"/>
      <c r="C2095" s="193" t="s">
        <v>2567</v>
      </c>
      <c r="D2095" s="193" t="s">
        <v>129</v>
      </c>
      <c r="E2095" s="194" t="s">
        <v>2940</v>
      </c>
      <c r="F2095" s="195" t="s">
        <v>2941</v>
      </c>
      <c r="G2095" s="196" t="s">
        <v>380</v>
      </c>
      <c r="H2095" s="197">
        <v>5.452</v>
      </c>
      <c r="I2095" s="198"/>
      <c r="J2095" s="199">
        <f>ROUND(I2095*H2095,2)</f>
        <v>0</v>
      </c>
      <c r="K2095" s="195" t="s">
        <v>160</v>
      </c>
      <c r="L2095" s="61"/>
      <c r="M2095" s="200" t="s">
        <v>21</v>
      </c>
      <c r="N2095" s="201" t="s">
        <v>42</v>
      </c>
      <c r="O2095" s="42"/>
      <c r="P2095" s="202">
        <f>O2095*H2095</f>
        <v>0</v>
      </c>
      <c r="Q2095" s="202">
        <v>0</v>
      </c>
      <c r="R2095" s="202">
        <f>Q2095*H2095</f>
        <v>0</v>
      </c>
      <c r="S2095" s="202">
        <v>0</v>
      </c>
      <c r="T2095" s="203">
        <f>S2095*H2095</f>
        <v>0</v>
      </c>
      <c r="AR2095" s="24" t="s">
        <v>161</v>
      </c>
      <c r="AT2095" s="24" t="s">
        <v>129</v>
      </c>
      <c r="AU2095" s="24" t="s">
        <v>134</v>
      </c>
      <c r="AY2095" s="24" t="s">
        <v>126</v>
      </c>
      <c r="BE2095" s="204">
        <f>IF(N2095="základní",J2095,0)</f>
        <v>0</v>
      </c>
      <c r="BF2095" s="204">
        <f>IF(N2095="snížená",J2095,0)</f>
        <v>0</v>
      </c>
      <c r="BG2095" s="204">
        <f>IF(N2095="zákl. přenesená",J2095,0)</f>
        <v>0</v>
      </c>
      <c r="BH2095" s="204">
        <f>IF(N2095="sníž. přenesená",J2095,0)</f>
        <v>0</v>
      </c>
      <c r="BI2095" s="204">
        <f>IF(N2095="nulová",J2095,0)</f>
        <v>0</v>
      </c>
      <c r="BJ2095" s="24" t="s">
        <v>134</v>
      </c>
      <c r="BK2095" s="204">
        <f>ROUND(I2095*H2095,2)</f>
        <v>0</v>
      </c>
      <c r="BL2095" s="24" t="s">
        <v>161</v>
      </c>
      <c r="BM2095" s="24" t="s">
        <v>2570</v>
      </c>
    </row>
    <row r="2096" spans="2:65" s="1" customFormat="1" ht="27">
      <c r="B2096" s="41"/>
      <c r="C2096" s="63"/>
      <c r="D2096" s="208" t="s">
        <v>135</v>
      </c>
      <c r="E2096" s="63"/>
      <c r="F2096" s="209" t="s">
        <v>2943</v>
      </c>
      <c r="G2096" s="63"/>
      <c r="H2096" s="63"/>
      <c r="I2096" s="163"/>
      <c r="J2096" s="63"/>
      <c r="K2096" s="63"/>
      <c r="L2096" s="61"/>
      <c r="M2096" s="207"/>
      <c r="N2096" s="42"/>
      <c r="O2096" s="42"/>
      <c r="P2096" s="42"/>
      <c r="Q2096" s="42"/>
      <c r="R2096" s="42"/>
      <c r="S2096" s="42"/>
      <c r="T2096" s="78"/>
      <c r="AT2096" s="24" t="s">
        <v>135</v>
      </c>
      <c r="AU2096" s="24" t="s">
        <v>134</v>
      </c>
    </row>
    <row r="2097" spans="2:65" s="1" customFormat="1" ht="121.5">
      <c r="B2097" s="41"/>
      <c r="C2097" s="63"/>
      <c r="D2097" s="208" t="s">
        <v>299</v>
      </c>
      <c r="E2097" s="63"/>
      <c r="F2097" s="236" t="s">
        <v>1894</v>
      </c>
      <c r="G2097" s="63"/>
      <c r="H2097" s="63"/>
      <c r="I2097" s="163"/>
      <c r="J2097" s="63"/>
      <c r="K2097" s="63"/>
      <c r="L2097" s="61"/>
      <c r="M2097" s="207"/>
      <c r="N2097" s="42"/>
      <c r="O2097" s="42"/>
      <c r="P2097" s="42"/>
      <c r="Q2097" s="42"/>
      <c r="R2097" s="42"/>
      <c r="S2097" s="42"/>
      <c r="T2097" s="78"/>
      <c r="AT2097" s="24" t="s">
        <v>299</v>
      </c>
      <c r="AU2097" s="24" t="s">
        <v>134</v>
      </c>
    </row>
    <row r="2098" spans="2:65" s="10" customFormat="1" ht="29.85" customHeight="1">
      <c r="B2098" s="176"/>
      <c r="C2098" s="177"/>
      <c r="D2098" s="190" t="s">
        <v>69</v>
      </c>
      <c r="E2098" s="191" t="s">
        <v>2944</v>
      </c>
      <c r="F2098" s="191" t="s">
        <v>2945</v>
      </c>
      <c r="G2098" s="177"/>
      <c r="H2098" s="177"/>
      <c r="I2098" s="180"/>
      <c r="J2098" s="192">
        <f>BK2098</f>
        <v>0</v>
      </c>
      <c r="K2098" s="177"/>
      <c r="L2098" s="182"/>
      <c r="M2098" s="183"/>
      <c r="N2098" s="184"/>
      <c r="O2098" s="184"/>
      <c r="P2098" s="185">
        <f>SUM(P2099:P2235)</f>
        <v>0</v>
      </c>
      <c r="Q2098" s="184"/>
      <c r="R2098" s="185">
        <f>SUM(R2099:R2235)</f>
        <v>0</v>
      </c>
      <c r="S2098" s="184"/>
      <c r="T2098" s="186">
        <f>SUM(T2099:T2235)</f>
        <v>0</v>
      </c>
      <c r="AR2098" s="187" t="s">
        <v>134</v>
      </c>
      <c r="AT2098" s="188" t="s">
        <v>69</v>
      </c>
      <c r="AU2098" s="188" t="s">
        <v>78</v>
      </c>
      <c r="AY2098" s="187" t="s">
        <v>126</v>
      </c>
      <c r="BK2098" s="189">
        <f>SUM(BK2099:BK2235)</f>
        <v>0</v>
      </c>
    </row>
    <row r="2099" spans="2:65" s="1" customFormat="1" ht="31.5" customHeight="1">
      <c r="B2099" s="41"/>
      <c r="C2099" s="193" t="s">
        <v>1660</v>
      </c>
      <c r="D2099" s="193" t="s">
        <v>129</v>
      </c>
      <c r="E2099" s="194" t="s">
        <v>7754</v>
      </c>
      <c r="F2099" s="195" t="s">
        <v>7755</v>
      </c>
      <c r="G2099" s="196" t="s">
        <v>400</v>
      </c>
      <c r="H2099" s="197">
        <v>58.109000000000002</v>
      </c>
      <c r="I2099" s="198"/>
      <c r="J2099" s="199">
        <f>ROUND(I2099*H2099,2)</f>
        <v>0</v>
      </c>
      <c r="K2099" s="195" t="s">
        <v>160</v>
      </c>
      <c r="L2099" s="61"/>
      <c r="M2099" s="200" t="s">
        <v>21</v>
      </c>
      <c r="N2099" s="201" t="s">
        <v>42</v>
      </c>
      <c r="O2099" s="42"/>
      <c r="P2099" s="202">
        <f>O2099*H2099</f>
        <v>0</v>
      </c>
      <c r="Q2099" s="202">
        <v>0</v>
      </c>
      <c r="R2099" s="202">
        <f>Q2099*H2099</f>
        <v>0</v>
      </c>
      <c r="S2099" s="202">
        <v>0</v>
      </c>
      <c r="T2099" s="203">
        <f>S2099*H2099</f>
        <v>0</v>
      </c>
      <c r="AR2099" s="24" t="s">
        <v>161</v>
      </c>
      <c r="AT2099" s="24" t="s">
        <v>129</v>
      </c>
      <c r="AU2099" s="24" t="s">
        <v>134</v>
      </c>
      <c r="AY2099" s="24" t="s">
        <v>126</v>
      </c>
      <c r="BE2099" s="204">
        <f>IF(N2099="základní",J2099,0)</f>
        <v>0</v>
      </c>
      <c r="BF2099" s="204">
        <f>IF(N2099="snížená",J2099,0)</f>
        <v>0</v>
      </c>
      <c r="BG2099" s="204">
        <f>IF(N2099="zákl. přenesená",J2099,0)</f>
        <v>0</v>
      </c>
      <c r="BH2099" s="204">
        <f>IF(N2099="sníž. přenesená",J2099,0)</f>
        <v>0</v>
      </c>
      <c r="BI2099" s="204">
        <f>IF(N2099="nulová",J2099,0)</f>
        <v>0</v>
      </c>
      <c r="BJ2099" s="24" t="s">
        <v>134</v>
      </c>
      <c r="BK2099" s="204">
        <f>ROUND(I2099*H2099,2)</f>
        <v>0</v>
      </c>
      <c r="BL2099" s="24" t="s">
        <v>161</v>
      </c>
      <c r="BM2099" s="24" t="s">
        <v>2575</v>
      </c>
    </row>
    <row r="2100" spans="2:65" s="1" customFormat="1" ht="40.5">
      <c r="B2100" s="41"/>
      <c r="C2100" s="63"/>
      <c r="D2100" s="208" t="s">
        <v>135</v>
      </c>
      <c r="E2100" s="63"/>
      <c r="F2100" s="209" t="s">
        <v>7756</v>
      </c>
      <c r="G2100" s="63"/>
      <c r="H2100" s="63"/>
      <c r="I2100" s="163"/>
      <c r="J2100" s="63"/>
      <c r="K2100" s="63"/>
      <c r="L2100" s="61"/>
      <c r="M2100" s="207"/>
      <c r="N2100" s="42"/>
      <c r="O2100" s="42"/>
      <c r="P2100" s="42"/>
      <c r="Q2100" s="42"/>
      <c r="R2100" s="42"/>
      <c r="S2100" s="42"/>
      <c r="T2100" s="78"/>
      <c r="AT2100" s="24" t="s">
        <v>135</v>
      </c>
      <c r="AU2100" s="24" t="s">
        <v>134</v>
      </c>
    </row>
    <row r="2101" spans="2:65" s="1" customFormat="1" ht="135">
      <c r="B2101" s="41"/>
      <c r="C2101" s="63"/>
      <c r="D2101" s="208" t="s">
        <v>299</v>
      </c>
      <c r="E2101" s="63"/>
      <c r="F2101" s="236" t="s">
        <v>2951</v>
      </c>
      <c r="G2101" s="63"/>
      <c r="H2101" s="63"/>
      <c r="I2101" s="163"/>
      <c r="J2101" s="63"/>
      <c r="K2101" s="63"/>
      <c r="L2101" s="61"/>
      <c r="M2101" s="207"/>
      <c r="N2101" s="42"/>
      <c r="O2101" s="42"/>
      <c r="P2101" s="42"/>
      <c r="Q2101" s="42"/>
      <c r="R2101" s="42"/>
      <c r="S2101" s="42"/>
      <c r="T2101" s="78"/>
      <c r="AT2101" s="24" t="s">
        <v>299</v>
      </c>
      <c r="AU2101" s="24" t="s">
        <v>134</v>
      </c>
    </row>
    <row r="2102" spans="2:65" s="11" customFormat="1" ht="13.5">
      <c r="B2102" s="210"/>
      <c r="C2102" s="211"/>
      <c r="D2102" s="208" t="s">
        <v>171</v>
      </c>
      <c r="E2102" s="212" t="s">
        <v>21</v>
      </c>
      <c r="F2102" s="213" t="s">
        <v>7757</v>
      </c>
      <c r="G2102" s="211"/>
      <c r="H2102" s="214">
        <v>33.200000000000003</v>
      </c>
      <c r="I2102" s="215"/>
      <c r="J2102" s="211"/>
      <c r="K2102" s="211"/>
      <c r="L2102" s="216"/>
      <c r="M2102" s="217"/>
      <c r="N2102" s="218"/>
      <c r="O2102" s="218"/>
      <c r="P2102" s="218"/>
      <c r="Q2102" s="218"/>
      <c r="R2102" s="218"/>
      <c r="S2102" s="218"/>
      <c r="T2102" s="219"/>
      <c r="AT2102" s="220" t="s">
        <v>171</v>
      </c>
      <c r="AU2102" s="220" t="s">
        <v>134</v>
      </c>
      <c r="AV2102" s="11" t="s">
        <v>134</v>
      </c>
      <c r="AW2102" s="11" t="s">
        <v>33</v>
      </c>
      <c r="AX2102" s="11" t="s">
        <v>70</v>
      </c>
      <c r="AY2102" s="220" t="s">
        <v>126</v>
      </c>
    </row>
    <row r="2103" spans="2:65" s="11" customFormat="1" ht="13.5">
      <c r="B2103" s="210"/>
      <c r="C2103" s="211"/>
      <c r="D2103" s="208" t="s">
        <v>171</v>
      </c>
      <c r="E2103" s="212" t="s">
        <v>21</v>
      </c>
      <c r="F2103" s="213" t="s">
        <v>7758</v>
      </c>
      <c r="G2103" s="211"/>
      <c r="H2103" s="214">
        <v>4.95</v>
      </c>
      <c r="I2103" s="215"/>
      <c r="J2103" s="211"/>
      <c r="K2103" s="211"/>
      <c r="L2103" s="216"/>
      <c r="M2103" s="217"/>
      <c r="N2103" s="218"/>
      <c r="O2103" s="218"/>
      <c r="P2103" s="218"/>
      <c r="Q2103" s="218"/>
      <c r="R2103" s="218"/>
      <c r="S2103" s="218"/>
      <c r="T2103" s="219"/>
      <c r="AT2103" s="220" t="s">
        <v>171</v>
      </c>
      <c r="AU2103" s="220" t="s">
        <v>134</v>
      </c>
      <c r="AV2103" s="11" t="s">
        <v>134</v>
      </c>
      <c r="AW2103" s="11" t="s">
        <v>33</v>
      </c>
      <c r="AX2103" s="11" t="s">
        <v>70</v>
      </c>
      <c r="AY2103" s="220" t="s">
        <v>126</v>
      </c>
    </row>
    <row r="2104" spans="2:65" s="11" customFormat="1" ht="13.5">
      <c r="B2104" s="210"/>
      <c r="C2104" s="211"/>
      <c r="D2104" s="208" t="s">
        <v>171</v>
      </c>
      <c r="E2104" s="212" t="s">
        <v>21</v>
      </c>
      <c r="F2104" s="213" t="s">
        <v>7759</v>
      </c>
      <c r="G2104" s="211"/>
      <c r="H2104" s="214">
        <v>4.6310000000000002</v>
      </c>
      <c r="I2104" s="215"/>
      <c r="J2104" s="211"/>
      <c r="K2104" s="211"/>
      <c r="L2104" s="216"/>
      <c r="M2104" s="217"/>
      <c r="N2104" s="218"/>
      <c r="O2104" s="218"/>
      <c r="P2104" s="218"/>
      <c r="Q2104" s="218"/>
      <c r="R2104" s="218"/>
      <c r="S2104" s="218"/>
      <c r="T2104" s="219"/>
      <c r="AT2104" s="220" t="s">
        <v>171</v>
      </c>
      <c r="AU2104" s="220" t="s">
        <v>134</v>
      </c>
      <c r="AV2104" s="11" t="s">
        <v>134</v>
      </c>
      <c r="AW2104" s="11" t="s">
        <v>33</v>
      </c>
      <c r="AX2104" s="11" t="s">
        <v>70</v>
      </c>
      <c r="AY2104" s="220" t="s">
        <v>126</v>
      </c>
    </row>
    <row r="2105" spans="2:65" s="11" customFormat="1" ht="13.5">
      <c r="B2105" s="210"/>
      <c r="C2105" s="211"/>
      <c r="D2105" s="208" t="s">
        <v>171</v>
      </c>
      <c r="E2105" s="212" t="s">
        <v>21</v>
      </c>
      <c r="F2105" s="213" t="s">
        <v>7760</v>
      </c>
      <c r="G2105" s="211"/>
      <c r="H2105" s="214">
        <v>5.6429999999999998</v>
      </c>
      <c r="I2105" s="215"/>
      <c r="J2105" s="211"/>
      <c r="K2105" s="211"/>
      <c r="L2105" s="216"/>
      <c r="M2105" s="217"/>
      <c r="N2105" s="218"/>
      <c r="O2105" s="218"/>
      <c r="P2105" s="218"/>
      <c r="Q2105" s="218"/>
      <c r="R2105" s="218"/>
      <c r="S2105" s="218"/>
      <c r="T2105" s="219"/>
      <c r="AT2105" s="220" t="s">
        <v>171</v>
      </c>
      <c r="AU2105" s="220" t="s">
        <v>134</v>
      </c>
      <c r="AV2105" s="11" t="s">
        <v>134</v>
      </c>
      <c r="AW2105" s="11" t="s">
        <v>33</v>
      </c>
      <c r="AX2105" s="11" t="s">
        <v>70</v>
      </c>
      <c r="AY2105" s="220" t="s">
        <v>126</v>
      </c>
    </row>
    <row r="2106" spans="2:65" s="12" customFormat="1" ht="13.5">
      <c r="B2106" s="221"/>
      <c r="C2106" s="222"/>
      <c r="D2106" s="208" t="s">
        <v>171</v>
      </c>
      <c r="E2106" s="223" t="s">
        <v>21</v>
      </c>
      <c r="F2106" s="224" t="s">
        <v>174</v>
      </c>
      <c r="G2106" s="222"/>
      <c r="H2106" s="225">
        <v>48.423999999999999</v>
      </c>
      <c r="I2106" s="226"/>
      <c r="J2106" s="222"/>
      <c r="K2106" s="222"/>
      <c r="L2106" s="227"/>
      <c r="M2106" s="228"/>
      <c r="N2106" s="229"/>
      <c r="O2106" s="229"/>
      <c r="P2106" s="229"/>
      <c r="Q2106" s="229"/>
      <c r="R2106" s="229"/>
      <c r="S2106" s="229"/>
      <c r="T2106" s="230"/>
      <c r="AT2106" s="231" t="s">
        <v>171</v>
      </c>
      <c r="AU2106" s="231" t="s">
        <v>134</v>
      </c>
      <c r="AV2106" s="12" t="s">
        <v>133</v>
      </c>
      <c r="AW2106" s="12" t="s">
        <v>33</v>
      </c>
      <c r="AX2106" s="12" t="s">
        <v>70</v>
      </c>
      <c r="AY2106" s="231" t="s">
        <v>126</v>
      </c>
    </row>
    <row r="2107" spans="2:65" s="11" customFormat="1" ht="13.5">
      <c r="B2107" s="210"/>
      <c r="C2107" s="211"/>
      <c r="D2107" s="208" t="s">
        <v>171</v>
      </c>
      <c r="E2107" s="212" t="s">
        <v>21</v>
      </c>
      <c r="F2107" s="213" t="s">
        <v>7761</v>
      </c>
      <c r="G2107" s="211"/>
      <c r="H2107" s="214">
        <v>58.109000000000002</v>
      </c>
      <c r="I2107" s="215"/>
      <c r="J2107" s="211"/>
      <c r="K2107" s="211"/>
      <c r="L2107" s="216"/>
      <c r="M2107" s="217"/>
      <c r="N2107" s="218"/>
      <c r="O2107" s="218"/>
      <c r="P2107" s="218"/>
      <c r="Q2107" s="218"/>
      <c r="R2107" s="218"/>
      <c r="S2107" s="218"/>
      <c r="T2107" s="219"/>
      <c r="AT2107" s="220" t="s">
        <v>171</v>
      </c>
      <c r="AU2107" s="220" t="s">
        <v>134</v>
      </c>
      <c r="AV2107" s="11" t="s">
        <v>134</v>
      </c>
      <c r="AW2107" s="11" t="s">
        <v>33</v>
      </c>
      <c r="AX2107" s="11" t="s">
        <v>70</v>
      </c>
      <c r="AY2107" s="220" t="s">
        <v>126</v>
      </c>
    </row>
    <row r="2108" spans="2:65" s="12" customFormat="1" ht="13.5">
      <c r="B2108" s="221"/>
      <c r="C2108" s="222"/>
      <c r="D2108" s="205" t="s">
        <v>171</v>
      </c>
      <c r="E2108" s="248" t="s">
        <v>21</v>
      </c>
      <c r="F2108" s="249" t="s">
        <v>174</v>
      </c>
      <c r="G2108" s="222"/>
      <c r="H2108" s="250">
        <v>58.109000000000002</v>
      </c>
      <c r="I2108" s="226"/>
      <c r="J2108" s="222"/>
      <c r="K2108" s="222"/>
      <c r="L2108" s="227"/>
      <c r="M2108" s="228"/>
      <c r="N2108" s="229"/>
      <c r="O2108" s="229"/>
      <c r="P2108" s="229"/>
      <c r="Q2108" s="229"/>
      <c r="R2108" s="229"/>
      <c r="S2108" s="229"/>
      <c r="T2108" s="230"/>
      <c r="AT2108" s="231" t="s">
        <v>171</v>
      </c>
      <c r="AU2108" s="231" t="s">
        <v>134</v>
      </c>
      <c r="AV2108" s="12" t="s">
        <v>133</v>
      </c>
      <c r="AW2108" s="12" t="s">
        <v>33</v>
      </c>
      <c r="AX2108" s="12" t="s">
        <v>78</v>
      </c>
      <c r="AY2108" s="231" t="s">
        <v>126</v>
      </c>
    </row>
    <row r="2109" spans="2:65" s="1" customFormat="1" ht="22.5" customHeight="1">
      <c r="B2109" s="41"/>
      <c r="C2109" s="193" t="s">
        <v>2578</v>
      </c>
      <c r="D2109" s="193" t="s">
        <v>129</v>
      </c>
      <c r="E2109" s="194" t="s">
        <v>7762</v>
      </c>
      <c r="F2109" s="195" t="s">
        <v>7763</v>
      </c>
      <c r="G2109" s="196" t="s">
        <v>400</v>
      </c>
      <c r="H2109" s="197">
        <v>58.109000000000002</v>
      </c>
      <c r="I2109" s="198"/>
      <c r="J2109" s="199">
        <f>ROUND(I2109*H2109,2)</f>
        <v>0</v>
      </c>
      <c r="K2109" s="195" t="s">
        <v>160</v>
      </c>
      <c r="L2109" s="61"/>
      <c r="M2109" s="200" t="s">
        <v>21</v>
      </c>
      <c r="N2109" s="201" t="s">
        <v>42</v>
      </c>
      <c r="O2109" s="42"/>
      <c r="P2109" s="202">
        <f>O2109*H2109</f>
        <v>0</v>
      </c>
      <c r="Q2109" s="202">
        <v>0</v>
      </c>
      <c r="R2109" s="202">
        <f>Q2109*H2109</f>
        <v>0</v>
      </c>
      <c r="S2109" s="202">
        <v>0</v>
      </c>
      <c r="T2109" s="203">
        <f>S2109*H2109</f>
        <v>0</v>
      </c>
      <c r="AR2109" s="24" t="s">
        <v>161</v>
      </c>
      <c r="AT2109" s="24" t="s">
        <v>129</v>
      </c>
      <c r="AU2109" s="24" t="s">
        <v>134</v>
      </c>
      <c r="AY2109" s="24" t="s">
        <v>126</v>
      </c>
      <c r="BE2109" s="204">
        <f>IF(N2109="základní",J2109,0)</f>
        <v>0</v>
      </c>
      <c r="BF2109" s="204">
        <f>IF(N2109="snížená",J2109,0)</f>
        <v>0</v>
      </c>
      <c r="BG2109" s="204">
        <f>IF(N2109="zákl. přenesená",J2109,0)</f>
        <v>0</v>
      </c>
      <c r="BH2109" s="204">
        <f>IF(N2109="sníž. přenesená",J2109,0)</f>
        <v>0</v>
      </c>
      <c r="BI2109" s="204">
        <f>IF(N2109="nulová",J2109,0)</f>
        <v>0</v>
      </c>
      <c r="BJ2109" s="24" t="s">
        <v>134</v>
      </c>
      <c r="BK2109" s="204">
        <f>ROUND(I2109*H2109,2)</f>
        <v>0</v>
      </c>
      <c r="BL2109" s="24" t="s">
        <v>161</v>
      </c>
      <c r="BM2109" s="24" t="s">
        <v>2581</v>
      </c>
    </row>
    <row r="2110" spans="2:65" s="1" customFormat="1" ht="27">
      <c r="B2110" s="41"/>
      <c r="C2110" s="63"/>
      <c r="D2110" s="208" t="s">
        <v>135</v>
      </c>
      <c r="E2110" s="63"/>
      <c r="F2110" s="209" t="s">
        <v>7764</v>
      </c>
      <c r="G2110" s="63"/>
      <c r="H2110" s="63"/>
      <c r="I2110" s="163"/>
      <c r="J2110" s="63"/>
      <c r="K2110" s="63"/>
      <c r="L2110" s="61"/>
      <c r="M2110" s="207"/>
      <c r="N2110" s="42"/>
      <c r="O2110" s="42"/>
      <c r="P2110" s="42"/>
      <c r="Q2110" s="42"/>
      <c r="R2110" s="42"/>
      <c r="S2110" s="42"/>
      <c r="T2110" s="78"/>
      <c r="AT2110" s="24" t="s">
        <v>135</v>
      </c>
      <c r="AU2110" s="24" t="s">
        <v>134</v>
      </c>
    </row>
    <row r="2111" spans="2:65" s="1" customFormat="1" ht="54">
      <c r="B2111" s="41"/>
      <c r="C2111" s="63"/>
      <c r="D2111" s="205" t="s">
        <v>299</v>
      </c>
      <c r="E2111" s="63"/>
      <c r="F2111" s="235" t="s">
        <v>7765</v>
      </c>
      <c r="G2111" s="63"/>
      <c r="H2111" s="63"/>
      <c r="I2111" s="163"/>
      <c r="J2111" s="63"/>
      <c r="K2111" s="63"/>
      <c r="L2111" s="61"/>
      <c r="M2111" s="207"/>
      <c r="N2111" s="42"/>
      <c r="O2111" s="42"/>
      <c r="P2111" s="42"/>
      <c r="Q2111" s="42"/>
      <c r="R2111" s="42"/>
      <c r="S2111" s="42"/>
      <c r="T2111" s="78"/>
      <c r="AT2111" s="24" t="s">
        <v>299</v>
      </c>
      <c r="AU2111" s="24" t="s">
        <v>134</v>
      </c>
    </row>
    <row r="2112" spans="2:65" s="1" customFormat="1" ht="22.5" customHeight="1">
      <c r="B2112" s="41"/>
      <c r="C2112" s="193" t="s">
        <v>1665</v>
      </c>
      <c r="D2112" s="193" t="s">
        <v>129</v>
      </c>
      <c r="E2112" s="194" t="s">
        <v>7766</v>
      </c>
      <c r="F2112" s="195" t="s">
        <v>7767</v>
      </c>
      <c r="G2112" s="196" t="s">
        <v>400</v>
      </c>
      <c r="H2112" s="197">
        <v>108.97199999999999</v>
      </c>
      <c r="I2112" s="198"/>
      <c r="J2112" s="199">
        <f>ROUND(I2112*H2112,2)</f>
        <v>0</v>
      </c>
      <c r="K2112" s="195" t="s">
        <v>160</v>
      </c>
      <c r="L2112" s="61"/>
      <c r="M2112" s="200" t="s">
        <v>21</v>
      </c>
      <c r="N2112" s="201" t="s">
        <v>42</v>
      </c>
      <c r="O2112" s="42"/>
      <c r="P2112" s="202">
        <f>O2112*H2112</f>
        <v>0</v>
      </c>
      <c r="Q2112" s="202">
        <v>0</v>
      </c>
      <c r="R2112" s="202">
        <f>Q2112*H2112</f>
        <v>0</v>
      </c>
      <c r="S2112" s="202">
        <v>0</v>
      </c>
      <c r="T2112" s="203">
        <f>S2112*H2112</f>
        <v>0</v>
      </c>
      <c r="AR2112" s="24" t="s">
        <v>161</v>
      </c>
      <c r="AT2112" s="24" t="s">
        <v>129</v>
      </c>
      <c r="AU2112" s="24" t="s">
        <v>134</v>
      </c>
      <c r="AY2112" s="24" t="s">
        <v>126</v>
      </c>
      <c r="BE2112" s="204">
        <f>IF(N2112="základní",J2112,0)</f>
        <v>0</v>
      </c>
      <c r="BF2112" s="204">
        <f>IF(N2112="snížená",J2112,0)</f>
        <v>0</v>
      </c>
      <c r="BG2112" s="204">
        <f>IF(N2112="zákl. přenesená",J2112,0)</f>
        <v>0</v>
      </c>
      <c r="BH2112" s="204">
        <f>IF(N2112="sníž. přenesená",J2112,0)</f>
        <v>0</v>
      </c>
      <c r="BI2112" s="204">
        <f>IF(N2112="nulová",J2112,0)</f>
        <v>0</v>
      </c>
      <c r="BJ2112" s="24" t="s">
        <v>134</v>
      </c>
      <c r="BK2112" s="204">
        <f>ROUND(I2112*H2112,2)</f>
        <v>0</v>
      </c>
      <c r="BL2112" s="24" t="s">
        <v>161</v>
      </c>
      <c r="BM2112" s="24" t="s">
        <v>2585</v>
      </c>
    </row>
    <row r="2113" spans="2:51" s="1" customFormat="1" ht="27">
      <c r="B2113" s="41"/>
      <c r="C2113" s="63"/>
      <c r="D2113" s="208" t="s">
        <v>135</v>
      </c>
      <c r="E2113" s="63"/>
      <c r="F2113" s="209" t="s">
        <v>7768</v>
      </c>
      <c r="G2113" s="63"/>
      <c r="H2113" s="63"/>
      <c r="I2113" s="163"/>
      <c r="J2113" s="63"/>
      <c r="K2113" s="63"/>
      <c r="L2113" s="61"/>
      <c r="M2113" s="207"/>
      <c r="N2113" s="42"/>
      <c r="O2113" s="42"/>
      <c r="P2113" s="42"/>
      <c r="Q2113" s="42"/>
      <c r="R2113" s="42"/>
      <c r="S2113" s="42"/>
      <c r="T2113" s="78"/>
      <c r="AT2113" s="24" t="s">
        <v>135</v>
      </c>
      <c r="AU2113" s="24" t="s">
        <v>134</v>
      </c>
    </row>
    <row r="2114" spans="2:51" s="1" customFormat="1" ht="148.5">
      <c r="B2114" s="41"/>
      <c r="C2114" s="63"/>
      <c r="D2114" s="208" t="s">
        <v>299</v>
      </c>
      <c r="E2114" s="63"/>
      <c r="F2114" s="236" t="s">
        <v>3206</v>
      </c>
      <c r="G2114" s="63"/>
      <c r="H2114" s="63"/>
      <c r="I2114" s="163"/>
      <c r="J2114" s="63"/>
      <c r="K2114" s="63"/>
      <c r="L2114" s="61"/>
      <c r="M2114" s="207"/>
      <c r="N2114" s="42"/>
      <c r="O2114" s="42"/>
      <c r="P2114" s="42"/>
      <c r="Q2114" s="42"/>
      <c r="R2114" s="42"/>
      <c r="S2114" s="42"/>
      <c r="T2114" s="78"/>
      <c r="AT2114" s="24" t="s">
        <v>299</v>
      </c>
      <c r="AU2114" s="24" t="s">
        <v>134</v>
      </c>
    </row>
    <row r="2115" spans="2:51" s="11" customFormat="1" ht="13.5">
      <c r="B2115" s="210"/>
      <c r="C2115" s="211"/>
      <c r="D2115" s="208" t="s">
        <v>171</v>
      </c>
      <c r="E2115" s="212" t="s">
        <v>21</v>
      </c>
      <c r="F2115" s="213" t="s">
        <v>7769</v>
      </c>
      <c r="G2115" s="211"/>
      <c r="H2115" s="214">
        <v>1.8</v>
      </c>
      <c r="I2115" s="215"/>
      <c r="J2115" s="211"/>
      <c r="K2115" s="211"/>
      <c r="L2115" s="216"/>
      <c r="M2115" s="217"/>
      <c r="N2115" s="218"/>
      <c r="O2115" s="218"/>
      <c r="P2115" s="218"/>
      <c r="Q2115" s="218"/>
      <c r="R2115" s="218"/>
      <c r="S2115" s="218"/>
      <c r="T2115" s="219"/>
      <c r="AT2115" s="220" t="s">
        <v>171</v>
      </c>
      <c r="AU2115" s="220" t="s">
        <v>134</v>
      </c>
      <c r="AV2115" s="11" t="s">
        <v>134</v>
      </c>
      <c r="AW2115" s="11" t="s">
        <v>33</v>
      </c>
      <c r="AX2115" s="11" t="s">
        <v>70</v>
      </c>
      <c r="AY2115" s="220" t="s">
        <v>126</v>
      </c>
    </row>
    <row r="2116" spans="2:51" s="11" customFormat="1" ht="13.5">
      <c r="B2116" s="210"/>
      <c r="C2116" s="211"/>
      <c r="D2116" s="208" t="s">
        <v>171</v>
      </c>
      <c r="E2116" s="212" t="s">
        <v>21</v>
      </c>
      <c r="F2116" s="213" t="s">
        <v>7770</v>
      </c>
      <c r="G2116" s="211"/>
      <c r="H2116" s="214">
        <v>12.87</v>
      </c>
      <c r="I2116" s="215"/>
      <c r="J2116" s="211"/>
      <c r="K2116" s="211"/>
      <c r="L2116" s="216"/>
      <c r="M2116" s="217"/>
      <c r="N2116" s="218"/>
      <c r="O2116" s="218"/>
      <c r="P2116" s="218"/>
      <c r="Q2116" s="218"/>
      <c r="R2116" s="218"/>
      <c r="S2116" s="218"/>
      <c r="T2116" s="219"/>
      <c r="AT2116" s="220" t="s">
        <v>171</v>
      </c>
      <c r="AU2116" s="220" t="s">
        <v>134</v>
      </c>
      <c r="AV2116" s="11" t="s">
        <v>134</v>
      </c>
      <c r="AW2116" s="11" t="s">
        <v>33</v>
      </c>
      <c r="AX2116" s="11" t="s">
        <v>70</v>
      </c>
      <c r="AY2116" s="220" t="s">
        <v>126</v>
      </c>
    </row>
    <row r="2117" spans="2:51" s="11" customFormat="1" ht="13.5">
      <c r="B2117" s="210"/>
      <c r="C2117" s="211"/>
      <c r="D2117" s="208" t="s">
        <v>171</v>
      </c>
      <c r="E2117" s="212" t="s">
        <v>21</v>
      </c>
      <c r="F2117" s="213" t="s">
        <v>7475</v>
      </c>
      <c r="G2117" s="211"/>
      <c r="H2117" s="214">
        <v>7.44</v>
      </c>
      <c r="I2117" s="215"/>
      <c r="J2117" s="211"/>
      <c r="K2117" s="211"/>
      <c r="L2117" s="216"/>
      <c r="M2117" s="217"/>
      <c r="N2117" s="218"/>
      <c r="O2117" s="218"/>
      <c r="P2117" s="218"/>
      <c r="Q2117" s="218"/>
      <c r="R2117" s="218"/>
      <c r="S2117" s="218"/>
      <c r="T2117" s="219"/>
      <c r="AT2117" s="220" t="s">
        <v>171</v>
      </c>
      <c r="AU2117" s="220" t="s">
        <v>134</v>
      </c>
      <c r="AV2117" s="11" t="s">
        <v>134</v>
      </c>
      <c r="AW2117" s="11" t="s">
        <v>33</v>
      </c>
      <c r="AX2117" s="11" t="s">
        <v>70</v>
      </c>
      <c r="AY2117" s="220" t="s">
        <v>126</v>
      </c>
    </row>
    <row r="2118" spans="2:51" s="11" customFormat="1" ht="13.5">
      <c r="B2118" s="210"/>
      <c r="C2118" s="211"/>
      <c r="D2118" s="208" t="s">
        <v>171</v>
      </c>
      <c r="E2118" s="212" t="s">
        <v>21</v>
      </c>
      <c r="F2118" s="213" t="s">
        <v>7771</v>
      </c>
      <c r="G2118" s="211"/>
      <c r="H2118" s="214">
        <v>23.76</v>
      </c>
      <c r="I2118" s="215"/>
      <c r="J2118" s="211"/>
      <c r="K2118" s="211"/>
      <c r="L2118" s="216"/>
      <c r="M2118" s="217"/>
      <c r="N2118" s="218"/>
      <c r="O2118" s="218"/>
      <c r="P2118" s="218"/>
      <c r="Q2118" s="218"/>
      <c r="R2118" s="218"/>
      <c r="S2118" s="218"/>
      <c r="T2118" s="219"/>
      <c r="AT2118" s="220" t="s">
        <v>171</v>
      </c>
      <c r="AU2118" s="220" t="s">
        <v>134</v>
      </c>
      <c r="AV2118" s="11" t="s">
        <v>134</v>
      </c>
      <c r="AW2118" s="11" t="s">
        <v>33</v>
      </c>
      <c r="AX2118" s="11" t="s">
        <v>70</v>
      </c>
      <c r="AY2118" s="220" t="s">
        <v>126</v>
      </c>
    </row>
    <row r="2119" spans="2:51" s="11" customFormat="1" ht="13.5">
      <c r="B2119" s="210"/>
      <c r="C2119" s="211"/>
      <c r="D2119" s="208" t="s">
        <v>171</v>
      </c>
      <c r="E2119" s="212" t="s">
        <v>21</v>
      </c>
      <c r="F2119" s="213" t="s">
        <v>7772</v>
      </c>
      <c r="G2119" s="211"/>
      <c r="H2119" s="214">
        <v>3.62</v>
      </c>
      <c r="I2119" s="215"/>
      <c r="J2119" s="211"/>
      <c r="K2119" s="211"/>
      <c r="L2119" s="216"/>
      <c r="M2119" s="217"/>
      <c r="N2119" s="218"/>
      <c r="O2119" s="218"/>
      <c r="P2119" s="218"/>
      <c r="Q2119" s="218"/>
      <c r="R2119" s="218"/>
      <c r="S2119" s="218"/>
      <c r="T2119" s="219"/>
      <c r="AT2119" s="220" t="s">
        <v>171</v>
      </c>
      <c r="AU2119" s="220" t="s">
        <v>134</v>
      </c>
      <c r="AV2119" s="11" t="s">
        <v>134</v>
      </c>
      <c r="AW2119" s="11" t="s">
        <v>33</v>
      </c>
      <c r="AX2119" s="11" t="s">
        <v>70</v>
      </c>
      <c r="AY2119" s="220" t="s">
        <v>126</v>
      </c>
    </row>
    <row r="2120" spans="2:51" s="11" customFormat="1" ht="13.5">
      <c r="B2120" s="210"/>
      <c r="C2120" s="211"/>
      <c r="D2120" s="208" t="s">
        <v>171</v>
      </c>
      <c r="E2120" s="212" t="s">
        <v>21</v>
      </c>
      <c r="F2120" s="213" t="s">
        <v>7773</v>
      </c>
      <c r="G2120" s="211"/>
      <c r="H2120" s="214">
        <v>4.8</v>
      </c>
      <c r="I2120" s="215"/>
      <c r="J2120" s="211"/>
      <c r="K2120" s="211"/>
      <c r="L2120" s="216"/>
      <c r="M2120" s="217"/>
      <c r="N2120" s="218"/>
      <c r="O2120" s="218"/>
      <c r="P2120" s="218"/>
      <c r="Q2120" s="218"/>
      <c r="R2120" s="218"/>
      <c r="S2120" s="218"/>
      <c r="T2120" s="219"/>
      <c r="AT2120" s="220" t="s">
        <v>171</v>
      </c>
      <c r="AU2120" s="220" t="s">
        <v>134</v>
      </c>
      <c r="AV2120" s="11" t="s">
        <v>134</v>
      </c>
      <c r="AW2120" s="11" t="s">
        <v>33</v>
      </c>
      <c r="AX2120" s="11" t="s">
        <v>70</v>
      </c>
      <c r="AY2120" s="220" t="s">
        <v>126</v>
      </c>
    </row>
    <row r="2121" spans="2:51" s="11" customFormat="1" ht="13.5">
      <c r="B2121" s="210"/>
      <c r="C2121" s="211"/>
      <c r="D2121" s="208" t="s">
        <v>171</v>
      </c>
      <c r="E2121" s="212" t="s">
        <v>21</v>
      </c>
      <c r="F2121" s="213" t="s">
        <v>7774</v>
      </c>
      <c r="G2121" s="211"/>
      <c r="H2121" s="214">
        <v>4.84</v>
      </c>
      <c r="I2121" s="215"/>
      <c r="J2121" s="211"/>
      <c r="K2121" s="211"/>
      <c r="L2121" s="216"/>
      <c r="M2121" s="217"/>
      <c r="N2121" s="218"/>
      <c r="O2121" s="218"/>
      <c r="P2121" s="218"/>
      <c r="Q2121" s="218"/>
      <c r="R2121" s="218"/>
      <c r="S2121" s="218"/>
      <c r="T2121" s="219"/>
      <c r="AT2121" s="220" t="s">
        <v>171</v>
      </c>
      <c r="AU2121" s="220" t="s">
        <v>134</v>
      </c>
      <c r="AV2121" s="11" t="s">
        <v>134</v>
      </c>
      <c r="AW2121" s="11" t="s">
        <v>33</v>
      </c>
      <c r="AX2121" s="11" t="s">
        <v>70</v>
      </c>
      <c r="AY2121" s="220" t="s">
        <v>126</v>
      </c>
    </row>
    <row r="2122" spans="2:51" s="11" customFormat="1" ht="13.5">
      <c r="B2122" s="210"/>
      <c r="C2122" s="211"/>
      <c r="D2122" s="208" t="s">
        <v>171</v>
      </c>
      <c r="E2122" s="212" t="s">
        <v>21</v>
      </c>
      <c r="F2122" s="213" t="s">
        <v>7775</v>
      </c>
      <c r="G2122" s="211"/>
      <c r="H2122" s="214">
        <v>3.61</v>
      </c>
      <c r="I2122" s="215"/>
      <c r="J2122" s="211"/>
      <c r="K2122" s="211"/>
      <c r="L2122" s="216"/>
      <c r="M2122" s="217"/>
      <c r="N2122" s="218"/>
      <c r="O2122" s="218"/>
      <c r="P2122" s="218"/>
      <c r="Q2122" s="218"/>
      <c r="R2122" s="218"/>
      <c r="S2122" s="218"/>
      <c r="T2122" s="219"/>
      <c r="AT2122" s="220" t="s">
        <v>171</v>
      </c>
      <c r="AU2122" s="220" t="s">
        <v>134</v>
      </c>
      <c r="AV2122" s="11" t="s">
        <v>134</v>
      </c>
      <c r="AW2122" s="11" t="s">
        <v>33</v>
      </c>
      <c r="AX2122" s="11" t="s">
        <v>70</v>
      </c>
      <c r="AY2122" s="220" t="s">
        <v>126</v>
      </c>
    </row>
    <row r="2123" spans="2:51" s="11" customFormat="1" ht="13.5">
      <c r="B2123" s="210"/>
      <c r="C2123" s="211"/>
      <c r="D2123" s="208" t="s">
        <v>171</v>
      </c>
      <c r="E2123" s="212" t="s">
        <v>21</v>
      </c>
      <c r="F2123" s="213" t="s">
        <v>7776</v>
      </c>
      <c r="G2123" s="211"/>
      <c r="H2123" s="214">
        <v>1.27</v>
      </c>
      <c r="I2123" s="215"/>
      <c r="J2123" s="211"/>
      <c r="K2123" s="211"/>
      <c r="L2123" s="216"/>
      <c r="M2123" s="217"/>
      <c r="N2123" s="218"/>
      <c r="O2123" s="218"/>
      <c r="P2123" s="218"/>
      <c r="Q2123" s="218"/>
      <c r="R2123" s="218"/>
      <c r="S2123" s="218"/>
      <c r="T2123" s="219"/>
      <c r="AT2123" s="220" t="s">
        <v>171</v>
      </c>
      <c r="AU2123" s="220" t="s">
        <v>134</v>
      </c>
      <c r="AV2123" s="11" t="s">
        <v>134</v>
      </c>
      <c r="AW2123" s="11" t="s">
        <v>33</v>
      </c>
      <c r="AX2123" s="11" t="s">
        <v>70</v>
      </c>
      <c r="AY2123" s="220" t="s">
        <v>126</v>
      </c>
    </row>
    <row r="2124" spans="2:51" s="11" customFormat="1" ht="13.5">
      <c r="B2124" s="210"/>
      <c r="C2124" s="211"/>
      <c r="D2124" s="208" t="s">
        <v>171</v>
      </c>
      <c r="E2124" s="212" t="s">
        <v>21</v>
      </c>
      <c r="F2124" s="213" t="s">
        <v>7777</v>
      </c>
      <c r="G2124" s="211"/>
      <c r="H2124" s="214">
        <v>1.27</v>
      </c>
      <c r="I2124" s="215"/>
      <c r="J2124" s="211"/>
      <c r="K2124" s="211"/>
      <c r="L2124" s="216"/>
      <c r="M2124" s="217"/>
      <c r="N2124" s="218"/>
      <c r="O2124" s="218"/>
      <c r="P2124" s="218"/>
      <c r="Q2124" s="218"/>
      <c r="R2124" s="218"/>
      <c r="S2124" s="218"/>
      <c r="T2124" s="219"/>
      <c r="AT2124" s="220" t="s">
        <v>171</v>
      </c>
      <c r="AU2124" s="220" t="s">
        <v>134</v>
      </c>
      <c r="AV2124" s="11" t="s">
        <v>134</v>
      </c>
      <c r="AW2124" s="11" t="s">
        <v>33</v>
      </c>
      <c r="AX2124" s="11" t="s">
        <v>70</v>
      </c>
      <c r="AY2124" s="220" t="s">
        <v>126</v>
      </c>
    </row>
    <row r="2125" spans="2:51" s="11" customFormat="1" ht="13.5">
      <c r="B2125" s="210"/>
      <c r="C2125" s="211"/>
      <c r="D2125" s="208" t="s">
        <v>171</v>
      </c>
      <c r="E2125" s="212" t="s">
        <v>21</v>
      </c>
      <c r="F2125" s="213" t="s">
        <v>7778</v>
      </c>
      <c r="G2125" s="211"/>
      <c r="H2125" s="214">
        <v>2.64</v>
      </c>
      <c r="I2125" s="215"/>
      <c r="J2125" s="211"/>
      <c r="K2125" s="211"/>
      <c r="L2125" s="216"/>
      <c r="M2125" s="217"/>
      <c r="N2125" s="218"/>
      <c r="O2125" s="218"/>
      <c r="P2125" s="218"/>
      <c r="Q2125" s="218"/>
      <c r="R2125" s="218"/>
      <c r="S2125" s="218"/>
      <c r="T2125" s="219"/>
      <c r="AT2125" s="220" t="s">
        <v>171</v>
      </c>
      <c r="AU2125" s="220" t="s">
        <v>134</v>
      </c>
      <c r="AV2125" s="11" t="s">
        <v>134</v>
      </c>
      <c r="AW2125" s="11" t="s">
        <v>33</v>
      </c>
      <c r="AX2125" s="11" t="s">
        <v>70</v>
      </c>
      <c r="AY2125" s="220" t="s">
        <v>126</v>
      </c>
    </row>
    <row r="2126" spans="2:51" s="11" customFormat="1" ht="13.5">
      <c r="B2126" s="210"/>
      <c r="C2126" s="211"/>
      <c r="D2126" s="208" t="s">
        <v>171</v>
      </c>
      <c r="E2126" s="212" t="s">
        <v>21</v>
      </c>
      <c r="F2126" s="213" t="s">
        <v>7779</v>
      </c>
      <c r="G2126" s="211"/>
      <c r="H2126" s="214">
        <v>2.68</v>
      </c>
      <c r="I2126" s="215"/>
      <c r="J2126" s="211"/>
      <c r="K2126" s="211"/>
      <c r="L2126" s="216"/>
      <c r="M2126" s="217"/>
      <c r="N2126" s="218"/>
      <c r="O2126" s="218"/>
      <c r="P2126" s="218"/>
      <c r="Q2126" s="218"/>
      <c r="R2126" s="218"/>
      <c r="S2126" s="218"/>
      <c r="T2126" s="219"/>
      <c r="AT2126" s="220" t="s">
        <v>171</v>
      </c>
      <c r="AU2126" s="220" t="s">
        <v>134</v>
      </c>
      <c r="AV2126" s="11" t="s">
        <v>134</v>
      </c>
      <c r="AW2126" s="11" t="s">
        <v>33</v>
      </c>
      <c r="AX2126" s="11" t="s">
        <v>70</v>
      </c>
      <c r="AY2126" s="220" t="s">
        <v>126</v>
      </c>
    </row>
    <row r="2127" spans="2:51" s="11" customFormat="1" ht="13.5">
      <c r="B2127" s="210"/>
      <c r="C2127" s="211"/>
      <c r="D2127" s="208" t="s">
        <v>171</v>
      </c>
      <c r="E2127" s="212" t="s">
        <v>21</v>
      </c>
      <c r="F2127" s="213" t="s">
        <v>7780</v>
      </c>
      <c r="G2127" s="211"/>
      <c r="H2127" s="214">
        <v>3.7</v>
      </c>
      <c r="I2127" s="215"/>
      <c r="J2127" s="211"/>
      <c r="K2127" s="211"/>
      <c r="L2127" s="216"/>
      <c r="M2127" s="217"/>
      <c r="N2127" s="218"/>
      <c r="O2127" s="218"/>
      <c r="P2127" s="218"/>
      <c r="Q2127" s="218"/>
      <c r="R2127" s="218"/>
      <c r="S2127" s="218"/>
      <c r="T2127" s="219"/>
      <c r="AT2127" s="220" t="s">
        <v>171</v>
      </c>
      <c r="AU2127" s="220" t="s">
        <v>134</v>
      </c>
      <c r="AV2127" s="11" t="s">
        <v>134</v>
      </c>
      <c r="AW2127" s="11" t="s">
        <v>33</v>
      </c>
      <c r="AX2127" s="11" t="s">
        <v>70</v>
      </c>
      <c r="AY2127" s="220" t="s">
        <v>126</v>
      </c>
    </row>
    <row r="2128" spans="2:51" s="11" customFormat="1" ht="13.5">
      <c r="B2128" s="210"/>
      <c r="C2128" s="211"/>
      <c r="D2128" s="208" t="s">
        <v>171</v>
      </c>
      <c r="E2128" s="212" t="s">
        <v>21</v>
      </c>
      <c r="F2128" s="213" t="s">
        <v>7781</v>
      </c>
      <c r="G2128" s="211"/>
      <c r="H2128" s="214">
        <v>3.42</v>
      </c>
      <c r="I2128" s="215"/>
      <c r="J2128" s="211"/>
      <c r="K2128" s="211"/>
      <c r="L2128" s="216"/>
      <c r="M2128" s="217"/>
      <c r="N2128" s="218"/>
      <c r="O2128" s="218"/>
      <c r="P2128" s="218"/>
      <c r="Q2128" s="218"/>
      <c r="R2128" s="218"/>
      <c r="S2128" s="218"/>
      <c r="T2128" s="219"/>
      <c r="AT2128" s="220" t="s">
        <v>171</v>
      </c>
      <c r="AU2128" s="220" t="s">
        <v>134</v>
      </c>
      <c r="AV2128" s="11" t="s">
        <v>134</v>
      </c>
      <c r="AW2128" s="11" t="s">
        <v>33</v>
      </c>
      <c r="AX2128" s="11" t="s">
        <v>70</v>
      </c>
      <c r="AY2128" s="220" t="s">
        <v>126</v>
      </c>
    </row>
    <row r="2129" spans="2:65" s="11" customFormat="1" ht="13.5">
      <c r="B2129" s="210"/>
      <c r="C2129" s="211"/>
      <c r="D2129" s="208" t="s">
        <v>171</v>
      </c>
      <c r="E2129" s="212" t="s">
        <v>21</v>
      </c>
      <c r="F2129" s="213" t="s">
        <v>7782</v>
      </c>
      <c r="G2129" s="211"/>
      <c r="H2129" s="214">
        <v>3.42</v>
      </c>
      <c r="I2129" s="215"/>
      <c r="J2129" s="211"/>
      <c r="K2129" s="211"/>
      <c r="L2129" s="216"/>
      <c r="M2129" s="217"/>
      <c r="N2129" s="218"/>
      <c r="O2129" s="218"/>
      <c r="P2129" s="218"/>
      <c r="Q2129" s="218"/>
      <c r="R2129" s="218"/>
      <c r="S2129" s="218"/>
      <c r="T2129" s="219"/>
      <c r="AT2129" s="220" t="s">
        <v>171</v>
      </c>
      <c r="AU2129" s="220" t="s">
        <v>134</v>
      </c>
      <c r="AV2129" s="11" t="s">
        <v>134</v>
      </c>
      <c r="AW2129" s="11" t="s">
        <v>33</v>
      </c>
      <c r="AX2129" s="11" t="s">
        <v>70</v>
      </c>
      <c r="AY2129" s="220" t="s">
        <v>126</v>
      </c>
    </row>
    <row r="2130" spans="2:65" s="11" customFormat="1" ht="13.5">
      <c r="B2130" s="210"/>
      <c r="C2130" s="211"/>
      <c r="D2130" s="208" t="s">
        <v>171</v>
      </c>
      <c r="E2130" s="212" t="s">
        <v>21</v>
      </c>
      <c r="F2130" s="213" t="s">
        <v>7783</v>
      </c>
      <c r="G2130" s="211"/>
      <c r="H2130" s="214">
        <v>3.72</v>
      </c>
      <c r="I2130" s="215"/>
      <c r="J2130" s="211"/>
      <c r="K2130" s="211"/>
      <c r="L2130" s="216"/>
      <c r="M2130" s="217"/>
      <c r="N2130" s="218"/>
      <c r="O2130" s="218"/>
      <c r="P2130" s="218"/>
      <c r="Q2130" s="218"/>
      <c r="R2130" s="218"/>
      <c r="S2130" s="218"/>
      <c r="T2130" s="219"/>
      <c r="AT2130" s="220" t="s">
        <v>171</v>
      </c>
      <c r="AU2130" s="220" t="s">
        <v>134</v>
      </c>
      <c r="AV2130" s="11" t="s">
        <v>134</v>
      </c>
      <c r="AW2130" s="11" t="s">
        <v>33</v>
      </c>
      <c r="AX2130" s="11" t="s">
        <v>70</v>
      </c>
      <c r="AY2130" s="220" t="s">
        <v>126</v>
      </c>
    </row>
    <row r="2131" spans="2:65" s="11" customFormat="1" ht="13.5">
      <c r="B2131" s="210"/>
      <c r="C2131" s="211"/>
      <c r="D2131" s="208" t="s">
        <v>171</v>
      </c>
      <c r="E2131" s="212" t="s">
        <v>21</v>
      </c>
      <c r="F2131" s="213" t="s">
        <v>7784</v>
      </c>
      <c r="G2131" s="211"/>
      <c r="H2131" s="214">
        <v>3.72</v>
      </c>
      <c r="I2131" s="215"/>
      <c r="J2131" s="211"/>
      <c r="K2131" s="211"/>
      <c r="L2131" s="216"/>
      <c r="M2131" s="217"/>
      <c r="N2131" s="218"/>
      <c r="O2131" s="218"/>
      <c r="P2131" s="218"/>
      <c r="Q2131" s="218"/>
      <c r="R2131" s="218"/>
      <c r="S2131" s="218"/>
      <c r="T2131" s="219"/>
      <c r="AT2131" s="220" t="s">
        <v>171</v>
      </c>
      <c r="AU2131" s="220" t="s">
        <v>134</v>
      </c>
      <c r="AV2131" s="11" t="s">
        <v>134</v>
      </c>
      <c r="AW2131" s="11" t="s">
        <v>33</v>
      </c>
      <c r="AX2131" s="11" t="s">
        <v>70</v>
      </c>
      <c r="AY2131" s="220" t="s">
        <v>126</v>
      </c>
    </row>
    <row r="2132" spans="2:65" s="11" customFormat="1" ht="13.5">
      <c r="B2132" s="210"/>
      <c r="C2132" s="211"/>
      <c r="D2132" s="208" t="s">
        <v>171</v>
      </c>
      <c r="E2132" s="212" t="s">
        <v>21</v>
      </c>
      <c r="F2132" s="213" t="s">
        <v>7785</v>
      </c>
      <c r="G2132" s="211"/>
      <c r="H2132" s="214">
        <v>2.23</v>
      </c>
      <c r="I2132" s="215"/>
      <c r="J2132" s="211"/>
      <c r="K2132" s="211"/>
      <c r="L2132" s="216"/>
      <c r="M2132" s="217"/>
      <c r="N2132" s="218"/>
      <c r="O2132" s="218"/>
      <c r="P2132" s="218"/>
      <c r="Q2132" s="218"/>
      <c r="R2132" s="218"/>
      <c r="S2132" s="218"/>
      <c r="T2132" s="219"/>
      <c r="AT2132" s="220" t="s">
        <v>171</v>
      </c>
      <c r="AU2132" s="220" t="s">
        <v>134</v>
      </c>
      <c r="AV2132" s="11" t="s">
        <v>134</v>
      </c>
      <c r="AW2132" s="11" t="s">
        <v>33</v>
      </c>
      <c r="AX2132" s="11" t="s">
        <v>70</v>
      </c>
      <c r="AY2132" s="220" t="s">
        <v>126</v>
      </c>
    </row>
    <row r="2133" spans="2:65" s="12" customFormat="1" ht="13.5">
      <c r="B2133" s="221"/>
      <c r="C2133" s="222"/>
      <c r="D2133" s="208" t="s">
        <v>171</v>
      </c>
      <c r="E2133" s="223" t="s">
        <v>21</v>
      </c>
      <c r="F2133" s="224" t="s">
        <v>174</v>
      </c>
      <c r="G2133" s="222"/>
      <c r="H2133" s="225">
        <v>90.81</v>
      </c>
      <c r="I2133" s="226"/>
      <c r="J2133" s="222"/>
      <c r="K2133" s="222"/>
      <c r="L2133" s="227"/>
      <c r="M2133" s="228"/>
      <c r="N2133" s="229"/>
      <c r="O2133" s="229"/>
      <c r="P2133" s="229"/>
      <c r="Q2133" s="229"/>
      <c r="R2133" s="229"/>
      <c r="S2133" s="229"/>
      <c r="T2133" s="230"/>
      <c r="AT2133" s="231" t="s">
        <v>171</v>
      </c>
      <c r="AU2133" s="231" t="s">
        <v>134</v>
      </c>
      <c r="AV2133" s="12" t="s">
        <v>133</v>
      </c>
      <c r="AW2133" s="12" t="s">
        <v>33</v>
      </c>
      <c r="AX2133" s="12" t="s">
        <v>70</v>
      </c>
      <c r="AY2133" s="231" t="s">
        <v>126</v>
      </c>
    </row>
    <row r="2134" spans="2:65" s="11" customFormat="1" ht="13.5">
      <c r="B2134" s="210"/>
      <c r="C2134" s="211"/>
      <c r="D2134" s="208" t="s">
        <v>171</v>
      </c>
      <c r="E2134" s="212" t="s">
        <v>21</v>
      </c>
      <c r="F2134" s="213" t="s">
        <v>7786</v>
      </c>
      <c r="G2134" s="211"/>
      <c r="H2134" s="214">
        <v>108.97199999999999</v>
      </c>
      <c r="I2134" s="215"/>
      <c r="J2134" s="211"/>
      <c r="K2134" s="211"/>
      <c r="L2134" s="216"/>
      <c r="M2134" s="217"/>
      <c r="N2134" s="218"/>
      <c r="O2134" s="218"/>
      <c r="P2134" s="218"/>
      <c r="Q2134" s="218"/>
      <c r="R2134" s="218"/>
      <c r="S2134" s="218"/>
      <c r="T2134" s="219"/>
      <c r="AT2134" s="220" t="s">
        <v>171</v>
      </c>
      <c r="AU2134" s="220" t="s">
        <v>134</v>
      </c>
      <c r="AV2134" s="11" t="s">
        <v>134</v>
      </c>
      <c r="AW2134" s="11" t="s">
        <v>33</v>
      </c>
      <c r="AX2134" s="11" t="s">
        <v>70</v>
      </c>
      <c r="AY2134" s="220" t="s">
        <v>126</v>
      </c>
    </row>
    <row r="2135" spans="2:65" s="12" customFormat="1" ht="13.5">
      <c r="B2135" s="221"/>
      <c r="C2135" s="222"/>
      <c r="D2135" s="205" t="s">
        <v>171</v>
      </c>
      <c r="E2135" s="248" t="s">
        <v>21</v>
      </c>
      <c r="F2135" s="249" t="s">
        <v>174</v>
      </c>
      <c r="G2135" s="222"/>
      <c r="H2135" s="250">
        <v>108.97199999999999</v>
      </c>
      <c r="I2135" s="226"/>
      <c r="J2135" s="222"/>
      <c r="K2135" s="222"/>
      <c r="L2135" s="227"/>
      <c r="M2135" s="228"/>
      <c r="N2135" s="229"/>
      <c r="O2135" s="229"/>
      <c r="P2135" s="229"/>
      <c r="Q2135" s="229"/>
      <c r="R2135" s="229"/>
      <c r="S2135" s="229"/>
      <c r="T2135" s="230"/>
      <c r="AT2135" s="231" t="s">
        <v>171</v>
      </c>
      <c r="AU2135" s="231" t="s">
        <v>134</v>
      </c>
      <c r="AV2135" s="12" t="s">
        <v>133</v>
      </c>
      <c r="AW2135" s="12" t="s">
        <v>33</v>
      </c>
      <c r="AX2135" s="12" t="s">
        <v>78</v>
      </c>
      <c r="AY2135" s="231" t="s">
        <v>126</v>
      </c>
    </row>
    <row r="2136" spans="2:65" s="1" customFormat="1" ht="22.5" customHeight="1">
      <c r="B2136" s="41"/>
      <c r="C2136" s="193" t="s">
        <v>2586</v>
      </c>
      <c r="D2136" s="193" t="s">
        <v>129</v>
      </c>
      <c r="E2136" s="194" t="s">
        <v>7787</v>
      </c>
      <c r="F2136" s="195" t="s">
        <v>7788</v>
      </c>
      <c r="G2136" s="196" t="s">
        <v>400</v>
      </c>
      <c r="H2136" s="197">
        <v>138.43199999999999</v>
      </c>
      <c r="I2136" s="198"/>
      <c r="J2136" s="199">
        <f>ROUND(I2136*H2136,2)</f>
        <v>0</v>
      </c>
      <c r="K2136" s="195" t="s">
        <v>160</v>
      </c>
      <c r="L2136" s="61"/>
      <c r="M2136" s="200" t="s">
        <v>21</v>
      </c>
      <c r="N2136" s="201" t="s">
        <v>42</v>
      </c>
      <c r="O2136" s="42"/>
      <c r="P2136" s="202">
        <f>O2136*H2136</f>
        <v>0</v>
      </c>
      <c r="Q2136" s="202">
        <v>0</v>
      </c>
      <c r="R2136" s="202">
        <f>Q2136*H2136</f>
        <v>0</v>
      </c>
      <c r="S2136" s="202">
        <v>0</v>
      </c>
      <c r="T2136" s="203">
        <f>S2136*H2136</f>
        <v>0</v>
      </c>
      <c r="AR2136" s="24" t="s">
        <v>161</v>
      </c>
      <c r="AT2136" s="24" t="s">
        <v>129</v>
      </c>
      <c r="AU2136" s="24" t="s">
        <v>134</v>
      </c>
      <c r="AY2136" s="24" t="s">
        <v>126</v>
      </c>
      <c r="BE2136" s="204">
        <f>IF(N2136="základní",J2136,0)</f>
        <v>0</v>
      </c>
      <c r="BF2136" s="204">
        <f>IF(N2136="snížená",J2136,0)</f>
        <v>0</v>
      </c>
      <c r="BG2136" s="204">
        <f>IF(N2136="zákl. přenesená",J2136,0)</f>
        <v>0</v>
      </c>
      <c r="BH2136" s="204">
        <f>IF(N2136="sníž. přenesená",J2136,0)</f>
        <v>0</v>
      </c>
      <c r="BI2136" s="204">
        <f>IF(N2136="nulová",J2136,0)</f>
        <v>0</v>
      </c>
      <c r="BJ2136" s="24" t="s">
        <v>134</v>
      </c>
      <c r="BK2136" s="204">
        <f>ROUND(I2136*H2136,2)</f>
        <v>0</v>
      </c>
      <c r="BL2136" s="24" t="s">
        <v>161</v>
      </c>
      <c r="BM2136" s="24" t="s">
        <v>2589</v>
      </c>
    </row>
    <row r="2137" spans="2:65" s="1" customFormat="1" ht="27">
      <c r="B2137" s="41"/>
      <c r="C2137" s="63"/>
      <c r="D2137" s="208" t="s">
        <v>135</v>
      </c>
      <c r="E2137" s="63"/>
      <c r="F2137" s="209" t="s">
        <v>7789</v>
      </c>
      <c r="G2137" s="63"/>
      <c r="H2137" s="63"/>
      <c r="I2137" s="163"/>
      <c r="J2137" s="63"/>
      <c r="K2137" s="63"/>
      <c r="L2137" s="61"/>
      <c r="M2137" s="207"/>
      <c r="N2137" s="42"/>
      <c r="O2137" s="42"/>
      <c r="P2137" s="42"/>
      <c r="Q2137" s="42"/>
      <c r="R2137" s="42"/>
      <c r="S2137" s="42"/>
      <c r="T2137" s="78"/>
      <c r="AT2137" s="24" t="s">
        <v>135</v>
      </c>
      <c r="AU2137" s="24" t="s">
        <v>134</v>
      </c>
    </row>
    <row r="2138" spans="2:65" s="1" customFormat="1" ht="148.5">
      <c r="B2138" s="41"/>
      <c r="C2138" s="63"/>
      <c r="D2138" s="205" t="s">
        <v>299</v>
      </c>
      <c r="E2138" s="63"/>
      <c r="F2138" s="235" t="s">
        <v>3206</v>
      </c>
      <c r="G2138" s="63"/>
      <c r="H2138" s="63"/>
      <c r="I2138" s="163"/>
      <c r="J2138" s="63"/>
      <c r="K2138" s="63"/>
      <c r="L2138" s="61"/>
      <c r="M2138" s="207"/>
      <c r="N2138" s="42"/>
      <c r="O2138" s="42"/>
      <c r="P2138" s="42"/>
      <c r="Q2138" s="42"/>
      <c r="R2138" s="42"/>
      <c r="S2138" s="42"/>
      <c r="T2138" s="78"/>
      <c r="AT2138" s="24" t="s">
        <v>299</v>
      </c>
      <c r="AU2138" s="24" t="s">
        <v>134</v>
      </c>
    </row>
    <row r="2139" spans="2:65" s="1" customFormat="1" ht="31.5" customHeight="1">
      <c r="B2139" s="41"/>
      <c r="C2139" s="193" t="s">
        <v>1671</v>
      </c>
      <c r="D2139" s="193" t="s">
        <v>129</v>
      </c>
      <c r="E2139" s="194" t="s">
        <v>7790</v>
      </c>
      <c r="F2139" s="195" t="s">
        <v>7791</v>
      </c>
      <c r="G2139" s="196" t="s">
        <v>400</v>
      </c>
      <c r="H2139" s="197">
        <v>553.28</v>
      </c>
      <c r="I2139" s="198"/>
      <c r="J2139" s="199">
        <f>ROUND(I2139*H2139,2)</f>
        <v>0</v>
      </c>
      <c r="K2139" s="195" t="s">
        <v>160</v>
      </c>
      <c r="L2139" s="61"/>
      <c r="M2139" s="200" t="s">
        <v>21</v>
      </c>
      <c r="N2139" s="201" t="s">
        <v>42</v>
      </c>
      <c r="O2139" s="42"/>
      <c r="P2139" s="202">
        <f>O2139*H2139</f>
        <v>0</v>
      </c>
      <c r="Q2139" s="202">
        <v>0</v>
      </c>
      <c r="R2139" s="202">
        <f>Q2139*H2139</f>
        <v>0</v>
      </c>
      <c r="S2139" s="202">
        <v>0</v>
      </c>
      <c r="T2139" s="203">
        <f>S2139*H2139</f>
        <v>0</v>
      </c>
      <c r="AR2139" s="24" t="s">
        <v>161</v>
      </c>
      <c r="AT2139" s="24" t="s">
        <v>129</v>
      </c>
      <c r="AU2139" s="24" t="s">
        <v>134</v>
      </c>
      <c r="AY2139" s="24" t="s">
        <v>126</v>
      </c>
      <c r="BE2139" s="204">
        <f>IF(N2139="základní",J2139,0)</f>
        <v>0</v>
      </c>
      <c r="BF2139" s="204">
        <f>IF(N2139="snížená",J2139,0)</f>
        <v>0</v>
      </c>
      <c r="BG2139" s="204">
        <f>IF(N2139="zákl. přenesená",J2139,0)</f>
        <v>0</v>
      </c>
      <c r="BH2139" s="204">
        <f>IF(N2139="sníž. přenesená",J2139,0)</f>
        <v>0</v>
      </c>
      <c r="BI2139" s="204">
        <f>IF(N2139="nulová",J2139,0)</f>
        <v>0</v>
      </c>
      <c r="BJ2139" s="24" t="s">
        <v>134</v>
      </c>
      <c r="BK2139" s="204">
        <f>ROUND(I2139*H2139,2)</f>
        <v>0</v>
      </c>
      <c r="BL2139" s="24" t="s">
        <v>161</v>
      </c>
      <c r="BM2139" s="24" t="s">
        <v>2592</v>
      </c>
    </row>
    <row r="2140" spans="2:65" s="1" customFormat="1" ht="27">
      <c r="B2140" s="41"/>
      <c r="C2140" s="63"/>
      <c r="D2140" s="208" t="s">
        <v>135</v>
      </c>
      <c r="E2140" s="63"/>
      <c r="F2140" s="209" t="s">
        <v>7792</v>
      </c>
      <c r="G2140" s="63"/>
      <c r="H2140" s="63"/>
      <c r="I2140" s="163"/>
      <c r="J2140" s="63"/>
      <c r="K2140" s="63"/>
      <c r="L2140" s="61"/>
      <c r="M2140" s="207"/>
      <c r="N2140" s="42"/>
      <c r="O2140" s="42"/>
      <c r="P2140" s="42"/>
      <c r="Q2140" s="42"/>
      <c r="R2140" s="42"/>
      <c r="S2140" s="42"/>
      <c r="T2140" s="78"/>
      <c r="AT2140" s="24" t="s">
        <v>135</v>
      </c>
      <c r="AU2140" s="24" t="s">
        <v>134</v>
      </c>
    </row>
    <row r="2141" spans="2:65" s="1" customFormat="1" ht="67.5">
      <c r="B2141" s="41"/>
      <c r="C2141" s="63"/>
      <c r="D2141" s="208" t="s">
        <v>299</v>
      </c>
      <c r="E2141" s="63"/>
      <c r="F2141" s="236" t="s">
        <v>7793</v>
      </c>
      <c r="G2141" s="63"/>
      <c r="H2141" s="63"/>
      <c r="I2141" s="163"/>
      <c r="J2141" s="63"/>
      <c r="K2141" s="63"/>
      <c r="L2141" s="61"/>
      <c r="M2141" s="207"/>
      <c r="N2141" s="42"/>
      <c r="O2141" s="42"/>
      <c r="P2141" s="42"/>
      <c r="Q2141" s="42"/>
      <c r="R2141" s="42"/>
      <c r="S2141" s="42"/>
      <c r="T2141" s="78"/>
      <c r="AT2141" s="24" t="s">
        <v>299</v>
      </c>
      <c r="AU2141" s="24" t="s">
        <v>134</v>
      </c>
    </row>
    <row r="2142" spans="2:65" s="13" customFormat="1" ht="13.5">
      <c r="B2142" s="237"/>
      <c r="C2142" s="238"/>
      <c r="D2142" s="208" t="s">
        <v>171</v>
      </c>
      <c r="E2142" s="239" t="s">
        <v>21</v>
      </c>
      <c r="F2142" s="240" t="s">
        <v>7794</v>
      </c>
      <c r="G2142" s="238"/>
      <c r="H2142" s="241" t="s">
        <v>21</v>
      </c>
      <c r="I2142" s="242"/>
      <c r="J2142" s="238"/>
      <c r="K2142" s="238"/>
      <c r="L2142" s="243"/>
      <c r="M2142" s="244"/>
      <c r="N2142" s="245"/>
      <c r="O2142" s="245"/>
      <c r="P2142" s="245"/>
      <c r="Q2142" s="245"/>
      <c r="R2142" s="245"/>
      <c r="S2142" s="245"/>
      <c r="T2142" s="246"/>
      <c r="AT2142" s="247" t="s">
        <v>171</v>
      </c>
      <c r="AU2142" s="247" t="s">
        <v>134</v>
      </c>
      <c r="AV2142" s="13" t="s">
        <v>78</v>
      </c>
      <c r="AW2142" s="13" t="s">
        <v>33</v>
      </c>
      <c r="AX2142" s="13" t="s">
        <v>70</v>
      </c>
      <c r="AY2142" s="247" t="s">
        <v>126</v>
      </c>
    </row>
    <row r="2143" spans="2:65" s="11" customFormat="1" ht="13.5">
      <c r="B2143" s="210"/>
      <c r="C2143" s="211"/>
      <c r="D2143" s="208" t="s">
        <v>171</v>
      </c>
      <c r="E2143" s="212" t="s">
        <v>21</v>
      </c>
      <c r="F2143" s="213" t="s">
        <v>7795</v>
      </c>
      <c r="G2143" s="211"/>
      <c r="H2143" s="214">
        <v>20.53</v>
      </c>
      <c r="I2143" s="215"/>
      <c r="J2143" s="211"/>
      <c r="K2143" s="211"/>
      <c r="L2143" s="216"/>
      <c r="M2143" s="217"/>
      <c r="N2143" s="218"/>
      <c r="O2143" s="218"/>
      <c r="P2143" s="218"/>
      <c r="Q2143" s="218"/>
      <c r="R2143" s="218"/>
      <c r="S2143" s="218"/>
      <c r="T2143" s="219"/>
      <c r="AT2143" s="220" t="s">
        <v>171</v>
      </c>
      <c r="AU2143" s="220" t="s">
        <v>134</v>
      </c>
      <c r="AV2143" s="11" t="s">
        <v>134</v>
      </c>
      <c r="AW2143" s="11" t="s">
        <v>33</v>
      </c>
      <c r="AX2143" s="11" t="s">
        <v>70</v>
      </c>
      <c r="AY2143" s="220" t="s">
        <v>126</v>
      </c>
    </row>
    <row r="2144" spans="2:65" s="11" customFormat="1" ht="13.5">
      <c r="B2144" s="210"/>
      <c r="C2144" s="211"/>
      <c r="D2144" s="208" t="s">
        <v>171</v>
      </c>
      <c r="E2144" s="212" t="s">
        <v>21</v>
      </c>
      <c r="F2144" s="213" t="s">
        <v>7796</v>
      </c>
      <c r="G2144" s="211"/>
      <c r="H2144" s="214">
        <v>68.94</v>
      </c>
      <c r="I2144" s="215"/>
      <c r="J2144" s="211"/>
      <c r="K2144" s="211"/>
      <c r="L2144" s="216"/>
      <c r="M2144" s="217"/>
      <c r="N2144" s="218"/>
      <c r="O2144" s="218"/>
      <c r="P2144" s="218"/>
      <c r="Q2144" s="218"/>
      <c r="R2144" s="218"/>
      <c r="S2144" s="218"/>
      <c r="T2144" s="219"/>
      <c r="AT2144" s="220" t="s">
        <v>171</v>
      </c>
      <c r="AU2144" s="220" t="s">
        <v>134</v>
      </c>
      <c r="AV2144" s="11" t="s">
        <v>134</v>
      </c>
      <c r="AW2144" s="11" t="s">
        <v>33</v>
      </c>
      <c r="AX2144" s="11" t="s">
        <v>70</v>
      </c>
      <c r="AY2144" s="220" t="s">
        <v>126</v>
      </c>
    </row>
    <row r="2145" spans="2:51" s="11" customFormat="1" ht="13.5">
      <c r="B2145" s="210"/>
      <c r="C2145" s="211"/>
      <c r="D2145" s="208" t="s">
        <v>171</v>
      </c>
      <c r="E2145" s="212" t="s">
        <v>21</v>
      </c>
      <c r="F2145" s="213" t="s">
        <v>7797</v>
      </c>
      <c r="G2145" s="211"/>
      <c r="H2145" s="214">
        <v>7.8</v>
      </c>
      <c r="I2145" s="215"/>
      <c r="J2145" s="211"/>
      <c r="K2145" s="211"/>
      <c r="L2145" s="216"/>
      <c r="M2145" s="217"/>
      <c r="N2145" s="218"/>
      <c r="O2145" s="218"/>
      <c r="P2145" s="218"/>
      <c r="Q2145" s="218"/>
      <c r="R2145" s="218"/>
      <c r="S2145" s="218"/>
      <c r="T2145" s="219"/>
      <c r="AT2145" s="220" t="s">
        <v>171</v>
      </c>
      <c r="AU2145" s="220" t="s">
        <v>134</v>
      </c>
      <c r="AV2145" s="11" t="s">
        <v>134</v>
      </c>
      <c r="AW2145" s="11" t="s">
        <v>33</v>
      </c>
      <c r="AX2145" s="11" t="s">
        <v>70</v>
      </c>
      <c r="AY2145" s="220" t="s">
        <v>126</v>
      </c>
    </row>
    <row r="2146" spans="2:51" s="11" customFormat="1" ht="13.5">
      <c r="B2146" s="210"/>
      <c r="C2146" s="211"/>
      <c r="D2146" s="208" t="s">
        <v>171</v>
      </c>
      <c r="E2146" s="212" t="s">
        <v>21</v>
      </c>
      <c r="F2146" s="213" t="s">
        <v>6831</v>
      </c>
      <c r="G2146" s="211"/>
      <c r="H2146" s="214">
        <v>13.14</v>
      </c>
      <c r="I2146" s="215"/>
      <c r="J2146" s="211"/>
      <c r="K2146" s="211"/>
      <c r="L2146" s="216"/>
      <c r="M2146" s="217"/>
      <c r="N2146" s="218"/>
      <c r="O2146" s="218"/>
      <c r="P2146" s="218"/>
      <c r="Q2146" s="218"/>
      <c r="R2146" s="218"/>
      <c r="S2146" s="218"/>
      <c r="T2146" s="219"/>
      <c r="AT2146" s="220" t="s">
        <v>171</v>
      </c>
      <c r="AU2146" s="220" t="s">
        <v>134</v>
      </c>
      <c r="AV2146" s="11" t="s">
        <v>134</v>
      </c>
      <c r="AW2146" s="11" t="s">
        <v>33</v>
      </c>
      <c r="AX2146" s="11" t="s">
        <v>70</v>
      </c>
      <c r="AY2146" s="220" t="s">
        <v>126</v>
      </c>
    </row>
    <row r="2147" spans="2:51" s="11" customFormat="1" ht="13.5">
      <c r="B2147" s="210"/>
      <c r="C2147" s="211"/>
      <c r="D2147" s="208" t="s">
        <v>171</v>
      </c>
      <c r="E2147" s="212" t="s">
        <v>21</v>
      </c>
      <c r="F2147" s="213" t="s">
        <v>7798</v>
      </c>
      <c r="G2147" s="211"/>
      <c r="H2147" s="214">
        <v>5.69</v>
      </c>
      <c r="I2147" s="215"/>
      <c r="J2147" s="211"/>
      <c r="K2147" s="211"/>
      <c r="L2147" s="216"/>
      <c r="M2147" s="217"/>
      <c r="N2147" s="218"/>
      <c r="O2147" s="218"/>
      <c r="P2147" s="218"/>
      <c r="Q2147" s="218"/>
      <c r="R2147" s="218"/>
      <c r="S2147" s="218"/>
      <c r="T2147" s="219"/>
      <c r="AT2147" s="220" t="s">
        <v>171</v>
      </c>
      <c r="AU2147" s="220" t="s">
        <v>134</v>
      </c>
      <c r="AV2147" s="11" t="s">
        <v>134</v>
      </c>
      <c r="AW2147" s="11" t="s">
        <v>33</v>
      </c>
      <c r="AX2147" s="11" t="s">
        <v>70</v>
      </c>
      <c r="AY2147" s="220" t="s">
        <v>126</v>
      </c>
    </row>
    <row r="2148" spans="2:51" s="11" customFormat="1" ht="13.5">
      <c r="B2148" s="210"/>
      <c r="C2148" s="211"/>
      <c r="D2148" s="208" t="s">
        <v>171</v>
      </c>
      <c r="E2148" s="212" t="s">
        <v>21</v>
      </c>
      <c r="F2148" s="213" t="s">
        <v>7799</v>
      </c>
      <c r="G2148" s="211"/>
      <c r="H2148" s="214">
        <v>6.66</v>
      </c>
      <c r="I2148" s="215"/>
      <c r="J2148" s="211"/>
      <c r="K2148" s="211"/>
      <c r="L2148" s="216"/>
      <c r="M2148" s="217"/>
      <c r="N2148" s="218"/>
      <c r="O2148" s="218"/>
      <c r="P2148" s="218"/>
      <c r="Q2148" s="218"/>
      <c r="R2148" s="218"/>
      <c r="S2148" s="218"/>
      <c r="T2148" s="219"/>
      <c r="AT2148" s="220" t="s">
        <v>171</v>
      </c>
      <c r="AU2148" s="220" t="s">
        <v>134</v>
      </c>
      <c r="AV2148" s="11" t="s">
        <v>134</v>
      </c>
      <c r="AW2148" s="11" t="s">
        <v>33</v>
      </c>
      <c r="AX2148" s="11" t="s">
        <v>70</v>
      </c>
      <c r="AY2148" s="220" t="s">
        <v>126</v>
      </c>
    </row>
    <row r="2149" spans="2:51" s="11" customFormat="1" ht="13.5">
      <c r="B2149" s="210"/>
      <c r="C2149" s="211"/>
      <c r="D2149" s="208" t="s">
        <v>171</v>
      </c>
      <c r="E2149" s="212" t="s">
        <v>21</v>
      </c>
      <c r="F2149" s="213" t="s">
        <v>7800</v>
      </c>
      <c r="G2149" s="211"/>
      <c r="H2149" s="214">
        <v>8.09</v>
      </c>
      <c r="I2149" s="215"/>
      <c r="J2149" s="211"/>
      <c r="K2149" s="211"/>
      <c r="L2149" s="216"/>
      <c r="M2149" s="217"/>
      <c r="N2149" s="218"/>
      <c r="O2149" s="218"/>
      <c r="P2149" s="218"/>
      <c r="Q2149" s="218"/>
      <c r="R2149" s="218"/>
      <c r="S2149" s="218"/>
      <c r="T2149" s="219"/>
      <c r="AT2149" s="220" t="s">
        <v>171</v>
      </c>
      <c r="AU2149" s="220" t="s">
        <v>134</v>
      </c>
      <c r="AV2149" s="11" t="s">
        <v>134</v>
      </c>
      <c r="AW2149" s="11" t="s">
        <v>33</v>
      </c>
      <c r="AX2149" s="11" t="s">
        <v>70</v>
      </c>
      <c r="AY2149" s="220" t="s">
        <v>126</v>
      </c>
    </row>
    <row r="2150" spans="2:51" s="11" customFormat="1" ht="13.5">
      <c r="B2150" s="210"/>
      <c r="C2150" s="211"/>
      <c r="D2150" s="208" t="s">
        <v>171</v>
      </c>
      <c r="E2150" s="212" t="s">
        <v>21</v>
      </c>
      <c r="F2150" s="213" t="s">
        <v>7801</v>
      </c>
      <c r="G2150" s="211"/>
      <c r="H2150" s="214">
        <v>7.46</v>
      </c>
      <c r="I2150" s="215"/>
      <c r="J2150" s="211"/>
      <c r="K2150" s="211"/>
      <c r="L2150" s="216"/>
      <c r="M2150" s="217"/>
      <c r="N2150" s="218"/>
      <c r="O2150" s="218"/>
      <c r="P2150" s="218"/>
      <c r="Q2150" s="218"/>
      <c r="R2150" s="218"/>
      <c r="S2150" s="218"/>
      <c r="T2150" s="219"/>
      <c r="AT2150" s="220" t="s">
        <v>171</v>
      </c>
      <c r="AU2150" s="220" t="s">
        <v>134</v>
      </c>
      <c r="AV2150" s="11" t="s">
        <v>134</v>
      </c>
      <c r="AW2150" s="11" t="s">
        <v>33</v>
      </c>
      <c r="AX2150" s="11" t="s">
        <v>70</v>
      </c>
      <c r="AY2150" s="220" t="s">
        <v>126</v>
      </c>
    </row>
    <row r="2151" spans="2:51" s="11" customFormat="1" ht="13.5">
      <c r="B2151" s="210"/>
      <c r="C2151" s="211"/>
      <c r="D2151" s="208" t="s">
        <v>171</v>
      </c>
      <c r="E2151" s="212" t="s">
        <v>21</v>
      </c>
      <c r="F2151" s="213" t="s">
        <v>7802</v>
      </c>
      <c r="G2151" s="211"/>
      <c r="H2151" s="214">
        <v>5.84</v>
      </c>
      <c r="I2151" s="215"/>
      <c r="J2151" s="211"/>
      <c r="K2151" s="211"/>
      <c r="L2151" s="216"/>
      <c r="M2151" s="217"/>
      <c r="N2151" s="218"/>
      <c r="O2151" s="218"/>
      <c r="P2151" s="218"/>
      <c r="Q2151" s="218"/>
      <c r="R2151" s="218"/>
      <c r="S2151" s="218"/>
      <c r="T2151" s="219"/>
      <c r="AT2151" s="220" t="s">
        <v>171</v>
      </c>
      <c r="AU2151" s="220" t="s">
        <v>134</v>
      </c>
      <c r="AV2151" s="11" t="s">
        <v>134</v>
      </c>
      <c r="AW2151" s="11" t="s">
        <v>33</v>
      </c>
      <c r="AX2151" s="11" t="s">
        <v>70</v>
      </c>
      <c r="AY2151" s="220" t="s">
        <v>126</v>
      </c>
    </row>
    <row r="2152" spans="2:51" s="13" customFormat="1" ht="13.5">
      <c r="B2152" s="237"/>
      <c r="C2152" s="238"/>
      <c r="D2152" s="208" t="s">
        <v>171</v>
      </c>
      <c r="E2152" s="239" t="s">
        <v>21</v>
      </c>
      <c r="F2152" s="240" t="s">
        <v>7803</v>
      </c>
      <c r="G2152" s="238"/>
      <c r="H2152" s="241" t="s">
        <v>21</v>
      </c>
      <c r="I2152" s="242"/>
      <c r="J2152" s="238"/>
      <c r="K2152" s="238"/>
      <c r="L2152" s="243"/>
      <c r="M2152" s="244"/>
      <c r="N2152" s="245"/>
      <c r="O2152" s="245"/>
      <c r="P2152" s="245"/>
      <c r="Q2152" s="245"/>
      <c r="R2152" s="245"/>
      <c r="S2152" s="245"/>
      <c r="T2152" s="246"/>
      <c r="AT2152" s="247" t="s">
        <v>171</v>
      </c>
      <c r="AU2152" s="247" t="s">
        <v>134</v>
      </c>
      <c r="AV2152" s="13" t="s">
        <v>78</v>
      </c>
      <c r="AW2152" s="13" t="s">
        <v>33</v>
      </c>
      <c r="AX2152" s="13" t="s">
        <v>70</v>
      </c>
      <c r="AY2152" s="247" t="s">
        <v>126</v>
      </c>
    </row>
    <row r="2153" spans="2:51" s="11" customFormat="1" ht="13.5">
      <c r="B2153" s="210"/>
      <c r="C2153" s="211"/>
      <c r="D2153" s="208" t="s">
        <v>171</v>
      </c>
      <c r="E2153" s="212" t="s">
        <v>21</v>
      </c>
      <c r="F2153" s="213" t="s">
        <v>7804</v>
      </c>
      <c r="G2153" s="211"/>
      <c r="H2153" s="214">
        <v>27.86</v>
      </c>
      <c r="I2153" s="215"/>
      <c r="J2153" s="211"/>
      <c r="K2153" s="211"/>
      <c r="L2153" s="216"/>
      <c r="M2153" s="217"/>
      <c r="N2153" s="218"/>
      <c r="O2153" s="218"/>
      <c r="P2153" s="218"/>
      <c r="Q2153" s="218"/>
      <c r="R2153" s="218"/>
      <c r="S2153" s="218"/>
      <c r="T2153" s="219"/>
      <c r="AT2153" s="220" t="s">
        <v>171</v>
      </c>
      <c r="AU2153" s="220" t="s">
        <v>134</v>
      </c>
      <c r="AV2153" s="11" t="s">
        <v>134</v>
      </c>
      <c r="AW2153" s="11" t="s">
        <v>33</v>
      </c>
      <c r="AX2153" s="11" t="s">
        <v>70</v>
      </c>
      <c r="AY2153" s="220" t="s">
        <v>126</v>
      </c>
    </row>
    <row r="2154" spans="2:51" s="11" customFormat="1" ht="13.5">
      <c r="B2154" s="210"/>
      <c r="C2154" s="211"/>
      <c r="D2154" s="208" t="s">
        <v>171</v>
      </c>
      <c r="E2154" s="212" t="s">
        <v>21</v>
      </c>
      <c r="F2154" s="213" t="s">
        <v>7805</v>
      </c>
      <c r="G2154" s="211"/>
      <c r="H2154" s="214">
        <v>2.31</v>
      </c>
      <c r="I2154" s="215"/>
      <c r="J2154" s="211"/>
      <c r="K2154" s="211"/>
      <c r="L2154" s="216"/>
      <c r="M2154" s="217"/>
      <c r="N2154" s="218"/>
      <c r="O2154" s="218"/>
      <c r="P2154" s="218"/>
      <c r="Q2154" s="218"/>
      <c r="R2154" s="218"/>
      <c r="S2154" s="218"/>
      <c r="T2154" s="219"/>
      <c r="AT2154" s="220" t="s">
        <v>171</v>
      </c>
      <c r="AU2154" s="220" t="s">
        <v>134</v>
      </c>
      <c r="AV2154" s="11" t="s">
        <v>134</v>
      </c>
      <c r="AW2154" s="11" t="s">
        <v>33</v>
      </c>
      <c r="AX2154" s="11" t="s">
        <v>70</v>
      </c>
      <c r="AY2154" s="220" t="s">
        <v>126</v>
      </c>
    </row>
    <row r="2155" spans="2:51" s="11" customFormat="1" ht="13.5">
      <c r="B2155" s="210"/>
      <c r="C2155" s="211"/>
      <c r="D2155" s="208" t="s">
        <v>171</v>
      </c>
      <c r="E2155" s="212" t="s">
        <v>21</v>
      </c>
      <c r="F2155" s="213" t="s">
        <v>7806</v>
      </c>
      <c r="G2155" s="211"/>
      <c r="H2155" s="214">
        <v>9.94</v>
      </c>
      <c r="I2155" s="215"/>
      <c r="J2155" s="211"/>
      <c r="K2155" s="211"/>
      <c r="L2155" s="216"/>
      <c r="M2155" s="217"/>
      <c r="N2155" s="218"/>
      <c r="O2155" s="218"/>
      <c r="P2155" s="218"/>
      <c r="Q2155" s="218"/>
      <c r="R2155" s="218"/>
      <c r="S2155" s="218"/>
      <c r="T2155" s="219"/>
      <c r="AT2155" s="220" t="s">
        <v>171</v>
      </c>
      <c r="AU2155" s="220" t="s">
        <v>134</v>
      </c>
      <c r="AV2155" s="11" t="s">
        <v>134</v>
      </c>
      <c r="AW2155" s="11" t="s">
        <v>33</v>
      </c>
      <c r="AX2155" s="11" t="s">
        <v>70</v>
      </c>
      <c r="AY2155" s="220" t="s">
        <v>126</v>
      </c>
    </row>
    <row r="2156" spans="2:51" s="11" customFormat="1" ht="13.5">
      <c r="B2156" s="210"/>
      <c r="C2156" s="211"/>
      <c r="D2156" s="208" t="s">
        <v>171</v>
      </c>
      <c r="E2156" s="212" t="s">
        <v>21</v>
      </c>
      <c r="F2156" s="213" t="s">
        <v>7807</v>
      </c>
      <c r="G2156" s="211"/>
      <c r="H2156" s="214">
        <v>20.87</v>
      </c>
      <c r="I2156" s="215"/>
      <c r="J2156" s="211"/>
      <c r="K2156" s="211"/>
      <c r="L2156" s="216"/>
      <c r="M2156" s="217"/>
      <c r="N2156" s="218"/>
      <c r="O2156" s="218"/>
      <c r="P2156" s="218"/>
      <c r="Q2156" s="218"/>
      <c r="R2156" s="218"/>
      <c r="S2156" s="218"/>
      <c r="T2156" s="219"/>
      <c r="AT2156" s="220" t="s">
        <v>171</v>
      </c>
      <c r="AU2156" s="220" t="s">
        <v>134</v>
      </c>
      <c r="AV2156" s="11" t="s">
        <v>134</v>
      </c>
      <c r="AW2156" s="11" t="s">
        <v>33</v>
      </c>
      <c r="AX2156" s="11" t="s">
        <v>70</v>
      </c>
      <c r="AY2156" s="220" t="s">
        <v>126</v>
      </c>
    </row>
    <row r="2157" spans="2:51" s="11" customFormat="1" ht="13.5">
      <c r="B2157" s="210"/>
      <c r="C2157" s="211"/>
      <c r="D2157" s="208" t="s">
        <v>171</v>
      </c>
      <c r="E2157" s="212" t="s">
        <v>21</v>
      </c>
      <c r="F2157" s="213" t="s">
        <v>7808</v>
      </c>
      <c r="G2157" s="211"/>
      <c r="H2157" s="214">
        <v>25.77</v>
      </c>
      <c r="I2157" s="215"/>
      <c r="J2157" s="211"/>
      <c r="K2157" s="211"/>
      <c r="L2157" s="216"/>
      <c r="M2157" s="217"/>
      <c r="N2157" s="218"/>
      <c r="O2157" s="218"/>
      <c r="P2157" s="218"/>
      <c r="Q2157" s="218"/>
      <c r="R2157" s="218"/>
      <c r="S2157" s="218"/>
      <c r="T2157" s="219"/>
      <c r="AT2157" s="220" t="s">
        <v>171</v>
      </c>
      <c r="AU2157" s="220" t="s">
        <v>134</v>
      </c>
      <c r="AV2157" s="11" t="s">
        <v>134</v>
      </c>
      <c r="AW2157" s="11" t="s">
        <v>33</v>
      </c>
      <c r="AX2157" s="11" t="s">
        <v>70</v>
      </c>
      <c r="AY2157" s="220" t="s">
        <v>126</v>
      </c>
    </row>
    <row r="2158" spans="2:51" s="11" customFormat="1" ht="13.5">
      <c r="B2158" s="210"/>
      <c r="C2158" s="211"/>
      <c r="D2158" s="208" t="s">
        <v>171</v>
      </c>
      <c r="E2158" s="212" t="s">
        <v>21</v>
      </c>
      <c r="F2158" s="213" t="s">
        <v>7809</v>
      </c>
      <c r="G2158" s="211"/>
      <c r="H2158" s="214">
        <v>39.46</v>
      </c>
      <c r="I2158" s="215"/>
      <c r="J2158" s="211"/>
      <c r="K2158" s="211"/>
      <c r="L2158" s="216"/>
      <c r="M2158" s="217"/>
      <c r="N2158" s="218"/>
      <c r="O2158" s="218"/>
      <c r="P2158" s="218"/>
      <c r="Q2158" s="218"/>
      <c r="R2158" s="218"/>
      <c r="S2158" s="218"/>
      <c r="T2158" s="219"/>
      <c r="AT2158" s="220" t="s">
        <v>171</v>
      </c>
      <c r="AU2158" s="220" t="s">
        <v>134</v>
      </c>
      <c r="AV2158" s="11" t="s">
        <v>134</v>
      </c>
      <c r="AW2158" s="11" t="s">
        <v>33</v>
      </c>
      <c r="AX2158" s="11" t="s">
        <v>70</v>
      </c>
      <c r="AY2158" s="220" t="s">
        <v>126</v>
      </c>
    </row>
    <row r="2159" spans="2:51" s="11" customFormat="1" ht="13.5">
      <c r="B2159" s="210"/>
      <c r="C2159" s="211"/>
      <c r="D2159" s="208" t="s">
        <v>171</v>
      </c>
      <c r="E2159" s="212" t="s">
        <v>21</v>
      </c>
      <c r="F2159" s="213" t="s">
        <v>7810</v>
      </c>
      <c r="G2159" s="211"/>
      <c r="H2159" s="214">
        <v>25.84</v>
      </c>
      <c r="I2159" s="215"/>
      <c r="J2159" s="211"/>
      <c r="K2159" s="211"/>
      <c r="L2159" s="216"/>
      <c r="M2159" s="217"/>
      <c r="N2159" s="218"/>
      <c r="O2159" s="218"/>
      <c r="P2159" s="218"/>
      <c r="Q2159" s="218"/>
      <c r="R2159" s="218"/>
      <c r="S2159" s="218"/>
      <c r="T2159" s="219"/>
      <c r="AT2159" s="220" t="s">
        <v>171</v>
      </c>
      <c r="AU2159" s="220" t="s">
        <v>134</v>
      </c>
      <c r="AV2159" s="11" t="s">
        <v>134</v>
      </c>
      <c r="AW2159" s="11" t="s">
        <v>33</v>
      </c>
      <c r="AX2159" s="11" t="s">
        <v>70</v>
      </c>
      <c r="AY2159" s="220" t="s">
        <v>126</v>
      </c>
    </row>
    <row r="2160" spans="2:51" s="11" customFormat="1" ht="13.5">
      <c r="B2160" s="210"/>
      <c r="C2160" s="211"/>
      <c r="D2160" s="208" t="s">
        <v>171</v>
      </c>
      <c r="E2160" s="212" t="s">
        <v>21</v>
      </c>
      <c r="F2160" s="213" t="s">
        <v>7811</v>
      </c>
      <c r="G2160" s="211"/>
      <c r="H2160" s="214">
        <v>17.690000000000001</v>
      </c>
      <c r="I2160" s="215"/>
      <c r="J2160" s="211"/>
      <c r="K2160" s="211"/>
      <c r="L2160" s="216"/>
      <c r="M2160" s="217"/>
      <c r="N2160" s="218"/>
      <c r="O2160" s="218"/>
      <c r="P2160" s="218"/>
      <c r="Q2160" s="218"/>
      <c r="R2160" s="218"/>
      <c r="S2160" s="218"/>
      <c r="T2160" s="219"/>
      <c r="AT2160" s="220" t="s">
        <v>171</v>
      </c>
      <c r="AU2160" s="220" t="s">
        <v>134</v>
      </c>
      <c r="AV2160" s="11" t="s">
        <v>134</v>
      </c>
      <c r="AW2160" s="11" t="s">
        <v>33</v>
      </c>
      <c r="AX2160" s="11" t="s">
        <v>70</v>
      </c>
      <c r="AY2160" s="220" t="s">
        <v>126</v>
      </c>
    </row>
    <row r="2161" spans="2:65" s="11" customFormat="1" ht="13.5">
      <c r="B2161" s="210"/>
      <c r="C2161" s="211"/>
      <c r="D2161" s="208" t="s">
        <v>171</v>
      </c>
      <c r="E2161" s="212" t="s">
        <v>21</v>
      </c>
      <c r="F2161" s="213" t="s">
        <v>7812</v>
      </c>
      <c r="G2161" s="211"/>
      <c r="H2161" s="214">
        <v>12.55</v>
      </c>
      <c r="I2161" s="215"/>
      <c r="J2161" s="211"/>
      <c r="K2161" s="211"/>
      <c r="L2161" s="216"/>
      <c r="M2161" s="217"/>
      <c r="N2161" s="218"/>
      <c r="O2161" s="218"/>
      <c r="P2161" s="218"/>
      <c r="Q2161" s="218"/>
      <c r="R2161" s="218"/>
      <c r="S2161" s="218"/>
      <c r="T2161" s="219"/>
      <c r="AT2161" s="220" t="s">
        <v>171</v>
      </c>
      <c r="AU2161" s="220" t="s">
        <v>134</v>
      </c>
      <c r="AV2161" s="11" t="s">
        <v>134</v>
      </c>
      <c r="AW2161" s="11" t="s">
        <v>33</v>
      </c>
      <c r="AX2161" s="11" t="s">
        <v>70</v>
      </c>
      <c r="AY2161" s="220" t="s">
        <v>126</v>
      </c>
    </row>
    <row r="2162" spans="2:65" s="11" customFormat="1" ht="13.5">
      <c r="B2162" s="210"/>
      <c r="C2162" s="211"/>
      <c r="D2162" s="208" t="s">
        <v>171</v>
      </c>
      <c r="E2162" s="212" t="s">
        <v>21</v>
      </c>
      <c r="F2162" s="213" t="s">
        <v>7813</v>
      </c>
      <c r="G2162" s="211"/>
      <c r="H2162" s="214">
        <v>14.21</v>
      </c>
      <c r="I2162" s="215"/>
      <c r="J2162" s="211"/>
      <c r="K2162" s="211"/>
      <c r="L2162" s="216"/>
      <c r="M2162" s="217"/>
      <c r="N2162" s="218"/>
      <c r="O2162" s="218"/>
      <c r="P2162" s="218"/>
      <c r="Q2162" s="218"/>
      <c r="R2162" s="218"/>
      <c r="S2162" s="218"/>
      <c r="T2162" s="219"/>
      <c r="AT2162" s="220" t="s">
        <v>171</v>
      </c>
      <c r="AU2162" s="220" t="s">
        <v>134</v>
      </c>
      <c r="AV2162" s="11" t="s">
        <v>134</v>
      </c>
      <c r="AW2162" s="11" t="s">
        <v>33</v>
      </c>
      <c r="AX2162" s="11" t="s">
        <v>70</v>
      </c>
      <c r="AY2162" s="220" t="s">
        <v>126</v>
      </c>
    </row>
    <row r="2163" spans="2:65" s="11" customFormat="1" ht="13.5">
      <c r="B2163" s="210"/>
      <c r="C2163" s="211"/>
      <c r="D2163" s="208" t="s">
        <v>171</v>
      </c>
      <c r="E2163" s="212" t="s">
        <v>21</v>
      </c>
      <c r="F2163" s="213" t="s">
        <v>7814</v>
      </c>
      <c r="G2163" s="211"/>
      <c r="H2163" s="214">
        <v>8.65</v>
      </c>
      <c r="I2163" s="215"/>
      <c r="J2163" s="211"/>
      <c r="K2163" s="211"/>
      <c r="L2163" s="216"/>
      <c r="M2163" s="217"/>
      <c r="N2163" s="218"/>
      <c r="O2163" s="218"/>
      <c r="P2163" s="218"/>
      <c r="Q2163" s="218"/>
      <c r="R2163" s="218"/>
      <c r="S2163" s="218"/>
      <c r="T2163" s="219"/>
      <c r="AT2163" s="220" t="s">
        <v>171</v>
      </c>
      <c r="AU2163" s="220" t="s">
        <v>134</v>
      </c>
      <c r="AV2163" s="11" t="s">
        <v>134</v>
      </c>
      <c r="AW2163" s="11" t="s">
        <v>33</v>
      </c>
      <c r="AX2163" s="11" t="s">
        <v>70</v>
      </c>
      <c r="AY2163" s="220" t="s">
        <v>126</v>
      </c>
    </row>
    <row r="2164" spans="2:65" s="11" customFormat="1" ht="13.5">
      <c r="B2164" s="210"/>
      <c r="C2164" s="211"/>
      <c r="D2164" s="208" t="s">
        <v>171</v>
      </c>
      <c r="E2164" s="212" t="s">
        <v>21</v>
      </c>
      <c r="F2164" s="213" t="s">
        <v>7815</v>
      </c>
      <c r="G2164" s="211"/>
      <c r="H2164" s="214">
        <v>7.46</v>
      </c>
      <c r="I2164" s="215"/>
      <c r="J2164" s="211"/>
      <c r="K2164" s="211"/>
      <c r="L2164" s="216"/>
      <c r="M2164" s="217"/>
      <c r="N2164" s="218"/>
      <c r="O2164" s="218"/>
      <c r="P2164" s="218"/>
      <c r="Q2164" s="218"/>
      <c r="R2164" s="218"/>
      <c r="S2164" s="218"/>
      <c r="T2164" s="219"/>
      <c r="AT2164" s="220" t="s">
        <v>171</v>
      </c>
      <c r="AU2164" s="220" t="s">
        <v>134</v>
      </c>
      <c r="AV2164" s="11" t="s">
        <v>134</v>
      </c>
      <c r="AW2164" s="11" t="s">
        <v>33</v>
      </c>
      <c r="AX2164" s="11" t="s">
        <v>70</v>
      </c>
      <c r="AY2164" s="220" t="s">
        <v>126</v>
      </c>
    </row>
    <row r="2165" spans="2:65" s="11" customFormat="1" ht="13.5">
      <c r="B2165" s="210"/>
      <c r="C2165" s="211"/>
      <c r="D2165" s="208" t="s">
        <v>171</v>
      </c>
      <c r="E2165" s="212" t="s">
        <v>21</v>
      </c>
      <c r="F2165" s="213" t="s">
        <v>7816</v>
      </c>
      <c r="G2165" s="211"/>
      <c r="H2165" s="214">
        <v>14.71</v>
      </c>
      <c r="I2165" s="215"/>
      <c r="J2165" s="211"/>
      <c r="K2165" s="211"/>
      <c r="L2165" s="216"/>
      <c r="M2165" s="217"/>
      <c r="N2165" s="218"/>
      <c r="O2165" s="218"/>
      <c r="P2165" s="218"/>
      <c r="Q2165" s="218"/>
      <c r="R2165" s="218"/>
      <c r="S2165" s="218"/>
      <c r="T2165" s="219"/>
      <c r="AT2165" s="220" t="s">
        <v>171</v>
      </c>
      <c r="AU2165" s="220" t="s">
        <v>134</v>
      </c>
      <c r="AV2165" s="11" t="s">
        <v>134</v>
      </c>
      <c r="AW2165" s="11" t="s">
        <v>33</v>
      </c>
      <c r="AX2165" s="11" t="s">
        <v>70</v>
      </c>
      <c r="AY2165" s="220" t="s">
        <v>126</v>
      </c>
    </row>
    <row r="2166" spans="2:65" s="11" customFormat="1" ht="13.5">
      <c r="B2166" s="210"/>
      <c r="C2166" s="211"/>
      <c r="D2166" s="208" t="s">
        <v>171</v>
      </c>
      <c r="E2166" s="212" t="s">
        <v>21</v>
      </c>
      <c r="F2166" s="213" t="s">
        <v>7817</v>
      </c>
      <c r="G2166" s="211"/>
      <c r="H2166" s="214">
        <v>26.68</v>
      </c>
      <c r="I2166" s="215"/>
      <c r="J2166" s="211"/>
      <c r="K2166" s="211"/>
      <c r="L2166" s="216"/>
      <c r="M2166" s="217"/>
      <c r="N2166" s="218"/>
      <c r="O2166" s="218"/>
      <c r="P2166" s="218"/>
      <c r="Q2166" s="218"/>
      <c r="R2166" s="218"/>
      <c r="S2166" s="218"/>
      <c r="T2166" s="219"/>
      <c r="AT2166" s="220" t="s">
        <v>171</v>
      </c>
      <c r="AU2166" s="220" t="s">
        <v>134</v>
      </c>
      <c r="AV2166" s="11" t="s">
        <v>134</v>
      </c>
      <c r="AW2166" s="11" t="s">
        <v>33</v>
      </c>
      <c r="AX2166" s="11" t="s">
        <v>70</v>
      </c>
      <c r="AY2166" s="220" t="s">
        <v>126</v>
      </c>
    </row>
    <row r="2167" spans="2:65" s="11" customFormat="1" ht="13.5">
      <c r="B2167" s="210"/>
      <c r="C2167" s="211"/>
      <c r="D2167" s="208" t="s">
        <v>171</v>
      </c>
      <c r="E2167" s="212" t="s">
        <v>21</v>
      </c>
      <c r="F2167" s="213" t="s">
        <v>7818</v>
      </c>
      <c r="G2167" s="211"/>
      <c r="H2167" s="214">
        <v>15.24</v>
      </c>
      <c r="I2167" s="215"/>
      <c r="J2167" s="211"/>
      <c r="K2167" s="211"/>
      <c r="L2167" s="216"/>
      <c r="M2167" s="217"/>
      <c r="N2167" s="218"/>
      <c r="O2167" s="218"/>
      <c r="P2167" s="218"/>
      <c r="Q2167" s="218"/>
      <c r="R2167" s="218"/>
      <c r="S2167" s="218"/>
      <c r="T2167" s="219"/>
      <c r="AT2167" s="220" t="s">
        <v>171</v>
      </c>
      <c r="AU2167" s="220" t="s">
        <v>134</v>
      </c>
      <c r="AV2167" s="11" t="s">
        <v>134</v>
      </c>
      <c r="AW2167" s="11" t="s">
        <v>33</v>
      </c>
      <c r="AX2167" s="11" t="s">
        <v>70</v>
      </c>
      <c r="AY2167" s="220" t="s">
        <v>126</v>
      </c>
    </row>
    <row r="2168" spans="2:65" s="11" customFormat="1" ht="13.5">
      <c r="B2168" s="210"/>
      <c r="C2168" s="211"/>
      <c r="D2168" s="208" t="s">
        <v>171</v>
      </c>
      <c r="E2168" s="212" t="s">
        <v>21</v>
      </c>
      <c r="F2168" s="213" t="s">
        <v>7819</v>
      </c>
      <c r="G2168" s="211"/>
      <c r="H2168" s="214">
        <v>18.43</v>
      </c>
      <c r="I2168" s="215"/>
      <c r="J2168" s="211"/>
      <c r="K2168" s="211"/>
      <c r="L2168" s="216"/>
      <c r="M2168" s="217"/>
      <c r="N2168" s="218"/>
      <c r="O2168" s="218"/>
      <c r="P2168" s="218"/>
      <c r="Q2168" s="218"/>
      <c r="R2168" s="218"/>
      <c r="S2168" s="218"/>
      <c r="T2168" s="219"/>
      <c r="AT2168" s="220" t="s">
        <v>171</v>
      </c>
      <c r="AU2168" s="220" t="s">
        <v>134</v>
      </c>
      <c r="AV2168" s="11" t="s">
        <v>134</v>
      </c>
      <c r="AW2168" s="11" t="s">
        <v>33</v>
      </c>
      <c r="AX2168" s="11" t="s">
        <v>70</v>
      </c>
      <c r="AY2168" s="220" t="s">
        <v>126</v>
      </c>
    </row>
    <row r="2169" spans="2:65" s="11" customFormat="1" ht="13.5">
      <c r="B2169" s="210"/>
      <c r="C2169" s="211"/>
      <c r="D2169" s="208" t="s">
        <v>171</v>
      </c>
      <c r="E2169" s="212" t="s">
        <v>21</v>
      </c>
      <c r="F2169" s="213" t="s">
        <v>7820</v>
      </c>
      <c r="G2169" s="211"/>
      <c r="H2169" s="214">
        <v>26.61</v>
      </c>
      <c r="I2169" s="215"/>
      <c r="J2169" s="211"/>
      <c r="K2169" s="211"/>
      <c r="L2169" s="216"/>
      <c r="M2169" s="217"/>
      <c r="N2169" s="218"/>
      <c r="O2169" s="218"/>
      <c r="P2169" s="218"/>
      <c r="Q2169" s="218"/>
      <c r="R2169" s="218"/>
      <c r="S2169" s="218"/>
      <c r="T2169" s="219"/>
      <c r="AT2169" s="220" t="s">
        <v>171</v>
      </c>
      <c r="AU2169" s="220" t="s">
        <v>134</v>
      </c>
      <c r="AV2169" s="11" t="s">
        <v>134</v>
      </c>
      <c r="AW2169" s="11" t="s">
        <v>33</v>
      </c>
      <c r="AX2169" s="11" t="s">
        <v>70</v>
      </c>
      <c r="AY2169" s="220" t="s">
        <v>126</v>
      </c>
    </row>
    <row r="2170" spans="2:65" s="11" customFormat="1" ht="13.5">
      <c r="B2170" s="210"/>
      <c r="C2170" s="211"/>
      <c r="D2170" s="208" t="s">
        <v>171</v>
      </c>
      <c r="E2170" s="212" t="s">
        <v>21</v>
      </c>
      <c r="F2170" s="213" t="s">
        <v>7821</v>
      </c>
      <c r="G2170" s="211"/>
      <c r="H2170" s="214">
        <v>18.03</v>
      </c>
      <c r="I2170" s="215"/>
      <c r="J2170" s="211"/>
      <c r="K2170" s="211"/>
      <c r="L2170" s="216"/>
      <c r="M2170" s="217"/>
      <c r="N2170" s="218"/>
      <c r="O2170" s="218"/>
      <c r="P2170" s="218"/>
      <c r="Q2170" s="218"/>
      <c r="R2170" s="218"/>
      <c r="S2170" s="218"/>
      <c r="T2170" s="219"/>
      <c r="AT2170" s="220" t="s">
        <v>171</v>
      </c>
      <c r="AU2170" s="220" t="s">
        <v>134</v>
      </c>
      <c r="AV2170" s="11" t="s">
        <v>134</v>
      </c>
      <c r="AW2170" s="11" t="s">
        <v>33</v>
      </c>
      <c r="AX2170" s="11" t="s">
        <v>70</v>
      </c>
      <c r="AY2170" s="220" t="s">
        <v>126</v>
      </c>
    </row>
    <row r="2171" spans="2:65" s="11" customFormat="1" ht="13.5">
      <c r="B2171" s="210"/>
      <c r="C2171" s="211"/>
      <c r="D2171" s="208" t="s">
        <v>171</v>
      </c>
      <c r="E2171" s="212" t="s">
        <v>21</v>
      </c>
      <c r="F2171" s="213" t="s">
        <v>7822</v>
      </c>
      <c r="G2171" s="211"/>
      <c r="H2171" s="214">
        <v>17.62</v>
      </c>
      <c r="I2171" s="215"/>
      <c r="J2171" s="211"/>
      <c r="K2171" s="211"/>
      <c r="L2171" s="216"/>
      <c r="M2171" s="217"/>
      <c r="N2171" s="218"/>
      <c r="O2171" s="218"/>
      <c r="P2171" s="218"/>
      <c r="Q2171" s="218"/>
      <c r="R2171" s="218"/>
      <c r="S2171" s="218"/>
      <c r="T2171" s="219"/>
      <c r="AT2171" s="220" t="s">
        <v>171</v>
      </c>
      <c r="AU2171" s="220" t="s">
        <v>134</v>
      </c>
      <c r="AV2171" s="11" t="s">
        <v>134</v>
      </c>
      <c r="AW2171" s="11" t="s">
        <v>33</v>
      </c>
      <c r="AX2171" s="11" t="s">
        <v>70</v>
      </c>
      <c r="AY2171" s="220" t="s">
        <v>126</v>
      </c>
    </row>
    <row r="2172" spans="2:65" s="11" customFormat="1" ht="13.5">
      <c r="B2172" s="210"/>
      <c r="C2172" s="211"/>
      <c r="D2172" s="208" t="s">
        <v>171</v>
      </c>
      <c r="E2172" s="212" t="s">
        <v>21</v>
      </c>
      <c r="F2172" s="213" t="s">
        <v>7823</v>
      </c>
      <c r="G2172" s="211"/>
      <c r="H2172" s="214">
        <v>29.24</v>
      </c>
      <c r="I2172" s="215"/>
      <c r="J2172" s="211"/>
      <c r="K2172" s="211"/>
      <c r="L2172" s="216"/>
      <c r="M2172" s="217"/>
      <c r="N2172" s="218"/>
      <c r="O2172" s="218"/>
      <c r="P2172" s="218"/>
      <c r="Q2172" s="218"/>
      <c r="R2172" s="218"/>
      <c r="S2172" s="218"/>
      <c r="T2172" s="219"/>
      <c r="AT2172" s="220" t="s">
        <v>171</v>
      </c>
      <c r="AU2172" s="220" t="s">
        <v>134</v>
      </c>
      <c r="AV2172" s="11" t="s">
        <v>134</v>
      </c>
      <c r="AW2172" s="11" t="s">
        <v>33</v>
      </c>
      <c r="AX2172" s="11" t="s">
        <v>70</v>
      </c>
      <c r="AY2172" s="220" t="s">
        <v>126</v>
      </c>
    </row>
    <row r="2173" spans="2:65" s="11" customFormat="1" ht="13.5">
      <c r="B2173" s="210"/>
      <c r="C2173" s="211"/>
      <c r="D2173" s="208" t="s">
        <v>171</v>
      </c>
      <c r="E2173" s="212" t="s">
        <v>21</v>
      </c>
      <c r="F2173" s="213" t="s">
        <v>7824</v>
      </c>
      <c r="G2173" s="211"/>
      <c r="H2173" s="214">
        <v>14.11</v>
      </c>
      <c r="I2173" s="215"/>
      <c r="J2173" s="211"/>
      <c r="K2173" s="211"/>
      <c r="L2173" s="216"/>
      <c r="M2173" s="217"/>
      <c r="N2173" s="218"/>
      <c r="O2173" s="218"/>
      <c r="P2173" s="218"/>
      <c r="Q2173" s="218"/>
      <c r="R2173" s="218"/>
      <c r="S2173" s="218"/>
      <c r="T2173" s="219"/>
      <c r="AT2173" s="220" t="s">
        <v>171</v>
      </c>
      <c r="AU2173" s="220" t="s">
        <v>134</v>
      </c>
      <c r="AV2173" s="11" t="s">
        <v>134</v>
      </c>
      <c r="AW2173" s="11" t="s">
        <v>33</v>
      </c>
      <c r="AX2173" s="11" t="s">
        <v>70</v>
      </c>
      <c r="AY2173" s="220" t="s">
        <v>126</v>
      </c>
    </row>
    <row r="2174" spans="2:65" s="11" customFormat="1" ht="13.5">
      <c r="B2174" s="210"/>
      <c r="C2174" s="211"/>
      <c r="D2174" s="208" t="s">
        <v>171</v>
      </c>
      <c r="E2174" s="212" t="s">
        <v>21</v>
      </c>
      <c r="F2174" s="213" t="s">
        <v>7825</v>
      </c>
      <c r="G2174" s="211"/>
      <c r="H2174" s="214">
        <v>15.85</v>
      </c>
      <c r="I2174" s="215"/>
      <c r="J2174" s="211"/>
      <c r="K2174" s="211"/>
      <c r="L2174" s="216"/>
      <c r="M2174" s="217"/>
      <c r="N2174" s="218"/>
      <c r="O2174" s="218"/>
      <c r="P2174" s="218"/>
      <c r="Q2174" s="218"/>
      <c r="R2174" s="218"/>
      <c r="S2174" s="218"/>
      <c r="T2174" s="219"/>
      <c r="AT2174" s="220" t="s">
        <v>171</v>
      </c>
      <c r="AU2174" s="220" t="s">
        <v>134</v>
      </c>
      <c r="AV2174" s="11" t="s">
        <v>134</v>
      </c>
      <c r="AW2174" s="11" t="s">
        <v>33</v>
      </c>
      <c r="AX2174" s="11" t="s">
        <v>70</v>
      </c>
      <c r="AY2174" s="220" t="s">
        <v>126</v>
      </c>
    </row>
    <row r="2175" spans="2:65" s="12" customFormat="1" ht="13.5">
      <c r="B2175" s="221"/>
      <c r="C2175" s="222"/>
      <c r="D2175" s="205" t="s">
        <v>171</v>
      </c>
      <c r="E2175" s="248" t="s">
        <v>21</v>
      </c>
      <c r="F2175" s="249" t="s">
        <v>174</v>
      </c>
      <c r="G2175" s="222"/>
      <c r="H2175" s="250">
        <v>553.28</v>
      </c>
      <c r="I2175" s="226"/>
      <c r="J2175" s="222"/>
      <c r="K2175" s="222"/>
      <c r="L2175" s="227"/>
      <c r="M2175" s="228"/>
      <c r="N2175" s="229"/>
      <c r="O2175" s="229"/>
      <c r="P2175" s="229"/>
      <c r="Q2175" s="229"/>
      <c r="R2175" s="229"/>
      <c r="S2175" s="229"/>
      <c r="T2175" s="230"/>
      <c r="AT2175" s="231" t="s">
        <v>171</v>
      </c>
      <c r="AU2175" s="231" t="s">
        <v>134</v>
      </c>
      <c r="AV2175" s="12" t="s">
        <v>133</v>
      </c>
      <c r="AW2175" s="12" t="s">
        <v>33</v>
      </c>
      <c r="AX2175" s="12" t="s">
        <v>78</v>
      </c>
      <c r="AY2175" s="231" t="s">
        <v>126</v>
      </c>
    </row>
    <row r="2176" spans="2:65" s="1" customFormat="1" ht="31.5" customHeight="1">
      <c r="B2176" s="41"/>
      <c r="C2176" s="193" t="s">
        <v>2593</v>
      </c>
      <c r="D2176" s="193" t="s">
        <v>129</v>
      </c>
      <c r="E2176" s="194" t="s">
        <v>7826</v>
      </c>
      <c r="F2176" s="195" t="s">
        <v>7827</v>
      </c>
      <c r="G2176" s="196" t="s">
        <v>400</v>
      </c>
      <c r="H2176" s="197">
        <v>83.22</v>
      </c>
      <c r="I2176" s="198"/>
      <c r="J2176" s="199">
        <f>ROUND(I2176*H2176,2)</f>
        <v>0</v>
      </c>
      <c r="K2176" s="195" t="s">
        <v>160</v>
      </c>
      <c r="L2176" s="61"/>
      <c r="M2176" s="200" t="s">
        <v>21</v>
      </c>
      <c r="N2176" s="201" t="s">
        <v>42</v>
      </c>
      <c r="O2176" s="42"/>
      <c r="P2176" s="202">
        <f>O2176*H2176</f>
        <v>0</v>
      </c>
      <c r="Q2176" s="202">
        <v>0</v>
      </c>
      <c r="R2176" s="202">
        <f>Q2176*H2176</f>
        <v>0</v>
      </c>
      <c r="S2176" s="202">
        <v>0</v>
      </c>
      <c r="T2176" s="203">
        <f>S2176*H2176</f>
        <v>0</v>
      </c>
      <c r="AR2176" s="24" t="s">
        <v>161</v>
      </c>
      <c r="AT2176" s="24" t="s">
        <v>129</v>
      </c>
      <c r="AU2176" s="24" t="s">
        <v>134</v>
      </c>
      <c r="AY2176" s="24" t="s">
        <v>126</v>
      </c>
      <c r="BE2176" s="204">
        <f>IF(N2176="základní",J2176,0)</f>
        <v>0</v>
      </c>
      <c r="BF2176" s="204">
        <f>IF(N2176="snížená",J2176,0)</f>
        <v>0</v>
      </c>
      <c r="BG2176" s="204">
        <f>IF(N2176="zákl. přenesená",J2176,0)</f>
        <v>0</v>
      </c>
      <c r="BH2176" s="204">
        <f>IF(N2176="sníž. přenesená",J2176,0)</f>
        <v>0</v>
      </c>
      <c r="BI2176" s="204">
        <f>IF(N2176="nulová",J2176,0)</f>
        <v>0</v>
      </c>
      <c r="BJ2176" s="24" t="s">
        <v>134</v>
      </c>
      <c r="BK2176" s="204">
        <f>ROUND(I2176*H2176,2)</f>
        <v>0</v>
      </c>
      <c r="BL2176" s="24" t="s">
        <v>161</v>
      </c>
      <c r="BM2176" s="24" t="s">
        <v>2596</v>
      </c>
    </row>
    <row r="2177" spans="2:51" s="1" customFormat="1" ht="27">
      <c r="B2177" s="41"/>
      <c r="C2177" s="63"/>
      <c r="D2177" s="208" t="s">
        <v>135</v>
      </c>
      <c r="E2177" s="63"/>
      <c r="F2177" s="209" t="s">
        <v>7828</v>
      </c>
      <c r="G2177" s="63"/>
      <c r="H2177" s="63"/>
      <c r="I2177" s="163"/>
      <c r="J2177" s="63"/>
      <c r="K2177" s="63"/>
      <c r="L2177" s="61"/>
      <c r="M2177" s="207"/>
      <c r="N2177" s="42"/>
      <c r="O2177" s="42"/>
      <c r="P2177" s="42"/>
      <c r="Q2177" s="42"/>
      <c r="R2177" s="42"/>
      <c r="S2177" s="42"/>
      <c r="T2177" s="78"/>
      <c r="AT2177" s="24" t="s">
        <v>135</v>
      </c>
      <c r="AU2177" s="24" t="s">
        <v>134</v>
      </c>
    </row>
    <row r="2178" spans="2:51" s="1" customFormat="1" ht="67.5">
      <c r="B2178" s="41"/>
      <c r="C2178" s="63"/>
      <c r="D2178" s="208" t="s">
        <v>299</v>
      </c>
      <c r="E2178" s="63"/>
      <c r="F2178" s="236" t="s">
        <v>7793</v>
      </c>
      <c r="G2178" s="63"/>
      <c r="H2178" s="63"/>
      <c r="I2178" s="163"/>
      <c r="J2178" s="63"/>
      <c r="K2178" s="63"/>
      <c r="L2178" s="61"/>
      <c r="M2178" s="207"/>
      <c r="N2178" s="42"/>
      <c r="O2178" s="42"/>
      <c r="P2178" s="42"/>
      <c r="Q2178" s="42"/>
      <c r="R2178" s="42"/>
      <c r="S2178" s="42"/>
      <c r="T2178" s="78"/>
      <c r="AT2178" s="24" t="s">
        <v>299</v>
      </c>
      <c r="AU2178" s="24" t="s">
        <v>134</v>
      </c>
    </row>
    <row r="2179" spans="2:51" s="13" customFormat="1" ht="13.5">
      <c r="B2179" s="237"/>
      <c r="C2179" s="238"/>
      <c r="D2179" s="208" t="s">
        <v>171</v>
      </c>
      <c r="E2179" s="239" t="s">
        <v>21</v>
      </c>
      <c r="F2179" s="240" t="s">
        <v>7794</v>
      </c>
      <c r="G2179" s="238"/>
      <c r="H2179" s="241" t="s">
        <v>21</v>
      </c>
      <c r="I2179" s="242"/>
      <c r="J2179" s="238"/>
      <c r="K2179" s="238"/>
      <c r="L2179" s="243"/>
      <c r="M2179" s="244"/>
      <c r="N2179" s="245"/>
      <c r="O2179" s="245"/>
      <c r="P2179" s="245"/>
      <c r="Q2179" s="245"/>
      <c r="R2179" s="245"/>
      <c r="S2179" s="245"/>
      <c r="T2179" s="246"/>
      <c r="AT2179" s="247" t="s">
        <v>171</v>
      </c>
      <c r="AU2179" s="247" t="s">
        <v>134</v>
      </c>
      <c r="AV2179" s="13" t="s">
        <v>78</v>
      </c>
      <c r="AW2179" s="13" t="s">
        <v>33</v>
      </c>
      <c r="AX2179" s="13" t="s">
        <v>70</v>
      </c>
      <c r="AY2179" s="247" t="s">
        <v>126</v>
      </c>
    </row>
    <row r="2180" spans="2:51" s="11" customFormat="1" ht="13.5">
      <c r="B2180" s="210"/>
      <c r="C2180" s="211"/>
      <c r="D2180" s="208" t="s">
        <v>171</v>
      </c>
      <c r="E2180" s="212" t="s">
        <v>21</v>
      </c>
      <c r="F2180" s="213" t="s">
        <v>6832</v>
      </c>
      <c r="G2180" s="211"/>
      <c r="H2180" s="214">
        <v>7.9</v>
      </c>
      <c r="I2180" s="215"/>
      <c r="J2180" s="211"/>
      <c r="K2180" s="211"/>
      <c r="L2180" s="216"/>
      <c r="M2180" s="217"/>
      <c r="N2180" s="218"/>
      <c r="O2180" s="218"/>
      <c r="P2180" s="218"/>
      <c r="Q2180" s="218"/>
      <c r="R2180" s="218"/>
      <c r="S2180" s="218"/>
      <c r="T2180" s="219"/>
      <c r="AT2180" s="220" t="s">
        <v>171</v>
      </c>
      <c r="AU2180" s="220" t="s">
        <v>134</v>
      </c>
      <c r="AV2180" s="11" t="s">
        <v>134</v>
      </c>
      <c r="AW2180" s="11" t="s">
        <v>33</v>
      </c>
      <c r="AX2180" s="11" t="s">
        <v>70</v>
      </c>
      <c r="AY2180" s="220" t="s">
        <v>126</v>
      </c>
    </row>
    <row r="2181" spans="2:51" s="11" customFormat="1" ht="13.5">
      <c r="B2181" s="210"/>
      <c r="C2181" s="211"/>
      <c r="D2181" s="208" t="s">
        <v>171</v>
      </c>
      <c r="E2181" s="212" t="s">
        <v>21</v>
      </c>
      <c r="F2181" s="213" t="s">
        <v>7829</v>
      </c>
      <c r="G2181" s="211"/>
      <c r="H2181" s="214">
        <v>7.68</v>
      </c>
      <c r="I2181" s="215"/>
      <c r="J2181" s="211"/>
      <c r="K2181" s="211"/>
      <c r="L2181" s="216"/>
      <c r="M2181" s="217"/>
      <c r="N2181" s="218"/>
      <c r="O2181" s="218"/>
      <c r="P2181" s="218"/>
      <c r="Q2181" s="218"/>
      <c r="R2181" s="218"/>
      <c r="S2181" s="218"/>
      <c r="T2181" s="219"/>
      <c r="AT2181" s="220" t="s">
        <v>171</v>
      </c>
      <c r="AU2181" s="220" t="s">
        <v>134</v>
      </c>
      <c r="AV2181" s="11" t="s">
        <v>134</v>
      </c>
      <c r="AW2181" s="11" t="s">
        <v>33</v>
      </c>
      <c r="AX2181" s="11" t="s">
        <v>70</v>
      </c>
      <c r="AY2181" s="220" t="s">
        <v>126</v>
      </c>
    </row>
    <row r="2182" spans="2:51" s="11" customFormat="1" ht="13.5">
      <c r="B2182" s="210"/>
      <c r="C2182" s="211"/>
      <c r="D2182" s="208" t="s">
        <v>171</v>
      </c>
      <c r="E2182" s="212" t="s">
        <v>21</v>
      </c>
      <c r="F2182" s="213" t="s">
        <v>7830</v>
      </c>
      <c r="G2182" s="211"/>
      <c r="H2182" s="214">
        <v>7.17</v>
      </c>
      <c r="I2182" s="215"/>
      <c r="J2182" s="211"/>
      <c r="K2182" s="211"/>
      <c r="L2182" s="216"/>
      <c r="M2182" s="217"/>
      <c r="N2182" s="218"/>
      <c r="O2182" s="218"/>
      <c r="P2182" s="218"/>
      <c r="Q2182" s="218"/>
      <c r="R2182" s="218"/>
      <c r="S2182" s="218"/>
      <c r="T2182" s="219"/>
      <c r="AT2182" s="220" t="s">
        <v>171</v>
      </c>
      <c r="AU2182" s="220" t="s">
        <v>134</v>
      </c>
      <c r="AV2182" s="11" t="s">
        <v>134</v>
      </c>
      <c r="AW2182" s="11" t="s">
        <v>33</v>
      </c>
      <c r="AX2182" s="11" t="s">
        <v>70</v>
      </c>
      <c r="AY2182" s="220" t="s">
        <v>126</v>
      </c>
    </row>
    <row r="2183" spans="2:51" s="11" customFormat="1" ht="13.5">
      <c r="B2183" s="210"/>
      <c r="C2183" s="211"/>
      <c r="D2183" s="208" t="s">
        <v>171</v>
      </c>
      <c r="E2183" s="212" t="s">
        <v>21</v>
      </c>
      <c r="F2183" s="213" t="s">
        <v>7831</v>
      </c>
      <c r="G2183" s="211"/>
      <c r="H2183" s="214">
        <v>8.07</v>
      </c>
      <c r="I2183" s="215"/>
      <c r="J2183" s="211"/>
      <c r="K2183" s="211"/>
      <c r="L2183" s="216"/>
      <c r="M2183" s="217"/>
      <c r="N2183" s="218"/>
      <c r="O2183" s="218"/>
      <c r="P2183" s="218"/>
      <c r="Q2183" s="218"/>
      <c r="R2183" s="218"/>
      <c r="S2183" s="218"/>
      <c r="T2183" s="219"/>
      <c r="AT2183" s="220" t="s">
        <v>171</v>
      </c>
      <c r="AU2183" s="220" t="s">
        <v>134</v>
      </c>
      <c r="AV2183" s="11" t="s">
        <v>134</v>
      </c>
      <c r="AW2183" s="11" t="s">
        <v>33</v>
      </c>
      <c r="AX2183" s="11" t="s">
        <v>70</v>
      </c>
      <c r="AY2183" s="220" t="s">
        <v>126</v>
      </c>
    </row>
    <row r="2184" spans="2:51" s="13" customFormat="1" ht="13.5">
      <c r="B2184" s="237"/>
      <c r="C2184" s="238"/>
      <c r="D2184" s="208" t="s">
        <v>171</v>
      </c>
      <c r="E2184" s="239" t="s">
        <v>21</v>
      </c>
      <c r="F2184" s="240" t="s">
        <v>7803</v>
      </c>
      <c r="G2184" s="238"/>
      <c r="H2184" s="241" t="s">
        <v>21</v>
      </c>
      <c r="I2184" s="242"/>
      <c r="J2184" s="238"/>
      <c r="K2184" s="238"/>
      <c r="L2184" s="243"/>
      <c r="M2184" s="244"/>
      <c r="N2184" s="245"/>
      <c r="O2184" s="245"/>
      <c r="P2184" s="245"/>
      <c r="Q2184" s="245"/>
      <c r="R2184" s="245"/>
      <c r="S2184" s="245"/>
      <c r="T2184" s="246"/>
      <c r="AT2184" s="247" t="s">
        <v>171</v>
      </c>
      <c r="AU2184" s="247" t="s">
        <v>134</v>
      </c>
      <c r="AV2184" s="13" t="s">
        <v>78</v>
      </c>
      <c r="AW2184" s="13" t="s">
        <v>33</v>
      </c>
      <c r="AX2184" s="13" t="s">
        <v>70</v>
      </c>
      <c r="AY2184" s="247" t="s">
        <v>126</v>
      </c>
    </row>
    <row r="2185" spans="2:51" s="11" customFormat="1" ht="13.5">
      <c r="B2185" s="210"/>
      <c r="C2185" s="211"/>
      <c r="D2185" s="208" t="s">
        <v>171</v>
      </c>
      <c r="E2185" s="212" t="s">
        <v>21</v>
      </c>
      <c r="F2185" s="213" t="s">
        <v>7772</v>
      </c>
      <c r="G2185" s="211"/>
      <c r="H2185" s="214">
        <v>3.62</v>
      </c>
      <c r="I2185" s="215"/>
      <c r="J2185" s="211"/>
      <c r="K2185" s="211"/>
      <c r="L2185" s="216"/>
      <c r="M2185" s="217"/>
      <c r="N2185" s="218"/>
      <c r="O2185" s="218"/>
      <c r="P2185" s="218"/>
      <c r="Q2185" s="218"/>
      <c r="R2185" s="218"/>
      <c r="S2185" s="218"/>
      <c r="T2185" s="219"/>
      <c r="AT2185" s="220" t="s">
        <v>171</v>
      </c>
      <c r="AU2185" s="220" t="s">
        <v>134</v>
      </c>
      <c r="AV2185" s="11" t="s">
        <v>134</v>
      </c>
      <c r="AW2185" s="11" t="s">
        <v>33</v>
      </c>
      <c r="AX2185" s="11" t="s">
        <v>70</v>
      </c>
      <c r="AY2185" s="220" t="s">
        <v>126</v>
      </c>
    </row>
    <row r="2186" spans="2:51" s="11" customFormat="1" ht="13.5">
      <c r="B2186" s="210"/>
      <c r="C2186" s="211"/>
      <c r="D2186" s="208" t="s">
        <v>171</v>
      </c>
      <c r="E2186" s="212" t="s">
        <v>21</v>
      </c>
      <c r="F2186" s="213" t="s">
        <v>7773</v>
      </c>
      <c r="G2186" s="211"/>
      <c r="H2186" s="214">
        <v>4.8</v>
      </c>
      <c r="I2186" s="215"/>
      <c r="J2186" s="211"/>
      <c r="K2186" s="211"/>
      <c r="L2186" s="216"/>
      <c r="M2186" s="217"/>
      <c r="N2186" s="218"/>
      <c r="O2186" s="218"/>
      <c r="P2186" s="218"/>
      <c r="Q2186" s="218"/>
      <c r="R2186" s="218"/>
      <c r="S2186" s="218"/>
      <c r="T2186" s="219"/>
      <c r="AT2186" s="220" t="s">
        <v>171</v>
      </c>
      <c r="AU2186" s="220" t="s">
        <v>134</v>
      </c>
      <c r="AV2186" s="11" t="s">
        <v>134</v>
      </c>
      <c r="AW2186" s="11" t="s">
        <v>33</v>
      </c>
      <c r="AX2186" s="11" t="s">
        <v>70</v>
      </c>
      <c r="AY2186" s="220" t="s">
        <v>126</v>
      </c>
    </row>
    <row r="2187" spans="2:51" s="11" customFormat="1" ht="13.5">
      <c r="B2187" s="210"/>
      <c r="C2187" s="211"/>
      <c r="D2187" s="208" t="s">
        <v>171</v>
      </c>
      <c r="E2187" s="212" t="s">
        <v>21</v>
      </c>
      <c r="F2187" s="213" t="s">
        <v>7774</v>
      </c>
      <c r="G2187" s="211"/>
      <c r="H2187" s="214">
        <v>4.84</v>
      </c>
      <c r="I2187" s="215"/>
      <c r="J2187" s="211"/>
      <c r="K2187" s="211"/>
      <c r="L2187" s="216"/>
      <c r="M2187" s="217"/>
      <c r="N2187" s="218"/>
      <c r="O2187" s="218"/>
      <c r="P2187" s="218"/>
      <c r="Q2187" s="218"/>
      <c r="R2187" s="218"/>
      <c r="S2187" s="218"/>
      <c r="T2187" s="219"/>
      <c r="AT2187" s="220" t="s">
        <v>171</v>
      </c>
      <c r="AU2187" s="220" t="s">
        <v>134</v>
      </c>
      <c r="AV2187" s="11" t="s">
        <v>134</v>
      </c>
      <c r="AW2187" s="11" t="s">
        <v>33</v>
      </c>
      <c r="AX2187" s="11" t="s">
        <v>70</v>
      </c>
      <c r="AY2187" s="220" t="s">
        <v>126</v>
      </c>
    </row>
    <row r="2188" spans="2:51" s="11" customFormat="1" ht="13.5">
      <c r="B2188" s="210"/>
      <c r="C2188" s="211"/>
      <c r="D2188" s="208" t="s">
        <v>171</v>
      </c>
      <c r="E2188" s="212" t="s">
        <v>21</v>
      </c>
      <c r="F2188" s="213" t="s">
        <v>7775</v>
      </c>
      <c r="G2188" s="211"/>
      <c r="H2188" s="214">
        <v>3.61</v>
      </c>
      <c r="I2188" s="215"/>
      <c r="J2188" s="211"/>
      <c r="K2188" s="211"/>
      <c r="L2188" s="216"/>
      <c r="M2188" s="217"/>
      <c r="N2188" s="218"/>
      <c r="O2188" s="218"/>
      <c r="P2188" s="218"/>
      <c r="Q2188" s="218"/>
      <c r="R2188" s="218"/>
      <c r="S2188" s="218"/>
      <c r="T2188" s="219"/>
      <c r="AT2188" s="220" t="s">
        <v>171</v>
      </c>
      <c r="AU2188" s="220" t="s">
        <v>134</v>
      </c>
      <c r="AV2188" s="11" t="s">
        <v>134</v>
      </c>
      <c r="AW2188" s="11" t="s">
        <v>33</v>
      </c>
      <c r="AX2188" s="11" t="s">
        <v>70</v>
      </c>
      <c r="AY2188" s="220" t="s">
        <v>126</v>
      </c>
    </row>
    <row r="2189" spans="2:51" s="11" customFormat="1" ht="13.5">
      <c r="B2189" s="210"/>
      <c r="C2189" s="211"/>
      <c r="D2189" s="208" t="s">
        <v>171</v>
      </c>
      <c r="E2189" s="212" t="s">
        <v>21</v>
      </c>
      <c r="F2189" s="213" t="s">
        <v>7776</v>
      </c>
      <c r="G2189" s="211"/>
      <c r="H2189" s="214">
        <v>1.27</v>
      </c>
      <c r="I2189" s="215"/>
      <c r="J2189" s="211"/>
      <c r="K2189" s="211"/>
      <c r="L2189" s="216"/>
      <c r="M2189" s="217"/>
      <c r="N2189" s="218"/>
      <c r="O2189" s="218"/>
      <c r="P2189" s="218"/>
      <c r="Q2189" s="218"/>
      <c r="R2189" s="218"/>
      <c r="S2189" s="218"/>
      <c r="T2189" s="219"/>
      <c r="AT2189" s="220" t="s">
        <v>171</v>
      </c>
      <c r="AU2189" s="220" t="s">
        <v>134</v>
      </c>
      <c r="AV2189" s="11" t="s">
        <v>134</v>
      </c>
      <c r="AW2189" s="11" t="s">
        <v>33</v>
      </c>
      <c r="AX2189" s="11" t="s">
        <v>70</v>
      </c>
      <c r="AY2189" s="220" t="s">
        <v>126</v>
      </c>
    </row>
    <row r="2190" spans="2:51" s="11" customFormat="1" ht="13.5">
      <c r="B2190" s="210"/>
      <c r="C2190" s="211"/>
      <c r="D2190" s="208" t="s">
        <v>171</v>
      </c>
      <c r="E2190" s="212" t="s">
        <v>21</v>
      </c>
      <c r="F2190" s="213" t="s">
        <v>7777</v>
      </c>
      <c r="G2190" s="211"/>
      <c r="H2190" s="214">
        <v>1.27</v>
      </c>
      <c r="I2190" s="215"/>
      <c r="J2190" s="211"/>
      <c r="K2190" s="211"/>
      <c r="L2190" s="216"/>
      <c r="M2190" s="217"/>
      <c r="N2190" s="218"/>
      <c r="O2190" s="218"/>
      <c r="P2190" s="218"/>
      <c r="Q2190" s="218"/>
      <c r="R2190" s="218"/>
      <c r="S2190" s="218"/>
      <c r="T2190" s="219"/>
      <c r="AT2190" s="220" t="s">
        <v>171</v>
      </c>
      <c r="AU2190" s="220" t="s">
        <v>134</v>
      </c>
      <c r="AV2190" s="11" t="s">
        <v>134</v>
      </c>
      <c r="AW2190" s="11" t="s">
        <v>33</v>
      </c>
      <c r="AX2190" s="11" t="s">
        <v>70</v>
      </c>
      <c r="AY2190" s="220" t="s">
        <v>126</v>
      </c>
    </row>
    <row r="2191" spans="2:51" s="11" customFormat="1" ht="13.5">
      <c r="B2191" s="210"/>
      <c r="C2191" s="211"/>
      <c r="D2191" s="208" t="s">
        <v>171</v>
      </c>
      <c r="E2191" s="212" t="s">
        <v>21</v>
      </c>
      <c r="F2191" s="213" t="s">
        <v>7778</v>
      </c>
      <c r="G2191" s="211"/>
      <c r="H2191" s="214">
        <v>2.64</v>
      </c>
      <c r="I2191" s="215"/>
      <c r="J2191" s="211"/>
      <c r="K2191" s="211"/>
      <c r="L2191" s="216"/>
      <c r="M2191" s="217"/>
      <c r="N2191" s="218"/>
      <c r="O2191" s="218"/>
      <c r="P2191" s="218"/>
      <c r="Q2191" s="218"/>
      <c r="R2191" s="218"/>
      <c r="S2191" s="218"/>
      <c r="T2191" s="219"/>
      <c r="AT2191" s="220" t="s">
        <v>171</v>
      </c>
      <c r="AU2191" s="220" t="s">
        <v>134</v>
      </c>
      <c r="AV2191" s="11" t="s">
        <v>134</v>
      </c>
      <c r="AW2191" s="11" t="s">
        <v>33</v>
      </c>
      <c r="AX2191" s="11" t="s">
        <v>70</v>
      </c>
      <c r="AY2191" s="220" t="s">
        <v>126</v>
      </c>
    </row>
    <row r="2192" spans="2:51" s="11" customFormat="1" ht="13.5">
      <c r="B2192" s="210"/>
      <c r="C2192" s="211"/>
      <c r="D2192" s="208" t="s">
        <v>171</v>
      </c>
      <c r="E2192" s="212" t="s">
        <v>21</v>
      </c>
      <c r="F2192" s="213" t="s">
        <v>7779</v>
      </c>
      <c r="G2192" s="211"/>
      <c r="H2192" s="214">
        <v>2.68</v>
      </c>
      <c r="I2192" s="215"/>
      <c r="J2192" s="211"/>
      <c r="K2192" s="211"/>
      <c r="L2192" s="216"/>
      <c r="M2192" s="217"/>
      <c r="N2192" s="218"/>
      <c r="O2192" s="218"/>
      <c r="P2192" s="218"/>
      <c r="Q2192" s="218"/>
      <c r="R2192" s="218"/>
      <c r="S2192" s="218"/>
      <c r="T2192" s="219"/>
      <c r="AT2192" s="220" t="s">
        <v>171</v>
      </c>
      <c r="AU2192" s="220" t="s">
        <v>134</v>
      </c>
      <c r="AV2192" s="11" t="s">
        <v>134</v>
      </c>
      <c r="AW2192" s="11" t="s">
        <v>33</v>
      </c>
      <c r="AX2192" s="11" t="s">
        <v>70</v>
      </c>
      <c r="AY2192" s="220" t="s">
        <v>126</v>
      </c>
    </row>
    <row r="2193" spans="2:65" s="11" customFormat="1" ht="13.5">
      <c r="B2193" s="210"/>
      <c r="C2193" s="211"/>
      <c r="D2193" s="208" t="s">
        <v>171</v>
      </c>
      <c r="E2193" s="212" t="s">
        <v>21</v>
      </c>
      <c r="F2193" s="213" t="s">
        <v>7780</v>
      </c>
      <c r="G2193" s="211"/>
      <c r="H2193" s="214">
        <v>3.7</v>
      </c>
      <c r="I2193" s="215"/>
      <c r="J2193" s="211"/>
      <c r="K2193" s="211"/>
      <c r="L2193" s="216"/>
      <c r="M2193" s="217"/>
      <c r="N2193" s="218"/>
      <c r="O2193" s="218"/>
      <c r="P2193" s="218"/>
      <c r="Q2193" s="218"/>
      <c r="R2193" s="218"/>
      <c r="S2193" s="218"/>
      <c r="T2193" s="219"/>
      <c r="AT2193" s="220" t="s">
        <v>171</v>
      </c>
      <c r="AU2193" s="220" t="s">
        <v>134</v>
      </c>
      <c r="AV2193" s="11" t="s">
        <v>134</v>
      </c>
      <c r="AW2193" s="11" t="s">
        <v>33</v>
      </c>
      <c r="AX2193" s="11" t="s">
        <v>70</v>
      </c>
      <c r="AY2193" s="220" t="s">
        <v>126</v>
      </c>
    </row>
    <row r="2194" spans="2:65" s="11" customFormat="1" ht="13.5">
      <c r="B2194" s="210"/>
      <c r="C2194" s="211"/>
      <c r="D2194" s="208" t="s">
        <v>171</v>
      </c>
      <c r="E2194" s="212" t="s">
        <v>21</v>
      </c>
      <c r="F2194" s="213" t="s">
        <v>7781</v>
      </c>
      <c r="G2194" s="211"/>
      <c r="H2194" s="214">
        <v>3.42</v>
      </c>
      <c r="I2194" s="215"/>
      <c r="J2194" s="211"/>
      <c r="K2194" s="211"/>
      <c r="L2194" s="216"/>
      <c r="M2194" s="217"/>
      <c r="N2194" s="218"/>
      <c r="O2194" s="218"/>
      <c r="P2194" s="218"/>
      <c r="Q2194" s="218"/>
      <c r="R2194" s="218"/>
      <c r="S2194" s="218"/>
      <c r="T2194" s="219"/>
      <c r="AT2194" s="220" t="s">
        <v>171</v>
      </c>
      <c r="AU2194" s="220" t="s">
        <v>134</v>
      </c>
      <c r="AV2194" s="11" t="s">
        <v>134</v>
      </c>
      <c r="AW2194" s="11" t="s">
        <v>33</v>
      </c>
      <c r="AX2194" s="11" t="s">
        <v>70</v>
      </c>
      <c r="AY2194" s="220" t="s">
        <v>126</v>
      </c>
    </row>
    <row r="2195" spans="2:65" s="11" customFormat="1" ht="13.5">
      <c r="B2195" s="210"/>
      <c r="C2195" s="211"/>
      <c r="D2195" s="208" t="s">
        <v>171</v>
      </c>
      <c r="E2195" s="212" t="s">
        <v>21</v>
      </c>
      <c r="F2195" s="213" t="s">
        <v>7782</v>
      </c>
      <c r="G2195" s="211"/>
      <c r="H2195" s="214">
        <v>3.42</v>
      </c>
      <c r="I2195" s="215"/>
      <c r="J2195" s="211"/>
      <c r="K2195" s="211"/>
      <c r="L2195" s="216"/>
      <c r="M2195" s="217"/>
      <c r="N2195" s="218"/>
      <c r="O2195" s="218"/>
      <c r="P2195" s="218"/>
      <c r="Q2195" s="218"/>
      <c r="R2195" s="218"/>
      <c r="S2195" s="218"/>
      <c r="T2195" s="219"/>
      <c r="AT2195" s="220" t="s">
        <v>171</v>
      </c>
      <c r="AU2195" s="220" t="s">
        <v>134</v>
      </c>
      <c r="AV2195" s="11" t="s">
        <v>134</v>
      </c>
      <c r="AW2195" s="11" t="s">
        <v>33</v>
      </c>
      <c r="AX2195" s="11" t="s">
        <v>70</v>
      </c>
      <c r="AY2195" s="220" t="s">
        <v>126</v>
      </c>
    </row>
    <row r="2196" spans="2:65" s="11" customFormat="1" ht="13.5">
      <c r="B2196" s="210"/>
      <c r="C2196" s="211"/>
      <c r="D2196" s="208" t="s">
        <v>171</v>
      </c>
      <c r="E2196" s="212" t="s">
        <v>21</v>
      </c>
      <c r="F2196" s="213" t="s">
        <v>7783</v>
      </c>
      <c r="G2196" s="211"/>
      <c r="H2196" s="214">
        <v>3.72</v>
      </c>
      <c r="I2196" s="215"/>
      <c r="J2196" s="211"/>
      <c r="K2196" s="211"/>
      <c r="L2196" s="216"/>
      <c r="M2196" s="217"/>
      <c r="N2196" s="218"/>
      <c r="O2196" s="218"/>
      <c r="P2196" s="218"/>
      <c r="Q2196" s="218"/>
      <c r="R2196" s="218"/>
      <c r="S2196" s="218"/>
      <c r="T2196" s="219"/>
      <c r="AT2196" s="220" t="s">
        <v>171</v>
      </c>
      <c r="AU2196" s="220" t="s">
        <v>134</v>
      </c>
      <c r="AV2196" s="11" t="s">
        <v>134</v>
      </c>
      <c r="AW2196" s="11" t="s">
        <v>33</v>
      </c>
      <c r="AX2196" s="11" t="s">
        <v>70</v>
      </c>
      <c r="AY2196" s="220" t="s">
        <v>126</v>
      </c>
    </row>
    <row r="2197" spans="2:65" s="11" customFormat="1" ht="13.5">
      <c r="B2197" s="210"/>
      <c r="C2197" s="211"/>
      <c r="D2197" s="208" t="s">
        <v>171</v>
      </c>
      <c r="E2197" s="212" t="s">
        <v>21</v>
      </c>
      <c r="F2197" s="213" t="s">
        <v>7784</v>
      </c>
      <c r="G2197" s="211"/>
      <c r="H2197" s="214">
        <v>3.72</v>
      </c>
      <c r="I2197" s="215"/>
      <c r="J2197" s="211"/>
      <c r="K2197" s="211"/>
      <c r="L2197" s="216"/>
      <c r="M2197" s="217"/>
      <c r="N2197" s="218"/>
      <c r="O2197" s="218"/>
      <c r="P2197" s="218"/>
      <c r="Q2197" s="218"/>
      <c r="R2197" s="218"/>
      <c r="S2197" s="218"/>
      <c r="T2197" s="219"/>
      <c r="AT2197" s="220" t="s">
        <v>171</v>
      </c>
      <c r="AU2197" s="220" t="s">
        <v>134</v>
      </c>
      <c r="AV2197" s="11" t="s">
        <v>134</v>
      </c>
      <c r="AW2197" s="11" t="s">
        <v>33</v>
      </c>
      <c r="AX2197" s="11" t="s">
        <v>70</v>
      </c>
      <c r="AY2197" s="220" t="s">
        <v>126</v>
      </c>
    </row>
    <row r="2198" spans="2:65" s="11" customFormat="1" ht="13.5">
      <c r="B2198" s="210"/>
      <c r="C2198" s="211"/>
      <c r="D2198" s="208" t="s">
        <v>171</v>
      </c>
      <c r="E2198" s="212" t="s">
        <v>21</v>
      </c>
      <c r="F2198" s="213" t="s">
        <v>7785</v>
      </c>
      <c r="G2198" s="211"/>
      <c r="H2198" s="214">
        <v>2.23</v>
      </c>
      <c r="I2198" s="215"/>
      <c r="J2198" s="211"/>
      <c r="K2198" s="211"/>
      <c r="L2198" s="216"/>
      <c r="M2198" s="217"/>
      <c r="N2198" s="218"/>
      <c r="O2198" s="218"/>
      <c r="P2198" s="218"/>
      <c r="Q2198" s="218"/>
      <c r="R2198" s="218"/>
      <c r="S2198" s="218"/>
      <c r="T2198" s="219"/>
      <c r="AT2198" s="220" t="s">
        <v>171</v>
      </c>
      <c r="AU2198" s="220" t="s">
        <v>134</v>
      </c>
      <c r="AV2198" s="11" t="s">
        <v>134</v>
      </c>
      <c r="AW2198" s="11" t="s">
        <v>33</v>
      </c>
      <c r="AX2198" s="11" t="s">
        <v>70</v>
      </c>
      <c r="AY2198" s="220" t="s">
        <v>126</v>
      </c>
    </row>
    <row r="2199" spans="2:65" s="11" customFormat="1" ht="13.5">
      <c r="B2199" s="210"/>
      <c r="C2199" s="211"/>
      <c r="D2199" s="208" t="s">
        <v>171</v>
      </c>
      <c r="E2199" s="212" t="s">
        <v>21</v>
      </c>
      <c r="F2199" s="213" t="s">
        <v>7832</v>
      </c>
      <c r="G2199" s="211"/>
      <c r="H2199" s="214">
        <v>7.46</v>
      </c>
      <c r="I2199" s="215"/>
      <c r="J2199" s="211"/>
      <c r="K2199" s="211"/>
      <c r="L2199" s="216"/>
      <c r="M2199" s="217"/>
      <c r="N2199" s="218"/>
      <c r="O2199" s="218"/>
      <c r="P2199" s="218"/>
      <c r="Q2199" s="218"/>
      <c r="R2199" s="218"/>
      <c r="S2199" s="218"/>
      <c r="T2199" s="219"/>
      <c r="AT2199" s="220" t="s">
        <v>171</v>
      </c>
      <c r="AU2199" s="220" t="s">
        <v>134</v>
      </c>
      <c r="AV2199" s="11" t="s">
        <v>134</v>
      </c>
      <c r="AW2199" s="11" t="s">
        <v>33</v>
      </c>
      <c r="AX2199" s="11" t="s">
        <v>70</v>
      </c>
      <c r="AY2199" s="220" t="s">
        <v>126</v>
      </c>
    </row>
    <row r="2200" spans="2:65" s="12" customFormat="1" ht="13.5">
      <c r="B2200" s="221"/>
      <c r="C2200" s="222"/>
      <c r="D2200" s="205" t="s">
        <v>171</v>
      </c>
      <c r="E2200" s="248" t="s">
        <v>21</v>
      </c>
      <c r="F2200" s="249" t="s">
        <v>174</v>
      </c>
      <c r="G2200" s="222"/>
      <c r="H2200" s="250">
        <v>83.22</v>
      </c>
      <c r="I2200" s="226"/>
      <c r="J2200" s="222"/>
      <c r="K2200" s="222"/>
      <c r="L2200" s="227"/>
      <c r="M2200" s="228"/>
      <c r="N2200" s="229"/>
      <c r="O2200" s="229"/>
      <c r="P2200" s="229"/>
      <c r="Q2200" s="229"/>
      <c r="R2200" s="229"/>
      <c r="S2200" s="229"/>
      <c r="T2200" s="230"/>
      <c r="AT2200" s="231" t="s">
        <v>171</v>
      </c>
      <c r="AU2200" s="231" t="s">
        <v>134</v>
      </c>
      <c r="AV2200" s="12" t="s">
        <v>133</v>
      </c>
      <c r="AW2200" s="12" t="s">
        <v>33</v>
      </c>
      <c r="AX2200" s="12" t="s">
        <v>78</v>
      </c>
      <c r="AY2200" s="231" t="s">
        <v>126</v>
      </c>
    </row>
    <row r="2201" spans="2:65" s="1" customFormat="1" ht="22.5" customHeight="1">
      <c r="B2201" s="41"/>
      <c r="C2201" s="193" t="s">
        <v>1676</v>
      </c>
      <c r="D2201" s="193" t="s">
        <v>129</v>
      </c>
      <c r="E2201" s="194" t="s">
        <v>3271</v>
      </c>
      <c r="F2201" s="195" t="s">
        <v>7833</v>
      </c>
      <c r="G2201" s="196" t="s">
        <v>400</v>
      </c>
      <c r="H2201" s="197">
        <v>612.82799999999997</v>
      </c>
      <c r="I2201" s="198"/>
      <c r="J2201" s="199">
        <f>ROUND(I2201*H2201,2)</f>
        <v>0</v>
      </c>
      <c r="K2201" s="195" t="s">
        <v>21</v>
      </c>
      <c r="L2201" s="61"/>
      <c r="M2201" s="200" t="s">
        <v>21</v>
      </c>
      <c r="N2201" s="201" t="s">
        <v>42</v>
      </c>
      <c r="O2201" s="42"/>
      <c r="P2201" s="202">
        <f>O2201*H2201</f>
        <v>0</v>
      </c>
      <c r="Q2201" s="202">
        <v>0</v>
      </c>
      <c r="R2201" s="202">
        <f>Q2201*H2201</f>
        <v>0</v>
      </c>
      <c r="S2201" s="202">
        <v>0</v>
      </c>
      <c r="T2201" s="203">
        <f>S2201*H2201</f>
        <v>0</v>
      </c>
      <c r="AR2201" s="24" t="s">
        <v>161</v>
      </c>
      <c r="AT2201" s="24" t="s">
        <v>129</v>
      </c>
      <c r="AU2201" s="24" t="s">
        <v>134</v>
      </c>
      <c r="AY2201" s="24" t="s">
        <v>126</v>
      </c>
      <c r="BE2201" s="204">
        <f>IF(N2201="základní",J2201,0)</f>
        <v>0</v>
      </c>
      <c r="BF2201" s="204">
        <f>IF(N2201="snížená",J2201,0)</f>
        <v>0</v>
      </c>
      <c r="BG2201" s="204">
        <f>IF(N2201="zákl. přenesená",J2201,0)</f>
        <v>0</v>
      </c>
      <c r="BH2201" s="204">
        <f>IF(N2201="sníž. přenesená",J2201,0)</f>
        <v>0</v>
      </c>
      <c r="BI2201" s="204">
        <f>IF(N2201="nulová",J2201,0)</f>
        <v>0</v>
      </c>
      <c r="BJ2201" s="24" t="s">
        <v>134</v>
      </c>
      <c r="BK2201" s="204">
        <f>ROUND(I2201*H2201,2)</f>
        <v>0</v>
      </c>
      <c r="BL2201" s="24" t="s">
        <v>161</v>
      </c>
      <c r="BM2201" s="24" t="s">
        <v>2599</v>
      </c>
    </row>
    <row r="2202" spans="2:65" s="1" customFormat="1" ht="13.5">
      <c r="B2202" s="41"/>
      <c r="C2202" s="63"/>
      <c r="D2202" s="208" t="s">
        <v>135</v>
      </c>
      <c r="E2202" s="63"/>
      <c r="F2202" s="209" t="s">
        <v>7833</v>
      </c>
      <c r="G2202" s="63"/>
      <c r="H2202" s="63"/>
      <c r="I2202" s="163"/>
      <c r="J2202" s="63"/>
      <c r="K2202" s="63"/>
      <c r="L2202" s="61"/>
      <c r="M2202" s="207"/>
      <c r="N2202" s="42"/>
      <c r="O2202" s="42"/>
      <c r="P2202" s="42"/>
      <c r="Q2202" s="42"/>
      <c r="R2202" s="42"/>
      <c r="S2202" s="42"/>
      <c r="T2202" s="78"/>
      <c r="AT2202" s="24" t="s">
        <v>135</v>
      </c>
      <c r="AU2202" s="24" t="s">
        <v>134</v>
      </c>
    </row>
    <row r="2203" spans="2:65" s="11" customFormat="1" ht="13.5">
      <c r="B2203" s="210"/>
      <c r="C2203" s="211"/>
      <c r="D2203" s="208" t="s">
        <v>171</v>
      </c>
      <c r="E2203" s="212" t="s">
        <v>21</v>
      </c>
      <c r="F2203" s="213" t="s">
        <v>7834</v>
      </c>
      <c r="G2203" s="211"/>
      <c r="H2203" s="214">
        <v>16</v>
      </c>
      <c r="I2203" s="215"/>
      <c r="J2203" s="211"/>
      <c r="K2203" s="211"/>
      <c r="L2203" s="216"/>
      <c r="M2203" s="217"/>
      <c r="N2203" s="218"/>
      <c r="O2203" s="218"/>
      <c r="P2203" s="218"/>
      <c r="Q2203" s="218"/>
      <c r="R2203" s="218"/>
      <c r="S2203" s="218"/>
      <c r="T2203" s="219"/>
      <c r="AT2203" s="220" t="s">
        <v>171</v>
      </c>
      <c r="AU2203" s="220" t="s">
        <v>134</v>
      </c>
      <c r="AV2203" s="11" t="s">
        <v>134</v>
      </c>
      <c r="AW2203" s="11" t="s">
        <v>33</v>
      </c>
      <c r="AX2203" s="11" t="s">
        <v>70</v>
      </c>
      <c r="AY2203" s="220" t="s">
        <v>126</v>
      </c>
    </row>
    <row r="2204" spans="2:65" s="11" customFormat="1" ht="13.5">
      <c r="B2204" s="210"/>
      <c r="C2204" s="211"/>
      <c r="D2204" s="208" t="s">
        <v>171</v>
      </c>
      <c r="E2204" s="212" t="s">
        <v>21</v>
      </c>
      <c r="F2204" s="213" t="s">
        <v>7835</v>
      </c>
      <c r="G2204" s="211"/>
      <c r="H2204" s="214">
        <v>77.239999999999995</v>
      </c>
      <c r="I2204" s="215"/>
      <c r="J2204" s="211"/>
      <c r="K2204" s="211"/>
      <c r="L2204" s="216"/>
      <c r="M2204" s="217"/>
      <c r="N2204" s="218"/>
      <c r="O2204" s="218"/>
      <c r="P2204" s="218"/>
      <c r="Q2204" s="218"/>
      <c r="R2204" s="218"/>
      <c r="S2204" s="218"/>
      <c r="T2204" s="219"/>
      <c r="AT2204" s="220" t="s">
        <v>171</v>
      </c>
      <c r="AU2204" s="220" t="s">
        <v>134</v>
      </c>
      <c r="AV2204" s="11" t="s">
        <v>134</v>
      </c>
      <c r="AW2204" s="11" t="s">
        <v>33</v>
      </c>
      <c r="AX2204" s="11" t="s">
        <v>70</v>
      </c>
      <c r="AY2204" s="220" t="s">
        <v>126</v>
      </c>
    </row>
    <row r="2205" spans="2:65" s="11" customFormat="1" ht="13.5">
      <c r="B2205" s="210"/>
      <c r="C2205" s="211"/>
      <c r="D2205" s="208" t="s">
        <v>171</v>
      </c>
      <c r="E2205" s="212" t="s">
        <v>21</v>
      </c>
      <c r="F2205" s="213" t="s">
        <v>7836</v>
      </c>
      <c r="G2205" s="211"/>
      <c r="H2205" s="214">
        <v>13.14</v>
      </c>
      <c r="I2205" s="215"/>
      <c r="J2205" s="211"/>
      <c r="K2205" s="211"/>
      <c r="L2205" s="216"/>
      <c r="M2205" s="217"/>
      <c r="N2205" s="218"/>
      <c r="O2205" s="218"/>
      <c r="P2205" s="218"/>
      <c r="Q2205" s="218"/>
      <c r="R2205" s="218"/>
      <c r="S2205" s="218"/>
      <c r="T2205" s="219"/>
      <c r="AT2205" s="220" t="s">
        <v>171</v>
      </c>
      <c r="AU2205" s="220" t="s">
        <v>134</v>
      </c>
      <c r="AV2205" s="11" t="s">
        <v>134</v>
      </c>
      <c r="AW2205" s="11" t="s">
        <v>33</v>
      </c>
      <c r="AX2205" s="11" t="s">
        <v>70</v>
      </c>
      <c r="AY2205" s="220" t="s">
        <v>126</v>
      </c>
    </row>
    <row r="2206" spans="2:65" s="11" customFormat="1" ht="13.5">
      <c r="B2206" s="210"/>
      <c r="C2206" s="211"/>
      <c r="D2206" s="208" t="s">
        <v>171</v>
      </c>
      <c r="E2206" s="212" t="s">
        <v>21</v>
      </c>
      <c r="F2206" s="213" t="s">
        <v>7804</v>
      </c>
      <c r="G2206" s="211"/>
      <c r="H2206" s="214">
        <v>27.86</v>
      </c>
      <c r="I2206" s="215"/>
      <c r="J2206" s="211"/>
      <c r="K2206" s="211"/>
      <c r="L2206" s="216"/>
      <c r="M2206" s="217"/>
      <c r="N2206" s="218"/>
      <c r="O2206" s="218"/>
      <c r="P2206" s="218"/>
      <c r="Q2206" s="218"/>
      <c r="R2206" s="218"/>
      <c r="S2206" s="218"/>
      <c r="T2206" s="219"/>
      <c r="AT2206" s="220" t="s">
        <v>171</v>
      </c>
      <c r="AU2206" s="220" t="s">
        <v>134</v>
      </c>
      <c r="AV2206" s="11" t="s">
        <v>134</v>
      </c>
      <c r="AW2206" s="11" t="s">
        <v>33</v>
      </c>
      <c r="AX2206" s="11" t="s">
        <v>70</v>
      </c>
      <c r="AY2206" s="220" t="s">
        <v>126</v>
      </c>
    </row>
    <row r="2207" spans="2:65" s="11" customFormat="1" ht="13.5">
      <c r="B2207" s="210"/>
      <c r="C2207" s="211"/>
      <c r="D2207" s="208" t="s">
        <v>171</v>
      </c>
      <c r="E2207" s="212" t="s">
        <v>21</v>
      </c>
      <c r="F2207" s="213" t="s">
        <v>7805</v>
      </c>
      <c r="G2207" s="211"/>
      <c r="H2207" s="214">
        <v>2.31</v>
      </c>
      <c r="I2207" s="215"/>
      <c r="J2207" s="211"/>
      <c r="K2207" s="211"/>
      <c r="L2207" s="216"/>
      <c r="M2207" s="217"/>
      <c r="N2207" s="218"/>
      <c r="O2207" s="218"/>
      <c r="P2207" s="218"/>
      <c r="Q2207" s="218"/>
      <c r="R2207" s="218"/>
      <c r="S2207" s="218"/>
      <c r="T2207" s="219"/>
      <c r="AT2207" s="220" t="s">
        <v>171</v>
      </c>
      <c r="AU2207" s="220" t="s">
        <v>134</v>
      </c>
      <c r="AV2207" s="11" t="s">
        <v>134</v>
      </c>
      <c r="AW2207" s="11" t="s">
        <v>33</v>
      </c>
      <c r="AX2207" s="11" t="s">
        <v>70</v>
      </c>
      <c r="AY2207" s="220" t="s">
        <v>126</v>
      </c>
    </row>
    <row r="2208" spans="2:65" s="11" customFormat="1" ht="13.5">
      <c r="B2208" s="210"/>
      <c r="C2208" s="211"/>
      <c r="D2208" s="208" t="s">
        <v>171</v>
      </c>
      <c r="E2208" s="212" t="s">
        <v>21</v>
      </c>
      <c r="F2208" s="213" t="s">
        <v>7806</v>
      </c>
      <c r="G2208" s="211"/>
      <c r="H2208" s="214">
        <v>9.94</v>
      </c>
      <c r="I2208" s="215"/>
      <c r="J2208" s="211"/>
      <c r="K2208" s="211"/>
      <c r="L2208" s="216"/>
      <c r="M2208" s="217"/>
      <c r="N2208" s="218"/>
      <c r="O2208" s="218"/>
      <c r="P2208" s="218"/>
      <c r="Q2208" s="218"/>
      <c r="R2208" s="218"/>
      <c r="S2208" s="218"/>
      <c r="T2208" s="219"/>
      <c r="AT2208" s="220" t="s">
        <v>171</v>
      </c>
      <c r="AU2208" s="220" t="s">
        <v>134</v>
      </c>
      <c r="AV2208" s="11" t="s">
        <v>134</v>
      </c>
      <c r="AW2208" s="11" t="s">
        <v>33</v>
      </c>
      <c r="AX2208" s="11" t="s">
        <v>70</v>
      </c>
      <c r="AY2208" s="220" t="s">
        <v>126</v>
      </c>
    </row>
    <row r="2209" spans="2:51" s="11" customFormat="1" ht="13.5">
      <c r="B2209" s="210"/>
      <c r="C2209" s="211"/>
      <c r="D2209" s="208" t="s">
        <v>171</v>
      </c>
      <c r="E2209" s="212" t="s">
        <v>21</v>
      </c>
      <c r="F2209" s="213" t="s">
        <v>7807</v>
      </c>
      <c r="G2209" s="211"/>
      <c r="H2209" s="214">
        <v>20.87</v>
      </c>
      <c r="I2209" s="215"/>
      <c r="J2209" s="211"/>
      <c r="K2209" s="211"/>
      <c r="L2209" s="216"/>
      <c r="M2209" s="217"/>
      <c r="N2209" s="218"/>
      <c r="O2209" s="218"/>
      <c r="P2209" s="218"/>
      <c r="Q2209" s="218"/>
      <c r="R2209" s="218"/>
      <c r="S2209" s="218"/>
      <c r="T2209" s="219"/>
      <c r="AT2209" s="220" t="s">
        <v>171</v>
      </c>
      <c r="AU2209" s="220" t="s">
        <v>134</v>
      </c>
      <c r="AV2209" s="11" t="s">
        <v>134</v>
      </c>
      <c r="AW2209" s="11" t="s">
        <v>33</v>
      </c>
      <c r="AX2209" s="11" t="s">
        <v>70</v>
      </c>
      <c r="AY2209" s="220" t="s">
        <v>126</v>
      </c>
    </row>
    <row r="2210" spans="2:51" s="11" customFormat="1" ht="13.5">
      <c r="B2210" s="210"/>
      <c r="C2210" s="211"/>
      <c r="D2210" s="208" t="s">
        <v>171</v>
      </c>
      <c r="E2210" s="212" t="s">
        <v>21</v>
      </c>
      <c r="F2210" s="213" t="s">
        <v>7808</v>
      </c>
      <c r="G2210" s="211"/>
      <c r="H2210" s="214">
        <v>25.77</v>
      </c>
      <c r="I2210" s="215"/>
      <c r="J2210" s="211"/>
      <c r="K2210" s="211"/>
      <c r="L2210" s="216"/>
      <c r="M2210" s="217"/>
      <c r="N2210" s="218"/>
      <c r="O2210" s="218"/>
      <c r="P2210" s="218"/>
      <c r="Q2210" s="218"/>
      <c r="R2210" s="218"/>
      <c r="S2210" s="218"/>
      <c r="T2210" s="219"/>
      <c r="AT2210" s="220" t="s">
        <v>171</v>
      </c>
      <c r="AU2210" s="220" t="s">
        <v>134</v>
      </c>
      <c r="AV2210" s="11" t="s">
        <v>134</v>
      </c>
      <c r="AW2210" s="11" t="s">
        <v>33</v>
      </c>
      <c r="AX2210" s="11" t="s">
        <v>70</v>
      </c>
      <c r="AY2210" s="220" t="s">
        <v>126</v>
      </c>
    </row>
    <row r="2211" spans="2:51" s="11" customFormat="1" ht="13.5">
      <c r="B2211" s="210"/>
      <c r="C2211" s="211"/>
      <c r="D2211" s="208" t="s">
        <v>171</v>
      </c>
      <c r="E2211" s="212" t="s">
        <v>21</v>
      </c>
      <c r="F2211" s="213" t="s">
        <v>7809</v>
      </c>
      <c r="G2211" s="211"/>
      <c r="H2211" s="214">
        <v>39.46</v>
      </c>
      <c r="I2211" s="215"/>
      <c r="J2211" s="211"/>
      <c r="K2211" s="211"/>
      <c r="L2211" s="216"/>
      <c r="M2211" s="217"/>
      <c r="N2211" s="218"/>
      <c r="O2211" s="218"/>
      <c r="P2211" s="218"/>
      <c r="Q2211" s="218"/>
      <c r="R2211" s="218"/>
      <c r="S2211" s="218"/>
      <c r="T2211" s="219"/>
      <c r="AT2211" s="220" t="s">
        <v>171</v>
      </c>
      <c r="AU2211" s="220" t="s">
        <v>134</v>
      </c>
      <c r="AV2211" s="11" t="s">
        <v>134</v>
      </c>
      <c r="AW2211" s="11" t="s">
        <v>33</v>
      </c>
      <c r="AX2211" s="11" t="s">
        <v>70</v>
      </c>
      <c r="AY2211" s="220" t="s">
        <v>126</v>
      </c>
    </row>
    <row r="2212" spans="2:51" s="11" customFormat="1" ht="13.5">
      <c r="B2212" s="210"/>
      <c r="C2212" s="211"/>
      <c r="D2212" s="208" t="s">
        <v>171</v>
      </c>
      <c r="E2212" s="212" t="s">
        <v>21</v>
      </c>
      <c r="F2212" s="213" t="s">
        <v>7810</v>
      </c>
      <c r="G2212" s="211"/>
      <c r="H2212" s="214">
        <v>25.84</v>
      </c>
      <c r="I2212" s="215"/>
      <c r="J2212" s="211"/>
      <c r="K2212" s="211"/>
      <c r="L2212" s="216"/>
      <c r="M2212" s="217"/>
      <c r="N2212" s="218"/>
      <c r="O2212" s="218"/>
      <c r="P2212" s="218"/>
      <c r="Q2212" s="218"/>
      <c r="R2212" s="218"/>
      <c r="S2212" s="218"/>
      <c r="T2212" s="219"/>
      <c r="AT2212" s="220" t="s">
        <v>171</v>
      </c>
      <c r="AU2212" s="220" t="s">
        <v>134</v>
      </c>
      <c r="AV2212" s="11" t="s">
        <v>134</v>
      </c>
      <c r="AW2212" s="11" t="s">
        <v>33</v>
      </c>
      <c r="AX2212" s="11" t="s">
        <v>70</v>
      </c>
      <c r="AY2212" s="220" t="s">
        <v>126</v>
      </c>
    </row>
    <row r="2213" spans="2:51" s="11" customFormat="1" ht="13.5">
      <c r="B2213" s="210"/>
      <c r="C2213" s="211"/>
      <c r="D2213" s="208" t="s">
        <v>171</v>
      </c>
      <c r="E2213" s="212" t="s">
        <v>21</v>
      </c>
      <c r="F2213" s="213" t="s">
        <v>7811</v>
      </c>
      <c r="G2213" s="211"/>
      <c r="H2213" s="214">
        <v>17.690000000000001</v>
      </c>
      <c r="I2213" s="215"/>
      <c r="J2213" s="211"/>
      <c r="K2213" s="211"/>
      <c r="L2213" s="216"/>
      <c r="M2213" s="217"/>
      <c r="N2213" s="218"/>
      <c r="O2213" s="218"/>
      <c r="P2213" s="218"/>
      <c r="Q2213" s="218"/>
      <c r="R2213" s="218"/>
      <c r="S2213" s="218"/>
      <c r="T2213" s="219"/>
      <c r="AT2213" s="220" t="s">
        <v>171</v>
      </c>
      <c r="AU2213" s="220" t="s">
        <v>134</v>
      </c>
      <c r="AV2213" s="11" t="s">
        <v>134</v>
      </c>
      <c r="AW2213" s="11" t="s">
        <v>33</v>
      </c>
      <c r="AX2213" s="11" t="s">
        <v>70</v>
      </c>
      <c r="AY2213" s="220" t="s">
        <v>126</v>
      </c>
    </row>
    <row r="2214" spans="2:51" s="11" customFormat="1" ht="13.5">
      <c r="B2214" s="210"/>
      <c r="C2214" s="211"/>
      <c r="D2214" s="208" t="s">
        <v>171</v>
      </c>
      <c r="E2214" s="212" t="s">
        <v>21</v>
      </c>
      <c r="F2214" s="213" t="s">
        <v>7812</v>
      </c>
      <c r="G2214" s="211"/>
      <c r="H2214" s="214">
        <v>12.55</v>
      </c>
      <c r="I2214" s="215"/>
      <c r="J2214" s="211"/>
      <c r="K2214" s="211"/>
      <c r="L2214" s="216"/>
      <c r="M2214" s="217"/>
      <c r="N2214" s="218"/>
      <c r="O2214" s="218"/>
      <c r="P2214" s="218"/>
      <c r="Q2214" s="218"/>
      <c r="R2214" s="218"/>
      <c r="S2214" s="218"/>
      <c r="T2214" s="219"/>
      <c r="AT2214" s="220" t="s">
        <v>171</v>
      </c>
      <c r="AU2214" s="220" t="s">
        <v>134</v>
      </c>
      <c r="AV2214" s="11" t="s">
        <v>134</v>
      </c>
      <c r="AW2214" s="11" t="s">
        <v>33</v>
      </c>
      <c r="AX2214" s="11" t="s">
        <v>70</v>
      </c>
      <c r="AY2214" s="220" t="s">
        <v>126</v>
      </c>
    </row>
    <row r="2215" spans="2:51" s="11" customFormat="1" ht="13.5">
      <c r="B2215" s="210"/>
      <c r="C2215" s="211"/>
      <c r="D2215" s="208" t="s">
        <v>171</v>
      </c>
      <c r="E2215" s="212" t="s">
        <v>21</v>
      </c>
      <c r="F2215" s="213" t="s">
        <v>7813</v>
      </c>
      <c r="G2215" s="211"/>
      <c r="H2215" s="214">
        <v>14.21</v>
      </c>
      <c r="I2215" s="215"/>
      <c r="J2215" s="211"/>
      <c r="K2215" s="211"/>
      <c r="L2215" s="216"/>
      <c r="M2215" s="217"/>
      <c r="N2215" s="218"/>
      <c r="O2215" s="218"/>
      <c r="P2215" s="218"/>
      <c r="Q2215" s="218"/>
      <c r="R2215" s="218"/>
      <c r="S2215" s="218"/>
      <c r="T2215" s="219"/>
      <c r="AT2215" s="220" t="s">
        <v>171</v>
      </c>
      <c r="AU2215" s="220" t="s">
        <v>134</v>
      </c>
      <c r="AV2215" s="11" t="s">
        <v>134</v>
      </c>
      <c r="AW2215" s="11" t="s">
        <v>33</v>
      </c>
      <c r="AX2215" s="11" t="s">
        <v>70</v>
      </c>
      <c r="AY2215" s="220" t="s">
        <v>126</v>
      </c>
    </row>
    <row r="2216" spans="2:51" s="11" customFormat="1" ht="13.5">
      <c r="B2216" s="210"/>
      <c r="C2216" s="211"/>
      <c r="D2216" s="208" t="s">
        <v>171</v>
      </c>
      <c r="E2216" s="212" t="s">
        <v>21</v>
      </c>
      <c r="F2216" s="213" t="s">
        <v>7814</v>
      </c>
      <c r="G2216" s="211"/>
      <c r="H2216" s="214">
        <v>8.65</v>
      </c>
      <c r="I2216" s="215"/>
      <c r="J2216" s="211"/>
      <c r="K2216" s="211"/>
      <c r="L2216" s="216"/>
      <c r="M2216" s="217"/>
      <c r="N2216" s="218"/>
      <c r="O2216" s="218"/>
      <c r="P2216" s="218"/>
      <c r="Q2216" s="218"/>
      <c r="R2216" s="218"/>
      <c r="S2216" s="218"/>
      <c r="T2216" s="219"/>
      <c r="AT2216" s="220" t="s">
        <v>171</v>
      </c>
      <c r="AU2216" s="220" t="s">
        <v>134</v>
      </c>
      <c r="AV2216" s="11" t="s">
        <v>134</v>
      </c>
      <c r="AW2216" s="11" t="s">
        <v>33</v>
      </c>
      <c r="AX2216" s="11" t="s">
        <v>70</v>
      </c>
      <c r="AY2216" s="220" t="s">
        <v>126</v>
      </c>
    </row>
    <row r="2217" spans="2:51" s="11" customFormat="1" ht="13.5">
      <c r="B2217" s="210"/>
      <c r="C2217" s="211"/>
      <c r="D2217" s="208" t="s">
        <v>171</v>
      </c>
      <c r="E2217" s="212" t="s">
        <v>21</v>
      </c>
      <c r="F2217" s="213" t="s">
        <v>7816</v>
      </c>
      <c r="G2217" s="211"/>
      <c r="H2217" s="214">
        <v>14.71</v>
      </c>
      <c r="I2217" s="215"/>
      <c r="J2217" s="211"/>
      <c r="K2217" s="211"/>
      <c r="L2217" s="216"/>
      <c r="M2217" s="217"/>
      <c r="N2217" s="218"/>
      <c r="O2217" s="218"/>
      <c r="P2217" s="218"/>
      <c r="Q2217" s="218"/>
      <c r="R2217" s="218"/>
      <c r="S2217" s="218"/>
      <c r="T2217" s="219"/>
      <c r="AT2217" s="220" t="s">
        <v>171</v>
      </c>
      <c r="AU2217" s="220" t="s">
        <v>134</v>
      </c>
      <c r="AV2217" s="11" t="s">
        <v>134</v>
      </c>
      <c r="AW2217" s="11" t="s">
        <v>33</v>
      </c>
      <c r="AX2217" s="11" t="s">
        <v>70</v>
      </c>
      <c r="AY2217" s="220" t="s">
        <v>126</v>
      </c>
    </row>
    <row r="2218" spans="2:51" s="11" customFormat="1" ht="13.5">
      <c r="B2218" s="210"/>
      <c r="C2218" s="211"/>
      <c r="D2218" s="208" t="s">
        <v>171</v>
      </c>
      <c r="E2218" s="212" t="s">
        <v>21</v>
      </c>
      <c r="F2218" s="213" t="s">
        <v>7817</v>
      </c>
      <c r="G2218" s="211"/>
      <c r="H2218" s="214">
        <v>26.68</v>
      </c>
      <c r="I2218" s="215"/>
      <c r="J2218" s="211"/>
      <c r="K2218" s="211"/>
      <c r="L2218" s="216"/>
      <c r="M2218" s="217"/>
      <c r="N2218" s="218"/>
      <c r="O2218" s="218"/>
      <c r="P2218" s="218"/>
      <c r="Q2218" s="218"/>
      <c r="R2218" s="218"/>
      <c r="S2218" s="218"/>
      <c r="T2218" s="219"/>
      <c r="AT2218" s="220" t="s">
        <v>171</v>
      </c>
      <c r="AU2218" s="220" t="s">
        <v>134</v>
      </c>
      <c r="AV2218" s="11" t="s">
        <v>134</v>
      </c>
      <c r="AW2218" s="11" t="s">
        <v>33</v>
      </c>
      <c r="AX2218" s="11" t="s">
        <v>70</v>
      </c>
      <c r="AY2218" s="220" t="s">
        <v>126</v>
      </c>
    </row>
    <row r="2219" spans="2:51" s="11" customFormat="1" ht="13.5">
      <c r="B2219" s="210"/>
      <c r="C2219" s="211"/>
      <c r="D2219" s="208" t="s">
        <v>171</v>
      </c>
      <c r="E2219" s="212" t="s">
        <v>21</v>
      </c>
      <c r="F2219" s="213" t="s">
        <v>7818</v>
      </c>
      <c r="G2219" s="211"/>
      <c r="H2219" s="214">
        <v>15.24</v>
      </c>
      <c r="I2219" s="215"/>
      <c r="J2219" s="211"/>
      <c r="K2219" s="211"/>
      <c r="L2219" s="216"/>
      <c r="M2219" s="217"/>
      <c r="N2219" s="218"/>
      <c r="O2219" s="218"/>
      <c r="P2219" s="218"/>
      <c r="Q2219" s="218"/>
      <c r="R2219" s="218"/>
      <c r="S2219" s="218"/>
      <c r="T2219" s="219"/>
      <c r="AT2219" s="220" t="s">
        <v>171</v>
      </c>
      <c r="AU2219" s="220" t="s">
        <v>134</v>
      </c>
      <c r="AV2219" s="11" t="s">
        <v>134</v>
      </c>
      <c r="AW2219" s="11" t="s">
        <v>33</v>
      </c>
      <c r="AX2219" s="11" t="s">
        <v>70</v>
      </c>
      <c r="AY2219" s="220" t="s">
        <v>126</v>
      </c>
    </row>
    <row r="2220" spans="2:51" s="11" customFormat="1" ht="13.5">
      <c r="B2220" s="210"/>
      <c r="C2220" s="211"/>
      <c r="D2220" s="208" t="s">
        <v>171</v>
      </c>
      <c r="E2220" s="212" t="s">
        <v>21</v>
      </c>
      <c r="F2220" s="213" t="s">
        <v>7778</v>
      </c>
      <c r="G2220" s="211"/>
      <c r="H2220" s="214">
        <v>2.64</v>
      </c>
      <c r="I2220" s="215"/>
      <c r="J2220" s="211"/>
      <c r="K2220" s="211"/>
      <c r="L2220" s="216"/>
      <c r="M2220" s="217"/>
      <c r="N2220" s="218"/>
      <c r="O2220" s="218"/>
      <c r="P2220" s="218"/>
      <c r="Q2220" s="218"/>
      <c r="R2220" s="218"/>
      <c r="S2220" s="218"/>
      <c r="T2220" s="219"/>
      <c r="AT2220" s="220" t="s">
        <v>171</v>
      </c>
      <c r="AU2220" s="220" t="s">
        <v>134</v>
      </c>
      <c r="AV2220" s="11" t="s">
        <v>134</v>
      </c>
      <c r="AW2220" s="11" t="s">
        <v>33</v>
      </c>
      <c r="AX2220" s="11" t="s">
        <v>70</v>
      </c>
      <c r="AY2220" s="220" t="s">
        <v>126</v>
      </c>
    </row>
    <row r="2221" spans="2:51" s="11" customFormat="1" ht="13.5">
      <c r="B2221" s="210"/>
      <c r="C2221" s="211"/>
      <c r="D2221" s="208" t="s">
        <v>171</v>
      </c>
      <c r="E2221" s="212" t="s">
        <v>21</v>
      </c>
      <c r="F2221" s="213" t="s">
        <v>7819</v>
      </c>
      <c r="G2221" s="211"/>
      <c r="H2221" s="214">
        <v>18.43</v>
      </c>
      <c r="I2221" s="215"/>
      <c r="J2221" s="211"/>
      <c r="K2221" s="211"/>
      <c r="L2221" s="216"/>
      <c r="M2221" s="217"/>
      <c r="N2221" s="218"/>
      <c r="O2221" s="218"/>
      <c r="P2221" s="218"/>
      <c r="Q2221" s="218"/>
      <c r="R2221" s="218"/>
      <c r="S2221" s="218"/>
      <c r="T2221" s="219"/>
      <c r="AT2221" s="220" t="s">
        <v>171</v>
      </c>
      <c r="AU2221" s="220" t="s">
        <v>134</v>
      </c>
      <c r="AV2221" s="11" t="s">
        <v>134</v>
      </c>
      <c r="AW2221" s="11" t="s">
        <v>33</v>
      </c>
      <c r="AX2221" s="11" t="s">
        <v>70</v>
      </c>
      <c r="AY2221" s="220" t="s">
        <v>126</v>
      </c>
    </row>
    <row r="2222" spans="2:51" s="11" customFormat="1" ht="13.5">
      <c r="B2222" s="210"/>
      <c r="C2222" s="211"/>
      <c r="D2222" s="208" t="s">
        <v>171</v>
      </c>
      <c r="E2222" s="212" t="s">
        <v>21</v>
      </c>
      <c r="F2222" s="213" t="s">
        <v>7820</v>
      </c>
      <c r="G2222" s="211"/>
      <c r="H2222" s="214">
        <v>26.61</v>
      </c>
      <c r="I2222" s="215"/>
      <c r="J2222" s="211"/>
      <c r="K2222" s="211"/>
      <c r="L2222" s="216"/>
      <c r="M2222" s="217"/>
      <c r="N2222" s="218"/>
      <c r="O2222" s="218"/>
      <c r="P2222" s="218"/>
      <c r="Q2222" s="218"/>
      <c r="R2222" s="218"/>
      <c r="S2222" s="218"/>
      <c r="T2222" s="219"/>
      <c r="AT2222" s="220" t="s">
        <v>171</v>
      </c>
      <c r="AU2222" s="220" t="s">
        <v>134</v>
      </c>
      <c r="AV2222" s="11" t="s">
        <v>134</v>
      </c>
      <c r="AW2222" s="11" t="s">
        <v>33</v>
      </c>
      <c r="AX2222" s="11" t="s">
        <v>70</v>
      </c>
      <c r="AY2222" s="220" t="s">
        <v>126</v>
      </c>
    </row>
    <row r="2223" spans="2:51" s="11" customFormat="1" ht="13.5">
      <c r="B2223" s="210"/>
      <c r="C2223" s="211"/>
      <c r="D2223" s="208" t="s">
        <v>171</v>
      </c>
      <c r="E2223" s="212" t="s">
        <v>21</v>
      </c>
      <c r="F2223" s="213" t="s">
        <v>7821</v>
      </c>
      <c r="G2223" s="211"/>
      <c r="H2223" s="214">
        <v>18.03</v>
      </c>
      <c r="I2223" s="215"/>
      <c r="J2223" s="211"/>
      <c r="K2223" s="211"/>
      <c r="L2223" s="216"/>
      <c r="M2223" s="217"/>
      <c r="N2223" s="218"/>
      <c r="O2223" s="218"/>
      <c r="P2223" s="218"/>
      <c r="Q2223" s="218"/>
      <c r="R2223" s="218"/>
      <c r="S2223" s="218"/>
      <c r="T2223" s="219"/>
      <c r="AT2223" s="220" t="s">
        <v>171</v>
      </c>
      <c r="AU2223" s="220" t="s">
        <v>134</v>
      </c>
      <c r="AV2223" s="11" t="s">
        <v>134</v>
      </c>
      <c r="AW2223" s="11" t="s">
        <v>33</v>
      </c>
      <c r="AX2223" s="11" t="s">
        <v>70</v>
      </c>
      <c r="AY2223" s="220" t="s">
        <v>126</v>
      </c>
    </row>
    <row r="2224" spans="2:51" s="11" customFormat="1" ht="13.5">
      <c r="B2224" s="210"/>
      <c r="C2224" s="211"/>
      <c r="D2224" s="208" t="s">
        <v>171</v>
      </c>
      <c r="E2224" s="212" t="s">
        <v>21</v>
      </c>
      <c r="F2224" s="213" t="s">
        <v>7822</v>
      </c>
      <c r="G2224" s="211"/>
      <c r="H2224" s="214">
        <v>17.62</v>
      </c>
      <c r="I2224" s="215"/>
      <c r="J2224" s="211"/>
      <c r="K2224" s="211"/>
      <c r="L2224" s="216"/>
      <c r="M2224" s="217"/>
      <c r="N2224" s="218"/>
      <c r="O2224" s="218"/>
      <c r="P2224" s="218"/>
      <c r="Q2224" s="218"/>
      <c r="R2224" s="218"/>
      <c r="S2224" s="218"/>
      <c r="T2224" s="219"/>
      <c r="AT2224" s="220" t="s">
        <v>171</v>
      </c>
      <c r="AU2224" s="220" t="s">
        <v>134</v>
      </c>
      <c r="AV2224" s="11" t="s">
        <v>134</v>
      </c>
      <c r="AW2224" s="11" t="s">
        <v>33</v>
      </c>
      <c r="AX2224" s="11" t="s">
        <v>70</v>
      </c>
      <c r="AY2224" s="220" t="s">
        <v>126</v>
      </c>
    </row>
    <row r="2225" spans="2:65" s="11" customFormat="1" ht="13.5">
      <c r="B2225" s="210"/>
      <c r="C2225" s="211"/>
      <c r="D2225" s="208" t="s">
        <v>171</v>
      </c>
      <c r="E2225" s="212" t="s">
        <v>21</v>
      </c>
      <c r="F2225" s="213" t="s">
        <v>7823</v>
      </c>
      <c r="G2225" s="211"/>
      <c r="H2225" s="214">
        <v>29.24</v>
      </c>
      <c r="I2225" s="215"/>
      <c r="J2225" s="211"/>
      <c r="K2225" s="211"/>
      <c r="L2225" s="216"/>
      <c r="M2225" s="217"/>
      <c r="N2225" s="218"/>
      <c r="O2225" s="218"/>
      <c r="P2225" s="218"/>
      <c r="Q2225" s="218"/>
      <c r="R2225" s="218"/>
      <c r="S2225" s="218"/>
      <c r="T2225" s="219"/>
      <c r="AT2225" s="220" t="s">
        <v>171</v>
      </c>
      <c r="AU2225" s="220" t="s">
        <v>134</v>
      </c>
      <c r="AV2225" s="11" t="s">
        <v>134</v>
      </c>
      <c r="AW2225" s="11" t="s">
        <v>33</v>
      </c>
      <c r="AX2225" s="11" t="s">
        <v>70</v>
      </c>
      <c r="AY2225" s="220" t="s">
        <v>126</v>
      </c>
    </row>
    <row r="2226" spans="2:65" s="11" customFormat="1" ht="13.5">
      <c r="B2226" s="210"/>
      <c r="C2226" s="211"/>
      <c r="D2226" s="208" t="s">
        <v>171</v>
      </c>
      <c r="E2226" s="212" t="s">
        <v>21</v>
      </c>
      <c r="F2226" s="213" t="s">
        <v>7824</v>
      </c>
      <c r="G2226" s="211"/>
      <c r="H2226" s="214">
        <v>14.11</v>
      </c>
      <c r="I2226" s="215"/>
      <c r="J2226" s="211"/>
      <c r="K2226" s="211"/>
      <c r="L2226" s="216"/>
      <c r="M2226" s="217"/>
      <c r="N2226" s="218"/>
      <c r="O2226" s="218"/>
      <c r="P2226" s="218"/>
      <c r="Q2226" s="218"/>
      <c r="R2226" s="218"/>
      <c r="S2226" s="218"/>
      <c r="T2226" s="219"/>
      <c r="AT2226" s="220" t="s">
        <v>171</v>
      </c>
      <c r="AU2226" s="220" t="s">
        <v>134</v>
      </c>
      <c r="AV2226" s="11" t="s">
        <v>134</v>
      </c>
      <c r="AW2226" s="11" t="s">
        <v>33</v>
      </c>
      <c r="AX2226" s="11" t="s">
        <v>70</v>
      </c>
      <c r="AY2226" s="220" t="s">
        <v>126</v>
      </c>
    </row>
    <row r="2227" spans="2:65" s="11" customFormat="1" ht="13.5">
      <c r="B2227" s="210"/>
      <c r="C2227" s="211"/>
      <c r="D2227" s="208" t="s">
        <v>171</v>
      </c>
      <c r="E2227" s="212" t="s">
        <v>21</v>
      </c>
      <c r="F2227" s="213" t="s">
        <v>7825</v>
      </c>
      <c r="G2227" s="211"/>
      <c r="H2227" s="214">
        <v>15.85</v>
      </c>
      <c r="I2227" s="215"/>
      <c r="J2227" s="211"/>
      <c r="K2227" s="211"/>
      <c r="L2227" s="216"/>
      <c r="M2227" s="217"/>
      <c r="N2227" s="218"/>
      <c r="O2227" s="218"/>
      <c r="P2227" s="218"/>
      <c r="Q2227" s="218"/>
      <c r="R2227" s="218"/>
      <c r="S2227" s="218"/>
      <c r="T2227" s="219"/>
      <c r="AT2227" s="220" t="s">
        <v>171</v>
      </c>
      <c r="AU2227" s="220" t="s">
        <v>134</v>
      </c>
      <c r="AV2227" s="11" t="s">
        <v>134</v>
      </c>
      <c r="AW2227" s="11" t="s">
        <v>33</v>
      </c>
      <c r="AX2227" s="11" t="s">
        <v>70</v>
      </c>
      <c r="AY2227" s="220" t="s">
        <v>126</v>
      </c>
    </row>
    <row r="2228" spans="2:65" s="12" customFormat="1" ht="13.5">
      <c r="B2228" s="221"/>
      <c r="C2228" s="222"/>
      <c r="D2228" s="208" t="s">
        <v>171</v>
      </c>
      <c r="E2228" s="223" t="s">
        <v>21</v>
      </c>
      <c r="F2228" s="224" t="s">
        <v>174</v>
      </c>
      <c r="G2228" s="222"/>
      <c r="H2228" s="225">
        <v>510.69</v>
      </c>
      <c r="I2228" s="226"/>
      <c r="J2228" s="222"/>
      <c r="K2228" s="222"/>
      <c r="L2228" s="227"/>
      <c r="M2228" s="228"/>
      <c r="N2228" s="229"/>
      <c r="O2228" s="229"/>
      <c r="P2228" s="229"/>
      <c r="Q2228" s="229"/>
      <c r="R2228" s="229"/>
      <c r="S2228" s="229"/>
      <c r="T2228" s="230"/>
      <c r="AT2228" s="231" t="s">
        <v>171</v>
      </c>
      <c r="AU2228" s="231" t="s">
        <v>134</v>
      </c>
      <c r="AV2228" s="12" t="s">
        <v>133</v>
      </c>
      <c r="AW2228" s="12" t="s">
        <v>33</v>
      </c>
      <c r="AX2228" s="12" t="s">
        <v>70</v>
      </c>
      <c r="AY2228" s="231" t="s">
        <v>126</v>
      </c>
    </row>
    <row r="2229" spans="2:65" s="11" customFormat="1" ht="13.5">
      <c r="B2229" s="210"/>
      <c r="C2229" s="211"/>
      <c r="D2229" s="208" t="s">
        <v>171</v>
      </c>
      <c r="E2229" s="212" t="s">
        <v>21</v>
      </c>
      <c r="F2229" s="213" t="s">
        <v>7837</v>
      </c>
      <c r="G2229" s="211"/>
      <c r="H2229" s="214">
        <v>612.82799999999997</v>
      </c>
      <c r="I2229" s="215"/>
      <c r="J2229" s="211"/>
      <c r="K2229" s="211"/>
      <c r="L2229" s="216"/>
      <c r="M2229" s="217"/>
      <c r="N2229" s="218"/>
      <c r="O2229" s="218"/>
      <c r="P2229" s="218"/>
      <c r="Q2229" s="218"/>
      <c r="R2229" s="218"/>
      <c r="S2229" s="218"/>
      <c r="T2229" s="219"/>
      <c r="AT2229" s="220" t="s">
        <v>171</v>
      </c>
      <c r="AU2229" s="220" t="s">
        <v>134</v>
      </c>
      <c r="AV2229" s="11" t="s">
        <v>134</v>
      </c>
      <c r="AW2229" s="11" t="s">
        <v>33</v>
      </c>
      <c r="AX2229" s="11" t="s">
        <v>70</v>
      </c>
      <c r="AY2229" s="220" t="s">
        <v>126</v>
      </c>
    </row>
    <row r="2230" spans="2:65" s="12" customFormat="1" ht="13.5">
      <c r="B2230" s="221"/>
      <c r="C2230" s="222"/>
      <c r="D2230" s="205" t="s">
        <v>171</v>
      </c>
      <c r="E2230" s="248" t="s">
        <v>21</v>
      </c>
      <c r="F2230" s="249" t="s">
        <v>174</v>
      </c>
      <c r="G2230" s="222"/>
      <c r="H2230" s="250">
        <v>612.82799999999997</v>
      </c>
      <c r="I2230" s="226"/>
      <c r="J2230" s="222"/>
      <c r="K2230" s="222"/>
      <c r="L2230" s="227"/>
      <c r="M2230" s="228"/>
      <c r="N2230" s="229"/>
      <c r="O2230" s="229"/>
      <c r="P2230" s="229"/>
      <c r="Q2230" s="229"/>
      <c r="R2230" s="229"/>
      <c r="S2230" s="229"/>
      <c r="T2230" s="230"/>
      <c r="AT2230" s="231" t="s">
        <v>171</v>
      </c>
      <c r="AU2230" s="231" t="s">
        <v>134</v>
      </c>
      <c r="AV2230" s="12" t="s">
        <v>133</v>
      </c>
      <c r="AW2230" s="12" t="s">
        <v>33</v>
      </c>
      <c r="AX2230" s="12" t="s">
        <v>78</v>
      </c>
      <c r="AY2230" s="231" t="s">
        <v>126</v>
      </c>
    </row>
    <row r="2231" spans="2:65" s="1" customFormat="1" ht="22.5" customHeight="1">
      <c r="B2231" s="41"/>
      <c r="C2231" s="251" t="s">
        <v>2600</v>
      </c>
      <c r="D2231" s="251" t="s">
        <v>391</v>
      </c>
      <c r="E2231" s="252" t="s">
        <v>7838</v>
      </c>
      <c r="F2231" s="253" t="s">
        <v>7839</v>
      </c>
      <c r="G2231" s="254" t="s">
        <v>400</v>
      </c>
      <c r="H2231" s="255">
        <v>561.75900000000001</v>
      </c>
      <c r="I2231" s="256"/>
      <c r="J2231" s="257">
        <f>ROUND(I2231*H2231,2)</f>
        <v>0</v>
      </c>
      <c r="K2231" s="253" t="s">
        <v>160</v>
      </c>
      <c r="L2231" s="258"/>
      <c r="M2231" s="259" t="s">
        <v>21</v>
      </c>
      <c r="N2231" s="260" t="s">
        <v>42</v>
      </c>
      <c r="O2231" s="42"/>
      <c r="P2231" s="202">
        <f>O2231*H2231</f>
        <v>0</v>
      </c>
      <c r="Q2231" s="202">
        <v>0</v>
      </c>
      <c r="R2231" s="202">
        <f>Q2231*H2231</f>
        <v>0</v>
      </c>
      <c r="S2231" s="202">
        <v>0</v>
      </c>
      <c r="T2231" s="203">
        <f>S2231*H2231</f>
        <v>0</v>
      </c>
      <c r="AR2231" s="24" t="s">
        <v>361</v>
      </c>
      <c r="AT2231" s="24" t="s">
        <v>391</v>
      </c>
      <c r="AU2231" s="24" t="s">
        <v>134</v>
      </c>
      <c r="AY2231" s="24" t="s">
        <v>126</v>
      </c>
      <c r="BE2231" s="204">
        <f>IF(N2231="základní",J2231,0)</f>
        <v>0</v>
      </c>
      <c r="BF2231" s="204">
        <f>IF(N2231="snížená",J2231,0)</f>
        <v>0</v>
      </c>
      <c r="BG2231" s="204">
        <f>IF(N2231="zákl. přenesená",J2231,0)</f>
        <v>0</v>
      </c>
      <c r="BH2231" s="204">
        <f>IF(N2231="sníž. přenesená",J2231,0)</f>
        <v>0</v>
      </c>
      <c r="BI2231" s="204">
        <f>IF(N2231="nulová",J2231,0)</f>
        <v>0</v>
      </c>
      <c r="BJ2231" s="24" t="s">
        <v>134</v>
      </c>
      <c r="BK2231" s="204">
        <f>ROUND(I2231*H2231,2)</f>
        <v>0</v>
      </c>
      <c r="BL2231" s="24" t="s">
        <v>161</v>
      </c>
      <c r="BM2231" s="24" t="s">
        <v>2602</v>
      </c>
    </row>
    <row r="2232" spans="2:65" s="1" customFormat="1" ht="27">
      <c r="B2232" s="41"/>
      <c r="C2232" s="63"/>
      <c r="D2232" s="205" t="s">
        <v>135</v>
      </c>
      <c r="E2232" s="63"/>
      <c r="F2232" s="206" t="s">
        <v>7840</v>
      </c>
      <c r="G2232" s="63"/>
      <c r="H2232" s="63"/>
      <c r="I2232" s="163"/>
      <c r="J2232" s="63"/>
      <c r="K2232" s="63"/>
      <c r="L2232" s="61"/>
      <c r="M2232" s="207"/>
      <c r="N2232" s="42"/>
      <c r="O2232" s="42"/>
      <c r="P2232" s="42"/>
      <c r="Q2232" s="42"/>
      <c r="R2232" s="42"/>
      <c r="S2232" s="42"/>
      <c r="T2232" s="78"/>
      <c r="AT2232" s="24" t="s">
        <v>135</v>
      </c>
      <c r="AU2232" s="24" t="s">
        <v>134</v>
      </c>
    </row>
    <row r="2233" spans="2:65" s="1" customFormat="1" ht="22.5" customHeight="1">
      <c r="B2233" s="41"/>
      <c r="C2233" s="193" t="s">
        <v>1681</v>
      </c>
      <c r="D2233" s="193" t="s">
        <v>129</v>
      </c>
      <c r="E2233" s="194" t="s">
        <v>3463</v>
      </c>
      <c r="F2233" s="195" t="s">
        <v>3464</v>
      </c>
      <c r="G2233" s="196" t="s">
        <v>380</v>
      </c>
      <c r="H2233" s="197">
        <v>13.632</v>
      </c>
      <c r="I2233" s="198"/>
      <c r="J2233" s="199">
        <f>ROUND(I2233*H2233,2)</f>
        <v>0</v>
      </c>
      <c r="K2233" s="195" t="s">
        <v>160</v>
      </c>
      <c r="L2233" s="61"/>
      <c r="M2233" s="200" t="s">
        <v>21</v>
      </c>
      <c r="N2233" s="201" t="s">
        <v>42</v>
      </c>
      <c r="O2233" s="42"/>
      <c r="P2233" s="202">
        <f>O2233*H2233</f>
        <v>0</v>
      </c>
      <c r="Q2233" s="202">
        <v>0</v>
      </c>
      <c r="R2233" s="202">
        <f>Q2233*H2233</f>
        <v>0</v>
      </c>
      <c r="S2233" s="202">
        <v>0</v>
      </c>
      <c r="T2233" s="203">
        <f>S2233*H2233</f>
        <v>0</v>
      </c>
      <c r="AR2233" s="24" t="s">
        <v>161</v>
      </c>
      <c r="AT2233" s="24" t="s">
        <v>129</v>
      </c>
      <c r="AU2233" s="24" t="s">
        <v>134</v>
      </c>
      <c r="AY2233" s="24" t="s">
        <v>126</v>
      </c>
      <c r="BE2233" s="204">
        <f>IF(N2233="základní",J2233,0)</f>
        <v>0</v>
      </c>
      <c r="BF2233" s="204">
        <f>IF(N2233="snížená",J2233,0)</f>
        <v>0</v>
      </c>
      <c r="BG2233" s="204">
        <f>IF(N2233="zákl. přenesená",J2233,0)</f>
        <v>0</v>
      </c>
      <c r="BH2233" s="204">
        <f>IF(N2233="sníž. přenesená",J2233,0)</f>
        <v>0</v>
      </c>
      <c r="BI2233" s="204">
        <f>IF(N2233="nulová",J2233,0)</f>
        <v>0</v>
      </c>
      <c r="BJ2233" s="24" t="s">
        <v>134</v>
      </c>
      <c r="BK2233" s="204">
        <f>ROUND(I2233*H2233,2)</f>
        <v>0</v>
      </c>
      <c r="BL2233" s="24" t="s">
        <v>161</v>
      </c>
      <c r="BM2233" s="24" t="s">
        <v>2605</v>
      </c>
    </row>
    <row r="2234" spans="2:65" s="1" customFormat="1" ht="40.5">
      <c r="B2234" s="41"/>
      <c r="C2234" s="63"/>
      <c r="D2234" s="208" t="s">
        <v>135</v>
      </c>
      <c r="E2234" s="63"/>
      <c r="F2234" s="209" t="s">
        <v>3466</v>
      </c>
      <c r="G2234" s="63"/>
      <c r="H2234" s="63"/>
      <c r="I2234" s="163"/>
      <c r="J2234" s="63"/>
      <c r="K2234" s="63"/>
      <c r="L2234" s="61"/>
      <c r="M2234" s="207"/>
      <c r="N2234" s="42"/>
      <c r="O2234" s="42"/>
      <c r="P2234" s="42"/>
      <c r="Q2234" s="42"/>
      <c r="R2234" s="42"/>
      <c r="S2234" s="42"/>
      <c r="T2234" s="78"/>
      <c r="AT2234" s="24" t="s">
        <v>135</v>
      </c>
      <c r="AU2234" s="24" t="s">
        <v>134</v>
      </c>
    </row>
    <row r="2235" spans="2:65" s="1" customFormat="1" ht="135">
      <c r="B2235" s="41"/>
      <c r="C2235" s="63"/>
      <c r="D2235" s="208" t="s">
        <v>299</v>
      </c>
      <c r="E2235" s="63"/>
      <c r="F2235" s="236" t="s">
        <v>3467</v>
      </c>
      <c r="G2235" s="63"/>
      <c r="H2235" s="63"/>
      <c r="I2235" s="163"/>
      <c r="J2235" s="63"/>
      <c r="K2235" s="63"/>
      <c r="L2235" s="61"/>
      <c r="M2235" s="207"/>
      <c r="N2235" s="42"/>
      <c r="O2235" s="42"/>
      <c r="P2235" s="42"/>
      <c r="Q2235" s="42"/>
      <c r="R2235" s="42"/>
      <c r="S2235" s="42"/>
      <c r="T2235" s="78"/>
      <c r="AT2235" s="24" t="s">
        <v>299</v>
      </c>
      <c r="AU2235" s="24" t="s">
        <v>134</v>
      </c>
    </row>
    <row r="2236" spans="2:65" s="10" customFormat="1" ht="29.85" customHeight="1">
      <c r="B2236" s="176"/>
      <c r="C2236" s="177"/>
      <c r="D2236" s="190" t="s">
        <v>69</v>
      </c>
      <c r="E2236" s="191" t="s">
        <v>2416</v>
      </c>
      <c r="F2236" s="191" t="s">
        <v>3468</v>
      </c>
      <c r="G2236" s="177"/>
      <c r="H2236" s="177"/>
      <c r="I2236" s="180"/>
      <c r="J2236" s="192">
        <f>BK2236</f>
        <v>0</v>
      </c>
      <c r="K2236" s="177"/>
      <c r="L2236" s="182"/>
      <c r="M2236" s="183"/>
      <c r="N2236" s="184"/>
      <c r="O2236" s="184"/>
      <c r="P2236" s="185">
        <f>SUM(P2237:P2391)</f>
        <v>0</v>
      </c>
      <c r="Q2236" s="184"/>
      <c r="R2236" s="185">
        <f>SUM(R2237:R2391)</f>
        <v>0</v>
      </c>
      <c r="S2236" s="184"/>
      <c r="T2236" s="186">
        <f>SUM(T2237:T2391)</f>
        <v>0</v>
      </c>
      <c r="AR2236" s="187" t="s">
        <v>134</v>
      </c>
      <c r="AT2236" s="188" t="s">
        <v>69</v>
      </c>
      <c r="AU2236" s="188" t="s">
        <v>78</v>
      </c>
      <c r="AY2236" s="187" t="s">
        <v>126</v>
      </c>
      <c r="BK2236" s="189">
        <f>SUM(BK2237:BK2391)</f>
        <v>0</v>
      </c>
    </row>
    <row r="2237" spans="2:65" s="1" customFormat="1" ht="22.5" customHeight="1">
      <c r="B2237" s="41"/>
      <c r="C2237" s="193" t="s">
        <v>2606</v>
      </c>
      <c r="D2237" s="193" t="s">
        <v>129</v>
      </c>
      <c r="E2237" s="194" t="s">
        <v>3469</v>
      </c>
      <c r="F2237" s="195" t="s">
        <v>7841</v>
      </c>
      <c r="G2237" s="196" t="s">
        <v>489</v>
      </c>
      <c r="H2237" s="197">
        <v>5</v>
      </c>
      <c r="I2237" s="198"/>
      <c r="J2237" s="199">
        <f>ROUND(I2237*H2237,2)</f>
        <v>0</v>
      </c>
      <c r="K2237" s="195" t="s">
        <v>21</v>
      </c>
      <c r="L2237" s="61"/>
      <c r="M2237" s="200" t="s">
        <v>21</v>
      </c>
      <c r="N2237" s="201" t="s">
        <v>42</v>
      </c>
      <c r="O2237" s="42"/>
      <c r="P2237" s="202">
        <f>O2237*H2237</f>
        <v>0</v>
      </c>
      <c r="Q2237" s="202">
        <v>0</v>
      </c>
      <c r="R2237" s="202">
        <f>Q2237*H2237</f>
        <v>0</v>
      </c>
      <c r="S2237" s="202">
        <v>0</v>
      </c>
      <c r="T2237" s="203">
        <f>S2237*H2237</f>
        <v>0</v>
      </c>
      <c r="AR2237" s="24" t="s">
        <v>161</v>
      </c>
      <c r="AT2237" s="24" t="s">
        <v>129</v>
      </c>
      <c r="AU2237" s="24" t="s">
        <v>134</v>
      </c>
      <c r="AY2237" s="24" t="s">
        <v>126</v>
      </c>
      <c r="BE2237" s="204">
        <f>IF(N2237="základní",J2237,0)</f>
        <v>0</v>
      </c>
      <c r="BF2237" s="204">
        <f>IF(N2237="snížená",J2237,0)</f>
        <v>0</v>
      </c>
      <c r="BG2237" s="204">
        <f>IF(N2237="zákl. přenesená",J2237,0)</f>
        <v>0</v>
      </c>
      <c r="BH2237" s="204">
        <f>IF(N2237="sníž. přenesená",J2237,0)</f>
        <v>0</v>
      </c>
      <c r="BI2237" s="204">
        <f>IF(N2237="nulová",J2237,0)</f>
        <v>0</v>
      </c>
      <c r="BJ2237" s="24" t="s">
        <v>134</v>
      </c>
      <c r="BK2237" s="204">
        <f>ROUND(I2237*H2237,2)</f>
        <v>0</v>
      </c>
      <c r="BL2237" s="24" t="s">
        <v>161</v>
      </c>
      <c r="BM2237" s="24" t="s">
        <v>2609</v>
      </c>
    </row>
    <row r="2238" spans="2:65" s="1" customFormat="1" ht="13.5">
      <c r="B2238" s="41"/>
      <c r="C2238" s="63"/>
      <c r="D2238" s="208" t="s">
        <v>135</v>
      </c>
      <c r="E2238" s="63"/>
      <c r="F2238" s="209" t="s">
        <v>7841</v>
      </c>
      <c r="G2238" s="63"/>
      <c r="H2238" s="63"/>
      <c r="I2238" s="163"/>
      <c r="J2238" s="63"/>
      <c r="K2238" s="63"/>
      <c r="L2238" s="61"/>
      <c r="M2238" s="207"/>
      <c r="N2238" s="42"/>
      <c r="O2238" s="42"/>
      <c r="P2238" s="42"/>
      <c r="Q2238" s="42"/>
      <c r="R2238" s="42"/>
      <c r="S2238" s="42"/>
      <c r="T2238" s="78"/>
      <c r="AT2238" s="24" t="s">
        <v>135</v>
      </c>
      <c r="AU2238" s="24" t="s">
        <v>134</v>
      </c>
    </row>
    <row r="2239" spans="2:65" s="13" customFormat="1" ht="13.5">
      <c r="B2239" s="237"/>
      <c r="C2239" s="238"/>
      <c r="D2239" s="208" t="s">
        <v>171</v>
      </c>
      <c r="E2239" s="239" t="s">
        <v>21</v>
      </c>
      <c r="F2239" s="240" t="s">
        <v>6305</v>
      </c>
      <c r="G2239" s="238"/>
      <c r="H2239" s="241" t="s">
        <v>21</v>
      </c>
      <c r="I2239" s="242"/>
      <c r="J2239" s="238"/>
      <c r="K2239" s="238"/>
      <c r="L2239" s="243"/>
      <c r="M2239" s="244"/>
      <c r="N2239" s="245"/>
      <c r="O2239" s="245"/>
      <c r="P2239" s="245"/>
      <c r="Q2239" s="245"/>
      <c r="R2239" s="245"/>
      <c r="S2239" s="245"/>
      <c r="T2239" s="246"/>
      <c r="AT2239" s="247" t="s">
        <v>171</v>
      </c>
      <c r="AU2239" s="247" t="s">
        <v>134</v>
      </c>
      <c r="AV2239" s="13" t="s">
        <v>78</v>
      </c>
      <c r="AW2239" s="13" t="s">
        <v>33</v>
      </c>
      <c r="AX2239" s="13" t="s">
        <v>70</v>
      </c>
      <c r="AY2239" s="247" t="s">
        <v>126</v>
      </c>
    </row>
    <row r="2240" spans="2:65" s="11" customFormat="1" ht="13.5">
      <c r="B2240" s="210"/>
      <c r="C2240" s="211"/>
      <c r="D2240" s="208" t="s">
        <v>171</v>
      </c>
      <c r="E2240" s="212" t="s">
        <v>21</v>
      </c>
      <c r="F2240" s="213" t="s">
        <v>7842</v>
      </c>
      <c r="G2240" s="211"/>
      <c r="H2240" s="214">
        <v>5</v>
      </c>
      <c r="I2240" s="215"/>
      <c r="J2240" s="211"/>
      <c r="K2240" s="211"/>
      <c r="L2240" s="216"/>
      <c r="M2240" s="217"/>
      <c r="N2240" s="218"/>
      <c r="O2240" s="218"/>
      <c r="P2240" s="218"/>
      <c r="Q2240" s="218"/>
      <c r="R2240" s="218"/>
      <c r="S2240" s="218"/>
      <c r="T2240" s="219"/>
      <c r="AT2240" s="220" t="s">
        <v>171</v>
      </c>
      <c r="AU2240" s="220" t="s">
        <v>134</v>
      </c>
      <c r="AV2240" s="11" t="s">
        <v>134</v>
      </c>
      <c r="AW2240" s="11" t="s">
        <v>33</v>
      </c>
      <c r="AX2240" s="11" t="s">
        <v>70</v>
      </c>
      <c r="AY2240" s="220" t="s">
        <v>126</v>
      </c>
    </row>
    <row r="2241" spans="2:65" s="12" customFormat="1" ht="13.5">
      <c r="B2241" s="221"/>
      <c r="C2241" s="222"/>
      <c r="D2241" s="205" t="s">
        <v>171</v>
      </c>
      <c r="E2241" s="248" t="s">
        <v>21</v>
      </c>
      <c r="F2241" s="249" t="s">
        <v>174</v>
      </c>
      <c r="G2241" s="222"/>
      <c r="H2241" s="250">
        <v>5</v>
      </c>
      <c r="I2241" s="226"/>
      <c r="J2241" s="222"/>
      <c r="K2241" s="222"/>
      <c r="L2241" s="227"/>
      <c r="M2241" s="228"/>
      <c r="N2241" s="229"/>
      <c r="O2241" s="229"/>
      <c r="P2241" s="229"/>
      <c r="Q2241" s="229"/>
      <c r="R2241" s="229"/>
      <c r="S2241" s="229"/>
      <c r="T2241" s="230"/>
      <c r="AT2241" s="231" t="s">
        <v>171</v>
      </c>
      <c r="AU2241" s="231" t="s">
        <v>134</v>
      </c>
      <c r="AV2241" s="12" t="s">
        <v>133</v>
      </c>
      <c r="AW2241" s="12" t="s">
        <v>33</v>
      </c>
      <c r="AX2241" s="12" t="s">
        <v>78</v>
      </c>
      <c r="AY2241" s="231" t="s">
        <v>126</v>
      </c>
    </row>
    <row r="2242" spans="2:65" s="1" customFormat="1" ht="22.5" customHeight="1">
      <c r="B2242" s="41"/>
      <c r="C2242" s="193" t="s">
        <v>1686</v>
      </c>
      <c r="D2242" s="193" t="s">
        <v>129</v>
      </c>
      <c r="E2242" s="194" t="s">
        <v>3474</v>
      </c>
      <c r="F2242" s="195" t="s">
        <v>7843</v>
      </c>
      <c r="G2242" s="196" t="s">
        <v>169</v>
      </c>
      <c r="H2242" s="197">
        <v>11.3</v>
      </c>
      <c r="I2242" s="198"/>
      <c r="J2242" s="199">
        <f>ROUND(I2242*H2242,2)</f>
        <v>0</v>
      </c>
      <c r="K2242" s="195" t="s">
        <v>21</v>
      </c>
      <c r="L2242" s="61"/>
      <c r="M2242" s="200" t="s">
        <v>21</v>
      </c>
      <c r="N2242" s="201" t="s">
        <v>42</v>
      </c>
      <c r="O2242" s="42"/>
      <c r="P2242" s="202">
        <f>O2242*H2242</f>
        <v>0</v>
      </c>
      <c r="Q2242" s="202">
        <v>0</v>
      </c>
      <c r="R2242" s="202">
        <f>Q2242*H2242</f>
        <v>0</v>
      </c>
      <c r="S2242" s="202">
        <v>0</v>
      </c>
      <c r="T2242" s="203">
        <f>S2242*H2242</f>
        <v>0</v>
      </c>
      <c r="AR2242" s="24" t="s">
        <v>161</v>
      </c>
      <c r="AT2242" s="24" t="s">
        <v>129</v>
      </c>
      <c r="AU2242" s="24" t="s">
        <v>134</v>
      </c>
      <c r="AY2242" s="24" t="s">
        <v>126</v>
      </c>
      <c r="BE2242" s="204">
        <f>IF(N2242="základní",J2242,0)</f>
        <v>0</v>
      </c>
      <c r="BF2242" s="204">
        <f>IF(N2242="snížená",J2242,0)</f>
        <v>0</v>
      </c>
      <c r="BG2242" s="204">
        <f>IF(N2242="zákl. přenesená",J2242,0)</f>
        <v>0</v>
      </c>
      <c r="BH2242" s="204">
        <f>IF(N2242="sníž. přenesená",J2242,0)</f>
        <v>0</v>
      </c>
      <c r="BI2242" s="204">
        <f>IF(N2242="nulová",J2242,0)</f>
        <v>0</v>
      </c>
      <c r="BJ2242" s="24" t="s">
        <v>134</v>
      </c>
      <c r="BK2242" s="204">
        <f>ROUND(I2242*H2242,2)</f>
        <v>0</v>
      </c>
      <c r="BL2242" s="24" t="s">
        <v>161</v>
      </c>
      <c r="BM2242" s="24" t="s">
        <v>2612</v>
      </c>
    </row>
    <row r="2243" spans="2:65" s="1" customFormat="1" ht="13.5">
      <c r="B2243" s="41"/>
      <c r="C2243" s="63"/>
      <c r="D2243" s="208" t="s">
        <v>135</v>
      </c>
      <c r="E2243" s="63"/>
      <c r="F2243" s="209" t="s">
        <v>7843</v>
      </c>
      <c r="G2243" s="63"/>
      <c r="H2243" s="63"/>
      <c r="I2243" s="163"/>
      <c r="J2243" s="63"/>
      <c r="K2243" s="63"/>
      <c r="L2243" s="61"/>
      <c r="M2243" s="207"/>
      <c r="N2243" s="42"/>
      <c r="O2243" s="42"/>
      <c r="P2243" s="42"/>
      <c r="Q2243" s="42"/>
      <c r="R2243" s="42"/>
      <c r="S2243" s="42"/>
      <c r="T2243" s="78"/>
      <c r="AT2243" s="24" t="s">
        <v>135</v>
      </c>
      <c r="AU2243" s="24" t="s">
        <v>134</v>
      </c>
    </row>
    <row r="2244" spans="2:65" s="11" customFormat="1" ht="13.5">
      <c r="B2244" s="210"/>
      <c r="C2244" s="211"/>
      <c r="D2244" s="208" t="s">
        <v>171</v>
      </c>
      <c r="E2244" s="212" t="s">
        <v>21</v>
      </c>
      <c r="F2244" s="213" t="s">
        <v>7844</v>
      </c>
      <c r="G2244" s="211"/>
      <c r="H2244" s="214">
        <v>11.3</v>
      </c>
      <c r="I2244" s="215"/>
      <c r="J2244" s="211"/>
      <c r="K2244" s="211"/>
      <c r="L2244" s="216"/>
      <c r="M2244" s="217"/>
      <c r="N2244" s="218"/>
      <c r="O2244" s="218"/>
      <c r="P2244" s="218"/>
      <c r="Q2244" s="218"/>
      <c r="R2244" s="218"/>
      <c r="S2244" s="218"/>
      <c r="T2244" s="219"/>
      <c r="AT2244" s="220" t="s">
        <v>171</v>
      </c>
      <c r="AU2244" s="220" t="s">
        <v>134</v>
      </c>
      <c r="AV2244" s="11" t="s">
        <v>134</v>
      </c>
      <c r="AW2244" s="11" t="s">
        <v>33</v>
      </c>
      <c r="AX2244" s="11" t="s">
        <v>70</v>
      </c>
      <c r="AY2244" s="220" t="s">
        <v>126</v>
      </c>
    </row>
    <row r="2245" spans="2:65" s="12" customFormat="1" ht="13.5">
      <c r="B2245" s="221"/>
      <c r="C2245" s="222"/>
      <c r="D2245" s="205" t="s">
        <v>171</v>
      </c>
      <c r="E2245" s="248" t="s">
        <v>21</v>
      </c>
      <c r="F2245" s="249" t="s">
        <v>174</v>
      </c>
      <c r="G2245" s="222"/>
      <c r="H2245" s="250">
        <v>11.3</v>
      </c>
      <c r="I2245" s="226"/>
      <c r="J2245" s="222"/>
      <c r="K2245" s="222"/>
      <c r="L2245" s="227"/>
      <c r="M2245" s="228"/>
      <c r="N2245" s="229"/>
      <c r="O2245" s="229"/>
      <c r="P2245" s="229"/>
      <c r="Q2245" s="229"/>
      <c r="R2245" s="229"/>
      <c r="S2245" s="229"/>
      <c r="T2245" s="230"/>
      <c r="AT2245" s="231" t="s">
        <v>171</v>
      </c>
      <c r="AU2245" s="231" t="s">
        <v>134</v>
      </c>
      <c r="AV2245" s="12" t="s">
        <v>133</v>
      </c>
      <c r="AW2245" s="12" t="s">
        <v>33</v>
      </c>
      <c r="AX2245" s="12" t="s">
        <v>78</v>
      </c>
      <c r="AY2245" s="231" t="s">
        <v>126</v>
      </c>
    </row>
    <row r="2246" spans="2:65" s="1" customFormat="1" ht="22.5" customHeight="1">
      <c r="B2246" s="41"/>
      <c r="C2246" s="193" t="s">
        <v>2615</v>
      </c>
      <c r="D2246" s="193" t="s">
        <v>129</v>
      </c>
      <c r="E2246" s="194" t="s">
        <v>3487</v>
      </c>
      <c r="F2246" s="195" t="s">
        <v>7845</v>
      </c>
      <c r="G2246" s="196" t="s">
        <v>400</v>
      </c>
      <c r="H2246" s="197">
        <v>195.84</v>
      </c>
      <c r="I2246" s="198"/>
      <c r="J2246" s="199">
        <f>ROUND(I2246*H2246,2)</f>
        <v>0</v>
      </c>
      <c r="K2246" s="195" t="s">
        <v>21</v>
      </c>
      <c r="L2246" s="61"/>
      <c r="M2246" s="200" t="s">
        <v>21</v>
      </c>
      <c r="N2246" s="201" t="s">
        <v>42</v>
      </c>
      <c r="O2246" s="42"/>
      <c r="P2246" s="202">
        <f>O2246*H2246</f>
        <v>0</v>
      </c>
      <c r="Q2246" s="202">
        <v>0</v>
      </c>
      <c r="R2246" s="202">
        <f>Q2246*H2246</f>
        <v>0</v>
      </c>
      <c r="S2246" s="202">
        <v>0</v>
      </c>
      <c r="T2246" s="203">
        <f>S2246*H2246</f>
        <v>0</v>
      </c>
      <c r="AR2246" s="24" t="s">
        <v>161</v>
      </c>
      <c r="AT2246" s="24" t="s">
        <v>129</v>
      </c>
      <c r="AU2246" s="24" t="s">
        <v>134</v>
      </c>
      <c r="AY2246" s="24" t="s">
        <v>126</v>
      </c>
      <c r="BE2246" s="204">
        <f>IF(N2246="základní",J2246,0)</f>
        <v>0</v>
      </c>
      <c r="BF2246" s="204">
        <f>IF(N2246="snížená",J2246,0)</f>
        <v>0</v>
      </c>
      <c r="BG2246" s="204">
        <f>IF(N2246="zákl. přenesená",J2246,0)</f>
        <v>0</v>
      </c>
      <c r="BH2246" s="204">
        <f>IF(N2246="sníž. přenesená",J2246,0)</f>
        <v>0</v>
      </c>
      <c r="BI2246" s="204">
        <f>IF(N2246="nulová",J2246,0)</f>
        <v>0</v>
      </c>
      <c r="BJ2246" s="24" t="s">
        <v>134</v>
      </c>
      <c r="BK2246" s="204">
        <f>ROUND(I2246*H2246,2)</f>
        <v>0</v>
      </c>
      <c r="BL2246" s="24" t="s">
        <v>161</v>
      </c>
      <c r="BM2246" s="24" t="s">
        <v>2618</v>
      </c>
    </row>
    <row r="2247" spans="2:65" s="1" customFormat="1" ht="13.5">
      <c r="B2247" s="41"/>
      <c r="C2247" s="63"/>
      <c r="D2247" s="208" t="s">
        <v>135</v>
      </c>
      <c r="E2247" s="63"/>
      <c r="F2247" s="209" t="s">
        <v>7845</v>
      </c>
      <c r="G2247" s="63"/>
      <c r="H2247" s="63"/>
      <c r="I2247" s="163"/>
      <c r="J2247" s="63"/>
      <c r="K2247" s="63"/>
      <c r="L2247" s="61"/>
      <c r="M2247" s="207"/>
      <c r="N2247" s="42"/>
      <c r="O2247" s="42"/>
      <c r="P2247" s="42"/>
      <c r="Q2247" s="42"/>
      <c r="R2247" s="42"/>
      <c r="S2247" s="42"/>
      <c r="T2247" s="78"/>
      <c r="AT2247" s="24" t="s">
        <v>135</v>
      </c>
      <c r="AU2247" s="24" t="s">
        <v>134</v>
      </c>
    </row>
    <row r="2248" spans="2:65" s="11" customFormat="1" ht="13.5">
      <c r="B2248" s="210"/>
      <c r="C2248" s="211"/>
      <c r="D2248" s="208" t="s">
        <v>171</v>
      </c>
      <c r="E2248" s="212" t="s">
        <v>21</v>
      </c>
      <c r="F2248" s="213" t="s">
        <v>7846</v>
      </c>
      <c r="G2248" s="211"/>
      <c r="H2248" s="214">
        <v>16.2</v>
      </c>
      <c r="I2248" s="215"/>
      <c r="J2248" s="211"/>
      <c r="K2248" s="211"/>
      <c r="L2248" s="216"/>
      <c r="M2248" s="217"/>
      <c r="N2248" s="218"/>
      <c r="O2248" s="218"/>
      <c r="P2248" s="218"/>
      <c r="Q2248" s="218"/>
      <c r="R2248" s="218"/>
      <c r="S2248" s="218"/>
      <c r="T2248" s="219"/>
      <c r="AT2248" s="220" t="s">
        <v>171</v>
      </c>
      <c r="AU2248" s="220" t="s">
        <v>134</v>
      </c>
      <c r="AV2248" s="11" t="s">
        <v>134</v>
      </c>
      <c r="AW2248" s="11" t="s">
        <v>33</v>
      </c>
      <c r="AX2248" s="11" t="s">
        <v>70</v>
      </c>
      <c r="AY2248" s="220" t="s">
        <v>126</v>
      </c>
    </row>
    <row r="2249" spans="2:65" s="11" customFormat="1" ht="13.5">
      <c r="B2249" s="210"/>
      <c r="C2249" s="211"/>
      <c r="D2249" s="208" t="s">
        <v>171</v>
      </c>
      <c r="E2249" s="212" t="s">
        <v>21</v>
      </c>
      <c r="F2249" s="213" t="s">
        <v>7847</v>
      </c>
      <c r="G2249" s="211"/>
      <c r="H2249" s="214">
        <v>147</v>
      </c>
      <c r="I2249" s="215"/>
      <c r="J2249" s="211"/>
      <c r="K2249" s="211"/>
      <c r="L2249" s="216"/>
      <c r="M2249" s="217"/>
      <c r="N2249" s="218"/>
      <c r="O2249" s="218"/>
      <c r="P2249" s="218"/>
      <c r="Q2249" s="218"/>
      <c r="R2249" s="218"/>
      <c r="S2249" s="218"/>
      <c r="T2249" s="219"/>
      <c r="AT2249" s="220" t="s">
        <v>171</v>
      </c>
      <c r="AU2249" s="220" t="s">
        <v>134</v>
      </c>
      <c r="AV2249" s="11" t="s">
        <v>134</v>
      </c>
      <c r="AW2249" s="11" t="s">
        <v>33</v>
      </c>
      <c r="AX2249" s="11" t="s">
        <v>70</v>
      </c>
      <c r="AY2249" s="220" t="s">
        <v>126</v>
      </c>
    </row>
    <row r="2250" spans="2:65" s="12" customFormat="1" ht="13.5">
      <c r="B2250" s="221"/>
      <c r="C2250" s="222"/>
      <c r="D2250" s="208" t="s">
        <v>171</v>
      </c>
      <c r="E2250" s="223" t="s">
        <v>21</v>
      </c>
      <c r="F2250" s="224" t="s">
        <v>174</v>
      </c>
      <c r="G2250" s="222"/>
      <c r="H2250" s="225">
        <v>163.19999999999999</v>
      </c>
      <c r="I2250" s="226"/>
      <c r="J2250" s="222"/>
      <c r="K2250" s="222"/>
      <c r="L2250" s="227"/>
      <c r="M2250" s="228"/>
      <c r="N2250" s="229"/>
      <c r="O2250" s="229"/>
      <c r="P2250" s="229"/>
      <c r="Q2250" s="229"/>
      <c r="R2250" s="229"/>
      <c r="S2250" s="229"/>
      <c r="T2250" s="230"/>
      <c r="AT2250" s="231" t="s">
        <v>171</v>
      </c>
      <c r="AU2250" s="231" t="s">
        <v>134</v>
      </c>
      <c r="AV2250" s="12" t="s">
        <v>133</v>
      </c>
      <c r="AW2250" s="12" t="s">
        <v>33</v>
      </c>
      <c r="AX2250" s="12" t="s">
        <v>70</v>
      </c>
      <c r="AY2250" s="231" t="s">
        <v>126</v>
      </c>
    </row>
    <row r="2251" spans="2:65" s="11" customFormat="1" ht="13.5">
      <c r="B2251" s="210"/>
      <c r="C2251" s="211"/>
      <c r="D2251" s="208" t="s">
        <v>171</v>
      </c>
      <c r="E2251" s="212" t="s">
        <v>21</v>
      </c>
      <c r="F2251" s="213" t="s">
        <v>7848</v>
      </c>
      <c r="G2251" s="211"/>
      <c r="H2251" s="214">
        <v>195.84</v>
      </c>
      <c r="I2251" s="215"/>
      <c r="J2251" s="211"/>
      <c r="K2251" s="211"/>
      <c r="L2251" s="216"/>
      <c r="M2251" s="217"/>
      <c r="N2251" s="218"/>
      <c r="O2251" s="218"/>
      <c r="P2251" s="218"/>
      <c r="Q2251" s="218"/>
      <c r="R2251" s="218"/>
      <c r="S2251" s="218"/>
      <c r="T2251" s="219"/>
      <c r="AT2251" s="220" t="s">
        <v>171</v>
      </c>
      <c r="AU2251" s="220" t="s">
        <v>134</v>
      </c>
      <c r="AV2251" s="11" t="s">
        <v>134</v>
      </c>
      <c r="AW2251" s="11" t="s">
        <v>33</v>
      </c>
      <c r="AX2251" s="11" t="s">
        <v>70</v>
      </c>
      <c r="AY2251" s="220" t="s">
        <v>126</v>
      </c>
    </row>
    <row r="2252" spans="2:65" s="12" customFormat="1" ht="13.5">
      <c r="B2252" s="221"/>
      <c r="C2252" s="222"/>
      <c r="D2252" s="205" t="s">
        <v>171</v>
      </c>
      <c r="E2252" s="248" t="s">
        <v>21</v>
      </c>
      <c r="F2252" s="249" t="s">
        <v>174</v>
      </c>
      <c r="G2252" s="222"/>
      <c r="H2252" s="250">
        <v>195.84</v>
      </c>
      <c r="I2252" s="226"/>
      <c r="J2252" s="222"/>
      <c r="K2252" s="222"/>
      <c r="L2252" s="227"/>
      <c r="M2252" s="228"/>
      <c r="N2252" s="229"/>
      <c r="O2252" s="229"/>
      <c r="P2252" s="229"/>
      <c r="Q2252" s="229"/>
      <c r="R2252" s="229"/>
      <c r="S2252" s="229"/>
      <c r="T2252" s="230"/>
      <c r="AT2252" s="231" t="s">
        <v>171</v>
      </c>
      <c r="AU2252" s="231" t="s">
        <v>134</v>
      </c>
      <c r="AV2252" s="12" t="s">
        <v>133</v>
      </c>
      <c r="AW2252" s="12" t="s">
        <v>33</v>
      </c>
      <c r="AX2252" s="12" t="s">
        <v>78</v>
      </c>
      <c r="AY2252" s="231" t="s">
        <v>126</v>
      </c>
    </row>
    <row r="2253" spans="2:65" s="1" customFormat="1" ht="22.5" customHeight="1">
      <c r="B2253" s="41"/>
      <c r="C2253" s="193" t="s">
        <v>1692</v>
      </c>
      <c r="D2253" s="193" t="s">
        <v>129</v>
      </c>
      <c r="E2253" s="194" t="s">
        <v>3496</v>
      </c>
      <c r="F2253" s="195" t="s">
        <v>7849</v>
      </c>
      <c r="G2253" s="196" t="s">
        <v>169</v>
      </c>
      <c r="H2253" s="197">
        <v>73.400000000000006</v>
      </c>
      <c r="I2253" s="198"/>
      <c r="J2253" s="199">
        <f>ROUND(I2253*H2253,2)</f>
        <v>0</v>
      </c>
      <c r="K2253" s="195" t="s">
        <v>21</v>
      </c>
      <c r="L2253" s="61"/>
      <c r="M2253" s="200" t="s">
        <v>21</v>
      </c>
      <c r="N2253" s="201" t="s">
        <v>42</v>
      </c>
      <c r="O2253" s="42"/>
      <c r="P2253" s="202">
        <f>O2253*H2253</f>
        <v>0</v>
      </c>
      <c r="Q2253" s="202">
        <v>0</v>
      </c>
      <c r="R2253" s="202">
        <f>Q2253*H2253</f>
        <v>0</v>
      </c>
      <c r="S2253" s="202">
        <v>0</v>
      </c>
      <c r="T2253" s="203">
        <f>S2253*H2253</f>
        <v>0</v>
      </c>
      <c r="AR2253" s="24" t="s">
        <v>161</v>
      </c>
      <c r="AT2253" s="24" t="s">
        <v>129</v>
      </c>
      <c r="AU2253" s="24" t="s">
        <v>134</v>
      </c>
      <c r="AY2253" s="24" t="s">
        <v>126</v>
      </c>
      <c r="BE2253" s="204">
        <f>IF(N2253="základní",J2253,0)</f>
        <v>0</v>
      </c>
      <c r="BF2253" s="204">
        <f>IF(N2253="snížená",J2253,0)</f>
        <v>0</v>
      </c>
      <c r="BG2253" s="204">
        <f>IF(N2253="zákl. přenesená",J2253,0)</f>
        <v>0</v>
      </c>
      <c r="BH2253" s="204">
        <f>IF(N2253="sníž. přenesená",J2253,0)</f>
        <v>0</v>
      </c>
      <c r="BI2253" s="204">
        <f>IF(N2253="nulová",J2253,0)</f>
        <v>0</v>
      </c>
      <c r="BJ2253" s="24" t="s">
        <v>134</v>
      </c>
      <c r="BK2253" s="204">
        <f>ROUND(I2253*H2253,2)</f>
        <v>0</v>
      </c>
      <c r="BL2253" s="24" t="s">
        <v>161</v>
      </c>
      <c r="BM2253" s="24" t="s">
        <v>2622</v>
      </c>
    </row>
    <row r="2254" spans="2:65" s="1" customFormat="1" ht="13.5">
      <c r="B2254" s="41"/>
      <c r="C2254" s="63"/>
      <c r="D2254" s="205" t="s">
        <v>135</v>
      </c>
      <c r="E2254" s="63"/>
      <c r="F2254" s="206" t="s">
        <v>7849</v>
      </c>
      <c r="G2254" s="63"/>
      <c r="H2254" s="63"/>
      <c r="I2254" s="163"/>
      <c r="J2254" s="63"/>
      <c r="K2254" s="63"/>
      <c r="L2254" s="61"/>
      <c r="M2254" s="207"/>
      <c r="N2254" s="42"/>
      <c r="O2254" s="42"/>
      <c r="P2254" s="42"/>
      <c r="Q2254" s="42"/>
      <c r="R2254" s="42"/>
      <c r="S2254" s="42"/>
      <c r="T2254" s="78"/>
      <c r="AT2254" s="24" t="s">
        <v>135</v>
      </c>
      <c r="AU2254" s="24" t="s">
        <v>134</v>
      </c>
    </row>
    <row r="2255" spans="2:65" s="1" customFormat="1" ht="22.5" customHeight="1">
      <c r="B2255" s="41"/>
      <c r="C2255" s="193" t="s">
        <v>2623</v>
      </c>
      <c r="D2255" s="193" t="s">
        <v>129</v>
      </c>
      <c r="E2255" s="194" t="s">
        <v>7850</v>
      </c>
      <c r="F2255" s="195" t="s">
        <v>7851</v>
      </c>
      <c r="G2255" s="196" t="s">
        <v>169</v>
      </c>
      <c r="H2255" s="197">
        <v>2.2000000000000002</v>
      </c>
      <c r="I2255" s="198"/>
      <c r="J2255" s="199">
        <f>ROUND(I2255*H2255,2)</f>
        <v>0</v>
      </c>
      <c r="K2255" s="195" t="s">
        <v>21</v>
      </c>
      <c r="L2255" s="61"/>
      <c r="M2255" s="200" t="s">
        <v>21</v>
      </c>
      <c r="N2255" s="201" t="s">
        <v>42</v>
      </c>
      <c r="O2255" s="42"/>
      <c r="P2255" s="202">
        <f>O2255*H2255</f>
        <v>0</v>
      </c>
      <c r="Q2255" s="202">
        <v>0</v>
      </c>
      <c r="R2255" s="202">
        <f>Q2255*H2255</f>
        <v>0</v>
      </c>
      <c r="S2255" s="202">
        <v>0</v>
      </c>
      <c r="T2255" s="203">
        <f>S2255*H2255</f>
        <v>0</v>
      </c>
      <c r="AR2255" s="24" t="s">
        <v>161</v>
      </c>
      <c r="AT2255" s="24" t="s">
        <v>129</v>
      </c>
      <c r="AU2255" s="24" t="s">
        <v>134</v>
      </c>
      <c r="AY2255" s="24" t="s">
        <v>126</v>
      </c>
      <c r="BE2255" s="204">
        <f>IF(N2255="základní",J2255,0)</f>
        <v>0</v>
      </c>
      <c r="BF2255" s="204">
        <f>IF(N2255="snížená",J2255,0)</f>
        <v>0</v>
      </c>
      <c r="BG2255" s="204">
        <f>IF(N2255="zákl. přenesená",J2255,0)</f>
        <v>0</v>
      </c>
      <c r="BH2255" s="204">
        <f>IF(N2255="sníž. přenesená",J2255,0)</f>
        <v>0</v>
      </c>
      <c r="BI2255" s="204">
        <f>IF(N2255="nulová",J2255,0)</f>
        <v>0</v>
      </c>
      <c r="BJ2255" s="24" t="s">
        <v>134</v>
      </c>
      <c r="BK2255" s="204">
        <f>ROUND(I2255*H2255,2)</f>
        <v>0</v>
      </c>
      <c r="BL2255" s="24" t="s">
        <v>161</v>
      </c>
      <c r="BM2255" s="24" t="s">
        <v>2626</v>
      </c>
    </row>
    <row r="2256" spans="2:65" s="1" customFormat="1" ht="13.5">
      <c r="B2256" s="41"/>
      <c r="C2256" s="63"/>
      <c r="D2256" s="208" t="s">
        <v>135</v>
      </c>
      <c r="E2256" s="63"/>
      <c r="F2256" s="209" t="s">
        <v>7851</v>
      </c>
      <c r="G2256" s="63"/>
      <c r="H2256" s="63"/>
      <c r="I2256" s="163"/>
      <c r="J2256" s="63"/>
      <c r="K2256" s="63"/>
      <c r="L2256" s="61"/>
      <c r="M2256" s="207"/>
      <c r="N2256" s="42"/>
      <c r="O2256" s="42"/>
      <c r="P2256" s="42"/>
      <c r="Q2256" s="42"/>
      <c r="R2256" s="42"/>
      <c r="S2256" s="42"/>
      <c r="T2256" s="78"/>
      <c r="AT2256" s="24" t="s">
        <v>135</v>
      </c>
      <c r="AU2256" s="24" t="s">
        <v>134</v>
      </c>
    </row>
    <row r="2257" spans="2:65" s="11" customFormat="1" ht="13.5">
      <c r="B2257" s="210"/>
      <c r="C2257" s="211"/>
      <c r="D2257" s="208" t="s">
        <v>171</v>
      </c>
      <c r="E2257" s="212" t="s">
        <v>21</v>
      </c>
      <c r="F2257" s="213" t="s">
        <v>3553</v>
      </c>
      <c r="G2257" s="211"/>
      <c r="H2257" s="214">
        <v>2.2000000000000002</v>
      </c>
      <c r="I2257" s="215"/>
      <c r="J2257" s="211"/>
      <c r="K2257" s="211"/>
      <c r="L2257" s="216"/>
      <c r="M2257" s="217"/>
      <c r="N2257" s="218"/>
      <c r="O2257" s="218"/>
      <c r="P2257" s="218"/>
      <c r="Q2257" s="218"/>
      <c r="R2257" s="218"/>
      <c r="S2257" s="218"/>
      <c r="T2257" s="219"/>
      <c r="AT2257" s="220" t="s">
        <v>171</v>
      </c>
      <c r="AU2257" s="220" t="s">
        <v>134</v>
      </c>
      <c r="AV2257" s="11" t="s">
        <v>134</v>
      </c>
      <c r="AW2257" s="11" t="s">
        <v>33</v>
      </c>
      <c r="AX2257" s="11" t="s">
        <v>70</v>
      </c>
      <c r="AY2257" s="220" t="s">
        <v>126</v>
      </c>
    </row>
    <row r="2258" spans="2:65" s="12" customFormat="1" ht="13.5">
      <c r="B2258" s="221"/>
      <c r="C2258" s="222"/>
      <c r="D2258" s="205" t="s">
        <v>171</v>
      </c>
      <c r="E2258" s="248" t="s">
        <v>21</v>
      </c>
      <c r="F2258" s="249" t="s">
        <v>174</v>
      </c>
      <c r="G2258" s="222"/>
      <c r="H2258" s="250">
        <v>2.2000000000000002</v>
      </c>
      <c r="I2258" s="226"/>
      <c r="J2258" s="222"/>
      <c r="K2258" s="222"/>
      <c r="L2258" s="227"/>
      <c r="M2258" s="228"/>
      <c r="N2258" s="229"/>
      <c r="O2258" s="229"/>
      <c r="P2258" s="229"/>
      <c r="Q2258" s="229"/>
      <c r="R2258" s="229"/>
      <c r="S2258" s="229"/>
      <c r="T2258" s="230"/>
      <c r="AT2258" s="231" t="s">
        <v>171</v>
      </c>
      <c r="AU2258" s="231" t="s">
        <v>134</v>
      </c>
      <c r="AV2258" s="12" t="s">
        <v>133</v>
      </c>
      <c r="AW2258" s="12" t="s">
        <v>33</v>
      </c>
      <c r="AX2258" s="12" t="s">
        <v>78</v>
      </c>
      <c r="AY2258" s="231" t="s">
        <v>126</v>
      </c>
    </row>
    <row r="2259" spans="2:65" s="1" customFormat="1" ht="22.5" customHeight="1">
      <c r="B2259" s="41"/>
      <c r="C2259" s="193" t="s">
        <v>1696</v>
      </c>
      <c r="D2259" s="193" t="s">
        <v>129</v>
      </c>
      <c r="E2259" s="194" t="s">
        <v>7852</v>
      </c>
      <c r="F2259" s="195" t="s">
        <v>7853</v>
      </c>
      <c r="G2259" s="196" t="s">
        <v>169</v>
      </c>
      <c r="H2259" s="197">
        <v>44.4</v>
      </c>
      <c r="I2259" s="198"/>
      <c r="J2259" s="199">
        <f>ROUND(I2259*H2259,2)</f>
        <v>0</v>
      </c>
      <c r="K2259" s="195" t="s">
        <v>21</v>
      </c>
      <c r="L2259" s="61"/>
      <c r="M2259" s="200" t="s">
        <v>21</v>
      </c>
      <c r="N2259" s="201" t="s">
        <v>42</v>
      </c>
      <c r="O2259" s="42"/>
      <c r="P2259" s="202">
        <f>O2259*H2259</f>
        <v>0</v>
      </c>
      <c r="Q2259" s="202">
        <v>0</v>
      </c>
      <c r="R2259" s="202">
        <f>Q2259*H2259</f>
        <v>0</v>
      </c>
      <c r="S2259" s="202">
        <v>0</v>
      </c>
      <c r="T2259" s="203">
        <f>S2259*H2259</f>
        <v>0</v>
      </c>
      <c r="AR2259" s="24" t="s">
        <v>161</v>
      </c>
      <c r="AT2259" s="24" t="s">
        <v>129</v>
      </c>
      <c r="AU2259" s="24" t="s">
        <v>134</v>
      </c>
      <c r="AY2259" s="24" t="s">
        <v>126</v>
      </c>
      <c r="BE2259" s="204">
        <f>IF(N2259="základní",J2259,0)</f>
        <v>0</v>
      </c>
      <c r="BF2259" s="204">
        <f>IF(N2259="snížená",J2259,0)</f>
        <v>0</v>
      </c>
      <c r="BG2259" s="204">
        <f>IF(N2259="zákl. přenesená",J2259,0)</f>
        <v>0</v>
      </c>
      <c r="BH2259" s="204">
        <f>IF(N2259="sníž. přenesená",J2259,0)</f>
        <v>0</v>
      </c>
      <c r="BI2259" s="204">
        <f>IF(N2259="nulová",J2259,0)</f>
        <v>0</v>
      </c>
      <c r="BJ2259" s="24" t="s">
        <v>134</v>
      </c>
      <c r="BK2259" s="204">
        <f>ROUND(I2259*H2259,2)</f>
        <v>0</v>
      </c>
      <c r="BL2259" s="24" t="s">
        <v>161</v>
      </c>
      <c r="BM2259" s="24" t="s">
        <v>2629</v>
      </c>
    </row>
    <row r="2260" spans="2:65" s="1" customFormat="1" ht="13.5">
      <c r="B2260" s="41"/>
      <c r="C2260" s="63"/>
      <c r="D2260" s="208" t="s">
        <v>135</v>
      </c>
      <c r="E2260" s="63"/>
      <c r="F2260" s="209" t="s">
        <v>7853</v>
      </c>
      <c r="G2260" s="63"/>
      <c r="H2260" s="63"/>
      <c r="I2260" s="163"/>
      <c r="J2260" s="63"/>
      <c r="K2260" s="63"/>
      <c r="L2260" s="61"/>
      <c r="M2260" s="207"/>
      <c r="N2260" s="42"/>
      <c r="O2260" s="42"/>
      <c r="P2260" s="42"/>
      <c r="Q2260" s="42"/>
      <c r="R2260" s="42"/>
      <c r="S2260" s="42"/>
      <c r="T2260" s="78"/>
      <c r="AT2260" s="24" t="s">
        <v>135</v>
      </c>
      <c r="AU2260" s="24" t="s">
        <v>134</v>
      </c>
    </row>
    <row r="2261" spans="2:65" s="11" customFormat="1" ht="13.5">
      <c r="B2261" s="210"/>
      <c r="C2261" s="211"/>
      <c r="D2261" s="208" t="s">
        <v>171</v>
      </c>
      <c r="E2261" s="212" t="s">
        <v>21</v>
      </c>
      <c r="F2261" s="213" t="s">
        <v>7854</v>
      </c>
      <c r="G2261" s="211"/>
      <c r="H2261" s="214">
        <v>39</v>
      </c>
      <c r="I2261" s="215"/>
      <c r="J2261" s="211"/>
      <c r="K2261" s="211"/>
      <c r="L2261" s="216"/>
      <c r="M2261" s="217"/>
      <c r="N2261" s="218"/>
      <c r="O2261" s="218"/>
      <c r="P2261" s="218"/>
      <c r="Q2261" s="218"/>
      <c r="R2261" s="218"/>
      <c r="S2261" s="218"/>
      <c r="T2261" s="219"/>
      <c r="AT2261" s="220" t="s">
        <v>171</v>
      </c>
      <c r="AU2261" s="220" t="s">
        <v>134</v>
      </c>
      <c r="AV2261" s="11" t="s">
        <v>134</v>
      </c>
      <c r="AW2261" s="11" t="s">
        <v>33</v>
      </c>
      <c r="AX2261" s="11" t="s">
        <v>70</v>
      </c>
      <c r="AY2261" s="220" t="s">
        <v>126</v>
      </c>
    </row>
    <row r="2262" spans="2:65" s="11" customFormat="1" ht="13.5">
      <c r="B2262" s="210"/>
      <c r="C2262" s="211"/>
      <c r="D2262" s="208" t="s">
        <v>171</v>
      </c>
      <c r="E2262" s="212" t="s">
        <v>21</v>
      </c>
      <c r="F2262" s="213" t="s">
        <v>3552</v>
      </c>
      <c r="G2262" s="211"/>
      <c r="H2262" s="214">
        <v>2.7</v>
      </c>
      <c r="I2262" s="215"/>
      <c r="J2262" s="211"/>
      <c r="K2262" s="211"/>
      <c r="L2262" s="216"/>
      <c r="M2262" s="217"/>
      <c r="N2262" s="218"/>
      <c r="O2262" s="218"/>
      <c r="P2262" s="218"/>
      <c r="Q2262" s="218"/>
      <c r="R2262" s="218"/>
      <c r="S2262" s="218"/>
      <c r="T2262" s="219"/>
      <c r="AT2262" s="220" t="s">
        <v>171</v>
      </c>
      <c r="AU2262" s="220" t="s">
        <v>134</v>
      </c>
      <c r="AV2262" s="11" t="s">
        <v>134</v>
      </c>
      <c r="AW2262" s="11" t="s">
        <v>33</v>
      </c>
      <c r="AX2262" s="11" t="s">
        <v>70</v>
      </c>
      <c r="AY2262" s="220" t="s">
        <v>126</v>
      </c>
    </row>
    <row r="2263" spans="2:65" s="11" customFormat="1" ht="13.5">
      <c r="B2263" s="210"/>
      <c r="C2263" s="211"/>
      <c r="D2263" s="208" t="s">
        <v>171</v>
      </c>
      <c r="E2263" s="212" t="s">
        <v>21</v>
      </c>
      <c r="F2263" s="213" t="s">
        <v>3499</v>
      </c>
      <c r="G2263" s="211"/>
      <c r="H2263" s="214">
        <v>2.7</v>
      </c>
      <c r="I2263" s="215"/>
      <c r="J2263" s="211"/>
      <c r="K2263" s="211"/>
      <c r="L2263" s="216"/>
      <c r="M2263" s="217"/>
      <c r="N2263" s="218"/>
      <c r="O2263" s="218"/>
      <c r="P2263" s="218"/>
      <c r="Q2263" s="218"/>
      <c r="R2263" s="218"/>
      <c r="S2263" s="218"/>
      <c r="T2263" s="219"/>
      <c r="AT2263" s="220" t="s">
        <v>171</v>
      </c>
      <c r="AU2263" s="220" t="s">
        <v>134</v>
      </c>
      <c r="AV2263" s="11" t="s">
        <v>134</v>
      </c>
      <c r="AW2263" s="11" t="s">
        <v>33</v>
      </c>
      <c r="AX2263" s="11" t="s">
        <v>70</v>
      </c>
      <c r="AY2263" s="220" t="s">
        <v>126</v>
      </c>
    </row>
    <row r="2264" spans="2:65" s="12" customFormat="1" ht="13.5">
      <c r="B2264" s="221"/>
      <c r="C2264" s="222"/>
      <c r="D2264" s="205" t="s">
        <v>171</v>
      </c>
      <c r="E2264" s="248" t="s">
        <v>21</v>
      </c>
      <c r="F2264" s="249" t="s">
        <v>174</v>
      </c>
      <c r="G2264" s="222"/>
      <c r="H2264" s="250">
        <v>44.4</v>
      </c>
      <c r="I2264" s="226"/>
      <c r="J2264" s="222"/>
      <c r="K2264" s="222"/>
      <c r="L2264" s="227"/>
      <c r="M2264" s="228"/>
      <c r="N2264" s="229"/>
      <c r="O2264" s="229"/>
      <c r="P2264" s="229"/>
      <c r="Q2264" s="229"/>
      <c r="R2264" s="229"/>
      <c r="S2264" s="229"/>
      <c r="T2264" s="230"/>
      <c r="AT2264" s="231" t="s">
        <v>171</v>
      </c>
      <c r="AU2264" s="231" t="s">
        <v>134</v>
      </c>
      <c r="AV2264" s="12" t="s">
        <v>133</v>
      </c>
      <c r="AW2264" s="12" t="s">
        <v>33</v>
      </c>
      <c r="AX2264" s="12" t="s">
        <v>78</v>
      </c>
      <c r="AY2264" s="231" t="s">
        <v>126</v>
      </c>
    </row>
    <row r="2265" spans="2:65" s="1" customFormat="1" ht="22.5" customHeight="1">
      <c r="B2265" s="41"/>
      <c r="C2265" s="193" t="s">
        <v>2634</v>
      </c>
      <c r="D2265" s="193" t="s">
        <v>129</v>
      </c>
      <c r="E2265" s="194" t="s">
        <v>7855</v>
      </c>
      <c r="F2265" s="195" t="s">
        <v>7856</v>
      </c>
      <c r="G2265" s="196" t="s">
        <v>169</v>
      </c>
      <c r="H2265" s="197">
        <v>3.22</v>
      </c>
      <c r="I2265" s="198"/>
      <c r="J2265" s="199">
        <f>ROUND(I2265*H2265,2)</f>
        <v>0</v>
      </c>
      <c r="K2265" s="195" t="s">
        <v>21</v>
      </c>
      <c r="L2265" s="61"/>
      <c r="M2265" s="200" t="s">
        <v>21</v>
      </c>
      <c r="N2265" s="201" t="s">
        <v>42</v>
      </c>
      <c r="O2265" s="42"/>
      <c r="P2265" s="202">
        <f>O2265*H2265</f>
        <v>0</v>
      </c>
      <c r="Q2265" s="202">
        <v>0</v>
      </c>
      <c r="R2265" s="202">
        <f>Q2265*H2265</f>
        <v>0</v>
      </c>
      <c r="S2265" s="202">
        <v>0</v>
      </c>
      <c r="T2265" s="203">
        <f>S2265*H2265</f>
        <v>0</v>
      </c>
      <c r="AR2265" s="24" t="s">
        <v>161</v>
      </c>
      <c r="AT2265" s="24" t="s">
        <v>129</v>
      </c>
      <c r="AU2265" s="24" t="s">
        <v>134</v>
      </c>
      <c r="AY2265" s="24" t="s">
        <v>126</v>
      </c>
      <c r="BE2265" s="204">
        <f>IF(N2265="základní",J2265,0)</f>
        <v>0</v>
      </c>
      <c r="BF2265" s="204">
        <f>IF(N2265="snížená",J2265,0)</f>
        <v>0</v>
      </c>
      <c r="BG2265" s="204">
        <f>IF(N2265="zákl. přenesená",J2265,0)</f>
        <v>0</v>
      </c>
      <c r="BH2265" s="204">
        <f>IF(N2265="sníž. přenesená",J2265,0)</f>
        <v>0</v>
      </c>
      <c r="BI2265" s="204">
        <f>IF(N2265="nulová",J2265,0)</f>
        <v>0</v>
      </c>
      <c r="BJ2265" s="24" t="s">
        <v>134</v>
      </c>
      <c r="BK2265" s="204">
        <f>ROUND(I2265*H2265,2)</f>
        <v>0</v>
      </c>
      <c r="BL2265" s="24" t="s">
        <v>161</v>
      </c>
      <c r="BM2265" s="24" t="s">
        <v>2637</v>
      </c>
    </row>
    <row r="2266" spans="2:65" s="1" customFormat="1" ht="13.5">
      <c r="B2266" s="41"/>
      <c r="C2266" s="63"/>
      <c r="D2266" s="208" t="s">
        <v>135</v>
      </c>
      <c r="E2266" s="63"/>
      <c r="F2266" s="209" t="s">
        <v>7856</v>
      </c>
      <c r="G2266" s="63"/>
      <c r="H2266" s="63"/>
      <c r="I2266" s="163"/>
      <c r="J2266" s="63"/>
      <c r="K2266" s="63"/>
      <c r="L2266" s="61"/>
      <c r="M2266" s="207"/>
      <c r="N2266" s="42"/>
      <c r="O2266" s="42"/>
      <c r="P2266" s="42"/>
      <c r="Q2266" s="42"/>
      <c r="R2266" s="42"/>
      <c r="S2266" s="42"/>
      <c r="T2266" s="78"/>
      <c r="AT2266" s="24" t="s">
        <v>135</v>
      </c>
      <c r="AU2266" s="24" t="s">
        <v>134</v>
      </c>
    </row>
    <row r="2267" spans="2:65" s="11" customFormat="1" ht="13.5">
      <c r="B2267" s="210"/>
      <c r="C2267" s="211"/>
      <c r="D2267" s="208" t="s">
        <v>171</v>
      </c>
      <c r="E2267" s="212" t="s">
        <v>21</v>
      </c>
      <c r="F2267" s="213" t="s">
        <v>7857</v>
      </c>
      <c r="G2267" s="211"/>
      <c r="H2267" s="214">
        <v>3.22</v>
      </c>
      <c r="I2267" s="215"/>
      <c r="J2267" s="211"/>
      <c r="K2267" s="211"/>
      <c r="L2267" s="216"/>
      <c r="M2267" s="217"/>
      <c r="N2267" s="218"/>
      <c r="O2267" s="218"/>
      <c r="P2267" s="218"/>
      <c r="Q2267" s="218"/>
      <c r="R2267" s="218"/>
      <c r="S2267" s="218"/>
      <c r="T2267" s="219"/>
      <c r="AT2267" s="220" t="s">
        <v>171</v>
      </c>
      <c r="AU2267" s="220" t="s">
        <v>134</v>
      </c>
      <c r="AV2267" s="11" t="s">
        <v>134</v>
      </c>
      <c r="AW2267" s="11" t="s">
        <v>33</v>
      </c>
      <c r="AX2267" s="11" t="s">
        <v>70</v>
      </c>
      <c r="AY2267" s="220" t="s">
        <v>126</v>
      </c>
    </row>
    <row r="2268" spans="2:65" s="12" customFormat="1" ht="13.5">
      <c r="B2268" s="221"/>
      <c r="C2268" s="222"/>
      <c r="D2268" s="205" t="s">
        <v>171</v>
      </c>
      <c r="E2268" s="248" t="s">
        <v>21</v>
      </c>
      <c r="F2268" s="249" t="s">
        <v>174</v>
      </c>
      <c r="G2268" s="222"/>
      <c r="H2268" s="250">
        <v>3.22</v>
      </c>
      <c r="I2268" s="226"/>
      <c r="J2268" s="222"/>
      <c r="K2268" s="222"/>
      <c r="L2268" s="227"/>
      <c r="M2268" s="228"/>
      <c r="N2268" s="229"/>
      <c r="O2268" s="229"/>
      <c r="P2268" s="229"/>
      <c r="Q2268" s="229"/>
      <c r="R2268" s="229"/>
      <c r="S2268" s="229"/>
      <c r="T2268" s="230"/>
      <c r="AT2268" s="231" t="s">
        <v>171</v>
      </c>
      <c r="AU2268" s="231" t="s">
        <v>134</v>
      </c>
      <c r="AV2268" s="12" t="s">
        <v>133</v>
      </c>
      <c r="AW2268" s="12" t="s">
        <v>33</v>
      </c>
      <c r="AX2268" s="12" t="s">
        <v>78</v>
      </c>
      <c r="AY2268" s="231" t="s">
        <v>126</v>
      </c>
    </row>
    <row r="2269" spans="2:65" s="1" customFormat="1" ht="22.5" customHeight="1">
      <c r="B2269" s="41"/>
      <c r="C2269" s="193" t="s">
        <v>1701</v>
      </c>
      <c r="D2269" s="193" t="s">
        <v>129</v>
      </c>
      <c r="E2269" s="194" t="s">
        <v>7858</v>
      </c>
      <c r="F2269" s="195" t="s">
        <v>7859</v>
      </c>
      <c r="G2269" s="196" t="s">
        <v>169</v>
      </c>
      <c r="H2269" s="197">
        <v>56</v>
      </c>
      <c r="I2269" s="198"/>
      <c r="J2269" s="199">
        <f>ROUND(I2269*H2269,2)</f>
        <v>0</v>
      </c>
      <c r="K2269" s="195" t="s">
        <v>21</v>
      </c>
      <c r="L2269" s="61"/>
      <c r="M2269" s="200" t="s">
        <v>21</v>
      </c>
      <c r="N2269" s="201" t="s">
        <v>42</v>
      </c>
      <c r="O2269" s="42"/>
      <c r="P2269" s="202">
        <f>O2269*H2269</f>
        <v>0</v>
      </c>
      <c r="Q2269" s="202">
        <v>0</v>
      </c>
      <c r="R2269" s="202">
        <f>Q2269*H2269</f>
        <v>0</v>
      </c>
      <c r="S2269" s="202">
        <v>0</v>
      </c>
      <c r="T2269" s="203">
        <f>S2269*H2269</f>
        <v>0</v>
      </c>
      <c r="AR2269" s="24" t="s">
        <v>161</v>
      </c>
      <c r="AT2269" s="24" t="s">
        <v>129</v>
      </c>
      <c r="AU2269" s="24" t="s">
        <v>134</v>
      </c>
      <c r="AY2269" s="24" t="s">
        <v>126</v>
      </c>
      <c r="BE2269" s="204">
        <f>IF(N2269="základní",J2269,0)</f>
        <v>0</v>
      </c>
      <c r="BF2269" s="204">
        <f>IF(N2269="snížená",J2269,0)</f>
        <v>0</v>
      </c>
      <c r="BG2269" s="204">
        <f>IF(N2269="zákl. přenesená",J2269,0)</f>
        <v>0</v>
      </c>
      <c r="BH2269" s="204">
        <f>IF(N2269="sníž. přenesená",J2269,0)</f>
        <v>0</v>
      </c>
      <c r="BI2269" s="204">
        <f>IF(N2269="nulová",J2269,0)</f>
        <v>0</v>
      </c>
      <c r="BJ2269" s="24" t="s">
        <v>134</v>
      </c>
      <c r="BK2269" s="204">
        <f>ROUND(I2269*H2269,2)</f>
        <v>0</v>
      </c>
      <c r="BL2269" s="24" t="s">
        <v>161</v>
      </c>
      <c r="BM2269" s="24" t="s">
        <v>2641</v>
      </c>
    </row>
    <row r="2270" spans="2:65" s="1" customFormat="1" ht="13.5">
      <c r="B2270" s="41"/>
      <c r="C2270" s="63"/>
      <c r="D2270" s="208" t="s">
        <v>135</v>
      </c>
      <c r="E2270" s="63"/>
      <c r="F2270" s="209" t="s">
        <v>7859</v>
      </c>
      <c r="G2270" s="63"/>
      <c r="H2270" s="63"/>
      <c r="I2270" s="163"/>
      <c r="J2270" s="63"/>
      <c r="K2270" s="63"/>
      <c r="L2270" s="61"/>
      <c r="M2270" s="207"/>
      <c r="N2270" s="42"/>
      <c r="O2270" s="42"/>
      <c r="P2270" s="42"/>
      <c r="Q2270" s="42"/>
      <c r="R2270" s="42"/>
      <c r="S2270" s="42"/>
      <c r="T2270" s="78"/>
      <c r="AT2270" s="24" t="s">
        <v>135</v>
      </c>
      <c r="AU2270" s="24" t="s">
        <v>134</v>
      </c>
    </row>
    <row r="2271" spans="2:65" s="11" customFormat="1" ht="13.5">
      <c r="B2271" s="210"/>
      <c r="C2271" s="211"/>
      <c r="D2271" s="208" t="s">
        <v>171</v>
      </c>
      <c r="E2271" s="212" t="s">
        <v>21</v>
      </c>
      <c r="F2271" s="213" t="s">
        <v>7860</v>
      </c>
      <c r="G2271" s="211"/>
      <c r="H2271" s="214">
        <v>56</v>
      </c>
      <c r="I2271" s="215"/>
      <c r="J2271" s="211"/>
      <c r="K2271" s="211"/>
      <c r="L2271" s="216"/>
      <c r="M2271" s="217"/>
      <c r="N2271" s="218"/>
      <c r="O2271" s="218"/>
      <c r="P2271" s="218"/>
      <c r="Q2271" s="218"/>
      <c r="R2271" s="218"/>
      <c r="S2271" s="218"/>
      <c r="T2271" s="219"/>
      <c r="AT2271" s="220" t="s">
        <v>171</v>
      </c>
      <c r="AU2271" s="220" t="s">
        <v>134</v>
      </c>
      <c r="AV2271" s="11" t="s">
        <v>134</v>
      </c>
      <c r="AW2271" s="11" t="s">
        <v>33</v>
      </c>
      <c r="AX2271" s="11" t="s">
        <v>70</v>
      </c>
      <c r="AY2271" s="220" t="s">
        <v>126</v>
      </c>
    </row>
    <row r="2272" spans="2:65" s="12" customFormat="1" ht="13.5">
      <c r="B2272" s="221"/>
      <c r="C2272" s="222"/>
      <c r="D2272" s="205" t="s">
        <v>171</v>
      </c>
      <c r="E2272" s="248" t="s">
        <v>21</v>
      </c>
      <c r="F2272" s="249" t="s">
        <v>174</v>
      </c>
      <c r="G2272" s="222"/>
      <c r="H2272" s="250">
        <v>56</v>
      </c>
      <c r="I2272" s="226"/>
      <c r="J2272" s="222"/>
      <c r="K2272" s="222"/>
      <c r="L2272" s="227"/>
      <c r="M2272" s="228"/>
      <c r="N2272" s="229"/>
      <c r="O2272" s="229"/>
      <c r="P2272" s="229"/>
      <c r="Q2272" s="229"/>
      <c r="R2272" s="229"/>
      <c r="S2272" s="229"/>
      <c r="T2272" s="230"/>
      <c r="AT2272" s="231" t="s">
        <v>171</v>
      </c>
      <c r="AU2272" s="231" t="s">
        <v>134</v>
      </c>
      <c r="AV2272" s="12" t="s">
        <v>133</v>
      </c>
      <c r="AW2272" s="12" t="s">
        <v>33</v>
      </c>
      <c r="AX2272" s="12" t="s">
        <v>78</v>
      </c>
      <c r="AY2272" s="231" t="s">
        <v>126</v>
      </c>
    </row>
    <row r="2273" spans="2:65" s="1" customFormat="1" ht="22.5" customHeight="1">
      <c r="B2273" s="41"/>
      <c r="C2273" s="251" t="s">
        <v>2643</v>
      </c>
      <c r="D2273" s="251" t="s">
        <v>391</v>
      </c>
      <c r="E2273" s="252" t="s">
        <v>7861</v>
      </c>
      <c r="F2273" s="253" t="s">
        <v>7862</v>
      </c>
      <c r="G2273" s="254" t="s">
        <v>489</v>
      </c>
      <c r="H2273" s="255">
        <v>10</v>
      </c>
      <c r="I2273" s="256"/>
      <c r="J2273" s="257">
        <f>ROUND(I2273*H2273,2)</f>
        <v>0</v>
      </c>
      <c r="K2273" s="253" t="s">
        <v>160</v>
      </c>
      <c r="L2273" s="258"/>
      <c r="M2273" s="259" t="s">
        <v>21</v>
      </c>
      <c r="N2273" s="260" t="s">
        <v>42</v>
      </c>
      <c r="O2273" s="42"/>
      <c r="P2273" s="202">
        <f>O2273*H2273</f>
        <v>0</v>
      </c>
      <c r="Q2273" s="202">
        <v>0</v>
      </c>
      <c r="R2273" s="202">
        <f>Q2273*H2273</f>
        <v>0</v>
      </c>
      <c r="S2273" s="202">
        <v>0</v>
      </c>
      <c r="T2273" s="203">
        <f>S2273*H2273</f>
        <v>0</v>
      </c>
      <c r="AR2273" s="24" t="s">
        <v>361</v>
      </c>
      <c r="AT2273" s="24" t="s">
        <v>391</v>
      </c>
      <c r="AU2273" s="24" t="s">
        <v>134</v>
      </c>
      <c r="AY2273" s="24" t="s">
        <v>126</v>
      </c>
      <c r="BE2273" s="204">
        <f>IF(N2273="základní",J2273,0)</f>
        <v>0</v>
      </c>
      <c r="BF2273" s="204">
        <f>IF(N2273="snížená",J2273,0)</f>
        <v>0</v>
      </c>
      <c r="BG2273" s="204">
        <f>IF(N2273="zákl. přenesená",J2273,0)</f>
        <v>0</v>
      </c>
      <c r="BH2273" s="204">
        <f>IF(N2273="sníž. přenesená",J2273,0)</f>
        <v>0</v>
      </c>
      <c r="BI2273" s="204">
        <f>IF(N2273="nulová",J2273,0)</f>
        <v>0</v>
      </c>
      <c r="BJ2273" s="24" t="s">
        <v>134</v>
      </c>
      <c r="BK2273" s="204">
        <f>ROUND(I2273*H2273,2)</f>
        <v>0</v>
      </c>
      <c r="BL2273" s="24" t="s">
        <v>161</v>
      </c>
      <c r="BM2273" s="24" t="s">
        <v>2646</v>
      </c>
    </row>
    <row r="2274" spans="2:65" s="1" customFormat="1" ht="27">
      <c r="B2274" s="41"/>
      <c r="C2274" s="63"/>
      <c r="D2274" s="208" t="s">
        <v>135</v>
      </c>
      <c r="E2274" s="63"/>
      <c r="F2274" s="209" t="s">
        <v>7863</v>
      </c>
      <c r="G2274" s="63"/>
      <c r="H2274" s="63"/>
      <c r="I2274" s="163"/>
      <c r="J2274" s="63"/>
      <c r="K2274" s="63"/>
      <c r="L2274" s="61"/>
      <c r="M2274" s="207"/>
      <c r="N2274" s="42"/>
      <c r="O2274" s="42"/>
      <c r="P2274" s="42"/>
      <c r="Q2274" s="42"/>
      <c r="R2274" s="42"/>
      <c r="S2274" s="42"/>
      <c r="T2274" s="78"/>
      <c r="AT2274" s="24" t="s">
        <v>135</v>
      </c>
      <c r="AU2274" s="24" t="s">
        <v>134</v>
      </c>
    </row>
    <row r="2275" spans="2:65" s="11" customFormat="1" ht="13.5">
      <c r="B2275" s="210"/>
      <c r="C2275" s="211"/>
      <c r="D2275" s="208" t="s">
        <v>171</v>
      </c>
      <c r="E2275" s="212" t="s">
        <v>21</v>
      </c>
      <c r="F2275" s="213" t="s">
        <v>7864</v>
      </c>
      <c r="G2275" s="211"/>
      <c r="H2275" s="214">
        <v>6</v>
      </c>
      <c r="I2275" s="215"/>
      <c r="J2275" s="211"/>
      <c r="K2275" s="211"/>
      <c r="L2275" s="216"/>
      <c r="M2275" s="217"/>
      <c r="N2275" s="218"/>
      <c r="O2275" s="218"/>
      <c r="P2275" s="218"/>
      <c r="Q2275" s="218"/>
      <c r="R2275" s="218"/>
      <c r="S2275" s="218"/>
      <c r="T2275" s="219"/>
      <c r="AT2275" s="220" t="s">
        <v>171</v>
      </c>
      <c r="AU2275" s="220" t="s">
        <v>134</v>
      </c>
      <c r="AV2275" s="11" t="s">
        <v>134</v>
      </c>
      <c r="AW2275" s="11" t="s">
        <v>33</v>
      </c>
      <c r="AX2275" s="11" t="s">
        <v>70</v>
      </c>
      <c r="AY2275" s="220" t="s">
        <v>126</v>
      </c>
    </row>
    <row r="2276" spans="2:65" s="11" customFormat="1" ht="13.5">
      <c r="B2276" s="210"/>
      <c r="C2276" s="211"/>
      <c r="D2276" s="208" t="s">
        <v>171</v>
      </c>
      <c r="E2276" s="212" t="s">
        <v>21</v>
      </c>
      <c r="F2276" s="213" t="s">
        <v>7865</v>
      </c>
      <c r="G2276" s="211"/>
      <c r="H2276" s="214">
        <v>4</v>
      </c>
      <c r="I2276" s="215"/>
      <c r="J2276" s="211"/>
      <c r="K2276" s="211"/>
      <c r="L2276" s="216"/>
      <c r="M2276" s="217"/>
      <c r="N2276" s="218"/>
      <c r="O2276" s="218"/>
      <c r="P2276" s="218"/>
      <c r="Q2276" s="218"/>
      <c r="R2276" s="218"/>
      <c r="S2276" s="218"/>
      <c r="T2276" s="219"/>
      <c r="AT2276" s="220" t="s">
        <v>171</v>
      </c>
      <c r="AU2276" s="220" t="s">
        <v>134</v>
      </c>
      <c r="AV2276" s="11" t="s">
        <v>134</v>
      </c>
      <c r="AW2276" s="11" t="s">
        <v>33</v>
      </c>
      <c r="AX2276" s="11" t="s">
        <v>70</v>
      </c>
      <c r="AY2276" s="220" t="s">
        <v>126</v>
      </c>
    </row>
    <row r="2277" spans="2:65" s="12" customFormat="1" ht="13.5">
      <c r="B2277" s="221"/>
      <c r="C2277" s="222"/>
      <c r="D2277" s="205" t="s">
        <v>171</v>
      </c>
      <c r="E2277" s="248" t="s">
        <v>21</v>
      </c>
      <c r="F2277" s="249" t="s">
        <v>174</v>
      </c>
      <c r="G2277" s="222"/>
      <c r="H2277" s="250">
        <v>10</v>
      </c>
      <c r="I2277" s="226"/>
      <c r="J2277" s="222"/>
      <c r="K2277" s="222"/>
      <c r="L2277" s="227"/>
      <c r="M2277" s="228"/>
      <c r="N2277" s="229"/>
      <c r="O2277" s="229"/>
      <c r="P2277" s="229"/>
      <c r="Q2277" s="229"/>
      <c r="R2277" s="229"/>
      <c r="S2277" s="229"/>
      <c r="T2277" s="230"/>
      <c r="AT2277" s="231" t="s">
        <v>171</v>
      </c>
      <c r="AU2277" s="231" t="s">
        <v>134</v>
      </c>
      <c r="AV2277" s="12" t="s">
        <v>133</v>
      </c>
      <c r="AW2277" s="12" t="s">
        <v>33</v>
      </c>
      <c r="AX2277" s="12" t="s">
        <v>78</v>
      </c>
      <c r="AY2277" s="231" t="s">
        <v>126</v>
      </c>
    </row>
    <row r="2278" spans="2:65" s="1" customFormat="1" ht="22.5" customHeight="1">
      <c r="B2278" s="41"/>
      <c r="C2278" s="251" t="s">
        <v>1708</v>
      </c>
      <c r="D2278" s="251" t="s">
        <v>391</v>
      </c>
      <c r="E2278" s="252" t="s">
        <v>7866</v>
      </c>
      <c r="F2278" s="253" t="s">
        <v>7867</v>
      </c>
      <c r="G2278" s="254" t="s">
        <v>489</v>
      </c>
      <c r="H2278" s="255">
        <v>4</v>
      </c>
      <c r="I2278" s="256"/>
      <c r="J2278" s="257">
        <f>ROUND(I2278*H2278,2)</f>
        <v>0</v>
      </c>
      <c r="K2278" s="253" t="s">
        <v>160</v>
      </c>
      <c r="L2278" s="258"/>
      <c r="M2278" s="259" t="s">
        <v>21</v>
      </c>
      <c r="N2278" s="260" t="s">
        <v>42</v>
      </c>
      <c r="O2278" s="42"/>
      <c r="P2278" s="202">
        <f>O2278*H2278</f>
        <v>0</v>
      </c>
      <c r="Q2278" s="202">
        <v>0</v>
      </c>
      <c r="R2278" s="202">
        <f>Q2278*H2278</f>
        <v>0</v>
      </c>
      <c r="S2278" s="202">
        <v>0</v>
      </c>
      <c r="T2278" s="203">
        <f>S2278*H2278</f>
        <v>0</v>
      </c>
      <c r="AR2278" s="24" t="s">
        <v>361</v>
      </c>
      <c r="AT2278" s="24" t="s">
        <v>391</v>
      </c>
      <c r="AU2278" s="24" t="s">
        <v>134</v>
      </c>
      <c r="AY2278" s="24" t="s">
        <v>126</v>
      </c>
      <c r="BE2278" s="204">
        <f>IF(N2278="základní",J2278,0)</f>
        <v>0</v>
      </c>
      <c r="BF2278" s="204">
        <f>IF(N2278="snížená",J2278,0)</f>
        <v>0</v>
      </c>
      <c r="BG2278" s="204">
        <f>IF(N2278="zákl. přenesená",J2278,0)</f>
        <v>0</v>
      </c>
      <c r="BH2278" s="204">
        <f>IF(N2278="sníž. přenesená",J2278,0)</f>
        <v>0</v>
      </c>
      <c r="BI2278" s="204">
        <f>IF(N2278="nulová",J2278,0)</f>
        <v>0</v>
      </c>
      <c r="BJ2278" s="24" t="s">
        <v>134</v>
      </c>
      <c r="BK2278" s="204">
        <f>ROUND(I2278*H2278,2)</f>
        <v>0</v>
      </c>
      <c r="BL2278" s="24" t="s">
        <v>161</v>
      </c>
      <c r="BM2278" s="24" t="s">
        <v>2650</v>
      </c>
    </row>
    <row r="2279" spans="2:65" s="1" customFormat="1" ht="27">
      <c r="B2279" s="41"/>
      <c r="C2279" s="63"/>
      <c r="D2279" s="208" t="s">
        <v>135</v>
      </c>
      <c r="E2279" s="63"/>
      <c r="F2279" s="209" t="s">
        <v>7868</v>
      </c>
      <c r="G2279" s="63"/>
      <c r="H2279" s="63"/>
      <c r="I2279" s="163"/>
      <c r="J2279" s="63"/>
      <c r="K2279" s="63"/>
      <c r="L2279" s="61"/>
      <c r="M2279" s="207"/>
      <c r="N2279" s="42"/>
      <c r="O2279" s="42"/>
      <c r="P2279" s="42"/>
      <c r="Q2279" s="42"/>
      <c r="R2279" s="42"/>
      <c r="S2279" s="42"/>
      <c r="T2279" s="78"/>
      <c r="AT2279" s="24" t="s">
        <v>135</v>
      </c>
      <c r="AU2279" s="24" t="s">
        <v>134</v>
      </c>
    </row>
    <row r="2280" spans="2:65" s="11" customFormat="1" ht="13.5">
      <c r="B2280" s="210"/>
      <c r="C2280" s="211"/>
      <c r="D2280" s="208" t="s">
        <v>171</v>
      </c>
      <c r="E2280" s="212" t="s">
        <v>21</v>
      </c>
      <c r="F2280" s="213" t="s">
        <v>7869</v>
      </c>
      <c r="G2280" s="211"/>
      <c r="H2280" s="214">
        <v>4</v>
      </c>
      <c r="I2280" s="215"/>
      <c r="J2280" s="211"/>
      <c r="K2280" s="211"/>
      <c r="L2280" s="216"/>
      <c r="M2280" s="217"/>
      <c r="N2280" s="218"/>
      <c r="O2280" s="218"/>
      <c r="P2280" s="218"/>
      <c r="Q2280" s="218"/>
      <c r="R2280" s="218"/>
      <c r="S2280" s="218"/>
      <c r="T2280" s="219"/>
      <c r="AT2280" s="220" t="s">
        <v>171</v>
      </c>
      <c r="AU2280" s="220" t="s">
        <v>134</v>
      </c>
      <c r="AV2280" s="11" t="s">
        <v>134</v>
      </c>
      <c r="AW2280" s="11" t="s">
        <v>33</v>
      </c>
      <c r="AX2280" s="11" t="s">
        <v>70</v>
      </c>
      <c r="AY2280" s="220" t="s">
        <v>126</v>
      </c>
    </row>
    <row r="2281" spans="2:65" s="12" customFormat="1" ht="13.5">
      <c r="B2281" s="221"/>
      <c r="C2281" s="222"/>
      <c r="D2281" s="205" t="s">
        <v>171</v>
      </c>
      <c r="E2281" s="248" t="s">
        <v>21</v>
      </c>
      <c r="F2281" s="249" t="s">
        <v>174</v>
      </c>
      <c r="G2281" s="222"/>
      <c r="H2281" s="250">
        <v>4</v>
      </c>
      <c r="I2281" s="226"/>
      <c r="J2281" s="222"/>
      <c r="K2281" s="222"/>
      <c r="L2281" s="227"/>
      <c r="M2281" s="228"/>
      <c r="N2281" s="229"/>
      <c r="O2281" s="229"/>
      <c r="P2281" s="229"/>
      <c r="Q2281" s="229"/>
      <c r="R2281" s="229"/>
      <c r="S2281" s="229"/>
      <c r="T2281" s="230"/>
      <c r="AT2281" s="231" t="s">
        <v>171</v>
      </c>
      <c r="AU2281" s="231" t="s">
        <v>134</v>
      </c>
      <c r="AV2281" s="12" t="s">
        <v>133</v>
      </c>
      <c r="AW2281" s="12" t="s">
        <v>33</v>
      </c>
      <c r="AX2281" s="12" t="s">
        <v>78</v>
      </c>
      <c r="AY2281" s="231" t="s">
        <v>126</v>
      </c>
    </row>
    <row r="2282" spans="2:65" s="1" customFormat="1" ht="22.5" customHeight="1">
      <c r="B2282" s="41"/>
      <c r="C2282" s="193" t="s">
        <v>2652</v>
      </c>
      <c r="D2282" s="193" t="s">
        <v>129</v>
      </c>
      <c r="E2282" s="194" t="s">
        <v>3506</v>
      </c>
      <c r="F2282" s="195" t="s">
        <v>3507</v>
      </c>
      <c r="G2282" s="196" t="s">
        <v>489</v>
      </c>
      <c r="H2282" s="197">
        <v>22</v>
      </c>
      <c r="I2282" s="198"/>
      <c r="J2282" s="199">
        <f>ROUND(I2282*H2282,2)</f>
        <v>0</v>
      </c>
      <c r="K2282" s="195" t="s">
        <v>21</v>
      </c>
      <c r="L2282" s="61"/>
      <c r="M2282" s="200" t="s">
        <v>21</v>
      </c>
      <c r="N2282" s="201" t="s">
        <v>42</v>
      </c>
      <c r="O2282" s="42"/>
      <c r="P2282" s="202">
        <f>O2282*H2282</f>
        <v>0</v>
      </c>
      <c r="Q2282" s="202">
        <v>0</v>
      </c>
      <c r="R2282" s="202">
        <f>Q2282*H2282</f>
        <v>0</v>
      </c>
      <c r="S2282" s="202">
        <v>0</v>
      </c>
      <c r="T2282" s="203">
        <f>S2282*H2282</f>
        <v>0</v>
      </c>
      <c r="AR2282" s="24" t="s">
        <v>161</v>
      </c>
      <c r="AT2282" s="24" t="s">
        <v>129</v>
      </c>
      <c r="AU2282" s="24" t="s">
        <v>134</v>
      </c>
      <c r="AY2282" s="24" t="s">
        <v>126</v>
      </c>
      <c r="BE2282" s="204">
        <f>IF(N2282="základní",J2282,0)</f>
        <v>0</v>
      </c>
      <c r="BF2282" s="204">
        <f>IF(N2282="snížená",J2282,0)</f>
        <v>0</v>
      </c>
      <c r="BG2282" s="204">
        <f>IF(N2282="zákl. přenesená",J2282,0)</f>
        <v>0</v>
      </c>
      <c r="BH2282" s="204">
        <f>IF(N2282="sníž. přenesená",J2282,0)</f>
        <v>0</v>
      </c>
      <c r="BI2282" s="204">
        <f>IF(N2282="nulová",J2282,0)</f>
        <v>0</v>
      </c>
      <c r="BJ2282" s="24" t="s">
        <v>134</v>
      </c>
      <c r="BK2282" s="204">
        <f>ROUND(I2282*H2282,2)</f>
        <v>0</v>
      </c>
      <c r="BL2282" s="24" t="s">
        <v>161</v>
      </c>
      <c r="BM2282" s="24" t="s">
        <v>2655</v>
      </c>
    </row>
    <row r="2283" spans="2:65" s="1" customFormat="1" ht="13.5">
      <c r="B2283" s="41"/>
      <c r="C2283" s="63"/>
      <c r="D2283" s="208" t="s">
        <v>135</v>
      </c>
      <c r="E2283" s="63"/>
      <c r="F2283" s="209" t="s">
        <v>3507</v>
      </c>
      <c r="G2283" s="63"/>
      <c r="H2283" s="63"/>
      <c r="I2283" s="163"/>
      <c r="J2283" s="63"/>
      <c r="K2283" s="63"/>
      <c r="L2283" s="61"/>
      <c r="M2283" s="207"/>
      <c r="N2283" s="42"/>
      <c r="O2283" s="42"/>
      <c r="P2283" s="42"/>
      <c r="Q2283" s="42"/>
      <c r="R2283" s="42"/>
      <c r="S2283" s="42"/>
      <c r="T2283" s="78"/>
      <c r="AT2283" s="24" t="s">
        <v>135</v>
      </c>
      <c r="AU2283" s="24" t="s">
        <v>134</v>
      </c>
    </row>
    <row r="2284" spans="2:65" s="11" customFormat="1" ht="13.5">
      <c r="B2284" s="210"/>
      <c r="C2284" s="211"/>
      <c r="D2284" s="208" t="s">
        <v>171</v>
      </c>
      <c r="E2284" s="212" t="s">
        <v>21</v>
      </c>
      <c r="F2284" s="213" t="s">
        <v>7870</v>
      </c>
      <c r="G2284" s="211"/>
      <c r="H2284" s="214">
        <v>18</v>
      </c>
      <c r="I2284" s="215"/>
      <c r="J2284" s="211"/>
      <c r="K2284" s="211"/>
      <c r="L2284" s="216"/>
      <c r="M2284" s="217"/>
      <c r="N2284" s="218"/>
      <c r="O2284" s="218"/>
      <c r="P2284" s="218"/>
      <c r="Q2284" s="218"/>
      <c r="R2284" s="218"/>
      <c r="S2284" s="218"/>
      <c r="T2284" s="219"/>
      <c r="AT2284" s="220" t="s">
        <v>171</v>
      </c>
      <c r="AU2284" s="220" t="s">
        <v>134</v>
      </c>
      <c r="AV2284" s="11" t="s">
        <v>134</v>
      </c>
      <c r="AW2284" s="11" t="s">
        <v>33</v>
      </c>
      <c r="AX2284" s="11" t="s">
        <v>70</v>
      </c>
      <c r="AY2284" s="220" t="s">
        <v>126</v>
      </c>
    </row>
    <row r="2285" spans="2:65" s="11" customFormat="1" ht="13.5">
      <c r="B2285" s="210"/>
      <c r="C2285" s="211"/>
      <c r="D2285" s="208" t="s">
        <v>171</v>
      </c>
      <c r="E2285" s="212" t="s">
        <v>21</v>
      </c>
      <c r="F2285" s="213" t="s">
        <v>7871</v>
      </c>
      <c r="G2285" s="211"/>
      <c r="H2285" s="214">
        <v>4</v>
      </c>
      <c r="I2285" s="215"/>
      <c r="J2285" s="211"/>
      <c r="K2285" s="211"/>
      <c r="L2285" s="216"/>
      <c r="M2285" s="217"/>
      <c r="N2285" s="218"/>
      <c r="O2285" s="218"/>
      <c r="P2285" s="218"/>
      <c r="Q2285" s="218"/>
      <c r="R2285" s="218"/>
      <c r="S2285" s="218"/>
      <c r="T2285" s="219"/>
      <c r="AT2285" s="220" t="s">
        <v>171</v>
      </c>
      <c r="AU2285" s="220" t="s">
        <v>134</v>
      </c>
      <c r="AV2285" s="11" t="s">
        <v>134</v>
      </c>
      <c r="AW2285" s="11" t="s">
        <v>33</v>
      </c>
      <c r="AX2285" s="11" t="s">
        <v>70</v>
      </c>
      <c r="AY2285" s="220" t="s">
        <v>126</v>
      </c>
    </row>
    <row r="2286" spans="2:65" s="12" customFormat="1" ht="13.5">
      <c r="B2286" s="221"/>
      <c r="C2286" s="222"/>
      <c r="D2286" s="205" t="s">
        <v>171</v>
      </c>
      <c r="E2286" s="248" t="s">
        <v>21</v>
      </c>
      <c r="F2286" s="249" t="s">
        <v>174</v>
      </c>
      <c r="G2286" s="222"/>
      <c r="H2286" s="250">
        <v>22</v>
      </c>
      <c r="I2286" s="226"/>
      <c r="J2286" s="222"/>
      <c r="K2286" s="222"/>
      <c r="L2286" s="227"/>
      <c r="M2286" s="228"/>
      <c r="N2286" s="229"/>
      <c r="O2286" s="229"/>
      <c r="P2286" s="229"/>
      <c r="Q2286" s="229"/>
      <c r="R2286" s="229"/>
      <c r="S2286" s="229"/>
      <c r="T2286" s="230"/>
      <c r="AT2286" s="231" t="s">
        <v>171</v>
      </c>
      <c r="AU2286" s="231" t="s">
        <v>134</v>
      </c>
      <c r="AV2286" s="12" t="s">
        <v>133</v>
      </c>
      <c r="AW2286" s="12" t="s">
        <v>33</v>
      </c>
      <c r="AX2286" s="12" t="s">
        <v>78</v>
      </c>
      <c r="AY2286" s="231" t="s">
        <v>126</v>
      </c>
    </row>
    <row r="2287" spans="2:65" s="1" customFormat="1" ht="22.5" customHeight="1">
      <c r="B2287" s="41"/>
      <c r="C2287" s="251" t="s">
        <v>1715</v>
      </c>
      <c r="D2287" s="251" t="s">
        <v>391</v>
      </c>
      <c r="E2287" s="252" t="s">
        <v>3510</v>
      </c>
      <c r="F2287" s="253" t="s">
        <v>3511</v>
      </c>
      <c r="G2287" s="254" t="s">
        <v>489</v>
      </c>
      <c r="H2287" s="255">
        <v>22</v>
      </c>
      <c r="I2287" s="256"/>
      <c r="J2287" s="257">
        <f>ROUND(I2287*H2287,2)</f>
        <v>0</v>
      </c>
      <c r="K2287" s="253" t="s">
        <v>160</v>
      </c>
      <c r="L2287" s="258"/>
      <c r="M2287" s="259" t="s">
        <v>21</v>
      </c>
      <c r="N2287" s="260" t="s">
        <v>42</v>
      </c>
      <c r="O2287" s="42"/>
      <c r="P2287" s="202">
        <f>O2287*H2287</f>
        <v>0</v>
      </c>
      <c r="Q2287" s="202">
        <v>0</v>
      </c>
      <c r="R2287" s="202">
        <f>Q2287*H2287</f>
        <v>0</v>
      </c>
      <c r="S2287" s="202">
        <v>0</v>
      </c>
      <c r="T2287" s="203">
        <f>S2287*H2287</f>
        <v>0</v>
      </c>
      <c r="AR2287" s="24" t="s">
        <v>361</v>
      </c>
      <c r="AT2287" s="24" t="s">
        <v>391</v>
      </c>
      <c r="AU2287" s="24" t="s">
        <v>134</v>
      </c>
      <c r="AY2287" s="24" t="s">
        <v>126</v>
      </c>
      <c r="BE2287" s="204">
        <f>IF(N2287="základní",J2287,0)</f>
        <v>0</v>
      </c>
      <c r="BF2287" s="204">
        <f>IF(N2287="snížená",J2287,0)</f>
        <v>0</v>
      </c>
      <c r="BG2287" s="204">
        <f>IF(N2287="zákl. přenesená",J2287,0)</f>
        <v>0</v>
      </c>
      <c r="BH2287" s="204">
        <f>IF(N2287="sníž. přenesená",J2287,0)</f>
        <v>0</v>
      </c>
      <c r="BI2287" s="204">
        <f>IF(N2287="nulová",J2287,0)</f>
        <v>0</v>
      </c>
      <c r="BJ2287" s="24" t="s">
        <v>134</v>
      </c>
      <c r="BK2287" s="204">
        <f>ROUND(I2287*H2287,2)</f>
        <v>0</v>
      </c>
      <c r="BL2287" s="24" t="s">
        <v>161</v>
      </c>
      <c r="BM2287" s="24" t="s">
        <v>2657</v>
      </c>
    </row>
    <row r="2288" spans="2:65" s="1" customFormat="1" ht="27">
      <c r="B2288" s="41"/>
      <c r="C2288" s="63"/>
      <c r="D2288" s="205" t="s">
        <v>135</v>
      </c>
      <c r="E2288" s="63"/>
      <c r="F2288" s="206" t="s">
        <v>3513</v>
      </c>
      <c r="G2288" s="63"/>
      <c r="H2288" s="63"/>
      <c r="I2288" s="163"/>
      <c r="J2288" s="63"/>
      <c r="K2288" s="63"/>
      <c r="L2288" s="61"/>
      <c r="M2288" s="207"/>
      <c r="N2288" s="42"/>
      <c r="O2288" s="42"/>
      <c r="P2288" s="42"/>
      <c r="Q2288" s="42"/>
      <c r="R2288" s="42"/>
      <c r="S2288" s="42"/>
      <c r="T2288" s="78"/>
      <c r="AT2288" s="24" t="s">
        <v>135</v>
      </c>
      <c r="AU2288" s="24" t="s">
        <v>134</v>
      </c>
    </row>
    <row r="2289" spans="2:65" s="1" customFormat="1" ht="22.5" customHeight="1">
      <c r="B2289" s="41"/>
      <c r="C2289" s="193" t="s">
        <v>2658</v>
      </c>
      <c r="D2289" s="193" t="s">
        <v>129</v>
      </c>
      <c r="E2289" s="194" t="s">
        <v>3514</v>
      </c>
      <c r="F2289" s="195" t="s">
        <v>3515</v>
      </c>
      <c r="G2289" s="196" t="s">
        <v>489</v>
      </c>
      <c r="H2289" s="197">
        <v>112</v>
      </c>
      <c r="I2289" s="198"/>
      <c r="J2289" s="199">
        <f>ROUND(I2289*H2289,2)</f>
        <v>0</v>
      </c>
      <c r="K2289" s="195" t="s">
        <v>21</v>
      </c>
      <c r="L2289" s="61"/>
      <c r="M2289" s="200" t="s">
        <v>21</v>
      </c>
      <c r="N2289" s="201" t="s">
        <v>42</v>
      </c>
      <c r="O2289" s="42"/>
      <c r="P2289" s="202">
        <f>O2289*H2289</f>
        <v>0</v>
      </c>
      <c r="Q2289" s="202">
        <v>0</v>
      </c>
      <c r="R2289" s="202">
        <f>Q2289*H2289</f>
        <v>0</v>
      </c>
      <c r="S2289" s="202">
        <v>0</v>
      </c>
      <c r="T2289" s="203">
        <f>S2289*H2289</f>
        <v>0</v>
      </c>
      <c r="AR2289" s="24" t="s">
        <v>161</v>
      </c>
      <c r="AT2289" s="24" t="s">
        <v>129</v>
      </c>
      <c r="AU2289" s="24" t="s">
        <v>134</v>
      </c>
      <c r="AY2289" s="24" t="s">
        <v>126</v>
      </c>
      <c r="BE2289" s="204">
        <f>IF(N2289="základní",J2289,0)</f>
        <v>0</v>
      </c>
      <c r="BF2289" s="204">
        <f>IF(N2289="snížená",J2289,0)</f>
        <v>0</v>
      </c>
      <c r="BG2289" s="204">
        <f>IF(N2289="zákl. přenesená",J2289,0)</f>
        <v>0</v>
      </c>
      <c r="BH2289" s="204">
        <f>IF(N2289="sníž. přenesená",J2289,0)</f>
        <v>0</v>
      </c>
      <c r="BI2289" s="204">
        <f>IF(N2289="nulová",J2289,0)</f>
        <v>0</v>
      </c>
      <c r="BJ2289" s="24" t="s">
        <v>134</v>
      </c>
      <c r="BK2289" s="204">
        <f>ROUND(I2289*H2289,2)</f>
        <v>0</v>
      </c>
      <c r="BL2289" s="24" t="s">
        <v>161</v>
      </c>
      <c r="BM2289" s="24" t="s">
        <v>2661</v>
      </c>
    </row>
    <row r="2290" spans="2:65" s="1" customFormat="1" ht="13.5">
      <c r="B2290" s="41"/>
      <c r="C2290" s="63"/>
      <c r="D2290" s="205" t="s">
        <v>135</v>
      </c>
      <c r="E2290" s="63"/>
      <c r="F2290" s="206" t="s">
        <v>3515</v>
      </c>
      <c r="G2290" s="63"/>
      <c r="H2290" s="63"/>
      <c r="I2290" s="163"/>
      <c r="J2290" s="63"/>
      <c r="K2290" s="63"/>
      <c r="L2290" s="61"/>
      <c r="M2290" s="207"/>
      <c r="N2290" s="42"/>
      <c r="O2290" s="42"/>
      <c r="P2290" s="42"/>
      <c r="Q2290" s="42"/>
      <c r="R2290" s="42"/>
      <c r="S2290" s="42"/>
      <c r="T2290" s="78"/>
      <c r="AT2290" s="24" t="s">
        <v>135</v>
      </c>
      <c r="AU2290" s="24" t="s">
        <v>134</v>
      </c>
    </row>
    <row r="2291" spans="2:65" s="1" customFormat="1" ht="22.5" customHeight="1">
      <c r="B2291" s="41"/>
      <c r="C2291" s="251" t="s">
        <v>1720</v>
      </c>
      <c r="D2291" s="251" t="s">
        <v>391</v>
      </c>
      <c r="E2291" s="252" t="s">
        <v>3518</v>
      </c>
      <c r="F2291" s="253" t="s">
        <v>3519</v>
      </c>
      <c r="G2291" s="254" t="s">
        <v>489</v>
      </c>
      <c r="H2291" s="255">
        <v>112</v>
      </c>
      <c r="I2291" s="256"/>
      <c r="J2291" s="257">
        <f>ROUND(I2291*H2291,2)</f>
        <v>0</v>
      </c>
      <c r="K2291" s="253" t="s">
        <v>160</v>
      </c>
      <c r="L2291" s="258"/>
      <c r="M2291" s="259" t="s">
        <v>21</v>
      </c>
      <c r="N2291" s="260" t="s">
        <v>42</v>
      </c>
      <c r="O2291" s="42"/>
      <c r="P2291" s="202">
        <f>O2291*H2291</f>
        <v>0</v>
      </c>
      <c r="Q2291" s="202">
        <v>0</v>
      </c>
      <c r="R2291" s="202">
        <f>Q2291*H2291</f>
        <v>0</v>
      </c>
      <c r="S2291" s="202">
        <v>0</v>
      </c>
      <c r="T2291" s="203">
        <f>S2291*H2291</f>
        <v>0</v>
      </c>
      <c r="AR2291" s="24" t="s">
        <v>361</v>
      </c>
      <c r="AT2291" s="24" t="s">
        <v>391</v>
      </c>
      <c r="AU2291" s="24" t="s">
        <v>134</v>
      </c>
      <c r="AY2291" s="24" t="s">
        <v>126</v>
      </c>
      <c r="BE2291" s="204">
        <f>IF(N2291="základní",J2291,0)</f>
        <v>0</v>
      </c>
      <c r="BF2291" s="204">
        <f>IF(N2291="snížená",J2291,0)</f>
        <v>0</v>
      </c>
      <c r="BG2291" s="204">
        <f>IF(N2291="zákl. přenesená",J2291,0)</f>
        <v>0</v>
      </c>
      <c r="BH2291" s="204">
        <f>IF(N2291="sníž. přenesená",J2291,0)</f>
        <v>0</v>
      </c>
      <c r="BI2291" s="204">
        <f>IF(N2291="nulová",J2291,0)</f>
        <v>0</v>
      </c>
      <c r="BJ2291" s="24" t="s">
        <v>134</v>
      </c>
      <c r="BK2291" s="204">
        <f>ROUND(I2291*H2291,2)</f>
        <v>0</v>
      </c>
      <c r="BL2291" s="24" t="s">
        <v>161</v>
      </c>
      <c r="BM2291" s="24" t="s">
        <v>2665</v>
      </c>
    </row>
    <row r="2292" spans="2:65" s="1" customFormat="1" ht="27">
      <c r="B2292" s="41"/>
      <c r="C2292" s="63"/>
      <c r="D2292" s="205" t="s">
        <v>135</v>
      </c>
      <c r="E2292" s="63"/>
      <c r="F2292" s="206" t="s">
        <v>7872</v>
      </c>
      <c r="G2292" s="63"/>
      <c r="H2292" s="63"/>
      <c r="I2292" s="163"/>
      <c r="J2292" s="63"/>
      <c r="K2292" s="63"/>
      <c r="L2292" s="61"/>
      <c r="M2292" s="207"/>
      <c r="N2292" s="42"/>
      <c r="O2292" s="42"/>
      <c r="P2292" s="42"/>
      <c r="Q2292" s="42"/>
      <c r="R2292" s="42"/>
      <c r="S2292" s="42"/>
      <c r="T2292" s="78"/>
      <c r="AT2292" s="24" t="s">
        <v>135</v>
      </c>
      <c r="AU2292" s="24" t="s">
        <v>134</v>
      </c>
    </row>
    <row r="2293" spans="2:65" s="1" customFormat="1" ht="22.5" customHeight="1">
      <c r="B2293" s="41"/>
      <c r="C2293" s="193" t="s">
        <v>2666</v>
      </c>
      <c r="D2293" s="193" t="s">
        <v>129</v>
      </c>
      <c r="E2293" s="194" t="s">
        <v>7873</v>
      </c>
      <c r="F2293" s="195" t="s">
        <v>7874</v>
      </c>
      <c r="G2293" s="196" t="s">
        <v>489</v>
      </c>
      <c r="H2293" s="197">
        <v>2</v>
      </c>
      <c r="I2293" s="198"/>
      <c r="J2293" s="199">
        <f>ROUND(I2293*H2293,2)</f>
        <v>0</v>
      </c>
      <c r="K2293" s="195" t="s">
        <v>21</v>
      </c>
      <c r="L2293" s="61"/>
      <c r="M2293" s="200" t="s">
        <v>21</v>
      </c>
      <c r="N2293" s="201" t="s">
        <v>42</v>
      </c>
      <c r="O2293" s="42"/>
      <c r="P2293" s="202">
        <f>O2293*H2293</f>
        <v>0</v>
      </c>
      <c r="Q2293" s="202">
        <v>0</v>
      </c>
      <c r="R2293" s="202">
        <f>Q2293*H2293</f>
        <v>0</v>
      </c>
      <c r="S2293" s="202">
        <v>0</v>
      </c>
      <c r="T2293" s="203">
        <f>S2293*H2293</f>
        <v>0</v>
      </c>
      <c r="AR2293" s="24" t="s">
        <v>161</v>
      </c>
      <c r="AT2293" s="24" t="s">
        <v>129</v>
      </c>
      <c r="AU2293" s="24" t="s">
        <v>134</v>
      </c>
      <c r="AY2293" s="24" t="s">
        <v>126</v>
      </c>
      <c r="BE2293" s="204">
        <f>IF(N2293="základní",J2293,0)</f>
        <v>0</v>
      </c>
      <c r="BF2293" s="204">
        <f>IF(N2293="snížená",J2293,0)</f>
        <v>0</v>
      </c>
      <c r="BG2293" s="204">
        <f>IF(N2293="zákl. přenesená",J2293,0)</f>
        <v>0</v>
      </c>
      <c r="BH2293" s="204">
        <f>IF(N2293="sníž. přenesená",J2293,0)</f>
        <v>0</v>
      </c>
      <c r="BI2293" s="204">
        <f>IF(N2293="nulová",J2293,0)</f>
        <v>0</v>
      </c>
      <c r="BJ2293" s="24" t="s">
        <v>134</v>
      </c>
      <c r="BK2293" s="204">
        <f>ROUND(I2293*H2293,2)</f>
        <v>0</v>
      </c>
      <c r="BL2293" s="24" t="s">
        <v>161</v>
      </c>
      <c r="BM2293" s="24" t="s">
        <v>2669</v>
      </c>
    </row>
    <row r="2294" spans="2:65" s="1" customFormat="1" ht="13.5">
      <c r="B2294" s="41"/>
      <c r="C2294" s="63"/>
      <c r="D2294" s="208" t="s">
        <v>135</v>
      </c>
      <c r="E2294" s="63"/>
      <c r="F2294" s="209" t="s">
        <v>7874</v>
      </c>
      <c r="G2294" s="63"/>
      <c r="H2294" s="63"/>
      <c r="I2294" s="163"/>
      <c r="J2294" s="63"/>
      <c r="K2294" s="63"/>
      <c r="L2294" s="61"/>
      <c r="M2294" s="207"/>
      <c r="N2294" s="42"/>
      <c r="O2294" s="42"/>
      <c r="P2294" s="42"/>
      <c r="Q2294" s="42"/>
      <c r="R2294" s="42"/>
      <c r="S2294" s="42"/>
      <c r="T2294" s="78"/>
      <c r="AT2294" s="24" t="s">
        <v>135</v>
      </c>
      <c r="AU2294" s="24" t="s">
        <v>134</v>
      </c>
    </row>
    <row r="2295" spans="2:65" s="11" customFormat="1" ht="13.5">
      <c r="B2295" s="210"/>
      <c r="C2295" s="211"/>
      <c r="D2295" s="208" t="s">
        <v>171</v>
      </c>
      <c r="E2295" s="212" t="s">
        <v>21</v>
      </c>
      <c r="F2295" s="213" t="s">
        <v>7875</v>
      </c>
      <c r="G2295" s="211"/>
      <c r="H2295" s="214">
        <v>2</v>
      </c>
      <c r="I2295" s="215"/>
      <c r="J2295" s="211"/>
      <c r="K2295" s="211"/>
      <c r="L2295" s="216"/>
      <c r="M2295" s="217"/>
      <c r="N2295" s="218"/>
      <c r="O2295" s="218"/>
      <c r="P2295" s="218"/>
      <c r="Q2295" s="218"/>
      <c r="R2295" s="218"/>
      <c r="S2295" s="218"/>
      <c r="T2295" s="219"/>
      <c r="AT2295" s="220" t="s">
        <v>171</v>
      </c>
      <c r="AU2295" s="220" t="s">
        <v>134</v>
      </c>
      <c r="AV2295" s="11" t="s">
        <v>134</v>
      </c>
      <c r="AW2295" s="11" t="s">
        <v>33</v>
      </c>
      <c r="AX2295" s="11" t="s">
        <v>70</v>
      </c>
      <c r="AY2295" s="220" t="s">
        <v>126</v>
      </c>
    </row>
    <row r="2296" spans="2:65" s="12" customFormat="1" ht="13.5">
      <c r="B2296" s="221"/>
      <c r="C2296" s="222"/>
      <c r="D2296" s="205" t="s">
        <v>171</v>
      </c>
      <c r="E2296" s="248" t="s">
        <v>21</v>
      </c>
      <c r="F2296" s="249" t="s">
        <v>174</v>
      </c>
      <c r="G2296" s="222"/>
      <c r="H2296" s="250">
        <v>2</v>
      </c>
      <c r="I2296" s="226"/>
      <c r="J2296" s="222"/>
      <c r="K2296" s="222"/>
      <c r="L2296" s="227"/>
      <c r="M2296" s="228"/>
      <c r="N2296" s="229"/>
      <c r="O2296" s="229"/>
      <c r="P2296" s="229"/>
      <c r="Q2296" s="229"/>
      <c r="R2296" s="229"/>
      <c r="S2296" s="229"/>
      <c r="T2296" s="230"/>
      <c r="AT2296" s="231" t="s">
        <v>171</v>
      </c>
      <c r="AU2296" s="231" t="s">
        <v>134</v>
      </c>
      <c r="AV2296" s="12" t="s">
        <v>133</v>
      </c>
      <c r="AW2296" s="12" t="s">
        <v>33</v>
      </c>
      <c r="AX2296" s="12" t="s">
        <v>78</v>
      </c>
      <c r="AY2296" s="231" t="s">
        <v>126</v>
      </c>
    </row>
    <row r="2297" spans="2:65" s="1" customFormat="1" ht="22.5" customHeight="1">
      <c r="B2297" s="41"/>
      <c r="C2297" s="193" t="s">
        <v>1726</v>
      </c>
      <c r="D2297" s="193" t="s">
        <v>129</v>
      </c>
      <c r="E2297" s="194" t="s">
        <v>7876</v>
      </c>
      <c r="F2297" s="195" t="s">
        <v>7877</v>
      </c>
      <c r="G2297" s="196" t="s">
        <v>489</v>
      </c>
      <c r="H2297" s="197">
        <v>10</v>
      </c>
      <c r="I2297" s="198"/>
      <c r="J2297" s="199">
        <f>ROUND(I2297*H2297,2)</f>
        <v>0</v>
      </c>
      <c r="K2297" s="195" t="s">
        <v>21</v>
      </c>
      <c r="L2297" s="61"/>
      <c r="M2297" s="200" t="s">
        <v>21</v>
      </c>
      <c r="N2297" s="201" t="s">
        <v>42</v>
      </c>
      <c r="O2297" s="42"/>
      <c r="P2297" s="202">
        <f>O2297*H2297</f>
        <v>0</v>
      </c>
      <c r="Q2297" s="202">
        <v>0</v>
      </c>
      <c r="R2297" s="202">
        <f>Q2297*H2297</f>
        <v>0</v>
      </c>
      <c r="S2297" s="202">
        <v>0</v>
      </c>
      <c r="T2297" s="203">
        <f>S2297*H2297</f>
        <v>0</v>
      </c>
      <c r="AR2297" s="24" t="s">
        <v>161</v>
      </c>
      <c r="AT2297" s="24" t="s">
        <v>129</v>
      </c>
      <c r="AU2297" s="24" t="s">
        <v>134</v>
      </c>
      <c r="AY2297" s="24" t="s">
        <v>126</v>
      </c>
      <c r="BE2297" s="204">
        <f>IF(N2297="základní",J2297,0)</f>
        <v>0</v>
      </c>
      <c r="BF2297" s="204">
        <f>IF(N2297="snížená",J2297,0)</f>
        <v>0</v>
      </c>
      <c r="BG2297" s="204">
        <f>IF(N2297="zákl. přenesená",J2297,0)</f>
        <v>0</v>
      </c>
      <c r="BH2297" s="204">
        <f>IF(N2297="sníž. přenesená",J2297,0)</f>
        <v>0</v>
      </c>
      <c r="BI2297" s="204">
        <f>IF(N2297="nulová",J2297,0)</f>
        <v>0</v>
      </c>
      <c r="BJ2297" s="24" t="s">
        <v>134</v>
      </c>
      <c r="BK2297" s="204">
        <f>ROUND(I2297*H2297,2)</f>
        <v>0</v>
      </c>
      <c r="BL2297" s="24" t="s">
        <v>161</v>
      </c>
      <c r="BM2297" s="24" t="s">
        <v>2676</v>
      </c>
    </row>
    <row r="2298" spans="2:65" s="1" customFormat="1" ht="13.5">
      <c r="B2298" s="41"/>
      <c r="C2298" s="63"/>
      <c r="D2298" s="208" t="s">
        <v>135</v>
      </c>
      <c r="E2298" s="63"/>
      <c r="F2298" s="209" t="s">
        <v>7877</v>
      </c>
      <c r="G2298" s="63"/>
      <c r="H2298" s="63"/>
      <c r="I2298" s="163"/>
      <c r="J2298" s="63"/>
      <c r="K2298" s="63"/>
      <c r="L2298" s="61"/>
      <c r="M2298" s="207"/>
      <c r="N2298" s="42"/>
      <c r="O2298" s="42"/>
      <c r="P2298" s="42"/>
      <c r="Q2298" s="42"/>
      <c r="R2298" s="42"/>
      <c r="S2298" s="42"/>
      <c r="T2298" s="78"/>
      <c r="AT2298" s="24" t="s">
        <v>135</v>
      </c>
      <c r="AU2298" s="24" t="s">
        <v>134</v>
      </c>
    </row>
    <row r="2299" spans="2:65" s="11" customFormat="1" ht="13.5">
      <c r="B2299" s="210"/>
      <c r="C2299" s="211"/>
      <c r="D2299" s="208" t="s">
        <v>171</v>
      </c>
      <c r="E2299" s="212" t="s">
        <v>21</v>
      </c>
      <c r="F2299" s="213" t="s">
        <v>7878</v>
      </c>
      <c r="G2299" s="211"/>
      <c r="H2299" s="214">
        <v>10</v>
      </c>
      <c r="I2299" s="215"/>
      <c r="J2299" s="211"/>
      <c r="K2299" s="211"/>
      <c r="L2299" s="216"/>
      <c r="M2299" s="217"/>
      <c r="N2299" s="218"/>
      <c r="O2299" s="218"/>
      <c r="P2299" s="218"/>
      <c r="Q2299" s="218"/>
      <c r="R2299" s="218"/>
      <c r="S2299" s="218"/>
      <c r="T2299" s="219"/>
      <c r="AT2299" s="220" t="s">
        <v>171</v>
      </c>
      <c r="AU2299" s="220" t="s">
        <v>134</v>
      </c>
      <c r="AV2299" s="11" t="s">
        <v>134</v>
      </c>
      <c r="AW2299" s="11" t="s">
        <v>33</v>
      </c>
      <c r="AX2299" s="11" t="s">
        <v>70</v>
      </c>
      <c r="AY2299" s="220" t="s">
        <v>126</v>
      </c>
    </row>
    <row r="2300" spans="2:65" s="12" customFormat="1" ht="13.5">
      <c r="B2300" s="221"/>
      <c r="C2300" s="222"/>
      <c r="D2300" s="205" t="s">
        <v>171</v>
      </c>
      <c r="E2300" s="248" t="s">
        <v>21</v>
      </c>
      <c r="F2300" s="249" t="s">
        <v>174</v>
      </c>
      <c r="G2300" s="222"/>
      <c r="H2300" s="250">
        <v>10</v>
      </c>
      <c r="I2300" s="226"/>
      <c r="J2300" s="222"/>
      <c r="K2300" s="222"/>
      <c r="L2300" s="227"/>
      <c r="M2300" s="228"/>
      <c r="N2300" s="229"/>
      <c r="O2300" s="229"/>
      <c r="P2300" s="229"/>
      <c r="Q2300" s="229"/>
      <c r="R2300" s="229"/>
      <c r="S2300" s="229"/>
      <c r="T2300" s="230"/>
      <c r="AT2300" s="231" t="s">
        <v>171</v>
      </c>
      <c r="AU2300" s="231" t="s">
        <v>134</v>
      </c>
      <c r="AV2300" s="12" t="s">
        <v>133</v>
      </c>
      <c r="AW2300" s="12" t="s">
        <v>33</v>
      </c>
      <c r="AX2300" s="12" t="s">
        <v>78</v>
      </c>
      <c r="AY2300" s="231" t="s">
        <v>126</v>
      </c>
    </row>
    <row r="2301" spans="2:65" s="1" customFormat="1" ht="22.5" customHeight="1">
      <c r="B2301" s="41"/>
      <c r="C2301" s="193" t="s">
        <v>2678</v>
      </c>
      <c r="D2301" s="193" t="s">
        <v>129</v>
      </c>
      <c r="E2301" s="194" t="s">
        <v>7879</v>
      </c>
      <c r="F2301" s="195" t="s">
        <v>7880</v>
      </c>
      <c r="G2301" s="196" t="s">
        <v>169</v>
      </c>
      <c r="H2301" s="197">
        <v>39</v>
      </c>
      <c r="I2301" s="198"/>
      <c r="J2301" s="199">
        <f>ROUND(I2301*H2301,2)</f>
        <v>0</v>
      </c>
      <c r="K2301" s="195" t="s">
        <v>21</v>
      </c>
      <c r="L2301" s="61"/>
      <c r="M2301" s="200" t="s">
        <v>21</v>
      </c>
      <c r="N2301" s="201" t="s">
        <v>42</v>
      </c>
      <c r="O2301" s="42"/>
      <c r="P2301" s="202">
        <f>O2301*H2301</f>
        <v>0</v>
      </c>
      <c r="Q2301" s="202">
        <v>0</v>
      </c>
      <c r="R2301" s="202">
        <f>Q2301*H2301</f>
        <v>0</v>
      </c>
      <c r="S2301" s="202">
        <v>0</v>
      </c>
      <c r="T2301" s="203">
        <f>S2301*H2301</f>
        <v>0</v>
      </c>
      <c r="AR2301" s="24" t="s">
        <v>161</v>
      </c>
      <c r="AT2301" s="24" t="s">
        <v>129</v>
      </c>
      <c r="AU2301" s="24" t="s">
        <v>134</v>
      </c>
      <c r="AY2301" s="24" t="s">
        <v>126</v>
      </c>
      <c r="BE2301" s="204">
        <f>IF(N2301="základní",J2301,0)</f>
        <v>0</v>
      </c>
      <c r="BF2301" s="204">
        <f>IF(N2301="snížená",J2301,0)</f>
        <v>0</v>
      </c>
      <c r="BG2301" s="204">
        <f>IF(N2301="zákl. přenesená",J2301,0)</f>
        <v>0</v>
      </c>
      <c r="BH2301" s="204">
        <f>IF(N2301="sníž. přenesená",J2301,0)</f>
        <v>0</v>
      </c>
      <c r="BI2301" s="204">
        <f>IF(N2301="nulová",J2301,0)</f>
        <v>0</v>
      </c>
      <c r="BJ2301" s="24" t="s">
        <v>134</v>
      </c>
      <c r="BK2301" s="204">
        <f>ROUND(I2301*H2301,2)</f>
        <v>0</v>
      </c>
      <c r="BL2301" s="24" t="s">
        <v>161</v>
      </c>
      <c r="BM2301" s="24" t="s">
        <v>2681</v>
      </c>
    </row>
    <row r="2302" spans="2:65" s="1" customFormat="1" ht="13.5">
      <c r="B2302" s="41"/>
      <c r="C2302" s="63"/>
      <c r="D2302" s="208" t="s">
        <v>135</v>
      </c>
      <c r="E2302" s="63"/>
      <c r="F2302" s="209" t="s">
        <v>7880</v>
      </c>
      <c r="G2302" s="63"/>
      <c r="H2302" s="63"/>
      <c r="I2302" s="163"/>
      <c r="J2302" s="63"/>
      <c r="K2302" s="63"/>
      <c r="L2302" s="61"/>
      <c r="M2302" s="207"/>
      <c r="N2302" s="42"/>
      <c r="O2302" s="42"/>
      <c r="P2302" s="42"/>
      <c r="Q2302" s="42"/>
      <c r="R2302" s="42"/>
      <c r="S2302" s="42"/>
      <c r="T2302" s="78"/>
      <c r="AT2302" s="24" t="s">
        <v>135</v>
      </c>
      <c r="AU2302" s="24" t="s">
        <v>134</v>
      </c>
    </row>
    <row r="2303" spans="2:65" s="11" customFormat="1" ht="13.5">
      <c r="B2303" s="210"/>
      <c r="C2303" s="211"/>
      <c r="D2303" s="208" t="s">
        <v>171</v>
      </c>
      <c r="E2303" s="212" t="s">
        <v>21</v>
      </c>
      <c r="F2303" s="213" t="s">
        <v>7881</v>
      </c>
      <c r="G2303" s="211"/>
      <c r="H2303" s="214">
        <v>39</v>
      </c>
      <c r="I2303" s="215"/>
      <c r="J2303" s="211"/>
      <c r="K2303" s="211"/>
      <c r="L2303" s="216"/>
      <c r="M2303" s="217"/>
      <c r="N2303" s="218"/>
      <c r="O2303" s="218"/>
      <c r="P2303" s="218"/>
      <c r="Q2303" s="218"/>
      <c r="R2303" s="218"/>
      <c r="S2303" s="218"/>
      <c r="T2303" s="219"/>
      <c r="AT2303" s="220" t="s">
        <v>171</v>
      </c>
      <c r="AU2303" s="220" t="s">
        <v>134</v>
      </c>
      <c r="AV2303" s="11" t="s">
        <v>134</v>
      </c>
      <c r="AW2303" s="11" t="s">
        <v>33</v>
      </c>
      <c r="AX2303" s="11" t="s">
        <v>70</v>
      </c>
      <c r="AY2303" s="220" t="s">
        <v>126</v>
      </c>
    </row>
    <row r="2304" spans="2:65" s="12" customFormat="1" ht="13.5">
      <c r="B2304" s="221"/>
      <c r="C2304" s="222"/>
      <c r="D2304" s="205" t="s">
        <v>171</v>
      </c>
      <c r="E2304" s="248" t="s">
        <v>21</v>
      </c>
      <c r="F2304" s="249" t="s">
        <v>174</v>
      </c>
      <c r="G2304" s="222"/>
      <c r="H2304" s="250">
        <v>39</v>
      </c>
      <c r="I2304" s="226"/>
      <c r="J2304" s="222"/>
      <c r="K2304" s="222"/>
      <c r="L2304" s="227"/>
      <c r="M2304" s="228"/>
      <c r="N2304" s="229"/>
      <c r="O2304" s="229"/>
      <c r="P2304" s="229"/>
      <c r="Q2304" s="229"/>
      <c r="R2304" s="229"/>
      <c r="S2304" s="229"/>
      <c r="T2304" s="230"/>
      <c r="AT2304" s="231" t="s">
        <v>171</v>
      </c>
      <c r="AU2304" s="231" t="s">
        <v>134</v>
      </c>
      <c r="AV2304" s="12" t="s">
        <v>133</v>
      </c>
      <c r="AW2304" s="12" t="s">
        <v>33</v>
      </c>
      <c r="AX2304" s="12" t="s">
        <v>78</v>
      </c>
      <c r="AY2304" s="231" t="s">
        <v>126</v>
      </c>
    </row>
    <row r="2305" spans="2:65" s="1" customFormat="1" ht="22.5" customHeight="1">
      <c r="B2305" s="41"/>
      <c r="C2305" s="193" t="s">
        <v>1733</v>
      </c>
      <c r="D2305" s="193" t="s">
        <v>129</v>
      </c>
      <c r="E2305" s="194" t="s">
        <v>7882</v>
      </c>
      <c r="F2305" s="195" t="s">
        <v>7883</v>
      </c>
      <c r="G2305" s="196" t="s">
        <v>169</v>
      </c>
      <c r="H2305" s="197">
        <v>8.1</v>
      </c>
      <c r="I2305" s="198"/>
      <c r="J2305" s="199">
        <f>ROUND(I2305*H2305,2)</f>
        <v>0</v>
      </c>
      <c r="K2305" s="195" t="s">
        <v>21</v>
      </c>
      <c r="L2305" s="61"/>
      <c r="M2305" s="200" t="s">
        <v>21</v>
      </c>
      <c r="N2305" s="201" t="s">
        <v>42</v>
      </c>
      <c r="O2305" s="42"/>
      <c r="P2305" s="202">
        <f>O2305*H2305</f>
        <v>0</v>
      </c>
      <c r="Q2305" s="202">
        <v>0</v>
      </c>
      <c r="R2305" s="202">
        <f>Q2305*H2305</f>
        <v>0</v>
      </c>
      <c r="S2305" s="202">
        <v>0</v>
      </c>
      <c r="T2305" s="203">
        <f>S2305*H2305</f>
        <v>0</v>
      </c>
      <c r="AR2305" s="24" t="s">
        <v>161</v>
      </c>
      <c r="AT2305" s="24" t="s">
        <v>129</v>
      </c>
      <c r="AU2305" s="24" t="s">
        <v>134</v>
      </c>
      <c r="AY2305" s="24" t="s">
        <v>126</v>
      </c>
      <c r="BE2305" s="204">
        <f>IF(N2305="základní",J2305,0)</f>
        <v>0</v>
      </c>
      <c r="BF2305" s="204">
        <f>IF(N2305="snížená",J2305,0)</f>
        <v>0</v>
      </c>
      <c r="BG2305" s="204">
        <f>IF(N2305="zákl. přenesená",J2305,0)</f>
        <v>0</v>
      </c>
      <c r="BH2305" s="204">
        <f>IF(N2305="sníž. přenesená",J2305,0)</f>
        <v>0</v>
      </c>
      <c r="BI2305" s="204">
        <f>IF(N2305="nulová",J2305,0)</f>
        <v>0</v>
      </c>
      <c r="BJ2305" s="24" t="s">
        <v>134</v>
      </c>
      <c r="BK2305" s="204">
        <f>ROUND(I2305*H2305,2)</f>
        <v>0</v>
      </c>
      <c r="BL2305" s="24" t="s">
        <v>161</v>
      </c>
      <c r="BM2305" s="24" t="s">
        <v>2684</v>
      </c>
    </row>
    <row r="2306" spans="2:65" s="1" customFormat="1" ht="13.5">
      <c r="B2306" s="41"/>
      <c r="C2306" s="63"/>
      <c r="D2306" s="208" t="s">
        <v>135</v>
      </c>
      <c r="E2306" s="63"/>
      <c r="F2306" s="209" t="s">
        <v>7883</v>
      </c>
      <c r="G2306" s="63"/>
      <c r="H2306" s="63"/>
      <c r="I2306" s="163"/>
      <c r="J2306" s="63"/>
      <c r="K2306" s="63"/>
      <c r="L2306" s="61"/>
      <c r="M2306" s="207"/>
      <c r="N2306" s="42"/>
      <c r="O2306" s="42"/>
      <c r="P2306" s="42"/>
      <c r="Q2306" s="42"/>
      <c r="R2306" s="42"/>
      <c r="S2306" s="42"/>
      <c r="T2306" s="78"/>
      <c r="AT2306" s="24" t="s">
        <v>135</v>
      </c>
      <c r="AU2306" s="24" t="s">
        <v>134</v>
      </c>
    </row>
    <row r="2307" spans="2:65" s="11" customFormat="1" ht="13.5">
      <c r="B2307" s="210"/>
      <c r="C2307" s="211"/>
      <c r="D2307" s="208" t="s">
        <v>171</v>
      </c>
      <c r="E2307" s="212" t="s">
        <v>21</v>
      </c>
      <c r="F2307" s="213" t="s">
        <v>7884</v>
      </c>
      <c r="G2307" s="211"/>
      <c r="H2307" s="214">
        <v>8.1</v>
      </c>
      <c r="I2307" s="215"/>
      <c r="J2307" s="211"/>
      <c r="K2307" s="211"/>
      <c r="L2307" s="216"/>
      <c r="M2307" s="217"/>
      <c r="N2307" s="218"/>
      <c r="O2307" s="218"/>
      <c r="P2307" s="218"/>
      <c r="Q2307" s="218"/>
      <c r="R2307" s="218"/>
      <c r="S2307" s="218"/>
      <c r="T2307" s="219"/>
      <c r="AT2307" s="220" t="s">
        <v>171</v>
      </c>
      <c r="AU2307" s="220" t="s">
        <v>134</v>
      </c>
      <c r="AV2307" s="11" t="s">
        <v>134</v>
      </c>
      <c r="AW2307" s="11" t="s">
        <v>33</v>
      </c>
      <c r="AX2307" s="11" t="s">
        <v>70</v>
      </c>
      <c r="AY2307" s="220" t="s">
        <v>126</v>
      </c>
    </row>
    <row r="2308" spans="2:65" s="12" customFormat="1" ht="13.5">
      <c r="B2308" s="221"/>
      <c r="C2308" s="222"/>
      <c r="D2308" s="205" t="s">
        <v>171</v>
      </c>
      <c r="E2308" s="248" t="s">
        <v>21</v>
      </c>
      <c r="F2308" s="249" t="s">
        <v>174</v>
      </c>
      <c r="G2308" s="222"/>
      <c r="H2308" s="250">
        <v>8.1</v>
      </c>
      <c r="I2308" s="226"/>
      <c r="J2308" s="222"/>
      <c r="K2308" s="222"/>
      <c r="L2308" s="227"/>
      <c r="M2308" s="228"/>
      <c r="N2308" s="229"/>
      <c r="O2308" s="229"/>
      <c r="P2308" s="229"/>
      <c r="Q2308" s="229"/>
      <c r="R2308" s="229"/>
      <c r="S2308" s="229"/>
      <c r="T2308" s="230"/>
      <c r="AT2308" s="231" t="s">
        <v>171</v>
      </c>
      <c r="AU2308" s="231" t="s">
        <v>134</v>
      </c>
      <c r="AV2308" s="12" t="s">
        <v>133</v>
      </c>
      <c r="AW2308" s="12" t="s">
        <v>33</v>
      </c>
      <c r="AX2308" s="12" t="s">
        <v>78</v>
      </c>
      <c r="AY2308" s="231" t="s">
        <v>126</v>
      </c>
    </row>
    <row r="2309" spans="2:65" s="1" customFormat="1" ht="22.5" customHeight="1">
      <c r="B2309" s="41"/>
      <c r="C2309" s="193" t="s">
        <v>2687</v>
      </c>
      <c r="D2309" s="193" t="s">
        <v>129</v>
      </c>
      <c r="E2309" s="194" t="s">
        <v>7885</v>
      </c>
      <c r="F2309" s="195" t="s">
        <v>7886</v>
      </c>
      <c r="G2309" s="196" t="s">
        <v>169</v>
      </c>
      <c r="H2309" s="197">
        <v>7.27</v>
      </c>
      <c r="I2309" s="198"/>
      <c r="J2309" s="199">
        <f>ROUND(I2309*H2309,2)</f>
        <v>0</v>
      </c>
      <c r="K2309" s="195" t="s">
        <v>21</v>
      </c>
      <c r="L2309" s="61"/>
      <c r="M2309" s="200" t="s">
        <v>21</v>
      </c>
      <c r="N2309" s="201" t="s">
        <v>42</v>
      </c>
      <c r="O2309" s="42"/>
      <c r="P2309" s="202">
        <f>O2309*H2309</f>
        <v>0</v>
      </c>
      <c r="Q2309" s="202">
        <v>0</v>
      </c>
      <c r="R2309" s="202">
        <f>Q2309*H2309</f>
        <v>0</v>
      </c>
      <c r="S2309" s="202">
        <v>0</v>
      </c>
      <c r="T2309" s="203">
        <f>S2309*H2309</f>
        <v>0</v>
      </c>
      <c r="AR2309" s="24" t="s">
        <v>161</v>
      </c>
      <c r="AT2309" s="24" t="s">
        <v>129</v>
      </c>
      <c r="AU2309" s="24" t="s">
        <v>134</v>
      </c>
      <c r="AY2309" s="24" t="s">
        <v>126</v>
      </c>
      <c r="BE2309" s="204">
        <f>IF(N2309="základní",J2309,0)</f>
        <v>0</v>
      </c>
      <c r="BF2309" s="204">
        <f>IF(N2309="snížená",J2309,0)</f>
        <v>0</v>
      </c>
      <c r="BG2309" s="204">
        <f>IF(N2309="zákl. přenesená",J2309,0)</f>
        <v>0</v>
      </c>
      <c r="BH2309" s="204">
        <f>IF(N2309="sníž. přenesená",J2309,0)</f>
        <v>0</v>
      </c>
      <c r="BI2309" s="204">
        <f>IF(N2309="nulová",J2309,0)</f>
        <v>0</v>
      </c>
      <c r="BJ2309" s="24" t="s">
        <v>134</v>
      </c>
      <c r="BK2309" s="204">
        <f>ROUND(I2309*H2309,2)</f>
        <v>0</v>
      </c>
      <c r="BL2309" s="24" t="s">
        <v>161</v>
      </c>
      <c r="BM2309" s="24" t="s">
        <v>2690</v>
      </c>
    </row>
    <row r="2310" spans="2:65" s="1" customFormat="1" ht="13.5">
      <c r="B2310" s="41"/>
      <c r="C2310" s="63"/>
      <c r="D2310" s="208" t="s">
        <v>135</v>
      </c>
      <c r="E2310" s="63"/>
      <c r="F2310" s="209" t="s">
        <v>7886</v>
      </c>
      <c r="G2310" s="63"/>
      <c r="H2310" s="63"/>
      <c r="I2310" s="163"/>
      <c r="J2310" s="63"/>
      <c r="K2310" s="63"/>
      <c r="L2310" s="61"/>
      <c r="M2310" s="207"/>
      <c r="N2310" s="42"/>
      <c r="O2310" s="42"/>
      <c r="P2310" s="42"/>
      <c r="Q2310" s="42"/>
      <c r="R2310" s="42"/>
      <c r="S2310" s="42"/>
      <c r="T2310" s="78"/>
      <c r="AT2310" s="24" t="s">
        <v>135</v>
      </c>
      <c r="AU2310" s="24" t="s">
        <v>134</v>
      </c>
    </row>
    <row r="2311" spans="2:65" s="11" customFormat="1" ht="13.5">
      <c r="B2311" s="210"/>
      <c r="C2311" s="211"/>
      <c r="D2311" s="208" t="s">
        <v>171</v>
      </c>
      <c r="E2311" s="212" t="s">
        <v>21</v>
      </c>
      <c r="F2311" s="213" t="s">
        <v>7887</v>
      </c>
      <c r="G2311" s="211"/>
      <c r="H2311" s="214">
        <v>7.27</v>
      </c>
      <c r="I2311" s="215"/>
      <c r="J2311" s="211"/>
      <c r="K2311" s="211"/>
      <c r="L2311" s="216"/>
      <c r="M2311" s="217"/>
      <c r="N2311" s="218"/>
      <c r="O2311" s="218"/>
      <c r="P2311" s="218"/>
      <c r="Q2311" s="218"/>
      <c r="R2311" s="218"/>
      <c r="S2311" s="218"/>
      <c r="T2311" s="219"/>
      <c r="AT2311" s="220" t="s">
        <v>171</v>
      </c>
      <c r="AU2311" s="220" t="s">
        <v>134</v>
      </c>
      <c r="AV2311" s="11" t="s">
        <v>134</v>
      </c>
      <c r="AW2311" s="11" t="s">
        <v>33</v>
      </c>
      <c r="AX2311" s="11" t="s">
        <v>70</v>
      </c>
      <c r="AY2311" s="220" t="s">
        <v>126</v>
      </c>
    </row>
    <row r="2312" spans="2:65" s="12" customFormat="1" ht="13.5">
      <c r="B2312" s="221"/>
      <c r="C2312" s="222"/>
      <c r="D2312" s="205" t="s">
        <v>171</v>
      </c>
      <c r="E2312" s="248" t="s">
        <v>21</v>
      </c>
      <c r="F2312" s="249" t="s">
        <v>174</v>
      </c>
      <c r="G2312" s="222"/>
      <c r="H2312" s="250">
        <v>7.27</v>
      </c>
      <c r="I2312" s="226"/>
      <c r="J2312" s="222"/>
      <c r="K2312" s="222"/>
      <c r="L2312" s="227"/>
      <c r="M2312" s="228"/>
      <c r="N2312" s="229"/>
      <c r="O2312" s="229"/>
      <c r="P2312" s="229"/>
      <c r="Q2312" s="229"/>
      <c r="R2312" s="229"/>
      <c r="S2312" s="229"/>
      <c r="T2312" s="230"/>
      <c r="AT2312" s="231" t="s">
        <v>171</v>
      </c>
      <c r="AU2312" s="231" t="s">
        <v>134</v>
      </c>
      <c r="AV2312" s="12" t="s">
        <v>133</v>
      </c>
      <c r="AW2312" s="12" t="s">
        <v>33</v>
      </c>
      <c r="AX2312" s="12" t="s">
        <v>78</v>
      </c>
      <c r="AY2312" s="231" t="s">
        <v>126</v>
      </c>
    </row>
    <row r="2313" spans="2:65" s="1" customFormat="1" ht="22.5" customHeight="1">
      <c r="B2313" s="41"/>
      <c r="C2313" s="193" t="s">
        <v>1737</v>
      </c>
      <c r="D2313" s="193" t="s">
        <v>129</v>
      </c>
      <c r="E2313" s="194" t="s">
        <v>7888</v>
      </c>
      <c r="F2313" s="195" t="s">
        <v>7889</v>
      </c>
      <c r="G2313" s="196" t="s">
        <v>169</v>
      </c>
      <c r="H2313" s="197">
        <v>24.14</v>
      </c>
      <c r="I2313" s="198"/>
      <c r="J2313" s="199">
        <f>ROUND(I2313*H2313,2)</f>
        <v>0</v>
      </c>
      <c r="K2313" s="195" t="s">
        <v>21</v>
      </c>
      <c r="L2313" s="61"/>
      <c r="M2313" s="200" t="s">
        <v>21</v>
      </c>
      <c r="N2313" s="201" t="s">
        <v>42</v>
      </c>
      <c r="O2313" s="42"/>
      <c r="P2313" s="202">
        <f>O2313*H2313</f>
        <v>0</v>
      </c>
      <c r="Q2313" s="202">
        <v>0</v>
      </c>
      <c r="R2313" s="202">
        <f>Q2313*H2313</f>
        <v>0</v>
      </c>
      <c r="S2313" s="202">
        <v>0</v>
      </c>
      <c r="T2313" s="203">
        <f>S2313*H2313</f>
        <v>0</v>
      </c>
      <c r="AR2313" s="24" t="s">
        <v>161</v>
      </c>
      <c r="AT2313" s="24" t="s">
        <v>129</v>
      </c>
      <c r="AU2313" s="24" t="s">
        <v>134</v>
      </c>
      <c r="AY2313" s="24" t="s">
        <v>126</v>
      </c>
      <c r="BE2313" s="204">
        <f>IF(N2313="základní",J2313,0)</f>
        <v>0</v>
      </c>
      <c r="BF2313" s="204">
        <f>IF(N2313="snížená",J2313,0)</f>
        <v>0</v>
      </c>
      <c r="BG2313" s="204">
        <f>IF(N2313="zákl. přenesená",J2313,0)</f>
        <v>0</v>
      </c>
      <c r="BH2313" s="204">
        <f>IF(N2313="sníž. přenesená",J2313,0)</f>
        <v>0</v>
      </c>
      <c r="BI2313" s="204">
        <f>IF(N2313="nulová",J2313,0)</f>
        <v>0</v>
      </c>
      <c r="BJ2313" s="24" t="s">
        <v>134</v>
      </c>
      <c r="BK2313" s="204">
        <f>ROUND(I2313*H2313,2)</f>
        <v>0</v>
      </c>
      <c r="BL2313" s="24" t="s">
        <v>161</v>
      </c>
      <c r="BM2313" s="24" t="s">
        <v>2694</v>
      </c>
    </row>
    <row r="2314" spans="2:65" s="1" customFormat="1" ht="13.5">
      <c r="B2314" s="41"/>
      <c r="C2314" s="63"/>
      <c r="D2314" s="208" t="s">
        <v>135</v>
      </c>
      <c r="E2314" s="63"/>
      <c r="F2314" s="209" t="s">
        <v>7889</v>
      </c>
      <c r="G2314" s="63"/>
      <c r="H2314" s="63"/>
      <c r="I2314" s="163"/>
      <c r="J2314" s="63"/>
      <c r="K2314" s="63"/>
      <c r="L2314" s="61"/>
      <c r="M2314" s="207"/>
      <c r="N2314" s="42"/>
      <c r="O2314" s="42"/>
      <c r="P2314" s="42"/>
      <c r="Q2314" s="42"/>
      <c r="R2314" s="42"/>
      <c r="S2314" s="42"/>
      <c r="T2314" s="78"/>
      <c r="AT2314" s="24" t="s">
        <v>135</v>
      </c>
      <c r="AU2314" s="24" t="s">
        <v>134</v>
      </c>
    </row>
    <row r="2315" spans="2:65" s="11" customFormat="1" ht="13.5">
      <c r="B2315" s="210"/>
      <c r="C2315" s="211"/>
      <c r="D2315" s="208" t="s">
        <v>171</v>
      </c>
      <c r="E2315" s="212" t="s">
        <v>21</v>
      </c>
      <c r="F2315" s="213" t="s">
        <v>7890</v>
      </c>
      <c r="G2315" s="211"/>
      <c r="H2315" s="214">
        <v>2.84</v>
      </c>
      <c r="I2315" s="215"/>
      <c r="J2315" s="211"/>
      <c r="K2315" s="211"/>
      <c r="L2315" s="216"/>
      <c r="M2315" s="217"/>
      <c r="N2315" s="218"/>
      <c r="O2315" s="218"/>
      <c r="P2315" s="218"/>
      <c r="Q2315" s="218"/>
      <c r="R2315" s="218"/>
      <c r="S2315" s="218"/>
      <c r="T2315" s="219"/>
      <c r="AT2315" s="220" t="s">
        <v>171</v>
      </c>
      <c r="AU2315" s="220" t="s">
        <v>134</v>
      </c>
      <c r="AV2315" s="11" t="s">
        <v>134</v>
      </c>
      <c r="AW2315" s="11" t="s">
        <v>33</v>
      </c>
      <c r="AX2315" s="11" t="s">
        <v>70</v>
      </c>
      <c r="AY2315" s="220" t="s">
        <v>126</v>
      </c>
    </row>
    <row r="2316" spans="2:65" s="11" customFormat="1" ht="13.5">
      <c r="B2316" s="210"/>
      <c r="C2316" s="211"/>
      <c r="D2316" s="208" t="s">
        <v>171</v>
      </c>
      <c r="E2316" s="212" t="s">
        <v>21</v>
      </c>
      <c r="F2316" s="213" t="s">
        <v>7891</v>
      </c>
      <c r="G2316" s="211"/>
      <c r="H2316" s="214">
        <v>1.47</v>
      </c>
      <c r="I2316" s="215"/>
      <c r="J2316" s="211"/>
      <c r="K2316" s="211"/>
      <c r="L2316" s="216"/>
      <c r="M2316" s="217"/>
      <c r="N2316" s="218"/>
      <c r="O2316" s="218"/>
      <c r="P2316" s="218"/>
      <c r="Q2316" s="218"/>
      <c r="R2316" s="218"/>
      <c r="S2316" s="218"/>
      <c r="T2316" s="219"/>
      <c r="AT2316" s="220" t="s">
        <v>171</v>
      </c>
      <c r="AU2316" s="220" t="s">
        <v>134</v>
      </c>
      <c r="AV2316" s="11" t="s">
        <v>134</v>
      </c>
      <c r="AW2316" s="11" t="s">
        <v>33</v>
      </c>
      <c r="AX2316" s="11" t="s">
        <v>70</v>
      </c>
      <c r="AY2316" s="220" t="s">
        <v>126</v>
      </c>
    </row>
    <row r="2317" spans="2:65" s="11" customFormat="1" ht="13.5">
      <c r="B2317" s="210"/>
      <c r="C2317" s="211"/>
      <c r="D2317" s="208" t="s">
        <v>171</v>
      </c>
      <c r="E2317" s="212" t="s">
        <v>21</v>
      </c>
      <c r="F2317" s="213" t="s">
        <v>7892</v>
      </c>
      <c r="G2317" s="211"/>
      <c r="H2317" s="214">
        <v>2.34</v>
      </c>
      <c r="I2317" s="215"/>
      <c r="J2317" s="211"/>
      <c r="K2317" s="211"/>
      <c r="L2317" s="216"/>
      <c r="M2317" s="217"/>
      <c r="N2317" s="218"/>
      <c r="O2317" s="218"/>
      <c r="P2317" s="218"/>
      <c r="Q2317" s="218"/>
      <c r="R2317" s="218"/>
      <c r="S2317" s="218"/>
      <c r="T2317" s="219"/>
      <c r="AT2317" s="220" t="s">
        <v>171</v>
      </c>
      <c r="AU2317" s="220" t="s">
        <v>134</v>
      </c>
      <c r="AV2317" s="11" t="s">
        <v>134</v>
      </c>
      <c r="AW2317" s="11" t="s">
        <v>33</v>
      </c>
      <c r="AX2317" s="11" t="s">
        <v>70</v>
      </c>
      <c r="AY2317" s="220" t="s">
        <v>126</v>
      </c>
    </row>
    <row r="2318" spans="2:65" s="11" customFormat="1" ht="13.5">
      <c r="B2318" s="210"/>
      <c r="C2318" s="211"/>
      <c r="D2318" s="208" t="s">
        <v>171</v>
      </c>
      <c r="E2318" s="212" t="s">
        <v>21</v>
      </c>
      <c r="F2318" s="213" t="s">
        <v>7893</v>
      </c>
      <c r="G2318" s="211"/>
      <c r="H2318" s="214">
        <v>3</v>
      </c>
      <c r="I2318" s="215"/>
      <c r="J2318" s="211"/>
      <c r="K2318" s="211"/>
      <c r="L2318" s="216"/>
      <c r="M2318" s="217"/>
      <c r="N2318" s="218"/>
      <c r="O2318" s="218"/>
      <c r="P2318" s="218"/>
      <c r="Q2318" s="218"/>
      <c r="R2318" s="218"/>
      <c r="S2318" s="218"/>
      <c r="T2318" s="219"/>
      <c r="AT2318" s="220" t="s">
        <v>171</v>
      </c>
      <c r="AU2318" s="220" t="s">
        <v>134</v>
      </c>
      <c r="AV2318" s="11" t="s">
        <v>134</v>
      </c>
      <c r="AW2318" s="11" t="s">
        <v>33</v>
      </c>
      <c r="AX2318" s="11" t="s">
        <v>70</v>
      </c>
      <c r="AY2318" s="220" t="s">
        <v>126</v>
      </c>
    </row>
    <row r="2319" spans="2:65" s="11" customFormat="1" ht="13.5">
      <c r="B2319" s="210"/>
      <c r="C2319" s="211"/>
      <c r="D2319" s="208" t="s">
        <v>171</v>
      </c>
      <c r="E2319" s="212" t="s">
        <v>21</v>
      </c>
      <c r="F2319" s="213" t="s">
        <v>7894</v>
      </c>
      <c r="G2319" s="211"/>
      <c r="H2319" s="214">
        <v>5.28</v>
      </c>
      <c r="I2319" s="215"/>
      <c r="J2319" s="211"/>
      <c r="K2319" s="211"/>
      <c r="L2319" s="216"/>
      <c r="M2319" s="217"/>
      <c r="N2319" s="218"/>
      <c r="O2319" s="218"/>
      <c r="P2319" s="218"/>
      <c r="Q2319" s="218"/>
      <c r="R2319" s="218"/>
      <c r="S2319" s="218"/>
      <c r="T2319" s="219"/>
      <c r="AT2319" s="220" t="s">
        <v>171</v>
      </c>
      <c r="AU2319" s="220" t="s">
        <v>134</v>
      </c>
      <c r="AV2319" s="11" t="s">
        <v>134</v>
      </c>
      <c r="AW2319" s="11" t="s">
        <v>33</v>
      </c>
      <c r="AX2319" s="11" t="s">
        <v>70</v>
      </c>
      <c r="AY2319" s="220" t="s">
        <v>126</v>
      </c>
    </row>
    <row r="2320" spans="2:65" s="11" customFormat="1" ht="13.5">
      <c r="B2320" s="210"/>
      <c r="C2320" s="211"/>
      <c r="D2320" s="208" t="s">
        <v>171</v>
      </c>
      <c r="E2320" s="212" t="s">
        <v>21</v>
      </c>
      <c r="F2320" s="213" t="s">
        <v>7895</v>
      </c>
      <c r="G2320" s="211"/>
      <c r="H2320" s="214">
        <v>8.4</v>
      </c>
      <c r="I2320" s="215"/>
      <c r="J2320" s="211"/>
      <c r="K2320" s="211"/>
      <c r="L2320" s="216"/>
      <c r="M2320" s="217"/>
      <c r="N2320" s="218"/>
      <c r="O2320" s="218"/>
      <c r="P2320" s="218"/>
      <c r="Q2320" s="218"/>
      <c r="R2320" s="218"/>
      <c r="S2320" s="218"/>
      <c r="T2320" s="219"/>
      <c r="AT2320" s="220" t="s">
        <v>171</v>
      </c>
      <c r="AU2320" s="220" t="s">
        <v>134</v>
      </c>
      <c r="AV2320" s="11" t="s">
        <v>134</v>
      </c>
      <c r="AW2320" s="11" t="s">
        <v>33</v>
      </c>
      <c r="AX2320" s="11" t="s">
        <v>70</v>
      </c>
      <c r="AY2320" s="220" t="s">
        <v>126</v>
      </c>
    </row>
    <row r="2321" spans="2:65" s="11" customFormat="1" ht="13.5">
      <c r="B2321" s="210"/>
      <c r="C2321" s="211"/>
      <c r="D2321" s="208" t="s">
        <v>171</v>
      </c>
      <c r="E2321" s="212" t="s">
        <v>21</v>
      </c>
      <c r="F2321" s="213" t="s">
        <v>7896</v>
      </c>
      <c r="G2321" s="211"/>
      <c r="H2321" s="214">
        <v>0.81</v>
      </c>
      <c r="I2321" s="215"/>
      <c r="J2321" s="211"/>
      <c r="K2321" s="211"/>
      <c r="L2321" s="216"/>
      <c r="M2321" s="217"/>
      <c r="N2321" s="218"/>
      <c r="O2321" s="218"/>
      <c r="P2321" s="218"/>
      <c r="Q2321" s="218"/>
      <c r="R2321" s="218"/>
      <c r="S2321" s="218"/>
      <c r="T2321" s="219"/>
      <c r="AT2321" s="220" t="s">
        <v>171</v>
      </c>
      <c r="AU2321" s="220" t="s">
        <v>134</v>
      </c>
      <c r="AV2321" s="11" t="s">
        <v>134</v>
      </c>
      <c r="AW2321" s="11" t="s">
        <v>33</v>
      </c>
      <c r="AX2321" s="11" t="s">
        <v>70</v>
      </c>
      <c r="AY2321" s="220" t="s">
        <v>126</v>
      </c>
    </row>
    <row r="2322" spans="2:65" s="12" customFormat="1" ht="13.5">
      <c r="B2322" s="221"/>
      <c r="C2322" s="222"/>
      <c r="D2322" s="205" t="s">
        <v>171</v>
      </c>
      <c r="E2322" s="248" t="s">
        <v>21</v>
      </c>
      <c r="F2322" s="249" t="s">
        <v>174</v>
      </c>
      <c r="G2322" s="222"/>
      <c r="H2322" s="250">
        <v>24.14</v>
      </c>
      <c r="I2322" s="226"/>
      <c r="J2322" s="222"/>
      <c r="K2322" s="222"/>
      <c r="L2322" s="227"/>
      <c r="M2322" s="228"/>
      <c r="N2322" s="229"/>
      <c r="O2322" s="229"/>
      <c r="P2322" s="229"/>
      <c r="Q2322" s="229"/>
      <c r="R2322" s="229"/>
      <c r="S2322" s="229"/>
      <c r="T2322" s="230"/>
      <c r="AT2322" s="231" t="s">
        <v>171</v>
      </c>
      <c r="AU2322" s="231" t="s">
        <v>134</v>
      </c>
      <c r="AV2322" s="12" t="s">
        <v>133</v>
      </c>
      <c r="AW2322" s="12" t="s">
        <v>33</v>
      </c>
      <c r="AX2322" s="12" t="s">
        <v>78</v>
      </c>
      <c r="AY2322" s="231" t="s">
        <v>126</v>
      </c>
    </row>
    <row r="2323" spans="2:65" s="1" customFormat="1" ht="22.5" customHeight="1">
      <c r="B2323" s="41"/>
      <c r="C2323" s="193" t="s">
        <v>2695</v>
      </c>
      <c r="D2323" s="193" t="s">
        <v>129</v>
      </c>
      <c r="E2323" s="194" t="s">
        <v>7897</v>
      </c>
      <c r="F2323" s="195" t="s">
        <v>7898</v>
      </c>
      <c r="G2323" s="196" t="s">
        <v>169</v>
      </c>
      <c r="H2323" s="197">
        <v>58.1</v>
      </c>
      <c r="I2323" s="198"/>
      <c r="J2323" s="199">
        <f>ROUND(I2323*H2323,2)</f>
        <v>0</v>
      </c>
      <c r="K2323" s="195" t="s">
        <v>21</v>
      </c>
      <c r="L2323" s="61"/>
      <c r="M2323" s="200" t="s">
        <v>21</v>
      </c>
      <c r="N2323" s="201" t="s">
        <v>42</v>
      </c>
      <c r="O2323" s="42"/>
      <c r="P2323" s="202">
        <f>O2323*H2323</f>
        <v>0</v>
      </c>
      <c r="Q2323" s="202">
        <v>0</v>
      </c>
      <c r="R2323" s="202">
        <f>Q2323*H2323</f>
        <v>0</v>
      </c>
      <c r="S2323" s="202">
        <v>0</v>
      </c>
      <c r="T2323" s="203">
        <f>S2323*H2323</f>
        <v>0</v>
      </c>
      <c r="AR2323" s="24" t="s">
        <v>161</v>
      </c>
      <c r="AT2323" s="24" t="s">
        <v>129</v>
      </c>
      <c r="AU2323" s="24" t="s">
        <v>134</v>
      </c>
      <c r="AY2323" s="24" t="s">
        <v>126</v>
      </c>
      <c r="BE2323" s="204">
        <f>IF(N2323="základní",J2323,0)</f>
        <v>0</v>
      </c>
      <c r="BF2323" s="204">
        <f>IF(N2323="snížená",J2323,0)</f>
        <v>0</v>
      </c>
      <c r="BG2323" s="204">
        <f>IF(N2323="zákl. přenesená",J2323,0)</f>
        <v>0</v>
      </c>
      <c r="BH2323" s="204">
        <f>IF(N2323="sníž. přenesená",J2323,0)</f>
        <v>0</v>
      </c>
      <c r="BI2323" s="204">
        <f>IF(N2323="nulová",J2323,0)</f>
        <v>0</v>
      </c>
      <c r="BJ2323" s="24" t="s">
        <v>134</v>
      </c>
      <c r="BK2323" s="204">
        <f>ROUND(I2323*H2323,2)</f>
        <v>0</v>
      </c>
      <c r="BL2323" s="24" t="s">
        <v>161</v>
      </c>
      <c r="BM2323" s="24" t="s">
        <v>2698</v>
      </c>
    </row>
    <row r="2324" spans="2:65" s="1" customFormat="1" ht="13.5">
      <c r="B2324" s="41"/>
      <c r="C2324" s="63"/>
      <c r="D2324" s="208" t="s">
        <v>135</v>
      </c>
      <c r="E2324" s="63"/>
      <c r="F2324" s="209" t="s">
        <v>7898</v>
      </c>
      <c r="G2324" s="63"/>
      <c r="H2324" s="63"/>
      <c r="I2324" s="163"/>
      <c r="J2324" s="63"/>
      <c r="K2324" s="63"/>
      <c r="L2324" s="61"/>
      <c r="M2324" s="207"/>
      <c r="N2324" s="42"/>
      <c r="O2324" s="42"/>
      <c r="P2324" s="42"/>
      <c r="Q2324" s="42"/>
      <c r="R2324" s="42"/>
      <c r="S2324" s="42"/>
      <c r="T2324" s="78"/>
      <c r="AT2324" s="24" t="s">
        <v>135</v>
      </c>
      <c r="AU2324" s="24" t="s">
        <v>134</v>
      </c>
    </row>
    <row r="2325" spans="2:65" s="13" customFormat="1" ht="13.5">
      <c r="B2325" s="237"/>
      <c r="C2325" s="238"/>
      <c r="D2325" s="208" t="s">
        <v>171</v>
      </c>
      <c r="E2325" s="239" t="s">
        <v>21</v>
      </c>
      <c r="F2325" s="240" t="s">
        <v>771</v>
      </c>
      <c r="G2325" s="238"/>
      <c r="H2325" s="241" t="s">
        <v>21</v>
      </c>
      <c r="I2325" s="242"/>
      <c r="J2325" s="238"/>
      <c r="K2325" s="238"/>
      <c r="L2325" s="243"/>
      <c r="M2325" s="244"/>
      <c r="N2325" s="245"/>
      <c r="O2325" s="245"/>
      <c r="P2325" s="245"/>
      <c r="Q2325" s="245"/>
      <c r="R2325" s="245"/>
      <c r="S2325" s="245"/>
      <c r="T2325" s="246"/>
      <c r="AT2325" s="247" t="s">
        <v>171</v>
      </c>
      <c r="AU2325" s="247" t="s">
        <v>134</v>
      </c>
      <c r="AV2325" s="13" t="s">
        <v>78</v>
      </c>
      <c r="AW2325" s="13" t="s">
        <v>33</v>
      </c>
      <c r="AX2325" s="13" t="s">
        <v>70</v>
      </c>
      <c r="AY2325" s="247" t="s">
        <v>126</v>
      </c>
    </row>
    <row r="2326" spans="2:65" s="11" customFormat="1" ht="13.5">
      <c r="B2326" s="210"/>
      <c r="C2326" s="211"/>
      <c r="D2326" s="208" t="s">
        <v>171</v>
      </c>
      <c r="E2326" s="212" t="s">
        <v>21</v>
      </c>
      <c r="F2326" s="213" t="s">
        <v>7899</v>
      </c>
      <c r="G2326" s="211"/>
      <c r="H2326" s="214">
        <v>1.2</v>
      </c>
      <c r="I2326" s="215"/>
      <c r="J2326" s="211"/>
      <c r="K2326" s="211"/>
      <c r="L2326" s="216"/>
      <c r="M2326" s="217"/>
      <c r="N2326" s="218"/>
      <c r="O2326" s="218"/>
      <c r="P2326" s="218"/>
      <c r="Q2326" s="218"/>
      <c r="R2326" s="218"/>
      <c r="S2326" s="218"/>
      <c r="T2326" s="219"/>
      <c r="AT2326" s="220" t="s">
        <v>171</v>
      </c>
      <c r="AU2326" s="220" t="s">
        <v>134</v>
      </c>
      <c r="AV2326" s="11" t="s">
        <v>134</v>
      </c>
      <c r="AW2326" s="11" t="s">
        <v>33</v>
      </c>
      <c r="AX2326" s="11" t="s">
        <v>70</v>
      </c>
      <c r="AY2326" s="220" t="s">
        <v>126</v>
      </c>
    </row>
    <row r="2327" spans="2:65" s="11" customFormat="1" ht="13.5">
      <c r="B2327" s="210"/>
      <c r="C2327" s="211"/>
      <c r="D2327" s="208" t="s">
        <v>171</v>
      </c>
      <c r="E2327" s="212" t="s">
        <v>21</v>
      </c>
      <c r="F2327" s="213" t="s">
        <v>7900</v>
      </c>
      <c r="G2327" s="211"/>
      <c r="H2327" s="214">
        <v>5.6</v>
      </c>
      <c r="I2327" s="215"/>
      <c r="J2327" s="211"/>
      <c r="K2327" s="211"/>
      <c r="L2327" s="216"/>
      <c r="M2327" s="217"/>
      <c r="N2327" s="218"/>
      <c r="O2327" s="218"/>
      <c r="P2327" s="218"/>
      <c r="Q2327" s="218"/>
      <c r="R2327" s="218"/>
      <c r="S2327" s="218"/>
      <c r="T2327" s="219"/>
      <c r="AT2327" s="220" t="s">
        <v>171</v>
      </c>
      <c r="AU2327" s="220" t="s">
        <v>134</v>
      </c>
      <c r="AV2327" s="11" t="s">
        <v>134</v>
      </c>
      <c r="AW2327" s="11" t="s">
        <v>33</v>
      </c>
      <c r="AX2327" s="11" t="s">
        <v>70</v>
      </c>
      <c r="AY2327" s="220" t="s">
        <v>126</v>
      </c>
    </row>
    <row r="2328" spans="2:65" s="11" customFormat="1" ht="13.5">
      <c r="B2328" s="210"/>
      <c r="C2328" s="211"/>
      <c r="D2328" s="208" t="s">
        <v>171</v>
      </c>
      <c r="E2328" s="212" t="s">
        <v>21</v>
      </c>
      <c r="F2328" s="213" t="s">
        <v>7901</v>
      </c>
      <c r="G2328" s="211"/>
      <c r="H2328" s="214">
        <v>0.9</v>
      </c>
      <c r="I2328" s="215"/>
      <c r="J2328" s="211"/>
      <c r="K2328" s="211"/>
      <c r="L2328" s="216"/>
      <c r="M2328" s="217"/>
      <c r="N2328" s="218"/>
      <c r="O2328" s="218"/>
      <c r="P2328" s="218"/>
      <c r="Q2328" s="218"/>
      <c r="R2328" s="218"/>
      <c r="S2328" s="218"/>
      <c r="T2328" s="219"/>
      <c r="AT2328" s="220" t="s">
        <v>171</v>
      </c>
      <c r="AU2328" s="220" t="s">
        <v>134</v>
      </c>
      <c r="AV2328" s="11" t="s">
        <v>134</v>
      </c>
      <c r="AW2328" s="11" t="s">
        <v>33</v>
      </c>
      <c r="AX2328" s="11" t="s">
        <v>70</v>
      </c>
      <c r="AY2328" s="220" t="s">
        <v>126</v>
      </c>
    </row>
    <row r="2329" spans="2:65" s="11" customFormat="1" ht="13.5">
      <c r="B2329" s="210"/>
      <c r="C2329" s="211"/>
      <c r="D2329" s="208" t="s">
        <v>171</v>
      </c>
      <c r="E2329" s="212" t="s">
        <v>21</v>
      </c>
      <c r="F2329" s="213" t="s">
        <v>7902</v>
      </c>
      <c r="G2329" s="211"/>
      <c r="H2329" s="214">
        <v>0.9</v>
      </c>
      <c r="I2329" s="215"/>
      <c r="J2329" s="211"/>
      <c r="K2329" s="211"/>
      <c r="L2329" s="216"/>
      <c r="M2329" s="217"/>
      <c r="N2329" s="218"/>
      <c r="O2329" s="218"/>
      <c r="P2329" s="218"/>
      <c r="Q2329" s="218"/>
      <c r="R2329" s="218"/>
      <c r="S2329" s="218"/>
      <c r="T2329" s="219"/>
      <c r="AT2329" s="220" t="s">
        <v>171</v>
      </c>
      <c r="AU2329" s="220" t="s">
        <v>134</v>
      </c>
      <c r="AV2329" s="11" t="s">
        <v>134</v>
      </c>
      <c r="AW2329" s="11" t="s">
        <v>33</v>
      </c>
      <c r="AX2329" s="11" t="s">
        <v>70</v>
      </c>
      <c r="AY2329" s="220" t="s">
        <v>126</v>
      </c>
    </row>
    <row r="2330" spans="2:65" s="11" customFormat="1" ht="13.5">
      <c r="B2330" s="210"/>
      <c r="C2330" s="211"/>
      <c r="D2330" s="208" t="s">
        <v>171</v>
      </c>
      <c r="E2330" s="212" t="s">
        <v>21</v>
      </c>
      <c r="F2330" s="213" t="s">
        <v>7903</v>
      </c>
      <c r="G2330" s="211"/>
      <c r="H2330" s="214">
        <v>3</v>
      </c>
      <c r="I2330" s="215"/>
      <c r="J2330" s="211"/>
      <c r="K2330" s="211"/>
      <c r="L2330" s="216"/>
      <c r="M2330" s="217"/>
      <c r="N2330" s="218"/>
      <c r="O2330" s="218"/>
      <c r="P2330" s="218"/>
      <c r="Q2330" s="218"/>
      <c r="R2330" s="218"/>
      <c r="S2330" s="218"/>
      <c r="T2330" s="219"/>
      <c r="AT2330" s="220" t="s">
        <v>171</v>
      </c>
      <c r="AU2330" s="220" t="s">
        <v>134</v>
      </c>
      <c r="AV2330" s="11" t="s">
        <v>134</v>
      </c>
      <c r="AW2330" s="11" t="s">
        <v>33</v>
      </c>
      <c r="AX2330" s="11" t="s">
        <v>70</v>
      </c>
      <c r="AY2330" s="220" t="s">
        <v>126</v>
      </c>
    </row>
    <row r="2331" spans="2:65" s="11" customFormat="1" ht="13.5">
      <c r="B2331" s="210"/>
      <c r="C2331" s="211"/>
      <c r="D2331" s="208" t="s">
        <v>171</v>
      </c>
      <c r="E2331" s="212" t="s">
        <v>21</v>
      </c>
      <c r="F2331" s="213" t="s">
        <v>7904</v>
      </c>
      <c r="G2331" s="211"/>
      <c r="H2331" s="214">
        <v>1.5</v>
      </c>
      <c r="I2331" s="215"/>
      <c r="J2331" s="211"/>
      <c r="K2331" s="211"/>
      <c r="L2331" s="216"/>
      <c r="M2331" s="217"/>
      <c r="N2331" s="218"/>
      <c r="O2331" s="218"/>
      <c r="P2331" s="218"/>
      <c r="Q2331" s="218"/>
      <c r="R2331" s="218"/>
      <c r="S2331" s="218"/>
      <c r="T2331" s="219"/>
      <c r="AT2331" s="220" t="s">
        <v>171</v>
      </c>
      <c r="AU2331" s="220" t="s">
        <v>134</v>
      </c>
      <c r="AV2331" s="11" t="s">
        <v>134</v>
      </c>
      <c r="AW2331" s="11" t="s">
        <v>33</v>
      </c>
      <c r="AX2331" s="11" t="s">
        <v>70</v>
      </c>
      <c r="AY2331" s="220" t="s">
        <v>126</v>
      </c>
    </row>
    <row r="2332" spans="2:65" s="11" customFormat="1" ht="13.5">
      <c r="B2332" s="210"/>
      <c r="C2332" s="211"/>
      <c r="D2332" s="208" t="s">
        <v>171</v>
      </c>
      <c r="E2332" s="212" t="s">
        <v>21</v>
      </c>
      <c r="F2332" s="213" t="s">
        <v>7905</v>
      </c>
      <c r="G2332" s="211"/>
      <c r="H2332" s="214">
        <v>1.6</v>
      </c>
      <c r="I2332" s="215"/>
      <c r="J2332" s="211"/>
      <c r="K2332" s="211"/>
      <c r="L2332" s="216"/>
      <c r="M2332" s="217"/>
      <c r="N2332" s="218"/>
      <c r="O2332" s="218"/>
      <c r="P2332" s="218"/>
      <c r="Q2332" s="218"/>
      <c r="R2332" s="218"/>
      <c r="S2332" s="218"/>
      <c r="T2332" s="219"/>
      <c r="AT2332" s="220" t="s">
        <v>171</v>
      </c>
      <c r="AU2332" s="220" t="s">
        <v>134</v>
      </c>
      <c r="AV2332" s="11" t="s">
        <v>134</v>
      </c>
      <c r="AW2332" s="11" t="s">
        <v>33</v>
      </c>
      <c r="AX2332" s="11" t="s">
        <v>70</v>
      </c>
      <c r="AY2332" s="220" t="s">
        <v>126</v>
      </c>
    </row>
    <row r="2333" spans="2:65" s="11" customFormat="1" ht="13.5">
      <c r="B2333" s="210"/>
      <c r="C2333" s="211"/>
      <c r="D2333" s="208" t="s">
        <v>171</v>
      </c>
      <c r="E2333" s="212" t="s">
        <v>21</v>
      </c>
      <c r="F2333" s="213" t="s">
        <v>7906</v>
      </c>
      <c r="G2333" s="211"/>
      <c r="H2333" s="214">
        <v>0.9</v>
      </c>
      <c r="I2333" s="215"/>
      <c r="J2333" s="211"/>
      <c r="K2333" s="211"/>
      <c r="L2333" s="216"/>
      <c r="M2333" s="217"/>
      <c r="N2333" s="218"/>
      <c r="O2333" s="218"/>
      <c r="P2333" s="218"/>
      <c r="Q2333" s="218"/>
      <c r="R2333" s="218"/>
      <c r="S2333" s="218"/>
      <c r="T2333" s="219"/>
      <c r="AT2333" s="220" t="s">
        <v>171</v>
      </c>
      <c r="AU2333" s="220" t="s">
        <v>134</v>
      </c>
      <c r="AV2333" s="11" t="s">
        <v>134</v>
      </c>
      <c r="AW2333" s="11" t="s">
        <v>33</v>
      </c>
      <c r="AX2333" s="11" t="s">
        <v>70</v>
      </c>
      <c r="AY2333" s="220" t="s">
        <v>126</v>
      </c>
    </row>
    <row r="2334" spans="2:65" s="11" customFormat="1" ht="13.5">
      <c r="B2334" s="210"/>
      <c r="C2334" s="211"/>
      <c r="D2334" s="208" t="s">
        <v>171</v>
      </c>
      <c r="E2334" s="212" t="s">
        <v>21</v>
      </c>
      <c r="F2334" s="213" t="s">
        <v>7907</v>
      </c>
      <c r="G2334" s="211"/>
      <c r="H2334" s="214">
        <v>3</v>
      </c>
      <c r="I2334" s="215"/>
      <c r="J2334" s="211"/>
      <c r="K2334" s="211"/>
      <c r="L2334" s="216"/>
      <c r="M2334" s="217"/>
      <c r="N2334" s="218"/>
      <c r="O2334" s="218"/>
      <c r="P2334" s="218"/>
      <c r="Q2334" s="218"/>
      <c r="R2334" s="218"/>
      <c r="S2334" s="218"/>
      <c r="T2334" s="219"/>
      <c r="AT2334" s="220" t="s">
        <v>171</v>
      </c>
      <c r="AU2334" s="220" t="s">
        <v>134</v>
      </c>
      <c r="AV2334" s="11" t="s">
        <v>134</v>
      </c>
      <c r="AW2334" s="11" t="s">
        <v>33</v>
      </c>
      <c r="AX2334" s="11" t="s">
        <v>70</v>
      </c>
      <c r="AY2334" s="220" t="s">
        <v>126</v>
      </c>
    </row>
    <row r="2335" spans="2:65" s="11" customFormat="1" ht="13.5">
      <c r="B2335" s="210"/>
      <c r="C2335" s="211"/>
      <c r="D2335" s="208" t="s">
        <v>171</v>
      </c>
      <c r="E2335" s="212" t="s">
        <v>21</v>
      </c>
      <c r="F2335" s="213" t="s">
        <v>7908</v>
      </c>
      <c r="G2335" s="211"/>
      <c r="H2335" s="214">
        <v>2.4</v>
      </c>
      <c r="I2335" s="215"/>
      <c r="J2335" s="211"/>
      <c r="K2335" s="211"/>
      <c r="L2335" s="216"/>
      <c r="M2335" s="217"/>
      <c r="N2335" s="218"/>
      <c r="O2335" s="218"/>
      <c r="P2335" s="218"/>
      <c r="Q2335" s="218"/>
      <c r="R2335" s="218"/>
      <c r="S2335" s="218"/>
      <c r="T2335" s="219"/>
      <c r="AT2335" s="220" t="s">
        <v>171</v>
      </c>
      <c r="AU2335" s="220" t="s">
        <v>134</v>
      </c>
      <c r="AV2335" s="11" t="s">
        <v>134</v>
      </c>
      <c r="AW2335" s="11" t="s">
        <v>33</v>
      </c>
      <c r="AX2335" s="11" t="s">
        <v>70</v>
      </c>
      <c r="AY2335" s="220" t="s">
        <v>126</v>
      </c>
    </row>
    <row r="2336" spans="2:65" s="11" customFormat="1" ht="13.5">
      <c r="B2336" s="210"/>
      <c r="C2336" s="211"/>
      <c r="D2336" s="208" t="s">
        <v>171</v>
      </c>
      <c r="E2336" s="212" t="s">
        <v>21</v>
      </c>
      <c r="F2336" s="213" t="s">
        <v>7909</v>
      </c>
      <c r="G2336" s="211"/>
      <c r="H2336" s="214">
        <v>1.6</v>
      </c>
      <c r="I2336" s="215"/>
      <c r="J2336" s="211"/>
      <c r="K2336" s="211"/>
      <c r="L2336" s="216"/>
      <c r="M2336" s="217"/>
      <c r="N2336" s="218"/>
      <c r="O2336" s="218"/>
      <c r="P2336" s="218"/>
      <c r="Q2336" s="218"/>
      <c r="R2336" s="218"/>
      <c r="S2336" s="218"/>
      <c r="T2336" s="219"/>
      <c r="AT2336" s="220" t="s">
        <v>171</v>
      </c>
      <c r="AU2336" s="220" t="s">
        <v>134</v>
      </c>
      <c r="AV2336" s="11" t="s">
        <v>134</v>
      </c>
      <c r="AW2336" s="11" t="s">
        <v>33</v>
      </c>
      <c r="AX2336" s="11" t="s">
        <v>70</v>
      </c>
      <c r="AY2336" s="220" t="s">
        <v>126</v>
      </c>
    </row>
    <row r="2337" spans="2:51" s="11" customFormat="1" ht="13.5">
      <c r="B2337" s="210"/>
      <c r="C2337" s="211"/>
      <c r="D2337" s="208" t="s">
        <v>171</v>
      </c>
      <c r="E2337" s="212" t="s">
        <v>21</v>
      </c>
      <c r="F2337" s="213" t="s">
        <v>7910</v>
      </c>
      <c r="G2337" s="211"/>
      <c r="H2337" s="214">
        <v>3.2</v>
      </c>
      <c r="I2337" s="215"/>
      <c r="J2337" s="211"/>
      <c r="K2337" s="211"/>
      <c r="L2337" s="216"/>
      <c r="M2337" s="217"/>
      <c r="N2337" s="218"/>
      <c r="O2337" s="218"/>
      <c r="P2337" s="218"/>
      <c r="Q2337" s="218"/>
      <c r="R2337" s="218"/>
      <c r="S2337" s="218"/>
      <c r="T2337" s="219"/>
      <c r="AT2337" s="220" t="s">
        <v>171</v>
      </c>
      <c r="AU2337" s="220" t="s">
        <v>134</v>
      </c>
      <c r="AV2337" s="11" t="s">
        <v>134</v>
      </c>
      <c r="AW2337" s="11" t="s">
        <v>33</v>
      </c>
      <c r="AX2337" s="11" t="s">
        <v>70</v>
      </c>
      <c r="AY2337" s="220" t="s">
        <v>126</v>
      </c>
    </row>
    <row r="2338" spans="2:51" s="11" customFormat="1" ht="13.5">
      <c r="B2338" s="210"/>
      <c r="C2338" s="211"/>
      <c r="D2338" s="208" t="s">
        <v>171</v>
      </c>
      <c r="E2338" s="212" t="s">
        <v>21</v>
      </c>
      <c r="F2338" s="213" t="s">
        <v>7911</v>
      </c>
      <c r="G2338" s="211"/>
      <c r="H2338" s="214">
        <v>4</v>
      </c>
      <c r="I2338" s="215"/>
      <c r="J2338" s="211"/>
      <c r="K2338" s="211"/>
      <c r="L2338" s="216"/>
      <c r="M2338" s="217"/>
      <c r="N2338" s="218"/>
      <c r="O2338" s="218"/>
      <c r="P2338" s="218"/>
      <c r="Q2338" s="218"/>
      <c r="R2338" s="218"/>
      <c r="S2338" s="218"/>
      <c r="T2338" s="219"/>
      <c r="AT2338" s="220" t="s">
        <v>171</v>
      </c>
      <c r="AU2338" s="220" t="s">
        <v>134</v>
      </c>
      <c r="AV2338" s="11" t="s">
        <v>134</v>
      </c>
      <c r="AW2338" s="11" t="s">
        <v>33</v>
      </c>
      <c r="AX2338" s="11" t="s">
        <v>70</v>
      </c>
      <c r="AY2338" s="220" t="s">
        <v>126</v>
      </c>
    </row>
    <row r="2339" spans="2:51" s="11" customFormat="1" ht="13.5">
      <c r="B2339" s="210"/>
      <c r="C2339" s="211"/>
      <c r="D2339" s="208" t="s">
        <v>171</v>
      </c>
      <c r="E2339" s="212" t="s">
        <v>21</v>
      </c>
      <c r="F2339" s="213" t="s">
        <v>7912</v>
      </c>
      <c r="G2339" s="211"/>
      <c r="H2339" s="214">
        <v>6.4</v>
      </c>
      <c r="I2339" s="215"/>
      <c r="J2339" s="211"/>
      <c r="K2339" s="211"/>
      <c r="L2339" s="216"/>
      <c r="M2339" s="217"/>
      <c r="N2339" s="218"/>
      <c r="O2339" s="218"/>
      <c r="P2339" s="218"/>
      <c r="Q2339" s="218"/>
      <c r="R2339" s="218"/>
      <c r="S2339" s="218"/>
      <c r="T2339" s="219"/>
      <c r="AT2339" s="220" t="s">
        <v>171</v>
      </c>
      <c r="AU2339" s="220" t="s">
        <v>134</v>
      </c>
      <c r="AV2339" s="11" t="s">
        <v>134</v>
      </c>
      <c r="AW2339" s="11" t="s">
        <v>33</v>
      </c>
      <c r="AX2339" s="11" t="s">
        <v>70</v>
      </c>
      <c r="AY2339" s="220" t="s">
        <v>126</v>
      </c>
    </row>
    <row r="2340" spans="2:51" s="11" customFormat="1" ht="13.5">
      <c r="B2340" s="210"/>
      <c r="C2340" s="211"/>
      <c r="D2340" s="208" t="s">
        <v>171</v>
      </c>
      <c r="E2340" s="212" t="s">
        <v>21</v>
      </c>
      <c r="F2340" s="213" t="s">
        <v>7913</v>
      </c>
      <c r="G2340" s="211"/>
      <c r="H2340" s="214">
        <v>2.4</v>
      </c>
      <c r="I2340" s="215"/>
      <c r="J2340" s="211"/>
      <c r="K2340" s="211"/>
      <c r="L2340" s="216"/>
      <c r="M2340" s="217"/>
      <c r="N2340" s="218"/>
      <c r="O2340" s="218"/>
      <c r="P2340" s="218"/>
      <c r="Q2340" s="218"/>
      <c r="R2340" s="218"/>
      <c r="S2340" s="218"/>
      <c r="T2340" s="219"/>
      <c r="AT2340" s="220" t="s">
        <v>171</v>
      </c>
      <c r="AU2340" s="220" t="s">
        <v>134</v>
      </c>
      <c r="AV2340" s="11" t="s">
        <v>134</v>
      </c>
      <c r="AW2340" s="11" t="s">
        <v>33</v>
      </c>
      <c r="AX2340" s="11" t="s">
        <v>70</v>
      </c>
      <c r="AY2340" s="220" t="s">
        <v>126</v>
      </c>
    </row>
    <row r="2341" spans="2:51" s="11" customFormat="1" ht="13.5">
      <c r="B2341" s="210"/>
      <c r="C2341" s="211"/>
      <c r="D2341" s="208" t="s">
        <v>171</v>
      </c>
      <c r="E2341" s="212" t="s">
        <v>21</v>
      </c>
      <c r="F2341" s="213" t="s">
        <v>7914</v>
      </c>
      <c r="G2341" s="211"/>
      <c r="H2341" s="214">
        <v>0.6</v>
      </c>
      <c r="I2341" s="215"/>
      <c r="J2341" s="211"/>
      <c r="K2341" s="211"/>
      <c r="L2341" s="216"/>
      <c r="M2341" s="217"/>
      <c r="N2341" s="218"/>
      <c r="O2341" s="218"/>
      <c r="P2341" s="218"/>
      <c r="Q2341" s="218"/>
      <c r="R2341" s="218"/>
      <c r="S2341" s="218"/>
      <c r="T2341" s="219"/>
      <c r="AT2341" s="220" t="s">
        <v>171</v>
      </c>
      <c r="AU2341" s="220" t="s">
        <v>134</v>
      </c>
      <c r="AV2341" s="11" t="s">
        <v>134</v>
      </c>
      <c r="AW2341" s="11" t="s">
        <v>33</v>
      </c>
      <c r="AX2341" s="11" t="s">
        <v>70</v>
      </c>
      <c r="AY2341" s="220" t="s">
        <v>126</v>
      </c>
    </row>
    <row r="2342" spans="2:51" s="11" customFormat="1" ht="13.5">
      <c r="B2342" s="210"/>
      <c r="C2342" s="211"/>
      <c r="D2342" s="208" t="s">
        <v>171</v>
      </c>
      <c r="E2342" s="212" t="s">
        <v>21</v>
      </c>
      <c r="F2342" s="213" t="s">
        <v>7915</v>
      </c>
      <c r="G2342" s="211"/>
      <c r="H2342" s="214">
        <v>1.5</v>
      </c>
      <c r="I2342" s="215"/>
      <c r="J2342" s="211"/>
      <c r="K2342" s="211"/>
      <c r="L2342" s="216"/>
      <c r="M2342" s="217"/>
      <c r="N2342" s="218"/>
      <c r="O2342" s="218"/>
      <c r="P2342" s="218"/>
      <c r="Q2342" s="218"/>
      <c r="R2342" s="218"/>
      <c r="S2342" s="218"/>
      <c r="T2342" s="219"/>
      <c r="AT2342" s="220" t="s">
        <v>171</v>
      </c>
      <c r="AU2342" s="220" t="s">
        <v>134</v>
      </c>
      <c r="AV2342" s="11" t="s">
        <v>134</v>
      </c>
      <c r="AW2342" s="11" t="s">
        <v>33</v>
      </c>
      <c r="AX2342" s="11" t="s">
        <v>70</v>
      </c>
      <c r="AY2342" s="220" t="s">
        <v>126</v>
      </c>
    </row>
    <row r="2343" spans="2:51" s="11" customFormat="1" ht="13.5">
      <c r="B2343" s="210"/>
      <c r="C2343" s="211"/>
      <c r="D2343" s="208" t="s">
        <v>171</v>
      </c>
      <c r="E2343" s="212" t="s">
        <v>21</v>
      </c>
      <c r="F2343" s="213" t="s">
        <v>7916</v>
      </c>
      <c r="G2343" s="211"/>
      <c r="H2343" s="214">
        <v>1.5</v>
      </c>
      <c r="I2343" s="215"/>
      <c r="J2343" s="211"/>
      <c r="K2343" s="211"/>
      <c r="L2343" s="216"/>
      <c r="M2343" s="217"/>
      <c r="N2343" s="218"/>
      <c r="O2343" s="218"/>
      <c r="P2343" s="218"/>
      <c r="Q2343" s="218"/>
      <c r="R2343" s="218"/>
      <c r="S2343" s="218"/>
      <c r="T2343" s="219"/>
      <c r="AT2343" s="220" t="s">
        <v>171</v>
      </c>
      <c r="AU2343" s="220" t="s">
        <v>134</v>
      </c>
      <c r="AV2343" s="11" t="s">
        <v>134</v>
      </c>
      <c r="AW2343" s="11" t="s">
        <v>33</v>
      </c>
      <c r="AX2343" s="11" t="s">
        <v>70</v>
      </c>
      <c r="AY2343" s="220" t="s">
        <v>126</v>
      </c>
    </row>
    <row r="2344" spans="2:51" s="11" customFormat="1" ht="13.5">
      <c r="B2344" s="210"/>
      <c r="C2344" s="211"/>
      <c r="D2344" s="208" t="s">
        <v>171</v>
      </c>
      <c r="E2344" s="212" t="s">
        <v>21</v>
      </c>
      <c r="F2344" s="213" t="s">
        <v>7917</v>
      </c>
      <c r="G2344" s="211"/>
      <c r="H2344" s="214">
        <v>1.5</v>
      </c>
      <c r="I2344" s="215"/>
      <c r="J2344" s="211"/>
      <c r="K2344" s="211"/>
      <c r="L2344" s="216"/>
      <c r="M2344" s="217"/>
      <c r="N2344" s="218"/>
      <c r="O2344" s="218"/>
      <c r="P2344" s="218"/>
      <c r="Q2344" s="218"/>
      <c r="R2344" s="218"/>
      <c r="S2344" s="218"/>
      <c r="T2344" s="219"/>
      <c r="AT2344" s="220" t="s">
        <v>171</v>
      </c>
      <c r="AU2344" s="220" t="s">
        <v>134</v>
      </c>
      <c r="AV2344" s="11" t="s">
        <v>134</v>
      </c>
      <c r="AW2344" s="11" t="s">
        <v>33</v>
      </c>
      <c r="AX2344" s="11" t="s">
        <v>70</v>
      </c>
      <c r="AY2344" s="220" t="s">
        <v>126</v>
      </c>
    </row>
    <row r="2345" spans="2:51" s="11" customFormat="1" ht="13.5">
      <c r="B2345" s="210"/>
      <c r="C2345" s="211"/>
      <c r="D2345" s="208" t="s">
        <v>171</v>
      </c>
      <c r="E2345" s="212" t="s">
        <v>21</v>
      </c>
      <c r="F2345" s="213" t="s">
        <v>7918</v>
      </c>
      <c r="G2345" s="211"/>
      <c r="H2345" s="214">
        <v>2.4</v>
      </c>
      <c r="I2345" s="215"/>
      <c r="J2345" s="211"/>
      <c r="K2345" s="211"/>
      <c r="L2345" s="216"/>
      <c r="M2345" s="217"/>
      <c r="N2345" s="218"/>
      <c r="O2345" s="218"/>
      <c r="P2345" s="218"/>
      <c r="Q2345" s="218"/>
      <c r="R2345" s="218"/>
      <c r="S2345" s="218"/>
      <c r="T2345" s="219"/>
      <c r="AT2345" s="220" t="s">
        <v>171</v>
      </c>
      <c r="AU2345" s="220" t="s">
        <v>134</v>
      </c>
      <c r="AV2345" s="11" t="s">
        <v>134</v>
      </c>
      <c r="AW2345" s="11" t="s">
        <v>33</v>
      </c>
      <c r="AX2345" s="11" t="s">
        <v>70</v>
      </c>
      <c r="AY2345" s="220" t="s">
        <v>126</v>
      </c>
    </row>
    <row r="2346" spans="2:51" s="11" customFormat="1" ht="13.5">
      <c r="B2346" s="210"/>
      <c r="C2346" s="211"/>
      <c r="D2346" s="208" t="s">
        <v>171</v>
      </c>
      <c r="E2346" s="212" t="s">
        <v>21</v>
      </c>
      <c r="F2346" s="213" t="s">
        <v>7919</v>
      </c>
      <c r="G2346" s="211"/>
      <c r="H2346" s="214">
        <v>1.5</v>
      </c>
      <c r="I2346" s="215"/>
      <c r="J2346" s="211"/>
      <c r="K2346" s="211"/>
      <c r="L2346" s="216"/>
      <c r="M2346" s="217"/>
      <c r="N2346" s="218"/>
      <c r="O2346" s="218"/>
      <c r="P2346" s="218"/>
      <c r="Q2346" s="218"/>
      <c r="R2346" s="218"/>
      <c r="S2346" s="218"/>
      <c r="T2346" s="219"/>
      <c r="AT2346" s="220" t="s">
        <v>171</v>
      </c>
      <c r="AU2346" s="220" t="s">
        <v>134</v>
      </c>
      <c r="AV2346" s="11" t="s">
        <v>134</v>
      </c>
      <c r="AW2346" s="11" t="s">
        <v>33</v>
      </c>
      <c r="AX2346" s="11" t="s">
        <v>70</v>
      </c>
      <c r="AY2346" s="220" t="s">
        <v>126</v>
      </c>
    </row>
    <row r="2347" spans="2:51" s="11" customFormat="1" ht="13.5">
      <c r="B2347" s="210"/>
      <c r="C2347" s="211"/>
      <c r="D2347" s="208" t="s">
        <v>171</v>
      </c>
      <c r="E2347" s="212" t="s">
        <v>21</v>
      </c>
      <c r="F2347" s="213" t="s">
        <v>7920</v>
      </c>
      <c r="G2347" s="211"/>
      <c r="H2347" s="214">
        <v>1.5</v>
      </c>
      <c r="I2347" s="215"/>
      <c r="J2347" s="211"/>
      <c r="K2347" s="211"/>
      <c r="L2347" s="216"/>
      <c r="M2347" s="217"/>
      <c r="N2347" s="218"/>
      <c r="O2347" s="218"/>
      <c r="P2347" s="218"/>
      <c r="Q2347" s="218"/>
      <c r="R2347" s="218"/>
      <c r="S2347" s="218"/>
      <c r="T2347" s="219"/>
      <c r="AT2347" s="220" t="s">
        <v>171</v>
      </c>
      <c r="AU2347" s="220" t="s">
        <v>134</v>
      </c>
      <c r="AV2347" s="11" t="s">
        <v>134</v>
      </c>
      <c r="AW2347" s="11" t="s">
        <v>33</v>
      </c>
      <c r="AX2347" s="11" t="s">
        <v>70</v>
      </c>
      <c r="AY2347" s="220" t="s">
        <v>126</v>
      </c>
    </row>
    <row r="2348" spans="2:51" s="11" customFormat="1" ht="13.5">
      <c r="B2348" s="210"/>
      <c r="C2348" s="211"/>
      <c r="D2348" s="208" t="s">
        <v>171</v>
      </c>
      <c r="E2348" s="212" t="s">
        <v>21</v>
      </c>
      <c r="F2348" s="213" t="s">
        <v>7921</v>
      </c>
      <c r="G2348" s="211"/>
      <c r="H2348" s="214">
        <v>3</v>
      </c>
      <c r="I2348" s="215"/>
      <c r="J2348" s="211"/>
      <c r="K2348" s="211"/>
      <c r="L2348" s="216"/>
      <c r="M2348" s="217"/>
      <c r="N2348" s="218"/>
      <c r="O2348" s="218"/>
      <c r="P2348" s="218"/>
      <c r="Q2348" s="218"/>
      <c r="R2348" s="218"/>
      <c r="S2348" s="218"/>
      <c r="T2348" s="219"/>
      <c r="AT2348" s="220" t="s">
        <v>171</v>
      </c>
      <c r="AU2348" s="220" t="s">
        <v>134</v>
      </c>
      <c r="AV2348" s="11" t="s">
        <v>134</v>
      </c>
      <c r="AW2348" s="11" t="s">
        <v>33</v>
      </c>
      <c r="AX2348" s="11" t="s">
        <v>70</v>
      </c>
      <c r="AY2348" s="220" t="s">
        <v>126</v>
      </c>
    </row>
    <row r="2349" spans="2:51" s="11" customFormat="1" ht="13.5">
      <c r="B2349" s="210"/>
      <c r="C2349" s="211"/>
      <c r="D2349" s="208" t="s">
        <v>171</v>
      </c>
      <c r="E2349" s="212" t="s">
        <v>21</v>
      </c>
      <c r="F2349" s="213" t="s">
        <v>7922</v>
      </c>
      <c r="G2349" s="211"/>
      <c r="H2349" s="214">
        <v>1.5</v>
      </c>
      <c r="I2349" s="215"/>
      <c r="J2349" s="211"/>
      <c r="K2349" s="211"/>
      <c r="L2349" s="216"/>
      <c r="M2349" s="217"/>
      <c r="N2349" s="218"/>
      <c r="O2349" s="218"/>
      <c r="P2349" s="218"/>
      <c r="Q2349" s="218"/>
      <c r="R2349" s="218"/>
      <c r="S2349" s="218"/>
      <c r="T2349" s="219"/>
      <c r="AT2349" s="220" t="s">
        <v>171</v>
      </c>
      <c r="AU2349" s="220" t="s">
        <v>134</v>
      </c>
      <c r="AV2349" s="11" t="s">
        <v>134</v>
      </c>
      <c r="AW2349" s="11" t="s">
        <v>33</v>
      </c>
      <c r="AX2349" s="11" t="s">
        <v>70</v>
      </c>
      <c r="AY2349" s="220" t="s">
        <v>126</v>
      </c>
    </row>
    <row r="2350" spans="2:51" s="11" customFormat="1" ht="13.5">
      <c r="B2350" s="210"/>
      <c r="C2350" s="211"/>
      <c r="D2350" s="208" t="s">
        <v>171</v>
      </c>
      <c r="E2350" s="212" t="s">
        <v>21</v>
      </c>
      <c r="F2350" s="213" t="s">
        <v>7923</v>
      </c>
      <c r="G2350" s="211"/>
      <c r="H2350" s="214">
        <v>1.5</v>
      </c>
      <c r="I2350" s="215"/>
      <c r="J2350" s="211"/>
      <c r="K2350" s="211"/>
      <c r="L2350" s="216"/>
      <c r="M2350" s="217"/>
      <c r="N2350" s="218"/>
      <c r="O2350" s="218"/>
      <c r="P2350" s="218"/>
      <c r="Q2350" s="218"/>
      <c r="R2350" s="218"/>
      <c r="S2350" s="218"/>
      <c r="T2350" s="219"/>
      <c r="AT2350" s="220" t="s">
        <v>171</v>
      </c>
      <c r="AU2350" s="220" t="s">
        <v>134</v>
      </c>
      <c r="AV2350" s="11" t="s">
        <v>134</v>
      </c>
      <c r="AW2350" s="11" t="s">
        <v>33</v>
      </c>
      <c r="AX2350" s="11" t="s">
        <v>70</v>
      </c>
      <c r="AY2350" s="220" t="s">
        <v>126</v>
      </c>
    </row>
    <row r="2351" spans="2:51" s="11" customFormat="1" ht="13.5">
      <c r="B2351" s="210"/>
      <c r="C2351" s="211"/>
      <c r="D2351" s="208" t="s">
        <v>171</v>
      </c>
      <c r="E2351" s="212" t="s">
        <v>21</v>
      </c>
      <c r="F2351" s="213" t="s">
        <v>7924</v>
      </c>
      <c r="G2351" s="211"/>
      <c r="H2351" s="214">
        <v>1.5</v>
      </c>
      <c r="I2351" s="215"/>
      <c r="J2351" s="211"/>
      <c r="K2351" s="211"/>
      <c r="L2351" s="216"/>
      <c r="M2351" s="217"/>
      <c r="N2351" s="218"/>
      <c r="O2351" s="218"/>
      <c r="P2351" s="218"/>
      <c r="Q2351" s="218"/>
      <c r="R2351" s="218"/>
      <c r="S2351" s="218"/>
      <c r="T2351" s="219"/>
      <c r="AT2351" s="220" t="s">
        <v>171</v>
      </c>
      <c r="AU2351" s="220" t="s">
        <v>134</v>
      </c>
      <c r="AV2351" s="11" t="s">
        <v>134</v>
      </c>
      <c r="AW2351" s="11" t="s">
        <v>33</v>
      </c>
      <c r="AX2351" s="11" t="s">
        <v>70</v>
      </c>
      <c r="AY2351" s="220" t="s">
        <v>126</v>
      </c>
    </row>
    <row r="2352" spans="2:51" s="11" customFormat="1" ht="13.5">
      <c r="B2352" s="210"/>
      <c r="C2352" s="211"/>
      <c r="D2352" s="208" t="s">
        <v>171</v>
      </c>
      <c r="E2352" s="212" t="s">
        <v>21</v>
      </c>
      <c r="F2352" s="213" t="s">
        <v>7925</v>
      </c>
      <c r="G2352" s="211"/>
      <c r="H2352" s="214">
        <v>1.5</v>
      </c>
      <c r="I2352" s="215"/>
      <c r="J2352" s="211"/>
      <c r="K2352" s="211"/>
      <c r="L2352" s="216"/>
      <c r="M2352" s="217"/>
      <c r="N2352" s="218"/>
      <c r="O2352" s="218"/>
      <c r="P2352" s="218"/>
      <c r="Q2352" s="218"/>
      <c r="R2352" s="218"/>
      <c r="S2352" s="218"/>
      <c r="T2352" s="219"/>
      <c r="AT2352" s="220" t="s">
        <v>171</v>
      </c>
      <c r="AU2352" s="220" t="s">
        <v>134</v>
      </c>
      <c r="AV2352" s="11" t="s">
        <v>134</v>
      </c>
      <c r="AW2352" s="11" t="s">
        <v>33</v>
      </c>
      <c r="AX2352" s="11" t="s">
        <v>70</v>
      </c>
      <c r="AY2352" s="220" t="s">
        <v>126</v>
      </c>
    </row>
    <row r="2353" spans="2:65" s="12" customFormat="1" ht="13.5">
      <c r="B2353" s="221"/>
      <c r="C2353" s="222"/>
      <c r="D2353" s="205" t="s">
        <v>171</v>
      </c>
      <c r="E2353" s="248" t="s">
        <v>21</v>
      </c>
      <c r="F2353" s="249" t="s">
        <v>174</v>
      </c>
      <c r="G2353" s="222"/>
      <c r="H2353" s="250">
        <v>58.1</v>
      </c>
      <c r="I2353" s="226"/>
      <c r="J2353" s="222"/>
      <c r="K2353" s="222"/>
      <c r="L2353" s="227"/>
      <c r="M2353" s="228"/>
      <c r="N2353" s="229"/>
      <c r="O2353" s="229"/>
      <c r="P2353" s="229"/>
      <c r="Q2353" s="229"/>
      <c r="R2353" s="229"/>
      <c r="S2353" s="229"/>
      <c r="T2353" s="230"/>
      <c r="AT2353" s="231" t="s">
        <v>171</v>
      </c>
      <c r="AU2353" s="231" t="s">
        <v>134</v>
      </c>
      <c r="AV2353" s="12" t="s">
        <v>133</v>
      </c>
      <c r="AW2353" s="12" t="s">
        <v>33</v>
      </c>
      <c r="AX2353" s="12" t="s">
        <v>78</v>
      </c>
      <c r="AY2353" s="231" t="s">
        <v>126</v>
      </c>
    </row>
    <row r="2354" spans="2:65" s="1" customFormat="1" ht="22.5" customHeight="1">
      <c r="B2354" s="41"/>
      <c r="C2354" s="193" t="s">
        <v>1741</v>
      </c>
      <c r="D2354" s="193" t="s">
        <v>129</v>
      </c>
      <c r="E2354" s="194" t="s">
        <v>7926</v>
      </c>
      <c r="F2354" s="195" t="s">
        <v>7927</v>
      </c>
      <c r="G2354" s="196" t="s">
        <v>169</v>
      </c>
      <c r="H2354" s="197">
        <v>24.446000000000002</v>
      </c>
      <c r="I2354" s="198"/>
      <c r="J2354" s="199">
        <f>ROUND(I2354*H2354,2)</f>
        <v>0</v>
      </c>
      <c r="K2354" s="195" t="s">
        <v>21</v>
      </c>
      <c r="L2354" s="61"/>
      <c r="M2354" s="200" t="s">
        <v>21</v>
      </c>
      <c r="N2354" s="201" t="s">
        <v>42</v>
      </c>
      <c r="O2354" s="42"/>
      <c r="P2354" s="202">
        <f>O2354*H2354</f>
        <v>0</v>
      </c>
      <c r="Q2354" s="202">
        <v>0</v>
      </c>
      <c r="R2354" s="202">
        <f>Q2354*H2354</f>
        <v>0</v>
      </c>
      <c r="S2354" s="202">
        <v>0</v>
      </c>
      <c r="T2354" s="203">
        <f>S2354*H2354</f>
        <v>0</v>
      </c>
      <c r="AR2354" s="24" t="s">
        <v>161</v>
      </c>
      <c r="AT2354" s="24" t="s">
        <v>129</v>
      </c>
      <c r="AU2354" s="24" t="s">
        <v>134</v>
      </c>
      <c r="AY2354" s="24" t="s">
        <v>126</v>
      </c>
      <c r="BE2354" s="204">
        <f>IF(N2354="základní",J2354,0)</f>
        <v>0</v>
      </c>
      <c r="BF2354" s="204">
        <f>IF(N2354="snížená",J2354,0)</f>
        <v>0</v>
      </c>
      <c r="BG2354" s="204">
        <f>IF(N2354="zákl. přenesená",J2354,0)</f>
        <v>0</v>
      </c>
      <c r="BH2354" s="204">
        <f>IF(N2354="sníž. přenesená",J2354,0)</f>
        <v>0</v>
      </c>
      <c r="BI2354" s="204">
        <f>IF(N2354="nulová",J2354,0)</f>
        <v>0</v>
      </c>
      <c r="BJ2354" s="24" t="s">
        <v>134</v>
      </c>
      <c r="BK2354" s="204">
        <f>ROUND(I2354*H2354,2)</f>
        <v>0</v>
      </c>
      <c r="BL2354" s="24" t="s">
        <v>161</v>
      </c>
      <c r="BM2354" s="24" t="s">
        <v>2701</v>
      </c>
    </row>
    <row r="2355" spans="2:65" s="1" customFormat="1" ht="13.5">
      <c r="B2355" s="41"/>
      <c r="C2355" s="63"/>
      <c r="D2355" s="208" t="s">
        <v>135</v>
      </c>
      <c r="E2355" s="63"/>
      <c r="F2355" s="209" t="s">
        <v>7927</v>
      </c>
      <c r="G2355" s="63"/>
      <c r="H2355" s="63"/>
      <c r="I2355" s="163"/>
      <c r="J2355" s="63"/>
      <c r="K2355" s="63"/>
      <c r="L2355" s="61"/>
      <c r="M2355" s="207"/>
      <c r="N2355" s="42"/>
      <c r="O2355" s="42"/>
      <c r="P2355" s="42"/>
      <c r="Q2355" s="42"/>
      <c r="R2355" s="42"/>
      <c r="S2355" s="42"/>
      <c r="T2355" s="78"/>
      <c r="AT2355" s="24" t="s">
        <v>135</v>
      </c>
      <c r="AU2355" s="24" t="s">
        <v>134</v>
      </c>
    </row>
    <row r="2356" spans="2:65" s="11" customFormat="1" ht="13.5">
      <c r="B2356" s="210"/>
      <c r="C2356" s="211"/>
      <c r="D2356" s="208" t="s">
        <v>171</v>
      </c>
      <c r="E2356" s="212" t="s">
        <v>21</v>
      </c>
      <c r="F2356" s="213" t="s">
        <v>7928</v>
      </c>
      <c r="G2356" s="211"/>
      <c r="H2356" s="214">
        <v>24.446000000000002</v>
      </c>
      <c r="I2356" s="215"/>
      <c r="J2356" s="211"/>
      <c r="K2356" s="211"/>
      <c r="L2356" s="216"/>
      <c r="M2356" s="217"/>
      <c r="N2356" s="218"/>
      <c r="O2356" s="218"/>
      <c r="P2356" s="218"/>
      <c r="Q2356" s="218"/>
      <c r="R2356" s="218"/>
      <c r="S2356" s="218"/>
      <c r="T2356" s="219"/>
      <c r="AT2356" s="220" t="s">
        <v>171</v>
      </c>
      <c r="AU2356" s="220" t="s">
        <v>134</v>
      </c>
      <c r="AV2356" s="11" t="s">
        <v>134</v>
      </c>
      <c r="AW2356" s="11" t="s">
        <v>33</v>
      </c>
      <c r="AX2356" s="11" t="s">
        <v>70</v>
      </c>
      <c r="AY2356" s="220" t="s">
        <v>126</v>
      </c>
    </row>
    <row r="2357" spans="2:65" s="12" customFormat="1" ht="13.5">
      <c r="B2357" s="221"/>
      <c r="C2357" s="222"/>
      <c r="D2357" s="205" t="s">
        <v>171</v>
      </c>
      <c r="E2357" s="248" t="s">
        <v>21</v>
      </c>
      <c r="F2357" s="249" t="s">
        <v>174</v>
      </c>
      <c r="G2357" s="222"/>
      <c r="H2357" s="250">
        <v>24.446000000000002</v>
      </c>
      <c r="I2357" s="226"/>
      <c r="J2357" s="222"/>
      <c r="K2357" s="222"/>
      <c r="L2357" s="227"/>
      <c r="M2357" s="228"/>
      <c r="N2357" s="229"/>
      <c r="O2357" s="229"/>
      <c r="P2357" s="229"/>
      <c r="Q2357" s="229"/>
      <c r="R2357" s="229"/>
      <c r="S2357" s="229"/>
      <c r="T2357" s="230"/>
      <c r="AT2357" s="231" t="s">
        <v>171</v>
      </c>
      <c r="AU2357" s="231" t="s">
        <v>134</v>
      </c>
      <c r="AV2357" s="12" t="s">
        <v>133</v>
      </c>
      <c r="AW2357" s="12" t="s">
        <v>33</v>
      </c>
      <c r="AX2357" s="12" t="s">
        <v>78</v>
      </c>
      <c r="AY2357" s="231" t="s">
        <v>126</v>
      </c>
    </row>
    <row r="2358" spans="2:65" s="1" customFormat="1" ht="22.5" customHeight="1">
      <c r="B2358" s="41"/>
      <c r="C2358" s="193" t="s">
        <v>2703</v>
      </c>
      <c r="D2358" s="193" t="s">
        <v>129</v>
      </c>
      <c r="E2358" s="194" t="s">
        <v>7929</v>
      </c>
      <c r="F2358" s="195" t="s">
        <v>7930</v>
      </c>
      <c r="G2358" s="196" t="s">
        <v>169</v>
      </c>
      <c r="H2358" s="197">
        <v>15</v>
      </c>
      <c r="I2358" s="198"/>
      <c r="J2358" s="199">
        <f>ROUND(I2358*H2358,2)</f>
        <v>0</v>
      </c>
      <c r="K2358" s="195" t="s">
        <v>21</v>
      </c>
      <c r="L2358" s="61"/>
      <c r="M2358" s="200" t="s">
        <v>21</v>
      </c>
      <c r="N2358" s="201" t="s">
        <v>42</v>
      </c>
      <c r="O2358" s="42"/>
      <c r="P2358" s="202">
        <f>O2358*H2358</f>
        <v>0</v>
      </c>
      <c r="Q2358" s="202">
        <v>0</v>
      </c>
      <c r="R2358" s="202">
        <f>Q2358*H2358</f>
        <v>0</v>
      </c>
      <c r="S2358" s="202">
        <v>0</v>
      </c>
      <c r="T2358" s="203">
        <f>S2358*H2358</f>
        <v>0</v>
      </c>
      <c r="AR2358" s="24" t="s">
        <v>161</v>
      </c>
      <c r="AT2358" s="24" t="s">
        <v>129</v>
      </c>
      <c r="AU2358" s="24" t="s">
        <v>134</v>
      </c>
      <c r="AY2358" s="24" t="s">
        <v>126</v>
      </c>
      <c r="BE2358" s="204">
        <f>IF(N2358="základní",J2358,0)</f>
        <v>0</v>
      </c>
      <c r="BF2358" s="204">
        <f>IF(N2358="snížená",J2358,0)</f>
        <v>0</v>
      </c>
      <c r="BG2358" s="204">
        <f>IF(N2358="zákl. přenesená",J2358,0)</f>
        <v>0</v>
      </c>
      <c r="BH2358" s="204">
        <f>IF(N2358="sníž. přenesená",J2358,0)</f>
        <v>0</v>
      </c>
      <c r="BI2358" s="204">
        <f>IF(N2358="nulová",J2358,0)</f>
        <v>0</v>
      </c>
      <c r="BJ2358" s="24" t="s">
        <v>134</v>
      </c>
      <c r="BK2358" s="204">
        <f>ROUND(I2358*H2358,2)</f>
        <v>0</v>
      </c>
      <c r="BL2358" s="24" t="s">
        <v>161</v>
      </c>
      <c r="BM2358" s="24" t="s">
        <v>2706</v>
      </c>
    </row>
    <row r="2359" spans="2:65" s="1" customFormat="1" ht="13.5">
      <c r="B2359" s="41"/>
      <c r="C2359" s="63"/>
      <c r="D2359" s="208" t="s">
        <v>135</v>
      </c>
      <c r="E2359" s="63"/>
      <c r="F2359" s="209" t="s">
        <v>7930</v>
      </c>
      <c r="G2359" s="63"/>
      <c r="H2359" s="63"/>
      <c r="I2359" s="163"/>
      <c r="J2359" s="63"/>
      <c r="K2359" s="63"/>
      <c r="L2359" s="61"/>
      <c r="M2359" s="207"/>
      <c r="N2359" s="42"/>
      <c r="O2359" s="42"/>
      <c r="P2359" s="42"/>
      <c r="Q2359" s="42"/>
      <c r="R2359" s="42"/>
      <c r="S2359" s="42"/>
      <c r="T2359" s="78"/>
      <c r="AT2359" s="24" t="s">
        <v>135</v>
      </c>
      <c r="AU2359" s="24" t="s">
        <v>134</v>
      </c>
    </row>
    <row r="2360" spans="2:65" s="11" customFormat="1" ht="13.5">
      <c r="B2360" s="210"/>
      <c r="C2360" s="211"/>
      <c r="D2360" s="208" t="s">
        <v>171</v>
      </c>
      <c r="E2360" s="212" t="s">
        <v>21</v>
      </c>
      <c r="F2360" s="213" t="s">
        <v>7931</v>
      </c>
      <c r="G2360" s="211"/>
      <c r="H2360" s="214">
        <v>15</v>
      </c>
      <c r="I2360" s="215"/>
      <c r="J2360" s="211"/>
      <c r="K2360" s="211"/>
      <c r="L2360" s="216"/>
      <c r="M2360" s="217"/>
      <c r="N2360" s="218"/>
      <c r="O2360" s="218"/>
      <c r="P2360" s="218"/>
      <c r="Q2360" s="218"/>
      <c r="R2360" s="218"/>
      <c r="S2360" s="218"/>
      <c r="T2360" s="219"/>
      <c r="AT2360" s="220" t="s">
        <v>171</v>
      </c>
      <c r="AU2360" s="220" t="s">
        <v>134</v>
      </c>
      <c r="AV2360" s="11" t="s">
        <v>134</v>
      </c>
      <c r="AW2360" s="11" t="s">
        <v>33</v>
      </c>
      <c r="AX2360" s="11" t="s">
        <v>70</v>
      </c>
      <c r="AY2360" s="220" t="s">
        <v>126</v>
      </c>
    </row>
    <row r="2361" spans="2:65" s="12" customFormat="1" ht="13.5">
      <c r="B2361" s="221"/>
      <c r="C2361" s="222"/>
      <c r="D2361" s="205" t="s">
        <v>171</v>
      </c>
      <c r="E2361" s="248" t="s">
        <v>21</v>
      </c>
      <c r="F2361" s="249" t="s">
        <v>174</v>
      </c>
      <c r="G2361" s="222"/>
      <c r="H2361" s="250">
        <v>15</v>
      </c>
      <c r="I2361" s="226"/>
      <c r="J2361" s="222"/>
      <c r="K2361" s="222"/>
      <c r="L2361" s="227"/>
      <c r="M2361" s="228"/>
      <c r="N2361" s="229"/>
      <c r="O2361" s="229"/>
      <c r="P2361" s="229"/>
      <c r="Q2361" s="229"/>
      <c r="R2361" s="229"/>
      <c r="S2361" s="229"/>
      <c r="T2361" s="230"/>
      <c r="AT2361" s="231" t="s">
        <v>171</v>
      </c>
      <c r="AU2361" s="231" t="s">
        <v>134</v>
      </c>
      <c r="AV2361" s="12" t="s">
        <v>133</v>
      </c>
      <c r="AW2361" s="12" t="s">
        <v>33</v>
      </c>
      <c r="AX2361" s="12" t="s">
        <v>78</v>
      </c>
      <c r="AY2361" s="231" t="s">
        <v>126</v>
      </c>
    </row>
    <row r="2362" spans="2:65" s="1" customFormat="1" ht="22.5" customHeight="1">
      <c r="B2362" s="41"/>
      <c r="C2362" s="193" t="s">
        <v>1745</v>
      </c>
      <c r="D2362" s="193" t="s">
        <v>129</v>
      </c>
      <c r="E2362" s="194" t="s">
        <v>7932</v>
      </c>
      <c r="F2362" s="195" t="s">
        <v>7933</v>
      </c>
      <c r="G2362" s="196" t="s">
        <v>169</v>
      </c>
      <c r="H2362" s="197">
        <v>16.45</v>
      </c>
      <c r="I2362" s="198"/>
      <c r="J2362" s="199">
        <f>ROUND(I2362*H2362,2)</f>
        <v>0</v>
      </c>
      <c r="K2362" s="195" t="s">
        <v>21</v>
      </c>
      <c r="L2362" s="61"/>
      <c r="M2362" s="200" t="s">
        <v>21</v>
      </c>
      <c r="N2362" s="201" t="s">
        <v>42</v>
      </c>
      <c r="O2362" s="42"/>
      <c r="P2362" s="202">
        <f>O2362*H2362</f>
        <v>0</v>
      </c>
      <c r="Q2362" s="202">
        <v>0</v>
      </c>
      <c r="R2362" s="202">
        <f>Q2362*H2362</f>
        <v>0</v>
      </c>
      <c r="S2362" s="202">
        <v>0</v>
      </c>
      <c r="T2362" s="203">
        <f>S2362*H2362</f>
        <v>0</v>
      </c>
      <c r="AR2362" s="24" t="s">
        <v>161</v>
      </c>
      <c r="AT2362" s="24" t="s">
        <v>129</v>
      </c>
      <c r="AU2362" s="24" t="s">
        <v>134</v>
      </c>
      <c r="AY2362" s="24" t="s">
        <v>126</v>
      </c>
      <c r="BE2362" s="204">
        <f>IF(N2362="základní",J2362,0)</f>
        <v>0</v>
      </c>
      <c r="BF2362" s="204">
        <f>IF(N2362="snížená",J2362,0)</f>
        <v>0</v>
      </c>
      <c r="BG2362" s="204">
        <f>IF(N2362="zákl. přenesená",J2362,0)</f>
        <v>0</v>
      </c>
      <c r="BH2362" s="204">
        <f>IF(N2362="sníž. přenesená",J2362,0)</f>
        <v>0</v>
      </c>
      <c r="BI2362" s="204">
        <f>IF(N2362="nulová",J2362,0)</f>
        <v>0</v>
      </c>
      <c r="BJ2362" s="24" t="s">
        <v>134</v>
      </c>
      <c r="BK2362" s="204">
        <f>ROUND(I2362*H2362,2)</f>
        <v>0</v>
      </c>
      <c r="BL2362" s="24" t="s">
        <v>161</v>
      </c>
      <c r="BM2362" s="24" t="s">
        <v>2709</v>
      </c>
    </row>
    <row r="2363" spans="2:65" s="1" customFormat="1" ht="13.5">
      <c r="B2363" s="41"/>
      <c r="C2363" s="63"/>
      <c r="D2363" s="208" t="s">
        <v>135</v>
      </c>
      <c r="E2363" s="63"/>
      <c r="F2363" s="209" t="s">
        <v>7933</v>
      </c>
      <c r="G2363" s="63"/>
      <c r="H2363" s="63"/>
      <c r="I2363" s="163"/>
      <c r="J2363" s="63"/>
      <c r="K2363" s="63"/>
      <c r="L2363" s="61"/>
      <c r="M2363" s="207"/>
      <c r="N2363" s="42"/>
      <c r="O2363" s="42"/>
      <c r="P2363" s="42"/>
      <c r="Q2363" s="42"/>
      <c r="R2363" s="42"/>
      <c r="S2363" s="42"/>
      <c r="T2363" s="78"/>
      <c r="AT2363" s="24" t="s">
        <v>135</v>
      </c>
      <c r="AU2363" s="24" t="s">
        <v>134</v>
      </c>
    </row>
    <row r="2364" spans="2:65" s="11" customFormat="1" ht="13.5">
      <c r="B2364" s="210"/>
      <c r="C2364" s="211"/>
      <c r="D2364" s="208" t="s">
        <v>171</v>
      </c>
      <c r="E2364" s="212" t="s">
        <v>21</v>
      </c>
      <c r="F2364" s="213" t="s">
        <v>7934</v>
      </c>
      <c r="G2364" s="211"/>
      <c r="H2364" s="214">
        <v>5.15</v>
      </c>
      <c r="I2364" s="215"/>
      <c r="J2364" s="211"/>
      <c r="K2364" s="211"/>
      <c r="L2364" s="216"/>
      <c r="M2364" s="217"/>
      <c r="N2364" s="218"/>
      <c r="O2364" s="218"/>
      <c r="P2364" s="218"/>
      <c r="Q2364" s="218"/>
      <c r="R2364" s="218"/>
      <c r="S2364" s="218"/>
      <c r="T2364" s="219"/>
      <c r="AT2364" s="220" t="s">
        <v>171</v>
      </c>
      <c r="AU2364" s="220" t="s">
        <v>134</v>
      </c>
      <c r="AV2364" s="11" t="s">
        <v>134</v>
      </c>
      <c r="AW2364" s="11" t="s">
        <v>33</v>
      </c>
      <c r="AX2364" s="11" t="s">
        <v>70</v>
      </c>
      <c r="AY2364" s="220" t="s">
        <v>126</v>
      </c>
    </row>
    <row r="2365" spans="2:65" s="11" customFormat="1" ht="13.5">
      <c r="B2365" s="210"/>
      <c r="C2365" s="211"/>
      <c r="D2365" s="208" t="s">
        <v>171</v>
      </c>
      <c r="E2365" s="212" t="s">
        <v>21</v>
      </c>
      <c r="F2365" s="213" t="s">
        <v>7935</v>
      </c>
      <c r="G2365" s="211"/>
      <c r="H2365" s="214">
        <v>11.3</v>
      </c>
      <c r="I2365" s="215"/>
      <c r="J2365" s="211"/>
      <c r="K2365" s="211"/>
      <c r="L2365" s="216"/>
      <c r="M2365" s="217"/>
      <c r="N2365" s="218"/>
      <c r="O2365" s="218"/>
      <c r="P2365" s="218"/>
      <c r="Q2365" s="218"/>
      <c r="R2365" s="218"/>
      <c r="S2365" s="218"/>
      <c r="T2365" s="219"/>
      <c r="AT2365" s="220" t="s">
        <v>171</v>
      </c>
      <c r="AU2365" s="220" t="s">
        <v>134</v>
      </c>
      <c r="AV2365" s="11" t="s">
        <v>134</v>
      </c>
      <c r="AW2365" s="11" t="s">
        <v>33</v>
      </c>
      <c r="AX2365" s="11" t="s">
        <v>70</v>
      </c>
      <c r="AY2365" s="220" t="s">
        <v>126</v>
      </c>
    </row>
    <row r="2366" spans="2:65" s="12" customFormat="1" ht="13.5">
      <c r="B2366" s="221"/>
      <c r="C2366" s="222"/>
      <c r="D2366" s="205" t="s">
        <v>171</v>
      </c>
      <c r="E2366" s="248" t="s">
        <v>21</v>
      </c>
      <c r="F2366" s="249" t="s">
        <v>174</v>
      </c>
      <c r="G2366" s="222"/>
      <c r="H2366" s="250">
        <v>16.45</v>
      </c>
      <c r="I2366" s="226"/>
      <c r="J2366" s="222"/>
      <c r="K2366" s="222"/>
      <c r="L2366" s="227"/>
      <c r="M2366" s="228"/>
      <c r="N2366" s="229"/>
      <c r="O2366" s="229"/>
      <c r="P2366" s="229"/>
      <c r="Q2366" s="229"/>
      <c r="R2366" s="229"/>
      <c r="S2366" s="229"/>
      <c r="T2366" s="230"/>
      <c r="AT2366" s="231" t="s">
        <v>171</v>
      </c>
      <c r="AU2366" s="231" t="s">
        <v>134</v>
      </c>
      <c r="AV2366" s="12" t="s">
        <v>133</v>
      </c>
      <c r="AW2366" s="12" t="s">
        <v>33</v>
      </c>
      <c r="AX2366" s="12" t="s">
        <v>78</v>
      </c>
      <c r="AY2366" s="231" t="s">
        <v>126</v>
      </c>
    </row>
    <row r="2367" spans="2:65" s="1" customFormat="1" ht="22.5" customHeight="1">
      <c r="B2367" s="41"/>
      <c r="C2367" s="193" t="s">
        <v>2710</v>
      </c>
      <c r="D2367" s="193" t="s">
        <v>129</v>
      </c>
      <c r="E2367" s="194" t="s">
        <v>3627</v>
      </c>
      <c r="F2367" s="195" t="s">
        <v>3628</v>
      </c>
      <c r="G2367" s="196" t="s">
        <v>169</v>
      </c>
      <c r="H2367" s="197">
        <v>91</v>
      </c>
      <c r="I2367" s="198"/>
      <c r="J2367" s="199">
        <f>ROUND(I2367*H2367,2)</f>
        <v>0</v>
      </c>
      <c r="K2367" s="195" t="s">
        <v>21</v>
      </c>
      <c r="L2367" s="61"/>
      <c r="M2367" s="200" t="s">
        <v>21</v>
      </c>
      <c r="N2367" s="201" t="s">
        <v>42</v>
      </c>
      <c r="O2367" s="42"/>
      <c r="P2367" s="202">
        <f>O2367*H2367</f>
        <v>0</v>
      </c>
      <c r="Q2367" s="202">
        <v>0</v>
      </c>
      <c r="R2367" s="202">
        <f>Q2367*H2367</f>
        <v>0</v>
      </c>
      <c r="S2367" s="202">
        <v>0</v>
      </c>
      <c r="T2367" s="203">
        <f>S2367*H2367</f>
        <v>0</v>
      </c>
      <c r="AR2367" s="24" t="s">
        <v>161</v>
      </c>
      <c r="AT2367" s="24" t="s">
        <v>129</v>
      </c>
      <c r="AU2367" s="24" t="s">
        <v>134</v>
      </c>
      <c r="AY2367" s="24" t="s">
        <v>126</v>
      </c>
      <c r="BE2367" s="204">
        <f>IF(N2367="základní",J2367,0)</f>
        <v>0</v>
      </c>
      <c r="BF2367" s="204">
        <f>IF(N2367="snížená",J2367,0)</f>
        <v>0</v>
      </c>
      <c r="BG2367" s="204">
        <f>IF(N2367="zákl. přenesená",J2367,0)</f>
        <v>0</v>
      </c>
      <c r="BH2367" s="204">
        <f>IF(N2367="sníž. přenesená",J2367,0)</f>
        <v>0</v>
      </c>
      <c r="BI2367" s="204">
        <f>IF(N2367="nulová",J2367,0)</f>
        <v>0</v>
      </c>
      <c r="BJ2367" s="24" t="s">
        <v>134</v>
      </c>
      <c r="BK2367" s="204">
        <f>ROUND(I2367*H2367,2)</f>
        <v>0</v>
      </c>
      <c r="BL2367" s="24" t="s">
        <v>161</v>
      </c>
      <c r="BM2367" s="24" t="s">
        <v>2713</v>
      </c>
    </row>
    <row r="2368" spans="2:65" s="1" customFormat="1" ht="13.5">
      <c r="B2368" s="41"/>
      <c r="C2368" s="63"/>
      <c r="D2368" s="208" t="s">
        <v>135</v>
      </c>
      <c r="E2368" s="63"/>
      <c r="F2368" s="209" t="s">
        <v>7936</v>
      </c>
      <c r="G2368" s="63"/>
      <c r="H2368" s="63"/>
      <c r="I2368" s="163"/>
      <c r="J2368" s="63"/>
      <c r="K2368" s="63"/>
      <c r="L2368" s="61"/>
      <c r="M2368" s="207"/>
      <c r="N2368" s="42"/>
      <c r="O2368" s="42"/>
      <c r="P2368" s="42"/>
      <c r="Q2368" s="42"/>
      <c r="R2368" s="42"/>
      <c r="S2368" s="42"/>
      <c r="T2368" s="78"/>
      <c r="AT2368" s="24" t="s">
        <v>135</v>
      </c>
      <c r="AU2368" s="24" t="s">
        <v>134</v>
      </c>
    </row>
    <row r="2369" spans="2:65" s="11" customFormat="1" ht="13.5">
      <c r="B2369" s="210"/>
      <c r="C2369" s="211"/>
      <c r="D2369" s="208" t="s">
        <v>171</v>
      </c>
      <c r="E2369" s="212" t="s">
        <v>21</v>
      </c>
      <c r="F2369" s="213" t="s">
        <v>7937</v>
      </c>
      <c r="G2369" s="211"/>
      <c r="H2369" s="214">
        <v>91</v>
      </c>
      <c r="I2369" s="215"/>
      <c r="J2369" s="211"/>
      <c r="K2369" s="211"/>
      <c r="L2369" s="216"/>
      <c r="M2369" s="217"/>
      <c r="N2369" s="218"/>
      <c r="O2369" s="218"/>
      <c r="P2369" s="218"/>
      <c r="Q2369" s="218"/>
      <c r="R2369" s="218"/>
      <c r="S2369" s="218"/>
      <c r="T2369" s="219"/>
      <c r="AT2369" s="220" t="s">
        <v>171</v>
      </c>
      <c r="AU2369" s="220" t="s">
        <v>134</v>
      </c>
      <c r="AV2369" s="11" t="s">
        <v>134</v>
      </c>
      <c r="AW2369" s="11" t="s">
        <v>33</v>
      </c>
      <c r="AX2369" s="11" t="s">
        <v>70</v>
      </c>
      <c r="AY2369" s="220" t="s">
        <v>126</v>
      </c>
    </row>
    <row r="2370" spans="2:65" s="12" customFormat="1" ht="13.5">
      <c r="B2370" s="221"/>
      <c r="C2370" s="222"/>
      <c r="D2370" s="205" t="s">
        <v>171</v>
      </c>
      <c r="E2370" s="248" t="s">
        <v>21</v>
      </c>
      <c r="F2370" s="249" t="s">
        <v>174</v>
      </c>
      <c r="G2370" s="222"/>
      <c r="H2370" s="250">
        <v>91</v>
      </c>
      <c r="I2370" s="226"/>
      <c r="J2370" s="222"/>
      <c r="K2370" s="222"/>
      <c r="L2370" s="227"/>
      <c r="M2370" s="228"/>
      <c r="N2370" s="229"/>
      <c r="O2370" s="229"/>
      <c r="P2370" s="229"/>
      <c r="Q2370" s="229"/>
      <c r="R2370" s="229"/>
      <c r="S2370" s="229"/>
      <c r="T2370" s="230"/>
      <c r="AT2370" s="231" t="s">
        <v>171</v>
      </c>
      <c r="AU2370" s="231" t="s">
        <v>134</v>
      </c>
      <c r="AV2370" s="12" t="s">
        <v>133</v>
      </c>
      <c r="AW2370" s="12" t="s">
        <v>33</v>
      </c>
      <c r="AX2370" s="12" t="s">
        <v>78</v>
      </c>
      <c r="AY2370" s="231" t="s">
        <v>126</v>
      </c>
    </row>
    <row r="2371" spans="2:65" s="1" customFormat="1" ht="22.5" customHeight="1">
      <c r="B2371" s="41"/>
      <c r="C2371" s="193" t="s">
        <v>1748</v>
      </c>
      <c r="D2371" s="193" t="s">
        <v>129</v>
      </c>
      <c r="E2371" s="194" t="s">
        <v>3631</v>
      </c>
      <c r="F2371" s="195" t="s">
        <v>7938</v>
      </c>
      <c r="G2371" s="196" t="s">
        <v>489</v>
      </c>
      <c r="H2371" s="197">
        <v>60</v>
      </c>
      <c r="I2371" s="198"/>
      <c r="J2371" s="199">
        <f>ROUND(I2371*H2371,2)</f>
        <v>0</v>
      </c>
      <c r="K2371" s="195" t="s">
        <v>21</v>
      </c>
      <c r="L2371" s="61"/>
      <c r="M2371" s="200" t="s">
        <v>21</v>
      </c>
      <c r="N2371" s="201" t="s">
        <v>42</v>
      </c>
      <c r="O2371" s="42"/>
      <c r="P2371" s="202">
        <f>O2371*H2371</f>
        <v>0</v>
      </c>
      <c r="Q2371" s="202">
        <v>0</v>
      </c>
      <c r="R2371" s="202">
        <f>Q2371*H2371</f>
        <v>0</v>
      </c>
      <c r="S2371" s="202">
        <v>0</v>
      </c>
      <c r="T2371" s="203">
        <f>S2371*H2371</f>
        <v>0</v>
      </c>
      <c r="AR2371" s="24" t="s">
        <v>161</v>
      </c>
      <c r="AT2371" s="24" t="s">
        <v>129</v>
      </c>
      <c r="AU2371" s="24" t="s">
        <v>134</v>
      </c>
      <c r="AY2371" s="24" t="s">
        <v>126</v>
      </c>
      <c r="BE2371" s="204">
        <f>IF(N2371="základní",J2371,0)</f>
        <v>0</v>
      </c>
      <c r="BF2371" s="204">
        <f>IF(N2371="snížená",J2371,0)</f>
        <v>0</v>
      </c>
      <c r="BG2371" s="204">
        <f>IF(N2371="zákl. přenesená",J2371,0)</f>
        <v>0</v>
      </c>
      <c r="BH2371" s="204">
        <f>IF(N2371="sníž. přenesená",J2371,0)</f>
        <v>0</v>
      </c>
      <c r="BI2371" s="204">
        <f>IF(N2371="nulová",J2371,0)</f>
        <v>0</v>
      </c>
      <c r="BJ2371" s="24" t="s">
        <v>134</v>
      </c>
      <c r="BK2371" s="204">
        <f>ROUND(I2371*H2371,2)</f>
        <v>0</v>
      </c>
      <c r="BL2371" s="24" t="s">
        <v>161</v>
      </c>
      <c r="BM2371" s="24" t="s">
        <v>2716</v>
      </c>
    </row>
    <row r="2372" spans="2:65" s="1" customFormat="1" ht="13.5">
      <c r="B2372" s="41"/>
      <c r="C2372" s="63"/>
      <c r="D2372" s="208" t="s">
        <v>135</v>
      </c>
      <c r="E2372" s="63"/>
      <c r="F2372" s="209" t="s">
        <v>7938</v>
      </c>
      <c r="G2372" s="63"/>
      <c r="H2372" s="63"/>
      <c r="I2372" s="163"/>
      <c r="J2372" s="63"/>
      <c r="K2372" s="63"/>
      <c r="L2372" s="61"/>
      <c r="M2372" s="207"/>
      <c r="N2372" s="42"/>
      <c r="O2372" s="42"/>
      <c r="P2372" s="42"/>
      <c r="Q2372" s="42"/>
      <c r="R2372" s="42"/>
      <c r="S2372" s="42"/>
      <c r="T2372" s="78"/>
      <c r="AT2372" s="24" t="s">
        <v>135</v>
      </c>
      <c r="AU2372" s="24" t="s">
        <v>134</v>
      </c>
    </row>
    <row r="2373" spans="2:65" s="11" customFormat="1" ht="13.5">
      <c r="B2373" s="210"/>
      <c r="C2373" s="211"/>
      <c r="D2373" s="208" t="s">
        <v>171</v>
      </c>
      <c r="E2373" s="212" t="s">
        <v>21</v>
      </c>
      <c r="F2373" s="213" t="s">
        <v>7939</v>
      </c>
      <c r="G2373" s="211"/>
      <c r="H2373" s="214">
        <v>60</v>
      </c>
      <c r="I2373" s="215"/>
      <c r="J2373" s="211"/>
      <c r="K2373" s="211"/>
      <c r="L2373" s="216"/>
      <c r="M2373" s="217"/>
      <c r="N2373" s="218"/>
      <c r="O2373" s="218"/>
      <c r="P2373" s="218"/>
      <c r="Q2373" s="218"/>
      <c r="R2373" s="218"/>
      <c r="S2373" s="218"/>
      <c r="T2373" s="219"/>
      <c r="AT2373" s="220" t="s">
        <v>171</v>
      </c>
      <c r="AU2373" s="220" t="s">
        <v>134</v>
      </c>
      <c r="AV2373" s="11" t="s">
        <v>134</v>
      </c>
      <c r="AW2373" s="11" t="s">
        <v>33</v>
      </c>
      <c r="AX2373" s="11" t="s">
        <v>70</v>
      </c>
      <c r="AY2373" s="220" t="s">
        <v>126</v>
      </c>
    </row>
    <row r="2374" spans="2:65" s="12" customFormat="1" ht="13.5">
      <c r="B2374" s="221"/>
      <c r="C2374" s="222"/>
      <c r="D2374" s="205" t="s">
        <v>171</v>
      </c>
      <c r="E2374" s="248" t="s">
        <v>21</v>
      </c>
      <c r="F2374" s="249" t="s">
        <v>174</v>
      </c>
      <c r="G2374" s="222"/>
      <c r="H2374" s="250">
        <v>60</v>
      </c>
      <c r="I2374" s="226"/>
      <c r="J2374" s="222"/>
      <c r="K2374" s="222"/>
      <c r="L2374" s="227"/>
      <c r="M2374" s="228"/>
      <c r="N2374" s="229"/>
      <c r="O2374" s="229"/>
      <c r="P2374" s="229"/>
      <c r="Q2374" s="229"/>
      <c r="R2374" s="229"/>
      <c r="S2374" s="229"/>
      <c r="T2374" s="230"/>
      <c r="AT2374" s="231" t="s">
        <v>171</v>
      </c>
      <c r="AU2374" s="231" t="s">
        <v>134</v>
      </c>
      <c r="AV2374" s="12" t="s">
        <v>133</v>
      </c>
      <c r="AW2374" s="12" t="s">
        <v>33</v>
      </c>
      <c r="AX2374" s="12" t="s">
        <v>78</v>
      </c>
      <c r="AY2374" s="231" t="s">
        <v>126</v>
      </c>
    </row>
    <row r="2375" spans="2:65" s="1" customFormat="1" ht="22.5" customHeight="1">
      <c r="B2375" s="41"/>
      <c r="C2375" s="251" t="s">
        <v>2717</v>
      </c>
      <c r="D2375" s="251" t="s">
        <v>391</v>
      </c>
      <c r="E2375" s="252" t="s">
        <v>3636</v>
      </c>
      <c r="F2375" s="253" t="s">
        <v>7940</v>
      </c>
      <c r="G2375" s="254" t="s">
        <v>489</v>
      </c>
      <c r="H2375" s="255">
        <v>60</v>
      </c>
      <c r="I2375" s="256"/>
      <c r="J2375" s="257">
        <f>ROUND(I2375*H2375,2)</f>
        <v>0</v>
      </c>
      <c r="K2375" s="253" t="s">
        <v>21</v>
      </c>
      <c r="L2375" s="258"/>
      <c r="M2375" s="259" t="s">
        <v>21</v>
      </c>
      <c r="N2375" s="260" t="s">
        <v>42</v>
      </c>
      <c r="O2375" s="42"/>
      <c r="P2375" s="202">
        <f>O2375*H2375</f>
        <v>0</v>
      </c>
      <c r="Q2375" s="202">
        <v>0</v>
      </c>
      <c r="R2375" s="202">
        <f>Q2375*H2375</f>
        <v>0</v>
      </c>
      <c r="S2375" s="202">
        <v>0</v>
      </c>
      <c r="T2375" s="203">
        <f>S2375*H2375</f>
        <v>0</v>
      </c>
      <c r="AR2375" s="24" t="s">
        <v>361</v>
      </c>
      <c r="AT2375" s="24" t="s">
        <v>391</v>
      </c>
      <c r="AU2375" s="24" t="s">
        <v>134</v>
      </c>
      <c r="AY2375" s="24" t="s">
        <v>126</v>
      </c>
      <c r="BE2375" s="204">
        <f>IF(N2375="základní",J2375,0)</f>
        <v>0</v>
      </c>
      <c r="BF2375" s="204">
        <f>IF(N2375="snížená",J2375,0)</f>
        <v>0</v>
      </c>
      <c r="BG2375" s="204">
        <f>IF(N2375="zákl. přenesená",J2375,0)</f>
        <v>0</v>
      </c>
      <c r="BH2375" s="204">
        <f>IF(N2375="sníž. přenesená",J2375,0)</f>
        <v>0</v>
      </c>
      <c r="BI2375" s="204">
        <f>IF(N2375="nulová",J2375,0)</f>
        <v>0</v>
      </c>
      <c r="BJ2375" s="24" t="s">
        <v>134</v>
      </c>
      <c r="BK2375" s="204">
        <f>ROUND(I2375*H2375,2)</f>
        <v>0</v>
      </c>
      <c r="BL2375" s="24" t="s">
        <v>161</v>
      </c>
      <c r="BM2375" s="24" t="s">
        <v>2720</v>
      </c>
    </row>
    <row r="2376" spans="2:65" s="1" customFormat="1" ht="13.5">
      <c r="B2376" s="41"/>
      <c r="C2376" s="63"/>
      <c r="D2376" s="205" t="s">
        <v>135</v>
      </c>
      <c r="E2376" s="63"/>
      <c r="F2376" s="206" t="s">
        <v>7940</v>
      </c>
      <c r="G2376" s="63"/>
      <c r="H2376" s="63"/>
      <c r="I2376" s="163"/>
      <c r="J2376" s="63"/>
      <c r="K2376" s="63"/>
      <c r="L2376" s="61"/>
      <c r="M2376" s="207"/>
      <c r="N2376" s="42"/>
      <c r="O2376" s="42"/>
      <c r="P2376" s="42"/>
      <c r="Q2376" s="42"/>
      <c r="R2376" s="42"/>
      <c r="S2376" s="42"/>
      <c r="T2376" s="78"/>
      <c r="AT2376" s="24" t="s">
        <v>135</v>
      </c>
      <c r="AU2376" s="24" t="s">
        <v>134</v>
      </c>
    </row>
    <row r="2377" spans="2:65" s="1" customFormat="1" ht="22.5" customHeight="1">
      <c r="B2377" s="41"/>
      <c r="C2377" s="193" t="s">
        <v>1752</v>
      </c>
      <c r="D2377" s="193" t="s">
        <v>129</v>
      </c>
      <c r="E2377" s="194" t="s">
        <v>7941</v>
      </c>
      <c r="F2377" s="195" t="s">
        <v>7942</v>
      </c>
      <c r="G2377" s="196" t="s">
        <v>489</v>
      </c>
      <c r="H2377" s="197">
        <v>4</v>
      </c>
      <c r="I2377" s="198"/>
      <c r="J2377" s="199">
        <f>ROUND(I2377*H2377,2)</f>
        <v>0</v>
      </c>
      <c r="K2377" s="195" t="s">
        <v>21</v>
      </c>
      <c r="L2377" s="61"/>
      <c r="M2377" s="200" t="s">
        <v>21</v>
      </c>
      <c r="N2377" s="201" t="s">
        <v>42</v>
      </c>
      <c r="O2377" s="42"/>
      <c r="P2377" s="202">
        <f>O2377*H2377</f>
        <v>0</v>
      </c>
      <c r="Q2377" s="202">
        <v>0</v>
      </c>
      <c r="R2377" s="202">
        <f>Q2377*H2377</f>
        <v>0</v>
      </c>
      <c r="S2377" s="202">
        <v>0</v>
      </c>
      <c r="T2377" s="203">
        <f>S2377*H2377</f>
        <v>0</v>
      </c>
      <c r="AR2377" s="24" t="s">
        <v>161</v>
      </c>
      <c r="AT2377" s="24" t="s">
        <v>129</v>
      </c>
      <c r="AU2377" s="24" t="s">
        <v>134</v>
      </c>
      <c r="AY2377" s="24" t="s">
        <v>126</v>
      </c>
      <c r="BE2377" s="204">
        <f>IF(N2377="základní",J2377,0)</f>
        <v>0</v>
      </c>
      <c r="BF2377" s="204">
        <f>IF(N2377="snížená",J2377,0)</f>
        <v>0</v>
      </c>
      <c r="BG2377" s="204">
        <f>IF(N2377="zákl. přenesená",J2377,0)</f>
        <v>0</v>
      </c>
      <c r="BH2377" s="204">
        <f>IF(N2377="sníž. přenesená",J2377,0)</f>
        <v>0</v>
      </c>
      <c r="BI2377" s="204">
        <f>IF(N2377="nulová",J2377,0)</f>
        <v>0</v>
      </c>
      <c r="BJ2377" s="24" t="s">
        <v>134</v>
      </c>
      <c r="BK2377" s="204">
        <f>ROUND(I2377*H2377,2)</f>
        <v>0</v>
      </c>
      <c r="BL2377" s="24" t="s">
        <v>161</v>
      </c>
      <c r="BM2377" s="24" t="s">
        <v>2723</v>
      </c>
    </row>
    <row r="2378" spans="2:65" s="1" customFormat="1" ht="13.5">
      <c r="B2378" s="41"/>
      <c r="C2378" s="63"/>
      <c r="D2378" s="208" t="s">
        <v>135</v>
      </c>
      <c r="E2378" s="63"/>
      <c r="F2378" s="209" t="s">
        <v>7942</v>
      </c>
      <c r="G2378" s="63"/>
      <c r="H2378" s="63"/>
      <c r="I2378" s="163"/>
      <c r="J2378" s="63"/>
      <c r="K2378" s="63"/>
      <c r="L2378" s="61"/>
      <c r="M2378" s="207"/>
      <c r="N2378" s="42"/>
      <c r="O2378" s="42"/>
      <c r="P2378" s="42"/>
      <c r="Q2378" s="42"/>
      <c r="R2378" s="42"/>
      <c r="S2378" s="42"/>
      <c r="T2378" s="78"/>
      <c r="AT2378" s="24" t="s">
        <v>135</v>
      </c>
      <c r="AU2378" s="24" t="s">
        <v>134</v>
      </c>
    </row>
    <row r="2379" spans="2:65" s="11" customFormat="1" ht="13.5">
      <c r="B2379" s="210"/>
      <c r="C2379" s="211"/>
      <c r="D2379" s="208" t="s">
        <v>171</v>
      </c>
      <c r="E2379" s="212" t="s">
        <v>21</v>
      </c>
      <c r="F2379" s="213" t="s">
        <v>7943</v>
      </c>
      <c r="G2379" s="211"/>
      <c r="H2379" s="214">
        <v>4</v>
      </c>
      <c r="I2379" s="215"/>
      <c r="J2379" s="211"/>
      <c r="K2379" s="211"/>
      <c r="L2379" s="216"/>
      <c r="M2379" s="217"/>
      <c r="N2379" s="218"/>
      <c r="O2379" s="218"/>
      <c r="P2379" s="218"/>
      <c r="Q2379" s="218"/>
      <c r="R2379" s="218"/>
      <c r="S2379" s="218"/>
      <c r="T2379" s="219"/>
      <c r="AT2379" s="220" t="s">
        <v>171</v>
      </c>
      <c r="AU2379" s="220" t="s">
        <v>134</v>
      </c>
      <c r="AV2379" s="11" t="s">
        <v>134</v>
      </c>
      <c r="AW2379" s="11" t="s">
        <v>33</v>
      </c>
      <c r="AX2379" s="11" t="s">
        <v>70</v>
      </c>
      <c r="AY2379" s="220" t="s">
        <v>126</v>
      </c>
    </row>
    <row r="2380" spans="2:65" s="12" customFormat="1" ht="13.5">
      <c r="B2380" s="221"/>
      <c r="C2380" s="222"/>
      <c r="D2380" s="205" t="s">
        <v>171</v>
      </c>
      <c r="E2380" s="248" t="s">
        <v>21</v>
      </c>
      <c r="F2380" s="249" t="s">
        <v>174</v>
      </c>
      <c r="G2380" s="222"/>
      <c r="H2380" s="250">
        <v>4</v>
      </c>
      <c r="I2380" s="226"/>
      <c r="J2380" s="222"/>
      <c r="K2380" s="222"/>
      <c r="L2380" s="227"/>
      <c r="M2380" s="228"/>
      <c r="N2380" s="229"/>
      <c r="O2380" s="229"/>
      <c r="P2380" s="229"/>
      <c r="Q2380" s="229"/>
      <c r="R2380" s="229"/>
      <c r="S2380" s="229"/>
      <c r="T2380" s="230"/>
      <c r="AT2380" s="231" t="s">
        <v>171</v>
      </c>
      <c r="AU2380" s="231" t="s">
        <v>134</v>
      </c>
      <c r="AV2380" s="12" t="s">
        <v>133</v>
      </c>
      <c r="AW2380" s="12" t="s">
        <v>33</v>
      </c>
      <c r="AX2380" s="12" t="s">
        <v>78</v>
      </c>
      <c r="AY2380" s="231" t="s">
        <v>126</v>
      </c>
    </row>
    <row r="2381" spans="2:65" s="1" customFormat="1" ht="22.5" customHeight="1">
      <c r="B2381" s="41"/>
      <c r="C2381" s="251" t="s">
        <v>2725</v>
      </c>
      <c r="D2381" s="251" t="s">
        <v>391</v>
      </c>
      <c r="E2381" s="252" t="s">
        <v>7944</v>
      </c>
      <c r="F2381" s="253" t="s">
        <v>7945</v>
      </c>
      <c r="G2381" s="254" t="s">
        <v>489</v>
      </c>
      <c r="H2381" s="255">
        <v>4</v>
      </c>
      <c r="I2381" s="256"/>
      <c r="J2381" s="257">
        <f>ROUND(I2381*H2381,2)</f>
        <v>0</v>
      </c>
      <c r="K2381" s="253" t="s">
        <v>21</v>
      </c>
      <c r="L2381" s="258"/>
      <c r="M2381" s="259" t="s">
        <v>21</v>
      </c>
      <c r="N2381" s="260" t="s">
        <v>42</v>
      </c>
      <c r="O2381" s="42"/>
      <c r="P2381" s="202">
        <f>O2381*H2381</f>
        <v>0</v>
      </c>
      <c r="Q2381" s="202">
        <v>0</v>
      </c>
      <c r="R2381" s="202">
        <f>Q2381*H2381</f>
        <v>0</v>
      </c>
      <c r="S2381" s="202">
        <v>0</v>
      </c>
      <c r="T2381" s="203">
        <f>S2381*H2381</f>
        <v>0</v>
      </c>
      <c r="AR2381" s="24" t="s">
        <v>361</v>
      </c>
      <c r="AT2381" s="24" t="s">
        <v>391</v>
      </c>
      <c r="AU2381" s="24" t="s">
        <v>134</v>
      </c>
      <c r="AY2381" s="24" t="s">
        <v>126</v>
      </c>
      <c r="BE2381" s="204">
        <f>IF(N2381="základní",J2381,0)</f>
        <v>0</v>
      </c>
      <c r="BF2381" s="204">
        <f>IF(N2381="snížená",J2381,0)</f>
        <v>0</v>
      </c>
      <c r="BG2381" s="204">
        <f>IF(N2381="zákl. přenesená",J2381,0)</f>
        <v>0</v>
      </c>
      <c r="BH2381" s="204">
        <f>IF(N2381="sníž. přenesená",J2381,0)</f>
        <v>0</v>
      </c>
      <c r="BI2381" s="204">
        <f>IF(N2381="nulová",J2381,0)</f>
        <v>0</v>
      </c>
      <c r="BJ2381" s="24" t="s">
        <v>134</v>
      </c>
      <c r="BK2381" s="204">
        <f>ROUND(I2381*H2381,2)</f>
        <v>0</v>
      </c>
      <c r="BL2381" s="24" t="s">
        <v>161</v>
      </c>
      <c r="BM2381" s="24" t="s">
        <v>2728</v>
      </c>
    </row>
    <row r="2382" spans="2:65" s="1" customFormat="1" ht="13.5">
      <c r="B2382" s="41"/>
      <c r="C2382" s="63"/>
      <c r="D2382" s="205" t="s">
        <v>135</v>
      </c>
      <c r="E2382" s="63"/>
      <c r="F2382" s="206" t="s">
        <v>7945</v>
      </c>
      <c r="G2382" s="63"/>
      <c r="H2382" s="63"/>
      <c r="I2382" s="163"/>
      <c r="J2382" s="63"/>
      <c r="K2382" s="63"/>
      <c r="L2382" s="61"/>
      <c r="M2382" s="207"/>
      <c r="N2382" s="42"/>
      <c r="O2382" s="42"/>
      <c r="P2382" s="42"/>
      <c r="Q2382" s="42"/>
      <c r="R2382" s="42"/>
      <c r="S2382" s="42"/>
      <c r="T2382" s="78"/>
      <c r="AT2382" s="24" t="s">
        <v>135</v>
      </c>
      <c r="AU2382" s="24" t="s">
        <v>134</v>
      </c>
    </row>
    <row r="2383" spans="2:65" s="1" customFormat="1" ht="22.5" customHeight="1">
      <c r="B2383" s="41"/>
      <c r="C2383" s="193" t="s">
        <v>1756</v>
      </c>
      <c r="D2383" s="193" t="s">
        <v>129</v>
      </c>
      <c r="E2383" s="194" t="s">
        <v>7946</v>
      </c>
      <c r="F2383" s="195" t="s">
        <v>7947</v>
      </c>
      <c r="G2383" s="196" t="s">
        <v>489</v>
      </c>
      <c r="H2383" s="197">
        <v>20</v>
      </c>
      <c r="I2383" s="198"/>
      <c r="J2383" s="199">
        <f>ROUND(I2383*H2383,2)</f>
        <v>0</v>
      </c>
      <c r="K2383" s="195" t="s">
        <v>21</v>
      </c>
      <c r="L2383" s="61"/>
      <c r="M2383" s="200" t="s">
        <v>21</v>
      </c>
      <c r="N2383" s="201" t="s">
        <v>42</v>
      </c>
      <c r="O2383" s="42"/>
      <c r="P2383" s="202">
        <f>O2383*H2383</f>
        <v>0</v>
      </c>
      <c r="Q2383" s="202">
        <v>0</v>
      </c>
      <c r="R2383" s="202">
        <f>Q2383*H2383</f>
        <v>0</v>
      </c>
      <c r="S2383" s="202">
        <v>0</v>
      </c>
      <c r="T2383" s="203">
        <f>S2383*H2383</f>
        <v>0</v>
      </c>
      <c r="AR2383" s="24" t="s">
        <v>161</v>
      </c>
      <c r="AT2383" s="24" t="s">
        <v>129</v>
      </c>
      <c r="AU2383" s="24" t="s">
        <v>134</v>
      </c>
      <c r="AY2383" s="24" t="s">
        <v>126</v>
      </c>
      <c r="BE2383" s="204">
        <f>IF(N2383="základní",J2383,0)</f>
        <v>0</v>
      </c>
      <c r="BF2383" s="204">
        <f>IF(N2383="snížená",J2383,0)</f>
        <v>0</v>
      </c>
      <c r="BG2383" s="204">
        <f>IF(N2383="zákl. přenesená",J2383,0)</f>
        <v>0</v>
      </c>
      <c r="BH2383" s="204">
        <f>IF(N2383="sníž. přenesená",J2383,0)</f>
        <v>0</v>
      </c>
      <c r="BI2383" s="204">
        <f>IF(N2383="nulová",J2383,0)</f>
        <v>0</v>
      </c>
      <c r="BJ2383" s="24" t="s">
        <v>134</v>
      </c>
      <c r="BK2383" s="204">
        <f>ROUND(I2383*H2383,2)</f>
        <v>0</v>
      </c>
      <c r="BL2383" s="24" t="s">
        <v>161</v>
      </c>
      <c r="BM2383" s="24" t="s">
        <v>2732</v>
      </c>
    </row>
    <row r="2384" spans="2:65" s="1" customFormat="1" ht="13.5">
      <c r="B2384" s="41"/>
      <c r="C2384" s="63"/>
      <c r="D2384" s="208" t="s">
        <v>135</v>
      </c>
      <c r="E2384" s="63"/>
      <c r="F2384" s="209" t="s">
        <v>7947</v>
      </c>
      <c r="G2384" s="63"/>
      <c r="H2384" s="63"/>
      <c r="I2384" s="163"/>
      <c r="J2384" s="63"/>
      <c r="K2384" s="63"/>
      <c r="L2384" s="61"/>
      <c r="M2384" s="207"/>
      <c r="N2384" s="42"/>
      <c r="O2384" s="42"/>
      <c r="P2384" s="42"/>
      <c r="Q2384" s="42"/>
      <c r="R2384" s="42"/>
      <c r="S2384" s="42"/>
      <c r="T2384" s="78"/>
      <c r="AT2384" s="24" t="s">
        <v>135</v>
      </c>
      <c r="AU2384" s="24" t="s">
        <v>134</v>
      </c>
    </row>
    <row r="2385" spans="2:65" s="11" customFormat="1" ht="13.5">
      <c r="B2385" s="210"/>
      <c r="C2385" s="211"/>
      <c r="D2385" s="208" t="s">
        <v>171</v>
      </c>
      <c r="E2385" s="212" t="s">
        <v>21</v>
      </c>
      <c r="F2385" s="213" t="s">
        <v>7948</v>
      </c>
      <c r="G2385" s="211"/>
      <c r="H2385" s="214">
        <v>20</v>
      </c>
      <c r="I2385" s="215"/>
      <c r="J2385" s="211"/>
      <c r="K2385" s="211"/>
      <c r="L2385" s="216"/>
      <c r="M2385" s="217"/>
      <c r="N2385" s="218"/>
      <c r="O2385" s="218"/>
      <c r="P2385" s="218"/>
      <c r="Q2385" s="218"/>
      <c r="R2385" s="218"/>
      <c r="S2385" s="218"/>
      <c r="T2385" s="219"/>
      <c r="AT2385" s="220" t="s">
        <v>171</v>
      </c>
      <c r="AU2385" s="220" t="s">
        <v>134</v>
      </c>
      <c r="AV2385" s="11" t="s">
        <v>134</v>
      </c>
      <c r="AW2385" s="11" t="s">
        <v>33</v>
      </c>
      <c r="AX2385" s="11" t="s">
        <v>70</v>
      </c>
      <c r="AY2385" s="220" t="s">
        <v>126</v>
      </c>
    </row>
    <row r="2386" spans="2:65" s="12" customFormat="1" ht="13.5">
      <c r="B2386" s="221"/>
      <c r="C2386" s="222"/>
      <c r="D2386" s="205" t="s">
        <v>171</v>
      </c>
      <c r="E2386" s="248" t="s">
        <v>21</v>
      </c>
      <c r="F2386" s="249" t="s">
        <v>174</v>
      </c>
      <c r="G2386" s="222"/>
      <c r="H2386" s="250">
        <v>20</v>
      </c>
      <c r="I2386" s="226"/>
      <c r="J2386" s="222"/>
      <c r="K2386" s="222"/>
      <c r="L2386" s="227"/>
      <c r="M2386" s="228"/>
      <c r="N2386" s="229"/>
      <c r="O2386" s="229"/>
      <c r="P2386" s="229"/>
      <c r="Q2386" s="229"/>
      <c r="R2386" s="229"/>
      <c r="S2386" s="229"/>
      <c r="T2386" s="230"/>
      <c r="AT2386" s="231" t="s">
        <v>171</v>
      </c>
      <c r="AU2386" s="231" t="s">
        <v>134</v>
      </c>
      <c r="AV2386" s="12" t="s">
        <v>133</v>
      </c>
      <c r="AW2386" s="12" t="s">
        <v>33</v>
      </c>
      <c r="AX2386" s="12" t="s">
        <v>78</v>
      </c>
      <c r="AY2386" s="231" t="s">
        <v>126</v>
      </c>
    </row>
    <row r="2387" spans="2:65" s="1" customFormat="1" ht="22.5" customHeight="1">
      <c r="B2387" s="41"/>
      <c r="C2387" s="251" t="s">
        <v>2734</v>
      </c>
      <c r="D2387" s="251" t="s">
        <v>391</v>
      </c>
      <c r="E2387" s="252" t="s">
        <v>7949</v>
      </c>
      <c r="F2387" s="253" t="s">
        <v>7950</v>
      </c>
      <c r="G2387" s="254" t="s">
        <v>489</v>
      </c>
      <c r="H2387" s="255">
        <v>20</v>
      </c>
      <c r="I2387" s="256"/>
      <c r="J2387" s="257">
        <f>ROUND(I2387*H2387,2)</f>
        <v>0</v>
      </c>
      <c r="K2387" s="253" t="s">
        <v>21</v>
      </c>
      <c r="L2387" s="258"/>
      <c r="M2387" s="259" t="s">
        <v>21</v>
      </c>
      <c r="N2387" s="260" t="s">
        <v>42</v>
      </c>
      <c r="O2387" s="42"/>
      <c r="P2387" s="202">
        <f>O2387*H2387</f>
        <v>0</v>
      </c>
      <c r="Q2387" s="202">
        <v>0</v>
      </c>
      <c r="R2387" s="202">
        <f>Q2387*H2387</f>
        <v>0</v>
      </c>
      <c r="S2387" s="202">
        <v>0</v>
      </c>
      <c r="T2387" s="203">
        <f>S2387*H2387</f>
        <v>0</v>
      </c>
      <c r="AR2387" s="24" t="s">
        <v>361</v>
      </c>
      <c r="AT2387" s="24" t="s">
        <v>391</v>
      </c>
      <c r="AU2387" s="24" t="s">
        <v>134</v>
      </c>
      <c r="AY2387" s="24" t="s">
        <v>126</v>
      </c>
      <c r="BE2387" s="204">
        <f>IF(N2387="základní",J2387,0)</f>
        <v>0</v>
      </c>
      <c r="BF2387" s="204">
        <f>IF(N2387="snížená",J2387,0)</f>
        <v>0</v>
      </c>
      <c r="BG2387" s="204">
        <f>IF(N2387="zákl. přenesená",J2387,0)</f>
        <v>0</v>
      </c>
      <c r="BH2387" s="204">
        <f>IF(N2387="sníž. přenesená",J2387,0)</f>
        <v>0</v>
      </c>
      <c r="BI2387" s="204">
        <f>IF(N2387="nulová",J2387,0)</f>
        <v>0</v>
      </c>
      <c r="BJ2387" s="24" t="s">
        <v>134</v>
      </c>
      <c r="BK2387" s="204">
        <f>ROUND(I2387*H2387,2)</f>
        <v>0</v>
      </c>
      <c r="BL2387" s="24" t="s">
        <v>161</v>
      </c>
      <c r="BM2387" s="24" t="s">
        <v>2737</v>
      </c>
    </row>
    <row r="2388" spans="2:65" s="1" customFormat="1" ht="13.5">
      <c r="B2388" s="41"/>
      <c r="C2388" s="63"/>
      <c r="D2388" s="205" t="s">
        <v>135</v>
      </c>
      <c r="E2388" s="63"/>
      <c r="F2388" s="206" t="s">
        <v>7950</v>
      </c>
      <c r="G2388" s="63"/>
      <c r="H2388" s="63"/>
      <c r="I2388" s="163"/>
      <c r="J2388" s="63"/>
      <c r="K2388" s="63"/>
      <c r="L2388" s="61"/>
      <c r="M2388" s="207"/>
      <c r="N2388" s="42"/>
      <c r="O2388" s="42"/>
      <c r="P2388" s="42"/>
      <c r="Q2388" s="42"/>
      <c r="R2388" s="42"/>
      <c r="S2388" s="42"/>
      <c r="T2388" s="78"/>
      <c r="AT2388" s="24" t="s">
        <v>135</v>
      </c>
      <c r="AU2388" s="24" t="s">
        <v>134</v>
      </c>
    </row>
    <row r="2389" spans="2:65" s="1" customFormat="1" ht="22.5" customHeight="1">
      <c r="B2389" s="41"/>
      <c r="C2389" s="193" t="s">
        <v>1761</v>
      </c>
      <c r="D2389" s="193" t="s">
        <v>129</v>
      </c>
      <c r="E2389" s="194" t="s">
        <v>3646</v>
      </c>
      <c r="F2389" s="195" t="s">
        <v>3647</v>
      </c>
      <c r="G2389" s="196" t="s">
        <v>380</v>
      </c>
      <c r="H2389" s="197">
        <v>2.3660000000000001</v>
      </c>
      <c r="I2389" s="198"/>
      <c r="J2389" s="199">
        <f>ROUND(I2389*H2389,2)</f>
        <v>0</v>
      </c>
      <c r="K2389" s="195" t="s">
        <v>160</v>
      </c>
      <c r="L2389" s="61"/>
      <c r="M2389" s="200" t="s">
        <v>21</v>
      </c>
      <c r="N2389" s="201" t="s">
        <v>42</v>
      </c>
      <c r="O2389" s="42"/>
      <c r="P2389" s="202">
        <f>O2389*H2389</f>
        <v>0</v>
      </c>
      <c r="Q2389" s="202">
        <v>0</v>
      </c>
      <c r="R2389" s="202">
        <f>Q2389*H2389</f>
        <v>0</v>
      </c>
      <c r="S2389" s="202">
        <v>0</v>
      </c>
      <c r="T2389" s="203">
        <f>S2389*H2389</f>
        <v>0</v>
      </c>
      <c r="AR2389" s="24" t="s">
        <v>161</v>
      </c>
      <c r="AT2389" s="24" t="s">
        <v>129</v>
      </c>
      <c r="AU2389" s="24" t="s">
        <v>134</v>
      </c>
      <c r="AY2389" s="24" t="s">
        <v>126</v>
      </c>
      <c r="BE2389" s="204">
        <f>IF(N2389="základní",J2389,0)</f>
        <v>0</v>
      </c>
      <c r="BF2389" s="204">
        <f>IF(N2389="snížená",J2389,0)</f>
        <v>0</v>
      </c>
      <c r="BG2389" s="204">
        <f>IF(N2389="zákl. přenesená",J2389,0)</f>
        <v>0</v>
      </c>
      <c r="BH2389" s="204">
        <f>IF(N2389="sníž. přenesená",J2389,0)</f>
        <v>0</v>
      </c>
      <c r="BI2389" s="204">
        <f>IF(N2389="nulová",J2389,0)</f>
        <v>0</v>
      </c>
      <c r="BJ2389" s="24" t="s">
        <v>134</v>
      </c>
      <c r="BK2389" s="204">
        <f>ROUND(I2389*H2389,2)</f>
        <v>0</v>
      </c>
      <c r="BL2389" s="24" t="s">
        <v>161</v>
      </c>
      <c r="BM2389" s="24" t="s">
        <v>2740</v>
      </c>
    </row>
    <row r="2390" spans="2:65" s="1" customFormat="1" ht="27">
      <c r="B2390" s="41"/>
      <c r="C2390" s="63"/>
      <c r="D2390" s="208" t="s">
        <v>135</v>
      </c>
      <c r="E2390" s="63"/>
      <c r="F2390" s="209" t="s">
        <v>3649</v>
      </c>
      <c r="G2390" s="63"/>
      <c r="H2390" s="63"/>
      <c r="I2390" s="163"/>
      <c r="J2390" s="63"/>
      <c r="K2390" s="63"/>
      <c r="L2390" s="61"/>
      <c r="M2390" s="207"/>
      <c r="N2390" s="42"/>
      <c r="O2390" s="42"/>
      <c r="P2390" s="42"/>
      <c r="Q2390" s="42"/>
      <c r="R2390" s="42"/>
      <c r="S2390" s="42"/>
      <c r="T2390" s="78"/>
      <c r="AT2390" s="24" t="s">
        <v>135</v>
      </c>
      <c r="AU2390" s="24" t="s">
        <v>134</v>
      </c>
    </row>
    <row r="2391" spans="2:65" s="1" customFormat="1" ht="121.5">
      <c r="B2391" s="41"/>
      <c r="C2391" s="63"/>
      <c r="D2391" s="208" t="s">
        <v>299</v>
      </c>
      <c r="E2391" s="63"/>
      <c r="F2391" s="236" t="s">
        <v>3650</v>
      </c>
      <c r="G2391" s="63"/>
      <c r="H2391" s="63"/>
      <c r="I2391" s="163"/>
      <c r="J2391" s="63"/>
      <c r="K2391" s="63"/>
      <c r="L2391" s="61"/>
      <c r="M2391" s="207"/>
      <c r="N2391" s="42"/>
      <c r="O2391" s="42"/>
      <c r="P2391" s="42"/>
      <c r="Q2391" s="42"/>
      <c r="R2391" s="42"/>
      <c r="S2391" s="42"/>
      <c r="T2391" s="78"/>
      <c r="AT2391" s="24" t="s">
        <v>299</v>
      </c>
      <c r="AU2391" s="24" t="s">
        <v>134</v>
      </c>
    </row>
    <row r="2392" spans="2:65" s="10" customFormat="1" ht="29.85" customHeight="1">
      <c r="B2392" s="176"/>
      <c r="C2392" s="177"/>
      <c r="D2392" s="190" t="s">
        <v>69</v>
      </c>
      <c r="E2392" s="191" t="s">
        <v>3651</v>
      </c>
      <c r="F2392" s="191" t="s">
        <v>3652</v>
      </c>
      <c r="G2392" s="177"/>
      <c r="H2392" s="177"/>
      <c r="I2392" s="180"/>
      <c r="J2392" s="192">
        <f>BK2392</f>
        <v>0</v>
      </c>
      <c r="K2392" s="177"/>
      <c r="L2392" s="182"/>
      <c r="M2392" s="183"/>
      <c r="N2392" s="184"/>
      <c r="O2392" s="184"/>
      <c r="P2392" s="185">
        <f>SUM(P2393:P2397)</f>
        <v>0</v>
      </c>
      <c r="Q2392" s="184"/>
      <c r="R2392" s="185">
        <f>SUM(R2393:R2397)</f>
        <v>0</v>
      </c>
      <c r="S2392" s="184"/>
      <c r="T2392" s="186">
        <f>SUM(T2393:T2397)</f>
        <v>0</v>
      </c>
      <c r="AR2392" s="187" t="s">
        <v>134</v>
      </c>
      <c r="AT2392" s="188" t="s">
        <v>69</v>
      </c>
      <c r="AU2392" s="188" t="s">
        <v>78</v>
      </c>
      <c r="AY2392" s="187" t="s">
        <v>126</v>
      </c>
      <c r="BK2392" s="189">
        <f>SUM(BK2393:BK2397)</f>
        <v>0</v>
      </c>
    </row>
    <row r="2393" spans="2:65" s="1" customFormat="1" ht="22.5" customHeight="1">
      <c r="B2393" s="41"/>
      <c r="C2393" s="193" t="s">
        <v>2741</v>
      </c>
      <c r="D2393" s="193" t="s">
        <v>129</v>
      </c>
      <c r="E2393" s="194" t="s">
        <v>3654</v>
      </c>
      <c r="F2393" s="195" t="s">
        <v>7377</v>
      </c>
      <c r="G2393" s="196" t="s">
        <v>400</v>
      </c>
      <c r="H2393" s="197">
        <v>163.19999999999999</v>
      </c>
      <c r="I2393" s="198"/>
      <c r="J2393" s="199">
        <f>ROUND(I2393*H2393,2)</f>
        <v>0</v>
      </c>
      <c r="K2393" s="195" t="s">
        <v>21</v>
      </c>
      <c r="L2393" s="61"/>
      <c r="M2393" s="200" t="s">
        <v>21</v>
      </c>
      <c r="N2393" s="201" t="s">
        <v>42</v>
      </c>
      <c r="O2393" s="42"/>
      <c r="P2393" s="202">
        <f>O2393*H2393</f>
        <v>0</v>
      </c>
      <c r="Q2393" s="202">
        <v>0</v>
      </c>
      <c r="R2393" s="202">
        <f>Q2393*H2393</f>
        <v>0</v>
      </c>
      <c r="S2393" s="202">
        <v>0</v>
      </c>
      <c r="T2393" s="203">
        <f>S2393*H2393</f>
        <v>0</v>
      </c>
      <c r="AR2393" s="24" t="s">
        <v>161</v>
      </c>
      <c r="AT2393" s="24" t="s">
        <v>129</v>
      </c>
      <c r="AU2393" s="24" t="s">
        <v>134</v>
      </c>
      <c r="AY2393" s="24" t="s">
        <v>126</v>
      </c>
      <c r="BE2393" s="204">
        <f>IF(N2393="základní",J2393,0)</f>
        <v>0</v>
      </c>
      <c r="BF2393" s="204">
        <f>IF(N2393="snížená",J2393,0)</f>
        <v>0</v>
      </c>
      <c r="BG2393" s="204">
        <f>IF(N2393="zákl. přenesená",J2393,0)</f>
        <v>0</v>
      </c>
      <c r="BH2393" s="204">
        <f>IF(N2393="sníž. přenesená",J2393,0)</f>
        <v>0</v>
      </c>
      <c r="BI2393" s="204">
        <f>IF(N2393="nulová",J2393,0)</f>
        <v>0</v>
      </c>
      <c r="BJ2393" s="24" t="s">
        <v>134</v>
      </c>
      <c r="BK2393" s="204">
        <f>ROUND(I2393*H2393,2)</f>
        <v>0</v>
      </c>
      <c r="BL2393" s="24" t="s">
        <v>161</v>
      </c>
      <c r="BM2393" s="24" t="s">
        <v>2744</v>
      </c>
    </row>
    <row r="2394" spans="2:65" s="1" customFormat="1" ht="13.5">
      <c r="B2394" s="41"/>
      <c r="C2394" s="63"/>
      <c r="D2394" s="205" t="s">
        <v>135</v>
      </c>
      <c r="E2394" s="63"/>
      <c r="F2394" s="206" t="s">
        <v>3657</v>
      </c>
      <c r="G2394" s="63"/>
      <c r="H2394" s="63"/>
      <c r="I2394" s="163"/>
      <c r="J2394" s="63"/>
      <c r="K2394" s="63"/>
      <c r="L2394" s="61"/>
      <c r="M2394" s="207"/>
      <c r="N2394" s="42"/>
      <c r="O2394" s="42"/>
      <c r="P2394" s="42"/>
      <c r="Q2394" s="42"/>
      <c r="R2394" s="42"/>
      <c r="S2394" s="42"/>
      <c r="T2394" s="78"/>
      <c r="AT2394" s="24" t="s">
        <v>135</v>
      </c>
      <c r="AU2394" s="24" t="s">
        <v>134</v>
      </c>
    </row>
    <row r="2395" spans="2:65" s="1" customFormat="1" ht="22.5" customHeight="1">
      <c r="B2395" s="41"/>
      <c r="C2395" s="193" t="s">
        <v>1770</v>
      </c>
      <c r="D2395" s="193" t="s">
        <v>129</v>
      </c>
      <c r="E2395" s="194" t="s">
        <v>3658</v>
      </c>
      <c r="F2395" s="195" t="s">
        <v>3659</v>
      </c>
      <c r="G2395" s="196" t="s">
        <v>380</v>
      </c>
      <c r="H2395" s="197">
        <v>4.2000000000000003E-2</v>
      </c>
      <c r="I2395" s="198"/>
      <c r="J2395" s="199">
        <f>ROUND(I2395*H2395,2)</f>
        <v>0</v>
      </c>
      <c r="K2395" s="195" t="s">
        <v>160</v>
      </c>
      <c r="L2395" s="61"/>
      <c r="M2395" s="200" t="s">
        <v>21</v>
      </c>
      <c r="N2395" s="201" t="s">
        <v>42</v>
      </c>
      <c r="O2395" s="42"/>
      <c r="P2395" s="202">
        <f>O2395*H2395</f>
        <v>0</v>
      </c>
      <c r="Q2395" s="202">
        <v>0</v>
      </c>
      <c r="R2395" s="202">
        <f>Q2395*H2395</f>
        <v>0</v>
      </c>
      <c r="S2395" s="202">
        <v>0</v>
      </c>
      <c r="T2395" s="203">
        <f>S2395*H2395</f>
        <v>0</v>
      </c>
      <c r="AR2395" s="24" t="s">
        <v>161</v>
      </c>
      <c r="AT2395" s="24" t="s">
        <v>129</v>
      </c>
      <c r="AU2395" s="24" t="s">
        <v>134</v>
      </c>
      <c r="AY2395" s="24" t="s">
        <v>126</v>
      </c>
      <c r="BE2395" s="204">
        <f>IF(N2395="základní",J2395,0)</f>
        <v>0</v>
      </c>
      <c r="BF2395" s="204">
        <f>IF(N2395="snížená",J2395,0)</f>
        <v>0</v>
      </c>
      <c r="BG2395" s="204">
        <f>IF(N2395="zákl. přenesená",J2395,0)</f>
        <v>0</v>
      </c>
      <c r="BH2395" s="204">
        <f>IF(N2395="sníž. přenesená",J2395,0)</f>
        <v>0</v>
      </c>
      <c r="BI2395" s="204">
        <f>IF(N2395="nulová",J2395,0)</f>
        <v>0</v>
      </c>
      <c r="BJ2395" s="24" t="s">
        <v>134</v>
      </c>
      <c r="BK2395" s="204">
        <f>ROUND(I2395*H2395,2)</f>
        <v>0</v>
      </c>
      <c r="BL2395" s="24" t="s">
        <v>161</v>
      </c>
      <c r="BM2395" s="24" t="s">
        <v>2747</v>
      </c>
    </row>
    <row r="2396" spans="2:65" s="1" customFormat="1" ht="27">
      <c r="B2396" s="41"/>
      <c r="C2396" s="63"/>
      <c r="D2396" s="208" t="s">
        <v>135</v>
      </c>
      <c r="E2396" s="63"/>
      <c r="F2396" s="209" t="s">
        <v>3661</v>
      </c>
      <c r="G2396" s="63"/>
      <c r="H2396" s="63"/>
      <c r="I2396" s="163"/>
      <c r="J2396" s="63"/>
      <c r="K2396" s="63"/>
      <c r="L2396" s="61"/>
      <c r="M2396" s="207"/>
      <c r="N2396" s="42"/>
      <c r="O2396" s="42"/>
      <c r="P2396" s="42"/>
      <c r="Q2396" s="42"/>
      <c r="R2396" s="42"/>
      <c r="S2396" s="42"/>
      <c r="T2396" s="78"/>
      <c r="AT2396" s="24" t="s">
        <v>135</v>
      </c>
      <c r="AU2396" s="24" t="s">
        <v>134</v>
      </c>
    </row>
    <row r="2397" spans="2:65" s="1" customFormat="1" ht="121.5">
      <c r="B2397" s="41"/>
      <c r="C2397" s="63"/>
      <c r="D2397" s="208" t="s">
        <v>299</v>
      </c>
      <c r="E2397" s="63"/>
      <c r="F2397" s="236" t="s">
        <v>2231</v>
      </c>
      <c r="G2397" s="63"/>
      <c r="H2397" s="63"/>
      <c r="I2397" s="163"/>
      <c r="J2397" s="63"/>
      <c r="K2397" s="63"/>
      <c r="L2397" s="61"/>
      <c r="M2397" s="207"/>
      <c r="N2397" s="42"/>
      <c r="O2397" s="42"/>
      <c r="P2397" s="42"/>
      <c r="Q2397" s="42"/>
      <c r="R2397" s="42"/>
      <c r="S2397" s="42"/>
      <c r="T2397" s="78"/>
      <c r="AT2397" s="24" t="s">
        <v>299</v>
      </c>
      <c r="AU2397" s="24" t="s">
        <v>134</v>
      </c>
    </row>
    <row r="2398" spans="2:65" s="10" customFormat="1" ht="29.85" customHeight="1">
      <c r="B2398" s="176"/>
      <c r="C2398" s="177"/>
      <c r="D2398" s="190" t="s">
        <v>69</v>
      </c>
      <c r="E2398" s="191" t="s">
        <v>2420</v>
      </c>
      <c r="F2398" s="191" t="s">
        <v>3662</v>
      </c>
      <c r="G2398" s="177"/>
      <c r="H2398" s="177"/>
      <c r="I2398" s="180"/>
      <c r="J2398" s="192">
        <f>BK2398</f>
        <v>0</v>
      </c>
      <c r="K2398" s="177"/>
      <c r="L2398" s="182"/>
      <c r="M2398" s="183"/>
      <c r="N2398" s="184"/>
      <c r="O2398" s="184"/>
      <c r="P2398" s="185">
        <f>SUM(P2399:P2515)</f>
        <v>0</v>
      </c>
      <c r="Q2398" s="184"/>
      <c r="R2398" s="185">
        <f>SUM(R2399:R2515)</f>
        <v>0</v>
      </c>
      <c r="S2398" s="184"/>
      <c r="T2398" s="186">
        <f>SUM(T2399:T2515)</f>
        <v>0</v>
      </c>
      <c r="AR2398" s="187" t="s">
        <v>134</v>
      </c>
      <c r="AT2398" s="188" t="s">
        <v>69</v>
      </c>
      <c r="AU2398" s="188" t="s">
        <v>78</v>
      </c>
      <c r="AY2398" s="187" t="s">
        <v>126</v>
      </c>
      <c r="BK2398" s="189">
        <f>SUM(BK2399:BK2515)</f>
        <v>0</v>
      </c>
    </row>
    <row r="2399" spans="2:65" s="1" customFormat="1" ht="22.5" customHeight="1">
      <c r="B2399" s="41"/>
      <c r="C2399" s="193" t="s">
        <v>2748</v>
      </c>
      <c r="D2399" s="193" t="s">
        <v>129</v>
      </c>
      <c r="E2399" s="194" t="s">
        <v>7951</v>
      </c>
      <c r="F2399" s="195" t="s">
        <v>7952</v>
      </c>
      <c r="G2399" s="196" t="s">
        <v>489</v>
      </c>
      <c r="H2399" s="197">
        <v>1</v>
      </c>
      <c r="I2399" s="198"/>
      <c r="J2399" s="199">
        <f>ROUND(I2399*H2399,2)</f>
        <v>0</v>
      </c>
      <c r="K2399" s="195" t="s">
        <v>21</v>
      </c>
      <c r="L2399" s="61"/>
      <c r="M2399" s="200" t="s">
        <v>21</v>
      </c>
      <c r="N2399" s="201" t="s">
        <v>42</v>
      </c>
      <c r="O2399" s="42"/>
      <c r="P2399" s="202">
        <f>O2399*H2399</f>
        <v>0</v>
      </c>
      <c r="Q2399" s="202">
        <v>0</v>
      </c>
      <c r="R2399" s="202">
        <f>Q2399*H2399</f>
        <v>0</v>
      </c>
      <c r="S2399" s="202">
        <v>0</v>
      </c>
      <c r="T2399" s="203">
        <f>S2399*H2399</f>
        <v>0</v>
      </c>
      <c r="AR2399" s="24" t="s">
        <v>161</v>
      </c>
      <c r="AT2399" s="24" t="s">
        <v>129</v>
      </c>
      <c r="AU2399" s="24" t="s">
        <v>134</v>
      </c>
      <c r="AY2399" s="24" t="s">
        <v>126</v>
      </c>
      <c r="BE2399" s="204">
        <f>IF(N2399="základní",J2399,0)</f>
        <v>0</v>
      </c>
      <c r="BF2399" s="204">
        <f>IF(N2399="snížená",J2399,0)</f>
        <v>0</v>
      </c>
      <c r="BG2399" s="204">
        <f>IF(N2399="zákl. přenesená",J2399,0)</f>
        <v>0</v>
      </c>
      <c r="BH2399" s="204">
        <f>IF(N2399="sníž. přenesená",J2399,0)</f>
        <v>0</v>
      </c>
      <c r="BI2399" s="204">
        <f>IF(N2399="nulová",J2399,0)</f>
        <v>0</v>
      </c>
      <c r="BJ2399" s="24" t="s">
        <v>134</v>
      </c>
      <c r="BK2399" s="204">
        <f>ROUND(I2399*H2399,2)</f>
        <v>0</v>
      </c>
      <c r="BL2399" s="24" t="s">
        <v>161</v>
      </c>
      <c r="BM2399" s="24" t="s">
        <v>2751</v>
      </c>
    </row>
    <row r="2400" spans="2:65" s="1" customFormat="1" ht="13.5">
      <c r="B2400" s="41"/>
      <c r="C2400" s="63"/>
      <c r="D2400" s="205" t="s">
        <v>135</v>
      </c>
      <c r="E2400" s="63"/>
      <c r="F2400" s="206" t="s">
        <v>7952</v>
      </c>
      <c r="G2400" s="63"/>
      <c r="H2400" s="63"/>
      <c r="I2400" s="163"/>
      <c r="J2400" s="63"/>
      <c r="K2400" s="63"/>
      <c r="L2400" s="61"/>
      <c r="M2400" s="207"/>
      <c r="N2400" s="42"/>
      <c r="O2400" s="42"/>
      <c r="P2400" s="42"/>
      <c r="Q2400" s="42"/>
      <c r="R2400" s="42"/>
      <c r="S2400" s="42"/>
      <c r="T2400" s="78"/>
      <c r="AT2400" s="24" t="s">
        <v>135</v>
      </c>
      <c r="AU2400" s="24" t="s">
        <v>134</v>
      </c>
    </row>
    <row r="2401" spans="2:65" s="1" customFormat="1" ht="22.5" customHeight="1">
      <c r="B2401" s="41"/>
      <c r="C2401" s="193" t="s">
        <v>1774</v>
      </c>
      <c r="D2401" s="193" t="s">
        <v>129</v>
      </c>
      <c r="E2401" s="194" t="s">
        <v>7953</v>
      </c>
      <c r="F2401" s="195" t="s">
        <v>7954</v>
      </c>
      <c r="G2401" s="196" t="s">
        <v>400</v>
      </c>
      <c r="H2401" s="197">
        <v>95.947999999999993</v>
      </c>
      <c r="I2401" s="198"/>
      <c r="J2401" s="199">
        <f>ROUND(I2401*H2401,2)</f>
        <v>0</v>
      </c>
      <c r="K2401" s="195" t="s">
        <v>160</v>
      </c>
      <c r="L2401" s="61"/>
      <c r="M2401" s="200" t="s">
        <v>21</v>
      </c>
      <c r="N2401" s="201" t="s">
        <v>42</v>
      </c>
      <c r="O2401" s="42"/>
      <c r="P2401" s="202">
        <f>O2401*H2401</f>
        <v>0</v>
      </c>
      <c r="Q2401" s="202">
        <v>0</v>
      </c>
      <c r="R2401" s="202">
        <f>Q2401*H2401</f>
        <v>0</v>
      </c>
      <c r="S2401" s="202">
        <v>0</v>
      </c>
      <c r="T2401" s="203">
        <f>S2401*H2401</f>
        <v>0</v>
      </c>
      <c r="AR2401" s="24" t="s">
        <v>161</v>
      </c>
      <c r="AT2401" s="24" t="s">
        <v>129</v>
      </c>
      <c r="AU2401" s="24" t="s">
        <v>134</v>
      </c>
      <c r="AY2401" s="24" t="s">
        <v>126</v>
      </c>
      <c r="BE2401" s="204">
        <f>IF(N2401="základní",J2401,0)</f>
        <v>0</v>
      </c>
      <c r="BF2401" s="204">
        <f>IF(N2401="snížená",J2401,0)</f>
        <v>0</v>
      </c>
      <c r="BG2401" s="204">
        <f>IF(N2401="zákl. přenesená",J2401,0)</f>
        <v>0</v>
      </c>
      <c r="BH2401" s="204">
        <f>IF(N2401="sníž. přenesená",J2401,0)</f>
        <v>0</v>
      </c>
      <c r="BI2401" s="204">
        <f>IF(N2401="nulová",J2401,0)</f>
        <v>0</v>
      </c>
      <c r="BJ2401" s="24" t="s">
        <v>134</v>
      </c>
      <c r="BK2401" s="204">
        <f>ROUND(I2401*H2401,2)</f>
        <v>0</v>
      </c>
      <c r="BL2401" s="24" t="s">
        <v>161</v>
      </c>
      <c r="BM2401" s="24" t="s">
        <v>2754</v>
      </c>
    </row>
    <row r="2402" spans="2:65" s="1" customFormat="1" ht="13.5">
      <c r="B2402" s="41"/>
      <c r="C2402" s="63"/>
      <c r="D2402" s="208" t="s">
        <v>135</v>
      </c>
      <c r="E2402" s="63"/>
      <c r="F2402" s="209" t="s">
        <v>7955</v>
      </c>
      <c r="G2402" s="63"/>
      <c r="H2402" s="63"/>
      <c r="I2402" s="163"/>
      <c r="J2402" s="63"/>
      <c r="K2402" s="63"/>
      <c r="L2402" s="61"/>
      <c r="M2402" s="207"/>
      <c r="N2402" s="42"/>
      <c r="O2402" s="42"/>
      <c r="P2402" s="42"/>
      <c r="Q2402" s="42"/>
      <c r="R2402" s="42"/>
      <c r="S2402" s="42"/>
      <c r="T2402" s="78"/>
      <c r="AT2402" s="24" t="s">
        <v>135</v>
      </c>
      <c r="AU2402" s="24" t="s">
        <v>134</v>
      </c>
    </row>
    <row r="2403" spans="2:65" s="1" customFormat="1" ht="40.5">
      <c r="B2403" s="41"/>
      <c r="C2403" s="63"/>
      <c r="D2403" s="208" t="s">
        <v>299</v>
      </c>
      <c r="E2403" s="63"/>
      <c r="F2403" s="236" t="s">
        <v>7956</v>
      </c>
      <c r="G2403" s="63"/>
      <c r="H2403" s="63"/>
      <c r="I2403" s="163"/>
      <c r="J2403" s="63"/>
      <c r="K2403" s="63"/>
      <c r="L2403" s="61"/>
      <c r="M2403" s="207"/>
      <c r="N2403" s="42"/>
      <c r="O2403" s="42"/>
      <c r="P2403" s="42"/>
      <c r="Q2403" s="42"/>
      <c r="R2403" s="42"/>
      <c r="S2403" s="42"/>
      <c r="T2403" s="78"/>
      <c r="AT2403" s="24" t="s">
        <v>299</v>
      </c>
      <c r="AU2403" s="24" t="s">
        <v>134</v>
      </c>
    </row>
    <row r="2404" spans="2:65" s="11" customFormat="1" ht="13.5">
      <c r="B2404" s="210"/>
      <c r="C2404" s="211"/>
      <c r="D2404" s="208" t="s">
        <v>171</v>
      </c>
      <c r="E2404" s="212" t="s">
        <v>21</v>
      </c>
      <c r="F2404" s="213" t="s">
        <v>7957</v>
      </c>
      <c r="G2404" s="211"/>
      <c r="H2404" s="214">
        <v>14.798</v>
      </c>
      <c r="I2404" s="215"/>
      <c r="J2404" s="211"/>
      <c r="K2404" s="211"/>
      <c r="L2404" s="216"/>
      <c r="M2404" s="217"/>
      <c r="N2404" s="218"/>
      <c r="O2404" s="218"/>
      <c r="P2404" s="218"/>
      <c r="Q2404" s="218"/>
      <c r="R2404" s="218"/>
      <c r="S2404" s="218"/>
      <c r="T2404" s="219"/>
      <c r="AT2404" s="220" t="s">
        <v>171</v>
      </c>
      <c r="AU2404" s="220" t="s">
        <v>134</v>
      </c>
      <c r="AV2404" s="11" t="s">
        <v>134</v>
      </c>
      <c r="AW2404" s="11" t="s">
        <v>33</v>
      </c>
      <c r="AX2404" s="11" t="s">
        <v>70</v>
      </c>
      <c r="AY2404" s="220" t="s">
        <v>126</v>
      </c>
    </row>
    <row r="2405" spans="2:65" s="11" customFormat="1" ht="13.5">
      <c r="B2405" s="210"/>
      <c r="C2405" s="211"/>
      <c r="D2405" s="208" t="s">
        <v>171</v>
      </c>
      <c r="E2405" s="212" t="s">
        <v>21</v>
      </c>
      <c r="F2405" s="213" t="s">
        <v>7958</v>
      </c>
      <c r="G2405" s="211"/>
      <c r="H2405" s="214">
        <v>7.399</v>
      </c>
      <c r="I2405" s="215"/>
      <c r="J2405" s="211"/>
      <c r="K2405" s="211"/>
      <c r="L2405" s="216"/>
      <c r="M2405" s="217"/>
      <c r="N2405" s="218"/>
      <c r="O2405" s="218"/>
      <c r="P2405" s="218"/>
      <c r="Q2405" s="218"/>
      <c r="R2405" s="218"/>
      <c r="S2405" s="218"/>
      <c r="T2405" s="219"/>
      <c r="AT2405" s="220" t="s">
        <v>171</v>
      </c>
      <c r="AU2405" s="220" t="s">
        <v>134</v>
      </c>
      <c r="AV2405" s="11" t="s">
        <v>134</v>
      </c>
      <c r="AW2405" s="11" t="s">
        <v>33</v>
      </c>
      <c r="AX2405" s="11" t="s">
        <v>70</v>
      </c>
      <c r="AY2405" s="220" t="s">
        <v>126</v>
      </c>
    </row>
    <row r="2406" spans="2:65" s="11" customFormat="1" ht="13.5">
      <c r="B2406" s="210"/>
      <c r="C2406" s="211"/>
      <c r="D2406" s="208" t="s">
        <v>171</v>
      </c>
      <c r="E2406" s="212" t="s">
        <v>21</v>
      </c>
      <c r="F2406" s="213" t="s">
        <v>7959</v>
      </c>
      <c r="G2406" s="211"/>
      <c r="H2406" s="214">
        <v>48.411000000000001</v>
      </c>
      <c r="I2406" s="215"/>
      <c r="J2406" s="211"/>
      <c r="K2406" s="211"/>
      <c r="L2406" s="216"/>
      <c r="M2406" s="217"/>
      <c r="N2406" s="218"/>
      <c r="O2406" s="218"/>
      <c r="P2406" s="218"/>
      <c r="Q2406" s="218"/>
      <c r="R2406" s="218"/>
      <c r="S2406" s="218"/>
      <c r="T2406" s="219"/>
      <c r="AT2406" s="220" t="s">
        <v>171</v>
      </c>
      <c r="AU2406" s="220" t="s">
        <v>134</v>
      </c>
      <c r="AV2406" s="11" t="s">
        <v>134</v>
      </c>
      <c r="AW2406" s="11" t="s">
        <v>33</v>
      </c>
      <c r="AX2406" s="11" t="s">
        <v>70</v>
      </c>
      <c r="AY2406" s="220" t="s">
        <v>126</v>
      </c>
    </row>
    <row r="2407" spans="2:65" s="11" customFormat="1" ht="13.5">
      <c r="B2407" s="210"/>
      <c r="C2407" s="211"/>
      <c r="D2407" s="208" t="s">
        <v>171</v>
      </c>
      <c r="E2407" s="212" t="s">
        <v>21</v>
      </c>
      <c r="F2407" s="213" t="s">
        <v>7960</v>
      </c>
      <c r="G2407" s="211"/>
      <c r="H2407" s="214">
        <v>25.34</v>
      </c>
      <c r="I2407" s="215"/>
      <c r="J2407" s="211"/>
      <c r="K2407" s="211"/>
      <c r="L2407" s="216"/>
      <c r="M2407" s="217"/>
      <c r="N2407" s="218"/>
      <c r="O2407" s="218"/>
      <c r="P2407" s="218"/>
      <c r="Q2407" s="218"/>
      <c r="R2407" s="218"/>
      <c r="S2407" s="218"/>
      <c r="T2407" s="219"/>
      <c r="AT2407" s="220" t="s">
        <v>171</v>
      </c>
      <c r="AU2407" s="220" t="s">
        <v>134</v>
      </c>
      <c r="AV2407" s="11" t="s">
        <v>134</v>
      </c>
      <c r="AW2407" s="11" t="s">
        <v>33</v>
      </c>
      <c r="AX2407" s="11" t="s">
        <v>70</v>
      </c>
      <c r="AY2407" s="220" t="s">
        <v>126</v>
      </c>
    </row>
    <row r="2408" spans="2:65" s="12" customFormat="1" ht="13.5">
      <c r="B2408" s="221"/>
      <c r="C2408" s="222"/>
      <c r="D2408" s="205" t="s">
        <v>171</v>
      </c>
      <c r="E2408" s="248" t="s">
        <v>21</v>
      </c>
      <c r="F2408" s="249" t="s">
        <v>174</v>
      </c>
      <c r="G2408" s="222"/>
      <c r="H2408" s="250">
        <v>95.947999999999993</v>
      </c>
      <c r="I2408" s="226"/>
      <c r="J2408" s="222"/>
      <c r="K2408" s="222"/>
      <c r="L2408" s="227"/>
      <c r="M2408" s="228"/>
      <c r="N2408" s="229"/>
      <c r="O2408" s="229"/>
      <c r="P2408" s="229"/>
      <c r="Q2408" s="229"/>
      <c r="R2408" s="229"/>
      <c r="S2408" s="229"/>
      <c r="T2408" s="230"/>
      <c r="AT2408" s="231" t="s">
        <v>171</v>
      </c>
      <c r="AU2408" s="231" t="s">
        <v>134</v>
      </c>
      <c r="AV2408" s="12" t="s">
        <v>133</v>
      </c>
      <c r="AW2408" s="12" t="s">
        <v>33</v>
      </c>
      <c r="AX2408" s="12" t="s">
        <v>78</v>
      </c>
      <c r="AY2408" s="231" t="s">
        <v>126</v>
      </c>
    </row>
    <row r="2409" spans="2:65" s="1" customFormat="1" ht="22.5" customHeight="1">
      <c r="B2409" s="41"/>
      <c r="C2409" s="193" t="s">
        <v>2756</v>
      </c>
      <c r="D2409" s="193" t="s">
        <v>129</v>
      </c>
      <c r="E2409" s="194" t="s">
        <v>3664</v>
      </c>
      <c r="F2409" s="195" t="s">
        <v>3665</v>
      </c>
      <c r="G2409" s="196" t="s">
        <v>489</v>
      </c>
      <c r="H2409" s="197">
        <v>1</v>
      </c>
      <c r="I2409" s="198"/>
      <c r="J2409" s="199">
        <f>ROUND(I2409*H2409,2)</f>
        <v>0</v>
      </c>
      <c r="K2409" s="195" t="s">
        <v>160</v>
      </c>
      <c r="L2409" s="61"/>
      <c r="M2409" s="200" t="s">
        <v>21</v>
      </c>
      <c r="N2409" s="201" t="s">
        <v>42</v>
      </c>
      <c r="O2409" s="42"/>
      <c r="P2409" s="202">
        <f>O2409*H2409</f>
        <v>0</v>
      </c>
      <c r="Q2409" s="202">
        <v>0</v>
      </c>
      <c r="R2409" s="202">
        <f>Q2409*H2409</f>
        <v>0</v>
      </c>
      <c r="S2409" s="202">
        <v>0</v>
      </c>
      <c r="T2409" s="203">
        <f>S2409*H2409</f>
        <v>0</v>
      </c>
      <c r="AR2409" s="24" t="s">
        <v>161</v>
      </c>
      <c r="AT2409" s="24" t="s">
        <v>129</v>
      </c>
      <c r="AU2409" s="24" t="s">
        <v>134</v>
      </c>
      <c r="AY2409" s="24" t="s">
        <v>126</v>
      </c>
      <c r="BE2409" s="204">
        <f>IF(N2409="základní",J2409,0)</f>
        <v>0</v>
      </c>
      <c r="BF2409" s="204">
        <f>IF(N2409="snížená",J2409,0)</f>
        <v>0</v>
      </c>
      <c r="BG2409" s="204">
        <f>IF(N2409="zákl. přenesená",J2409,0)</f>
        <v>0</v>
      </c>
      <c r="BH2409" s="204">
        <f>IF(N2409="sníž. přenesená",J2409,0)</f>
        <v>0</v>
      </c>
      <c r="BI2409" s="204">
        <f>IF(N2409="nulová",J2409,0)</f>
        <v>0</v>
      </c>
      <c r="BJ2409" s="24" t="s">
        <v>134</v>
      </c>
      <c r="BK2409" s="204">
        <f>ROUND(I2409*H2409,2)</f>
        <v>0</v>
      </c>
      <c r="BL2409" s="24" t="s">
        <v>161</v>
      </c>
      <c r="BM2409" s="24" t="s">
        <v>2759</v>
      </c>
    </row>
    <row r="2410" spans="2:65" s="1" customFormat="1" ht="13.5">
      <c r="B2410" s="41"/>
      <c r="C2410" s="63"/>
      <c r="D2410" s="208" t="s">
        <v>135</v>
      </c>
      <c r="E2410" s="63"/>
      <c r="F2410" s="209" t="s">
        <v>3667</v>
      </c>
      <c r="G2410" s="63"/>
      <c r="H2410" s="63"/>
      <c r="I2410" s="163"/>
      <c r="J2410" s="63"/>
      <c r="K2410" s="63"/>
      <c r="L2410" s="61"/>
      <c r="M2410" s="207"/>
      <c r="N2410" s="42"/>
      <c r="O2410" s="42"/>
      <c r="P2410" s="42"/>
      <c r="Q2410" s="42"/>
      <c r="R2410" s="42"/>
      <c r="S2410" s="42"/>
      <c r="T2410" s="78"/>
      <c r="AT2410" s="24" t="s">
        <v>135</v>
      </c>
      <c r="AU2410" s="24" t="s">
        <v>134</v>
      </c>
    </row>
    <row r="2411" spans="2:65" s="1" customFormat="1" ht="54">
      <c r="B2411" s="41"/>
      <c r="C2411" s="63"/>
      <c r="D2411" s="205" t="s">
        <v>299</v>
      </c>
      <c r="E2411" s="63"/>
      <c r="F2411" s="235" t="s">
        <v>3668</v>
      </c>
      <c r="G2411" s="63"/>
      <c r="H2411" s="63"/>
      <c r="I2411" s="163"/>
      <c r="J2411" s="63"/>
      <c r="K2411" s="63"/>
      <c r="L2411" s="61"/>
      <c r="M2411" s="207"/>
      <c r="N2411" s="42"/>
      <c r="O2411" s="42"/>
      <c r="P2411" s="42"/>
      <c r="Q2411" s="42"/>
      <c r="R2411" s="42"/>
      <c r="S2411" s="42"/>
      <c r="T2411" s="78"/>
      <c r="AT2411" s="24" t="s">
        <v>299</v>
      </c>
      <c r="AU2411" s="24" t="s">
        <v>134</v>
      </c>
    </row>
    <row r="2412" spans="2:65" s="1" customFormat="1" ht="31.5" customHeight="1">
      <c r="B2412" s="41"/>
      <c r="C2412" s="251" t="s">
        <v>1782</v>
      </c>
      <c r="D2412" s="251" t="s">
        <v>391</v>
      </c>
      <c r="E2412" s="252" t="s">
        <v>7961</v>
      </c>
      <c r="F2412" s="253" t="s">
        <v>7962</v>
      </c>
      <c r="G2412" s="254" t="s">
        <v>489</v>
      </c>
      <c r="H2412" s="255">
        <v>1</v>
      </c>
      <c r="I2412" s="256"/>
      <c r="J2412" s="257">
        <f>ROUND(I2412*H2412,2)</f>
        <v>0</v>
      </c>
      <c r="K2412" s="253" t="s">
        <v>21</v>
      </c>
      <c r="L2412" s="258"/>
      <c r="M2412" s="259" t="s">
        <v>21</v>
      </c>
      <c r="N2412" s="260" t="s">
        <v>42</v>
      </c>
      <c r="O2412" s="42"/>
      <c r="P2412" s="202">
        <f>O2412*H2412</f>
        <v>0</v>
      </c>
      <c r="Q2412" s="202">
        <v>0</v>
      </c>
      <c r="R2412" s="202">
        <f>Q2412*H2412</f>
        <v>0</v>
      </c>
      <c r="S2412" s="202">
        <v>0</v>
      </c>
      <c r="T2412" s="203">
        <f>S2412*H2412</f>
        <v>0</v>
      </c>
      <c r="AR2412" s="24" t="s">
        <v>361</v>
      </c>
      <c r="AT2412" s="24" t="s">
        <v>391</v>
      </c>
      <c r="AU2412" s="24" t="s">
        <v>134</v>
      </c>
      <c r="AY2412" s="24" t="s">
        <v>126</v>
      </c>
      <c r="BE2412" s="204">
        <f>IF(N2412="základní",J2412,0)</f>
        <v>0</v>
      </c>
      <c r="BF2412" s="204">
        <f>IF(N2412="snížená",J2412,0)</f>
        <v>0</v>
      </c>
      <c r="BG2412" s="204">
        <f>IF(N2412="zákl. přenesená",J2412,0)</f>
        <v>0</v>
      </c>
      <c r="BH2412" s="204">
        <f>IF(N2412="sníž. přenesená",J2412,0)</f>
        <v>0</v>
      </c>
      <c r="BI2412" s="204">
        <f>IF(N2412="nulová",J2412,0)</f>
        <v>0</v>
      </c>
      <c r="BJ2412" s="24" t="s">
        <v>134</v>
      </c>
      <c r="BK2412" s="204">
        <f>ROUND(I2412*H2412,2)</f>
        <v>0</v>
      </c>
      <c r="BL2412" s="24" t="s">
        <v>161</v>
      </c>
      <c r="BM2412" s="24" t="s">
        <v>2763</v>
      </c>
    </row>
    <row r="2413" spans="2:65" s="1" customFormat="1" ht="13.5">
      <c r="B2413" s="41"/>
      <c r="C2413" s="63"/>
      <c r="D2413" s="205" t="s">
        <v>135</v>
      </c>
      <c r="E2413" s="63"/>
      <c r="F2413" s="206" t="s">
        <v>7963</v>
      </c>
      <c r="G2413" s="63"/>
      <c r="H2413" s="63"/>
      <c r="I2413" s="163"/>
      <c r="J2413" s="63"/>
      <c r="K2413" s="63"/>
      <c r="L2413" s="61"/>
      <c r="M2413" s="207"/>
      <c r="N2413" s="42"/>
      <c r="O2413" s="42"/>
      <c r="P2413" s="42"/>
      <c r="Q2413" s="42"/>
      <c r="R2413" s="42"/>
      <c r="S2413" s="42"/>
      <c r="T2413" s="78"/>
      <c r="AT2413" s="24" t="s">
        <v>135</v>
      </c>
      <c r="AU2413" s="24" t="s">
        <v>134</v>
      </c>
    </row>
    <row r="2414" spans="2:65" s="1" customFormat="1" ht="31.5" customHeight="1">
      <c r="B2414" s="41"/>
      <c r="C2414" s="193" t="s">
        <v>2767</v>
      </c>
      <c r="D2414" s="193" t="s">
        <v>129</v>
      </c>
      <c r="E2414" s="194" t="s">
        <v>7964</v>
      </c>
      <c r="F2414" s="195" t="s">
        <v>7965</v>
      </c>
      <c r="G2414" s="196" t="s">
        <v>489</v>
      </c>
      <c r="H2414" s="197">
        <v>17</v>
      </c>
      <c r="I2414" s="198"/>
      <c r="J2414" s="199">
        <f>ROUND(I2414*H2414,2)</f>
        <v>0</v>
      </c>
      <c r="K2414" s="195" t="s">
        <v>160</v>
      </c>
      <c r="L2414" s="61"/>
      <c r="M2414" s="200" t="s">
        <v>21</v>
      </c>
      <c r="N2414" s="201" t="s">
        <v>42</v>
      </c>
      <c r="O2414" s="42"/>
      <c r="P2414" s="202">
        <f>O2414*H2414</f>
        <v>0</v>
      </c>
      <c r="Q2414" s="202">
        <v>0</v>
      </c>
      <c r="R2414" s="202">
        <f>Q2414*H2414</f>
        <v>0</v>
      </c>
      <c r="S2414" s="202">
        <v>0</v>
      </c>
      <c r="T2414" s="203">
        <f>S2414*H2414</f>
        <v>0</v>
      </c>
      <c r="AR2414" s="24" t="s">
        <v>161</v>
      </c>
      <c r="AT2414" s="24" t="s">
        <v>129</v>
      </c>
      <c r="AU2414" s="24" t="s">
        <v>134</v>
      </c>
      <c r="AY2414" s="24" t="s">
        <v>126</v>
      </c>
      <c r="BE2414" s="204">
        <f>IF(N2414="základní",J2414,0)</f>
        <v>0</v>
      </c>
      <c r="BF2414" s="204">
        <f>IF(N2414="snížená",J2414,0)</f>
        <v>0</v>
      </c>
      <c r="BG2414" s="204">
        <f>IF(N2414="zákl. přenesená",J2414,0)</f>
        <v>0</v>
      </c>
      <c r="BH2414" s="204">
        <f>IF(N2414="sníž. přenesená",J2414,0)</f>
        <v>0</v>
      </c>
      <c r="BI2414" s="204">
        <f>IF(N2414="nulová",J2414,0)</f>
        <v>0</v>
      </c>
      <c r="BJ2414" s="24" t="s">
        <v>134</v>
      </c>
      <c r="BK2414" s="204">
        <f>ROUND(I2414*H2414,2)</f>
        <v>0</v>
      </c>
      <c r="BL2414" s="24" t="s">
        <v>161</v>
      </c>
      <c r="BM2414" s="24" t="s">
        <v>2770</v>
      </c>
    </row>
    <row r="2415" spans="2:65" s="1" customFormat="1" ht="13.5">
      <c r="B2415" s="41"/>
      <c r="C2415" s="63"/>
      <c r="D2415" s="208" t="s">
        <v>135</v>
      </c>
      <c r="E2415" s="63"/>
      <c r="F2415" s="209" t="s">
        <v>7966</v>
      </c>
      <c r="G2415" s="63"/>
      <c r="H2415" s="63"/>
      <c r="I2415" s="163"/>
      <c r="J2415" s="63"/>
      <c r="K2415" s="63"/>
      <c r="L2415" s="61"/>
      <c r="M2415" s="207"/>
      <c r="N2415" s="42"/>
      <c r="O2415" s="42"/>
      <c r="P2415" s="42"/>
      <c r="Q2415" s="42"/>
      <c r="R2415" s="42"/>
      <c r="S2415" s="42"/>
      <c r="T2415" s="78"/>
      <c r="AT2415" s="24" t="s">
        <v>135</v>
      </c>
      <c r="AU2415" s="24" t="s">
        <v>134</v>
      </c>
    </row>
    <row r="2416" spans="2:65" s="11" customFormat="1" ht="13.5">
      <c r="B2416" s="210"/>
      <c r="C2416" s="211"/>
      <c r="D2416" s="208" t="s">
        <v>171</v>
      </c>
      <c r="E2416" s="212" t="s">
        <v>21</v>
      </c>
      <c r="F2416" s="213" t="s">
        <v>7967</v>
      </c>
      <c r="G2416" s="211"/>
      <c r="H2416" s="214">
        <v>1</v>
      </c>
      <c r="I2416" s="215"/>
      <c r="J2416" s="211"/>
      <c r="K2416" s="211"/>
      <c r="L2416" s="216"/>
      <c r="M2416" s="217"/>
      <c r="N2416" s="218"/>
      <c r="O2416" s="218"/>
      <c r="P2416" s="218"/>
      <c r="Q2416" s="218"/>
      <c r="R2416" s="218"/>
      <c r="S2416" s="218"/>
      <c r="T2416" s="219"/>
      <c r="AT2416" s="220" t="s">
        <v>171</v>
      </c>
      <c r="AU2416" s="220" t="s">
        <v>134</v>
      </c>
      <c r="AV2416" s="11" t="s">
        <v>134</v>
      </c>
      <c r="AW2416" s="11" t="s">
        <v>33</v>
      </c>
      <c r="AX2416" s="11" t="s">
        <v>70</v>
      </c>
      <c r="AY2416" s="220" t="s">
        <v>126</v>
      </c>
    </row>
    <row r="2417" spans="2:65" s="11" customFormat="1" ht="13.5">
      <c r="B2417" s="210"/>
      <c r="C2417" s="211"/>
      <c r="D2417" s="208" t="s">
        <v>171</v>
      </c>
      <c r="E2417" s="212" t="s">
        <v>21</v>
      </c>
      <c r="F2417" s="213" t="s">
        <v>6880</v>
      </c>
      <c r="G2417" s="211"/>
      <c r="H2417" s="214">
        <v>1</v>
      </c>
      <c r="I2417" s="215"/>
      <c r="J2417" s="211"/>
      <c r="K2417" s="211"/>
      <c r="L2417" s="216"/>
      <c r="M2417" s="217"/>
      <c r="N2417" s="218"/>
      <c r="O2417" s="218"/>
      <c r="P2417" s="218"/>
      <c r="Q2417" s="218"/>
      <c r="R2417" s="218"/>
      <c r="S2417" s="218"/>
      <c r="T2417" s="219"/>
      <c r="AT2417" s="220" t="s">
        <v>171</v>
      </c>
      <c r="AU2417" s="220" t="s">
        <v>134</v>
      </c>
      <c r="AV2417" s="11" t="s">
        <v>134</v>
      </c>
      <c r="AW2417" s="11" t="s">
        <v>33</v>
      </c>
      <c r="AX2417" s="11" t="s">
        <v>70</v>
      </c>
      <c r="AY2417" s="220" t="s">
        <v>126</v>
      </c>
    </row>
    <row r="2418" spans="2:65" s="11" customFormat="1" ht="13.5">
      <c r="B2418" s="210"/>
      <c r="C2418" s="211"/>
      <c r="D2418" s="208" t="s">
        <v>171</v>
      </c>
      <c r="E2418" s="212" t="s">
        <v>21</v>
      </c>
      <c r="F2418" s="213" t="s">
        <v>7968</v>
      </c>
      <c r="G2418" s="211"/>
      <c r="H2418" s="214">
        <v>3</v>
      </c>
      <c r="I2418" s="215"/>
      <c r="J2418" s="211"/>
      <c r="K2418" s="211"/>
      <c r="L2418" s="216"/>
      <c r="M2418" s="217"/>
      <c r="N2418" s="218"/>
      <c r="O2418" s="218"/>
      <c r="P2418" s="218"/>
      <c r="Q2418" s="218"/>
      <c r="R2418" s="218"/>
      <c r="S2418" s="218"/>
      <c r="T2418" s="219"/>
      <c r="AT2418" s="220" t="s">
        <v>171</v>
      </c>
      <c r="AU2418" s="220" t="s">
        <v>134</v>
      </c>
      <c r="AV2418" s="11" t="s">
        <v>134</v>
      </c>
      <c r="AW2418" s="11" t="s">
        <v>33</v>
      </c>
      <c r="AX2418" s="11" t="s">
        <v>70</v>
      </c>
      <c r="AY2418" s="220" t="s">
        <v>126</v>
      </c>
    </row>
    <row r="2419" spans="2:65" s="11" customFormat="1" ht="13.5">
      <c r="B2419" s="210"/>
      <c r="C2419" s="211"/>
      <c r="D2419" s="208" t="s">
        <v>171</v>
      </c>
      <c r="E2419" s="212" t="s">
        <v>21</v>
      </c>
      <c r="F2419" s="213" t="s">
        <v>7969</v>
      </c>
      <c r="G2419" s="211"/>
      <c r="H2419" s="214">
        <v>1</v>
      </c>
      <c r="I2419" s="215"/>
      <c r="J2419" s="211"/>
      <c r="K2419" s="211"/>
      <c r="L2419" s="216"/>
      <c r="M2419" s="217"/>
      <c r="N2419" s="218"/>
      <c r="O2419" s="218"/>
      <c r="P2419" s="218"/>
      <c r="Q2419" s="218"/>
      <c r="R2419" s="218"/>
      <c r="S2419" s="218"/>
      <c r="T2419" s="219"/>
      <c r="AT2419" s="220" t="s">
        <v>171</v>
      </c>
      <c r="AU2419" s="220" t="s">
        <v>134</v>
      </c>
      <c r="AV2419" s="11" t="s">
        <v>134</v>
      </c>
      <c r="AW2419" s="11" t="s">
        <v>33</v>
      </c>
      <c r="AX2419" s="11" t="s">
        <v>70</v>
      </c>
      <c r="AY2419" s="220" t="s">
        <v>126</v>
      </c>
    </row>
    <row r="2420" spans="2:65" s="11" customFormat="1" ht="13.5">
      <c r="B2420" s="210"/>
      <c r="C2420" s="211"/>
      <c r="D2420" s="208" t="s">
        <v>171</v>
      </c>
      <c r="E2420" s="212" t="s">
        <v>21</v>
      </c>
      <c r="F2420" s="213" t="s">
        <v>6886</v>
      </c>
      <c r="G2420" s="211"/>
      <c r="H2420" s="214">
        <v>1</v>
      </c>
      <c r="I2420" s="215"/>
      <c r="J2420" s="211"/>
      <c r="K2420" s="211"/>
      <c r="L2420" s="216"/>
      <c r="M2420" s="217"/>
      <c r="N2420" s="218"/>
      <c r="O2420" s="218"/>
      <c r="P2420" s="218"/>
      <c r="Q2420" s="218"/>
      <c r="R2420" s="218"/>
      <c r="S2420" s="218"/>
      <c r="T2420" s="219"/>
      <c r="AT2420" s="220" t="s">
        <v>171</v>
      </c>
      <c r="AU2420" s="220" t="s">
        <v>134</v>
      </c>
      <c r="AV2420" s="11" t="s">
        <v>134</v>
      </c>
      <c r="AW2420" s="11" t="s">
        <v>33</v>
      </c>
      <c r="AX2420" s="11" t="s">
        <v>70</v>
      </c>
      <c r="AY2420" s="220" t="s">
        <v>126</v>
      </c>
    </row>
    <row r="2421" spans="2:65" s="11" customFormat="1" ht="13.5">
      <c r="B2421" s="210"/>
      <c r="C2421" s="211"/>
      <c r="D2421" s="208" t="s">
        <v>171</v>
      </c>
      <c r="E2421" s="212" t="s">
        <v>21</v>
      </c>
      <c r="F2421" s="213" t="s">
        <v>7970</v>
      </c>
      <c r="G2421" s="211"/>
      <c r="H2421" s="214">
        <v>2</v>
      </c>
      <c r="I2421" s="215"/>
      <c r="J2421" s="211"/>
      <c r="K2421" s="211"/>
      <c r="L2421" s="216"/>
      <c r="M2421" s="217"/>
      <c r="N2421" s="218"/>
      <c r="O2421" s="218"/>
      <c r="P2421" s="218"/>
      <c r="Q2421" s="218"/>
      <c r="R2421" s="218"/>
      <c r="S2421" s="218"/>
      <c r="T2421" s="219"/>
      <c r="AT2421" s="220" t="s">
        <v>171</v>
      </c>
      <c r="AU2421" s="220" t="s">
        <v>134</v>
      </c>
      <c r="AV2421" s="11" t="s">
        <v>134</v>
      </c>
      <c r="AW2421" s="11" t="s">
        <v>33</v>
      </c>
      <c r="AX2421" s="11" t="s">
        <v>70</v>
      </c>
      <c r="AY2421" s="220" t="s">
        <v>126</v>
      </c>
    </row>
    <row r="2422" spans="2:65" s="11" customFormat="1" ht="13.5">
      <c r="B2422" s="210"/>
      <c r="C2422" s="211"/>
      <c r="D2422" s="208" t="s">
        <v>171</v>
      </c>
      <c r="E2422" s="212" t="s">
        <v>21</v>
      </c>
      <c r="F2422" s="213" t="s">
        <v>7971</v>
      </c>
      <c r="G2422" s="211"/>
      <c r="H2422" s="214">
        <v>4</v>
      </c>
      <c r="I2422" s="215"/>
      <c r="J2422" s="211"/>
      <c r="K2422" s="211"/>
      <c r="L2422" s="216"/>
      <c r="M2422" s="217"/>
      <c r="N2422" s="218"/>
      <c r="O2422" s="218"/>
      <c r="P2422" s="218"/>
      <c r="Q2422" s="218"/>
      <c r="R2422" s="218"/>
      <c r="S2422" s="218"/>
      <c r="T2422" s="219"/>
      <c r="AT2422" s="220" t="s">
        <v>171</v>
      </c>
      <c r="AU2422" s="220" t="s">
        <v>134</v>
      </c>
      <c r="AV2422" s="11" t="s">
        <v>134</v>
      </c>
      <c r="AW2422" s="11" t="s">
        <v>33</v>
      </c>
      <c r="AX2422" s="11" t="s">
        <v>70</v>
      </c>
      <c r="AY2422" s="220" t="s">
        <v>126</v>
      </c>
    </row>
    <row r="2423" spans="2:65" s="11" customFormat="1" ht="13.5">
      <c r="B2423" s="210"/>
      <c r="C2423" s="211"/>
      <c r="D2423" s="208" t="s">
        <v>171</v>
      </c>
      <c r="E2423" s="212" t="s">
        <v>21</v>
      </c>
      <c r="F2423" s="213" t="s">
        <v>6889</v>
      </c>
      <c r="G2423" s="211"/>
      <c r="H2423" s="214">
        <v>1</v>
      </c>
      <c r="I2423" s="215"/>
      <c r="J2423" s="211"/>
      <c r="K2423" s="211"/>
      <c r="L2423" s="216"/>
      <c r="M2423" s="217"/>
      <c r="N2423" s="218"/>
      <c r="O2423" s="218"/>
      <c r="P2423" s="218"/>
      <c r="Q2423" s="218"/>
      <c r="R2423" s="218"/>
      <c r="S2423" s="218"/>
      <c r="T2423" s="219"/>
      <c r="AT2423" s="220" t="s">
        <v>171</v>
      </c>
      <c r="AU2423" s="220" t="s">
        <v>134</v>
      </c>
      <c r="AV2423" s="11" t="s">
        <v>134</v>
      </c>
      <c r="AW2423" s="11" t="s">
        <v>33</v>
      </c>
      <c r="AX2423" s="11" t="s">
        <v>70</v>
      </c>
      <c r="AY2423" s="220" t="s">
        <v>126</v>
      </c>
    </row>
    <row r="2424" spans="2:65" s="11" customFormat="1" ht="13.5">
      <c r="B2424" s="210"/>
      <c r="C2424" s="211"/>
      <c r="D2424" s="208" t="s">
        <v>171</v>
      </c>
      <c r="E2424" s="212" t="s">
        <v>21</v>
      </c>
      <c r="F2424" s="213" t="s">
        <v>7972</v>
      </c>
      <c r="G2424" s="211"/>
      <c r="H2424" s="214">
        <v>1</v>
      </c>
      <c r="I2424" s="215"/>
      <c r="J2424" s="211"/>
      <c r="K2424" s="211"/>
      <c r="L2424" s="216"/>
      <c r="M2424" s="217"/>
      <c r="N2424" s="218"/>
      <c r="O2424" s="218"/>
      <c r="P2424" s="218"/>
      <c r="Q2424" s="218"/>
      <c r="R2424" s="218"/>
      <c r="S2424" s="218"/>
      <c r="T2424" s="219"/>
      <c r="AT2424" s="220" t="s">
        <v>171</v>
      </c>
      <c r="AU2424" s="220" t="s">
        <v>134</v>
      </c>
      <c r="AV2424" s="11" t="s">
        <v>134</v>
      </c>
      <c r="AW2424" s="11" t="s">
        <v>33</v>
      </c>
      <c r="AX2424" s="11" t="s">
        <v>70</v>
      </c>
      <c r="AY2424" s="220" t="s">
        <v>126</v>
      </c>
    </row>
    <row r="2425" spans="2:65" s="11" customFormat="1" ht="13.5">
      <c r="B2425" s="210"/>
      <c r="C2425" s="211"/>
      <c r="D2425" s="208" t="s">
        <v>171</v>
      </c>
      <c r="E2425" s="212" t="s">
        <v>21</v>
      </c>
      <c r="F2425" s="213" t="s">
        <v>7973</v>
      </c>
      <c r="G2425" s="211"/>
      <c r="H2425" s="214">
        <v>1</v>
      </c>
      <c r="I2425" s="215"/>
      <c r="J2425" s="211"/>
      <c r="K2425" s="211"/>
      <c r="L2425" s="216"/>
      <c r="M2425" s="217"/>
      <c r="N2425" s="218"/>
      <c r="O2425" s="218"/>
      <c r="P2425" s="218"/>
      <c r="Q2425" s="218"/>
      <c r="R2425" s="218"/>
      <c r="S2425" s="218"/>
      <c r="T2425" s="219"/>
      <c r="AT2425" s="220" t="s">
        <v>171</v>
      </c>
      <c r="AU2425" s="220" t="s">
        <v>134</v>
      </c>
      <c r="AV2425" s="11" t="s">
        <v>134</v>
      </c>
      <c r="AW2425" s="11" t="s">
        <v>33</v>
      </c>
      <c r="AX2425" s="11" t="s">
        <v>70</v>
      </c>
      <c r="AY2425" s="220" t="s">
        <v>126</v>
      </c>
    </row>
    <row r="2426" spans="2:65" s="11" customFormat="1" ht="13.5">
      <c r="B2426" s="210"/>
      <c r="C2426" s="211"/>
      <c r="D2426" s="208" t="s">
        <v>171</v>
      </c>
      <c r="E2426" s="212" t="s">
        <v>21</v>
      </c>
      <c r="F2426" s="213" t="s">
        <v>6401</v>
      </c>
      <c r="G2426" s="211"/>
      <c r="H2426" s="214">
        <v>1</v>
      </c>
      <c r="I2426" s="215"/>
      <c r="J2426" s="211"/>
      <c r="K2426" s="211"/>
      <c r="L2426" s="216"/>
      <c r="M2426" s="217"/>
      <c r="N2426" s="218"/>
      <c r="O2426" s="218"/>
      <c r="P2426" s="218"/>
      <c r="Q2426" s="218"/>
      <c r="R2426" s="218"/>
      <c r="S2426" s="218"/>
      <c r="T2426" s="219"/>
      <c r="AT2426" s="220" t="s">
        <v>171</v>
      </c>
      <c r="AU2426" s="220" t="s">
        <v>134</v>
      </c>
      <c r="AV2426" s="11" t="s">
        <v>134</v>
      </c>
      <c r="AW2426" s="11" t="s">
        <v>33</v>
      </c>
      <c r="AX2426" s="11" t="s">
        <v>70</v>
      </c>
      <c r="AY2426" s="220" t="s">
        <v>126</v>
      </c>
    </row>
    <row r="2427" spans="2:65" s="12" customFormat="1" ht="13.5">
      <c r="B2427" s="221"/>
      <c r="C2427" s="222"/>
      <c r="D2427" s="205" t="s">
        <v>171</v>
      </c>
      <c r="E2427" s="248" t="s">
        <v>21</v>
      </c>
      <c r="F2427" s="249" t="s">
        <v>174</v>
      </c>
      <c r="G2427" s="222"/>
      <c r="H2427" s="250">
        <v>17</v>
      </c>
      <c r="I2427" s="226"/>
      <c r="J2427" s="222"/>
      <c r="K2427" s="222"/>
      <c r="L2427" s="227"/>
      <c r="M2427" s="228"/>
      <c r="N2427" s="229"/>
      <c r="O2427" s="229"/>
      <c r="P2427" s="229"/>
      <c r="Q2427" s="229"/>
      <c r="R2427" s="229"/>
      <c r="S2427" s="229"/>
      <c r="T2427" s="230"/>
      <c r="AT2427" s="231" t="s">
        <v>171</v>
      </c>
      <c r="AU2427" s="231" t="s">
        <v>134</v>
      </c>
      <c r="AV2427" s="12" t="s">
        <v>133</v>
      </c>
      <c r="AW2427" s="12" t="s">
        <v>33</v>
      </c>
      <c r="AX2427" s="12" t="s">
        <v>78</v>
      </c>
      <c r="AY2427" s="231" t="s">
        <v>126</v>
      </c>
    </row>
    <row r="2428" spans="2:65" s="1" customFormat="1" ht="31.5" customHeight="1">
      <c r="B2428" s="41"/>
      <c r="C2428" s="193" t="s">
        <v>1788</v>
      </c>
      <c r="D2428" s="193" t="s">
        <v>129</v>
      </c>
      <c r="E2428" s="194" t="s">
        <v>7974</v>
      </c>
      <c r="F2428" s="195" t="s">
        <v>7975</v>
      </c>
      <c r="G2428" s="196" t="s">
        <v>400</v>
      </c>
      <c r="H2428" s="197">
        <v>3.5459999999999998</v>
      </c>
      <c r="I2428" s="198"/>
      <c r="J2428" s="199">
        <f>ROUND(I2428*H2428,2)</f>
        <v>0</v>
      </c>
      <c r="K2428" s="195" t="s">
        <v>160</v>
      </c>
      <c r="L2428" s="61"/>
      <c r="M2428" s="200" t="s">
        <v>21</v>
      </c>
      <c r="N2428" s="201" t="s">
        <v>42</v>
      </c>
      <c r="O2428" s="42"/>
      <c r="P2428" s="202">
        <f>O2428*H2428</f>
        <v>0</v>
      </c>
      <c r="Q2428" s="202">
        <v>0</v>
      </c>
      <c r="R2428" s="202">
        <f>Q2428*H2428</f>
        <v>0</v>
      </c>
      <c r="S2428" s="202">
        <v>0</v>
      </c>
      <c r="T2428" s="203">
        <f>S2428*H2428</f>
        <v>0</v>
      </c>
      <c r="AR2428" s="24" t="s">
        <v>161</v>
      </c>
      <c r="AT2428" s="24" t="s">
        <v>129</v>
      </c>
      <c r="AU2428" s="24" t="s">
        <v>134</v>
      </c>
      <c r="AY2428" s="24" t="s">
        <v>126</v>
      </c>
      <c r="BE2428" s="204">
        <f>IF(N2428="základní",J2428,0)</f>
        <v>0</v>
      </c>
      <c r="BF2428" s="204">
        <f>IF(N2428="snížená",J2428,0)</f>
        <v>0</v>
      </c>
      <c r="BG2428" s="204">
        <f>IF(N2428="zákl. přenesená",J2428,0)</f>
        <v>0</v>
      </c>
      <c r="BH2428" s="204">
        <f>IF(N2428="sníž. přenesená",J2428,0)</f>
        <v>0</v>
      </c>
      <c r="BI2428" s="204">
        <f>IF(N2428="nulová",J2428,0)</f>
        <v>0</v>
      </c>
      <c r="BJ2428" s="24" t="s">
        <v>134</v>
      </c>
      <c r="BK2428" s="204">
        <f>ROUND(I2428*H2428,2)</f>
        <v>0</v>
      </c>
      <c r="BL2428" s="24" t="s">
        <v>161</v>
      </c>
      <c r="BM2428" s="24" t="s">
        <v>2774</v>
      </c>
    </row>
    <row r="2429" spans="2:65" s="1" customFormat="1" ht="13.5">
      <c r="B2429" s="41"/>
      <c r="C2429" s="63"/>
      <c r="D2429" s="208" t="s">
        <v>135</v>
      </c>
      <c r="E2429" s="63"/>
      <c r="F2429" s="209" t="s">
        <v>7976</v>
      </c>
      <c r="G2429" s="63"/>
      <c r="H2429" s="63"/>
      <c r="I2429" s="163"/>
      <c r="J2429" s="63"/>
      <c r="K2429" s="63"/>
      <c r="L2429" s="61"/>
      <c r="M2429" s="207"/>
      <c r="N2429" s="42"/>
      <c r="O2429" s="42"/>
      <c r="P2429" s="42"/>
      <c r="Q2429" s="42"/>
      <c r="R2429" s="42"/>
      <c r="S2429" s="42"/>
      <c r="T2429" s="78"/>
      <c r="AT2429" s="24" t="s">
        <v>135</v>
      </c>
      <c r="AU2429" s="24" t="s">
        <v>134</v>
      </c>
    </row>
    <row r="2430" spans="2:65" s="1" customFormat="1" ht="94.5">
      <c r="B2430" s="41"/>
      <c r="C2430" s="63"/>
      <c r="D2430" s="208" t="s">
        <v>299</v>
      </c>
      <c r="E2430" s="63"/>
      <c r="F2430" s="236" t="s">
        <v>7977</v>
      </c>
      <c r="G2430" s="63"/>
      <c r="H2430" s="63"/>
      <c r="I2430" s="163"/>
      <c r="J2430" s="63"/>
      <c r="K2430" s="63"/>
      <c r="L2430" s="61"/>
      <c r="M2430" s="207"/>
      <c r="N2430" s="42"/>
      <c r="O2430" s="42"/>
      <c r="P2430" s="42"/>
      <c r="Q2430" s="42"/>
      <c r="R2430" s="42"/>
      <c r="S2430" s="42"/>
      <c r="T2430" s="78"/>
      <c r="AT2430" s="24" t="s">
        <v>299</v>
      </c>
      <c r="AU2430" s="24" t="s">
        <v>134</v>
      </c>
    </row>
    <row r="2431" spans="2:65" s="11" customFormat="1" ht="13.5">
      <c r="B2431" s="210"/>
      <c r="C2431" s="211"/>
      <c r="D2431" s="208" t="s">
        <v>171</v>
      </c>
      <c r="E2431" s="212" t="s">
        <v>21</v>
      </c>
      <c r="F2431" s="213" t="s">
        <v>7978</v>
      </c>
      <c r="G2431" s="211"/>
      <c r="H2431" s="214">
        <v>1.7729999999999999</v>
      </c>
      <c r="I2431" s="215"/>
      <c r="J2431" s="211"/>
      <c r="K2431" s="211"/>
      <c r="L2431" s="216"/>
      <c r="M2431" s="217"/>
      <c r="N2431" s="218"/>
      <c r="O2431" s="218"/>
      <c r="P2431" s="218"/>
      <c r="Q2431" s="218"/>
      <c r="R2431" s="218"/>
      <c r="S2431" s="218"/>
      <c r="T2431" s="219"/>
      <c r="AT2431" s="220" t="s">
        <v>171</v>
      </c>
      <c r="AU2431" s="220" t="s">
        <v>134</v>
      </c>
      <c r="AV2431" s="11" t="s">
        <v>134</v>
      </c>
      <c r="AW2431" s="11" t="s">
        <v>33</v>
      </c>
      <c r="AX2431" s="11" t="s">
        <v>70</v>
      </c>
      <c r="AY2431" s="220" t="s">
        <v>126</v>
      </c>
    </row>
    <row r="2432" spans="2:65" s="11" customFormat="1" ht="13.5">
      <c r="B2432" s="210"/>
      <c r="C2432" s="211"/>
      <c r="D2432" s="208" t="s">
        <v>171</v>
      </c>
      <c r="E2432" s="212" t="s">
        <v>21</v>
      </c>
      <c r="F2432" s="213" t="s">
        <v>7979</v>
      </c>
      <c r="G2432" s="211"/>
      <c r="H2432" s="214">
        <v>1.7729999999999999</v>
      </c>
      <c r="I2432" s="215"/>
      <c r="J2432" s="211"/>
      <c r="K2432" s="211"/>
      <c r="L2432" s="216"/>
      <c r="M2432" s="217"/>
      <c r="N2432" s="218"/>
      <c r="O2432" s="218"/>
      <c r="P2432" s="218"/>
      <c r="Q2432" s="218"/>
      <c r="R2432" s="218"/>
      <c r="S2432" s="218"/>
      <c r="T2432" s="219"/>
      <c r="AT2432" s="220" t="s">
        <v>171</v>
      </c>
      <c r="AU2432" s="220" t="s">
        <v>134</v>
      </c>
      <c r="AV2432" s="11" t="s">
        <v>134</v>
      </c>
      <c r="AW2432" s="11" t="s">
        <v>33</v>
      </c>
      <c r="AX2432" s="11" t="s">
        <v>70</v>
      </c>
      <c r="AY2432" s="220" t="s">
        <v>126</v>
      </c>
    </row>
    <row r="2433" spans="2:65" s="12" customFormat="1" ht="13.5">
      <c r="B2433" s="221"/>
      <c r="C2433" s="222"/>
      <c r="D2433" s="205" t="s">
        <v>171</v>
      </c>
      <c r="E2433" s="248" t="s">
        <v>21</v>
      </c>
      <c r="F2433" s="249" t="s">
        <v>174</v>
      </c>
      <c r="G2433" s="222"/>
      <c r="H2433" s="250">
        <v>3.5459999999999998</v>
      </c>
      <c r="I2433" s="226"/>
      <c r="J2433" s="222"/>
      <c r="K2433" s="222"/>
      <c r="L2433" s="227"/>
      <c r="M2433" s="228"/>
      <c r="N2433" s="229"/>
      <c r="O2433" s="229"/>
      <c r="P2433" s="229"/>
      <c r="Q2433" s="229"/>
      <c r="R2433" s="229"/>
      <c r="S2433" s="229"/>
      <c r="T2433" s="230"/>
      <c r="AT2433" s="231" t="s">
        <v>171</v>
      </c>
      <c r="AU2433" s="231" t="s">
        <v>134</v>
      </c>
      <c r="AV2433" s="12" t="s">
        <v>133</v>
      </c>
      <c r="AW2433" s="12" t="s">
        <v>33</v>
      </c>
      <c r="AX2433" s="12" t="s">
        <v>78</v>
      </c>
      <c r="AY2433" s="231" t="s">
        <v>126</v>
      </c>
    </row>
    <row r="2434" spans="2:65" s="1" customFormat="1" ht="22.5" customHeight="1">
      <c r="B2434" s="41"/>
      <c r="C2434" s="193" t="s">
        <v>2776</v>
      </c>
      <c r="D2434" s="193" t="s">
        <v>129</v>
      </c>
      <c r="E2434" s="194" t="s">
        <v>7980</v>
      </c>
      <c r="F2434" s="195" t="s">
        <v>7981</v>
      </c>
      <c r="G2434" s="196" t="s">
        <v>489</v>
      </c>
      <c r="H2434" s="197">
        <v>84</v>
      </c>
      <c r="I2434" s="198"/>
      <c r="J2434" s="199">
        <f>ROUND(I2434*H2434,2)</f>
        <v>0</v>
      </c>
      <c r="K2434" s="195" t="s">
        <v>160</v>
      </c>
      <c r="L2434" s="61"/>
      <c r="M2434" s="200" t="s">
        <v>21</v>
      </c>
      <c r="N2434" s="201" t="s">
        <v>42</v>
      </c>
      <c r="O2434" s="42"/>
      <c r="P2434" s="202">
        <f>O2434*H2434</f>
        <v>0</v>
      </c>
      <c r="Q2434" s="202">
        <v>0</v>
      </c>
      <c r="R2434" s="202">
        <f>Q2434*H2434</f>
        <v>0</v>
      </c>
      <c r="S2434" s="202">
        <v>0</v>
      </c>
      <c r="T2434" s="203">
        <f>S2434*H2434</f>
        <v>0</v>
      </c>
      <c r="AR2434" s="24" t="s">
        <v>161</v>
      </c>
      <c r="AT2434" s="24" t="s">
        <v>129</v>
      </c>
      <c r="AU2434" s="24" t="s">
        <v>134</v>
      </c>
      <c r="AY2434" s="24" t="s">
        <v>126</v>
      </c>
      <c r="BE2434" s="204">
        <f>IF(N2434="základní",J2434,0)</f>
        <v>0</v>
      </c>
      <c r="BF2434" s="204">
        <f>IF(N2434="snížená",J2434,0)</f>
        <v>0</v>
      </c>
      <c r="BG2434" s="204">
        <f>IF(N2434="zákl. přenesená",J2434,0)</f>
        <v>0</v>
      </c>
      <c r="BH2434" s="204">
        <f>IF(N2434="sníž. přenesená",J2434,0)</f>
        <v>0</v>
      </c>
      <c r="BI2434" s="204">
        <f>IF(N2434="nulová",J2434,0)</f>
        <v>0</v>
      </c>
      <c r="BJ2434" s="24" t="s">
        <v>134</v>
      </c>
      <c r="BK2434" s="204">
        <f>ROUND(I2434*H2434,2)</f>
        <v>0</v>
      </c>
      <c r="BL2434" s="24" t="s">
        <v>161</v>
      </c>
      <c r="BM2434" s="24" t="s">
        <v>2779</v>
      </c>
    </row>
    <row r="2435" spans="2:65" s="1" customFormat="1" ht="27">
      <c r="B2435" s="41"/>
      <c r="C2435" s="63"/>
      <c r="D2435" s="208" t="s">
        <v>135</v>
      </c>
      <c r="E2435" s="63"/>
      <c r="F2435" s="209" t="s">
        <v>7982</v>
      </c>
      <c r="G2435" s="63"/>
      <c r="H2435" s="63"/>
      <c r="I2435" s="163"/>
      <c r="J2435" s="63"/>
      <c r="K2435" s="63"/>
      <c r="L2435" s="61"/>
      <c r="M2435" s="207"/>
      <c r="N2435" s="42"/>
      <c r="O2435" s="42"/>
      <c r="P2435" s="42"/>
      <c r="Q2435" s="42"/>
      <c r="R2435" s="42"/>
      <c r="S2435" s="42"/>
      <c r="T2435" s="78"/>
      <c r="AT2435" s="24" t="s">
        <v>135</v>
      </c>
      <c r="AU2435" s="24" t="s">
        <v>134</v>
      </c>
    </row>
    <row r="2436" spans="2:65" s="1" customFormat="1" ht="40.5">
      <c r="B2436" s="41"/>
      <c r="C2436" s="63"/>
      <c r="D2436" s="208" t="s">
        <v>299</v>
      </c>
      <c r="E2436" s="63"/>
      <c r="F2436" s="236" t="s">
        <v>7983</v>
      </c>
      <c r="G2436" s="63"/>
      <c r="H2436" s="63"/>
      <c r="I2436" s="163"/>
      <c r="J2436" s="63"/>
      <c r="K2436" s="63"/>
      <c r="L2436" s="61"/>
      <c r="M2436" s="207"/>
      <c r="N2436" s="42"/>
      <c r="O2436" s="42"/>
      <c r="P2436" s="42"/>
      <c r="Q2436" s="42"/>
      <c r="R2436" s="42"/>
      <c r="S2436" s="42"/>
      <c r="T2436" s="78"/>
      <c r="AT2436" s="24" t="s">
        <v>299</v>
      </c>
      <c r="AU2436" s="24" t="s">
        <v>134</v>
      </c>
    </row>
    <row r="2437" spans="2:65" s="13" customFormat="1" ht="13.5">
      <c r="B2437" s="237"/>
      <c r="C2437" s="238"/>
      <c r="D2437" s="208" t="s">
        <v>171</v>
      </c>
      <c r="E2437" s="239" t="s">
        <v>21</v>
      </c>
      <c r="F2437" s="240" t="s">
        <v>6848</v>
      </c>
      <c r="G2437" s="238"/>
      <c r="H2437" s="241" t="s">
        <v>21</v>
      </c>
      <c r="I2437" s="242"/>
      <c r="J2437" s="238"/>
      <c r="K2437" s="238"/>
      <c r="L2437" s="243"/>
      <c r="M2437" s="244"/>
      <c r="N2437" s="245"/>
      <c r="O2437" s="245"/>
      <c r="P2437" s="245"/>
      <c r="Q2437" s="245"/>
      <c r="R2437" s="245"/>
      <c r="S2437" s="245"/>
      <c r="T2437" s="246"/>
      <c r="AT2437" s="247" t="s">
        <v>171</v>
      </c>
      <c r="AU2437" s="247" t="s">
        <v>134</v>
      </c>
      <c r="AV2437" s="13" t="s">
        <v>78</v>
      </c>
      <c r="AW2437" s="13" t="s">
        <v>33</v>
      </c>
      <c r="AX2437" s="13" t="s">
        <v>70</v>
      </c>
      <c r="AY2437" s="247" t="s">
        <v>126</v>
      </c>
    </row>
    <row r="2438" spans="2:65" s="11" customFormat="1" ht="13.5">
      <c r="B2438" s="210"/>
      <c r="C2438" s="211"/>
      <c r="D2438" s="208" t="s">
        <v>171</v>
      </c>
      <c r="E2438" s="212" t="s">
        <v>21</v>
      </c>
      <c r="F2438" s="213" t="s">
        <v>7984</v>
      </c>
      <c r="G2438" s="211"/>
      <c r="H2438" s="214">
        <v>2</v>
      </c>
      <c r="I2438" s="215"/>
      <c r="J2438" s="211"/>
      <c r="K2438" s="211"/>
      <c r="L2438" s="216"/>
      <c r="M2438" s="217"/>
      <c r="N2438" s="218"/>
      <c r="O2438" s="218"/>
      <c r="P2438" s="218"/>
      <c r="Q2438" s="218"/>
      <c r="R2438" s="218"/>
      <c r="S2438" s="218"/>
      <c r="T2438" s="219"/>
      <c r="AT2438" s="220" t="s">
        <v>171</v>
      </c>
      <c r="AU2438" s="220" t="s">
        <v>134</v>
      </c>
      <c r="AV2438" s="11" t="s">
        <v>134</v>
      </c>
      <c r="AW2438" s="11" t="s">
        <v>33</v>
      </c>
      <c r="AX2438" s="11" t="s">
        <v>70</v>
      </c>
      <c r="AY2438" s="220" t="s">
        <v>126</v>
      </c>
    </row>
    <row r="2439" spans="2:65" s="11" customFormat="1" ht="13.5">
      <c r="B2439" s="210"/>
      <c r="C2439" s="211"/>
      <c r="D2439" s="208" t="s">
        <v>171</v>
      </c>
      <c r="E2439" s="212" t="s">
        <v>21</v>
      </c>
      <c r="F2439" s="213" t="s">
        <v>7985</v>
      </c>
      <c r="G2439" s="211"/>
      <c r="H2439" s="214">
        <v>5</v>
      </c>
      <c r="I2439" s="215"/>
      <c r="J2439" s="211"/>
      <c r="K2439" s="211"/>
      <c r="L2439" s="216"/>
      <c r="M2439" s="217"/>
      <c r="N2439" s="218"/>
      <c r="O2439" s="218"/>
      <c r="P2439" s="218"/>
      <c r="Q2439" s="218"/>
      <c r="R2439" s="218"/>
      <c r="S2439" s="218"/>
      <c r="T2439" s="219"/>
      <c r="AT2439" s="220" t="s">
        <v>171</v>
      </c>
      <c r="AU2439" s="220" t="s">
        <v>134</v>
      </c>
      <c r="AV2439" s="11" t="s">
        <v>134</v>
      </c>
      <c r="AW2439" s="11" t="s">
        <v>33</v>
      </c>
      <c r="AX2439" s="11" t="s">
        <v>70</v>
      </c>
      <c r="AY2439" s="220" t="s">
        <v>126</v>
      </c>
    </row>
    <row r="2440" spans="2:65" s="11" customFormat="1" ht="13.5">
      <c r="B2440" s="210"/>
      <c r="C2440" s="211"/>
      <c r="D2440" s="208" t="s">
        <v>171</v>
      </c>
      <c r="E2440" s="212" t="s">
        <v>21</v>
      </c>
      <c r="F2440" s="213" t="s">
        <v>7969</v>
      </c>
      <c r="G2440" s="211"/>
      <c r="H2440" s="214">
        <v>1</v>
      </c>
      <c r="I2440" s="215"/>
      <c r="J2440" s="211"/>
      <c r="K2440" s="211"/>
      <c r="L2440" s="216"/>
      <c r="M2440" s="217"/>
      <c r="N2440" s="218"/>
      <c r="O2440" s="218"/>
      <c r="P2440" s="218"/>
      <c r="Q2440" s="218"/>
      <c r="R2440" s="218"/>
      <c r="S2440" s="218"/>
      <c r="T2440" s="219"/>
      <c r="AT2440" s="220" t="s">
        <v>171</v>
      </c>
      <c r="AU2440" s="220" t="s">
        <v>134</v>
      </c>
      <c r="AV2440" s="11" t="s">
        <v>134</v>
      </c>
      <c r="AW2440" s="11" t="s">
        <v>33</v>
      </c>
      <c r="AX2440" s="11" t="s">
        <v>70</v>
      </c>
      <c r="AY2440" s="220" t="s">
        <v>126</v>
      </c>
    </row>
    <row r="2441" spans="2:65" s="11" customFormat="1" ht="13.5">
      <c r="B2441" s="210"/>
      <c r="C2441" s="211"/>
      <c r="D2441" s="208" t="s">
        <v>171</v>
      </c>
      <c r="E2441" s="212" t="s">
        <v>21</v>
      </c>
      <c r="F2441" s="213" t="s">
        <v>6886</v>
      </c>
      <c r="G2441" s="211"/>
      <c r="H2441" s="214">
        <v>1</v>
      </c>
      <c r="I2441" s="215"/>
      <c r="J2441" s="211"/>
      <c r="K2441" s="211"/>
      <c r="L2441" s="216"/>
      <c r="M2441" s="217"/>
      <c r="N2441" s="218"/>
      <c r="O2441" s="218"/>
      <c r="P2441" s="218"/>
      <c r="Q2441" s="218"/>
      <c r="R2441" s="218"/>
      <c r="S2441" s="218"/>
      <c r="T2441" s="219"/>
      <c r="AT2441" s="220" t="s">
        <v>171</v>
      </c>
      <c r="AU2441" s="220" t="s">
        <v>134</v>
      </c>
      <c r="AV2441" s="11" t="s">
        <v>134</v>
      </c>
      <c r="AW2441" s="11" t="s">
        <v>33</v>
      </c>
      <c r="AX2441" s="11" t="s">
        <v>70</v>
      </c>
      <c r="AY2441" s="220" t="s">
        <v>126</v>
      </c>
    </row>
    <row r="2442" spans="2:65" s="11" customFormat="1" ht="13.5">
      <c r="B2442" s="210"/>
      <c r="C2442" s="211"/>
      <c r="D2442" s="208" t="s">
        <v>171</v>
      </c>
      <c r="E2442" s="212" t="s">
        <v>21</v>
      </c>
      <c r="F2442" s="213" t="s">
        <v>7970</v>
      </c>
      <c r="G2442" s="211"/>
      <c r="H2442" s="214">
        <v>2</v>
      </c>
      <c r="I2442" s="215"/>
      <c r="J2442" s="211"/>
      <c r="K2442" s="211"/>
      <c r="L2442" s="216"/>
      <c r="M2442" s="217"/>
      <c r="N2442" s="218"/>
      <c r="O2442" s="218"/>
      <c r="P2442" s="218"/>
      <c r="Q2442" s="218"/>
      <c r="R2442" s="218"/>
      <c r="S2442" s="218"/>
      <c r="T2442" s="219"/>
      <c r="AT2442" s="220" t="s">
        <v>171</v>
      </c>
      <c r="AU2442" s="220" t="s">
        <v>134</v>
      </c>
      <c r="AV2442" s="11" t="s">
        <v>134</v>
      </c>
      <c r="AW2442" s="11" t="s">
        <v>33</v>
      </c>
      <c r="AX2442" s="11" t="s">
        <v>70</v>
      </c>
      <c r="AY2442" s="220" t="s">
        <v>126</v>
      </c>
    </row>
    <row r="2443" spans="2:65" s="11" customFormat="1" ht="13.5">
      <c r="B2443" s="210"/>
      <c r="C2443" s="211"/>
      <c r="D2443" s="208" t="s">
        <v>171</v>
      </c>
      <c r="E2443" s="212" t="s">
        <v>21</v>
      </c>
      <c r="F2443" s="213" t="s">
        <v>7986</v>
      </c>
      <c r="G2443" s="211"/>
      <c r="H2443" s="214">
        <v>6</v>
      </c>
      <c r="I2443" s="215"/>
      <c r="J2443" s="211"/>
      <c r="K2443" s="211"/>
      <c r="L2443" s="216"/>
      <c r="M2443" s="217"/>
      <c r="N2443" s="218"/>
      <c r="O2443" s="218"/>
      <c r="P2443" s="218"/>
      <c r="Q2443" s="218"/>
      <c r="R2443" s="218"/>
      <c r="S2443" s="218"/>
      <c r="T2443" s="219"/>
      <c r="AT2443" s="220" t="s">
        <v>171</v>
      </c>
      <c r="AU2443" s="220" t="s">
        <v>134</v>
      </c>
      <c r="AV2443" s="11" t="s">
        <v>134</v>
      </c>
      <c r="AW2443" s="11" t="s">
        <v>33</v>
      </c>
      <c r="AX2443" s="11" t="s">
        <v>70</v>
      </c>
      <c r="AY2443" s="220" t="s">
        <v>126</v>
      </c>
    </row>
    <row r="2444" spans="2:65" s="11" customFormat="1" ht="13.5">
      <c r="B2444" s="210"/>
      <c r="C2444" s="211"/>
      <c r="D2444" s="208" t="s">
        <v>171</v>
      </c>
      <c r="E2444" s="212" t="s">
        <v>21</v>
      </c>
      <c r="F2444" s="213" t="s">
        <v>7987</v>
      </c>
      <c r="G2444" s="211"/>
      <c r="H2444" s="214">
        <v>3</v>
      </c>
      <c r="I2444" s="215"/>
      <c r="J2444" s="211"/>
      <c r="K2444" s="211"/>
      <c r="L2444" s="216"/>
      <c r="M2444" s="217"/>
      <c r="N2444" s="218"/>
      <c r="O2444" s="218"/>
      <c r="P2444" s="218"/>
      <c r="Q2444" s="218"/>
      <c r="R2444" s="218"/>
      <c r="S2444" s="218"/>
      <c r="T2444" s="219"/>
      <c r="AT2444" s="220" t="s">
        <v>171</v>
      </c>
      <c r="AU2444" s="220" t="s">
        <v>134</v>
      </c>
      <c r="AV2444" s="11" t="s">
        <v>134</v>
      </c>
      <c r="AW2444" s="11" t="s">
        <v>33</v>
      </c>
      <c r="AX2444" s="11" t="s">
        <v>70</v>
      </c>
      <c r="AY2444" s="220" t="s">
        <v>126</v>
      </c>
    </row>
    <row r="2445" spans="2:65" s="11" customFormat="1" ht="13.5">
      <c r="B2445" s="210"/>
      <c r="C2445" s="211"/>
      <c r="D2445" s="208" t="s">
        <v>171</v>
      </c>
      <c r="E2445" s="212" t="s">
        <v>21</v>
      </c>
      <c r="F2445" s="213" t="s">
        <v>7988</v>
      </c>
      <c r="G2445" s="211"/>
      <c r="H2445" s="214">
        <v>2</v>
      </c>
      <c r="I2445" s="215"/>
      <c r="J2445" s="211"/>
      <c r="K2445" s="211"/>
      <c r="L2445" s="216"/>
      <c r="M2445" s="217"/>
      <c r="N2445" s="218"/>
      <c r="O2445" s="218"/>
      <c r="P2445" s="218"/>
      <c r="Q2445" s="218"/>
      <c r="R2445" s="218"/>
      <c r="S2445" s="218"/>
      <c r="T2445" s="219"/>
      <c r="AT2445" s="220" t="s">
        <v>171</v>
      </c>
      <c r="AU2445" s="220" t="s">
        <v>134</v>
      </c>
      <c r="AV2445" s="11" t="s">
        <v>134</v>
      </c>
      <c r="AW2445" s="11" t="s">
        <v>33</v>
      </c>
      <c r="AX2445" s="11" t="s">
        <v>70</v>
      </c>
      <c r="AY2445" s="220" t="s">
        <v>126</v>
      </c>
    </row>
    <row r="2446" spans="2:65" s="11" customFormat="1" ht="13.5">
      <c r="B2446" s="210"/>
      <c r="C2446" s="211"/>
      <c r="D2446" s="208" t="s">
        <v>171</v>
      </c>
      <c r="E2446" s="212" t="s">
        <v>21</v>
      </c>
      <c r="F2446" s="213" t="s">
        <v>7989</v>
      </c>
      <c r="G2446" s="211"/>
      <c r="H2446" s="214">
        <v>2</v>
      </c>
      <c r="I2446" s="215"/>
      <c r="J2446" s="211"/>
      <c r="K2446" s="211"/>
      <c r="L2446" s="216"/>
      <c r="M2446" s="217"/>
      <c r="N2446" s="218"/>
      <c r="O2446" s="218"/>
      <c r="P2446" s="218"/>
      <c r="Q2446" s="218"/>
      <c r="R2446" s="218"/>
      <c r="S2446" s="218"/>
      <c r="T2446" s="219"/>
      <c r="AT2446" s="220" t="s">
        <v>171</v>
      </c>
      <c r="AU2446" s="220" t="s">
        <v>134</v>
      </c>
      <c r="AV2446" s="11" t="s">
        <v>134</v>
      </c>
      <c r="AW2446" s="11" t="s">
        <v>33</v>
      </c>
      <c r="AX2446" s="11" t="s">
        <v>70</v>
      </c>
      <c r="AY2446" s="220" t="s">
        <v>126</v>
      </c>
    </row>
    <row r="2447" spans="2:65" s="11" customFormat="1" ht="13.5">
      <c r="B2447" s="210"/>
      <c r="C2447" s="211"/>
      <c r="D2447" s="208" t="s">
        <v>171</v>
      </c>
      <c r="E2447" s="212" t="s">
        <v>21</v>
      </c>
      <c r="F2447" s="213" t="s">
        <v>7973</v>
      </c>
      <c r="G2447" s="211"/>
      <c r="H2447" s="214">
        <v>1</v>
      </c>
      <c r="I2447" s="215"/>
      <c r="J2447" s="211"/>
      <c r="K2447" s="211"/>
      <c r="L2447" s="216"/>
      <c r="M2447" s="217"/>
      <c r="N2447" s="218"/>
      <c r="O2447" s="218"/>
      <c r="P2447" s="218"/>
      <c r="Q2447" s="218"/>
      <c r="R2447" s="218"/>
      <c r="S2447" s="218"/>
      <c r="T2447" s="219"/>
      <c r="AT2447" s="220" t="s">
        <v>171</v>
      </c>
      <c r="AU2447" s="220" t="s">
        <v>134</v>
      </c>
      <c r="AV2447" s="11" t="s">
        <v>134</v>
      </c>
      <c r="AW2447" s="11" t="s">
        <v>33</v>
      </c>
      <c r="AX2447" s="11" t="s">
        <v>70</v>
      </c>
      <c r="AY2447" s="220" t="s">
        <v>126</v>
      </c>
    </row>
    <row r="2448" spans="2:65" s="11" customFormat="1" ht="13.5">
      <c r="B2448" s="210"/>
      <c r="C2448" s="211"/>
      <c r="D2448" s="208" t="s">
        <v>171</v>
      </c>
      <c r="E2448" s="212" t="s">
        <v>21</v>
      </c>
      <c r="F2448" s="213" t="s">
        <v>7990</v>
      </c>
      <c r="G2448" s="211"/>
      <c r="H2448" s="214">
        <v>4</v>
      </c>
      <c r="I2448" s="215"/>
      <c r="J2448" s="211"/>
      <c r="K2448" s="211"/>
      <c r="L2448" s="216"/>
      <c r="M2448" s="217"/>
      <c r="N2448" s="218"/>
      <c r="O2448" s="218"/>
      <c r="P2448" s="218"/>
      <c r="Q2448" s="218"/>
      <c r="R2448" s="218"/>
      <c r="S2448" s="218"/>
      <c r="T2448" s="219"/>
      <c r="AT2448" s="220" t="s">
        <v>171</v>
      </c>
      <c r="AU2448" s="220" t="s">
        <v>134</v>
      </c>
      <c r="AV2448" s="11" t="s">
        <v>134</v>
      </c>
      <c r="AW2448" s="11" t="s">
        <v>33</v>
      </c>
      <c r="AX2448" s="11" t="s">
        <v>70</v>
      </c>
      <c r="AY2448" s="220" t="s">
        <v>126</v>
      </c>
    </row>
    <row r="2449" spans="2:51" s="11" customFormat="1" ht="13.5">
      <c r="B2449" s="210"/>
      <c r="C2449" s="211"/>
      <c r="D2449" s="208" t="s">
        <v>171</v>
      </c>
      <c r="E2449" s="212" t="s">
        <v>21</v>
      </c>
      <c r="F2449" s="213" t="s">
        <v>7991</v>
      </c>
      <c r="G2449" s="211"/>
      <c r="H2449" s="214">
        <v>4</v>
      </c>
      <c r="I2449" s="215"/>
      <c r="J2449" s="211"/>
      <c r="K2449" s="211"/>
      <c r="L2449" s="216"/>
      <c r="M2449" s="217"/>
      <c r="N2449" s="218"/>
      <c r="O2449" s="218"/>
      <c r="P2449" s="218"/>
      <c r="Q2449" s="218"/>
      <c r="R2449" s="218"/>
      <c r="S2449" s="218"/>
      <c r="T2449" s="219"/>
      <c r="AT2449" s="220" t="s">
        <v>171</v>
      </c>
      <c r="AU2449" s="220" t="s">
        <v>134</v>
      </c>
      <c r="AV2449" s="11" t="s">
        <v>134</v>
      </c>
      <c r="AW2449" s="11" t="s">
        <v>33</v>
      </c>
      <c r="AX2449" s="11" t="s">
        <v>70</v>
      </c>
      <c r="AY2449" s="220" t="s">
        <v>126</v>
      </c>
    </row>
    <row r="2450" spans="2:51" s="11" customFormat="1" ht="13.5">
      <c r="B2450" s="210"/>
      <c r="C2450" s="211"/>
      <c r="D2450" s="208" t="s">
        <v>171</v>
      </c>
      <c r="E2450" s="212" t="s">
        <v>21</v>
      </c>
      <c r="F2450" s="213" t="s">
        <v>7992</v>
      </c>
      <c r="G2450" s="211"/>
      <c r="H2450" s="214">
        <v>2</v>
      </c>
      <c r="I2450" s="215"/>
      <c r="J2450" s="211"/>
      <c r="K2450" s="211"/>
      <c r="L2450" s="216"/>
      <c r="M2450" s="217"/>
      <c r="N2450" s="218"/>
      <c r="O2450" s="218"/>
      <c r="P2450" s="218"/>
      <c r="Q2450" s="218"/>
      <c r="R2450" s="218"/>
      <c r="S2450" s="218"/>
      <c r="T2450" s="219"/>
      <c r="AT2450" s="220" t="s">
        <v>171</v>
      </c>
      <c r="AU2450" s="220" t="s">
        <v>134</v>
      </c>
      <c r="AV2450" s="11" t="s">
        <v>134</v>
      </c>
      <c r="AW2450" s="11" t="s">
        <v>33</v>
      </c>
      <c r="AX2450" s="11" t="s">
        <v>70</v>
      </c>
      <c r="AY2450" s="220" t="s">
        <v>126</v>
      </c>
    </row>
    <row r="2451" spans="2:51" s="11" customFormat="1" ht="13.5">
      <c r="B2451" s="210"/>
      <c r="C2451" s="211"/>
      <c r="D2451" s="208" t="s">
        <v>171</v>
      </c>
      <c r="E2451" s="212" t="s">
        <v>21</v>
      </c>
      <c r="F2451" s="213" t="s">
        <v>7993</v>
      </c>
      <c r="G2451" s="211"/>
      <c r="H2451" s="214">
        <v>4</v>
      </c>
      <c r="I2451" s="215"/>
      <c r="J2451" s="211"/>
      <c r="K2451" s="211"/>
      <c r="L2451" s="216"/>
      <c r="M2451" s="217"/>
      <c r="N2451" s="218"/>
      <c r="O2451" s="218"/>
      <c r="P2451" s="218"/>
      <c r="Q2451" s="218"/>
      <c r="R2451" s="218"/>
      <c r="S2451" s="218"/>
      <c r="T2451" s="219"/>
      <c r="AT2451" s="220" t="s">
        <v>171</v>
      </c>
      <c r="AU2451" s="220" t="s">
        <v>134</v>
      </c>
      <c r="AV2451" s="11" t="s">
        <v>134</v>
      </c>
      <c r="AW2451" s="11" t="s">
        <v>33</v>
      </c>
      <c r="AX2451" s="11" t="s">
        <v>70</v>
      </c>
      <c r="AY2451" s="220" t="s">
        <v>126</v>
      </c>
    </row>
    <row r="2452" spans="2:51" s="11" customFormat="1" ht="13.5">
      <c r="B2452" s="210"/>
      <c r="C2452" s="211"/>
      <c r="D2452" s="208" t="s">
        <v>171</v>
      </c>
      <c r="E2452" s="212" t="s">
        <v>21</v>
      </c>
      <c r="F2452" s="213" t="s">
        <v>7994</v>
      </c>
      <c r="G2452" s="211"/>
      <c r="H2452" s="214">
        <v>5</v>
      </c>
      <c r="I2452" s="215"/>
      <c r="J2452" s="211"/>
      <c r="K2452" s="211"/>
      <c r="L2452" s="216"/>
      <c r="M2452" s="217"/>
      <c r="N2452" s="218"/>
      <c r="O2452" s="218"/>
      <c r="P2452" s="218"/>
      <c r="Q2452" s="218"/>
      <c r="R2452" s="218"/>
      <c r="S2452" s="218"/>
      <c r="T2452" s="219"/>
      <c r="AT2452" s="220" t="s">
        <v>171</v>
      </c>
      <c r="AU2452" s="220" t="s">
        <v>134</v>
      </c>
      <c r="AV2452" s="11" t="s">
        <v>134</v>
      </c>
      <c r="AW2452" s="11" t="s">
        <v>33</v>
      </c>
      <c r="AX2452" s="11" t="s">
        <v>70</v>
      </c>
      <c r="AY2452" s="220" t="s">
        <v>126</v>
      </c>
    </row>
    <row r="2453" spans="2:51" s="11" customFormat="1" ht="13.5">
      <c r="B2453" s="210"/>
      <c r="C2453" s="211"/>
      <c r="D2453" s="208" t="s">
        <v>171</v>
      </c>
      <c r="E2453" s="212" t="s">
        <v>21</v>
      </c>
      <c r="F2453" s="213" t="s">
        <v>7995</v>
      </c>
      <c r="G2453" s="211"/>
      <c r="H2453" s="214">
        <v>8</v>
      </c>
      <c r="I2453" s="215"/>
      <c r="J2453" s="211"/>
      <c r="K2453" s="211"/>
      <c r="L2453" s="216"/>
      <c r="M2453" s="217"/>
      <c r="N2453" s="218"/>
      <c r="O2453" s="218"/>
      <c r="P2453" s="218"/>
      <c r="Q2453" s="218"/>
      <c r="R2453" s="218"/>
      <c r="S2453" s="218"/>
      <c r="T2453" s="219"/>
      <c r="AT2453" s="220" t="s">
        <v>171</v>
      </c>
      <c r="AU2453" s="220" t="s">
        <v>134</v>
      </c>
      <c r="AV2453" s="11" t="s">
        <v>134</v>
      </c>
      <c r="AW2453" s="11" t="s">
        <v>33</v>
      </c>
      <c r="AX2453" s="11" t="s">
        <v>70</v>
      </c>
      <c r="AY2453" s="220" t="s">
        <v>126</v>
      </c>
    </row>
    <row r="2454" spans="2:51" s="11" customFormat="1" ht="13.5">
      <c r="B2454" s="210"/>
      <c r="C2454" s="211"/>
      <c r="D2454" s="208" t="s">
        <v>171</v>
      </c>
      <c r="E2454" s="212" t="s">
        <v>21</v>
      </c>
      <c r="F2454" s="213" t="s">
        <v>7996</v>
      </c>
      <c r="G2454" s="211"/>
      <c r="H2454" s="214">
        <v>3</v>
      </c>
      <c r="I2454" s="215"/>
      <c r="J2454" s="211"/>
      <c r="K2454" s="211"/>
      <c r="L2454" s="216"/>
      <c r="M2454" s="217"/>
      <c r="N2454" s="218"/>
      <c r="O2454" s="218"/>
      <c r="P2454" s="218"/>
      <c r="Q2454" s="218"/>
      <c r="R2454" s="218"/>
      <c r="S2454" s="218"/>
      <c r="T2454" s="219"/>
      <c r="AT2454" s="220" t="s">
        <v>171</v>
      </c>
      <c r="AU2454" s="220" t="s">
        <v>134</v>
      </c>
      <c r="AV2454" s="11" t="s">
        <v>134</v>
      </c>
      <c r="AW2454" s="11" t="s">
        <v>33</v>
      </c>
      <c r="AX2454" s="11" t="s">
        <v>70</v>
      </c>
      <c r="AY2454" s="220" t="s">
        <v>126</v>
      </c>
    </row>
    <row r="2455" spans="2:51" s="11" customFormat="1" ht="13.5">
      <c r="B2455" s="210"/>
      <c r="C2455" s="211"/>
      <c r="D2455" s="208" t="s">
        <v>171</v>
      </c>
      <c r="E2455" s="212" t="s">
        <v>21</v>
      </c>
      <c r="F2455" s="213" t="s">
        <v>6898</v>
      </c>
      <c r="G2455" s="211"/>
      <c r="H2455" s="214">
        <v>1</v>
      </c>
      <c r="I2455" s="215"/>
      <c r="J2455" s="211"/>
      <c r="K2455" s="211"/>
      <c r="L2455" s="216"/>
      <c r="M2455" s="217"/>
      <c r="N2455" s="218"/>
      <c r="O2455" s="218"/>
      <c r="P2455" s="218"/>
      <c r="Q2455" s="218"/>
      <c r="R2455" s="218"/>
      <c r="S2455" s="218"/>
      <c r="T2455" s="219"/>
      <c r="AT2455" s="220" t="s">
        <v>171</v>
      </c>
      <c r="AU2455" s="220" t="s">
        <v>134</v>
      </c>
      <c r="AV2455" s="11" t="s">
        <v>134</v>
      </c>
      <c r="AW2455" s="11" t="s">
        <v>33</v>
      </c>
      <c r="AX2455" s="11" t="s">
        <v>70</v>
      </c>
      <c r="AY2455" s="220" t="s">
        <v>126</v>
      </c>
    </row>
    <row r="2456" spans="2:51" s="11" customFormat="1" ht="13.5">
      <c r="B2456" s="210"/>
      <c r="C2456" s="211"/>
      <c r="D2456" s="208" t="s">
        <v>171</v>
      </c>
      <c r="E2456" s="212" t="s">
        <v>21</v>
      </c>
      <c r="F2456" s="213" t="s">
        <v>7997</v>
      </c>
      <c r="G2456" s="211"/>
      <c r="H2456" s="214">
        <v>2</v>
      </c>
      <c r="I2456" s="215"/>
      <c r="J2456" s="211"/>
      <c r="K2456" s="211"/>
      <c r="L2456" s="216"/>
      <c r="M2456" s="217"/>
      <c r="N2456" s="218"/>
      <c r="O2456" s="218"/>
      <c r="P2456" s="218"/>
      <c r="Q2456" s="218"/>
      <c r="R2456" s="218"/>
      <c r="S2456" s="218"/>
      <c r="T2456" s="219"/>
      <c r="AT2456" s="220" t="s">
        <v>171</v>
      </c>
      <c r="AU2456" s="220" t="s">
        <v>134</v>
      </c>
      <c r="AV2456" s="11" t="s">
        <v>134</v>
      </c>
      <c r="AW2456" s="11" t="s">
        <v>33</v>
      </c>
      <c r="AX2456" s="11" t="s">
        <v>70</v>
      </c>
      <c r="AY2456" s="220" t="s">
        <v>126</v>
      </c>
    </row>
    <row r="2457" spans="2:51" s="11" customFormat="1" ht="13.5">
      <c r="B2457" s="210"/>
      <c r="C2457" s="211"/>
      <c r="D2457" s="208" t="s">
        <v>171</v>
      </c>
      <c r="E2457" s="212" t="s">
        <v>21</v>
      </c>
      <c r="F2457" s="213" t="s">
        <v>6900</v>
      </c>
      <c r="G2457" s="211"/>
      <c r="H2457" s="214">
        <v>2</v>
      </c>
      <c r="I2457" s="215"/>
      <c r="J2457" s="211"/>
      <c r="K2457" s="211"/>
      <c r="L2457" s="216"/>
      <c r="M2457" s="217"/>
      <c r="N2457" s="218"/>
      <c r="O2457" s="218"/>
      <c r="P2457" s="218"/>
      <c r="Q2457" s="218"/>
      <c r="R2457" s="218"/>
      <c r="S2457" s="218"/>
      <c r="T2457" s="219"/>
      <c r="AT2457" s="220" t="s">
        <v>171</v>
      </c>
      <c r="AU2457" s="220" t="s">
        <v>134</v>
      </c>
      <c r="AV2457" s="11" t="s">
        <v>134</v>
      </c>
      <c r="AW2457" s="11" t="s">
        <v>33</v>
      </c>
      <c r="AX2457" s="11" t="s">
        <v>70</v>
      </c>
      <c r="AY2457" s="220" t="s">
        <v>126</v>
      </c>
    </row>
    <row r="2458" spans="2:51" s="11" customFormat="1" ht="13.5">
      <c r="B2458" s="210"/>
      <c r="C2458" s="211"/>
      <c r="D2458" s="208" t="s">
        <v>171</v>
      </c>
      <c r="E2458" s="212" t="s">
        <v>21</v>
      </c>
      <c r="F2458" s="213" t="s">
        <v>7998</v>
      </c>
      <c r="G2458" s="211"/>
      <c r="H2458" s="214">
        <v>2</v>
      </c>
      <c r="I2458" s="215"/>
      <c r="J2458" s="211"/>
      <c r="K2458" s="211"/>
      <c r="L2458" s="216"/>
      <c r="M2458" s="217"/>
      <c r="N2458" s="218"/>
      <c r="O2458" s="218"/>
      <c r="P2458" s="218"/>
      <c r="Q2458" s="218"/>
      <c r="R2458" s="218"/>
      <c r="S2458" s="218"/>
      <c r="T2458" s="219"/>
      <c r="AT2458" s="220" t="s">
        <v>171</v>
      </c>
      <c r="AU2458" s="220" t="s">
        <v>134</v>
      </c>
      <c r="AV2458" s="11" t="s">
        <v>134</v>
      </c>
      <c r="AW2458" s="11" t="s">
        <v>33</v>
      </c>
      <c r="AX2458" s="11" t="s">
        <v>70</v>
      </c>
      <c r="AY2458" s="220" t="s">
        <v>126</v>
      </c>
    </row>
    <row r="2459" spans="2:51" s="11" customFormat="1" ht="13.5">
      <c r="B2459" s="210"/>
      <c r="C2459" s="211"/>
      <c r="D2459" s="208" t="s">
        <v>171</v>
      </c>
      <c r="E2459" s="212" t="s">
        <v>21</v>
      </c>
      <c r="F2459" s="213" t="s">
        <v>7999</v>
      </c>
      <c r="G2459" s="211"/>
      <c r="H2459" s="214">
        <v>4</v>
      </c>
      <c r="I2459" s="215"/>
      <c r="J2459" s="211"/>
      <c r="K2459" s="211"/>
      <c r="L2459" s="216"/>
      <c r="M2459" s="217"/>
      <c r="N2459" s="218"/>
      <c r="O2459" s="218"/>
      <c r="P2459" s="218"/>
      <c r="Q2459" s="218"/>
      <c r="R2459" s="218"/>
      <c r="S2459" s="218"/>
      <c r="T2459" s="219"/>
      <c r="AT2459" s="220" t="s">
        <v>171</v>
      </c>
      <c r="AU2459" s="220" t="s">
        <v>134</v>
      </c>
      <c r="AV2459" s="11" t="s">
        <v>134</v>
      </c>
      <c r="AW2459" s="11" t="s">
        <v>33</v>
      </c>
      <c r="AX2459" s="11" t="s">
        <v>70</v>
      </c>
      <c r="AY2459" s="220" t="s">
        <v>126</v>
      </c>
    </row>
    <row r="2460" spans="2:51" s="11" customFormat="1" ht="13.5">
      <c r="B2460" s="210"/>
      <c r="C2460" s="211"/>
      <c r="D2460" s="208" t="s">
        <v>171</v>
      </c>
      <c r="E2460" s="212" t="s">
        <v>21</v>
      </c>
      <c r="F2460" s="213" t="s">
        <v>8000</v>
      </c>
      <c r="G2460" s="211"/>
      <c r="H2460" s="214">
        <v>2</v>
      </c>
      <c r="I2460" s="215"/>
      <c r="J2460" s="211"/>
      <c r="K2460" s="211"/>
      <c r="L2460" s="216"/>
      <c r="M2460" s="217"/>
      <c r="N2460" s="218"/>
      <c r="O2460" s="218"/>
      <c r="P2460" s="218"/>
      <c r="Q2460" s="218"/>
      <c r="R2460" s="218"/>
      <c r="S2460" s="218"/>
      <c r="T2460" s="219"/>
      <c r="AT2460" s="220" t="s">
        <v>171</v>
      </c>
      <c r="AU2460" s="220" t="s">
        <v>134</v>
      </c>
      <c r="AV2460" s="11" t="s">
        <v>134</v>
      </c>
      <c r="AW2460" s="11" t="s">
        <v>33</v>
      </c>
      <c r="AX2460" s="11" t="s">
        <v>70</v>
      </c>
      <c r="AY2460" s="220" t="s">
        <v>126</v>
      </c>
    </row>
    <row r="2461" spans="2:51" s="11" customFormat="1" ht="13.5">
      <c r="B2461" s="210"/>
      <c r="C2461" s="211"/>
      <c r="D2461" s="208" t="s">
        <v>171</v>
      </c>
      <c r="E2461" s="212" t="s">
        <v>21</v>
      </c>
      <c r="F2461" s="213" t="s">
        <v>8001</v>
      </c>
      <c r="G2461" s="211"/>
      <c r="H2461" s="214">
        <v>2</v>
      </c>
      <c r="I2461" s="215"/>
      <c r="J2461" s="211"/>
      <c r="K2461" s="211"/>
      <c r="L2461" s="216"/>
      <c r="M2461" s="217"/>
      <c r="N2461" s="218"/>
      <c r="O2461" s="218"/>
      <c r="P2461" s="218"/>
      <c r="Q2461" s="218"/>
      <c r="R2461" s="218"/>
      <c r="S2461" s="218"/>
      <c r="T2461" s="219"/>
      <c r="AT2461" s="220" t="s">
        <v>171</v>
      </c>
      <c r="AU2461" s="220" t="s">
        <v>134</v>
      </c>
      <c r="AV2461" s="11" t="s">
        <v>134</v>
      </c>
      <c r="AW2461" s="11" t="s">
        <v>33</v>
      </c>
      <c r="AX2461" s="11" t="s">
        <v>70</v>
      </c>
      <c r="AY2461" s="220" t="s">
        <v>126</v>
      </c>
    </row>
    <row r="2462" spans="2:51" s="11" customFormat="1" ht="13.5">
      <c r="B2462" s="210"/>
      <c r="C2462" s="211"/>
      <c r="D2462" s="208" t="s">
        <v>171</v>
      </c>
      <c r="E2462" s="212" t="s">
        <v>21</v>
      </c>
      <c r="F2462" s="213" t="s">
        <v>8002</v>
      </c>
      <c r="G2462" s="211"/>
      <c r="H2462" s="214">
        <v>4</v>
      </c>
      <c r="I2462" s="215"/>
      <c r="J2462" s="211"/>
      <c r="K2462" s="211"/>
      <c r="L2462" s="216"/>
      <c r="M2462" s="217"/>
      <c r="N2462" s="218"/>
      <c r="O2462" s="218"/>
      <c r="P2462" s="218"/>
      <c r="Q2462" s="218"/>
      <c r="R2462" s="218"/>
      <c r="S2462" s="218"/>
      <c r="T2462" s="219"/>
      <c r="AT2462" s="220" t="s">
        <v>171</v>
      </c>
      <c r="AU2462" s="220" t="s">
        <v>134</v>
      </c>
      <c r="AV2462" s="11" t="s">
        <v>134</v>
      </c>
      <c r="AW2462" s="11" t="s">
        <v>33</v>
      </c>
      <c r="AX2462" s="11" t="s">
        <v>70</v>
      </c>
      <c r="AY2462" s="220" t="s">
        <v>126</v>
      </c>
    </row>
    <row r="2463" spans="2:51" s="11" customFormat="1" ht="13.5">
      <c r="B2463" s="210"/>
      <c r="C2463" s="211"/>
      <c r="D2463" s="208" t="s">
        <v>171</v>
      </c>
      <c r="E2463" s="212" t="s">
        <v>21</v>
      </c>
      <c r="F2463" s="213" t="s">
        <v>8003</v>
      </c>
      <c r="G2463" s="211"/>
      <c r="H2463" s="214">
        <v>2</v>
      </c>
      <c r="I2463" s="215"/>
      <c r="J2463" s="211"/>
      <c r="K2463" s="211"/>
      <c r="L2463" s="216"/>
      <c r="M2463" s="217"/>
      <c r="N2463" s="218"/>
      <c r="O2463" s="218"/>
      <c r="P2463" s="218"/>
      <c r="Q2463" s="218"/>
      <c r="R2463" s="218"/>
      <c r="S2463" s="218"/>
      <c r="T2463" s="219"/>
      <c r="AT2463" s="220" t="s">
        <v>171</v>
      </c>
      <c r="AU2463" s="220" t="s">
        <v>134</v>
      </c>
      <c r="AV2463" s="11" t="s">
        <v>134</v>
      </c>
      <c r="AW2463" s="11" t="s">
        <v>33</v>
      </c>
      <c r="AX2463" s="11" t="s">
        <v>70</v>
      </c>
      <c r="AY2463" s="220" t="s">
        <v>126</v>
      </c>
    </row>
    <row r="2464" spans="2:51" s="11" customFormat="1" ht="13.5">
      <c r="B2464" s="210"/>
      <c r="C2464" s="211"/>
      <c r="D2464" s="208" t="s">
        <v>171</v>
      </c>
      <c r="E2464" s="212" t="s">
        <v>21</v>
      </c>
      <c r="F2464" s="213" t="s">
        <v>8004</v>
      </c>
      <c r="G2464" s="211"/>
      <c r="H2464" s="214">
        <v>2</v>
      </c>
      <c r="I2464" s="215"/>
      <c r="J2464" s="211"/>
      <c r="K2464" s="211"/>
      <c r="L2464" s="216"/>
      <c r="M2464" s="217"/>
      <c r="N2464" s="218"/>
      <c r="O2464" s="218"/>
      <c r="P2464" s="218"/>
      <c r="Q2464" s="218"/>
      <c r="R2464" s="218"/>
      <c r="S2464" s="218"/>
      <c r="T2464" s="219"/>
      <c r="AT2464" s="220" t="s">
        <v>171</v>
      </c>
      <c r="AU2464" s="220" t="s">
        <v>134</v>
      </c>
      <c r="AV2464" s="11" t="s">
        <v>134</v>
      </c>
      <c r="AW2464" s="11" t="s">
        <v>33</v>
      </c>
      <c r="AX2464" s="11" t="s">
        <v>70</v>
      </c>
      <c r="AY2464" s="220" t="s">
        <v>126</v>
      </c>
    </row>
    <row r="2465" spans="2:65" s="11" customFormat="1" ht="13.5">
      <c r="B2465" s="210"/>
      <c r="C2465" s="211"/>
      <c r="D2465" s="208" t="s">
        <v>171</v>
      </c>
      <c r="E2465" s="212" t="s">
        <v>21</v>
      </c>
      <c r="F2465" s="213" t="s">
        <v>8005</v>
      </c>
      <c r="G2465" s="211"/>
      <c r="H2465" s="214">
        <v>4</v>
      </c>
      <c r="I2465" s="215"/>
      <c r="J2465" s="211"/>
      <c r="K2465" s="211"/>
      <c r="L2465" s="216"/>
      <c r="M2465" s="217"/>
      <c r="N2465" s="218"/>
      <c r="O2465" s="218"/>
      <c r="P2465" s="218"/>
      <c r="Q2465" s="218"/>
      <c r="R2465" s="218"/>
      <c r="S2465" s="218"/>
      <c r="T2465" s="219"/>
      <c r="AT2465" s="220" t="s">
        <v>171</v>
      </c>
      <c r="AU2465" s="220" t="s">
        <v>134</v>
      </c>
      <c r="AV2465" s="11" t="s">
        <v>134</v>
      </c>
      <c r="AW2465" s="11" t="s">
        <v>33</v>
      </c>
      <c r="AX2465" s="11" t="s">
        <v>70</v>
      </c>
      <c r="AY2465" s="220" t="s">
        <v>126</v>
      </c>
    </row>
    <row r="2466" spans="2:65" s="11" customFormat="1" ht="13.5">
      <c r="B2466" s="210"/>
      <c r="C2466" s="211"/>
      <c r="D2466" s="208" t="s">
        <v>171</v>
      </c>
      <c r="E2466" s="212" t="s">
        <v>21</v>
      </c>
      <c r="F2466" s="213" t="s">
        <v>8006</v>
      </c>
      <c r="G2466" s="211"/>
      <c r="H2466" s="214">
        <v>2</v>
      </c>
      <c r="I2466" s="215"/>
      <c r="J2466" s="211"/>
      <c r="K2466" s="211"/>
      <c r="L2466" s="216"/>
      <c r="M2466" s="217"/>
      <c r="N2466" s="218"/>
      <c r="O2466" s="218"/>
      <c r="P2466" s="218"/>
      <c r="Q2466" s="218"/>
      <c r="R2466" s="218"/>
      <c r="S2466" s="218"/>
      <c r="T2466" s="219"/>
      <c r="AT2466" s="220" t="s">
        <v>171</v>
      </c>
      <c r="AU2466" s="220" t="s">
        <v>134</v>
      </c>
      <c r="AV2466" s="11" t="s">
        <v>134</v>
      </c>
      <c r="AW2466" s="11" t="s">
        <v>33</v>
      </c>
      <c r="AX2466" s="11" t="s">
        <v>70</v>
      </c>
      <c r="AY2466" s="220" t="s">
        <v>126</v>
      </c>
    </row>
    <row r="2467" spans="2:65" s="12" customFormat="1" ht="13.5">
      <c r="B2467" s="221"/>
      <c r="C2467" s="222"/>
      <c r="D2467" s="205" t="s">
        <v>171</v>
      </c>
      <c r="E2467" s="248" t="s">
        <v>21</v>
      </c>
      <c r="F2467" s="249" t="s">
        <v>174</v>
      </c>
      <c r="G2467" s="222"/>
      <c r="H2467" s="250">
        <v>84</v>
      </c>
      <c r="I2467" s="226"/>
      <c r="J2467" s="222"/>
      <c r="K2467" s="222"/>
      <c r="L2467" s="227"/>
      <c r="M2467" s="228"/>
      <c r="N2467" s="229"/>
      <c r="O2467" s="229"/>
      <c r="P2467" s="229"/>
      <c r="Q2467" s="229"/>
      <c r="R2467" s="229"/>
      <c r="S2467" s="229"/>
      <c r="T2467" s="230"/>
      <c r="AT2467" s="231" t="s">
        <v>171</v>
      </c>
      <c r="AU2467" s="231" t="s">
        <v>134</v>
      </c>
      <c r="AV2467" s="12" t="s">
        <v>133</v>
      </c>
      <c r="AW2467" s="12" t="s">
        <v>33</v>
      </c>
      <c r="AX2467" s="12" t="s">
        <v>78</v>
      </c>
      <c r="AY2467" s="231" t="s">
        <v>126</v>
      </c>
    </row>
    <row r="2468" spans="2:65" s="1" customFormat="1" ht="22.5" customHeight="1">
      <c r="B2468" s="41"/>
      <c r="C2468" s="193" t="s">
        <v>1790</v>
      </c>
      <c r="D2468" s="193" t="s">
        <v>129</v>
      </c>
      <c r="E2468" s="194" t="s">
        <v>8007</v>
      </c>
      <c r="F2468" s="195" t="s">
        <v>8008</v>
      </c>
      <c r="G2468" s="196" t="s">
        <v>489</v>
      </c>
      <c r="H2468" s="197">
        <v>55</v>
      </c>
      <c r="I2468" s="198"/>
      <c r="J2468" s="199">
        <f>ROUND(I2468*H2468,2)</f>
        <v>0</v>
      </c>
      <c r="K2468" s="195" t="s">
        <v>160</v>
      </c>
      <c r="L2468" s="61"/>
      <c r="M2468" s="200" t="s">
        <v>21</v>
      </c>
      <c r="N2468" s="201" t="s">
        <v>42</v>
      </c>
      <c r="O2468" s="42"/>
      <c r="P2468" s="202">
        <f>O2468*H2468</f>
        <v>0</v>
      </c>
      <c r="Q2468" s="202">
        <v>0</v>
      </c>
      <c r="R2468" s="202">
        <f>Q2468*H2468</f>
        <v>0</v>
      </c>
      <c r="S2468" s="202">
        <v>0</v>
      </c>
      <c r="T2468" s="203">
        <f>S2468*H2468</f>
        <v>0</v>
      </c>
      <c r="AR2468" s="24" t="s">
        <v>161</v>
      </c>
      <c r="AT2468" s="24" t="s">
        <v>129</v>
      </c>
      <c r="AU2468" s="24" t="s">
        <v>134</v>
      </c>
      <c r="AY2468" s="24" t="s">
        <v>126</v>
      </c>
      <c r="BE2468" s="204">
        <f>IF(N2468="základní",J2468,0)</f>
        <v>0</v>
      </c>
      <c r="BF2468" s="204">
        <f>IF(N2468="snížená",J2468,0)</f>
        <v>0</v>
      </c>
      <c r="BG2468" s="204">
        <f>IF(N2468="zákl. přenesená",J2468,0)</f>
        <v>0</v>
      </c>
      <c r="BH2468" s="204">
        <f>IF(N2468="sníž. přenesená",J2468,0)</f>
        <v>0</v>
      </c>
      <c r="BI2468" s="204">
        <f>IF(N2468="nulová",J2468,0)</f>
        <v>0</v>
      </c>
      <c r="BJ2468" s="24" t="s">
        <v>134</v>
      </c>
      <c r="BK2468" s="204">
        <f>ROUND(I2468*H2468,2)</f>
        <v>0</v>
      </c>
      <c r="BL2468" s="24" t="s">
        <v>161</v>
      </c>
      <c r="BM2468" s="24" t="s">
        <v>2783</v>
      </c>
    </row>
    <row r="2469" spans="2:65" s="1" customFormat="1" ht="27">
      <c r="B2469" s="41"/>
      <c r="C2469" s="63"/>
      <c r="D2469" s="208" t="s">
        <v>135</v>
      </c>
      <c r="E2469" s="63"/>
      <c r="F2469" s="209" t="s">
        <v>8009</v>
      </c>
      <c r="G2469" s="63"/>
      <c r="H2469" s="63"/>
      <c r="I2469" s="163"/>
      <c r="J2469" s="63"/>
      <c r="K2469" s="63"/>
      <c r="L2469" s="61"/>
      <c r="M2469" s="207"/>
      <c r="N2469" s="42"/>
      <c r="O2469" s="42"/>
      <c r="P2469" s="42"/>
      <c r="Q2469" s="42"/>
      <c r="R2469" s="42"/>
      <c r="S2469" s="42"/>
      <c r="T2469" s="78"/>
      <c r="AT2469" s="24" t="s">
        <v>135</v>
      </c>
      <c r="AU2469" s="24" t="s">
        <v>134</v>
      </c>
    </row>
    <row r="2470" spans="2:65" s="1" customFormat="1" ht="40.5">
      <c r="B2470" s="41"/>
      <c r="C2470" s="63"/>
      <c r="D2470" s="208" t="s">
        <v>299</v>
      </c>
      <c r="E2470" s="63"/>
      <c r="F2470" s="236" t="s">
        <v>7983</v>
      </c>
      <c r="G2470" s="63"/>
      <c r="H2470" s="63"/>
      <c r="I2470" s="163"/>
      <c r="J2470" s="63"/>
      <c r="K2470" s="63"/>
      <c r="L2470" s="61"/>
      <c r="M2470" s="207"/>
      <c r="N2470" s="42"/>
      <c r="O2470" s="42"/>
      <c r="P2470" s="42"/>
      <c r="Q2470" s="42"/>
      <c r="R2470" s="42"/>
      <c r="S2470" s="42"/>
      <c r="T2470" s="78"/>
      <c r="AT2470" s="24" t="s">
        <v>299</v>
      </c>
      <c r="AU2470" s="24" t="s">
        <v>134</v>
      </c>
    </row>
    <row r="2471" spans="2:65" s="13" customFormat="1" ht="13.5">
      <c r="B2471" s="237"/>
      <c r="C2471" s="238"/>
      <c r="D2471" s="208" t="s">
        <v>171</v>
      </c>
      <c r="E2471" s="239" t="s">
        <v>21</v>
      </c>
      <c r="F2471" s="240" t="s">
        <v>6848</v>
      </c>
      <c r="G2471" s="238"/>
      <c r="H2471" s="241" t="s">
        <v>21</v>
      </c>
      <c r="I2471" s="242"/>
      <c r="J2471" s="238"/>
      <c r="K2471" s="238"/>
      <c r="L2471" s="243"/>
      <c r="M2471" s="244"/>
      <c r="N2471" s="245"/>
      <c r="O2471" s="245"/>
      <c r="P2471" s="245"/>
      <c r="Q2471" s="245"/>
      <c r="R2471" s="245"/>
      <c r="S2471" s="245"/>
      <c r="T2471" s="246"/>
      <c r="AT2471" s="247" t="s">
        <v>171</v>
      </c>
      <c r="AU2471" s="247" t="s">
        <v>134</v>
      </c>
      <c r="AV2471" s="13" t="s">
        <v>78</v>
      </c>
      <c r="AW2471" s="13" t="s">
        <v>33</v>
      </c>
      <c r="AX2471" s="13" t="s">
        <v>70</v>
      </c>
      <c r="AY2471" s="247" t="s">
        <v>126</v>
      </c>
    </row>
    <row r="2472" spans="2:65" s="11" customFormat="1" ht="13.5">
      <c r="B2472" s="210"/>
      <c r="C2472" s="211"/>
      <c r="D2472" s="208" t="s">
        <v>171</v>
      </c>
      <c r="E2472" s="212" t="s">
        <v>21</v>
      </c>
      <c r="F2472" s="213" t="s">
        <v>6880</v>
      </c>
      <c r="G2472" s="211"/>
      <c r="H2472" s="214">
        <v>1</v>
      </c>
      <c r="I2472" s="215"/>
      <c r="J2472" s="211"/>
      <c r="K2472" s="211"/>
      <c r="L2472" s="216"/>
      <c r="M2472" s="217"/>
      <c r="N2472" s="218"/>
      <c r="O2472" s="218"/>
      <c r="P2472" s="218"/>
      <c r="Q2472" s="218"/>
      <c r="R2472" s="218"/>
      <c r="S2472" s="218"/>
      <c r="T2472" s="219"/>
      <c r="AT2472" s="220" t="s">
        <v>171</v>
      </c>
      <c r="AU2472" s="220" t="s">
        <v>134</v>
      </c>
      <c r="AV2472" s="11" t="s">
        <v>134</v>
      </c>
      <c r="AW2472" s="11" t="s">
        <v>33</v>
      </c>
      <c r="AX2472" s="11" t="s">
        <v>70</v>
      </c>
      <c r="AY2472" s="220" t="s">
        <v>126</v>
      </c>
    </row>
    <row r="2473" spans="2:65" s="11" customFormat="1" ht="13.5">
      <c r="B2473" s="210"/>
      <c r="C2473" s="211"/>
      <c r="D2473" s="208" t="s">
        <v>171</v>
      </c>
      <c r="E2473" s="212" t="s">
        <v>21</v>
      </c>
      <c r="F2473" s="213" t="s">
        <v>6881</v>
      </c>
      <c r="G2473" s="211"/>
      <c r="H2473" s="214">
        <v>1</v>
      </c>
      <c r="I2473" s="215"/>
      <c r="J2473" s="211"/>
      <c r="K2473" s="211"/>
      <c r="L2473" s="216"/>
      <c r="M2473" s="217"/>
      <c r="N2473" s="218"/>
      <c r="O2473" s="218"/>
      <c r="P2473" s="218"/>
      <c r="Q2473" s="218"/>
      <c r="R2473" s="218"/>
      <c r="S2473" s="218"/>
      <c r="T2473" s="219"/>
      <c r="AT2473" s="220" t="s">
        <v>171</v>
      </c>
      <c r="AU2473" s="220" t="s">
        <v>134</v>
      </c>
      <c r="AV2473" s="11" t="s">
        <v>134</v>
      </c>
      <c r="AW2473" s="11" t="s">
        <v>33</v>
      </c>
      <c r="AX2473" s="11" t="s">
        <v>70</v>
      </c>
      <c r="AY2473" s="220" t="s">
        <v>126</v>
      </c>
    </row>
    <row r="2474" spans="2:65" s="11" customFormat="1" ht="13.5">
      <c r="B2474" s="210"/>
      <c r="C2474" s="211"/>
      <c r="D2474" s="208" t="s">
        <v>171</v>
      </c>
      <c r="E2474" s="212" t="s">
        <v>21</v>
      </c>
      <c r="F2474" s="213" t="s">
        <v>6882</v>
      </c>
      <c r="G2474" s="211"/>
      <c r="H2474" s="214">
        <v>4</v>
      </c>
      <c r="I2474" s="215"/>
      <c r="J2474" s="211"/>
      <c r="K2474" s="211"/>
      <c r="L2474" s="216"/>
      <c r="M2474" s="217"/>
      <c r="N2474" s="218"/>
      <c r="O2474" s="218"/>
      <c r="P2474" s="218"/>
      <c r="Q2474" s="218"/>
      <c r="R2474" s="218"/>
      <c r="S2474" s="218"/>
      <c r="T2474" s="219"/>
      <c r="AT2474" s="220" t="s">
        <v>171</v>
      </c>
      <c r="AU2474" s="220" t="s">
        <v>134</v>
      </c>
      <c r="AV2474" s="11" t="s">
        <v>134</v>
      </c>
      <c r="AW2474" s="11" t="s">
        <v>33</v>
      </c>
      <c r="AX2474" s="11" t="s">
        <v>70</v>
      </c>
      <c r="AY2474" s="220" t="s">
        <v>126</v>
      </c>
    </row>
    <row r="2475" spans="2:65" s="11" customFormat="1" ht="13.5">
      <c r="B2475" s="210"/>
      <c r="C2475" s="211"/>
      <c r="D2475" s="208" t="s">
        <v>171</v>
      </c>
      <c r="E2475" s="212" t="s">
        <v>21</v>
      </c>
      <c r="F2475" s="213" t="s">
        <v>6883</v>
      </c>
      <c r="G2475" s="211"/>
      <c r="H2475" s="214">
        <v>2</v>
      </c>
      <c r="I2475" s="215"/>
      <c r="J2475" s="211"/>
      <c r="K2475" s="211"/>
      <c r="L2475" s="216"/>
      <c r="M2475" s="217"/>
      <c r="N2475" s="218"/>
      <c r="O2475" s="218"/>
      <c r="P2475" s="218"/>
      <c r="Q2475" s="218"/>
      <c r="R2475" s="218"/>
      <c r="S2475" s="218"/>
      <c r="T2475" s="219"/>
      <c r="AT2475" s="220" t="s">
        <v>171</v>
      </c>
      <c r="AU2475" s="220" t="s">
        <v>134</v>
      </c>
      <c r="AV2475" s="11" t="s">
        <v>134</v>
      </c>
      <c r="AW2475" s="11" t="s">
        <v>33</v>
      </c>
      <c r="AX2475" s="11" t="s">
        <v>70</v>
      </c>
      <c r="AY2475" s="220" t="s">
        <v>126</v>
      </c>
    </row>
    <row r="2476" spans="2:65" s="11" customFormat="1" ht="13.5">
      <c r="B2476" s="210"/>
      <c r="C2476" s="211"/>
      <c r="D2476" s="208" t="s">
        <v>171</v>
      </c>
      <c r="E2476" s="212" t="s">
        <v>21</v>
      </c>
      <c r="F2476" s="213" t="s">
        <v>6884</v>
      </c>
      <c r="G2476" s="211"/>
      <c r="H2476" s="214">
        <v>1</v>
      </c>
      <c r="I2476" s="215"/>
      <c r="J2476" s="211"/>
      <c r="K2476" s="211"/>
      <c r="L2476" s="216"/>
      <c r="M2476" s="217"/>
      <c r="N2476" s="218"/>
      <c r="O2476" s="218"/>
      <c r="P2476" s="218"/>
      <c r="Q2476" s="218"/>
      <c r="R2476" s="218"/>
      <c r="S2476" s="218"/>
      <c r="T2476" s="219"/>
      <c r="AT2476" s="220" t="s">
        <v>171</v>
      </c>
      <c r="AU2476" s="220" t="s">
        <v>134</v>
      </c>
      <c r="AV2476" s="11" t="s">
        <v>134</v>
      </c>
      <c r="AW2476" s="11" t="s">
        <v>33</v>
      </c>
      <c r="AX2476" s="11" t="s">
        <v>70</v>
      </c>
      <c r="AY2476" s="220" t="s">
        <v>126</v>
      </c>
    </row>
    <row r="2477" spans="2:65" s="11" customFormat="1" ht="13.5">
      <c r="B2477" s="210"/>
      <c r="C2477" s="211"/>
      <c r="D2477" s="208" t="s">
        <v>171</v>
      </c>
      <c r="E2477" s="212" t="s">
        <v>21</v>
      </c>
      <c r="F2477" s="213" t="s">
        <v>6885</v>
      </c>
      <c r="G2477" s="211"/>
      <c r="H2477" s="214">
        <v>2</v>
      </c>
      <c r="I2477" s="215"/>
      <c r="J2477" s="211"/>
      <c r="K2477" s="211"/>
      <c r="L2477" s="216"/>
      <c r="M2477" s="217"/>
      <c r="N2477" s="218"/>
      <c r="O2477" s="218"/>
      <c r="P2477" s="218"/>
      <c r="Q2477" s="218"/>
      <c r="R2477" s="218"/>
      <c r="S2477" s="218"/>
      <c r="T2477" s="219"/>
      <c r="AT2477" s="220" t="s">
        <v>171</v>
      </c>
      <c r="AU2477" s="220" t="s">
        <v>134</v>
      </c>
      <c r="AV2477" s="11" t="s">
        <v>134</v>
      </c>
      <c r="AW2477" s="11" t="s">
        <v>33</v>
      </c>
      <c r="AX2477" s="11" t="s">
        <v>70</v>
      </c>
      <c r="AY2477" s="220" t="s">
        <v>126</v>
      </c>
    </row>
    <row r="2478" spans="2:65" s="11" customFormat="1" ht="13.5">
      <c r="B2478" s="210"/>
      <c r="C2478" s="211"/>
      <c r="D2478" s="208" t="s">
        <v>171</v>
      </c>
      <c r="E2478" s="212" t="s">
        <v>21</v>
      </c>
      <c r="F2478" s="213" t="s">
        <v>6886</v>
      </c>
      <c r="G2478" s="211"/>
      <c r="H2478" s="214">
        <v>1</v>
      </c>
      <c r="I2478" s="215"/>
      <c r="J2478" s="211"/>
      <c r="K2478" s="211"/>
      <c r="L2478" s="216"/>
      <c r="M2478" s="217"/>
      <c r="N2478" s="218"/>
      <c r="O2478" s="218"/>
      <c r="P2478" s="218"/>
      <c r="Q2478" s="218"/>
      <c r="R2478" s="218"/>
      <c r="S2478" s="218"/>
      <c r="T2478" s="219"/>
      <c r="AT2478" s="220" t="s">
        <v>171</v>
      </c>
      <c r="AU2478" s="220" t="s">
        <v>134</v>
      </c>
      <c r="AV2478" s="11" t="s">
        <v>134</v>
      </c>
      <c r="AW2478" s="11" t="s">
        <v>33</v>
      </c>
      <c r="AX2478" s="11" t="s">
        <v>70</v>
      </c>
      <c r="AY2478" s="220" t="s">
        <v>126</v>
      </c>
    </row>
    <row r="2479" spans="2:65" s="11" customFormat="1" ht="13.5">
      <c r="B2479" s="210"/>
      <c r="C2479" s="211"/>
      <c r="D2479" s="208" t="s">
        <v>171</v>
      </c>
      <c r="E2479" s="212" t="s">
        <v>21</v>
      </c>
      <c r="F2479" s="213" t="s">
        <v>6887</v>
      </c>
      <c r="G2479" s="211"/>
      <c r="H2479" s="214">
        <v>1</v>
      </c>
      <c r="I2479" s="215"/>
      <c r="J2479" s="211"/>
      <c r="K2479" s="211"/>
      <c r="L2479" s="216"/>
      <c r="M2479" s="217"/>
      <c r="N2479" s="218"/>
      <c r="O2479" s="218"/>
      <c r="P2479" s="218"/>
      <c r="Q2479" s="218"/>
      <c r="R2479" s="218"/>
      <c r="S2479" s="218"/>
      <c r="T2479" s="219"/>
      <c r="AT2479" s="220" t="s">
        <v>171</v>
      </c>
      <c r="AU2479" s="220" t="s">
        <v>134</v>
      </c>
      <c r="AV2479" s="11" t="s">
        <v>134</v>
      </c>
      <c r="AW2479" s="11" t="s">
        <v>33</v>
      </c>
      <c r="AX2479" s="11" t="s">
        <v>70</v>
      </c>
      <c r="AY2479" s="220" t="s">
        <v>126</v>
      </c>
    </row>
    <row r="2480" spans="2:65" s="11" customFormat="1" ht="13.5">
      <c r="B2480" s="210"/>
      <c r="C2480" s="211"/>
      <c r="D2480" s="208" t="s">
        <v>171</v>
      </c>
      <c r="E2480" s="212" t="s">
        <v>21</v>
      </c>
      <c r="F2480" s="213" t="s">
        <v>6888</v>
      </c>
      <c r="G2480" s="211"/>
      <c r="H2480" s="214">
        <v>3</v>
      </c>
      <c r="I2480" s="215"/>
      <c r="J2480" s="211"/>
      <c r="K2480" s="211"/>
      <c r="L2480" s="216"/>
      <c r="M2480" s="217"/>
      <c r="N2480" s="218"/>
      <c r="O2480" s="218"/>
      <c r="P2480" s="218"/>
      <c r="Q2480" s="218"/>
      <c r="R2480" s="218"/>
      <c r="S2480" s="218"/>
      <c r="T2480" s="219"/>
      <c r="AT2480" s="220" t="s">
        <v>171</v>
      </c>
      <c r="AU2480" s="220" t="s">
        <v>134</v>
      </c>
      <c r="AV2480" s="11" t="s">
        <v>134</v>
      </c>
      <c r="AW2480" s="11" t="s">
        <v>33</v>
      </c>
      <c r="AX2480" s="11" t="s">
        <v>70</v>
      </c>
      <c r="AY2480" s="220" t="s">
        <v>126</v>
      </c>
    </row>
    <row r="2481" spans="2:51" s="11" customFormat="1" ht="13.5">
      <c r="B2481" s="210"/>
      <c r="C2481" s="211"/>
      <c r="D2481" s="208" t="s">
        <v>171</v>
      </c>
      <c r="E2481" s="212" t="s">
        <v>21</v>
      </c>
      <c r="F2481" s="213" t="s">
        <v>6889</v>
      </c>
      <c r="G2481" s="211"/>
      <c r="H2481" s="214">
        <v>1</v>
      </c>
      <c r="I2481" s="215"/>
      <c r="J2481" s="211"/>
      <c r="K2481" s="211"/>
      <c r="L2481" s="216"/>
      <c r="M2481" s="217"/>
      <c r="N2481" s="218"/>
      <c r="O2481" s="218"/>
      <c r="P2481" s="218"/>
      <c r="Q2481" s="218"/>
      <c r="R2481" s="218"/>
      <c r="S2481" s="218"/>
      <c r="T2481" s="219"/>
      <c r="AT2481" s="220" t="s">
        <v>171</v>
      </c>
      <c r="AU2481" s="220" t="s">
        <v>134</v>
      </c>
      <c r="AV2481" s="11" t="s">
        <v>134</v>
      </c>
      <c r="AW2481" s="11" t="s">
        <v>33</v>
      </c>
      <c r="AX2481" s="11" t="s">
        <v>70</v>
      </c>
      <c r="AY2481" s="220" t="s">
        <v>126</v>
      </c>
    </row>
    <row r="2482" spans="2:51" s="11" customFormat="1" ht="13.5">
      <c r="B2482" s="210"/>
      <c r="C2482" s="211"/>
      <c r="D2482" s="208" t="s">
        <v>171</v>
      </c>
      <c r="E2482" s="212" t="s">
        <v>21</v>
      </c>
      <c r="F2482" s="213" t="s">
        <v>6890</v>
      </c>
      <c r="G2482" s="211"/>
      <c r="H2482" s="214">
        <v>3</v>
      </c>
      <c r="I2482" s="215"/>
      <c r="J2482" s="211"/>
      <c r="K2482" s="211"/>
      <c r="L2482" s="216"/>
      <c r="M2482" s="217"/>
      <c r="N2482" s="218"/>
      <c r="O2482" s="218"/>
      <c r="P2482" s="218"/>
      <c r="Q2482" s="218"/>
      <c r="R2482" s="218"/>
      <c r="S2482" s="218"/>
      <c r="T2482" s="219"/>
      <c r="AT2482" s="220" t="s">
        <v>171</v>
      </c>
      <c r="AU2482" s="220" t="s">
        <v>134</v>
      </c>
      <c r="AV2482" s="11" t="s">
        <v>134</v>
      </c>
      <c r="AW2482" s="11" t="s">
        <v>33</v>
      </c>
      <c r="AX2482" s="11" t="s">
        <v>70</v>
      </c>
      <c r="AY2482" s="220" t="s">
        <v>126</v>
      </c>
    </row>
    <row r="2483" spans="2:51" s="11" customFormat="1" ht="13.5">
      <c r="B2483" s="210"/>
      <c r="C2483" s="211"/>
      <c r="D2483" s="208" t="s">
        <v>171</v>
      </c>
      <c r="E2483" s="212" t="s">
        <v>21</v>
      </c>
      <c r="F2483" s="213" t="s">
        <v>6891</v>
      </c>
      <c r="G2483" s="211"/>
      <c r="H2483" s="214">
        <v>1</v>
      </c>
      <c r="I2483" s="215"/>
      <c r="J2483" s="211"/>
      <c r="K2483" s="211"/>
      <c r="L2483" s="216"/>
      <c r="M2483" s="217"/>
      <c r="N2483" s="218"/>
      <c r="O2483" s="218"/>
      <c r="P2483" s="218"/>
      <c r="Q2483" s="218"/>
      <c r="R2483" s="218"/>
      <c r="S2483" s="218"/>
      <c r="T2483" s="219"/>
      <c r="AT2483" s="220" t="s">
        <v>171</v>
      </c>
      <c r="AU2483" s="220" t="s">
        <v>134</v>
      </c>
      <c r="AV2483" s="11" t="s">
        <v>134</v>
      </c>
      <c r="AW2483" s="11" t="s">
        <v>33</v>
      </c>
      <c r="AX2483" s="11" t="s">
        <v>70</v>
      </c>
      <c r="AY2483" s="220" t="s">
        <v>126</v>
      </c>
    </row>
    <row r="2484" spans="2:51" s="11" customFormat="1" ht="13.5">
      <c r="B2484" s="210"/>
      <c r="C2484" s="211"/>
      <c r="D2484" s="208" t="s">
        <v>171</v>
      </c>
      <c r="E2484" s="212" t="s">
        <v>21</v>
      </c>
      <c r="F2484" s="213" t="s">
        <v>6892</v>
      </c>
      <c r="G2484" s="211"/>
      <c r="H2484" s="214">
        <v>4</v>
      </c>
      <c r="I2484" s="215"/>
      <c r="J2484" s="211"/>
      <c r="K2484" s="211"/>
      <c r="L2484" s="216"/>
      <c r="M2484" s="217"/>
      <c r="N2484" s="218"/>
      <c r="O2484" s="218"/>
      <c r="P2484" s="218"/>
      <c r="Q2484" s="218"/>
      <c r="R2484" s="218"/>
      <c r="S2484" s="218"/>
      <c r="T2484" s="219"/>
      <c r="AT2484" s="220" t="s">
        <v>171</v>
      </c>
      <c r="AU2484" s="220" t="s">
        <v>134</v>
      </c>
      <c r="AV2484" s="11" t="s">
        <v>134</v>
      </c>
      <c r="AW2484" s="11" t="s">
        <v>33</v>
      </c>
      <c r="AX2484" s="11" t="s">
        <v>70</v>
      </c>
      <c r="AY2484" s="220" t="s">
        <v>126</v>
      </c>
    </row>
    <row r="2485" spans="2:51" s="11" customFormat="1" ht="13.5">
      <c r="B2485" s="210"/>
      <c r="C2485" s="211"/>
      <c r="D2485" s="208" t="s">
        <v>171</v>
      </c>
      <c r="E2485" s="212" t="s">
        <v>21</v>
      </c>
      <c r="F2485" s="213" t="s">
        <v>6893</v>
      </c>
      <c r="G2485" s="211"/>
      <c r="H2485" s="214">
        <v>2</v>
      </c>
      <c r="I2485" s="215"/>
      <c r="J2485" s="211"/>
      <c r="K2485" s="211"/>
      <c r="L2485" s="216"/>
      <c r="M2485" s="217"/>
      <c r="N2485" s="218"/>
      <c r="O2485" s="218"/>
      <c r="P2485" s="218"/>
      <c r="Q2485" s="218"/>
      <c r="R2485" s="218"/>
      <c r="S2485" s="218"/>
      <c r="T2485" s="219"/>
      <c r="AT2485" s="220" t="s">
        <v>171</v>
      </c>
      <c r="AU2485" s="220" t="s">
        <v>134</v>
      </c>
      <c r="AV2485" s="11" t="s">
        <v>134</v>
      </c>
      <c r="AW2485" s="11" t="s">
        <v>33</v>
      </c>
      <c r="AX2485" s="11" t="s">
        <v>70</v>
      </c>
      <c r="AY2485" s="220" t="s">
        <v>126</v>
      </c>
    </row>
    <row r="2486" spans="2:51" s="11" customFormat="1" ht="13.5">
      <c r="B2486" s="210"/>
      <c r="C2486" s="211"/>
      <c r="D2486" s="208" t="s">
        <v>171</v>
      </c>
      <c r="E2486" s="212" t="s">
        <v>21</v>
      </c>
      <c r="F2486" s="213" t="s">
        <v>6401</v>
      </c>
      <c r="G2486" s="211"/>
      <c r="H2486" s="214">
        <v>1</v>
      </c>
      <c r="I2486" s="215"/>
      <c r="J2486" s="211"/>
      <c r="K2486" s="211"/>
      <c r="L2486" s="216"/>
      <c r="M2486" s="217"/>
      <c r="N2486" s="218"/>
      <c r="O2486" s="218"/>
      <c r="P2486" s="218"/>
      <c r="Q2486" s="218"/>
      <c r="R2486" s="218"/>
      <c r="S2486" s="218"/>
      <c r="T2486" s="219"/>
      <c r="AT2486" s="220" t="s">
        <v>171</v>
      </c>
      <c r="AU2486" s="220" t="s">
        <v>134</v>
      </c>
      <c r="AV2486" s="11" t="s">
        <v>134</v>
      </c>
      <c r="AW2486" s="11" t="s">
        <v>33</v>
      </c>
      <c r="AX2486" s="11" t="s">
        <v>70</v>
      </c>
      <c r="AY2486" s="220" t="s">
        <v>126</v>
      </c>
    </row>
    <row r="2487" spans="2:51" s="11" customFormat="1" ht="13.5">
      <c r="B2487" s="210"/>
      <c r="C2487" s="211"/>
      <c r="D2487" s="208" t="s">
        <v>171</v>
      </c>
      <c r="E2487" s="212" t="s">
        <v>21</v>
      </c>
      <c r="F2487" s="213" t="s">
        <v>6894</v>
      </c>
      <c r="G2487" s="211"/>
      <c r="H2487" s="214">
        <v>2</v>
      </c>
      <c r="I2487" s="215"/>
      <c r="J2487" s="211"/>
      <c r="K2487" s="211"/>
      <c r="L2487" s="216"/>
      <c r="M2487" s="217"/>
      <c r="N2487" s="218"/>
      <c r="O2487" s="218"/>
      <c r="P2487" s="218"/>
      <c r="Q2487" s="218"/>
      <c r="R2487" s="218"/>
      <c r="S2487" s="218"/>
      <c r="T2487" s="219"/>
      <c r="AT2487" s="220" t="s">
        <v>171</v>
      </c>
      <c r="AU2487" s="220" t="s">
        <v>134</v>
      </c>
      <c r="AV2487" s="11" t="s">
        <v>134</v>
      </c>
      <c r="AW2487" s="11" t="s">
        <v>33</v>
      </c>
      <c r="AX2487" s="11" t="s">
        <v>70</v>
      </c>
      <c r="AY2487" s="220" t="s">
        <v>126</v>
      </c>
    </row>
    <row r="2488" spans="2:51" s="11" customFormat="1" ht="13.5">
      <c r="B2488" s="210"/>
      <c r="C2488" s="211"/>
      <c r="D2488" s="208" t="s">
        <v>171</v>
      </c>
      <c r="E2488" s="212" t="s">
        <v>21</v>
      </c>
      <c r="F2488" s="213" t="s">
        <v>6895</v>
      </c>
      <c r="G2488" s="211"/>
      <c r="H2488" s="214">
        <v>1</v>
      </c>
      <c r="I2488" s="215"/>
      <c r="J2488" s="211"/>
      <c r="K2488" s="211"/>
      <c r="L2488" s="216"/>
      <c r="M2488" s="217"/>
      <c r="N2488" s="218"/>
      <c r="O2488" s="218"/>
      <c r="P2488" s="218"/>
      <c r="Q2488" s="218"/>
      <c r="R2488" s="218"/>
      <c r="S2488" s="218"/>
      <c r="T2488" s="219"/>
      <c r="AT2488" s="220" t="s">
        <v>171</v>
      </c>
      <c r="AU2488" s="220" t="s">
        <v>134</v>
      </c>
      <c r="AV2488" s="11" t="s">
        <v>134</v>
      </c>
      <c r="AW2488" s="11" t="s">
        <v>33</v>
      </c>
      <c r="AX2488" s="11" t="s">
        <v>70</v>
      </c>
      <c r="AY2488" s="220" t="s">
        <v>126</v>
      </c>
    </row>
    <row r="2489" spans="2:51" s="11" customFormat="1" ht="13.5">
      <c r="B2489" s="210"/>
      <c r="C2489" s="211"/>
      <c r="D2489" s="208" t="s">
        <v>171</v>
      </c>
      <c r="E2489" s="212" t="s">
        <v>21</v>
      </c>
      <c r="F2489" s="213" t="s">
        <v>6896</v>
      </c>
      <c r="G2489" s="211"/>
      <c r="H2489" s="214">
        <v>2</v>
      </c>
      <c r="I2489" s="215"/>
      <c r="J2489" s="211"/>
      <c r="K2489" s="211"/>
      <c r="L2489" s="216"/>
      <c r="M2489" s="217"/>
      <c r="N2489" s="218"/>
      <c r="O2489" s="218"/>
      <c r="P2489" s="218"/>
      <c r="Q2489" s="218"/>
      <c r="R2489" s="218"/>
      <c r="S2489" s="218"/>
      <c r="T2489" s="219"/>
      <c r="AT2489" s="220" t="s">
        <v>171</v>
      </c>
      <c r="AU2489" s="220" t="s">
        <v>134</v>
      </c>
      <c r="AV2489" s="11" t="s">
        <v>134</v>
      </c>
      <c r="AW2489" s="11" t="s">
        <v>33</v>
      </c>
      <c r="AX2489" s="11" t="s">
        <v>70</v>
      </c>
      <c r="AY2489" s="220" t="s">
        <v>126</v>
      </c>
    </row>
    <row r="2490" spans="2:51" s="11" customFormat="1" ht="13.5">
      <c r="B2490" s="210"/>
      <c r="C2490" s="211"/>
      <c r="D2490" s="208" t="s">
        <v>171</v>
      </c>
      <c r="E2490" s="212" t="s">
        <v>21</v>
      </c>
      <c r="F2490" s="213" t="s">
        <v>6897</v>
      </c>
      <c r="G2490" s="211"/>
      <c r="H2490" s="214">
        <v>1</v>
      </c>
      <c r="I2490" s="215"/>
      <c r="J2490" s="211"/>
      <c r="K2490" s="211"/>
      <c r="L2490" s="216"/>
      <c r="M2490" s="217"/>
      <c r="N2490" s="218"/>
      <c r="O2490" s="218"/>
      <c r="P2490" s="218"/>
      <c r="Q2490" s="218"/>
      <c r="R2490" s="218"/>
      <c r="S2490" s="218"/>
      <c r="T2490" s="219"/>
      <c r="AT2490" s="220" t="s">
        <v>171</v>
      </c>
      <c r="AU2490" s="220" t="s">
        <v>134</v>
      </c>
      <c r="AV2490" s="11" t="s">
        <v>134</v>
      </c>
      <c r="AW2490" s="11" t="s">
        <v>33</v>
      </c>
      <c r="AX2490" s="11" t="s">
        <v>70</v>
      </c>
      <c r="AY2490" s="220" t="s">
        <v>126</v>
      </c>
    </row>
    <row r="2491" spans="2:51" s="11" customFormat="1" ht="13.5">
      <c r="B2491" s="210"/>
      <c r="C2491" s="211"/>
      <c r="D2491" s="208" t="s">
        <v>171</v>
      </c>
      <c r="E2491" s="212" t="s">
        <v>21</v>
      </c>
      <c r="F2491" s="213" t="s">
        <v>6898</v>
      </c>
      <c r="G2491" s="211"/>
      <c r="H2491" s="214">
        <v>1</v>
      </c>
      <c r="I2491" s="215"/>
      <c r="J2491" s="211"/>
      <c r="K2491" s="211"/>
      <c r="L2491" s="216"/>
      <c r="M2491" s="217"/>
      <c r="N2491" s="218"/>
      <c r="O2491" s="218"/>
      <c r="P2491" s="218"/>
      <c r="Q2491" s="218"/>
      <c r="R2491" s="218"/>
      <c r="S2491" s="218"/>
      <c r="T2491" s="219"/>
      <c r="AT2491" s="220" t="s">
        <v>171</v>
      </c>
      <c r="AU2491" s="220" t="s">
        <v>134</v>
      </c>
      <c r="AV2491" s="11" t="s">
        <v>134</v>
      </c>
      <c r="AW2491" s="11" t="s">
        <v>33</v>
      </c>
      <c r="AX2491" s="11" t="s">
        <v>70</v>
      </c>
      <c r="AY2491" s="220" t="s">
        <v>126</v>
      </c>
    </row>
    <row r="2492" spans="2:51" s="11" customFormat="1" ht="13.5">
      <c r="B2492" s="210"/>
      <c r="C2492" s="211"/>
      <c r="D2492" s="208" t="s">
        <v>171</v>
      </c>
      <c r="E2492" s="212" t="s">
        <v>21</v>
      </c>
      <c r="F2492" s="213" t="s">
        <v>6899</v>
      </c>
      <c r="G2492" s="211"/>
      <c r="H2492" s="214">
        <v>3</v>
      </c>
      <c r="I2492" s="215"/>
      <c r="J2492" s="211"/>
      <c r="K2492" s="211"/>
      <c r="L2492" s="216"/>
      <c r="M2492" s="217"/>
      <c r="N2492" s="218"/>
      <c r="O2492" s="218"/>
      <c r="P2492" s="218"/>
      <c r="Q2492" s="218"/>
      <c r="R2492" s="218"/>
      <c r="S2492" s="218"/>
      <c r="T2492" s="219"/>
      <c r="AT2492" s="220" t="s">
        <v>171</v>
      </c>
      <c r="AU2492" s="220" t="s">
        <v>134</v>
      </c>
      <c r="AV2492" s="11" t="s">
        <v>134</v>
      </c>
      <c r="AW2492" s="11" t="s">
        <v>33</v>
      </c>
      <c r="AX2492" s="11" t="s">
        <v>70</v>
      </c>
      <c r="AY2492" s="220" t="s">
        <v>126</v>
      </c>
    </row>
    <row r="2493" spans="2:51" s="11" customFormat="1" ht="13.5">
      <c r="B2493" s="210"/>
      <c r="C2493" s="211"/>
      <c r="D2493" s="208" t="s">
        <v>171</v>
      </c>
      <c r="E2493" s="212" t="s">
        <v>21</v>
      </c>
      <c r="F2493" s="213" t="s">
        <v>6900</v>
      </c>
      <c r="G2493" s="211"/>
      <c r="H2493" s="214">
        <v>2</v>
      </c>
      <c r="I2493" s="215"/>
      <c r="J2493" s="211"/>
      <c r="K2493" s="211"/>
      <c r="L2493" s="216"/>
      <c r="M2493" s="217"/>
      <c r="N2493" s="218"/>
      <c r="O2493" s="218"/>
      <c r="P2493" s="218"/>
      <c r="Q2493" s="218"/>
      <c r="R2493" s="218"/>
      <c r="S2493" s="218"/>
      <c r="T2493" s="219"/>
      <c r="AT2493" s="220" t="s">
        <v>171</v>
      </c>
      <c r="AU2493" s="220" t="s">
        <v>134</v>
      </c>
      <c r="AV2493" s="11" t="s">
        <v>134</v>
      </c>
      <c r="AW2493" s="11" t="s">
        <v>33</v>
      </c>
      <c r="AX2493" s="11" t="s">
        <v>70</v>
      </c>
      <c r="AY2493" s="220" t="s">
        <v>126</v>
      </c>
    </row>
    <row r="2494" spans="2:51" s="11" customFormat="1" ht="13.5">
      <c r="B2494" s="210"/>
      <c r="C2494" s="211"/>
      <c r="D2494" s="208" t="s">
        <v>171</v>
      </c>
      <c r="E2494" s="212" t="s">
        <v>21</v>
      </c>
      <c r="F2494" s="213" t="s">
        <v>6901</v>
      </c>
      <c r="G2494" s="211"/>
      <c r="H2494" s="214">
        <v>6</v>
      </c>
      <c r="I2494" s="215"/>
      <c r="J2494" s="211"/>
      <c r="K2494" s="211"/>
      <c r="L2494" s="216"/>
      <c r="M2494" s="217"/>
      <c r="N2494" s="218"/>
      <c r="O2494" s="218"/>
      <c r="P2494" s="218"/>
      <c r="Q2494" s="218"/>
      <c r="R2494" s="218"/>
      <c r="S2494" s="218"/>
      <c r="T2494" s="219"/>
      <c r="AT2494" s="220" t="s">
        <v>171</v>
      </c>
      <c r="AU2494" s="220" t="s">
        <v>134</v>
      </c>
      <c r="AV2494" s="11" t="s">
        <v>134</v>
      </c>
      <c r="AW2494" s="11" t="s">
        <v>33</v>
      </c>
      <c r="AX2494" s="11" t="s">
        <v>70</v>
      </c>
      <c r="AY2494" s="220" t="s">
        <v>126</v>
      </c>
    </row>
    <row r="2495" spans="2:51" s="11" customFormat="1" ht="13.5">
      <c r="B2495" s="210"/>
      <c r="C2495" s="211"/>
      <c r="D2495" s="208" t="s">
        <v>171</v>
      </c>
      <c r="E2495" s="212" t="s">
        <v>21</v>
      </c>
      <c r="F2495" s="213" t="s">
        <v>6902</v>
      </c>
      <c r="G2495" s="211"/>
      <c r="H2495" s="214">
        <v>1</v>
      </c>
      <c r="I2495" s="215"/>
      <c r="J2495" s="211"/>
      <c r="K2495" s="211"/>
      <c r="L2495" s="216"/>
      <c r="M2495" s="217"/>
      <c r="N2495" s="218"/>
      <c r="O2495" s="218"/>
      <c r="P2495" s="218"/>
      <c r="Q2495" s="218"/>
      <c r="R2495" s="218"/>
      <c r="S2495" s="218"/>
      <c r="T2495" s="219"/>
      <c r="AT2495" s="220" t="s">
        <v>171</v>
      </c>
      <c r="AU2495" s="220" t="s">
        <v>134</v>
      </c>
      <c r="AV2495" s="11" t="s">
        <v>134</v>
      </c>
      <c r="AW2495" s="11" t="s">
        <v>33</v>
      </c>
      <c r="AX2495" s="11" t="s">
        <v>70</v>
      </c>
      <c r="AY2495" s="220" t="s">
        <v>126</v>
      </c>
    </row>
    <row r="2496" spans="2:51" s="11" customFormat="1" ht="13.5">
      <c r="B2496" s="210"/>
      <c r="C2496" s="211"/>
      <c r="D2496" s="208" t="s">
        <v>171</v>
      </c>
      <c r="E2496" s="212" t="s">
        <v>21</v>
      </c>
      <c r="F2496" s="213" t="s">
        <v>6903</v>
      </c>
      <c r="G2496" s="211"/>
      <c r="H2496" s="214">
        <v>1</v>
      </c>
      <c r="I2496" s="215"/>
      <c r="J2496" s="211"/>
      <c r="K2496" s="211"/>
      <c r="L2496" s="216"/>
      <c r="M2496" s="217"/>
      <c r="N2496" s="218"/>
      <c r="O2496" s="218"/>
      <c r="P2496" s="218"/>
      <c r="Q2496" s="218"/>
      <c r="R2496" s="218"/>
      <c r="S2496" s="218"/>
      <c r="T2496" s="219"/>
      <c r="AT2496" s="220" t="s">
        <v>171</v>
      </c>
      <c r="AU2496" s="220" t="s">
        <v>134</v>
      </c>
      <c r="AV2496" s="11" t="s">
        <v>134</v>
      </c>
      <c r="AW2496" s="11" t="s">
        <v>33</v>
      </c>
      <c r="AX2496" s="11" t="s">
        <v>70</v>
      </c>
      <c r="AY2496" s="220" t="s">
        <v>126</v>
      </c>
    </row>
    <row r="2497" spans="2:65" s="11" customFormat="1" ht="13.5">
      <c r="B2497" s="210"/>
      <c r="C2497" s="211"/>
      <c r="D2497" s="208" t="s">
        <v>171</v>
      </c>
      <c r="E2497" s="212" t="s">
        <v>21</v>
      </c>
      <c r="F2497" s="213" t="s">
        <v>6904</v>
      </c>
      <c r="G2497" s="211"/>
      <c r="H2497" s="214">
        <v>1</v>
      </c>
      <c r="I2497" s="215"/>
      <c r="J2497" s="211"/>
      <c r="K2497" s="211"/>
      <c r="L2497" s="216"/>
      <c r="M2497" s="217"/>
      <c r="N2497" s="218"/>
      <c r="O2497" s="218"/>
      <c r="P2497" s="218"/>
      <c r="Q2497" s="218"/>
      <c r="R2497" s="218"/>
      <c r="S2497" s="218"/>
      <c r="T2497" s="219"/>
      <c r="AT2497" s="220" t="s">
        <v>171</v>
      </c>
      <c r="AU2497" s="220" t="s">
        <v>134</v>
      </c>
      <c r="AV2497" s="11" t="s">
        <v>134</v>
      </c>
      <c r="AW2497" s="11" t="s">
        <v>33</v>
      </c>
      <c r="AX2497" s="11" t="s">
        <v>70</v>
      </c>
      <c r="AY2497" s="220" t="s">
        <v>126</v>
      </c>
    </row>
    <row r="2498" spans="2:65" s="11" customFormat="1" ht="13.5">
      <c r="B2498" s="210"/>
      <c r="C2498" s="211"/>
      <c r="D2498" s="208" t="s">
        <v>171</v>
      </c>
      <c r="E2498" s="212" t="s">
        <v>21</v>
      </c>
      <c r="F2498" s="213" t="s">
        <v>6905</v>
      </c>
      <c r="G2498" s="211"/>
      <c r="H2498" s="214">
        <v>1</v>
      </c>
      <c r="I2498" s="215"/>
      <c r="J2498" s="211"/>
      <c r="K2498" s="211"/>
      <c r="L2498" s="216"/>
      <c r="M2498" s="217"/>
      <c r="N2498" s="218"/>
      <c r="O2498" s="218"/>
      <c r="P2498" s="218"/>
      <c r="Q2498" s="218"/>
      <c r="R2498" s="218"/>
      <c r="S2498" s="218"/>
      <c r="T2498" s="219"/>
      <c r="AT2498" s="220" t="s">
        <v>171</v>
      </c>
      <c r="AU2498" s="220" t="s">
        <v>134</v>
      </c>
      <c r="AV2498" s="11" t="s">
        <v>134</v>
      </c>
      <c r="AW2498" s="11" t="s">
        <v>33</v>
      </c>
      <c r="AX2498" s="11" t="s">
        <v>70</v>
      </c>
      <c r="AY2498" s="220" t="s">
        <v>126</v>
      </c>
    </row>
    <row r="2499" spans="2:65" s="11" customFormat="1" ht="13.5">
      <c r="B2499" s="210"/>
      <c r="C2499" s="211"/>
      <c r="D2499" s="208" t="s">
        <v>171</v>
      </c>
      <c r="E2499" s="212" t="s">
        <v>21</v>
      </c>
      <c r="F2499" s="213" t="s">
        <v>6906</v>
      </c>
      <c r="G2499" s="211"/>
      <c r="H2499" s="214">
        <v>1</v>
      </c>
      <c r="I2499" s="215"/>
      <c r="J2499" s="211"/>
      <c r="K2499" s="211"/>
      <c r="L2499" s="216"/>
      <c r="M2499" s="217"/>
      <c r="N2499" s="218"/>
      <c r="O2499" s="218"/>
      <c r="P2499" s="218"/>
      <c r="Q2499" s="218"/>
      <c r="R2499" s="218"/>
      <c r="S2499" s="218"/>
      <c r="T2499" s="219"/>
      <c r="AT2499" s="220" t="s">
        <v>171</v>
      </c>
      <c r="AU2499" s="220" t="s">
        <v>134</v>
      </c>
      <c r="AV2499" s="11" t="s">
        <v>134</v>
      </c>
      <c r="AW2499" s="11" t="s">
        <v>33</v>
      </c>
      <c r="AX2499" s="11" t="s">
        <v>70</v>
      </c>
      <c r="AY2499" s="220" t="s">
        <v>126</v>
      </c>
    </row>
    <row r="2500" spans="2:65" s="11" customFormat="1" ht="13.5">
      <c r="B2500" s="210"/>
      <c r="C2500" s="211"/>
      <c r="D2500" s="208" t="s">
        <v>171</v>
      </c>
      <c r="E2500" s="212" t="s">
        <v>21</v>
      </c>
      <c r="F2500" s="213" t="s">
        <v>6907</v>
      </c>
      <c r="G2500" s="211"/>
      <c r="H2500" s="214">
        <v>1</v>
      </c>
      <c r="I2500" s="215"/>
      <c r="J2500" s="211"/>
      <c r="K2500" s="211"/>
      <c r="L2500" s="216"/>
      <c r="M2500" s="217"/>
      <c r="N2500" s="218"/>
      <c r="O2500" s="218"/>
      <c r="P2500" s="218"/>
      <c r="Q2500" s="218"/>
      <c r="R2500" s="218"/>
      <c r="S2500" s="218"/>
      <c r="T2500" s="219"/>
      <c r="AT2500" s="220" t="s">
        <v>171</v>
      </c>
      <c r="AU2500" s="220" t="s">
        <v>134</v>
      </c>
      <c r="AV2500" s="11" t="s">
        <v>134</v>
      </c>
      <c r="AW2500" s="11" t="s">
        <v>33</v>
      </c>
      <c r="AX2500" s="11" t="s">
        <v>70</v>
      </c>
      <c r="AY2500" s="220" t="s">
        <v>126</v>
      </c>
    </row>
    <row r="2501" spans="2:65" s="11" customFormat="1" ht="13.5">
      <c r="B2501" s="210"/>
      <c r="C2501" s="211"/>
      <c r="D2501" s="208" t="s">
        <v>171</v>
      </c>
      <c r="E2501" s="212" t="s">
        <v>21</v>
      </c>
      <c r="F2501" s="213" t="s">
        <v>6908</v>
      </c>
      <c r="G2501" s="211"/>
      <c r="H2501" s="214">
        <v>2</v>
      </c>
      <c r="I2501" s="215"/>
      <c r="J2501" s="211"/>
      <c r="K2501" s="211"/>
      <c r="L2501" s="216"/>
      <c r="M2501" s="217"/>
      <c r="N2501" s="218"/>
      <c r="O2501" s="218"/>
      <c r="P2501" s="218"/>
      <c r="Q2501" s="218"/>
      <c r="R2501" s="218"/>
      <c r="S2501" s="218"/>
      <c r="T2501" s="219"/>
      <c r="AT2501" s="220" t="s">
        <v>171</v>
      </c>
      <c r="AU2501" s="220" t="s">
        <v>134</v>
      </c>
      <c r="AV2501" s="11" t="s">
        <v>134</v>
      </c>
      <c r="AW2501" s="11" t="s">
        <v>33</v>
      </c>
      <c r="AX2501" s="11" t="s">
        <v>70</v>
      </c>
      <c r="AY2501" s="220" t="s">
        <v>126</v>
      </c>
    </row>
    <row r="2502" spans="2:65" s="11" customFormat="1" ht="13.5">
      <c r="B2502" s="210"/>
      <c r="C2502" s="211"/>
      <c r="D2502" s="208" t="s">
        <v>171</v>
      </c>
      <c r="E2502" s="212" t="s">
        <v>21</v>
      </c>
      <c r="F2502" s="213" t="s">
        <v>6909</v>
      </c>
      <c r="G2502" s="211"/>
      <c r="H2502" s="214">
        <v>1</v>
      </c>
      <c r="I2502" s="215"/>
      <c r="J2502" s="211"/>
      <c r="K2502" s="211"/>
      <c r="L2502" s="216"/>
      <c r="M2502" s="217"/>
      <c r="N2502" s="218"/>
      <c r="O2502" s="218"/>
      <c r="P2502" s="218"/>
      <c r="Q2502" s="218"/>
      <c r="R2502" s="218"/>
      <c r="S2502" s="218"/>
      <c r="T2502" s="219"/>
      <c r="AT2502" s="220" t="s">
        <v>171</v>
      </c>
      <c r="AU2502" s="220" t="s">
        <v>134</v>
      </c>
      <c r="AV2502" s="11" t="s">
        <v>134</v>
      </c>
      <c r="AW2502" s="11" t="s">
        <v>33</v>
      </c>
      <c r="AX2502" s="11" t="s">
        <v>70</v>
      </c>
      <c r="AY2502" s="220" t="s">
        <v>126</v>
      </c>
    </row>
    <row r="2503" spans="2:65" s="12" customFormat="1" ht="13.5">
      <c r="B2503" s="221"/>
      <c r="C2503" s="222"/>
      <c r="D2503" s="205" t="s">
        <v>171</v>
      </c>
      <c r="E2503" s="248" t="s">
        <v>21</v>
      </c>
      <c r="F2503" s="249" t="s">
        <v>174</v>
      </c>
      <c r="G2503" s="222"/>
      <c r="H2503" s="250">
        <v>55</v>
      </c>
      <c r="I2503" s="226"/>
      <c r="J2503" s="222"/>
      <c r="K2503" s="222"/>
      <c r="L2503" s="227"/>
      <c r="M2503" s="228"/>
      <c r="N2503" s="229"/>
      <c r="O2503" s="229"/>
      <c r="P2503" s="229"/>
      <c r="Q2503" s="229"/>
      <c r="R2503" s="229"/>
      <c r="S2503" s="229"/>
      <c r="T2503" s="230"/>
      <c r="AT2503" s="231" t="s">
        <v>171</v>
      </c>
      <c r="AU2503" s="231" t="s">
        <v>134</v>
      </c>
      <c r="AV2503" s="12" t="s">
        <v>133</v>
      </c>
      <c r="AW2503" s="12" t="s">
        <v>33</v>
      </c>
      <c r="AX2503" s="12" t="s">
        <v>78</v>
      </c>
      <c r="AY2503" s="231" t="s">
        <v>126</v>
      </c>
    </row>
    <row r="2504" spans="2:65" s="1" customFormat="1" ht="22.5" customHeight="1">
      <c r="B2504" s="41"/>
      <c r="C2504" s="193" t="s">
        <v>2785</v>
      </c>
      <c r="D2504" s="193" t="s">
        <v>129</v>
      </c>
      <c r="E2504" s="194" t="s">
        <v>8010</v>
      </c>
      <c r="F2504" s="195" t="s">
        <v>8011</v>
      </c>
      <c r="G2504" s="196" t="s">
        <v>489</v>
      </c>
      <c r="H2504" s="197">
        <v>12</v>
      </c>
      <c r="I2504" s="198"/>
      <c r="J2504" s="199">
        <f>ROUND(I2504*H2504,2)</f>
        <v>0</v>
      </c>
      <c r="K2504" s="195" t="s">
        <v>160</v>
      </c>
      <c r="L2504" s="61"/>
      <c r="M2504" s="200" t="s">
        <v>21</v>
      </c>
      <c r="N2504" s="201" t="s">
        <v>42</v>
      </c>
      <c r="O2504" s="42"/>
      <c r="P2504" s="202">
        <f>O2504*H2504</f>
        <v>0</v>
      </c>
      <c r="Q2504" s="202">
        <v>0</v>
      </c>
      <c r="R2504" s="202">
        <f>Q2504*H2504</f>
        <v>0</v>
      </c>
      <c r="S2504" s="202">
        <v>0</v>
      </c>
      <c r="T2504" s="203">
        <f>S2504*H2504</f>
        <v>0</v>
      </c>
      <c r="AR2504" s="24" t="s">
        <v>161</v>
      </c>
      <c r="AT2504" s="24" t="s">
        <v>129</v>
      </c>
      <c r="AU2504" s="24" t="s">
        <v>134</v>
      </c>
      <c r="AY2504" s="24" t="s">
        <v>126</v>
      </c>
      <c r="BE2504" s="204">
        <f>IF(N2504="základní",J2504,0)</f>
        <v>0</v>
      </c>
      <c r="BF2504" s="204">
        <f>IF(N2504="snížená",J2504,0)</f>
        <v>0</v>
      </c>
      <c r="BG2504" s="204">
        <f>IF(N2504="zákl. přenesená",J2504,0)</f>
        <v>0</v>
      </c>
      <c r="BH2504" s="204">
        <f>IF(N2504="sníž. přenesená",J2504,0)</f>
        <v>0</v>
      </c>
      <c r="BI2504" s="204">
        <f>IF(N2504="nulová",J2504,0)</f>
        <v>0</v>
      </c>
      <c r="BJ2504" s="24" t="s">
        <v>134</v>
      </c>
      <c r="BK2504" s="204">
        <f>ROUND(I2504*H2504,2)</f>
        <v>0</v>
      </c>
      <c r="BL2504" s="24" t="s">
        <v>161</v>
      </c>
      <c r="BM2504" s="24" t="s">
        <v>2788</v>
      </c>
    </row>
    <row r="2505" spans="2:65" s="1" customFormat="1" ht="27">
      <c r="B2505" s="41"/>
      <c r="C2505" s="63"/>
      <c r="D2505" s="208" t="s">
        <v>135</v>
      </c>
      <c r="E2505" s="63"/>
      <c r="F2505" s="209" t="s">
        <v>8012</v>
      </c>
      <c r="G2505" s="63"/>
      <c r="H2505" s="63"/>
      <c r="I2505" s="163"/>
      <c r="J2505" s="63"/>
      <c r="K2505" s="63"/>
      <c r="L2505" s="61"/>
      <c r="M2505" s="207"/>
      <c r="N2505" s="42"/>
      <c r="O2505" s="42"/>
      <c r="P2505" s="42"/>
      <c r="Q2505" s="42"/>
      <c r="R2505" s="42"/>
      <c r="S2505" s="42"/>
      <c r="T2505" s="78"/>
      <c r="AT2505" s="24" t="s">
        <v>135</v>
      </c>
      <c r="AU2505" s="24" t="s">
        <v>134</v>
      </c>
    </row>
    <row r="2506" spans="2:65" s="1" customFormat="1" ht="40.5">
      <c r="B2506" s="41"/>
      <c r="C2506" s="63"/>
      <c r="D2506" s="208" t="s">
        <v>299</v>
      </c>
      <c r="E2506" s="63"/>
      <c r="F2506" s="236" t="s">
        <v>7983</v>
      </c>
      <c r="G2506" s="63"/>
      <c r="H2506" s="63"/>
      <c r="I2506" s="163"/>
      <c r="J2506" s="63"/>
      <c r="K2506" s="63"/>
      <c r="L2506" s="61"/>
      <c r="M2506" s="207"/>
      <c r="N2506" s="42"/>
      <c r="O2506" s="42"/>
      <c r="P2506" s="42"/>
      <c r="Q2506" s="42"/>
      <c r="R2506" s="42"/>
      <c r="S2506" s="42"/>
      <c r="T2506" s="78"/>
      <c r="AT2506" s="24" t="s">
        <v>299</v>
      </c>
      <c r="AU2506" s="24" t="s">
        <v>134</v>
      </c>
    </row>
    <row r="2507" spans="2:65" s="11" customFormat="1" ht="13.5">
      <c r="B2507" s="210"/>
      <c r="C2507" s="211"/>
      <c r="D2507" s="208" t="s">
        <v>171</v>
      </c>
      <c r="E2507" s="212" t="s">
        <v>21</v>
      </c>
      <c r="F2507" s="213" t="s">
        <v>6913</v>
      </c>
      <c r="G2507" s="211"/>
      <c r="H2507" s="214">
        <v>2</v>
      </c>
      <c r="I2507" s="215"/>
      <c r="J2507" s="211"/>
      <c r="K2507" s="211"/>
      <c r="L2507" s="216"/>
      <c r="M2507" s="217"/>
      <c r="N2507" s="218"/>
      <c r="O2507" s="218"/>
      <c r="P2507" s="218"/>
      <c r="Q2507" s="218"/>
      <c r="R2507" s="218"/>
      <c r="S2507" s="218"/>
      <c r="T2507" s="219"/>
      <c r="AT2507" s="220" t="s">
        <v>171</v>
      </c>
      <c r="AU2507" s="220" t="s">
        <v>134</v>
      </c>
      <c r="AV2507" s="11" t="s">
        <v>134</v>
      </c>
      <c r="AW2507" s="11" t="s">
        <v>33</v>
      </c>
      <c r="AX2507" s="11" t="s">
        <v>70</v>
      </c>
      <c r="AY2507" s="220" t="s">
        <v>126</v>
      </c>
    </row>
    <row r="2508" spans="2:65" s="11" customFormat="1" ht="13.5">
      <c r="B2508" s="210"/>
      <c r="C2508" s="211"/>
      <c r="D2508" s="208" t="s">
        <v>171</v>
      </c>
      <c r="E2508" s="212" t="s">
        <v>21</v>
      </c>
      <c r="F2508" s="213" t="s">
        <v>6914</v>
      </c>
      <c r="G2508" s="211"/>
      <c r="H2508" s="214">
        <v>2</v>
      </c>
      <c r="I2508" s="215"/>
      <c r="J2508" s="211"/>
      <c r="K2508" s="211"/>
      <c r="L2508" s="216"/>
      <c r="M2508" s="217"/>
      <c r="N2508" s="218"/>
      <c r="O2508" s="218"/>
      <c r="P2508" s="218"/>
      <c r="Q2508" s="218"/>
      <c r="R2508" s="218"/>
      <c r="S2508" s="218"/>
      <c r="T2508" s="219"/>
      <c r="AT2508" s="220" t="s">
        <v>171</v>
      </c>
      <c r="AU2508" s="220" t="s">
        <v>134</v>
      </c>
      <c r="AV2508" s="11" t="s">
        <v>134</v>
      </c>
      <c r="AW2508" s="11" t="s">
        <v>33</v>
      </c>
      <c r="AX2508" s="11" t="s">
        <v>70</v>
      </c>
      <c r="AY2508" s="220" t="s">
        <v>126</v>
      </c>
    </row>
    <row r="2509" spans="2:65" s="11" customFormat="1" ht="13.5">
      <c r="B2509" s="210"/>
      <c r="C2509" s="211"/>
      <c r="D2509" s="208" t="s">
        <v>171</v>
      </c>
      <c r="E2509" s="212" t="s">
        <v>21</v>
      </c>
      <c r="F2509" s="213" t="s">
        <v>6915</v>
      </c>
      <c r="G2509" s="211"/>
      <c r="H2509" s="214">
        <v>2</v>
      </c>
      <c r="I2509" s="215"/>
      <c r="J2509" s="211"/>
      <c r="K2509" s="211"/>
      <c r="L2509" s="216"/>
      <c r="M2509" s="217"/>
      <c r="N2509" s="218"/>
      <c r="O2509" s="218"/>
      <c r="P2509" s="218"/>
      <c r="Q2509" s="218"/>
      <c r="R2509" s="218"/>
      <c r="S2509" s="218"/>
      <c r="T2509" s="219"/>
      <c r="AT2509" s="220" t="s">
        <v>171</v>
      </c>
      <c r="AU2509" s="220" t="s">
        <v>134</v>
      </c>
      <c r="AV2509" s="11" t="s">
        <v>134</v>
      </c>
      <c r="AW2509" s="11" t="s">
        <v>33</v>
      </c>
      <c r="AX2509" s="11" t="s">
        <v>70</v>
      </c>
      <c r="AY2509" s="220" t="s">
        <v>126</v>
      </c>
    </row>
    <row r="2510" spans="2:65" s="11" customFormat="1" ht="13.5">
      <c r="B2510" s="210"/>
      <c r="C2510" s="211"/>
      <c r="D2510" s="208" t="s">
        <v>171</v>
      </c>
      <c r="E2510" s="212" t="s">
        <v>21</v>
      </c>
      <c r="F2510" s="213" t="s">
        <v>6916</v>
      </c>
      <c r="G2510" s="211"/>
      <c r="H2510" s="214">
        <v>4</v>
      </c>
      <c r="I2510" s="215"/>
      <c r="J2510" s="211"/>
      <c r="K2510" s="211"/>
      <c r="L2510" s="216"/>
      <c r="M2510" s="217"/>
      <c r="N2510" s="218"/>
      <c r="O2510" s="218"/>
      <c r="P2510" s="218"/>
      <c r="Q2510" s="218"/>
      <c r="R2510" s="218"/>
      <c r="S2510" s="218"/>
      <c r="T2510" s="219"/>
      <c r="AT2510" s="220" t="s">
        <v>171</v>
      </c>
      <c r="AU2510" s="220" t="s">
        <v>134</v>
      </c>
      <c r="AV2510" s="11" t="s">
        <v>134</v>
      </c>
      <c r="AW2510" s="11" t="s">
        <v>33</v>
      </c>
      <c r="AX2510" s="11" t="s">
        <v>70</v>
      </c>
      <c r="AY2510" s="220" t="s">
        <v>126</v>
      </c>
    </row>
    <row r="2511" spans="2:65" s="11" customFormat="1" ht="13.5">
      <c r="B2511" s="210"/>
      <c r="C2511" s="211"/>
      <c r="D2511" s="208" t="s">
        <v>171</v>
      </c>
      <c r="E2511" s="212" t="s">
        <v>21</v>
      </c>
      <c r="F2511" s="213" t="s">
        <v>6917</v>
      </c>
      <c r="G2511" s="211"/>
      <c r="H2511" s="214">
        <v>2</v>
      </c>
      <c r="I2511" s="215"/>
      <c r="J2511" s="211"/>
      <c r="K2511" s="211"/>
      <c r="L2511" s="216"/>
      <c r="M2511" s="217"/>
      <c r="N2511" s="218"/>
      <c r="O2511" s="218"/>
      <c r="P2511" s="218"/>
      <c r="Q2511" s="218"/>
      <c r="R2511" s="218"/>
      <c r="S2511" s="218"/>
      <c r="T2511" s="219"/>
      <c r="AT2511" s="220" t="s">
        <v>171</v>
      </c>
      <c r="AU2511" s="220" t="s">
        <v>134</v>
      </c>
      <c r="AV2511" s="11" t="s">
        <v>134</v>
      </c>
      <c r="AW2511" s="11" t="s">
        <v>33</v>
      </c>
      <c r="AX2511" s="11" t="s">
        <v>70</v>
      </c>
      <c r="AY2511" s="220" t="s">
        <v>126</v>
      </c>
    </row>
    <row r="2512" spans="2:65" s="12" customFormat="1" ht="13.5">
      <c r="B2512" s="221"/>
      <c r="C2512" s="222"/>
      <c r="D2512" s="205" t="s">
        <v>171</v>
      </c>
      <c r="E2512" s="248" t="s">
        <v>21</v>
      </c>
      <c r="F2512" s="249" t="s">
        <v>174</v>
      </c>
      <c r="G2512" s="222"/>
      <c r="H2512" s="250">
        <v>12</v>
      </c>
      <c r="I2512" s="226"/>
      <c r="J2512" s="222"/>
      <c r="K2512" s="222"/>
      <c r="L2512" s="227"/>
      <c r="M2512" s="228"/>
      <c r="N2512" s="229"/>
      <c r="O2512" s="229"/>
      <c r="P2512" s="229"/>
      <c r="Q2512" s="229"/>
      <c r="R2512" s="229"/>
      <c r="S2512" s="229"/>
      <c r="T2512" s="230"/>
      <c r="AT2512" s="231" t="s">
        <v>171</v>
      </c>
      <c r="AU2512" s="231" t="s">
        <v>134</v>
      </c>
      <c r="AV2512" s="12" t="s">
        <v>133</v>
      </c>
      <c r="AW2512" s="12" t="s">
        <v>33</v>
      </c>
      <c r="AX2512" s="12" t="s">
        <v>78</v>
      </c>
      <c r="AY2512" s="231" t="s">
        <v>126</v>
      </c>
    </row>
    <row r="2513" spans="2:65" s="1" customFormat="1" ht="22.5" customHeight="1">
      <c r="B2513" s="41"/>
      <c r="C2513" s="193" t="s">
        <v>1795</v>
      </c>
      <c r="D2513" s="193" t="s">
        <v>129</v>
      </c>
      <c r="E2513" s="194" t="s">
        <v>3707</v>
      </c>
      <c r="F2513" s="195" t="s">
        <v>3708</v>
      </c>
      <c r="G2513" s="196" t="s">
        <v>1984</v>
      </c>
      <c r="H2513" s="261"/>
      <c r="I2513" s="198"/>
      <c r="J2513" s="199">
        <f>ROUND(I2513*H2513,2)</f>
        <v>0</v>
      </c>
      <c r="K2513" s="195" t="s">
        <v>160</v>
      </c>
      <c r="L2513" s="61"/>
      <c r="M2513" s="200" t="s">
        <v>21</v>
      </c>
      <c r="N2513" s="201" t="s">
        <v>42</v>
      </c>
      <c r="O2513" s="42"/>
      <c r="P2513" s="202">
        <f>O2513*H2513</f>
        <v>0</v>
      </c>
      <c r="Q2513" s="202">
        <v>0</v>
      </c>
      <c r="R2513" s="202">
        <f>Q2513*H2513</f>
        <v>0</v>
      </c>
      <c r="S2513" s="202">
        <v>0</v>
      </c>
      <c r="T2513" s="203">
        <f>S2513*H2513</f>
        <v>0</v>
      </c>
      <c r="AR2513" s="24" t="s">
        <v>161</v>
      </c>
      <c r="AT2513" s="24" t="s">
        <v>129</v>
      </c>
      <c r="AU2513" s="24" t="s">
        <v>134</v>
      </c>
      <c r="AY2513" s="24" t="s">
        <v>126</v>
      </c>
      <c r="BE2513" s="204">
        <f>IF(N2513="základní",J2513,0)</f>
        <v>0</v>
      </c>
      <c r="BF2513" s="204">
        <f>IF(N2513="snížená",J2513,0)</f>
        <v>0</v>
      </c>
      <c r="BG2513" s="204">
        <f>IF(N2513="zákl. přenesená",J2513,0)</f>
        <v>0</v>
      </c>
      <c r="BH2513" s="204">
        <f>IF(N2513="sníž. přenesená",J2513,0)</f>
        <v>0</v>
      </c>
      <c r="BI2513" s="204">
        <f>IF(N2513="nulová",J2513,0)</f>
        <v>0</v>
      </c>
      <c r="BJ2513" s="24" t="s">
        <v>134</v>
      </c>
      <c r="BK2513" s="204">
        <f>ROUND(I2513*H2513,2)</f>
        <v>0</v>
      </c>
      <c r="BL2513" s="24" t="s">
        <v>161</v>
      </c>
      <c r="BM2513" s="24" t="s">
        <v>2792</v>
      </c>
    </row>
    <row r="2514" spans="2:65" s="1" customFormat="1" ht="27">
      <c r="B2514" s="41"/>
      <c r="C2514" s="63"/>
      <c r="D2514" s="208" t="s">
        <v>135</v>
      </c>
      <c r="E2514" s="63"/>
      <c r="F2514" s="209" t="s">
        <v>3710</v>
      </c>
      <c r="G2514" s="63"/>
      <c r="H2514" s="63"/>
      <c r="I2514" s="163"/>
      <c r="J2514" s="63"/>
      <c r="K2514" s="63"/>
      <c r="L2514" s="61"/>
      <c r="M2514" s="207"/>
      <c r="N2514" s="42"/>
      <c r="O2514" s="42"/>
      <c r="P2514" s="42"/>
      <c r="Q2514" s="42"/>
      <c r="R2514" s="42"/>
      <c r="S2514" s="42"/>
      <c r="T2514" s="78"/>
      <c r="AT2514" s="24" t="s">
        <v>135</v>
      </c>
      <c r="AU2514" s="24" t="s">
        <v>134</v>
      </c>
    </row>
    <row r="2515" spans="2:65" s="1" customFormat="1" ht="121.5">
      <c r="B2515" s="41"/>
      <c r="C2515" s="63"/>
      <c r="D2515" s="208" t="s">
        <v>299</v>
      </c>
      <c r="E2515" s="63"/>
      <c r="F2515" s="236" t="s">
        <v>2257</v>
      </c>
      <c r="G2515" s="63"/>
      <c r="H2515" s="63"/>
      <c r="I2515" s="163"/>
      <c r="J2515" s="63"/>
      <c r="K2515" s="63"/>
      <c r="L2515" s="61"/>
      <c r="M2515" s="207"/>
      <c r="N2515" s="42"/>
      <c r="O2515" s="42"/>
      <c r="P2515" s="42"/>
      <c r="Q2515" s="42"/>
      <c r="R2515" s="42"/>
      <c r="S2515" s="42"/>
      <c r="T2515" s="78"/>
      <c r="AT2515" s="24" t="s">
        <v>299</v>
      </c>
      <c r="AU2515" s="24" t="s">
        <v>134</v>
      </c>
    </row>
    <row r="2516" spans="2:65" s="10" customFormat="1" ht="29.85" customHeight="1">
      <c r="B2516" s="176"/>
      <c r="C2516" s="177"/>
      <c r="D2516" s="190" t="s">
        <v>69</v>
      </c>
      <c r="E2516" s="191" t="s">
        <v>3711</v>
      </c>
      <c r="F2516" s="191" t="s">
        <v>3712</v>
      </c>
      <c r="G2516" s="177"/>
      <c r="H2516" s="177"/>
      <c r="I2516" s="180"/>
      <c r="J2516" s="192">
        <f>BK2516</f>
        <v>0</v>
      </c>
      <c r="K2516" s="177"/>
      <c r="L2516" s="182"/>
      <c r="M2516" s="183"/>
      <c r="N2516" s="184"/>
      <c r="O2516" s="184"/>
      <c r="P2516" s="185">
        <f>SUM(P2517:P2559)</f>
        <v>0</v>
      </c>
      <c r="Q2516" s="184"/>
      <c r="R2516" s="185">
        <f>SUM(R2517:R2559)</f>
        <v>0</v>
      </c>
      <c r="S2516" s="184"/>
      <c r="T2516" s="186">
        <f>SUM(T2517:T2559)</f>
        <v>0</v>
      </c>
      <c r="AR2516" s="187" t="s">
        <v>78</v>
      </c>
      <c r="AT2516" s="188" t="s">
        <v>69</v>
      </c>
      <c r="AU2516" s="188" t="s">
        <v>78</v>
      </c>
      <c r="AY2516" s="187" t="s">
        <v>126</v>
      </c>
      <c r="BK2516" s="189">
        <f>SUM(BK2517:BK2559)</f>
        <v>0</v>
      </c>
    </row>
    <row r="2517" spans="2:65" s="1" customFormat="1" ht="22.5" customHeight="1">
      <c r="B2517" s="41"/>
      <c r="C2517" s="193" t="s">
        <v>2794</v>
      </c>
      <c r="D2517" s="193" t="s">
        <v>129</v>
      </c>
      <c r="E2517" s="194" t="s">
        <v>8013</v>
      </c>
      <c r="F2517" s="195" t="s">
        <v>8014</v>
      </c>
      <c r="G2517" s="196" t="s">
        <v>489</v>
      </c>
      <c r="H2517" s="197">
        <v>1</v>
      </c>
      <c r="I2517" s="198"/>
      <c r="J2517" s="199">
        <f>ROUND(I2517*H2517,2)</f>
        <v>0</v>
      </c>
      <c r="K2517" s="195" t="s">
        <v>21</v>
      </c>
      <c r="L2517" s="61"/>
      <c r="M2517" s="200" t="s">
        <v>21</v>
      </c>
      <c r="N2517" s="201" t="s">
        <v>42</v>
      </c>
      <c r="O2517" s="42"/>
      <c r="P2517" s="202">
        <f>O2517*H2517</f>
        <v>0</v>
      </c>
      <c r="Q2517" s="202">
        <v>0</v>
      </c>
      <c r="R2517" s="202">
        <f>Q2517*H2517</f>
        <v>0</v>
      </c>
      <c r="S2517" s="202">
        <v>0</v>
      </c>
      <c r="T2517" s="203">
        <f>S2517*H2517</f>
        <v>0</v>
      </c>
      <c r="AR2517" s="24" t="s">
        <v>133</v>
      </c>
      <c r="AT2517" s="24" t="s">
        <v>129</v>
      </c>
      <c r="AU2517" s="24" t="s">
        <v>134</v>
      </c>
      <c r="AY2517" s="24" t="s">
        <v>126</v>
      </c>
      <c r="BE2517" s="204">
        <f>IF(N2517="základní",J2517,0)</f>
        <v>0</v>
      </c>
      <c r="BF2517" s="204">
        <f>IF(N2517="snížená",J2517,0)</f>
        <v>0</v>
      </c>
      <c r="BG2517" s="204">
        <f>IF(N2517="zákl. přenesená",J2517,0)</f>
        <v>0</v>
      </c>
      <c r="BH2517" s="204">
        <f>IF(N2517="sníž. přenesená",J2517,0)</f>
        <v>0</v>
      </c>
      <c r="BI2517" s="204">
        <f>IF(N2517="nulová",J2517,0)</f>
        <v>0</v>
      </c>
      <c r="BJ2517" s="24" t="s">
        <v>134</v>
      </c>
      <c r="BK2517" s="204">
        <f>ROUND(I2517*H2517,2)</f>
        <v>0</v>
      </c>
      <c r="BL2517" s="24" t="s">
        <v>133</v>
      </c>
      <c r="BM2517" s="24" t="s">
        <v>2797</v>
      </c>
    </row>
    <row r="2518" spans="2:65" s="1" customFormat="1" ht="13.5">
      <c r="B2518" s="41"/>
      <c r="C2518" s="63"/>
      <c r="D2518" s="205" t="s">
        <v>135</v>
      </c>
      <c r="E2518" s="63"/>
      <c r="F2518" s="206" t="s">
        <v>8014</v>
      </c>
      <c r="G2518" s="63"/>
      <c r="H2518" s="63"/>
      <c r="I2518" s="163"/>
      <c r="J2518" s="63"/>
      <c r="K2518" s="63"/>
      <c r="L2518" s="61"/>
      <c r="M2518" s="207"/>
      <c r="N2518" s="42"/>
      <c r="O2518" s="42"/>
      <c r="P2518" s="42"/>
      <c r="Q2518" s="42"/>
      <c r="R2518" s="42"/>
      <c r="S2518" s="42"/>
      <c r="T2518" s="78"/>
      <c r="AT2518" s="24" t="s">
        <v>135</v>
      </c>
      <c r="AU2518" s="24" t="s">
        <v>134</v>
      </c>
    </row>
    <row r="2519" spans="2:65" s="1" customFormat="1" ht="31.5" customHeight="1">
      <c r="B2519" s="41"/>
      <c r="C2519" s="193" t="s">
        <v>1800</v>
      </c>
      <c r="D2519" s="193" t="s">
        <v>129</v>
      </c>
      <c r="E2519" s="194" t="s">
        <v>8015</v>
      </c>
      <c r="F2519" s="195" t="s">
        <v>8016</v>
      </c>
      <c r="G2519" s="196" t="s">
        <v>489</v>
      </c>
      <c r="H2519" s="197">
        <v>3</v>
      </c>
      <c r="I2519" s="198"/>
      <c r="J2519" s="199">
        <f>ROUND(I2519*H2519,2)</f>
        <v>0</v>
      </c>
      <c r="K2519" s="195" t="s">
        <v>21</v>
      </c>
      <c r="L2519" s="61"/>
      <c r="M2519" s="200" t="s">
        <v>21</v>
      </c>
      <c r="N2519" s="201" t="s">
        <v>42</v>
      </c>
      <c r="O2519" s="42"/>
      <c r="P2519" s="202">
        <f>O2519*H2519</f>
        <v>0</v>
      </c>
      <c r="Q2519" s="202">
        <v>0</v>
      </c>
      <c r="R2519" s="202">
        <f>Q2519*H2519</f>
        <v>0</v>
      </c>
      <c r="S2519" s="202">
        <v>0</v>
      </c>
      <c r="T2519" s="203">
        <f>S2519*H2519</f>
        <v>0</v>
      </c>
      <c r="AR2519" s="24" t="s">
        <v>133</v>
      </c>
      <c r="AT2519" s="24" t="s">
        <v>129</v>
      </c>
      <c r="AU2519" s="24" t="s">
        <v>134</v>
      </c>
      <c r="AY2519" s="24" t="s">
        <v>126</v>
      </c>
      <c r="BE2519" s="204">
        <f>IF(N2519="základní",J2519,0)</f>
        <v>0</v>
      </c>
      <c r="BF2519" s="204">
        <f>IF(N2519="snížená",J2519,0)</f>
        <v>0</v>
      </c>
      <c r="BG2519" s="204">
        <f>IF(N2519="zákl. přenesená",J2519,0)</f>
        <v>0</v>
      </c>
      <c r="BH2519" s="204">
        <f>IF(N2519="sníž. přenesená",J2519,0)</f>
        <v>0</v>
      </c>
      <c r="BI2519" s="204">
        <f>IF(N2519="nulová",J2519,0)</f>
        <v>0</v>
      </c>
      <c r="BJ2519" s="24" t="s">
        <v>134</v>
      </c>
      <c r="BK2519" s="204">
        <f>ROUND(I2519*H2519,2)</f>
        <v>0</v>
      </c>
      <c r="BL2519" s="24" t="s">
        <v>133</v>
      </c>
      <c r="BM2519" s="24" t="s">
        <v>2800</v>
      </c>
    </row>
    <row r="2520" spans="2:65" s="1" customFormat="1" ht="27">
      <c r="B2520" s="41"/>
      <c r="C2520" s="63"/>
      <c r="D2520" s="205" t="s">
        <v>135</v>
      </c>
      <c r="E2520" s="63"/>
      <c r="F2520" s="206" t="s">
        <v>8016</v>
      </c>
      <c r="G2520" s="63"/>
      <c r="H2520" s="63"/>
      <c r="I2520" s="163"/>
      <c r="J2520" s="63"/>
      <c r="K2520" s="63"/>
      <c r="L2520" s="61"/>
      <c r="M2520" s="207"/>
      <c r="N2520" s="42"/>
      <c r="O2520" s="42"/>
      <c r="P2520" s="42"/>
      <c r="Q2520" s="42"/>
      <c r="R2520" s="42"/>
      <c r="S2520" s="42"/>
      <c r="T2520" s="78"/>
      <c r="AT2520" s="24" t="s">
        <v>135</v>
      </c>
      <c r="AU2520" s="24" t="s">
        <v>134</v>
      </c>
    </row>
    <row r="2521" spans="2:65" s="1" customFormat="1" ht="31.5" customHeight="1">
      <c r="B2521" s="41"/>
      <c r="C2521" s="193" t="s">
        <v>2803</v>
      </c>
      <c r="D2521" s="193" t="s">
        <v>129</v>
      </c>
      <c r="E2521" s="194" t="s">
        <v>8017</v>
      </c>
      <c r="F2521" s="195" t="s">
        <v>8018</v>
      </c>
      <c r="G2521" s="196" t="s">
        <v>489</v>
      </c>
      <c r="H2521" s="197">
        <v>6</v>
      </c>
      <c r="I2521" s="198"/>
      <c r="J2521" s="199">
        <f>ROUND(I2521*H2521,2)</f>
        <v>0</v>
      </c>
      <c r="K2521" s="195" t="s">
        <v>21</v>
      </c>
      <c r="L2521" s="61"/>
      <c r="M2521" s="200" t="s">
        <v>21</v>
      </c>
      <c r="N2521" s="201" t="s">
        <v>42</v>
      </c>
      <c r="O2521" s="42"/>
      <c r="P2521" s="202">
        <f>O2521*H2521</f>
        <v>0</v>
      </c>
      <c r="Q2521" s="202">
        <v>0</v>
      </c>
      <c r="R2521" s="202">
        <f>Q2521*H2521</f>
        <v>0</v>
      </c>
      <c r="S2521" s="202">
        <v>0</v>
      </c>
      <c r="T2521" s="203">
        <f>S2521*H2521</f>
        <v>0</v>
      </c>
      <c r="AR2521" s="24" t="s">
        <v>133</v>
      </c>
      <c r="AT2521" s="24" t="s">
        <v>129</v>
      </c>
      <c r="AU2521" s="24" t="s">
        <v>134</v>
      </c>
      <c r="AY2521" s="24" t="s">
        <v>126</v>
      </c>
      <c r="BE2521" s="204">
        <f>IF(N2521="základní",J2521,0)</f>
        <v>0</v>
      </c>
      <c r="BF2521" s="204">
        <f>IF(N2521="snížená",J2521,0)</f>
        <v>0</v>
      </c>
      <c r="BG2521" s="204">
        <f>IF(N2521="zákl. přenesená",J2521,0)</f>
        <v>0</v>
      </c>
      <c r="BH2521" s="204">
        <f>IF(N2521="sníž. přenesená",J2521,0)</f>
        <v>0</v>
      </c>
      <c r="BI2521" s="204">
        <f>IF(N2521="nulová",J2521,0)</f>
        <v>0</v>
      </c>
      <c r="BJ2521" s="24" t="s">
        <v>134</v>
      </c>
      <c r="BK2521" s="204">
        <f>ROUND(I2521*H2521,2)</f>
        <v>0</v>
      </c>
      <c r="BL2521" s="24" t="s">
        <v>133</v>
      </c>
      <c r="BM2521" s="24" t="s">
        <v>2806</v>
      </c>
    </row>
    <row r="2522" spans="2:65" s="1" customFormat="1" ht="27">
      <c r="B2522" s="41"/>
      <c r="C2522" s="63"/>
      <c r="D2522" s="205" t="s">
        <v>135</v>
      </c>
      <c r="E2522" s="63"/>
      <c r="F2522" s="206" t="s">
        <v>8018</v>
      </c>
      <c r="G2522" s="63"/>
      <c r="H2522" s="63"/>
      <c r="I2522" s="163"/>
      <c r="J2522" s="63"/>
      <c r="K2522" s="63"/>
      <c r="L2522" s="61"/>
      <c r="M2522" s="207"/>
      <c r="N2522" s="42"/>
      <c r="O2522" s="42"/>
      <c r="P2522" s="42"/>
      <c r="Q2522" s="42"/>
      <c r="R2522" s="42"/>
      <c r="S2522" s="42"/>
      <c r="T2522" s="78"/>
      <c r="AT2522" s="24" t="s">
        <v>135</v>
      </c>
      <c r="AU2522" s="24" t="s">
        <v>134</v>
      </c>
    </row>
    <row r="2523" spans="2:65" s="1" customFormat="1" ht="31.5" customHeight="1">
      <c r="B2523" s="41"/>
      <c r="C2523" s="193" t="s">
        <v>1805</v>
      </c>
      <c r="D2523" s="193" t="s">
        <v>129</v>
      </c>
      <c r="E2523" s="194" t="s">
        <v>8019</v>
      </c>
      <c r="F2523" s="195" t="s">
        <v>8020</v>
      </c>
      <c r="G2523" s="196" t="s">
        <v>489</v>
      </c>
      <c r="H2523" s="197">
        <v>3</v>
      </c>
      <c r="I2523" s="198"/>
      <c r="J2523" s="199">
        <f>ROUND(I2523*H2523,2)</f>
        <v>0</v>
      </c>
      <c r="K2523" s="195" t="s">
        <v>21</v>
      </c>
      <c r="L2523" s="61"/>
      <c r="M2523" s="200" t="s">
        <v>21</v>
      </c>
      <c r="N2523" s="201" t="s">
        <v>42</v>
      </c>
      <c r="O2523" s="42"/>
      <c r="P2523" s="202">
        <f>O2523*H2523</f>
        <v>0</v>
      </c>
      <c r="Q2523" s="202">
        <v>0</v>
      </c>
      <c r="R2523" s="202">
        <f>Q2523*H2523</f>
        <v>0</v>
      </c>
      <c r="S2523" s="202">
        <v>0</v>
      </c>
      <c r="T2523" s="203">
        <f>S2523*H2523</f>
        <v>0</v>
      </c>
      <c r="AR2523" s="24" t="s">
        <v>133</v>
      </c>
      <c r="AT2523" s="24" t="s">
        <v>129</v>
      </c>
      <c r="AU2523" s="24" t="s">
        <v>134</v>
      </c>
      <c r="AY2523" s="24" t="s">
        <v>126</v>
      </c>
      <c r="BE2523" s="204">
        <f>IF(N2523="základní",J2523,0)</f>
        <v>0</v>
      </c>
      <c r="BF2523" s="204">
        <f>IF(N2523="snížená",J2523,0)</f>
        <v>0</v>
      </c>
      <c r="BG2523" s="204">
        <f>IF(N2523="zákl. přenesená",J2523,0)</f>
        <v>0</v>
      </c>
      <c r="BH2523" s="204">
        <f>IF(N2523="sníž. přenesená",J2523,0)</f>
        <v>0</v>
      </c>
      <c r="BI2523" s="204">
        <f>IF(N2523="nulová",J2523,0)</f>
        <v>0</v>
      </c>
      <c r="BJ2523" s="24" t="s">
        <v>134</v>
      </c>
      <c r="BK2523" s="204">
        <f>ROUND(I2523*H2523,2)</f>
        <v>0</v>
      </c>
      <c r="BL2523" s="24" t="s">
        <v>133</v>
      </c>
      <c r="BM2523" s="24" t="s">
        <v>2810</v>
      </c>
    </row>
    <row r="2524" spans="2:65" s="1" customFormat="1" ht="27">
      <c r="B2524" s="41"/>
      <c r="C2524" s="63"/>
      <c r="D2524" s="205" t="s">
        <v>135</v>
      </c>
      <c r="E2524" s="63"/>
      <c r="F2524" s="206" t="s">
        <v>8020</v>
      </c>
      <c r="G2524" s="63"/>
      <c r="H2524" s="63"/>
      <c r="I2524" s="163"/>
      <c r="J2524" s="63"/>
      <c r="K2524" s="63"/>
      <c r="L2524" s="61"/>
      <c r="M2524" s="207"/>
      <c r="N2524" s="42"/>
      <c r="O2524" s="42"/>
      <c r="P2524" s="42"/>
      <c r="Q2524" s="42"/>
      <c r="R2524" s="42"/>
      <c r="S2524" s="42"/>
      <c r="T2524" s="78"/>
      <c r="AT2524" s="24" t="s">
        <v>135</v>
      </c>
      <c r="AU2524" s="24" t="s">
        <v>134</v>
      </c>
    </row>
    <row r="2525" spans="2:65" s="1" customFormat="1" ht="22.5" customHeight="1">
      <c r="B2525" s="41"/>
      <c r="C2525" s="193" t="s">
        <v>2811</v>
      </c>
      <c r="D2525" s="193" t="s">
        <v>129</v>
      </c>
      <c r="E2525" s="194" t="s">
        <v>8021</v>
      </c>
      <c r="F2525" s="195" t="s">
        <v>8022</v>
      </c>
      <c r="G2525" s="196" t="s">
        <v>489</v>
      </c>
      <c r="H2525" s="197">
        <v>1</v>
      </c>
      <c r="I2525" s="198"/>
      <c r="J2525" s="199">
        <f>ROUND(I2525*H2525,2)</f>
        <v>0</v>
      </c>
      <c r="K2525" s="195" t="s">
        <v>21</v>
      </c>
      <c r="L2525" s="61"/>
      <c r="M2525" s="200" t="s">
        <v>21</v>
      </c>
      <c r="N2525" s="201" t="s">
        <v>42</v>
      </c>
      <c r="O2525" s="42"/>
      <c r="P2525" s="202">
        <f>O2525*H2525</f>
        <v>0</v>
      </c>
      <c r="Q2525" s="202">
        <v>0</v>
      </c>
      <c r="R2525" s="202">
        <f>Q2525*H2525</f>
        <v>0</v>
      </c>
      <c r="S2525" s="202">
        <v>0</v>
      </c>
      <c r="T2525" s="203">
        <f>S2525*H2525</f>
        <v>0</v>
      </c>
      <c r="AR2525" s="24" t="s">
        <v>133</v>
      </c>
      <c r="AT2525" s="24" t="s">
        <v>129</v>
      </c>
      <c r="AU2525" s="24" t="s">
        <v>134</v>
      </c>
      <c r="AY2525" s="24" t="s">
        <v>126</v>
      </c>
      <c r="BE2525" s="204">
        <f>IF(N2525="základní",J2525,0)</f>
        <v>0</v>
      </c>
      <c r="BF2525" s="204">
        <f>IF(N2525="snížená",J2525,0)</f>
        <v>0</v>
      </c>
      <c r="BG2525" s="204">
        <f>IF(N2525="zákl. přenesená",J2525,0)</f>
        <v>0</v>
      </c>
      <c r="BH2525" s="204">
        <f>IF(N2525="sníž. přenesená",J2525,0)</f>
        <v>0</v>
      </c>
      <c r="BI2525" s="204">
        <f>IF(N2525="nulová",J2525,0)</f>
        <v>0</v>
      </c>
      <c r="BJ2525" s="24" t="s">
        <v>134</v>
      </c>
      <c r="BK2525" s="204">
        <f>ROUND(I2525*H2525,2)</f>
        <v>0</v>
      </c>
      <c r="BL2525" s="24" t="s">
        <v>133</v>
      </c>
      <c r="BM2525" s="24" t="s">
        <v>2814</v>
      </c>
    </row>
    <row r="2526" spans="2:65" s="1" customFormat="1" ht="13.5">
      <c r="B2526" s="41"/>
      <c r="C2526" s="63"/>
      <c r="D2526" s="205" t="s">
        <v>135</v>
      </c>
      <c r="E2526" s="63"/>
      <c r="F2526" s="206" t="s">
        <v>8022</v>
      </c>
      <c r="G2526" s="63"/>
      <c r="H2526" s="63"/>
      <c r="I2526" s="163"/>
      <c r="J2526" s="63"/>
      <c r="K2526" s="63"/>
      <c r="L2526" s="61"/>
      <c r="M2526" s="207"/>
      <c r="N2526" s="42"/>
      <c r="O2526" s="42"/>
      <c r="P2526" s="42"/>
      <c r="Q2526" s="42"/>
      <c r="R2526" s="42"/>
      <c r="S2526" s="42"/>
      <c r="T2526" s="78"/>
      <c r="AT2526" s="24" t="s">
        <v>135</v>
      </c>
      <c r="AU2526" s="24" t="s">
        <v>134</v>
      </c>
    </row>
    <row r="2527" spans="2:65" s="1" customFormat="1" ht="22.5" customHeight="1">
      <c r="B2527" s="41"/>
      <c r="C2527" s="193" t="s">
        <v>1807</v>
      </c>
      <c r="D2527" s="193" t="s">
        <v>129</v>
      </c>
      <c r="E2527" s="194" t="s">
        <v>8023</v>
      </c>
      <c r="F2527" s="195" t="s">
        <v>8024</v>
      </c>
      <c r="G2527" s="196" t="s">
        <v>489</v>
      </c>
      <c r="H2527" s="197">
        <v>1</v>
      </c>
      <c r="I2527" s="198"/>
      <c r="J2527" s="199">
        <f>ROUND(I2527*H2527,2)</f>
        <v>0</v>
      </c>
      <c r="K2527" s="195" t="s">
        <v>21</v>
      </c>
      <c r="L2527" s="61"/>
      <c r="M2527" s="200" t="s">
        <v>21</v>
      </c>
      <c r="N2527" s="201" t="s">
        <v>42</v>
      </c>
      <c r="O2527" s="42"/>
      <c r="P2527" s="202">
        <f>O2527*H2527</f>
        <v>0</v>
      </c>
      <c r="Q2527" s="202">
        <v>0</v>
      </c>
      <c r="R2527" s="202">
        <f>Q2527*H2527</f>
        <v>0</v>
      </c>
      <c r="S2527" s="202">
        <v>0</v>
      </c>
      <c r="T2527" s="203">
        <f>S2527*H2527</f>
        <v>0</v>
      </c>
      <c r="AR2527" s="24" t="s">
        <v>133</v>
      </c>
      <c r="AT2527" s="24" t="s">
        <v>129</v>
      </c>
      <c r="AU2527" s="24" t="s">
        <v>134</v>
      </c>
      <c r="AY2527" s="24" t="s">
        <v>126</v>
      </c>
      <c r="BE2527" s="204">
        <f>IF(N2527="základní",J2527,0)</f>
        <v>0</v>
      </c>
      <c r="BF2527" s="204">
        <f>IF(N2527="snížená",J2527,0)</f>
        <v>0</v>
      </c>
      <c r="BG2527" s="204">
        <f>IF(N2527="zákl. přenesená",J2527,0)</f>
        <v>0</v>
      </c>
      <c r="BH2527" s="204">
        <f>IF(N2527="sníž. přenesená",J2527,0)</f>
        <v>0</v>
      </c>
      <c r="BI2527" s="204">
        <f>IF(N2527="nulová",J2527,0)</f>
        <v>0</v>
      </c>
      <c r="BJ2527" s="24" t="s">
        <v>134</v>
      </c>
      <c r="BK2527" s="204">
        <f>ROUND(I2527*H2527,2)</f>
        <v>0</v>
      </c>
      <c r="BL2527" s="24" t="s">
        <v>133</v>
      </c>
      <c r="BM2527" s="24" t="s">
        <v>2817</v>
      </c>
    </row>
    <row r="2528" spans="2:65" s="1" customFormat="1" ht="13.5">
      <c r="B2528" s="41"/>
      <c r="C2528" s="63"/>
      <c r="D2528" s="205" t="s">
        <v>135</v>
      </c>
      <c r="E2528" s="63"/>
      <c r="F2528" s="206" t="s">
        <v>8024</v>
      </c>
      <c r="G2528" s="63"/>
      <c r="H2528" s="63"/>
      <c r="I2528" s="163"/>
      <c r="J2528" s="63"/>
      <c r="K2528" s="63"/>
      <c r="L2528" s="61"/>
      <c r="M2528" s="207"/>
      <c r="N2528" s="42"/>
      <c r="O2528" s="42"/>
      <c r="P2528" s="42"/>
      <c r="Q2528" s="42"/>
      <c r="R2528" s="42"/>
      <c r="S2528" s="42"/>
      <c r="T2528" s="78"/>
      <c r="AT2528" s="24" t="s">
        <v>135</v>
      </c>
      <c r="AU2528" s="24" t="s">
        <v>134</v>
      </c>
    </row>
    <row r="2529" spans="2:65" s="1" customFormat="1" ht="22.5" customHeight="1">
      <c r="B2529" s="41"/>
      <c r="C2529" s="193" t="s">
        <v>2821</v>
      </c>
      <c r="D2529" s="193" t="s">
        <v>129</v>
      </c>
      <c r="E2529" s="194" t="s">
        <v>8025</v>
      </c>
      <c r="F2529" s="195" t="s">
        <v>8026</v>
      </c>
      <c r="G2529" s="196" t="s">
        <v>489</v>
      </c>
      <c r="H2529" s="197">
        <v>1</v>
      </c>
      <c r="I2529" s="198"/>
      <c r="J2529" s="199">
        <f>ROUND(I2529*H2529,2)</f>
        <v>0</v>
      </c>
      <c r="K2529" s="195" t="s">
        <v>21</v>
      </c>
      <c r="L2529" s="61"/>
      <c r="M2529" s="200" t="s">
        <v>21</v>
      </c>
      <c r="N2529" s="201" t="s">
        <v>42</v>
      </c>
      <c r="O2529" s="42"/>
      <c r="P2529" s="202">
        <f>O2529*H2529</f>
        <v>0</v>
      </c>
      <c r="Q2529" s="202">
        <v>0</v>
      </c>
      <c r="R2529" s="202">
        <f>Q2529*H2529</f>
        <v>0</v>
      </c>
      <c r="S2529" s="202">
        <v>0</v>
      </c>
      <c r="T2529" s="203">
        <f>S2529*H2529</f>
        <v>0</v>
      </c>
      <c r="AR2529" s="24" t="s">
        <v>133</v>
      </c>
      <c r="AT2529" s="24" t="s">
        <v>129</v>
      </c>
      <c r="AU2529" s="24" t="s">
        <v>134</v>
      </c>
      <c r="AY2529" s="24" t="s">
        <v>126</v>
      </c>
      <c r="BE2529" s="204">
        <f>IF(N2529="základní",J2529,0)</f>
        <v>0</v>
      </c>
      <c r="BF2529" s="204">
        <f>IF(N2529="snížená",J2529,0)</f>
        <v>0</v>
      </c>
      <c r="BG2529" s="204">
        <f>IF(N2529="zákl. přenesená",J2529,0)</f>
        <v>0</v>
      </c>
      <c r="BH2529" s="204">
        <f>IF(N2529="sníž. přenesená",J2529,0)</f>
        <v>0</v>
      </c>
      <c r="BI2529" s="204">
        <f>IF(N2529="nulová",J2529,0)</f>
        <v>0</v>
      </c>
      <c r="BJ2529" s="24" t="s">
        <v>134</v>
      </c>
      <c r="BK2529" s="204">
        <f>ROUND(I2529*H2529,2)</f>
        <v>0</v>
      </c>
      <c r="BL2529" s="24" t="s">
        <v>133</v>
      </c>
      <c r="BM2529" s="24" t="s">
        <v>2824</v>
      </c>
    </row>
    <row r="2530" spans="2:65" s="1" customFormat="1" ht="13.5">
      <c r="B2530" s="41"/>
      <c r="C2530" s="63"/>
      <c r="D2530" s="205" t="s">
        <v>135</v>
      </c>
      <c r="E2530" s="63"/>
      <c r="F2530" s="206" t="s">
        <v>8026</v>
      </c>
      <c r="G2530" s="63"/>
      <c r="H2530" s="63"/>
      <c r="I2530" s="163"/>
      <c r="J2530" s="63"/>
      <c r="K2530" s="63"/>
      <c r="L2530" s="61"/>
      <c r="M2530" s="207"/>
      <c r="N2530" s="42"/>
      <c r="O2530" s="42"/>
      <c r="P2530" s="42"/>
      <c r="Q2530" s="42"/>
      <c r="R2530" s="42"/>
      <c r="S2530" s="42"/>
      <c r="T2530" s="78"/>
      <c r="AT2530" s="24" t="s">
        <v>135</v>
      </c>
      <c r="AU2530" s="24" t="s">
        <v>134</v>
      </c>
    </row>
    <row r="2531" spans="2:65" s="1" customFormat="1" ht="22.5" customHeight="1">
      <c r="B2531" s="41"/>
      <c r="C2531" s="193" t="s">
        <v>1811</v>
      </c>
      <c r="D2531" s="193" t="s">
        <v>129</v>
      </c>
      <c r="E2531" s="194" t="s">
        <v>8027</v>
      </c>
      <c r="F2531" s="195" t="s">
        <v>8028</v>
      </c>
      <c r="G2531" s="196" t="s">
        <v>489</v>
      </c>
      <c r="H2531" s="197">
        <v>1</v>
      </c>
      <c r="I2531" s="198"/>
      <c r="J2531" s="199">
        <f>ROUND(I2531*H2531,2)</f>
        <v>0</v>
      </c>
      <c r="K2531" s="195" t="s">
        <v>21</v>
      </c>
      <c r="L2531" s="61"/>
      <c r="M2531" s="200" t="s">
        <v>21</v>
      </c>
      <c r="N2531" s="201" t="s">
        <v>42</v>
      </c>
      <c r="O2531" s="42"/>
      <c r="P2531" s="202">
        <f>O2531*H2531</f>
        <v>0</v>
      </c>
      <c r="Q2531" s="202">
        <v>0</v>
      </c>
      <c r="R2531" s="202">
        <f>Q2531*H2531</f>
        <v>0</v>
      </c>
      <c r="S2531" s="202">
        <v>0</v>
      </c>
      <c r="T2531" s="203">
        <f>S2531*H2531</f>
        <v>0</v>
      </c>
      <c r="AR2531" s="24" t="s">
        <v>133</v>
      </c>
      <c r="AT2531" s="24" t="s">
        <v>129</v>
      </c>
      <c r="AU2531" s="24" t="s">
        <v>134</v>
      </c>
      <c r="AY2531" s="24" t="s">
        <v>126</v>
      </c>
      <c r="BE2531" s="204">
        <f>IF(N2531="základní",J2531,0)</f>
        <v>0</v>
      </c>
      <c r="BF2531" s="204">
        <f>IF(N2531="snížená",J2531,0)</f>
        <v>0</v>
      </c>
      <c r="BG2531" s="204">
        <f>IF(N2531="zákl. přenesená",J2531,0)</f>
        <v>0</v>
      </c>
      <c r="BH2531" s="204">
        <f>IF(N2531="sníž. přenesená",J2531,0)</f>
        <v>0</v>
      </c>
      <c r="BI2531" s="204">
        <f>IF(N2531="nulová",J2531,0)</f>
        <v>0</v>
      </c>
      <c r="BJ2531" s="24" t="s">
        <v>134</v>
      </c>
      <c r="BK2531" s="204">
        <f>ROUND(I2531*H2531,2)</f>
        <v>0</v>
      </c>
      <c r="BL2531" s="24" t="s">
        <v>133</v>
      </c>
      <c r="BM2531" s="24" t="s">
        <v>2827</v>
      </c>
    </row>
    <row r="2532" spans="2:65" s="1" customFormat="1" ht="22.5" customHeight="1">
      <c r="B2532" s="41"/>
      <c r="C2532" s="193" t="s">
        <v>2830</v>
      </c>
      <c r="D2532" s="193" t="s">
        <v>129</v>
      </c>
      <c r="E2532" s="194" t="s">
        <v>8029</v>
      </c>
      <c r="F2532" s="195" t="s">
        <v>8030</v>
      </c>
      <c r="G2532" s="196" t="s">
        <v>489</v>
      </c>
      <c r="H2532" s="197">
        <v>1</v>
      </c>
      <c r="I2532" s="198"/>
      <c r="J2532" s="199">
        <f>ROUND(I2532*H2532,2)</f>
        <v>0</v>
      </c>
      <c r="K2532" s="195" t="s">
        <v>21</v>
      </c>
      <c r="L2532" s="61"/>
      <c r="M2532" s="200" t="s">
        <v>21</v>
      </c>
      <c r="N2532" s="201" t="s">
        <v>42</v>
      </c>
      <c r="O2532" s="42"/>
      <c r="P2532" s="202">
        <f>O2532*H2532</f>
        <v>0</v>
      </c>
      <c r="Q2532" s="202">
        <v>0</v>
      </c>
      <c r="R2532" s="202">
        <f>Q2532*H2532</f>
        <v>0</v>
      </c>
      <c r="S2532" s="202">
        <v>0</v>
      </c>
      <c r="T2532" s="203">
        <f>S2532*H2532</f>
        <v>0</v>
      </c>
      <c r="AR2532" s="24" t="s">
        <v>133</v>
      </c>
      <c r="AT2532" s="24" t="s">
        <v>129</v>
      </c>
      <c r="AU2532" s="24" t="s">
        <v>134</v>
      </c>
      <c r="AY2532" s="24" t="s">
        <v>126</v>
      </c>
      <c r="BE2532" s="204">
        <f>IF(N2532="základní",J2532,0)</f>
        <v>0</v>
      </c>
      <c r="BF2532" s="204">
        <f>IF(N2532="snížená",J2532,0)</f>
        <v>0</v>
      </c>
      <c r="BG2532" s="204">
        <f>IF(N2532="zákl. přenesená",J2532,0)</f>
        <v>0</v>
      </c>
      <c r="BH2532" s="204">
        <f>IF(N2532="sníž. přenesená",J2532,0)</f>
        <v>0</v>
      </c>
      <c r="BI2532" s="204">
        <f>IF(N2532="nulová",J2532,0)</f>
        <v>0</v>
      </c>
      <c r="BJ2532" s="24" t="s">
        <v>134</v>
      </c>
      <c r="BK2532" s="204">
        <f>ROUND(I2532*H2532,2)</f>
        <v>0</v>
      </c>
      <c r="BL2532" s="24" t="s">
        <v>133</v>
      </c>
      <c r="BM2532" s="24" t="s">
        <v>2833</v>
      </c>
    </row>
    <row r="2533" spans="2:65" s="1" customFormat="1" ht="13.5">
      <c r="B2533" s="41"/>
      <c r="C2533" s="63"/>
      <c r="D2533" s="205" t="s">
        <v>135</v>
      </c>
      <c r="E2533" s="63"/>
      <c r="F2533" s="206" t="s">
        <v>8030</v>
      </c>
      <c r="G2533" s="63"/>
      <c r="H2533" s="63"/>
      <c r="I2533" s="163"/>
      <c r="J2533" s="63"/>
      <c r="K2533" s="63"/>
      <c r="L2533" s="61"/>
      <c r="M2533" s="207"/>
      <c r="N2533" s="42"/>
      <c r="O2533" s="42"/>
      <c r="P2533" s="42"/>
      <c r="Q2533" s="42"/>
      <c r="R2533" s="42"/>
      <c r="S2533" s="42"/>
      <c r="T2533" s="78"/>
      <c r="AT2533" s="24" t="s">
        <v>135</v>
      </c>
      <c r="AU2533" s="24" t="s">
        <v>134</v>
      </c>
    </row>
    <row r="2534" spans="2:65" s="1" customFormat="1" ht="22.5" customHeight="1">
      <c r="B2534" s="41"/>
      <c r="C2534" s="193" t="s">
        <v>1818</v>
      </c>
      <c r="D2534" s="193" t="s">
        <v>129</v>
      </c>
      <c r="E2534" s="194" t="s">
        <v>3788</v>
      </c>
      <c r="F2534" s="195" t="s">
        <v>3789</v>
      </c>
      <c r="G2534" s="196" t="s">
        <v>169</v>
      </c>
      <c r="H2534" s="197">
        <v>86.52</v>
      </c>
      <c r="I2534" s="198"/>
      <c r="J2534" s="199">
        <f>ROUND(I2534*H2534,2)</f>
        <v>0</v>
      </c>
      <c r="K2534" s="195" t="s">
        <v>21</v>
      </c>
      <c r="L2534" s="61"/>
      <c r="M2534" s="200" t="s">
        <v>21</v>
      </c>
      <c r="N2534" s="201" t="s">
        <v>42</v>
      </c>
      <c r="O2534" s="42"/>
      <c r="P2534" s="202">
        <f>O2534*H2534</f>
        <v>0</v>
      </c>
      <c r="Q2534" s="202">
        <v>0</v>
      </c>
      <c r="R2534" s="202">
        <f>Q2534*H2534</f>
        <v>0</v>
      </c>
      <c r="S2534" s="202">
        <v>0</v>
      </c>
      <c r="T2534" s="203">
        <f>S2534*H2534</f>
        <v>0</v>
      </c>
      <c r="AR2534" s="24" t="s">
        <v>133</v>
      </c>
      <c r="AT2534" s="24" t="s">
        <v>129</v>
      </c>
      <c r="AU2534" s="24" t="s">
        <v>134</v>
      </c>
      <c r="AY2534" s="24" t="s">
        <v>126</v>
      </c>
      <c r="BE2534" s="204">
        <f>IF(N2534="základní",J2534,0)</f>
        <v>0</v>
      </c>
      <c r="BF2534" s="204">
        <f>IF(N2534="snížená",J2534,0)</f>
        <v>0</v>
      </c>
      <c r="BG2534" s="204">
        <f>IF(N2534="zákl. přenesená",J2534,0)</f>
        <v>0</v>
      </c>
      <c r="BH2534" s="204">
        <f>IF(N2534="sníž. přenesená",J2534,0)</f>
        <v>0</v>
      </c>
      <c r="BI2534" s="204">
        <f>IF(N2534="nulová",J2534,0)</f>
        <v>0</v>
      </c>
      <c r="BJ2534" s="24" t="s">
        <v>134</v>
      </c>
      <c r="BK2534" s="204">
        <f>ROUND(I2534*H2534,2)</f>
        <v>0</v>
      </c>
      <c r="BL2534" s="24" t="s">
        <v>133</v>
      </c>
      <c r="BM2534" s="24" t="s">
        <v>2838</v>
      </c>
    </row>
    <row r="2535" spans="2:65" s="1" customFormat="1" ht="13.5">
      <c r="B2535" s="41"/>
      <c r="C2535" s="63"/>
      <c r="D2535" s="208" t="s">
        <v>135</v>
      </c>
      <c r="E2535" s="63"/>
      <c r="F2535" s="209" t="s">
        <v>3789</v>
      </c>
      <c r="G2535" s="63"/>
      <c r="H2535" s="63"/>
      <c r="I2535" s="163"/>
      <c r="J2535" s="63"/>
      <c r="K2535" s="63"/>
      <c r="L2535" s="61"/>
      <c r="M2535" s="207"/>
      <c r="N2535" s="42"/>
      <c r="O2535" s="42"/>
      <c r="P2535" s="42"/>
      <c r="Q2535" s="42"/>
      <c r="R2535" s="42"/>
      <c r="S2535" s="42"/>
      <c r="T2535" s="78"/>
      <c r="AT2535" s="24" t="s">
        <v>135</v>
      </c>
      <c r="AU2535" s="24" t="s">
        <v>134</v>
      </c>
    </row>
    <row r="2536" spans="2:65" s="11" customFormat="1" ht="13.5">
      <c r="B2536" s="210"/>
      <c r="C2536" s="211"/>
      <c r="D2536" s="208" t="s">
        <v>171</v>
      </c>
      <c r="E2536" s="212" t="s">
        <v>21</v>
      </c>
      <c r="F2536" s="213" t="s">
        <v>8031</v>
      </c>
      <c r="G2536" s="211"/>
      <c r="H2536" s="214">
        <v>8.6</v>
      </c>
      <c r="I2536" s="215"/>
      <c r="J2536" s="211"/>
      <c r="K2536" s="211"/>
      <c r="L2536" s="216"/>
      <c r="M2536" s="217"/>
      <c r="N2536" s="218"/>
      <c r="O2536" s="218"/>
      <c r="P2536" s="218"/>
      <c r="Q2536" s="218"/>
      <c r="R2536" s="218"/>
      <c r="S2536" s="218"/>
      <c r="T2536" s="219"/>
      <c r="AT2536" s="220" t="s">
        <v>171</v>
      </c>
      <c r="AU2536" s="220" t="s">
        <v>134</v>
      </c>
      <c r="AV2536" s="11" t="s">
        <v>134</v>
      </c>
      <c r="AW2536" s="11" t="s">
        <v>33</v>
      </c>
      <c r="AX2536" s="11" t="s">
        <v>70</v>
      </c>
      <c r="AY2536" s="220" t="s">
        <v>126</v>
      </c>
    </row>
    <row r="2537" spans="2:65" s="11" customFormat="1" ht="13.5">
      <c r="B2537" s="210"/>
      <c r="C2537" s="211"/>
      <c r="D2537" s="208" t="s">
        <v>171</v>
      </c>
      <c r="E2537" s="212" t="s">
        <v>21</v>
      </c>
      <c r="F2537" s="213" t="s">
        <v>8032</v>
      </c>
      <c r="G2537" s="211"/>
      <c r="H2537" s="214">
        <v>8.52</v>
      </c>
      <c r="I2537" s="215"/>
      <c r="J2537" s="211"/>
      <c r="K2537" s="211"/>
      <c r="L2537" s="216"/>
      <c r="M2537" s="217"/>
      <c r="N2537" s="218"/>
      <c r="O2537" s="218"/>
      <c r="P2537" s="218"/>
      <c r="Q2537" s="218"/>
      <c r="R2537" s="218"/>
      <c r="S2537" s="218"/>
      <c r="T2537" s="219"/>
      <c r="AT2537" s="220" t="s">
        <v>171</v>
      </c>
      <c r="AU2537" s="220" t="s">
        <v>134</v>
      </c>
      <c r="AV2537" s="11" t="s">
        <v>134</v>
      </c>
      <c r="AW2537" s="11" t="s">
        <v>33</v>
      </c>
      <c r="AX2537" s="11" t="s">
        <v>70</v>
      </c>
      <c r="AY2537" s="220" t="s">
        <v>126</v>
      </c>
    </row>
    <row r="2538" spans="2:65" s="11" customFormat="1" ht="13.5">
      <c r="B2538" s="210"/>
      <c r="C2538" s="211"/>
      <c r="D2538" s="208" t="s">
        <v>171</v>
      </c>
      <c r="E2538" s="212" t="s">
        <v>21</v>
      </c>
      <c r="F2538" s="213" t="s">
        <v>8033</v>
      </c>
      <c r="G2538" s="211"/>
      <c r="H2538" s="214">
        <v>10.6</v>
      </c>
      <c r="I2538" s="215"/>
      <c r="J2538" s="211"/>
      <c r="K2538" s="211"/>
      <c r="L2538" s="216"/>
      <c r="M2538" s="217"/>
      <c r="N2538" s="218"/>
      <c r="O2538" s="218"/>
      <c r="P2538" s="218"/>
      <c r="Q2538" s="218"/>
      <c r="R2538" s="218"/>
      <c r="S2538" s="218"/>
      <c r="T2538" s="219"/>
      <c r="AT2538" s="220" t="s">
        <v>171</v>
      </c>
      <c r="AU2538" s="220" t="s">
        <v>134</v>
      </c>
      <c r="AV2538" s="11" t="s">
        <v>134</v>
      </c>
      <c r="AW2538" s="11" t="s">
        <v>33</v>
      </c>
      <c r="AX2538" s="11" t="s">
        <v>70</v>
      </c>
      <c r="AY2538" s="220" t="s">
        <v>126</v>
      </c>
    </row>
    <row r="2539" spans="2:65" s="11" customFormat="1" ht="13.5">
      <c r="B2539" s="210"/>
      <c r="C2539" s="211"/>
      <c r="D2539" s="208" t="s">
        <v>171</v>
      </c>
      <c r="E2539" s="212" t="s">
        <v>21</v>
      </c>
      <c r="F2539" s="213" t="s">
        <v>8034</v>
      </c>
      <c r="G2539" s="211"/>
      <c r="H2539" s="214">
        <v>13.2</v>
      </c>
      <c r="I2539" s="215"/>
      <c r="J2539" s="211"/>
      <c r="K2539" s="211"/>
      <c r="L2539" s="216"/>
      <c r="M2539" s="217"/>
      <c r="N2539" s="218"/>
      <c r="O2539" s="218"/>
      <c r="P2539" s="218"/>
      <c r="Q2539" s="218"/>
      <c r="R2539" s="218"/>
      <c r="S2539" s="218"/>
      <c r="T2539" s="219"/>
      <c r="AT2539" s="220" t="s">
        <v>171</v>
      </c>
      <c r="AU2539" s="220" t="s">
        <v>134</v>
      </c>
      <c r="AV2539" s="11" t="s">
        <v>134</v>
      </c>
      <c r="AW2539" s="11" t="s">
        <v>33</v>
      </c>
      <c r="AX2539" s="11" t="s">
        <v>70</v>
      </c>
      <c r="AY2539" s="220" t="s">
        <v>126</v>
      </c>
    </row>
    <row r="2540" spans="2:65" s="11" customFormat="1" ht="13.5">
      <c r="B2540" s="210"/>
      <c r="C2540" s="211"/>
      <c r="D2540" s="208" t="s">
        <v>171</v>
      </c>
      <c r="E2540" s="212" t="s">
        <v>21</v>
      </c>
      <c r="F2540" s="213" t="s">
        <v>8035</v>
      </c>
      <c r="G2540" s="211"/>
      <c r="H2540" s="214">
        <v>14.4</v>
      </c>
      <c r="I2540" s="215"/>
      <c r="J2540" s="211"/>
      <c r="K2540" s="211"/>
      <c r="L2540" s="216"/>
      <c r="M2540" s="217"/>
      <c r="N2540" s="218"/>
      <c r="O2540" s="218"/>
      <c r="P2540" s="218"/>
      <c r="Q2540" s="218"/>
      <c r="R2540" s="218"/>
      <c r="S2540" s="218"/>
      <c r="T2540" s="219"/>
      <c r="AT2540" s="220" t="s">
        <v>171</v>
      </c>
      <c r="AU2540" s="220" t="s">
        <v>134</v>
      </c>
      <c r="AV2540" s="11" t="s">
        <v>134</v>
      </c>
      <c r="AW2540" s="11" t="s">
        <v>33</v>
      </c>
      <c r="AX2540" s="11" t="s">
        <v>70</v>
      </c>
      <c r="AY2540" s="220" t="s">
        <v>126</v>
      </c>
    </row>
    <row r="2541" spans="2:65" s="11" customFormat="1" ht="13.5">
      <c r="B2541" s="210"/>
      <c r="C2541" s="211"/>
      <c r="D2541" s="208" t="s">
        <v>171</v>
      </c>
      <c r="E2541" s="212" t="s">
        <v>21</v>
      </c>
      <c r="F2541" s="213" t="s">
        <v>8036</v>
      </c>
      <c r="G2541" s="211"/>
      <c r="H2541" s="214">
        <v>5.88</v>
      </c>
      <c r="I2541" s="215"/>
      <c r="J2541" s="211"/>
      <c r="K2541" s="211"/>
      <c r="L2541" s="216"/>
      <c r="M2541" s="217"/>
      <c r="N2541" s="218"/>
      <c r="O2541" s="218"/>
      <c r="P2541" s="218"/>
      <c r="Q2541" s="218"/>
      <c r="R2541" s="218"/>
      <c r="S2541" s="218"/>
      <c r="T2541" s="219"/>
      <c r="AT2541" s="220" t="s">
        <v>171</v>
      </c>
      <c r="AU2541" s="220" t="s">
        <v>134</v>
      </c>
      <c r="AV2541" s="11" t="s">
        <v>134</v>
      </c>
      <c r="AW2541" s="11" t="s">
        <v>33</v>
      </c>
      <c r="AX2541" s="11" t="s">
        <v>70</v>
      </c>
      <c r="AY2541" s="220" t="s">
        <v>126</v>
      </c>
    </row>
    <row r="2542" spans="2:65" s="11" customFormat="1" ht="13.5">
      <c r="B2542" s="210"/>
      <c r="C2542" s="211"/>
      <c r="D2542" s="208" t="s">
        <v>171</v>
      </c>
      <c r="E2542" s="212" t="s">
        <v>21</v>
      </c>
      <c r="F2542" s="213" t="s">
        <v>8037</v>
      </c>
      <c r="G2542" s="211"/>
      <c r="H2542" s="214">
        <v>13.4</v>
      </c>
      <c r="I2542" s="215"/>
      <c r="J2542" s="211"/>
      <c r="K2542" s="211"/>
      <c r="L2542" s="216"/>
      <c r="M2542" s="217"/>
      <c r="N2542" s="218"/>
      <c r="O2542" s="218"/>
      <c r="P2542" s="218"/>
      <c r="Q2542" s="218"/>
      <c r="R2542" s="218"/>
      <c r="S2542" s="218"/>
      <c r="T2542" s="219"/>
      <c r="AT2542" s="220" t="s">
        <v>171</v>
      </c>
      <c r="AU2542" s="220" t="s">
        <v>134</v>
      </c>
      <c r="AV2542" s="11" t="s">
        <v>134</v>
      </c>
      <c r="AW2542" s="11" t="s">
        <v>33</v>
      </c>
      <c r="AX2542" s="11" t="s">
        <v>70</v>
      </c>
      <c r="AY2542" s="220" t="s">
        <v>126</v>
      </c>
    </row>
    <row r="2543" spans="2:65" s="11" customFormat="1" ht="13.5">
      <c r="B2543" s="210"/>
      <c r="C2543" s="211"/>
      <c r="D2543" s="208" t="s">
        <v>171</v>
      </c>
      <c r="E2543" s="212" t="s">
        <v>21</v>
      </c>
      <c r="F2543" s="213" t="s">
        <v>8038</v>
      </c>
      <c r="G2543" s="211"/>
      <c r="H2543" s="214">
        <v>11.92</v>
      </c>
      <c r="I2543" s="215"/>
      <c r="J2543" s="211"/>
      <c r="K2543" s="211"/>
      <c r="L2543" s="216"/>
      <c r="M2543" s="217"/>
      <c r="N2543" s="218"/>
      <c r="O2543" s="218"/>
      <c r="P2543" s="218"/>
      <c r="Q2543" s="218"/>
      <c r="R2543" s="218"/>
      <c r="S2543" s="218"/>
      <c r="T2543" s="219"/>
      <c r="AT2543" s="220" t="s">
        <v>171</v>
      </c>
      <c r="AU2543" s="220" t="s">
        <v>134</v>
      </c>
      <c r="AV2543" s="11" t="s">
        <v>134</v>
      </c>
      <c r="AW2543" s="11" t="s">
        <v>33</v>
      </c>
      <c r="AX2543" s="11" t="s">
        <v>70</v>
      </c>
      <c r="AY2543" s="220" t="s">
        <v>126</v>
      </c>
    </row>
    <row r="2544" spans="2:65" s="12" customFormat="1" ht="13.5">
      <c r="B2544" s="221"/>
      <c r="C2544" s="222"/>
      <c r="D2544" s="205" t="s">
        <v>171</v>
      </c>
      <c r="E2544" s="248" t="s">
        <v>21</v>
      </c>
      <c r="F2544" s="249" t="s">
        <v>174</v>
      </c>
      <c r="G2544" s="222"/>
      <c r="H2544" s="250">
        <v>86.52</v>
      </c>
      <c r="I2544" s="226"/>
      <c r="J2544" s="222"/>
      <c r="K2544" s="222"/>
      <c r="L2544" s="227"/>
      <c r="M2544" s="228"/>
      <c r="N2544" s="229"/>
      <c r="O2544" s="229"/>
      <c r="P2544" s="229"/>
      <c r="Q2544" s="229"/>
      <c r="R2544" s="229"/>
      <c r="S2544" s="229"/>
      <c r="T2544" s="230"/>
      <c r="AT2544" s="231" t="s">
        <v>171</v>
      </c>
      <c r="AU2544" s="231" t="s">
        <v>134</v>
      </c>
      <c r="AV2544" s="12" t="s">
        <v>133</v>
      </c>
      <c r="AW2544" s="12" t="s">
        <v>33</v>
      </c>
      <c r="AX2544" s="12" t="s">
        <v>78</v>
      </c>
      <c r="AY2544" s="231" t="s">
        <v>126</v>
      </c>
    </row>
    <row r="2545" spans="2:65" s="1" customFormat="1" ht="22.5" customHeight="1">
      <c r="B2545" s="41"/>
      <c r="C2545" s="193" t="s">
        <v>2839</v>
      </c>
      <c r="D2545" s="193" t="s">
        <v>129</v>
      </c>
      <c r="E2545" s="194" t="s">
        <v>3807</v>
      </c>
      <c r="F2545" s="195" t="s">
        <v>3810</v>
      </c>
      <c r="G2545" s="196" t="s">
        <v>132</v>
      </c>
      <c r="H2545" s="197">
        <v>1</v>
      </c>
      <c r="I2545" s="198"/>
      <c r="J2545" s="199">
        <f>ROUND(I2545*H2545,2)</f>
        <v>0</v>
      </c>
      <c r="K2545" s="195" t="s">
        <v>21</v>
      </c>
      <c r="L2545" s="61"/>
      <c r="M2545" s="200" t="s">
        <v>21</v>
      </c>
      <c r="N2545" s="201" t="s">
        <v>42</v>
      </c>
      <c r="O2545" s="42"/>
      <c r="P2545" s="202">
        <f>O2545*H2545</f>
        <v>0</v>
      </c>
      <c r="Q2545" s="202">
        <v>0</v>
      </c>
      <c r="R2545" s="202">
        <f>Q2545*H2545</f>
        <v>0</v>
      </c>
      <c r="S2545" s="202">
        <v>0</v>
      </c>
      <c r="T2545" s="203">
        <f>S2545*H2545</f>
        <v>0</v>
      </c>
      <c r="AR2545" s="24" t="s">
        <v>133</v>
      </c>
      <c r="AT2545" s="24" t="s">
        <v>129</v>
      </c>
      <c r="AU2545" s="24" t="s">
        <v>134</v>
      </c>
      <c r="AY2545" s="24" t="s">
        <v>126</v>
      </c>
      <c r="BE2545" s="204">
        <f>IF(N2545="základní",J2545,0)</f>
        <v>0</v>
      </c>
      <c r="BF2545" s="204">
        <f>IF(N2545="snížená",J2545,0)</f>
        <v>0</v>
      </c>
      <c r="BG2545" s="204">
        <f>IF(N2545="zákl. přenesená",J2545,0)</f>
        <v>0</v>
      </c>
      <c r="BH2545" s="204">
        <f>IF(N2545="sníž. přenesená",J2545,0)</f>
        <v>0</v>
      </c>
      <c r="BI2545" s="204">
        <f>IF(N2545="nulová",J2545,0)</f>
        <v>0</v>
      </c>
      <c r="BJ2545" s="24" t="s">
        <v>134</v>
      </c>
      <c r="BK2545" s="204">
        <f>ROUND(I2545*H2545,2)</f>
        <v>0</v>
      </c>
      <c r="BL2545" s="24" t="s">
        <v>133</v>
      </c>
      <c r="BM2545" s="24" t="s">
        <v>2842</v>
      </c>
    </row>
    <row r="2546" spans="2:65" s="1" customFormat="1" ht="13.5">
      <c r="B2546" s="41"/>
      <c r="C2546" s="63"/>
      <c r="D2546" s="205" t="s">
        <v>135</v>
      </c>
      <c r="E2546" s="63"/>
      <c r="F2546" s="206" t="s">
        <v>3810</v>
      </c>
      <c r="G2546" s="63"/>
      <c r="H2546" s="63"/>
      <c r="I2546" s="163"/>
      <c r="J2546" s="63"/>
      <c r="K2546" s="63"/>
      <c r="L2546" s="61"/>
      <c r="M2546" s="207"/>
      <c r="N2546" s="42"/>
      <c r="O2546" s="42"/>
      <c r="P2546" s="42"/>
      <c r="Q2546" s="42"/>
      <c r="R2546" s="42"/>
      <c r="S2546" s="42"/>
      <c r="T2546" s="78"/>
      <c r="AT2546" s="24" t="s">
        <v>135</v>
      </c>
      <c r="AU2546" s="24" t="s">
        <v>134</v>
      </c>
    </row>
    <row r="2547" spans="2:65" s="1" customFormat="1" ht="22.5" customHeight="1">
      <c r="B2547" s="41"/>
      <c r="C2547" s="193" t="s">
        <v>1822</v>
      </c>
      <c r="D2547" s="193" t="s">
        <v>129</v>
      </c>
      <c r="E2547" s="194" t="s">
        <v>8039</v>
      </c>
      <c r="F2547" s="195" t="s">
        <v>8040</v>
      </c>
      <c r="G2547" s="196" t="s">
        <v>489</v>
      </c>
      <c r="H2547" s="197">
        <v>6</v>
      </c>
      <c r="I2547" s="198"/>
      <c r="J2547" s="199">
        <f>ROUND(I2547*H2547,2)</f>
        <v>0</v>
      </c>
      <c r="K2547" s="195" t="s">
        <v>21</v>
      </c>
      <c r="L2547" s="61"/>
      <c r="M2547" s="200" t="s">
        <v>21</v>
      </c>
      <c r="N2547" s="201" t="s">
        <v>42</v>
      </c>
      <c r="O2547" s="42"/>
      <c r="P2547" s="202">
        <f>O2547*H2547</f>
        <v>0</v>
      </c>
      <c r="Q2547" s="202">
        <v>0</v>
      </c>
      <c r="R2547" s="202">
        <f>Q2547*H2547</f>
        <v>0</v>
      </c>
      <c r="S2547" s="202">
        <v>0</v>
      </c>
      <c r="T2547" s="203">
        <f>S2547*H2547</f>
        <v>0</v>
      </c>
      <c r="AR2547" s="24" t="s">
        <v>133</v>
      </c>
      <c r="AT2547" s="24" t="s">
        <v>129</v>
      </c>
      <c r="AU2547" s="24" t="s">
        <v>134</v>
      </c>
      <c r="AY2547" s="24" t="s">
        <v>126</v>
      </c>
      <c r="BE2547" s="204">
        <f>IF(N2547="základní",J2547,0)</f>
        <v>0</v>
      </c>
      <c r="BF2547" s="204">
        <f>IF(N2547="snížená",J2547,0)</f>
        <v>0</v>
      </c>
      <c r="BG2547" s="204">
        <f>IF(N2547="zákl. přenesená",J2547,0)</f>
        <v>0</v>
      </c>
      <c r="BH2547" s="204">
        <f>IF(N2547="sníž. přenesená",J2547,0)</f>
        <v>0</v>
      </c>
      <c r="BI2547" s="204">
        <f>IF(N2547="nulová",J2547,0)</f>
        <v>0</v>
      </c>
      <c r="BJ2547" s="24" t="s">
        <v>134</v>
      </c>
      <c r="BK2547" s="204">
        <f>ROUND(I2547*H2547,2)</f>
        <v>0</v>
      </c>
      <c r="BL2547" s="24" t="s">
        <v>133</v>
      </c>
      <c r="BM2547" s="24" t="s">
        <v>2845</v>
      </c>
    </row>
    <row r="2548" spans="2:65" s="1" customFormat="1" ht="13.5">
      <c r="B2548" s="41"/>
      <c r="C2548" s="63"/>
      <c r="D2548" s="205" t="s">
        <v>135</v>
      </c>
      <c r="E2548" s="63"/>
      <c r="F2548" s="206" t="s">
        <v>8040</v>
      </c>
      <c r="G2548" s="63"/>
      <c r="H2548" s="63"/>
      <c r="I2548" s="163"/>
      <c r="J2548" s="63"/>
      <c r="K2548" s="63"/>
      <c r="L2548" s="61"/>
      <c r="M2548" s="207"/>
      <c r="N2548" s="42"/>
      <c r="O2548" s="42"/>
      <c r="P2548" s="42"/>
      <c r="Q2548" s="42"/>
      <c r="R2548" s="42"/>
      <c r="S2548" s="42"/>
      <c r="T2548" s="78"/>
      <c r="AT2548" s="24" t="s">
        <v>135</v>
      </c>
      <c r="AU2548" s="24" t="s">
        <v>134</v>
      </c>
    </row>
    <row r="2549" spans="2:65" s="1" customFormat="1" ht="22.5" customHeight="1">
      <c r="B2549" s="41"/>
      <c r="C2549" s="193" t="s">
        <v>2846</v>
      </c>
      <c r="D2549" s="193" t="s">
        <v>129</v>
      </c>
      <c r="E2549" s="194" t="s">
        <v>8041</v>
      </c>
      <c r="F2549" s="195" t="s">
        <v>8042</v>
      </c>
      <c r="G2549" s="196" t="s">
        <v>489</v>
      </c>
      <c r="H2549" s="197">
        <v>3</v>
      </c>
      <c r="I2549" s="198"/>
      <c r="J2549" s="199">
        <f>ROUND(I2549*H2549,2)</f>
        <v>0</v>
      </c>
      <c r="K2549" s="195" t="s">
        <v>21</v>
      </c>
      <c r="L2549" s="61"/>
      <c r="M2549" s="200" t="s">
        <v>21</v>
      </c>
      <c r="N2549" s="201" t="s">
        <v>42</v>
      </c>
      <c r="O2549" s="42"/>
      <c r="P2549" s="202">
        <f>O2549*H2549</f>
        <v>0</v>
      </c>
      <c r="Q2549" s="202">
        <v>0</v>
      </c>
      <c r="R2549" s="202">
        <f>Q2549*H2549</f>
        <v>0</v>
      </c>
      <c r="S2549" s="202">
        <v>0</v>
      </c>
      <c r="T2549" s="203">
        <f>S2549*H2549</f>
        <v>0</v>
      </c>
      <c r="AR2549" s="24" t="s">
        <v>133</v>
      </c>
      <c r="AT2549" s="24" t="s">
        <v>129</v>
      </c>
      <c r="AU2549" s="24" t="s">
        <v>134</v>
      </c>
      <c r="AY2549" s="24" t="s">
        <v>126</v>
      </c>
      <c r="BE2549" s="204">
        <f>IF(N2549="základní",J2549,0)</f>
        <v>0</v>
      </c>
      <c r="BF2549" s="204">
        <f>IF(N2549="snížená",J2549,0)</f>
        <v>0</v>
      </c>
      <c r="BG2549" s="204">
        <f>IF(N2549="zákl. přenesená",J2549,0)</f>
        <v>0</v>
      </c>
      <c r="BH2549" s="204">
        <f>IF(N2549="sníž. přenesená",J2549,0)</f>
        <v>0</v>
      </c>
      <c r="BI2549" s="204">
        <f>IF(N2549="nulová",J2549,0)</f>
        <v>0</v>
      </c>
      <c r="BJ2549" s="24" t="s">
        <v>134</v>
      </c>
      <c r="BK2549" s="204">
        <f>ROUND(I2549*H2549,2)</f>
        <v>0</v>
      </c>
      <c r="BL2549" s="24" t="s">
        <v>133</v>
      </c>
      <c r="BM2549" s="24" t="s">
        <v>2849</v>
      </c>
    </row>
    <row r="2550" spans="2:65" s="1" customFormat="1" ht="13.5">
      <c r="B2550" s="41"/>
      <c r="C2550" s="63"/>
      <c r="D2550" s="205" t="s">
        <v>135</v>
      </c>
      <c r="E2550" s="63"/>
      <c r="F2550" s="206" t="s">
        <v>8042</v>
      </c>
      <c r="G2550" s="63"/>
      <c r="H2550" s="63"/>
      <c r="I2550" s="163"/>
      <c r="J2550" s="63"/>
      <c r="K2550" s="63"/>
      <c r="L2550" s="61"/>
      <c r="M2550" s="207"/>
      <c r="N2550" s="42"/>
      <c r="O2550" s="42"/>
      <c r="P2550" s="42"/>
      <c r="Q2550" s="42"/>
      <c r="R2550" s="42"/>
      <c r="S2550" s="42"/>
      <c r="T2550" s="78"/>
      <c r="AT2550" s="24" t="s">
        <v>135</v>
      </c>
      <c r="AU2550" s="24" t="s">
        <v>134</v>
      </c>
    </row>
    <row r="2551" spans="2:65" s="1" customFormat="1" ht="31.5" customHeight="1">
      <c r="B2551" s="41"/>
      <c r="C2551" s="193" t="s">
        <v>1826</v>
      </c>
      <c r="D2551" s="193" t="s">
        <v>129</v>
      </c>
      <c r="E2551" s="194" t="s">
        <v>8043</v>
      </c>
      <c r="F2551" s="195" t="s">
        <v>8044</v>
      </c>
      <c r="G2551" s="196" t="s">
        <v>489</v>
      </c>
      <c r="H2551" s="197">
        <v>1</v>
      </c>
      <c r="I2551" s="198"/>
      <c r="J2551" s="199">
        <f>ROUND(I2551*H2551,2)</f>
        <v>0</v>
      </c>
      <c r="K2551" s="195" t="s">
        <v>21</v>
      </c>
      <c r="L2551" s="61"/>
      <c r="M2551" s="200" t="s">
        <v>21</v>
      </c>
      <c r="N2551" s="201" t="s">
        <v>42</v>
      </c>
      <c r="O2551" s="42"/>
      <c r="P2551" s="202">
        <f>O2551*H2551</f>
        <v>0</v>
      </c>
      <c r="Q2551" s="202">
        <v>0</v>
      </c>
      <c r="R2551" s="202">
        <f>Q2551*H2551</f>
        <v>0</v>
      </c>
      <c r="S2551" s="202">
        <v>0</v>
      </c>
      <c r="T2551" s="203">
        <f>S2551*H2551</f>
        <v>0</v>
      </c>
      <c r="AR2551" s="24" t="s">
        <v>133</v>
      </c>
      <c r="AT2551" s="24" t="s">
        <v>129</v>
      </c>
      <c r="AU2551" s="24" t="s">
        <v>134</v>
      </c>
      <c r="AY2551" s="24" t="s">
        <v>126</v>
      </c>
      <c r="BE2551" s="204">
        <f>IF(N2551="základní",J2551,0)</f>
        <v>0</v>
      </c>
      <c r="BF2551" s="204">
        <f>IF(N2551="snížená",J2551,0)</f>
        <v>0</v>
      </c>
      <c r="BG2551" s="204">
        <f>IF(N2551="zákl. přenesená",J2551,0)</f>
        <v>0</v>
      </c>
      <c r="BH2551" s="204">
        <f>IF(N2551="sníž. přenesená",J2551,0)</f>
        <v>0</v>
      </c>
      <c r="BI2551" s="204">
        <f>IF(N2551="nulová",J2551,0)</f>
        <v>0</v>
      </c>
      <c r="BJ2551" s="24" t="s">
        <v>134</v>
      </c>
      <c r="BK2551" s="204">
        <f>ROUND(I2551*H2551,2)</f>
        <v>0</v>
      </c>
      <c r="BL2551" s="24" t="s">
        <v>133</v>
      </c>
      <c r="BM2551" s="24" t="s">
        <v>2852</v>
      </c>
    </row>
    <row r="2552" spans="2:65" s="1" customFormat="1" ht="13.5">
      <c r="B2552" s="41"/>
      <c r="C2552" s="63"/>
      <c r="D2552" s="205" t="s">
        <v>135</v>
      </c>
      <c r="E2552" s="63"/>
      <c r="F2552" s="206" t="s">
        <v>8044</v>
      </c>
      <c r="G2552" s="63"/>
      <c r="H2552" s="63"/>
      <c r="I2552" s="163"/>
      <c r="J2552" s="63"/>
      <c r="K2552" s="63"/>
      <c r="L2552" s="61"/>
      <c r="M2552" s="207"/>
      <c r="N2552" s="42"/>
      <c r="O2552" s="42"/>
      <c r="P2552" s="42"/>
      <c r="Q2552" s="42"/>
      <c r="R2552" s="42"/>
      <c r="S2552" s="42"/>
      <c r="T2552" s="78"/>
      <c r="AT2552" s="24" t="s">
        <v>135</v>
      </c>
      <c r="AU2552" s="24" t="s">
        <v>134</v>
      </c>
    </row>
    <row r="2553" spans="2:65" s="1" customFormat="1" ht="31.5" customHeight="1">
      <c r="B2553" s="41"/>
      <c r="C2553" s="193" t="s">
        <v>2854</v>
      </c>
      <c r="D2553" s="193" t="s">
        <v>129</v>
      </c>
      <c r="E2553" s="194" t="s">
        <v>8045</v>
      </c>
      <c r="F2553" s="195" t="s">
        <v>3814</v>
      </c>
      <c r="G2553" s="196" t="s">
        <v>489</v>
      </c>
      <c r="H2553" s="197">
        <v>1</v>
      </c>
      <c r="I2553" s="198"/>
      <c r="J2553" s="199">
        <f>ROUND(I2553*H2553,2)</f>
        <v>0</v>
      </c>
      <c r="K2553" s="195" t="s">
        <v>21</v>
      </c>
      <c r="L2553" s="61"/>
      <c r="M2553" s="200" t="s">
        <v>21</v>
      </c>
      <c r="N2553" s="201" t="s">
        <v>42</v>
      </c>
      <c r="O2553" s="42"/>
      <c r="P2553" s="202">
        <f>O2553*H2553</f>
        <v>0</v>
      </c>
      <c r="Q2553" s="202">
        <v>0</v>
      </c>
      <c r="R2553" s="202">
        <f>Q2553*H2553</f>
        <v>0</v>
      </c>
      <c r="S2553" s="202">
        <v>0</v>
      </c>
      <c r="T2553" s="203">
        <f>S2553*H2553</f>
        <v>0</v>
      </c>
      <c r="AR2553" s="24" t="s">
        <v>133</v>
      </c>
      <c r="AT2553" s="24" t="s">
        <v>129</v>
      </c>
      <c r="AU2553" s="24" t="s">
        <v>134</v>
      </c>
      <c r="AY2553" s="24" t="s">
        <v>126</v>
      </c>
      <c r="BE2553" s="204">
        <f>IF(N2553="základní",J2553,0)</f>
        <v>0</v>
      </c>
      <c r="BF2553" s="204">
        <f>IF(N2553="snížená",J2553,0)</f>
        <v>0</v>
      </c>
      <c r="BG2553" s="204">
        <f>IF(N2553="zákl. přenesená",J2553,0)</f>
        <v>0</v>
      </c>
      <c r="BH2553" s="204">
        <f>IF(N2553="sníž. přenesená",J2553,0)</f>
        <v>0</v>
      </c>
      <c r="BI2553" s="204">
        <f>IF(N2553="nulová",J2553,0)</f>
        <v>0</v>
      </c>
      <c r="BJ2553" s="24" t="s">
        <v>134</v>
      </c>
      <c r="BK2553" s="204">
        <f>ROUND(I2553*H2553,2)</f>
        <v>0</v>
      </c>
      <c r="BL2553" s="24" t="s">
        <v>133</v>
      </c>
      <c r="BM2553" s="24" t="s">
        <v>2857</v>
      </c>
    </row>
    <row r="2554" spans="2:65" s="1" customFormat="1" ht="13.5">
      <c r="B2554" s="41"/>
      <c r="C2554" s="63"/>
      <c r="D2554" s="205" t="s">
        <v>135</v>
      </c>
      <c r="E2554" s="63"/>
      <c r="F2554" s="206" t="s">
        <v>3814</v>
      </c>
      <c r="G2554" s="63"/>
      <c r="H2554" s="63"/>
      <c r="I2554" s="163"/>
      <c r="J2554" s="63"/>
      <c r="K2554" s="63"/>
      <c r="L2554" s="61"/>
      <c r="M2554" s="207"/>
      <c r="N2554" s="42"/>
      <c r="O2554" s="42"/>
      <c r="P2554" s="42"/>
      <c r="Q2554" s="42"/>
      <c r="R2554" s="42"/>
      <c r="S2554" s="42"/>
      <c r="T2554" s="78"/>
      <c r="AT2554" s="24" t="s">
        <v>135</v>
      </c>
      <c r="AU2554" s="24" t="s">
        <v>134</v>
      </c>
    </row>
    <row r="2555" spans="2:65" s="1" customFormat="1" ht="31.5" customHeight="1">
      <c r="B2555" s="41"/>
      <c r="C2555" s="193" t="s">
        <v>1830</v>
      </c>
      <c r="D2555" s="193" t="s">
        <v>129</v>
      </c>
      <c r="E2555" s="194" t="s">
        <v>8046</v>
      </c>
      <c r="F2555" s="195" t="s">
        <v>8047</v>
      </c>
      <c r="G2555" s="196" t="s">
        <v>489</v>
      </c>
      <c r="H2555" s="197">
        <v>1</v>
      </c>
      <c r="I2555" s="198"/>
      <c r="J2555" s="199">
        <f>ROUND(I2555*H2555,2)</f>
        <v>0</v>
      </c>
      <c r="K2555" s="195" t="s">
        <v>21</v>
      </c>
      <c r="L2555" s="61"/>
      <c r="M2555" s="200" t="s">
        <v>21</v>
      </c>
      <c r="N2555" s="201" t="s">
        <v>42</v>
      </c>
      <c r="O2555" s="42"/>
      <c r="P2555" s="202">
        <f>O2555*H2555</f>
        <v>0</v>
      </c>
      <c r="Q2555" s="202">
        <v>0</v>
      </c>
      <c r="R2555" s="202">
        <f>Q2555*H2555</f>
        <v>0</v>
      </c>
      <c r="S2555" s="202">
        <v>0</v>
      </c>
      <c r="T2555" s="203">
        <f>S2555*H2555</f>
        <v>0</v>
      </c>
      <c r="AR2555" s="24" t="s">
        <v>133</v>
      </c>
      <c r="AT2555" s="24" t="s">
        <v>129</v>
      </c>
      <c r="AU2555" s="24" t="s">
        <v>134</v>
      </c>
      <c r="AY2555" s="24" t="s">
        <v>126</v>
      </c>
      <c r="BE2555" s="204">
        <f>IF(N2555="základní",J2555,0)</f>
        <v>0</v>
      </c>
      <c r="BF2555" s="204">
        <f>IF(N2555="snížená",J2555,0)</f>
        <v>0</v>
      </c>
      <c r="BG2555" s="204">
        <f>IF(N2555="zákl. přenesená",J2555,0)</f>
        <v>0</v>
      </c>
      <c r="BH2555" s="204">
        <f>IF(N2555="sníž. přenesená",J2555,0)</f>
        <v>0</v>
      </c>
      <c r="BI2555" s="204">
        <f>IF(N2555="nulová",J2555,0)</f>
        <v>0</v>
      </c>
      <c r="BJ2555" s="24" t="s">
        <v>134</v>
      </c>
      <c r="BK2555" s="204">
        <f>ROUND(I2555*H2555,2)</f>
        <v>0</v>
      </c>
      <c r="BL2555" s="24" t="s">
        <v>133</v>
      </c>
      <c r="BM2555" s="24" t="s">
        <v>2863</v>
      </c>
    </row>
    <row r="2556" spans="2:65" s="1" customFormat="1" ht="13.5">
      <c r="B2556" s="41"/>
      <c r="C2556" s="63"/>
      <c r="D2556" s="205" t="s">
        <v>135</v>
      </c>
      <c r="E2556" s="63"/>
      <c r="F2556" s="206" t="s">
        <v>8047</v>
      </c>
      <c r="G2556" s="63"/>
      <c r="H2556" s="63"/>
      <c r="I2556" s="163"/>
      <c r="J2556" s="63"/>
      <c r="K2556" s="63"/>
      <c r="L2556" s="61"/>
      <c r="M2556" s="207"/>
      <c r="N2556" s="42"/>
      <c r="O2556" s="42"/>
      <c r="P2556" s="42"/>
      <c r="Q2556" s="42"/>
      <c r="R2556" s="42"/>
      <c r="S2556" s="42"/>
      <c r="T2556" s="78"/>
      <c r="AT2556" s="24" t="s">
        <v>135</v>
      </c>
      <c r="AU2556" s="24" t="s">
        <v>134</v>
      </c>
    </row>
    <row r="2557" spans="2:65" s="1" customFormat="1" ht="22.5" customHeight="1">
      <c r="B2557" s="41"/>
      <c r="C2557" s="193" t="s">
        <v>2867</v>
      </c>
      <c r="D2557" s="193" t="s">
        <v>129</v>
      </c>
      <c r="E2557" s="194" t="s">
        <v>3707</v>
      </c>
      <c r="F2557" s="195" t="s">
        <v>3708</v>
      </c>
      <c r="G2557" s="196" t="s">
        <v>1984</v>
      </c>
      <c r="H2557" s="261"/>
      <c r="I2557" s="198"/>
      <c r="J2557" s="199">
        <f>ROUND(I2557*H2557,2)</f>
        <v>0</v>
      </c>
      <c r="K2557" s="195" t="s">
        <v>160</v>
      </c>
      <c r="L2557" s="61"/>
      <c r="M2557" s="200" t="s">
        <v>21</v>
      </c>
      <c r="N2557" s="201" t="s">
        <v>42</v>
      </c>
      <c r="O2557" s="42"/>
      <c r="P2557" s="202">
        <f>O2557*H2557</f>
        <v>0</v>
      </c>
      <c r="Q2557" s="202">
        <v>0</v>
      </c>
      <c r="R2557" s="202">
        <f>Q2557*H2557</f>
        <v>0</v>
      </c>
      <c r="S2557" s="202">
        <v>0</v>
      </c>
      <c r="T2557" s="203">
        <f>S2557*H2557</f>
        <v>0</v>
      </c>
      <c r="AR2557" s="24" t="s">
        <v>133</v>
      </c>
      <c r="AT2557" s="24" t="s">
        <v>129</v>
      </c>
      <c r="AU2557" s="24" t="s">
        <v>134</v>
      </c>
      <c r="AY2557" s="24" t="s">
        <v>126</v>
      </c>
      <c r="BE2557" s="204">
        <f>IF(N2557="základní",J2557,0)</f>
        <v>0</v>
      </c>
      <c r="BF2557" s="204">
        <f>IF(N2557="snížená",J2557,0)</f>
        <v>0</v>
      </c>
      <c r="BG2557" s="204">
        <f>IF(N2557="zákl. přenesená",J2557,0)</f>
        <v>0</v>
      </c>
      <c r="BH2557" s="204">
        <f>IF(N2557="sníž. přenesená",J2557,0)</f>
        <v>0</v>
      </c>
      <c r="BI2557" s="204">
        <f>IF(N2557="nulová",J2557,0)</f>
        <v>0</v>
      </c>
      <c r="BJ2557" s="24" t="s">
        <v>134</v>
      </c>
      <c r="BK2557" s="204">
        <f>ROUND(I2557*H2557,2)</f>
        <v>0</v>
      </c>
      <c r="BL2557" s="24" t="s">
        <v>133</v>
      </c>
      <c r="BM2557" s="24" t="s">
        <v>2870</v>
      </c>
    </row>
    <row r="2558" spans="2:65" s="1" customFormat="1" ht="27">
      <c r="B2558" s="41"/>
      <c r="C2558" s="63"/>
      <c r="D2558" s="208" t="s">
        <v>135</v>
      </c>
      <c r="E2558" s="63"/>
      <c r="F2558" s="209" t="s">
        <v>3710</v>
      </c>
      <c r="G2558" s="63"/>
      <c r="H2558" s="63"/>
      <c r="I2558" s="163"/>
      <c r="J2558" s="63"/>
      <c r="K2558" s="63"/>
      <c r="L2558" s="61"/>
      <c r="M2558" s="207"/>
      <c r="N2558" s="42"/>
      <c r="O2558" s="42"/>
      <c r="P2558" s="42"/>
      <c r="Q2558" s="42"/>
      <c r="R2558" s="42"/>
      <c r="S2558" s="42"/>
      <c r="T2558" s="78"/>
      <c r="AT2558" s="24" t="s">
        <v>135</v>
      </c>
      <c r="AU2558" s="24" t="s">
        <v>134</v>
      </c>
    </row>
    <row r="2559" spans="2:65" s="1" customFormat="1" ht="121.5">
      <c r="B2559" s="41"/>
      <c r="C2559" s="63"/>
      <c r="D2559" s="208" t="s">
        <v>299</v>
      </c>
      <c r="E2559" s="63"/>
      <c r="F2559" s="236" t="s">
        <v>2257</v>
      </c>
      <c r="G2559" s="63"/>
      <c r="H2559" s="63"/>
      <c r="I2559" s="163"/>
      <c r="J2559" s="63"/>
      <c r="K2559" s="63"/>
      <c r="L2559" s="61"/>
      <c r="M2559" s="207"/>
      <c r="N2559" s="42"/>
      <c r="O2559" s="42"/>
      <c r="P2559" s="42"/>
      <c r="Q2559" s="42"/>
      <c r="R2559" s="42"/>
      <c r="S2559" s="42"/>
      <c r="T2559" s="78"/>
      <c r="AT2559" s="24" t="s">
        <v>299</v>
      </c>
      <c r="AU2559" s="24" t="s">
        <v>134</v>
      </c>
    </row>
    <row r="2560" spans="2:65" s="10" customFormat="1" ht="29.85" customHeight="1">
      <c r="B2560" s="176"/>
      <c r="C2560" s="177"/>
      <c r="D2560" s="190" t="s">
        <v>69</v>
      </c>
      <c r="E2560" s="191" t="s">
        <v>3824</v>
      </c>
      <c r="F2560" s="191" t="s">
        <v>3825</v>
      </c>
      <c r="G2560" s="177"/>
      <c r="H2560" s="177"/>
      <c r="I2560" s="180"/>
      <c r="J2560" s="192">
        <f>BK2560</f>
        <v>0</v>
      </c>
      <c r="K2560" s="177"/>
      <c r="L2560" s="182"/>
      <c r="M2560" s="183"/>
      <c r="N2560" s="184"/>
      <c r="O2560" s="184"/>
      <c r="P2560" s="185">
        <f>SUM(P2561:P2586)</f>
        <v>0</v>
      </c>
      <c r="Q2560" s="184"/>
      <c r="R2560" s="185">
        <f>SUM(R2561:R2586)</f>
        <v>0</v>
      </c>
      <c r="S2560" s="184"/>
      <c r="T2560" s="186">
        <f>SUM(T2561:T2586)</f>
        <v>0</v>
      </c>
      <c r="AR2560" s="187" t="s">
        <v>78</v>
      </c>
      <c r="AT2560" s="188" t="s">
        <v>69</v>
      </c>
      <c r="AU2560" s="188" t="s">
        <v>78</v>
      </c>
      <c r="AY2560" s="187" t="s">
        <v>126</v>
      </c>
      <c r="BK2560" s="189">
        <f>SUM(BK2561:BK2586)</f>
        <v>0</v>
      </c>
    </row>
    <row r="2561" spans="2:65" s="1" customFormat="1" ht="31.5" customHeight="1">
      <c r="B2561" s="41"/>
      <c r="C2561" s="193" t="s">
        <v>1833</v>
      </c>
      <c r="D2561" s="193" t="s">
        <v>129</v>
      </c>
      <c r="E2561" s="194" t="s">
        <v>8048</v>
      </c>
      <c r="F2561" s="195" t="s">
        <v>8049</v>
      </c>
      <c r="G2561" s="196" t="s">
        <v>489</v>
      </c>
      <c r="H2561" s="197">
        <v>2</v>
      </c>
      <c r="I2561" s="198"/>
      <c r="J2561" s="199">
        <f>ROUND(I2561*H2561,2)</f>
        <v>0</v>
      </c>
      <c r="K2561" s="195" t="s">
        <v>21</v>
      </c>
      <c r="L2561" s="61"/>
      <c r="M2561" s="200" t="s">
        <v>21</v>
      </c>
      <c r="N2561" s="201" t="s">
        <v>42</v>
      </c>
      <c r="O2561" s="42"/>
      <c r="P2561" s="202">
        <f>O2561*H2561</f>
        <v>0</v>
      </c>
      <c r="Q2561" s="202">
        <v>0</v>
      </c>
      <c r="R2561" s="202">
        <f>Q2561*H2561</f>
        <v>0</v>
      </c>
      <c r="S2561" s="202">
        <v>0</v>
      </c>
      <c r="T2561" s="203">
        <f>S2561*H2561</f>
        <v>0</v>
      </c>
      <c r="AR2561" s="24" t="s">
        <v>133</v>
      </c>
      <c r="AT2561" s="24" t="s">
        <v>129</v>
      </c>
      <c r="AU2561" s="24" t="s">
        <v>134</v>
      </c>
      <c r="AY2561" s="24" t="s">
        <v>126</v>
      </c>
      <c r="BE2561" s="204">
        <f>IF(N2561="základní",J2561,0)</f>
        <v>0</v>
      </c>
      <c r="BF2561" s="204">
        <f>IF(N2561="snížená",J2561,0)</f>
        <v>0</v>
      </c>
      <c r="BG2561" s="204">
        <f>IF(N2561="zákl. přenesená",J2561,0)</f>
        <v>0</v>
      </c>
      <c r="BH2561" s="204">
        <f>IF(N2561="sníž. přenesená",J2561,0)</f>
        <v>0</v>
      </c>
      <c r="BI2561" s="204">
        <f>IF(N2561="nulová",J2561,0)</f>
        <v>0</v>
      </c>
      <c r="BJ2561" s="24" t="s">
        <v>134</v>
      </c>
      <c r="BK2561" s="204">
        <f>ROUND(I2561*H2561,2)</f>
        <v>0</v>
      </c>
      <c r="BL2561" s="24" t="s">
        <v>133</v>
      </c>
      <c r="BM2561" s="24" t="s">
        <v>2874</v>
      </c>
    </row>
    <row r="2562" spans="2:65" s="1" customFormat="1" ht="13.5">
      <c r="B2562" s="41"/>
      <c r="C2562" s="63"/>
      <c r="D2562" s="205" t="s">
        <v>135</v>
      </c>
      <c r="E2562" s="63"/>
      <c r="F2562" s="206" t="s">
        <v>8049</v>
      </c>
      <c r="G2562" s="63"/>
      <c r="H2562" s="63"/>
      <c r="I2562" s="163"/>
      <c r="J2562" s="63"/>
      <c r="K2562" s="63"/>
      <c r="L2562" s="61"/>
      <c r="M2562" s="207"/>
      <c r="N2562" s="42"/>
      <c r="O2562" s="42"/>
      <c r="P2562" s="42"/>
      <c r="Q2562" s="42"/>
      <c r="R2562" s="42"/>
      <c r="S2562" s="42"/>
      <c r="T2562" s="78"/>
      <c r="AT2562" s="24" t="s">
        <v>135</v>
      </c>
      <c r="AU2562" s="24" t="s">
        <v>134</v>
      </c>
    </row>
    <row r="2563" spans="2:65" s="1" customFormat="1" ht="31.5" customHeight="1">
      <c r="B2563" s="41"/>
      <c r="C2563" s="193" t="s">
        <v>2878</v>
      </c>
      <c r="D2563" s="193" t="s">
        <v>129</v>
      </c>
      <c r="E2563" s="194" t="s">
        <v>8050</v>
      </c>
      <c r="F2563" s="195" t="s">
        <v>8051</v>
      </c>
      <c r="G2563" s="196" t="s">
        <v>489</v>
      </c>
      <c r="H2563" s="197">
        <v>3</v>
      </c>
      <c r="I2563" s="198"/>
      <c r="J2563" s="199">
        <f>ROUND(I2563*H2563,2)</f>
        <v>0</v>
      </c>
      <c r="K2563" s="195" t="s">
        <v>21</v>
      </c>
      <c r="L2563" s="61"/>
      <c r="M2563" s="200" t="s">
        <v>21</v>
      </c>
      <c r="N2563" s="201" t="s">
        <v>42</v>
      </c>
      <c r="O2563" s="42"/>
      <c r="P2563" s="202">
        <f>O2563*H2563</f>
        <v>0</v>
      </c>
      <c r="Q2563" s="202">
        <v>0</v>
      </c>
      <c r="R2563" s="202">
        <f>Q2563*H2563</f>
        <v>0</v>
      </c>
      <c r="S2563" s="202">
        <v>0</v>
      </c>
      <c r="T2563" s="203">
        <f>S2563*H2563</f>
        <v>0</v>
      </c>
      <c r="AR2563" s="24" t="s">
        <v>133</v>
      </c>
      <c r="AT2563" s="24" t="s">
        <v>129</v>
      </c>
      <c r="AU2563" s="24" t="s">
        <v>134</v>
      </c>
      <c r="AY2563" s="24" t="s">
        <v>126</v>
      </c>
      <c r="BE2563" s="204">
        <f>IF(N2563="základní",J2563,0)</f>
        <v>0</v>
      </c>
      <c r="BF2563" s="204">
        <f>IF(N2563="snížená",J2563,0)</f>
        <v>0</v>
      </c>
      <c r="BG2563" s="204">
        <f>IF(N2563="zákl. přenesená",J2563,0)</f>
        <v>0</v>
      </c>
      <c r="BH2563" s="204">
        <f>IF(N2563="sníž. přenesená",J2563,0)</f>
        <v>0</v>
      </c>
      <c r="BI2563" s="204">
        <f>IF(N2563="nulová",J2563,0)</f>
        <v>0</v>
      </c>
      <c r="BJ2563" s="24" t="s">
        <v>134</v>
      </c>
      <c r="BK2563" s="204">
        <f>ROUND(I2563*H2563,2)</f>
        <v>0</v>
      </c>
      <c r="BL2563" s="24" t="s">
        <v>133</v>
      </c>
      <c r="BM2563" s="24" t="s">
        <v>2881</v>
      </c>
    </row>
    <row r="2564" spans="2:65" s="1" customFormat="1" ht="27">
      <c r="B2564" s="41"/>
      <c r="C2564" s="63"/>
      <c r="D2564" s="205" t="s">
        <v>135</v>
      </c>
      <c r="E2564" s="63"/>
      <c r="F2564" s="206" t="s">
        <v>8051</v>
      </c>
      <c r="G2564" s="63"/>
      <c r="H2564" s="63"/>
      <c r="I2564" s="163"/>
      <c r="J2564" s="63"/>
      <c r="K2564" s="63"/>
      <c r="L2564" s="61"/>
      <c r="M2564" s="207"/>
      <c r="N2564" s="42"/>
      <c r="O2564" s="42"/>
      <c r="P2564" s="42"/>
      <c r="Q2564" s="42"/>
      <c r="R2564" s="42"/>
      <c r="S2564" s="42"/>
      <c r="T2564" s="78"/>
      <c r="AT2564" s="24" t="s">
        <v>135</v>
      </c>
      <c r="AU2564" s="24" t="s">
        <v>134</v>
      </c>
    </row>
    <row r="2565" spans="2:65" s="1" customFormat="1" ht="31.5" customHeight="1">
      <c r="B2565" s="41"/>
      <c r="C2565" s="193" t="s">
        <v>1838</v>
      </c>
      <c r="D2565" s="193" t="s">
        <v>129</v>
      </c>
      <c r="E2565" s="194" t="s">
        <v>8052</v>
      </c>
      <c r="F2565" s="195" t="s">
        <v>8053</v>
      </c>
      <c r="G2565" s="196" t="s">
        <v>489</v>
      </c>
      <c r="H2565" s="197">
        <v>8</v>
      </c>
      <c r="I2565" s="198"/>
      <c r="J2565" s="199">
        <f>ROUND(I2565*H2565,2)</f>
        <v>0</v>
      </c>
      <c r="K2565" s="195" t="s">
        <v>21</v>
      </c>
      <c r="L2565" s="61"/>
      <c r="M2565" s="200" t="s">
        <v>21</v>
      </c>
      <c r="N2565" s="201" t="s">
        <v>42</v>
      </c>
      <c r="O2565" s="42"/>
      <c r="P2565" s="202">
        <f>O2565*H2565</f>
        <v>0</v>
      </c>
      <c r="Q2565" s="202">
        <v>0</v>
      </c>
      <c r="R2565" s="202">
        <f>Q2565*H2565</f>
        <v>0</v>
      </c>
      <c r="S2565" s="202">
        <v>0</v>
      </c>
      <c r="T2565" s="203">
        <f>S2565*H2565</f>
        <v>0</v>
      </c>
      <c r="AR2565" s="24" t="s">
        <v>133</v>
      </c>
      <c r="AT2565" s="24" t="s">
        <v>129</v>
      </c>
      <c r="AU2565" s="24" t="s">
        <v>134</v>
      </c>
      <c r="AY2565" s="24" t="s">
        <v>126</v>
      </c>
      <c r="BE2565" s="204">
        <f>IF(N2565="základní",J2565,0)</f>
        <v>0</v>
      </c>
      <c r="BF2565" s="204">
        <f>IF(N2565="snížená",J2565,0)</f>
        <v>0</v>
      </c>
      <c r="BG2565" s="204">
        <f>IF(N2565="zákl. přenesená",J2565,0)</f>
        <v>0</v>
      </c>
      <c r="BH2565" s="204">
        <f>IF(N2565="sníž. přenesená",J2565,0)</f>
        <v>0</v>
      </c>
      <c r="BI2565" s="204">
        <f>IF(N2565="nulová",J2565,0)</f>
        <v>0</v>
      </c>
      <c r="BJ2565" s="24" t="s">
        <v>134</v>
      </c>
      <c r="BK2565" s="204">
        <f>ROUND(I2565*H2565,2)</f>
        <v>0</v>
      </c>
      <c r="BL2565" s="24" t="s">
        <v>133</v>
      </c>
      <c r="BM2565" s="24" t="s">
        <v>2886</v>
      </c>
    </row>
    <row r="2566" spans="2:65" s="1" customFormat="1" ht="31.5" customHeight="1">
      <c r="B2566" s="41"/>
      <c r="C2566" s="193" t="s">
        <v>2891</v>
      </c>
      <c r="D2566" s="193" t="s">
        <v>129</v>
      </c>
      <c r="E2566" s="194" t="s">
        <v>8054</v>
      </c>
      <c r="F2566" s="195" t="s">
        <v>8055</v>
      </c>
      <c r="G2566" s="196" t="s">
        <v>489</v>
      </c>
      <c r="H2566" s="197">
        <v>5</v>
      </c>
      <c r="I2566" s="198"/>
      <c r="J2566" s="199">
        <f>ROUND(I2566*H2566,2)</f>
        <v>0</v>
      </c>
      <c r="K2566" s="195" t="s">
        <v>21</v>
      </c>
      <c r="L2566" s="61"/>
      <c r="M2566" s="200" t="s">
        <v>21</v>
      </c>
      <c r="N2566" s="201" t="s">
        <v>42</v>
      </c>
      <c r="O2566" s="42"/>
      <c r="P2566" s="202">
        <f>O2566*H2566</f>
        <v>0</v>
      </c>
      <c r="Q2566" s="202">
        <v>0</v>
      </c>
      <c r="R2566" s="202">
        <f>Q2566*H2566</f>
        <v>0</v>
      </c>
      <c r="S2566" s="202">
        <v>0</v>
      </c>
      <c r="T2566" s="203">
        <f>S2566*H2566</f>
        <v>0</v>
      </c>
      <c r="AR2566" s="24" t="s">
        <v>133</v>
      </c>
      <c r="AT2566" s="24" t="s">
        <v>129</v>
      </c>
      <c r="AU2566" s="24" t="s">
        <v>134</v>
      </c>
      <c r="AY2566" s="24" t="s">
        <v>126</v>
      </c>
      <c r="BE2566" s="204">
        <f>IF(N2566="základní",J2566,0)</f>
        <v>0</v>
      </c>
      <c r="BF2566" s="204">
        <f>IF(N2566="snížená",J2566,0)</f>
        <v>0</v>
      </c>
      <c r="BG2566" s="204">
        <f>IF(N2566="zákl. přenesená",J2566,0)</f>
        <v>0</v>
      </c>
      <c r="BH2566" s="204">
        <f>IF(N2566="sníž. přenesená",J2566,0)</f>
        <v>0</v>
      </c>
      <c r="BI2566" s="204">
        <f>IF(N2566="nulová",J2566,0)</f>
        <v>0</v>
      </c>
      <c r="BJ2566" s="24" t="s">
        <v>134</v>
      </c>
      <c r="BK2566" s="204">
        <f>ROUND(I2566*H2566,2)</f>
        <v>0</v>
      </c>
      <c r="BL2566" s="24" t="s">
        <v>133</v>
      </c>
      <c r="BM2566" s="24" t="s">
        <v>2894</v>
      </c>
    </row>
    <row r="2567" spans="2:65" s="1" customFormat="1" ht="27">
      <c r="B2567" s="41"/>
      <c r="C2567" s="63"/>
      <c r="D2567" s="205" t="s">
        <v>135</v>
      </c>
      <c r="E2567" s="63"/>
      <c r="F2567" s="206" t="s">
        <v>8055</v>
      </c>
      <c r="G2567" s="63"/>
      <c r="H2567" s="63"/>
      <c r="I2567" s="163"/>
      <c r="J2567" s="63"/>
      <c r="K2567" s="63"/>
      <c r="L2567" s="61"/>
      <c r="M2567" s="207"/>
      <c r="N2567" s="42"/>
      <c r="O2567" s="42"/>
      <c r="P2567" s="42"/>
      <c r="Q2567" s="42"/>
      <c r="R2567" s="42"/>
      <c r="S2567" s="42"/>
      <c r="T2567" s="78"/>
      <c r="AT2567" s="24" t="s">
        <v>135</v>
      </c>
      <c r="AU2567" s="24" t="s">
        <v>134</v>
      </c>
    </row>
    <row r="2568" spans="2:65" s="1" customFormat="1" ht="31.5" customHeight="1">
      <c r="B2568" s="41"/>
      <c r="C2568" s="193" t="s">
        <v>1843</v>
      </c>
      <c r="D2568" s="193" t="s">
        <v>129</v>
      </c>
      <c r="E2568" s="194" t="s">
        <v>8056</v>
      </c>
      <c r="F2568" s="195" t="s">
        <v>8057</v>
      </c>
      <c r="G2568" s="196" t="s">
        <v>489</v>
      </c>
      <c r="H2568" s="197">
        <v>5</v>
      </c>
      <c r="I2568" s="198"/>
      <c r="J2568" s="199">
        <f>ROUND(I2568*H2568,2)</f>
        <v>0</v>
      </c>
      <c r="K2568" s="195" t="s">
        <v>21</v>
      </c>
      <c r="L2568" s="61"/>
      <c r="M2568" s="200" t="s">
        <v>21</v>
      </c>
      <c r="N2568" s="201" t="s">
        <v>42</v>
      </c>
      <c r="O2568" s="42"/>
      <c r="P2568" s="202">
        <f>O2568*H2568</f>
        <v>0</v>
      </c>
      <c r="Q2568" s="202">
        <v>0</v>
      </c>
      <c r="R2568" s="202">
        <f>Q2568*H2568</f>
        <v>0</v>
      </c>
      <c r="S2568" s="202">
        <v>0</v>
      </c>
      <c r="T2568" s="203">
        <f>S2568*H2568</f>
        <v>0</v>
      </c>
      <c r="AR2568" s="24" t="s">
        <v>133</v>
      </c>
      <c r="AT2568" s="24" t="s">
        <v>129</v>
      </c>
      <c r="AU2568" s="24" t="s">
        <v>134</v>
      </c>
      <c r="AY2568" s="24" t="s">
        <v>126</v>
      </c>
      <c r="BE2568" s="204">
        <f>IF(N2568="základní",J2568,0)</f>
        <v>0</v>
      </c>
      <c r="BF2568" s="204">
        <f>IF(N2568="snížená",J2568,0)</f>
        <v>0</v>
      </c>
      <c r="BG2568" s="204">
        <f>IF(N2568="zákl. přenesená",J2568,0)</f>
        <v>0</v>
      </c>
      <c r="BH2568" s="204">
        <f>IF(N2568="sníž. přenesená",J2568,0)</f>
        <v>0</v>
      </c>
      <c r="BI2568" s="204">
        <f>IF(N2568="nulová",J2568,0)</f>
        <v>0</v>
      </c>
      <c r="BJ2568" s="24" t="s">
        <v>134</v>
      </c>
      <c r="BK2568" s="204">
        <f>ROUND(I2568*H2568,2)</f>
        <v>0</v>
      </c>
      <c r="BL2568" s="24" t="s">
        <v>133</v>
      </c>
      <c r="BM2568" s="24" t="s">
        <v>2899</v>
      </c>
    </row>
    <row r="2569" spans="2:65" s="1" customFormat="1" ht="27">
      <c r="B2569" s="41"/>
      <c r="C2569" s="63"/>
      <c r="D2569" s="205" t="s">
        <v>135</v>
      </c>
      <c r="E2569" s="63"/>
      <c r="F2569" s="206" t="s">
        <v>8057</v>
      </c>
      <c r="G2569" s="63"/>
      <c r="H2569" s="63"/>
      <c r="I2569" s="163"/>
      <c r="J2569" s="63"/>
      <c r="K2569" s="63"/>
      <c r="L2569" s="61"/>
      <c r="M2569" s="207"/>
      <c r="N2569" s="42"/>
      <c r="O2569" s="42"/>
      <c r="P2569" s="42"/>
      <c r="Q2569" s="42"/>
      <c r="R2569" s="42"/>
      <c r="S2569" s="42"/>
      <c r="T2569" s="78"/>
      <c r="AT2569" s="24" t="s">
        <v>135</v>
      </c>
      <c r="AU2569" s="24" t="s">
        <v>134</v>
      </c>
    </row>
    <row r="2570" spans="2:65" s="1" customFormat="1" ht="31.5" customHeight="1">
      <c r="B2570" s="41"/>
      <c r="C2570" s="193" t="s">
        <v>2902</v>
      </c>
      <c r="D2570" s="193" t="s">
        <v>129</v>
      </c>
      <c r="E2570" s="194" t="s">
        <v>8058</v>
      </c>
      <c r="F2570" s="195" t="s">
        <v>8059</v>
      </c>
      <c r="G2570" s="196" t="s">
        <v>489</v>
      </c>
      <c r="H2570" s="197">
        <v>1</v>
      </c>
      <c r="I2570" s="198"/>
      <c r="J2570" s="199">
        <f t="shared" ref="J2570:J2576" si="0">ROUND(I2570*H2570,2)</f>
        <v>0</v>
      </c>
      <c r="K2570" s="195" t="s">
        <v>21</v>
      </c>
      <c r="L2570" s="61"/>
      <c r="M2570" s="200" t="s">
        <v>21</v>
      </c>
      <c r="N2570" s="201" t="s">
        <v>42</v>
      </c>
      <c r="O2570" s="42"/>
      <c r="P2570" s="202">
        <f t="shared" ref="P2570:P2576" si="1">O2570*H2570</f>
        <v>0</v>
      </c>
      <c r="Q2570" s="202">
        <v>0</v>
      </c>
      <c r="R2570" s="202">
        <f t="shared" ref="R2570:R2576" si="2">Q2570*H2570</f>
        <v>0</v>
      </c>
      <c r="S2570" s="202">
        <v>0</v>
      </c>
      <c r="T2570" s="203">
        <f t="shared" ref="T2570:T2576" si="3">S2570*H2570</f>
        <v>0</v>
      </c>
      <c r="AR2570" s="24" t="s">
        <v>133</v>
      </c>
      <c r="AT2570" s="24" t="s">
        <v>129</v>
      </c>
      <c r="AU2570" s="24" t="s">
        <v>134</v>
      </c>
      <c r="AY2570" s="24" t="s">
        <v>126</v>
      </c>
      <c r="BE2570" s="204">
        <f t="shared" ref="BE2570:BE2576" si="4">IF(N2570="základní",J2570,0)</f>
        <v>0</v>
      </c>
      <c r="BF2570" s="204">
        <f t="shared" ref="BF2570:BF2576" si="5">IF(N2570="snížená",J2570,0)</f>
        <v>0</v>
      </c>
      <c r="BG2570" s="204">
        <f t="shared" ref="BG2570:BG2576" si="6">IF(N2570="zákl. přenesená",J2570,0)</f>
        <v>0</v>
      </c>
      <c r="BH2570" s="204">
        <f t="shared" ref="BH2570:BH2576" si="7">IF(N2570="sníž. přenesená",J2570,0)</f>
        <v>0</v>
      </c>
      <c r="BI2570" s="204">
        <f t="shared" ref="BI2570:BI2576" si="8">IF(N2570="nulová",J2570,0)</f>
        <v>0</v>
      </c>
      <c r="BJ2570" s="24" t="s">
        <v>134</v>
      </c>
      <c r="BK2570" s="204">
        <f t="shared" ref="BK2570:BK2576" si="9">ROUND(I2570*H2570,2)</f>
        <v>0</v>
      </c>
      <c r="BL2570" s="24" t="s">
        <v>133</v>
      </c>
      <c r="BM2570" s="24" t="s">
        <v>2905</v>
      </c>
    </row>
    <row r="2571" spans="2:65" s="1" customFormat="1" ht="22.5" customHeight="1">
      <c r="B2571" s="41"/>
      <c r="C2571" s="193" t="s">
        <v>1848</v>
      </c>
      <c r="D2571" s="193" t="s">
        <v>129</v>
      </c>
      <c r="E2571" s="194" t="s">
        <v>8060</v>
      </c>
      <c r="F2571" s="195" t="s">
        <v>8061</v>
      </c>
      <c r="G2571" s="196" t="s">
        <v>489</v>
      </c>
      <c r="H2571" s="197">
        <v>2</v>
      </c>
      <c r="I2571" s="198"/>
      <c r="J2571" s="199">
        <f t="shared" si="0"/>
        <v>0</v>
      </c>
      <c r="K2571" s="195" t="s">
        <v>21</v>
      </c>
      <c r="L2571" s="61"/>
      <c r="M2571" s="200" t="s">
        <v>21</v>
      </c>
      <c r="N2571" s="201" t="s">
        <v>42</v>
      </c>
      <c r="O2571" s="42"/>
      <c r="P2571" s="202">
        <f t="shared" si="1"/>
        <v>0</v>
      </c>
      <c r="Q2571" s="202">
        <v>0</v>
      </c>
      <c r="R2571" s="202">
        <f t="shared" si="2"/>
        <v>0</v>
      </c>
      <c r="S2571" s="202">
        <v>0</v>
      </c>
      <c r="T2571" s="203">
        <f t="shared" si="3"/>
        <v>0</v>
      </c>
      <c r="AR2571" s="24" t="s">
        <v>133</v>
      </c>
      <c r="AT2571" s="24" t="s">
        <v>129</v>
      </c>
      <c r="AU2571" s="24" t="s">
        <v>134</v>
      </c>
      <c r="AY2571" s="24" t="s">
        <v>126</v>
      </c>
      <c r="BE2571" s="204">
        <f t="shared" si="4"/>
        <v>0</v>
      </c>
      <c r="BF2571" s="204">
        <f t="shared" si="5"/>
        <v>0</v>
      </c>
      <c r="BG2571" s="204">
        <f t="shared" si="6"/>
        <v>0</v>
      </c>
      <c r="BH2571" s="204">
        <f t="shared" si="7"/>
        <v>0</v>
      </c>
      <c r="BI2571" s="204">
        <f t="shared" si="8"/>
        <v>0</v>
      </c>
      <c r="BJ2571" s="24" t="s">
        <v>134</v>
      </c>
      <c r="BK2571" s="204">
        <f t="shared" si="9"/>
        <v>0</v>
      </c>
      <c r="BL2571" s="24" t="s">
        <v>133</v>
      </c>
      <c r="BM2571" s="24" t="s">
        <v>2909</v>
      </c>
    </row>
    <row r="2572" spans="2:65" s="1" customFormat="1" ht="31.5" customHeight="1">
      <c r="B2572" s="41"/>
      <c r="C2572" s="193" t="s">
        <v>2911</v>
      </c>
      <c r="D2572" s="193" t="s">
        <v>129</v>
      </c>
      <c r="E2572" s="194" t="s">
        <v>8062</v>
      </c>
      <c r="F2572" s="195" t="s">
        <v>8063</v>
      </c>
      <c r="G2572" s="196" t="s">
        <v>489</v>
      </c>
      <c r="H2572" s="197">
        <v>1</v>
      </c>
      <c r="I2572" s="198"/>
      <c r="J2572" s="199">
        <f t="shared" si="0"/>
        <v>0</v>
      </c>
      <c r="K2572" s="195" t="s">
        <v>21</v>
      </c>
      <c r="L2572" s="61"/>
      <c r="M2572" s="200" t="s">
        <v>21</v>
      </c>
      <c r="N2572" s="201" t="s">
        <v>42</v>
      </c>
      <c r="O2572" s="42"/>
      <c r="P2572" s="202">
        <f t="shared" si="1"/>
        <v>0</v>
      </c>
      <c r="Q2572" s="202">
        <v>0</v>
      </c>
      <c r="R2572" s="202">
        <f t="shared" si="2"/>
        <v>0</v>
      </c>
      <c r="S2572" s="202">
        <v>0</v>
      </c>
      <c r="T2572" s="203">
        <f t="shared" si="3"/>
        <v>0</v>
      </c>
      <c r="AR2572" s="24" t="s">
        <v>133</v>
      </c>
      <c r="AT2572" s="24" t="s">
        <v>129</v>
      </c>
      <c r="AU2572" s="24" t="s">
        <v>134</v>
      </c>
      <c r="AY2572" s="24" t="s">
        <v>126</v>
      </c>
      <c r="BE2572" s="204">
        <f t="shared" si="4"/>
        <v>0</v>
      </c>
      <c r="BF2572" s="204">
        <f t="shared" si="5"/>
        <v>0</v>
      </c>
      <c r="BG2572" s="204">
        <f t="shared" si="6"/>
        <v>0</v>
      </c>
      <c r="BH2572" s="204">
        <f t="shared" si="7"/>
        <v>0</v>
      </c>
      <c r="BI2572" s="204">
        <f t="shared" si="8"/>
        <v>0</v>
      </c>
      <c r="BJ2572" s="24" t="s">
        <v>134</v>
      </c>
      <c r="BK2572" s="204">
        <f t="shared" si="9"/>
        <v>0</v>
      </c>
      <c r="BL2572" s="24" t="s">
        <v>133</v>
      </c>
      <c r="BM2572" s="24" t="s">
        <v>2914</v>
      </c>
    </row>
    <row r="2573" spans="2:65" s="1" customFormat="1" ht="31.5" customHeight="1">
      <c r="B2573" s="41"/>
      <c r="C2573" s="193" t="s">
        <v>1853</v>
      </c>
      <c r="D2573" s="193" t="s">
        <v>129</v>
      </c>
      <c r="E2573" s="194" t="s">
        <v>8064</v>
      </c>
      <c r="F2573" s="195" t="s">
        <v>8065</v>
      </c>
      <c r="G2573" s="196" t="s">
        <v>489</v>
      </c>
      <c r="H2573" s="197">
        <v>10</v>
      </c>
      <c r="I2573" s="198"/>
      <c r="J2573" s="199">
        <f t="shared" si="0"/>
        <v>0</v>
      </c>
      <c r="K2573" s="195" t="s">
        <v>21</v>
      </c>
      <c r="L2573" s="61"/>
      <c r="M2573" s="200" t="s">
        <v>21</v>
      </c>
      <c r="N2573" s="201" t="s">
        <v>42</v>
      </c>
      <c r="O2573" s="42"/>
      <c r="P2573" s="202">
        <f t="shared" si="1"/>
        <v>0</v>
      </c>
      <c r="Q2573" s="202">
        <v>0</v>
      </c>
      <c r="R2573" s="202">
        <f t="shared" si="2"/>
        <v>0</v>
      </c>
      <c r="S2573" s="202">
        <v>0</v>
      </c>
      <c r="T2573" s="203">
        <f t="shared" si="3"/>
        <v>0</v>
      </c>
      <c r="AR2573" s="24" t="s">
        <v>133</v>
      </c>
      <c r="AT2573" s="24" t="s">
        <v>129</v>
      </c>
      <c r="AU2573" s="24" t="s">
        <v>134</v>
      </c>
      <c r="AY2573" s="24" t="s">
        <v>126</v>
      </c>
      <c r="BE2573" s="204">
        <f t="shared" si="4"/>
        <v>0</v>
      </c>
      <c r="BF2573" s="204">
        <f t="shared" si="5"/>
        <v>0</v>
      </c>
      <c r="BG2573" s="204">
        <f t="shared" si="6"/>
        <v>0</v>
      </c>
      <c r="BH2573" s="204">
        <f t="shared" si="7"/>
        <v>0</v>
      </c>
      <c r="BI2573" s="204">
        <f t="shared" si="8"/>
        <v>0</v>
      </c>
      <c r="BJ2573" s="24" t="s">
        <v>134</v>
      </c>
      <c r="BK2573" s="204">
        <f t="shared" si="9"/>
        <v>0</v>
      </c>
      <c r="BL2573" s="24" t="s">
        <v>133</v>
      </c>
      <c r="BM2573" s="24" t="s">
        <v>2919</v>
      </c>
    </row>
    <row r="2574" spans="2:65" s="1" customFormat="1" ht="31.5" customHeight="1">
      <c r="B2574" s="41"/>
      <c r="C2574" s="193" t="s">
        <v>2923</v>
      </c>
      <c r="D2574" s="193" t="s">
        <v>129</v>
      </c>
      <c r="E2574" s="194" t="s">
        <v>8066</v>
      </c>
      <c r="F2574" s="195" t="s">
        <v>8067</v>
      </c>
      <c r="G2574" s="196" t="s">
        <v>489</v>
      </c>
      <c r="H2574" s="197">
        <v>1</v>
      </c>
      <c r="I2574" s="198"/>
      <c r="J2574" s="199">
        <f t="shared" si="0"/>
        <v>0</v>
      </c>
      <c r="K2574" s="195" t="s">
        <v>21</v>
      </c>
      <c r="L2574" s="61"/>
      <c r="M2574" s="200" t="s">
        <v>21</v>
      </c>
      <c r="N2574" s="201" t="s">
        <v>42</v>
      </c>
      <c r="O2574" s="42"/>
      <c r="P2574" s="202">
        <f t="shared" si="1"/>
        <v>0</v>
      </c>
      <c r="Q2574" s="202">
        <v>0</v>
      </c>
      <c r="R2574" s="202">
        <f t="shared" si="2"/>
        <v>0</v>
      </c>
      <c r="S2574" s="202">
        <v>0</v>
      </c>
      <c r="T2574" s="203">
        <f t="shared" si="3"/>
        <v>0</v>
      </c>
      <c r="AR2574" s="24" t="s">
        <v>133</v>
      </c>
      <c r="AT2574" s="24" t="s">
        <v>129</v>
      </c>
      <c r="AU2574" s="24" t="s">
        <v>134</v>
      </c>
      <c r="AY2574" s="24" t="s">
        <v>126</v>
      </c>
      <c r="BE2574" s="204">
        <f t="shared" si="4"/>
        <v>0</v>
      </c>
      <c r="BF2574" s="204">
        <f t="shared" si="5"/>
        <v>0</v>
      </c>
      <c r="BG2574" s="204">
        <f t="shared" si="6"/>
        <v>0</v>
      </c>
      <c r="BH2574" s="204">
        <f t="shared" si="7"/>
        <v>0</v>
      </c>
      <c r="BI2574" s="204">
        <f t="shared" si="8"/>
        <v>0</v>
      </c>
      <c r="BJ2574" s="24" t="s">
        <v>134</v>
      </c>
      <c r="BK2574" s="204">
        <f t="shared" si="9"/>
        <v>0</v>
      </c>
      <c r="BL2574" s="24" t="s">
        <v>133</v>
      </c>
      <c r="BM2574" s="24" t="s">
        <v>2926</v>
      </c>
    </row>
    <row r="2575" spans="2:65" s="1" customFormat="1" ht="31.5" customHeight="1">
      <c r="B2575" s="41"/>
      <c r="C2575" s="193" t="s">
        <v>1858</v>
      </c>
      <c r="D2575" s="193" t="s">
        <v>129</v>
      </c>
      <c r="E2575" s="194" t="s">
        <v>8068</v>
      </c>
      <c r="F2575" s="195" t="s">
        <v>8069</v>
      </c>
      <c r="G2575" s="196" t="s">
        <v>489</v>
      </c>
      <c r="H2575" s="197">
        <v>2</v>
      </c>
      <c r="I2575" s="198"/>
      <c r="J2575" s="199">
        <f t="shared" si="0"/>
        <v>0</v>
      </c>
      <c r="K2575" s="195" t="s">
        <v>21</v>
      </c>
      <c r="L2575" s="61"/>
      <c r="M2575" s="200" t="s">
        <v>21</v>
      </c>
      <c r="N2575" s="201" t="s">
        <v>42</v>
      </c>
      <c r="O2575" s="42"/>
      <c r="P2575" s="202">
        <f t="shared" si="1"/>
        <v>0</v>
      </c>
      <c r="Q2575" s="202">
        <v>0</v>
      </c>
      <c r="R2575" s="202">
        <f t="shared" si="2"/>
        <v>0</v>
      </c>
      <c r="S2575" s="202">
        <v>0</v>
      </c>
      <c r="T2575" s="203">
        <f t="shared" si="3"/>
        <v>0</v>
      </c>
      <c r="AR2575" s="24" t="s">
        <v>133</v>
      </c>
      <c r="AT2575" s="24" t="s">
        <v>129</v>
      </c>
      <c r="AU2575" s="24" t="s">
        <v>134</v>
      </c>
      <c r="AY2575" s="24" t="s">
        <v>126</v>
      </c>
      <c r="BE2575" s="204">
        <f t="shared" si="4"/>
        <v>0</v>
      </c>
      <c r="BF2575" s="204">
        <f t="shared" si="5"/>
        <v>0</v>
      </c>
      <c r="BG2575" s="204">
        <f t="shared" si="6"/>
        <v>0</v>
      </c>
      <c r="BH2575" s="204">
        <f t="shared" si="7"/>
        <v>0</v>
      </c>
      <c r="BI2575" s="204">
        <f t="shared" si="8"/>
        <v>0</v>
      </c>
      <c r="BJ2575" s="24" t="s">
        <v>134</v>
      </c>
      <c r="BK2575" s="204">
        <f t="shared" si="9"/>
        <v>0</v>
      </c>
      <c r="BL2575" s="24" t="s">
        <v>133</v>
      </c>
      <c r="BM2575" s="24" t="s">
        <v>2932</v>
      </c>
    </row>
    <row r="2576" spans="2:65" s="1" customFormat="1" ht="22.5" customHeight="1">
      <c r="B2576" s="41"/>
      <c r="C2576" s="193" t="s">
        <v>2935</v>
      </c>
      <c r="D2576" s="193" t="s">
        <v>129</v>
      </c>
      <c r="E2576" s="194" t="s">
        <v>3788</v>
      </c>
      <c r="F2576" s="195" t="s">
        <v>3789</v>
      </c>
      <c r="G2576" s="196" t="s">
        <v>169</v>
      </c>
      <c r="H2576" s="197">
        <v>29.4</v>
      </c>
      <c r="I2576" s="198"/>
      <c r="J2576" s="199">
        <f t="shared" si="0"/>
        <v>0</v>
      </c>
      <c r="K2576" s="195" t="s">
        <v>21</v>
      </c>
      <c r="L2576" s="61"/>
      <c r="M2576" s="200" t="s">
        <v>21</v>
      </c>
      <c r="N2576" s="201" t="s">
        <v>42</v>
      </c>
      <c r="O2576" s="42"/>
      <c r="P2576" s="202">
        <f t="shared" si="1"/>
        <v>0</v>
      </c>
      <c r="Q2576" s="202">
        <v>0</v>
      </c>
      <c r="R2576" s="202">
        <f t="shared" si="2"/>
        <v>0</v>
      </c>
      <c r="S2576" s="202">
        <v>0</v>
      </c>
      <c r="T2576" s="203">
        <f t="shared" si="3"/>
        <v>0</v>
      </c>
      <c r="AR2576" s="24" t="s">
        <v>133</v>
      </c>
      <c r="AT2576" s="24" t="s">
        <v>129</v>
      </c>
      <c r="AU2576" s="24" t="s">
        <v>134</v>
      </c>
      <c r="AY2576" s="24" t="s">
        <v>126</v>
      </c>
      <c r="BE2576" s="204">
        <f t="shared" si="4"/>
        <v>0</v>
      </c>
      <c r="BF2576" s="204">
        <f t="shared" si="5"/>
        <v>0</v>
      </c>
      <c r="BG2576" s="204">
        <f t="shared" si="6"/>
        <v>0</v>
      </c>
      <c r="BH2576" s="204">
        <f t="shared" si="7"/>
        <v>0</v>
      </c>
      <c r="BI2576" s="204">
        <f t="shared" si="8"/>
        <v>0</v>
      </c>
      <c r="BJ2576" s="24" t="s">
        <v>134</v>
      </c>
      <c r="BK2576" s="204">
        <f t="shared" si="9"/>
        <v>0</v>
      </c>
      <c r="BL2576" s="24" t="s">
        <v>133</v>
      </c>
      <c r="BM2576" s="24" t="s">
        <v>2938</v>
      </c>
    </row>
    <row r="2577" spans="2:65" s="1" customFormat="1" ht="13.5">
      <c r="B2577" s="41"/>
      <c r="C2577" s="63"/>
      <c r="D2577" s="208" t="s">
        <v>135</v>
      </c>
      <c r="E2577" s="63"/>
      <c r="F2577" s="209" t="s">
        <v>3789</v>
      </c>
      <c r="G2577" s="63"/>
      <c r="H2577" s="63"/>
      <c r="I2577" s="163"/>
      <c r="J2577" s="63"/>
      <c r="K2577" s="63"/>
      <c r="L2577" s="61"/>
      <c r="M2577" s="207"/>
      <c r="N2577" s="42"/>
      <c r="O2577" s="42"/>
      <c r="P2577" s="42"/>
      <c r="Q2577" s="42"/>
      <c r="R2577" s="42"/>
      <c r="S2577" s="42"/>
      <c r="T2577" s="78"/>
      <c r="AT2577" s="24" t="s">
        <v>135</v>
      </c>
      <c r="AU2577" s="24" t="s">
        <v>134</v>
      </c>
    </row>
    <row r="2578" spans="2:65" s="11" customFormat="1" ht="13.5">
      <c r="B2578" s="210"/>
      <c r="C2578" s="211"/>
      <c r="D2578" s="208" t="s">
        <v>171</v>
      </c>
      <c r="E2578" s="212" t="s">
        <v>21</v>
      </c>
      <c r="F2578" s="213" t="s">
        <v>8070</v>
      </c>
      <c r="G2578" s="211"/>
      <c r="H2578" s="214">
        <v>9.8000000000000007</v>
      </c>
      <c r="I2578" s="215"/>
      <c r="J2578" s="211"/>
      <c r="K2578" s="211"/>
      <c r="L2578" s="216"/>
      <c r="M2578" s="217"/>
      <c r="N2578" s="218"/>
      <c r="O2578" s="218"/>
      <c r="P2578" s="218"/>
      <c r="Q2578" s="218"/>
      <c r="R2578" s="218"/>
      <c r="S2578" s="218"/>
      <c r="T2578" s="219"/>
      <c r="AT2578" s="220" t="s">
        <v>171</v>
      </c>
      <c r="AU2578" s="220" t="s">
        <v>134</v>
      </c>
      <c r="AV2578" s="11" t="s">
        <v>134</v>
      </c>
      <c r="AW2578" s="11" t="s">
        <v>33</v>
      </c>
      <c r="AX2578" s="11" t="s">
        <v>70</v>
      </c>
      <c r="AY2578" s="220" t="s">
        <v>126</v>
      </c>
    </row>
    <row r="2579" spans="2:65" s="11" customFormat="1" ht="13.5">
      <c r="B2579" s="210"/>
      <c r="C2579" s="211"/>
      <c r="D2579" s="208" t="s">
        <v>171</v>
      </c>
      <c r="E2579" s="212" t="s">
        <v>21</v>
      </c>
      <c r="F2579" s="213" t="s">
        <v>8071</v>
      </c>
      <c r="G2579" s="211"/>
      <c r="H2579" s="214">
        <v>9.8000000000000007</v>
      </c>
      <c r="I2579" s="215"/>
      <c r="J2579" s="211"/>
      <c r="K2579" s="211"/>
      <c r="L2579" s="216"/>
      <c r="M2579" s="217"/>
      <c r="N2579" s="218"/>
      <c r="O2579" s="218"/>
      <c r="P2579" s="218"/>
      <c r="Q2579" s="218"/>
      <c r="R2579" s="218"/>
      <c r="S2579" s="218"/>
      <c r="T2579" s="219"/>
      <c r="AT2579" s="220" t="s">
        <v>171</v>
      </c>
      <c r="AU2579" s="220" t="s">
        <v>134</v>
      </c>
      <c r="AV2579" s="11" t="s">
        <v>134</v>
      </c>
      <c r="AW2579" s="11" t="s">
        <v>33</v>
      </c>
      <c r="AX2579" s="11" t="s">
        <v>70</v>
      </c>
      <c r="AY2579" s="220" t="s">
        <v>126</v>
      </c>
    </row>
    <row r="2580" spans="2:65" s="11" customFormat="1" ht="13.5">
      <c r="B2580" s="210"/>
      <c r="C2580" s="211"/>
      <c r="D2580" s="208" t="s">
        <v>171</v>
      </c>
      <c r="E2580" s="212" t="s">
        <v>21</v>
      </c>
      <c r="F2580" s="213" t="s">
        <v>8072</v>
      </c>
      <c r="G2580" s="211"/>
      <c r="H2580" s="214">
        <v>9.8000000000000007</v>
      </c>
      <c r="I2580" s="215"/>
      <c r="J2580" s="211"/>
      <c r="K2580" s="211"/>
      <c r="L2580" s="216"/>
      <c r="M2580" s="217"/>
      <c r="N2580" s="218"/>
      <c r="O2580" s="218"/>
      <c r="P2580" s="218"/>
      <c r="Q2580" s="218"/>
      <c r="R2580" s="218"/>
      <c r="S2580" s="218"/>
      <c r="T2580" s="219"/>
      <c r="AT2580" s="220" t="s">
        <v>171</v>
      </c>
      <c r="AU2580" s="220" t="s">
        <v>134</v>
      </c>
      <c r="AV2580" s="11" t="s">
        <v>134</v>
      </c>
      <c r="AW2580" s="11" t="s">
        <v>33</v>
      </c>
      <c r="AX2580" s="11" t="s">
        <v>70</v>
      </c>
      <c r="AY2580" s="220" t="s">
        <v>126</v>
      </c>
    </row>
    <row r="2581" spans="2:65" s="12" customFormat="1" ht="13.5">
      <c r="B2581" s="221"/>
      <c r="C2581" s="222"/>
      <c r="D2581" s="205" t="s">
        <v>171</v>
      </c>
      <c r="E2581" s="248" t="s">
        <v>21</v>
      </c>
      <c r="F2581" s="249" t="s">
        <v>174</v>
      </c>
      <c r="G2581" s="222"/>
      <c r="H2581" s="250">
        <v>29.4</v>
      </c>
      <c r="I2581" s="226"/>
      <c r="J2581" s="222"/>
      <c r="K2581" s="222"/>
      <c r="L2581" s="227"/>
      <c r="M2581" s="228"/>
      <c r="N2581" s="229"/>
      <c r="O2581" s="229"/>
      <c r="P2581" s="229"/>
      <c r="Q2581" s="229"/>
      <c r="R2581" s="229"/>
      <c r="S2581" s="229"/>
      <c r="T2581" s="230"/>
      <c r="AT2581" s="231" t="s">
        <v>171</v>
      </c>
      <c r="AU2581" s="231" t="s">
        <v>134</v>
      </c>
      <c r="AV2581" s="12" t="s">
        <v>133</v>
      </c>
      <c r="AW2581" s="12" t="s">
        <v>33</v>
      </c>
      <c r="AX2581" s="12" t="s">
        <v>78</v>
      </c>
      <c r="AY2581" s="231" t="s">
        <v>126</v>
      </c>
    </row>
    <row r="2582" spans="2:65" s="1" customFormat="1" ht="22.5" customHeight="1">
      <c r="B2582" s="41"/>
      <c r="C2582" s="193" t="s">
        <v>1862</v>
      </c>
      <c r="D2582" s="193" t="s">
        <v>129</v>
      </c>
      <c r="E2582" s="194" t="s">
        <v>3913</v>
      </c>
      <c r="F2582" s="195" t="s">
        <v>3914</v>
      </c>
      <c r="G2582" s="196" t="s">
        <v>132</v>
      </c>
      <c r="H2582" s="197">
        <v>1</v>
      </c>
      <c r="I2582" s="198"/>
      <c r="J2582" s="199">
        <f>ROUND(I2582*H2582,2)</f>
        <v>0</v>
      </c>
      <c r="K2582" s="195" t="s">
        <v>21</v>
      </c>
      <c r="L2582" s="61"/>
      <c r="M2582" s="200" t="s">
        <v>21</v>
      </c>
      <c r="N2582" s="201" t="s">
        <v>42</v>
      </c>
      <c r="O2582" s="42"/>
      <c r="P2582" s="202">
        <f>O2582*H2582</f>
        <v>0</v>
      </c>
      <c r="Q2582" s="202">
        <v>0</v>
      </c>
      <c r="R2582" s="202">
        <f>Q2582*H2582</f>
        <v>0</v>
      </c>
      <c r="S2582" s="202">
        <v>0</v>
      </c>
      <c r="T2582" s="203">
        <f>S2582*H2582</f>
        <v>0</v>
      </c>
      <c r="AR2582" s="24" t="s">
        <v>133</v>
      </c>
      <c r="AT2582" s="24" t="s">
        <v>129</v>
      </c>
      <c r="AU2582" s="24" t="s">
        <v>134</v>
      </c>
      <c r="AY2582" s="24" t="s">
        <v>126</v>
      </c>
      <c r="BE2582" s="204">
        <f>IF(N2582="základní",J2582,0)</f>
        <v>0</v>
      </c>
      <c r="BF2582" s="204">
        <f>IF(N2582="snížená",J2582,0)</f>
        <v>0</v>
      </c>
      <c r="BG2582" s="204">
        <f>IF(N2582="zákl. přenesená",J2582,0)</f>
        <v>0</v>
      </c>
      <c r="BH2582" s="204">
        <f>IF(N2582="sníž. přenesená",J2582,0)</f>
        <v>0</v>
      </c>
      <c r="BI2582" s="204">
        <f>IF(N2582="nulová",J2582,0)</f>
        <v>0</v>
      </c>
      <c r="BJ2582" s="24" t="s">
        <v>134</v>
      </c>
      <c r="BK2582" s="204">
        <f>ROUND(I2582*H2582,2)</f>
        <v>0</v>
      </c>
      <c r="BL2582" s="24" t="s">
        <v>133</v>
      </c>
      <c r="BM2582" s="24" t="s">
        <v>2942</v>
      </c>
    </row>
    <row r="2583" spans="2:65" s="1" customFormat="1" ht="13.5">
      <c r="B2583" s="41"/>
      <c r="C2583" s="63"/>
      <c r="D2583" s="205" t="s">
        <v>135</v>
      </c>
      <c r="E2583" s="63"/>
      <c r="F2583" s="206" t="s">
        <v>3914</v>
      </c>
      <c r="G2583" s="63"/>
      <c r="H2583" s="63"/>
      <c r="I2583" s="163"/>
      <c r="J2583" s="63"/>
      <c r="K2583" s="63"/>
      <c r="L2583" s="61"/>
      <c r="M2583" s="207"/>
      <c r="N2583" s="42"/>
      <c r="O2583" s="42"/>
      <c r="P2583" s="42"/>
      <c r="Q2583" s="42"/>
      <c r="R2583" s="42"/>
      <c r="S2583" s="42"/>
      <c r="T2583" s="78"/>
      <c r="AT2583" s="24" t="s">
        <v>135</v>
      </c>
      <c r="AU2583" s="24" t="s">
        <v>134</v>
      </c>
    </row>
    <row r="2584" spans="2:65" s="1" customFormat="1" ht="22.5" customHeight="1">
      <c r="B2584" s="41"/>
      <c r="C2584" s="193" t="s">
        <v>2946</v>
      </c>
      <c r="D2584" s="193" t="s">
        <v>129</v>
      </c>
      <c r="E2584" s="194" t="s">
        <v>3707</v>
      </c>
      <c r="F2584" s="195" t="s">
        <v>3708</v>
      </c>
      <c r="G2584" s="196" t="s">
        <v>1984</v>
      </c>
      <c r="H2584" s="261"/>
      <c r="I2584" s="198"/>
      <c r="J2584" s="199">
        <f>ROUND(I2584*H2584,2)</f>
        <v>0</v>
      </c>
      <c r="K2584" s="195" t="s">
        <v>160</v>
      </c>
      <c r="L2584" s="61"/>
      <c r="M2584" s="200" t="s">
        <v>21</v>
      </c>
      <c r="N2584" s="201" t="s">
        <v>42</v>
      </c>
      <c r="O2584" s="42"/>
      <c r="P2584" s="202">
        <f>O2584*H2584</f>
        <v>0</v>
      </c>
      <c r="Q2584" s="202">
        <v>0</v>
      </c>
      <c r="R2584" s="202">
        <f>Q2584*H2584</f>
        <v>0</v>
      </c>
      <c r="S2584" s="202">
        <v>0</v>
      </c>
      <c r="T2584" s="203">
        <f>S2584*H2584</f>
        <v>0</v>
      </c>
      <c r="AR2584" s="24" t="s">
        <v>133</v>
      </c>
      <c r="AT2584" s="24" t="s">
        <v>129</v>
      </c>
      <c r="AU2584" s="24" t="s">
        <v>134</v>
      </c>
      <c r="AY2584" s="24" t="s">
        <v>126</v>
      </c>
      <c r="BE2584" s="204">
        <f>IF(N2584="základní",J2584,0)</f>
        <v>0</v>
      </c>
      <c r="BF2584" s="204">
        <f>IF(N2584="snížená",J2584,0)</f>
        <v>0</v>
      </c>
      <c r="BG2584" s="204">
        <f>IF(N2584="zákl. přenesená",J2584,0)</f>
        <v>0</v>
      </c>
      <c r="BH2584" s="204">
        <f>IF(N2584="sníž. přenesená",J2584,0)</f>
        <v>0</v>
      </c>
      <c r="BI2584" s="204">
        <f>IF(N2584="nulová",J2584,0)</f>
        <v>0</v>
      </c>
      <c r="BJ2584" s="24" t="s">
        <v>134</v>
      </c>
      <c r="BK2584" s="204">
        <f>ROUND(I2584*H2584,2)</f>
        <v>0</v>
      </c>
      <c r="BL2584" s="24" t="s">
        <v>133</v>
      </c>
      <c r="BM2584" s="24" t="s">
        <v>2949</v>
      </c>
    </row>
    <row r="2585" spans="2:65" s="1" customFormat="1" ht="27">
      <c r="B2585" s="41"/>
      <c r="C2585" s="63"/>
      <c r="D2585" s="208" t="s">
        <v>135</v>
      </c>
      <c r="E2585" s="63"/>
      <c r="F2585" s="209" t="s">
        <v>3710</v>
      </c>
      <c r="G2585" s="63"/>
      <c r="H2585" s="63"/>
      <c r="I2585" s="163"/>
      <c r="J2585" s="63"/>
      <c r="K2585" s="63"/>
      <c r="L2585" s="61"/>
      <c r="M2585" s="207"/>
      <c r="N2585" s="42"/>
      <c r="O2585" s="42"/>
      <c r="P2585" s="42"/>
      <c r="Q2585" s="42"/>
      <c r="R2585" s="42"/>
      <c r="S2585" s="42"/>
      <c r="T2585" s="78"/>
      <c r="AT2585" s="24" t="s">
        <v>135</v>
      </c>
      <c r="AU2585" s="24" t="s">
        <v>134</v>
      </c>
    </row>
    <row r="2586" spans="2:65" s="1" customFormat="1" ht="121.5">
      <c r="B2586" s="41"/>
      <c r="C2586" s="63"/>
      <c r="D2586" s="208" t="s">
        <v>299</v>
      </c>
      <c r="E2586" s="63"/>
      <c r="F2586" s="236" t="s">
        <v>2257</v>
      </c>
      <c r="G2586" s="63"/>
      <c r="H2586" s="63"/>
      <c r="I2586" s="163"/>
      <c r="J2586" s="63"/>
      <c r="K2586" s="63"/>
      <c r="L2586" s="61"/>
      <c r="M2586" s="207"/>
      <c r="N2586" s="42"/>
      <c r="O2586" s="42"/>
      <c r="P2586" s="42"/>
      <c r="Q2586" s="42"/>
      <c r="R2586" s="42"/>
      <c r="S2586" s="42"/>
      <c r="T2586" s="78"/>
      <c r="AT2586" s="24" t="s">
        <v>299</v>
      </c>
      <c r="AU2586" s="24" t="s">
        <v>134</v>
      </c>
    </row>
    <row r="2587" spans="2:65" s="10" customFormat="1" ht="29.85" customHeight="1">
      <c r="B2587" s="176"/>
      <c r="C2587" s="177"/>
      <c r="D2587" s="190" t="s">
        <v>69</v>
      </c>
      <c r="E2587" s="191" t="s">
        <v>3917</v>
      </c>
      <c r="F2587" s="191" t="s">
        <v>3918</v>
      </c>
      <c r="G2587" s="177"/>
      <c r="H2587" s="177"/>
      <c r="I2587" s="180"/>
      <c r="J2587" s="192">
        <f>BK2587</f>
        <v>0</v>
      </c>
      <c r="K2587" s="177"/>
      <c r="L2587" s="182"/>
      <c r="M2587" s="183"/>
      <c r="N2587" s="184"/>
      <c r="O2587" s="184"/>
      <c r="P2587" s="185">
        <f>SUM(P2588:P2621)</f>
        <v>0</v>
      </c>
      <c r="Q2587" s="184"/>
      <c r="R2587" s="185">
        <f>SUM(R2588:R2621)</f>
        <v>0</v>
      </c>
      <c r="S2587" s="184"/>
      <c r="T2587" s="186">
        <f>SUM(T2588:T2621)</f>
        <v>0</v>
      </c>
      <c r="AR2587" s="187" t="s">
        <v>134</v>
      </c>
      <c r="AT2587" s="188" t="s">
        <v>69</v>
      </c>
      <c r="AU2587" s="188" t="s">
        <v>78</v>
      </c>
      <c r="AY2587" s="187" t="s">
        <v>126</v>
      </c>
      <c r="BK2587" s="189">
        <f>SUM(BK2588:BK2621)</f>
        <v>0</v>
      </c>
    </row>
    <row r="2588" spans="2:65" s="1" customFormat="1" ht="31.5" customHeight="1">
      <c r="B2588" s="41"/>
      <c r="C2588" s="193" t="s">
        <v>1867</v>
      </c>
      <c r="D2588" s="193" t="s">
        <v>129</v>
      </c>
      <c r="E2588" s="194" t="s">
        <v>8073</v>
      </c>
      <c r="F2588" s="195" t="s">
        <v>8074</v>
      </c>
      <c r="G2588" s="196" t="s">
        <v>169</v>
      </c>
      <c r="H2588" s="197">
        <v>12.045</v>
      </c>
      <c r="I2588" s="198"/>
      <c r="J2588" s="199">
        <f>ROUND(I2588*H2588,2)</f>
        <v>0</v>
      </c>
      <c r="K2588" s="195" t="s">
        <v>21</v>
      </c>
      <c r="L2588" s="61"/>
      <c r="M2588" s="200" t="s">
        <v>21</v>
      </c>
      <c r="N2588" s="201" t="s">
        <v>42</v>
      </c>
      <c r="O2588" s="42"/>
      <c r="P2588" s="202">
        <f>O2588*H2588</f>
        <v>0</v>
      </c>
      <c r="Q2588" s="202">
        <v>0</v>
      </c>
      <c r="R2588" s="202">
        <f>Q2588*H2588</f>
        <v>0</v>
      </c>
      <c r="S2588" s="202">
        <v>0</v>
      </c>
      <c r="T2588" s="203">
        <f>S2588*H2588</f>
        <v>0</v>
      </c>
      <c r="AR2588" s="24" t="s">
        <v>161</v>
      </c>
      <c r="AT2588" s="24" t="s">
        <v>129</v>
      </c>
      <c r="AU2588" s="24" t="s">
        <v>134</v>
      </c>
      <c r="AY2588" s="24" t="s">
        <v>126</v>
      </c>
      <c r="BE2588" s="204">
        <f>IF(N2588="základní",J2588,0)</f>
        <v>0</v>
      </c>
      <c r="BF2588" s="204">
        <f>IF(N2588="snížená",J2588,0)</f>
        <v>0</v>
      </c>
      <c r="BG2588" s="204">
        <f>IF(N2588="zákl. přenesená",J2588,0)</f>
        <v>0</v>
      </c>
      <c r="BH2588" s="204">
        <f>IF(N2588="sníž. přenesená",J2588,0)</f>
        <v>0</v>
      </c>
      <c r="BI2588" s="204">
        <f>IF(N2588="nulová",J2588,0)</f>
        <v>0</v>
      </c>
      <c r="BJ2588" s="24" t="s">
        <v>134</v>
      </c>
      <c r="BK2588" s="204">
        <f>ROUND(I2588*H2588,2)</f>
        <v>0</v>
      </c>
      <c r="BL2588" s="24" t="s">
        <v>161</v>
      </c>
      <c r="BM2588" s="24" t="s">
        <v>2954</v>
      </c>
    </row>
    <row r="2589" spans="2:65" s="1" customFormat="1" ht="13.5">
      <c r="B2589" s="41"/>
      <c r="C2589" s="63"/>
      <c r="D2589" s="208" t="s">
        <v>135</v>
      </c>
      <c r="E2589" s="63"/>
      <c r="F2589" s="209" t="s">
        <v>8074</v>
      </c>
      <c r="G2589" s="63"/>
      <c r="H2589" s="63"/>
      <c r="I2589" s="163"/>
      <c r="J2589" s="63"/>
      <c r="K2589" s="63"/>
      <c r="L2589" s="61"/>
      <c r="M2589" s="207"/>
      <c r="N2589" s="42"/>
      <c r="O2589" s="42"/>
      <c r="P2589" s="42"/>
      <c r="Q2589" s="42"/>
      <c r="R2589" s="42"/>
      <c r="S2589" s="42"/>
      <c r="T2589" s="78"/>
      <c r="AT2589" s="24" t="s">
        <v>135</v>
      </c>
      <c r="AU2589" s="24" t="s">
        <v>134</v>
      </c>
    </row>
    <row r="2590" spans="2:65" s="11" customFormat="1" ht="13.5">
      <c r="B2590" s="210"/>
      <c r="C2590" s="211"/>
      <c r="D2590" s="208" t="s">
        <v>171</v>
      </c>
      <c r="E2590" s="212" t="s">
        <v>21</v>
      </c>
      <c r="F2590" s="213" t="s">
        <v>8075</v>
      </c>
      <c r="G2590" s="211"/>
      <c r="H2590" s="214">
        <v>12.045</v>
      </c>
      <c r="I2590" s="215"/>
      <c r="J2590" s="211"/>
      <c r="K2590" s="211"/>
      <c r="L2590" s="216"/>
      <c r="M2590" s="217"/>
      <c r="N2590" s="218"/>
      <c r="O2590" s="218"/>
      <c r="P2590" s="218"/>
      <c r="Q2590" s="218"/>
      <c r="R2590" s="218"/>
      <c r="S2590" s="218"/>
      <c r="T2590" s="219"/>
      <c r="AT2590" s="220" t="s">
        <v>171</v>
      </c>
      <c r="AU2590" s="220" t="s">
        <v>134</v>
      </c>
      <c r="AV2590" s="11" t="s">
        <v>134</v>
      </c>
      <c r="AW2590" s="11" t="s">
        <v>33</v>
      </c>
      <c r="AX2590" s="11" t="s">
        <v>70</v>
      </c>
      <c r="AY2590" s="220" t="s">
        <v>126</v>
      </c>
    </row>
    <row r="2591" spans="2:65" s="12" customFormat="1" ht="13.5">
      <c r="B2591" s="221"/>
      <c r="C2591" s="222"/>
      <c r="D2591" s="205" t="s">
        <v>171</v>
      </c>
      <c r="E2591" s="248" t="s">
        <v>21</v>
      </c>
      <c r="F2591" s="249" t="s">
        <v>174</v>
      </c>
      <c r="G2591" s="222"/>
      <c r="H2591" s="250">
        <v>12.045</v>
      </c>
      <c r="I2591" s="226"/>
      <c r="J2591" s="222"/>
      <c r="K2591" s="222"/>
      <c r="L2591" s="227"/>
      <c r="M2591" s="228"/>
      <c r="N2591" s="229"/>
      <c r="O2591" s="229"/>
      <c r="P2591" s="229"/>
      <c r="Q2591" s="229"/>
      <c r="R2591" s="229"/>
      <c r="S2591" s="229"/>
      <c r="T2591" s="230"/>
      <c r="AT2591" s="231" t="s">
        <v>171</v>
      </c>
      <c r="AU2591" s="231" t="s">
        <v>134</v>
      </c>
      <c r="AV2591" s="12" t="s">
        <v>133</v>
      </c>
      <c r="AW2591" s="12" t="s">
        <v>33</v>
      </c>
      <c r="AX2591" s="12" t="s">
        <v>78</v>
      </c>
      <c r="AY2591" s="231" t="s">
        <v>126</v>
      </c>
    </row>
    <row r="2592" spans="2:65" s="1" customFormat="1" ht="22.5" customHeight="1">
      <c r="B2592" s="41"/>
      <c r="C2592" s="193" t="s">
        <v>2965</v>
      </c>
      <c r="D2592" s="193" t="s">
        <v>129</v>
      </c>
      <c r="E2592" s="194" t="s">
        <v>4125</v>
      </c>
      <c r="F2592" s="195" t="s">
        <v>4126</v>
      </c>
      <c r="G2592" s="196" t="s">
        <v>169</v>
      </c>
      <c r="H2592" s="197">
        <v>4.5999999999999996</v>
      </c>
      <c r="I2592" s="198"/>
      <c r="J2592" s="199">
        <f>ROUND(I2592*H2592,2)</f>
        <v>0</v>
      </c>
      <c r="K2592" s="195" t="s">
        <v>21</v>
      </c>
      <c r="L2592" s="61"/>
      <c r="M2592" s="200" t="s">
        <v>21</v>
      </c>
      <c r="N2592" s="201" t="s">
        <v>42</v>
      </c>
      <c r="O2592" s="42"/>
      <c r="P2592" s="202">
        <f>O2592*H2592</f>
        <v>0</v>
      </c>
      <c r="Q2592" s="202">
        <v>0</v>
      </c>
      <c r="R2592" s="202">
        <f>Q2592*H2592</f>
        <v>0</v>
      </c>
      <c r="S2592" s="202">
        <v>0</v>
      </c>
      <c r="T2592" s="203">
        <f>S2592*H2592</f>
        <v>0</v>
      </c>
      <c r="AR2592" s="24" t="s">
        <v>161</v>
      </c>
      <c r="AT2592" s="24" t="s">
        <v>129</v>
      </c>
      <c r="AU2592" s="24" t="s">
        <v>134</v>
      </c>
      <c r="AY2592" s="24" t="s">
        <v>126</v>
      </c>
      <c r="BE2592" s="204">
        <f>IF(N2592="základní",J2592,0)</f>
        <v>0</v>
      </c>
      <c r="BF2592" s="204">
        <f>IF(N2592="snížená",J2592,0)</f>
        <v>0</v>
      </c>
      <c r="BG2592" s="204">
        <f>IF(N2592="zákl. přenesená",J2592,0)</f>
        <v>0</v>
      </c>
      <c r="BH2592" s="204">
        <f>IF(N2592="sníž. přenesená",J2592,0)</f>
        <v>0</v>
      </c>
      <c r="BI2592" s="204">
        <f>IF(N2592="nulová",J2592,0)</f>
        <v>0</v>
      </c>
      <c r="BJ2592" s="24" t="s">
        <v>134</v>
      </c>
      <c r="BK2592" s="204">
        <f>ROUND(I2592*H2592,2)</f>
        <v>0</v>
      </c>
      <c r="BL2592" s="24" t="s">
        <v>161</v>
      </c>
      <c r="BM2592" s="24" t="s">
        <v>2968</v>
      </c>
    </row>
    <row r="2593" spans="2:65" s="1" customFormat="1" ht="13.5">
      <c r="B2593" s="41"/>
      <c r="C2593" s="63"/>
      <c r="D2593" s="205" t="s">
        <v>135</v>
      </c>
      <c r="E2593" s="63"/>
      <c r="F2593" s="206" t="s">
        <v>4126</v>
      </c>
      <c r="G2593" s="63"/>
      <c r="H2593" s="63"/>
      <c r="I2593" s="163"/>
      <c r="J2593" s="63"/>
      <c r="K2593" s="63"/>
      <c r="L2593" s="61"/>
      <c r="M2593" s="207"/>
      <c r="N2593" s="42"/>
      <c r="O2593" s="42"/>
      <c r="P2593" s="42"/>
      <c r="Q2593" s="42"/>
      <c r="R2593" s="42"/>
      <c r="S2593" s="42"/>
      <c r="T2593" s="78"/>
      <c r="AT2593" s="24" t="s">
        <v>135</v>
      </c>
      <c r="AU2593" s="24" t="s">
        <v>134</v>
      </c>
    </row>
    <row r="2594" spans="2:65" s="1" customFormat="1" ht="22.5" customHeight="1">
      <c r="B2594" s="41"/>
      <c r="C2594" s="251" t="s">
        <v>1871</v>
      </c>
      <c r="D2594" s="251" t="s">
        <v>391</v>
      </c>
      <c r="E2594" s="252" t="s">
        <v>4129</v>
      </c>
      <c r="F2594" s="253" t="s">
        <v>8076</v>
      </c>
      <c r="G2594" s="254" t="s">
        <v>169</v>
      </c>
      <c r="H2594" s="255">
        <v>4.5999999999999996</v>
      </c>
      <c r="I2594" s="256"/>
      <c r="J2594" s="257">
        <f>ROUND(I2594*H2594,2)</f>
        <v>0</v>
      </c>
      <c r="K2594" s="253" t="s">
        <v>21</v>
      </c>
      <c r="L2594" s="258"/>
      <c r="M2594" s="259" t="s">
        <v>21</v>
      </c>
      <c r="N2594" s="260" t="s">
        <v>42</v>
      </c>
      <c r="O2594" s="42"/>
      <c r="P2594" s="202">
        <f>O2594*H2594</f>
        <v>0</v>
      </c>
      <c r="Q2594" s="202">
        <v>0</v>
      </c>
      <c r="R2594" s="202">
        <f>Q2594*H2594</f>
        <v>0</v>
      </c>
      <c r="S2594" s="202">
        <v>0</v>
      </c>
      <c r="T2594" s="203">
        <f>S2594*H2594</f>
        <v>0</v>
      </c>
      <c r="AR2594" s="24" t="s">
        <v>361</v>
      </c>
      <c r="AT2594" s="24" t="s">
        <v>391</v>
      </c>
      <c r="AU2594" s="24" t="s">
        <v>134</v>
      </c>
      <c r="AY2594" s="24" t="s">
        <v>126</v>
      </c>
      <c r="BE2594" s="204">
        <f>IF(N2594="základní",J2594,0)</f>
        <v>0</v>
      </c>
      <c r="BF2594" s="204">
        <f>IF(N2594="snížená",J2594,0)</f>
        <v>0</v>
      </c>
      <c r="BG2594" s="204">
        <f>IF(N2594="zákl. přenesená",J2594,0)</f>
        <v>0</v>
      </c>
      <c r="BH2594" s="204">
        <f>IF(N2594="sníž. přenesená",J2594,0)</f>
        <v>0</v>
      </c>
      <c r="BI2594" s="204">
        <f>IF(N2594="nulová",J2594,0)</f>
        <v>0</v>
      </c>
      <c r="BJ2594" s="24" t="s">
        <v>134</v>
      </c>
      <c r="BK2594" s="204">
        <f>ROUND(I2594*H2594,2)</f>
        <v>0</v>
      </c>
      <c r="BL2594" s="24" t="s">
        <v>161</v>
      </c>
      <c r="BM2594" s="24" t="s">
        <v>2972</v>
      </c>
    </row>
    <row r="2595" spans="2:65" s="1" customFormat="1" ht="13.5">
      <c r="B2595" s="41"/>
      <c r="C2595" s="63"/>
      <c r="D2595" s="208" t="s">
        <v>135</v>
      </c>
      <c r="E2595" s="63"/>
      <c r="F2595" s="209" t="s">
        <v>8077</v>
      </c>
      <c r="G2595" s="63"/>
      <c r="H2595" s="63"/>
      <c r="I2595" s="163"/>
      <c r="J2595" s="63"/>
      <c r="K2595" s="63"/>
      <c r="L2595" s="61"/>
      <c r="M2595" s="207"/>
      <c r="N2595" s="42"/>
      <c r="O2595" s="42"/>
      <c r="P2595" s="42"/>
      <c r="Q2595" s="42"/>
      <c r="R2595" s="42"/>
      <c r="S2595" s="42"/>
      <c r="T2595" s="78"/>
      <c r="AT2595" s="24" t="s">
        <v>135</v>
      </c>
      <c r="AU2595" s="24" t="s">
        <v>134</v>
      </c>
    </row>
    <row r="2596" spans="2:65" s="13" customFormat="1" ht="13.5">
      <c r="B2596" s="237"/>
      <c r="C2596" s="238"/>
      <c r="D2596" s="208" t="s">
        <v>171</v>
      </c>
      <c r="E2596" s="239" t="s">
        <v>21</v>
      </c>
      <c r="F2596" s="240" t="s">
        <v>6297</v>
      </c>
      <c r="G2596" s="238"/>
      <c r="H2596" s="241" t="s">
        <v>21</v>
      </c>
      <c r="I2596" s="242"/>
      <c r="J2596" s="238"/>
      <c r="K2596" s="238"/>
      <c r="L2596" s="243"/>
      <c r="M2596" s="244"/>
      <c r="N2596" s="245"/>
      <c r="O2596" s="245"/>
      <c r="P2596" s="245"/>
      <c r="Q2596" s="245"/>
      <c r="R2596" s="245"/>
      <c r="S2596" s="245"/>
      <c r="T2596" s="246"/>
      <c r="AT2596" s="247" t="s">
        <v>171</v>
      </c>
      <c r="AU2596" s="247" t="s">
        <v>134</v>
      </c>
      <c r="AV2596" s="13" t="s">
        <v>78</v>
      </c>
      <c r="AW2596" s="13" t="s">
        <v>33</v>
      </c>
      <c r="AX2596" s="13" t="s">
        <v>70</v>
      </c>
      <c r="AY2596" s="247" t="s">
        <v>126</v>
      </c>
    </row>
    <row r="2597" spans="2:65" s="11" customFormat="1" ht="13.5">
      <c r="B2597" s="210"/>
      <c r="C2597" s="211"/>
      <c r="D2597" s="208" t="s">
        <v>171</v>
      </c>
      <c r="E2597" s="212" t="s">
        <v>21</v>
      </c>
      <c r="F2597" s="213" t="s">
        <v>8078</v>
      </c>
      <c r="G2597" s="211"/>
      <c r="H2597" s="214">
        <v>1.6</v>
      </c>
      <c r="I2597" s="215"/>
      <c r="J2597" s="211"/>
      <c r="K2597" s="211"/>
      <c r="L2597" s="216"/>
      <c r="M2597" s="217"/>
      <c r="N2597" s="218"/>
      <c r="O2597" s="218"/>
      <c r="P2597" s="218"/>
      <c r="Q2597" s="218"/>
      <c r="R2597" s="218"/>
      <c r="S2597" s="218"/>
      <c r="T2597" s="219"/>
      <c r="AT2597" s="220" t="s">
        <v>171</v>
      </c>
      <c r="AU2597" s="220" t="s">
        <v>134</v>
      </c>
      <c r="AV2597" s="11" t="s">
        <v>134</v>
      </c>
      <c r="AW2597" s="11" t="s">
        <v>33</v>
      </c>
      <c r="AX2597" s="11" t="s">
        <v>70</v>
      </c>
      <c r="AY2597" s="220" t="s">
        <v>126</v>
      </c>
    </row>
    <row r="2598" spans="2:65" s="11" customFormat="1" ht="13.5">
      <c r="B2598" s="210"/>
      <c r="C2598" s="211"/>
      <c r="D2598" s="208" t="s">
        <v>171</v>
      </c>
      <c r="E2598" s="212" t="s">
        <v>21</v>
      </c>
      <c r="F2598" s="213" t="s">
        <v>8079</v>
      </c>
      <c r="G2598" s="211"/>
      <c r="H2598" s="214">
        <v>3</v>
      </c>
      <c r="I2598" s="215"/>
      <c r="J2598" s="211"/>
      <c r="K2598" s="211"/>
      <c r="L2598" s="216"/>
      <c r="M2598" s="217"/>
      <c r="N2598" s="218"/>
      <c r="O2598" s="218"/>
      <c r="P2598" s="218"/>
      <c r="Q2598" s="218"/>
      <c r="R2598" s="218"/>
      <c r="S2598" s="218"/>
      <c r="T2598" s="219"/>
      <c r="AT2598" s="220" t="s">
        <v>171</v>
      </c>
      <c r="AU2598" s="220" t="s">
        <v>134</v>
      </c>
      <c r="AV2598" s="11" t="s">
        <v>134</v>
      </c>
      <c r="AW2598" s="11" t="s">
        <v>33</v>
      </c>
      <c r="AX2598" s="11" t="s">
        <v>70</v>
      </c>
      <c r="AY2598" s="220" t="s">
        <v>126</v>
      </c>
    </row>
    <row r="2599" spans="2:65" s="12" customFormat="1" ht="13.5">
      <c r="B2599" s="221"/>
      <c r="C2599" s="222"/>
      <c r="D2599" s="205" t="s">
        <v>171</v>
      </c>
      <c r="E2599" s="248" t="s">
        <v>21</v>
      </c>
      <c r="F2599" s="249" t="s">
        <v>174</v>
      </c>
      <c r="G2599" s="222"/>
      <c r="H2599" s="250">
        <v>4.5999999999999996</v>
      </c>
      <c r="I2599" s="226"/>
      <c r="J2599" s="222"/>
      <c r="K2599" s="222"/>
      <c r="L2599" s="227"/>
      <c r="M2599" s="228"/>
      <c r="N2599" s="229"/>
      <c r="O2599" s="229"/>
      <c r="P2599" s="229"/>
      <c r="Q2599" s="229"/>
      <c r="R2599" s="229"/>
      <c r="S2599" s="229"/>
      <c r="T2599" s="230"/>
      <c r="AT2599" s="231" t="s">
        <v>171</v>
      </c>
      <c r="AU2599" s="231" t="s">
        <v>134</v>
      </c>
      <c r="AV2599" s="12" t="s">
        <v>133</v>
      </c>
      <c r="AW2599" s="12" t="s">
        <v>33</v>
      </c>
      <c r="AX2599" s="12" t="s">
        <v>78</v>
      </c>
      <c r="AY2599" s="231" t="s">
        <v>126</v>
      </c>
    </row>
    <row r="2600" spans="2:65" s="1" customFormat="1" ht="22.5" customHeight="1">
      <c r="B2600" s="41"/>
      <c r="C2600" s="193" t="s">
        <v>2976</v>
      </c>
      <c r="D2600" s="193" t="s">
        <v>129</v>
      </c>
      <c r="E2600" s="194" t="s">
        <v>8080</v>
      </c>
      <c r="F2600" s="195" t="s">
        <v>8081</v>
      </c>
      <c r="G2600" s="196" t="s">
        <v>489</v>
      </c>
      <c r="H2600" s="197">
        <v>4</v>
      </c>
      <c r="I2600" s="198"/>
      <c r="J2600" s="199">
        <f>ROUND(I2600*H2600,2)</f>
        <v>0</v>
      </c>
      <c r="K2600" s="195" t="s">
        <v>160</v>
      </c>
      <c r="L2600" s="61"/>
      <c r="M2600" s="200" t="s">
        <v>21</v>
      </c>
      <c r="N2600" s="201" t="s">
        <v>42</v>
      </c>
      <c r="O2600" s="42"/>
      <c r="P2600" s="202">
        <f>O2600*H2600</f>
        <v>0</v>
      </c>
      <c r="Q2600" s="202">
        <v>0</v>
      </c>
      <c r="R2600" s="202">
        <f>Q2600*H2600</f>
        <v>0</v>
      </c>
      <c r="S2600" s="202">
        <v>0</v>
      </c>
      <c r="T2600" s="203">
        <f>S2600*H2600</f>
        <v>0</v>
      </c>
      <c r="AR2600" s="24" t="s">
        <v>161</v>
      </c>
      <c r="AT2600" s="24" t="s">
        <v>129</v>
      </c>
      <c r="AU2600" s="24" t="s">
        <v>134</v>
      </c>
      <c r="AY2600" s="24" t="s">
        <v>126</v>
      </c>
      <c r="BE2600" s="204">
        <f>IF(N2600="základní",J2600,0)</f>
        <v>0</v>
      </c>
      <c r="BF2600" s="204">
        <f>IF(N2600="snížená",J2600,0)</f>
        <v>0</v>
      </c>
      <c r="BG2600" s="204">
        <f>IF(N2600="zákl. přenesená",J2600,0)</f>
        <v>0</v>
      </c>
      <c r="BH2600" s="204">
        <f>IF(N2600="sníž. přenesená",J2600,0)</f>
        <v>0</v>
      </c>
      <c r="BI2600" s="204">
        <f>IF(N2600="nulová",J2600,0)</f>
        <v>0</v>
      </c>
      <c r="BJ2600" s="24" t="s">
        <v>134</v>
      </c>
      <c r="BK2600" s="204">
        <f>ROUND(I2600*H2600,2)</f>
        <v>0</v>
      </c>
      <c r="BL2600" s="24" t="s">
        <v>161</v>
      </c>
      <c r="BM2600" s="24" t="s">
        <v>2979</v>
      </c>
    </row>
    <row r="2601" spans="2:65" s="1" customFormat="1" ht="13.5">
      <c r="B2601" s="41"/>
      <c r="C2601" s="63"/>
      <c r="D2601" s="205" t="s">
        <v>135</v>
      </c>
      <c r="E2601" s="63"/>
      <c r="F2601" s="206" t="s">
        <v>8082</v>
      </c>
      <c r="G2601" s="63"/>
      <c r="H2601" s="63"/>
      <c r="I2601" s="163"/>
      <c r="J2601" s="63"/>
      <c r="K2601" s="63"/>
      <c r="L2601" s="61"/>
      <c r="M2601" s="207"/>
      <c r="N2601" s="42"/>
      <c r="O2601" s="42"/>
      <c r="P2601" s="42"/>
      <c r="Q2601" s="42"/>
      <c r="R2601" s="42"/>
      <c r="S2601" s="42"/>
      <c r="T2601" s="78"/>
      <c r="AT2601" s="24" t="s">
        <v>135</v>
      </c>
      <c r="AU2601" s="24" t="s">
        <v>134</v>
      </c>
    </row>
    <row r="2602" spans="2:65" s="1" customFormat="1" ht="22.5" customHeight="1">
      <c r="B2602" s="41"/>
      <c r="C2602" s="193" t="s">
        <v>1876</v>
      </c>
      <c r="D2602" s="193" t="s">
        <v>129</v>
      </c>
      <c r="E2602" s="194" t="s">
        <v>8083</v>
      </c>
      <c r="F2602" s="195" t="s">
        <v>4183</v>
      </c>
      <c r="G2602" s="196" t="s">
        <v>489</v>
      </c>
      <c r="H2602" s="197">
        <v>4</v>
      </c>
      <c r="I2602" s="198"/>
      <c r="J2602" s="199">
        <f>ROUND(I2602*H2602,2)</f>
        <v>0</v>
      </c>
      <c r="K2602" s="195" t="s">
        <v>21</v>
      </c>
      <c r="L2602" s="61"/>
      <c r="M2602" s="200" t="s">
        <v>21</v>
      </c>
      <c r="N2602" s="201" t="s">
        <v>42</v>
      </c>
      <c r="O2602" s="42"/>
      <c r="P2602" s="202">
        <f>O2602*H2602</f>
        <v>0</v>
      </c>
      <c r="Q2602" s="202">
        <v>0</v>
      </c>
      <c r="R2602" s="202">
        <f>Q2602*H2602</f>
        <v>0</v>
      </c>
      <c r="S2602" s="202">
        <v>0</v>
      </c>
      <c r="T2602" s="203">
        <f>S2602*H2602</f>
        <v>0</v>
      </c>
      <c r="AR2602" s="24" t="s">
        <v>161</v>
      </c>
      <c r="AT2602" s="24" t="s">
        <v>129</v>
      </c>
      <c r="AU2602" s="24" t="s">
        <v>134</v>
      </c>
      <c r="AY2602" s="24" t="s">
        <v>126</v>
      </c>
      <c r="BE2602" s="204">
        <f>IF(N2602="základní",J2602,0)</f>
        <v>0</v>
      </c>
      <c r="BF2602" s="204">
        <f>IF(N2602="snížená",J2602,0)</f>
        <v>0</v>
      </c>
      <c r="BG2602" s="204">
        <f>IF(N2602="zákl. přenesená",J2602,0)</f>
        <v>0</v>
      </c>
      <c r="BH2602" s="204">
        <f>IF(N2602="sníž. přenesená",J2602,0)</f>
        <v>0</v>
      </c>
      <c r="BI2602" s="204">
        <f>IF(N2602="nulová",J2602,0)</f>
        <v>0</v>
      </c>
      <c r="BJ2602" s="24" t="s">
        <v>134</v>
      </c>
      <c r="BK2602" s="204">
        <f>ROUND(I2602*H2602,2)</f>
        <v>0</v>
      </c>
      <c r="BL2602" s="24" t="s">
        <v>161</v>
      </c>
      <c r="BM2602" s="24" t="s">
        <v>2983</v>
      </c>
    </row>
    <row r="2603" spans="2:65" s="1" customFormat="1" ht="13.5">
      <c r="B2603" s="41"/>
      <c r="C2603" s="63"/>
      <c r="D2603" s="205" t="s">
        <v>135</v>
      </c>
      <c r="E2603" s="63"/>
      <c r="F2603" s="206" t="s">
        <v>4183</v>
      </c>
      <c r="G2603" s="63"/>
      <c r="H2603" s="63"/>
      <c r="I2603" s="163"/>
      <c r="J2603" s="63"/>
      <c r="K2603" s="63"/>
      <c r="L2603" s="61"/>
      <c r="M2603" s="207"/>
      <c r="N2603" s="42"/>
      <c r="O2603" s="42"/>
      <c r="P2603" s="42"/>
      <c r="Q2603" s="42"/>
      <c r="R2603" s="42"/>
      <c r="S2603" s="42"/>
      <c r="T2603" s="78"/>
      <c r="AT2603" s="24" t="s">
        <v>135</v>
      </c>
      <c r="AU2603" s="24" t="s">
        <v>134</v>
      </c>
    </row>
    <row r="2604" spans="2:65" s="1" customFormat="1" ht="22.5" customHeight="1">
      <c r="B2604" s="41"/>
      <c r="C2604" s="251" t="s">
        <v>2992</v>
      </c>
      <c r="D2604" s="251" t="s">
        <v>391</v>
      </c>
      <c r="E2604" s="252" t="s">
        <v>8084</v>
      </c>
      <c r="F2604" s="253" t="s">
        <v>8085</v>
      </c>
      <c r="G2604" s="254" t="s">
        <v>489</v>
      </c>
      <c r="H2604" s="255">
        <v>1</v>
      </c>
      <c r="I2604" s="256"/>
      <c r="J2604" s="257">
        <f>ROUND(I2604*H2604,2)</f>
        <v>0</v>
      </c>
      <c r="K2604" s="253" t="s">
        <v>160</v>
      </c>
      <c r="L2604" s="258"/>
      <c r="M2604" s="259" t="s">
        <v>21</v>
      </c>
      <c r="N2604" s="260" t="s">
        <v>42</v>
      </c>
      <c r="O2604" s="42"/>
      <c r="P2604" s="202">
        <f>O2604*H2604</f>
        <v>0</v>
      </c>
      <c r="Q2604" s="202">
        <v>0</v>
      </c>
      <c r="R2604" s="202">
        <f>Q2604*H2604</f>
        <v>0</v>
      </c>
      <c r="S2604" s="202">
        <v>0</v>
      </c>
      <c r="T2604" s="203">
        <f>S2604*H2604</f>
        <v>0</v>
      </c>
      <c r="AR2604" s="24" t="s">
        <v>361</v>
      </c>
      <c r="AT2604" s="24" t="s">
        <v>391</v>
      </c>
      <c r="AU2604" s="24" t="s">
        <v>134</v>
      </c>
      <c r="AY2604" s="24" t="s">
        <v>126</v>
      </c>
      <c r="BE2604" s="204">
        <f>IF(N2604="základní",J2604,0)</f>
        <v>0</v>
      </c>
      <c r="BF2604" s="204">
        <f>IF(N2604="snížená",J2604,0)</f>
        <v>0</v>
      </c>
      <c r="BG2604" s="204">
        <f>IF(N2604="zákl. přenesená",J2604,0)</f>
        <v>0</v>
      </c>
      <c r="BH2604" s="204">
        <f>IF(N2604="sníž. přenesená",J2604,0)</f>
        <v>0</v>
      </c>
      <c r="BI2604" s="204">
        <f>IF(N2604="nulová",J2604,0)</f>
        <v>0</v>
      </c>
      <c r="BJ2604" s="24" t="s">
        <v>134</v>
      </c>
      <c r="BK2604" s="204">
        <f>ROUND(I2604*H2604,2)</f>
        <v>0</v>
      </c>
      <c r="BL2604" s="24" t="s">
        <v>161</v>
      </c>
      <c r="BM2604" s="24" t="s">
        <v>2995</v>
      </c>
    </row>
    <row r="2605" spans="2:65" s="1" customFormat="1" ht="13.5">
      <c r="B2605" s="41"/>
      <c r="C2605" s="63"/>
      <c r="D2605" s="208" t="s">
        <v>135</v>
      </c>
      <c r="E2605" s="63"/>
      <c r="F2605" s="209" t="s">
        <v>8085</v>
      </c>
      <c r="G2605" s="63"/>
      <c r="H2605" s="63"/>
      <c r="I2605" s="163"/>
      <c r="J2605" s="63"/>
      <c r="K2605" s="63"/>
      <c r="L2605" s="61"/>
      <c r="M2605" s="207"/>
      <c r="N2605" s="42"/>
      <c r="O2605" s="42"/>
      <c r="P2605" s="42"/>
      <c r="Q2605" s="42"/>
      <c r="R2605" s="42"/>
      <c r="S2605" s="42"/>
      <c r="T2605" s="78"/>
      <c r="AT2605" s="24" t="s">
        <v>135</v>
      </c>
      <c r="AU2605" s="24" t="s">
        <v>134</v>
      </c>
    </row>
    <row r="2606" spans="2:65" s="11" customFormat="1" ht="13.5">
      <c r="B2606" s="210"/>
      <c r="C2606" s="211"/>
      <c r="D2606" s="208" t="s">
        <v>171</v>
      </c>
      <c r="E2606" s="212" t="s">
        <v>21</v>
      </c>
      <c r="F2606" s="213" t="s">
        <v>8086</v>
      </c>
      <c r="G2606" s="211"/>
      <c r="H2606" s="214">
        <v>1</v>
      </c>
      <c r="I2606" s="215"/>
      <c r="J2606" s="211"/>
      <c r="K2606" s="211"/>
      <c r="L2606" s="216"/>
      <c r="M2606" s="217"/>
      <c r="N2606" s="218"/>
      <c r="O2606" s="218"/>
      <c r="P2606" s="218"/>
      <c r="Q2606" s="218"/>
      <c r="R2606" s="218"/>
      <c r="S2606" s="218"/>
      <c r="T2606" s="219"/>
      <c r="AT2606" s="220" t="s">
        <v>171</v>
      </c>
      <c r="AU2606" s="220" t="s">
        <v>134</v>
      </c>
      <c r="AV2606" s="11" t="s">
        <v>134</v>
      </c>
      <c r="AW2606" s="11" t="s">
        <v>33</v>
      </c>
      <c r="AX2606" s="11" t="s">
        <v>70</v>
      </c>
      <c r="AY2606" s="220" t="s">
        <v>126</v>
      </c>
    </row>
    <row r="2607" spans="2:65" s="12" customFormat="1" ht="13.5">
      <c r="B2607" s="221"/>
      <c r="C2607" s="222"/>
      <c r="D2607" s="205" t="s">
        <v>171</v>
      </c>
      <c r="E2607" s="248" t="s">
        <v>21</v>
      </c>
      <c r="F2607" s="249" t="s">
        <v>174</v>
      </c>
      <c r="G2607" s="222"/>
      <c r="H2607" s="250">
        <v>1</v>
      </c>
      <c r="I2607" s="226"/>
      <c r="J2607" s="222"/>
      <c r="K2607" s="222"/>
      <c r="L2607" s="227"/>
      <c r="M2607" s="228"/>
      <c r="N2607" s="229"/>
      <c r="O2607" s="229"/>
      <c r="P2607" s="229"/>
      <c r="Q2607" s="229"/>
      <c r="R2607" s="229"/>
      <c r="S2607" s="229"/>
      <c r="T2607" s="230"/>
      <c r="AT2607" s="231" t="s">
        <v>171</v>
      </c>
      <c r="AU2607" s="231" t="s">
        <v>134</v>
      </c>
      <c r="AV2607" s="12" t="s">
        <v>133</v>
      </c>
      <c r="AW2607" s="12" t="s">
        <v>33</v>
      </c>
      <c r="AX2607" s="12" t="s">
        <v>78</v>
      </c>
      <c r="AY2607" s="231" t="s">
        <v>126</v>
      </c>
    </row>
    <row r="2608" spans="2:65" s="1" customFormat="1" ht="22.5" customHeight="1">
      <c r="B2608" s="41"/>
      <c r="C2608" s="251" t="s">
        <v>1879</v>
      </c>
      <c r="D2608" s="251" t="s">
        <v>391</v>
      </c>
      <c r="E2608" s="252" t="s">
        <v>8087</v>
      </c>
      <c r="F2608" s="253" t="s">
        <v>8088</v>
      </c>
      <c r="G2608" s="254" t="s">
        <v>489</v>
      </c>
      <c r="H2608" s="255">
        <v>3</v>
      </c>
      <c r="I2608" s="256"/>
      <c r="J2608" s="257">
        <f>ROUND(I2608*H2608,2)</f>
        <v>0</v>
      </c>
      <c r="K2608" s="253" t="s">
        <v>160</v>
      </c>
      <c r="L2608" s="258"/>
      <c r="M2608" s="259" t="s">
        <v>21</v>
      </c>
      <c r="N2608" s="260" t="s">
        <v>42</v>
      </c>
      <c r="O2608" s="42"/>
      <c r="P2608" s="202">
        <f>O2608*H2608</f>
        <v>0</v>
      </c>
      <c r="Q2608" s="202">
        <v>0</v>
      </c>
      <c r="R2608" s="202">
        <f>Q2608*H2608</f>
        <v>0</v>
      </c>
      <c r="S2608" s="202">
        <v>0</v>
      </c>
      <c r="T2608" s="203">
        <f>S2608*H2608</f>
        <v>0</v>
      </c>
      <c r="AR2608" s="24" t="s">
        <v>361</v>
      </c>
      <c r="AT2608" s="24" t="s">
        <v>391</v>
      </c>
      <c r="AU2608" s="24" t="s">
        <v>134</v>
      </c>
      <c r="AY2608" s="24" t="s">
        <v>126</v>
      </c>
      <c r="BE2608" s="204">
        <f>IF(N2608="základní",J2608,0)</f>
        <v>0</v>
      </c>
      <c r="BF2608" s="204">
        <f>IF(N2608="snížená",J2608,0)</f>
        <v>0</v>
      </c>
      <c r="BG2608" s="204">
        <f>IF(N2608="zákl. přenesená",J2608,0)</f>
        <v>0</v>
      </c>
      <c r="BH2608" s="204">
        <f>IF(N2608="sníž. přenesená",J2608,0)</f>
        <v>0</v>
      </c>
      <c r="BI2608" s="204">
        <f>IF(N2608="nulová",J2608,0)</f>
        <v>0</v>
      </c>
      <c r="BJ2608" s="24" t="s">
        <v>134</v>
      </c>
      <c r="BK2608" s="204">
        <f>ROUND(I2608*H2608,2)</f>
        <v>0</v>
      </c>
      <c r="BL2608" s="24" t="s">
        <v>161</v>
      </c>
      <c r="BM2608" s="24" t="s">
        <v>2999</v>
      </c>
    </row>
    <row r="2609" spans="2:65" s="1" customFormat="1" ht="13.5">
      <c r="B2609" s="41"/>
      <c r="C2609" s="63"/>
      <c r="D2609" s="208" t="s">
        <v>135</v>
      </c>
      <c r="E2609" s="63"/>
      <c r="F2609" s="209" t="s">
        <v>8088</v>
      </c>
      <c r="G2609" s="63"/>
      <c r="H2609" s="63"/>
      <c r="I2609" s="163"/>
      <c r="J2609" s="63"/>
      <c r="K2609" s="63"/>
      <c r="L2609" s="61"/>
      <c r="M2609" s="207"/>
      <c r="N2609" s="42"/>
      <c r="O2609" s="42"/>
      <c r="P2609" s="42"/>
      <c r="Q2609" s="42"/>
      <c r="R2609" s="42"/>
      <c r="S2609" s="42"/>
      <c r="T2609" s="78"/>
      <c r="AT2609" s="24" t="s">
        <v>135</v>
      </c>
      <c r="AU2609" s="24" t="s">
        <v>134</v>
      </c>
    </row>
    <row r="2610" spans="2:65" s="11" customFormat="1" ht="13.5">
      <c r="B2610" s="210"/>
      <c r="C2610" s="211"/>
      <c r="D2610" s="208" t="s">
        <v>171</v>
      </c>
      <c r="E2610" s="212" t="s">
        <v>21</v>
      </c>
      <c r="F2610" s="213" t="s">
        <v>8089</v>
      </c>
      <c r="G2610" s="211"/>
      <c r="H2610" s="214">
        <v>3</v>
      </c>
      <c r="I2610" s="215"/>
      <c r="J2610" s="211"/>
      <c r="K2610" s="211"/>
      <c r="L2610" s="216"/>
      <c r="M2610" s="217"/>
      <c r="N2610" s="218"/>
      <c r="O2610" s="218"/>
      <c r="P2610" s="218"/>
      <c r="Q2610" s="218"/>
      <c r="R2610" s="218"/>
      <c r="S2610" s="218"/>
      <c r="T2610" s="219"/>
      <c r="AT2610" s="220" t="s">
        <v>171</v>
      </c>
      <c r="AU2610" s="220" t="s">
        <v>134</v>
      </c>
      <c r="AV2610" s="11" t="s">
        <v>134</v>
      </c>
      <c r="AW2610" s="11" t="s">
        <v>33</v>
      </c>
      <c r="AX2610" s="11" t="s">
        <v>70</v>
      </c>
      <c r="AY2610" s="220" t="s">
        <v>126</v>
      </c>
    </row>
    <row r="2611" spans="2:65" s="12" customFormat="1" ht="13.5">
      <c r="B2611" s="221"/>
      <c r="C2611" s="222"/>
      <c r="D2611" s="205" t="s">
        <v>171</v>
      </c>
      <c r="E2611" s="248" t="s">
        <v>21</v>
      </c>
      <c r="F2611" s="249" t="s">
        <v>174</v>
      </c>
      <c r="G2611" s="222"/>
      <c r="H2611" s="250">
        <v>3</v>
      </c>
      <c r="I2611" s="226"/>
      <c r="J2611" s="222"/>
      <c r="K2611" s="222"/>
      <c r="L2611" s="227"/>
      <c r="M2611" s="228"/>
      <c r="N2611" s="229"/>
      <c r="O2611" s="229"/>
      <c r="P2611" s="229"/>
      <c r="Q2611" s="229"/>
      <c r="R2611" s="229"/>
      <c r="S2611" s="229"/>
      <c r="T2611" s="230"/>
      <c r="AT2611" s="231" t="s">
        <v>171</v>
      </c>
      <c r="AU2611" s="231" t="s">
        <v>134</v>
      </c>
      <c r="AV2611" s="12" t="s">
        <v>133</v>
      </c>
      <c r="AW2611" s="12" t="s">
        <v>33</v>
      </c>
      <c r="AX2611" s="12" t="s">
        <v>78</v>
      </c>
      <c r="AY2611" s="231" t="s">
        <v>126</v>
      </c>
    </row>
    <row r="2612" spans="2:65" s="1" customFormat="1" ht="22.5" customHeight="1">
      <c r="B2612" s="41"/>
      <c r="C2612" s="193" t="s">
        <v>3027</v>
      </c>
      <c r="D2612" s="193" t="s">
        <v>129</v>
      </c>
      <c r="E2612" s="194" t="s">
        <v>8090</v>
      </c>
      <c r="F2612" s="195" t="s">
        <v>8091</v>
      </c>
      <c r="G2612" s="196" t="s">
        <v>489</v>
      </c>
      <c r="H2612" s="197">
        <v>1</v>
      </c>
      <c r="I2612" s="198"/>
      <c r="J2612" s="199">
        <f>ROUND(I2612*H2612,2)</f>
        <v>0</v>
      </c>
      <c r="K2612" s="195" t="s">
        <v>160</v>
      </c>
      <c r="L2612" s="61"/>
      <c r="M2612" s="200" t="s">
        <v>21</v>
      </c>
      <c r="N2612" s="201" t="s">
        <v>42</v>
      </c>
      <c r="O2612" s="42"/>
      <c r="P2612" s="202">
        <f>O2612*H2612</f>
        <v>0</v>
      </c>
      <c r="Q2612" s="202">
        <v>0</v>
      </c>
      <c r="R2612" s="202">
        <f>Q2612*H2612</f>
        <v>0</v>
      </c>
      <c r="S2612" s="202">
        <v>0</v>
      </c>
      <c r="T2612" s="203">
        <f>S2612*H2612</f>
        <v>0</v>
      </c>
      <c r="AR2612" s="24" t="s">
        <v>161</v>
      </c>
      <c r="AT2612" s="24" t="s">
        <v>129</v>
      </c>
      <c r="AU2612" s="24" t="s">
        <v>134</v>
      </c>
      <c r="AY2612" s="24" t="s">
        <v>126</v>
      </c>
      <c r="BE2612" s="204">
        <f>IF(N2612="základní",J2612,0)</f>
        <v>0</v>
      </c>
      <c r="BF2612" s="204">
        <f>IF(N2612="snížená",J2612,0)</f>
        <v>0</v>
      </c>
      <c r="BG2612" s="204">
        <f>IF(N2612="zákl. přenesená",J2612,0)</f>
        <v>0</v>
      </c>
      <c r="BH2612" s="204">
        <f>IF(N2612="sníž. přenesená",J2612,0)</f>
        <v>0</v>
      </c>
      <c r="BI2612" s="204">
        <f>IF(N2612="nulová",J2612,0)</f>
        <v>0</v>
      </c>
      <c r="BJ2612" s="24" t="s">
        <v>134</v>
      </c>
      <c r="BK2612" s="204">
        <f>ROUND(I2612*H2612,2)</f>
        <v>0</v>
      </c>
      <c r="BL2612" s="24" t="s">
        <v>161</v>
      </c>
      <c r="BM2612" s="24" t="s">
        <v>3030</v>
      </c>
    </row>
    <row r="2613" spans="2:65" s="1" customFormat="1" ht="13.5">
      <c r="B2613" s="41"/>
      <c r="C2613" s="63"/>
      <c r="D2613" s="208" t="s">
        <v>135</v>
      </c>
      <c r="E2613" s="63"/>
      <c r="F2613" s="209" t="s">
        <v>8092</v>
      </c>
      <c r="G2613" s="63"/>
      <c r="H2613" s="63"/>
      <c r="I2613" s="163"/>
      <c r="J2613" s="63"/>
      <c r="K2613" s="63"/>
      <c r="L2613" s="61"/>
      <c r="M2613" s="207"/>
      <c r="N2613" s="42"/>
      <c r="O2613" s="42"/>
      <c r="P2613" s="42"/>
      <c r="Q2613" s="42"/>
      <c r="R2613" s="42"/>
      <c r="S2613" s="42"/>
      <c r="T2613" s="78"/>
      <c r="AT2613" s="24" t="s">
        <v>135</v>
      </c>
      <c r="AU2613" s="24" t="s">
        <v>134</v>
      </c>
    </row>
    <row r="2614" spans="2:65" s="1" customFormat="1" ht="40.5">
      <c r="B2614" s="41"/>
      <c r="C2614" s="63"/>
      <c r="D2614" s="208" t="s">
        <v>299</v>
      </c>
      <c r="E2614" s="63"/>
      <c r="F2614" s="236" t="s">
        <v>8093</v>
      </c>
      <c r="G2614" s="63"/>
      <c r="H2614" s="63"/>
      <c r="I2614" s="163"/>
      <c r="J2614" s="63"/>
      <c r="K2614" s="63"/>
      <c r="L2614" s="61"/>
      <c r="M2614" s="207"/>
      <c r="N2614" s="42"/>
      <c r="O2614" s="42"/>
      <c r="P2614" s="42"/>
      <c r="Q2614" s="42"/>
      <c r="R2614" s="42"/>
      <c r="S2614" s="42"/>
      <c r="T2614" s="78"/>
      <c r="AT2614" s="24" t="s">
        <v>299</v>
      </c>
      <c r="AU2614" s="24" t="s">
        <v>134</v>
      </c>
    </row>
    <row r="2615" spans="2:65" s="11" customFormat="1" ht="13.5">
      <c r="B2615" s="210"/>
      <c r="C2615" s="211"/>
      <c r="D2615" s="208" t="s">
        <v>171</v>
      </c>
      <c r="E2615" s="212" t="s">
        <v>21</v>
      </c>
      <c r="F2615" s="213" t="s">
        <v>8094</v>
      </c>
      <c r="G2615" s="211"/>
      <c r="H2615" s="214">
        <v>1</v>
      </c>
      <c r="I2615" s="215"/>
      <c r="J2615" s="211"/>
      <c r="K2615" s="211"/>
      <c r="L2615" s="216"/>
      <c r="M2615" s="217"/>
      <c r="N2615" s="218"/>
      <c r="O2615" s="218"/>
      <c r="P2615" s="218"/>
      <c r="Q2615" s="218"/>
      <c r="R2615" s="218"/>
      <c r="S2615" s="218"/>
      <c r="T2615" s="219"/>
      <c r="AT2615" s="220" t="s">
        <v>171</v>
      </c>
      <c r="AU2615" s="220" t="s">
        <v>134</v>
      </c>
      <c r="AV2615" s="11" t="s">
        <v>134</v>
      </c>
      <c r="AW2615" s="11" t="s">
        <v>33</v>
      </c>
      <c r="AX2615" s="11" t="s">
        <v>70</v>
      </c>
      <c r="AY2615" s="220" t="s">
        <v>126</v>
      </c>
    </row>
    <row r="2616" spans="2:65" s="12" customFormat="1" ht="13.5">
      <c r="B2616" s="221"/>
      <c r="C2616" s="222"/>
      <c r="D2616" s="205" t="s">
        <v>171</v>
      </c>
      <c r="E2616" s="248" t="s">
        <v>21</v>
      </c>
      <c r="F2616" s="249" t="s">
        <v>174</v>
      </c>
      <c r="G2616" s="222"/>
      <c r="H2616" s="250">
        <v>1</v>
      </c>
      <c r="I2616" s="226"/>
      <c r="J2616" s="222"/>
      <c r="K2616" s="222"/>
      <c r="L2616" s="227"/>
      <c r="M2616" s="228"/>
      <c r="N2616" s="229"/>
      <c r="O2616" s="229"/>
      <c r="P2616" s="229"/>
      <c r="Q2616" s="229"/>
      <c r="R2616" s="229"/>
      <c r="S2616" s="229"/>
      <c r="T2616" s="230"/>
      <c r="AT2616" s="231" t="s">
        <v>171</v>
      </c>
      <c r="AU2616" s="231" t="s">
        <v>134</v>
      </c>
      <c r="AV2616" s="12" t="s">
        <v>133</v>
      </c>
      <c r="AW2616" s="12" t="s">
        <v>33</v>
      </c>
      <c r="AX2616" s="12" t="s">
        <v>78</v>
      </c>
      <c r="AY2616" s="231" t="s">
        <v>126</v>
      </c>
    </row>
    <row r="2617" spans="2:65" s="1" customFormat="1" ht="31.5" customHeight="1">
      <c r="B2617" s="41"/>
      <c r="C2617" s="251" t="s">
        <v>1884</v>
      </c>
      <c r="D2617" s="251" t="s">
        <v>391</v>
      </c>
      <c r="E2617" s="252" t="s">
        <v>8095</v>
      </c>
      <c r="F2617" s="253" t="s">
        <v>8096</v>
      </c>
      <c r="G2617" s="254" t="s">
        <v>489</v>
      </c>
      <c r="H2617" s="255">
        <v>1</v>
      </c>
      <c r="I2617" s="256"/>
      <c r="J2617" s="257">
        <f>ROUND(I2617*H2617,2)</f>
        <v>0</v>
      </c>
      <c r="K2617" s="253" t="s">
        <v>160</v>
      </c>
      <c r="L2617" s="258"/>
      <c r="M2617" s="259" t="s">
        <v>21</v>
      </c>
      <c r="N2617" s="260" t="s">
        <v>42</v>
      </c>
      <c r="O2617" s="42"/>
      <c r="P2617" s="202">
        <f>O2617*H2617</f>
        <v>0</v>
      </c>
      <c r="Q2617" s="202">
        <v>0</v>
      </c>
      <c r="R2617" s="202">
        <f>Q2617*H2617</f>
        <v>0</v>
      </c>
      <c r="S2617" s="202">
        <v>0</v>
      </c>
      <c r="T2617" s="203">
        <f>S2617*H2617</f>
        <v>0</v>
      </c>
      <c r="AR2617" s="24" t="s">
        <v>361</v>
      </c>
      <c r="AT2617" s="24" t="s">
        <v>391</v>
      </c>
      <c r="AU2617" s="24" t="s">
        <v>134</v>
      </c>
      <c r="AY2617" s="24" t="s">
        <v>126</v>
      </c>
      <c r="BE2617" s="204">
        <f>IF(N2617="základní",J2617,0)</f>
        <v>0</v>
      </c>
      <c r="BF2617" s="204">
        <f>IF(N2617="snížená",J2617,0)</f>
        <v>0</v>
      </c>
      <c r="BG2617" s="204">
        <f>IF(N2617="zákl. přenesená",J2617,0)</f>
        <v>0</v>
      </c>
      <c r="BH2617" s="204">
        <f>IF(N2617="sníž. přenesená",J2617,0)</f>
        <v>0</v>
      </c>
      <c r="BI2617" s="204">
        <f>IF(N2617="nulová",J2617,0)</f>
        <v>0</v>
      </c>
      <c r="BJ2617" s="24" t="s">
        <v>134</v>
      </c>
      <c r="BK2617" s="204">
        <f>ROUND(I2617*H2617,2)</f>
        <v>0</v>
      </c>
      <c r="BL2617" s="24" t="s">
        <v>161</v>
      </c>
      <c r="BM2617" s="24" t="s">
        <v>3034</v>
      </c>
    </row>
    <row r="2618" spans="2:65" s="1" customFormat="1" ht="27">
      <c r="B2618" s="41"/>
      <c r="C2618" s="63"/>
      <c r="D2618" s="205" t="s">
        <v>135</v>
      </c>
      <c r="E2618" s="63"/>
      <c r="F2618" s="206" t="s">
        <v>8096</v>
      </c>
      <c r="G2618" s="63"/>
      <c r="H2618" s="63"/>
      <c r="I2618" s="163"/>
      <c r="J2618" s="63"/>
      <c r="K2618" s="63"/>
      <c r="L2618" s="61"/>
      <c r="M2618" s="207"/>
      <c r="N2618" s="42"/>
      <c r="O2618" s="42"/>
      <c r="P2618" s="42"/>
      <c r="Q2618" s="42"/>
      <c r="R2618" s="42"/>
      <c r="S2618" s="42"/>
      <c r="T2618" s="78"/>
      <c r="AT2618" s="24" t="s">
        <v>135</v>
      </c>
      <c r="AU2618" s="24" t="s">
        <v>134</v>
      </c>
    </row>
    <row r="2619" spans="2:65" s="1" customFormat="1" ht="22.5" customHeight="1">
      <c r="B2619" s="41"/>
      <c r="C2619" s="193" t="s">
        <v>3095</v>
      </c>
      <c r="D2619" s="193" t="s">
        <v>129</v>
      </c>
      <c r="E2619" s="194" t="s">
        <v>4190</v>
      </c>
      <c r="F2619" s="195" t="s">
        <v>4191</v>
      </c>
      <c r="G2619" s="196" t="s">
        <v>380</v>
      </c>
      <c r="H2619" s="197">
        <v>0.217</v>
      </c>
      <c r="I2619" s="198"/>
      <c r="J2619" s="199">
        <f>ROUND(I2619*H2619,2)</f>
        <v>0</v>
      </c>
      <c r="K2619" s="195" t="s">
        <v>160</v>
      </c>
      <c r="L2619" s="61"/>
      <c r="M2619" s="200" t="s">
        <v>21</v>
      </c>
      <c r="N2619" s="201" t="s">
        <v>42</v>
      </c>
      <c r="O2619" s="42"/>
      <c r="P2619" s="202">
        <f>O2619*H2619</f>
        <v>0</v>
      </c>
      <c r="Q2619" s="202">
        <v>0</v>
      </c>
      <c r="R2619" s="202">
        <f>Q2619*H2619</f>
        <v>0</v>
      </c>
      <c r="S2619" s="202">
        <v>0</v>
      </c>
      <c r="T2619" s="203">
        <f>S2619*H2619</f>
        <v>0</v>
      </c>
      <c r="AR2619" s="24" t="s">
        <v>161</v>
      </c>
      <c r="AT2619" s="24" t="s">
        <v>129</v>
      </c>
      <c r="AU2619" s="24" t="s">
        <v>134</v>
      </c>
      <c r="AY2619" s="24" t="s">
        <v>126</v>
      </c>
      <c r="BE2619" s="204">
        <f>IF(N2619="základní",J2619,0)</f>
        <v>0</v>
      </c>
      <c r="BF2619" s="204">
        <f>IF(N2619="snížená",J2619,0)</f>
        <v>0</v>
      </c>
      <c r="BG2619" s="204">
        <f>IF(N2619="zákl. přenesená",J2619,0)</f>
        <v>0</v>
      </c>
      <c r="BH2619" s="204">
        <f>IF(N2619="sníž. přenesená",J2619,0)</f>
        <v>0</v>
      </c>
      <c r="BI2619" s="204">
        <f>IF(N2619="nulová",J2619,0)</f>
        <v>0</v>
      </c>
      <c r="BJ2619" s="24" t="s">
        <v>134</v>
      </c>
      <c r="BK2619" s="204">
        <f>ROUND(I2619*H2619,2)</f>
        <v>0</v>
      </c>
      <c r="BL2619" s="24" t="s">
        <v>161</v>
      </c>
      <c r="BM2619" s="24" t="s">
        <v>3098</v>
      </c>
    </row>
    <row r="2620" spans="2:65" s="1" customFormat="1" ht="27">
      <c r="B2620" s="41"/>
      <c r="C2620" s="63"/>
      <c r="D2620" s="208" t="s">
        <v>135</v>
      </c>
      <c r="E2620" s="63"/>
      <c r="F2620" s="209" t="s">
        <v>4193</v>
      </c>
      <c r="G2620" s="63"/>
      <c r="H2620" s="63"/>
      <c r="I2620" s="163"/>
      <c r="J2620" s="63"/>
      <c r="K2620" s="63"/>
      <c r="L2620" s="61"/>
      <c r="M2620" s="207"/>
      <c r="N2620" s="42"/>
      <c r="O2620" s="42"/>
      <c r="P2620" s="42"/>
      <c r="Q2620" s="42"/>
      <c r="R2620" s="42"/>
      <c r="S2620" s="42"/>
      <c r="T2620" s="78"/>
      <c r="AT2620" s="24" t="s">
        <v>135</v>
      </c>
      <c r="AU2620" s="24" t="s">
        <v>134</v>
      </c>
    </row>
    <row r="2621" spans="2:65" s="1" customFormat="1" ht="121.5">
      <c r="B2621" s="41"/>
      <c r="C2621" s="63"/>
      <c r="D2621" s="208" t="s">
        <v>299</v>
      </c>
      <c r="E2621" s="63"/>
      <c r="F2621" s="236" t="s">
        <v>4194</v>
      </c>
      <c r="G2621" s="63"/>
      <c r="H2621" s="63"/>
      <c r="I2621" s="163"/>
      <c r="J2621" s="63"/>
      <c r="K2621" s="63"/>
      <c r="L2621" s="61"/>
      <c r="M2621" s="207"/>
      <c r="N2621" s="42"/>
      <c r="O2621" s="42"/>
      <c r="P2621" s="42"/>
      <c r="Q2621" s="42"/>
      <c r="R2621" s="42"/>
      <c r="S2621" s="42"/>
      <c r="T2621" s="78"/>
      <c r="AT2621" s="24" t="s">
        <v>299</v>
      </c>
      <c r="AU2621" s="24" t="s">
        <v>134</v>
      </c>
    </row>
    <row r="2622" spans="2:65" s="10" customFormat="1" ht="29.85" customHeight="1">
      <c r="B2622" s="176"/>
      <c r="C2622" s="177"/>
      <c r="D2622" s="190" t="s">
        <v>69</v>
      </c>
      <c r="E2622" s="191" t="s">
        <v>4195</v>
      </c>
      <c r="F2622" s="191" t="s">
        <v>4196</v>
      </c>
      <c r="G2622" s="177"/>
      <c r="H2622" s="177"/>
      <c r="I2622" s="180"/>
      <c r="J2622" s="192">
        <f>BK2622</f>
        <v>0</v>
      </c>
      <c r="K2622" s="177"/>
      <c r="L2622" s="182"/>
      <c r="M2622" s="183"/>
      <c r="N2622" s="184"/>
      <c r="O2622" s="184"/>
      <c r="P2622" s="185">
        <f>SUM(P2623:P2655)</f>
        <v>0</v>
      </c>
      <c r="Q2622" s="184"/>
      <c r="R2622" s="185">
        <f>SUM(R2623:R2655)</f>
        <v>0</v>
      </c>
      <c r="S2622" s="184"/>
      <c r="T2622" s="186">
        <f>SUM(T2623:T2655)</f>
        <v>0</v>
      </c>
      <c r="AR2622" s="187" t="s">
        <v>134</v>
      </c>
      <c r="AT2622" s="188" t="s">
        <v>69</v>
      </c>
      <c r="AU2622" s="188" t="s">
        <v>78</v>
      </c>
      <c r="AY2622" s="187" t="s">
        <v>126</v>
      </c>
      <c r="BK2622" s="189">
        <f>SUM(BK2623:BK2655)</f>
        <v>0</v>
      </c>
    </row>
    <row r="2623" spans="2:65" s="1" customFormat="1" ht="22.5" customHeight="1">
      <c r="B2623" s="41"/>
      <c r="C2623" s="193" t="s">
        <v>1887</v>
      </c>
      <c r="D2623" s="193" t="s">
        <v>129</v>
      </c>
      <c r="E2623" s="194" t="s">
        <v>8097</v>
      </c>
      <c r="F2623" s="195" t="s">
        <v>8098</v>
      </c>
      <c r="G2623" s="196" t="s">
        <v>169</v>
      </c>
      <c r="H2623" s="197">
        <v>56.6</v>
      </c>
      <c r="I2623" s="198"/>
      <c r="J2623" s="199">
        <f>ROUND(I2623*H2623,2)</f>
        <v>0</v>
      </c>
      <c r="K2623" s="195" t="s">
        <v>160</v>
      </c>
      <c r="L2623" s="61"/>
      <c r="M2623" s="200" t="s">
        <v>21</v>
      </c>
      <c r="N2623" s="201" t="s">
        <v>42</v>
      </c>
      <c r="O2623" s="42"/>
      <c r="P2623" s="202">
        <f>O2623*H2623</f>
        <v>0</v>
      </c>
      <c r="Q2623" s="202">
        <v>0</v>
      </c>
      <c r="R2623" s="202">
        <f>Q2623*H2623</f>
        <v>0</v>
      </c>
      <c r="S2623" s="202">
        <v>0</v>
      </c>
      <c r="T2623" s="203">
        <f>S2623*H2623</f>
        <v>0</v>
      </c>
      <c r="AR2623" s="24" t="s">
        <v>161</v>
      </c>
      <c r="AT2623" s="24" t="s">
        <v>129</v>
      </c>
      <c r="AU2623" s="24" t="s">
        <v>134</v>
      </c>
      <c r="AY2623" s="24" t="s">
        <v>126</v>
      </c>
      <c r="BE2623" s="204">
        <f>IF(N2623="základní",J2623,0)</f>
        <v>0</v>
      </c>
      <c r="BF2623" s="204">
        <f>IF(N2623="snížená",J2623,0)</f>
        <v>0</v>
      </c>
      <c r="BG2623" s="204">
        <f>IF(N2623="zákl. přenesená",J2623,0)</f>
        <v>0</v>
      </c>
      <c r="BH2623" s="204">
        <f>IF(N2623="sníž. přenesená",J2623,0)</f>
        <v>0</v>
      </c>
      <c r="BI2623" s="204">
        <f>IF(N2623="nulová",J2623,0)</f>
        <v>0</v>
      </c>
      <c r="BJ2623" s="24" t="s">
        <v>134</v>
      </c>
      <c r="BK2623" s="204">
        <f>ROUND(I2623*H2623,2)</f>
        <v>0</v>
      </c>
      <c r="BL2623" s="24" t="s">
        <v>161</v>
      </c>
      <c r="BM2623" s="24" t="s">
        <v>3102</v>
      </c>
    </row>
    <row r="2624" spans="2:65" s="1" customFormat="1" ht="13.5">
      <c r="B2624" s="41"/>
      <c r="C2624" s="63"/>
      <c r="D2624" s="208" t="s">
        <v>135</v>
      </c>
      <c r="E2624" s="63"/>
      <c r="F2624" s="209" t="s">
        <v>8098</v>
      </c>
      <c r="G2624" s="63"/>
      <c r="H2624" s="63"/>
      <c r="I2624" s="163"/>
      <c r="J2624" s="63"/>
      <c r="K2624" s="63"/>
      <c r="L2624" s="61"/>
      <c r="M2624" s="207"/>
      <c r="N2624" s="42"/>
      <c r="O2624" s="42"/>
      <c r="P2624" s="42"/>
      <c r="Q2624" s="42"/>
      <c r="R2624" s="42"/>
      <c r="S2624" s="42"/>
      <c r="T2624" s="78"/>
      <c r="AT2624" s="24" t="s">
        <v>135</v>
      </c>
      <c r="AU2624" s="24" t="s">
        <v>134</v>
      </c>
    </row>
    <row r="2625" spans="2:65" s="13" customFormat="1" ht="13.5">
      <c r="B2625" s="237"/>
      <c r="C2625" s="238"/>
      <c r="D2625" s="208" t="s">
        <v>171</v>
      </c>
      <c r="E2625" s="239" t="s">
        <v>21</v>
      </c>
      <c r="F2625" s="240" t="s">
        <v>6967</v>
      </c>
      <c r="G2625" s="238"/>
      <c r="H2625" s="241" t="s">
        <v>21</v>
      </c>
      <c r="I2625" s="242"/>
      <c r="J2625" s="238"/>
      <c r="K2625" s="238"/>
      <c r="L2625" s="243"/>
      <c r="M2625" s="244"/>
      <c r="N2625" s="245"/>
      <c r="O2625" s="245"/>
      <c r="P2625" s="245"/>
      <c r="Q2625" s="245"/>
      <c r="R2625" s="245"/>
      <c r="S2625" s="245"/>
      <c r="T2625" s="246"/>
      <c r="AT2625" s="247" t="s">
        <v>171</v>
      </c>
      <c r="AU2625" s="247" t="s">
        <v>134</v>
      </c>
      <c r="AV2625" s="13" t="s">
        <v>78</v>
      </c>
      <c r="AW2625" s="13" t="s">
        <v>33</v>
      </c>
      <c r="AX2625" s="13" t="s">
        <v>70</v>
      </c>
      <c r="AY2625" s="247" t="s">
        <v>126</v>
      </c>
    </row>
    <row r="2626" spans="2:65" s="11" customFormat="1" ht="13.5">
      <c r="B2626" s="210"/>
      <c r="C2626" s="211"/>
      <c r="D2626" s="208" t="s">
        <v>171</v>
      </c>
      <c r="E2626" s="212" t="s">
        <v>21</v>
      </c>
      <c r="F2626" s="213" t="s">
        <v>8099</v>
      </c>
      <c r="G2626" s="211"/>
      <c r="H2626" s="214">
        <v>23.2</v>
      </c>
      <c r="I2626" s="215"/>
      <c r="J2626" s="211"/>
      <c r="K2626" s="211"/>
      <c r="L2626" s="216"/>
      <c r="M2626" s="217"/>
      <c r="N2626" s="218"/>
      <c r="O2626" s="218"/>
      <c r="P2626" s="218"/>
      <c r="Q2626" s="218"/>
      <c r="R2626" s="218"/>
      <c r="S2626" s="218"/>
      <c r="T2626" s="219"/>
      <c r="AT2626" s="220" t="s">
        <v>171</v>
      </c>
      <c r="AU2626" s="220" t="s">
        <v>134</v>
      </c>
      <c r="AV2626" s="11" t="s">
        <v>134</v>
      </c>
      <c r="AW2626" s="11" t="s">
        <v>33</v>
      </c>
      <c r="AX2626" s="11" t="s">
        <v>70</v>
      </c>
      <c r="AY2626" s="220" t="s">
        <v>126</v>
      </c>
    </row>
    <row r="2627" spans="2:65" s="11" customFormat="1" ht="13.5">
      <c r="B2627" s="210"/>
      <c r="C2627" s="211"/>
      <c r="D2627" s="208" t="s">
        <v>171</v>
      </c>
      <c r="E2627" s="212" t="s">
        <v>21</v>
      </c>
      <c r="F2627" s="213" t="s">
        <v>8100</v>
      </c>
      <c r="G2627" s="211"/>
      <c r="H2627" s="214">
        <v>33.4</v>
      </c>
      <c r="I2627" s="215"/>
      <c r="J2627" s="211"/>
      <c r="K2627" s="211"/>
      <c r="L2627" s="216"/>
      <c r="M2627" s="217"/>
      <c r="N2627" s="218"/>
      <c r="O2627" s="218"/>
      <c r="P2627" s="218"/>
      <c r="Q2627" s="218"/>
      <c r="R2627" s="218"/>
      <c r="S2627" s="218"/>
      <c r="T2627" s="219"/>
      <c r="AT2627" s="220" t="s">
        <v>171</v>
      </c>
      <c r="AU2627" s="220" t="s">
        <v>134</v>
      </c>
      <c r="AV2627" s="11" t="s">
        <v>134</v>
      </c>
      <c r="AW2627" s="11" t="s">
        <v>33</v>
      </c>
      <c r="AX2627" s="11" t="s">
        <v>70</v>
      </c>
      <c r="AY2627" s="220" t="s">
        <v>126</v>
      </c>
    </row>
    <row r="2628" spans="2:65" s="12" customFormat="1" ht="13.5">
      <c r="B2628" s="221"/>
      <c r="C2628" s="222"/>
      <c r="D2628" s="205" t="s">
        <v>171</v>
      </c>
      <c r="E2628" s="248" t="s">
        <v>21</v>
      </c>
      <c r="F2628" s="249" t="s">
        <v>174</v>
      </c>
      <c r="G2628" s="222"/>
      <c r="H2628" s="250">
        <v>56.6</v>
      </c>
      <c r="I2628" s="226"/>
      <c r="J2628" s="222"/>
      <c r="K2628" s="222"/>
      <c r="L2628" s="227"/>
      <c r="M2628" s="228"/>
      <c r="N2628" s="229"/>
      <c r="O2628" s="229"/>
      <c r="P2628" s="229"/>
      <c r="Q2628" s="229"/>
      <c r="R2628" s="229"/>
      <c r="S2628" s="229"/>
      <c r="T2628" s="230"/>
      <c r="AT2628" s="231" t="s">
        <v>171</v>
      </c>
      <c r="AU2628" s="231" t="s">
        <v>134</v>
      </c>
      <c r="AV2628" s="12" t="s">
        <v>133</v>
      </c>
      <c r="AW2628" s="12" t="s">
        <v>33</v>
      </c>
      <c r="AX2628" s="12" t="s">
        <v>78</v>
      </c>
      <c r="AY2628" s="231" t="s">
        <v>126</v>
      </c>
    </row>
    <row r="2629" spans="2:65" s="1" customFormat="1" ht="22.5" customHeight="1">
      <c r="B2629" s="41"/>
      <c r="C2629" s="193" t="s">
        <v>3105</v>
      </c>
      <c r="D2629" s="193" t="s">
        <v>129</v>
      </c>
      <c r="E2629" s="194" t="s">
        <v>4215</v>
      </c>
      <c r="F2629" s="195" t="s">
        <v>4216</v>
      </c>
      <c r="G2629" s="196" t="s">
        <v>169</v>
      </c>
      <c r="H2629" s="197">
        <v>27.42</v>
      </c>
      <c r="I2629" s="198"/>
      <c r="J2629" s="199">
        <f>ROUND(I2629*H2629,2)</f>
        <v>0</v>
      </c>
      <c r="K2629" s="195" t="s">
        <v>160</v>
      </c>
      <c r="L2629" s="61"/>
      <c r="M2629" s="200" t="s">
        <v>21</v>
      </c>
      <c r="N2629" s="201" t="s">
        <v>42</v>
      </c>
      <c r="O2629" s="42"/>
      <c r="P2629" s="202">
        <f>O2629*H2629</f>
        <v>0</v>
      </c>
      <c r="Q2629" s="202">
        <v>0</v>
      </c>
      <c r="R2629" s="202">
        <f>Q2629*H2629</f>
        <v>0</v>
      </c>
      <c r="S2629" s="202">
        <v>0</v>
      </c>
      <c r="T2629" s="203">
        <f>S2629*H2629</f>
        <v>0</v>
      </c>
      <c r="AR2629" s="24" t="s">
        <v>161</v>
      </c>
      <c r="AT2629" s="24" t="s">
        <v>129</v>
      </c>
      <c r="AU2629" s="24" t="s">
        <v>134</v>
      </c>
      <c r="AY2629" s="24" t="s">
        <v>126</v>
      </c>
      <c r="BE2629" s="204">
        <f>IF(N2629="základní",J2629,0)</f>
        <v>0</v>
      </c>
      <c r="BF2629" s="204">
        <f>IF(N2629="snížená",J2629,0)</f>
        <v>0</v>
      </c>
      <c r="BG2629" s="204">
        <f>IF(N2629="zákl. přenesená",J2629,0)</f>
        <v>0</v>
      </c>
      <c r="BH2629" s="204">
        <f>IF(N2629="sníž. přenesená",J2629,0)</f>
        <v>0</v>
      </c>
      <c r="BI2629" s="204">
        <f>IF(N2629="nulová",J2629,0)</f>
        <v>0</v>
      </c>
      <c r="BJ2629" s="24" t="s">
        <v>134</v>
      </c>
      <c r="BK2629" s="204">
        <f>ROUND(I2629*H2629,2)</f>
        <v>0</v>
      </c>
      <c r="BL2629" s="24" t="s">
        <v>161</v>
      </c>
      <c r="BM2629" s="24" t="s">
        <v>3108</v>
      </c>
    </row>
    <row r="2630" spans="2:65" s="1" customFormat="1" ht="27">
      <c r="B2630" s="41"/>
      <c r="C2630" s="63"/>
      <c r="D2630" s="208" t="s">
        <v>135</v>
      </c>
      <c r="E2630" s="63"/>
      <c r="F2630" s="209" t="s">
        <v>4218</v>
      </c>
      <c r="G2630" s="63"/>
      <c r="H2630" s="63"/>
      <c r="I2630" s="163"/>
      <c r="J2630" s="63"/>
      <c r="K2630" s="63"/>
      <c r="L2630" s="61"/>
      <c r="M2630" s="207"/>
      <c r="N2630" s="42"/>
      <c r="O2630" s="42"/>
      <c r="P2630" s="42"/>
      <c r="Q2630" s="42"/>
      <c r="R2630" s="42"/>
      <c r="S2630" s="42"/>
      <c r="T2630" s="78"/>
      <c r="AT2630" s="24" t="s">
        <v>135</v>
      </c>
      <c r="AU2630" s="24" t="s">
        <v>134</v>
      </c>
    </row>
    <row r="2631" spans="2:65" s="11" customFormat="1" ht="13.5">
      <c r="B2631" s="210"/>
      <c r="C2631" s="211"/>
      <c r="D2631" s="208" t="s">
        <v>171</v>
      </c>
      <c r="E2631" s="212" t="s">
        <v>21</v>
      </c>
      <c r="F2631" s="213" t="s">
        <v>8101</v>
      </c>
      <c r="G2631" s="211"/>
      <c r="H2631" s="214">
        <v>13.06</v>
      </c>
      <c r="I2631" s="215"/>
      <c r="J2631" s="211"/>
      <c r="K2631" s="211"/>
      <c r="L2631" s="216"/>
      <c r="M2631" s="217"/>
      <c r="N2631" s="218"/>
      <c r="O2631" s="218"/>
      <c r="P2631" s="218"/>
      <c r="Q2631" s="218"/>
      <c r="R2631" s="218"/>
      <c r="S2631" s="218"/>
      <c r="T2631" s="219"/>
      <c r="AT2631" s="220" t="s">
        <v>171</v>
      </c>
      <c r="AU2631" s="220" t="s">
        <v>134</v>
      </c>
      <c r="AV2631" s="11" t="s">
        <v>134</v>
      </c>
      <c r="AW2631" s="11" t="s">
        <v>33</v>
      </c>
      <c r="AX2631" s="11" t="s">
        <v>70</v>
      </c>
      <c r="AY2631" s="220" t="s">
        <v>126</v>
      </c>
    </row>
    <row r="2632" spans="2:65" s="11" customFormat="1" ht="13.5">
      <c r="B2632" s="210"/>
      <c r="C2632" s="211"/>
      <c r="D2632" s="208" t="s">
        <v>171</v>
      </c>
      <c r="E2632" s="212" t="s">
        <v>21</v>
      </c>
      <c r="F2632" s="213" t="s">
        <v>8102</v>
      </c>
      <c r="G2632" s="211"/>
      <c r="H2632" s="214">
        <v>14.36</v>
      </c>
      <c r="I2632" s="215"/>
      <c r="J2632" s="211"/>
      <c r="K2632" s="211"/>
      <c r="L2632" s="216"/>
      <c r="M2632" s="217"/>
      <c r="N2632" s="218"/>
      <c r="O2632" s="218"/>
      <c r="P2632" s="218"/>
      <c r="Q2632" s="218"/>
      <c r="R2632" s="218"/>
      <c r="S2632" s="218"/>
      <c r="T2632" s="219"/>
      <c r="AT2632" s="220" t="s">
        <v>171</v>
      </c>
      <c r="AU2632" s="220" t="s">
        <v>134</v>
      </c>
      <c r="AV2632" s="11" t="s">
        <v>134</v>
      </c>
      <c r="AW2632" s="11" t="s">
        <v>33</v>
      </c>
      <c r="AX2632" s="11" t="s">
        <v>70</v>
      </c>
      <c r="AY2632" s="220" t="s">
        <v>126</v>
      </c>
    </row>
    <row r="2633" spans="2:65" s="12" customFormat="1" ht="13.5">
      <c r="B2633" s="221"/>
      <c r="C2633" s="222"/>
      <c r="D2633" s="205" t="s">
        <v>171</v>
      </c>
      <c r="E2633" s="248" t="s">
        <v>21</v>
      </c>
      <c r="F2633" s="249" t="s">
        <v>174</v>
      </c>
      <c r="G2633" s="222"/>
      <c r="H2633" s="250">
        <v>27.42</v>
      </c>
      <c r="I2633" s="226"/>
      <c r="J2633" s="222"/>
      <c r="K2633" s="222"/>
      <c r="L2633" s="227"/>
      <c r="M2633" s="228"/>
      <c r="N2633" s="229"/>
      <c r="O2633" s="229"/>
      <c r="P2633" s="229"/>
      <c r="Q2633" s="229"/>
      <c r="R2633" s="229"/>
      <c r="S2633" s="229"/>
      <c r="T2633" s="230"/>
      <c r="AT2633" s="231" t="s">
        <v>171</v>
      </c>
      <c r="AU2633" s="231" t="s">
        <v>134</v>
      </c>
      <c r="AV2633" s="12" t="s">
        <v>133</v>
      </c>
      <c r="AW2633" s="12" t="s">
        <v>33</v>
      </c>
      <c r="AX2633" s="12" t="s">
        <v>78</v>
      </c>
      <c r="AY2633" s="231" t="s">
        <v>126</v>
      </c>
    </row>
    <row r="2634" spans="2:65" s="1" customFormat="1" ht="31.5" customHeight="1">
      <c r="B2634" s="41"/>
      <c r="C2634" s="251" t="s">
        <v>1892</v>
      </c>
      <c r="D2634" s="251" t="s">
        <v>391</v>
      </c>
      <c r="E2634" s="252" t="s">
        <v>4220</v>
      </c>
      <c r="F2634" s="253" t="s">
        <v>8103</v>
      </c>
      <c r="G2634" s="254" t="s">
        <v>400</v>
      </c>
      <c r="H2634" s="255">
        <v>5.484</v>
      </c>
      <c r="I2634" s="256"/>
      <c r="J2634" s="257">
        <f>ROUND(I2634*H2634,2)</f>
        <v>0</v>
      </c>
      <c r="K2634" s="253" t="s">
        <v>21</v>
      </c>
      <c r="L2634" s="258"/>
      <c r="M2634" s="259" t="s">
        <v>21</v>
      </c>
      <c r="N2634" s="260" t="s">
        <v>42</v>
      </c>
      <c r="O2634" s="42"/>
      <c r="P2634" s="202">
        <f>O2634*H2634</f>
        <v>0</v>
      </c>
      <c r="Q2634" s="202">
        <v>0</v>
      </c>
      <c r="R2634" s="202">
        <f>Q2634*H2634</f>
        <v>0</v>
      </c>
      <c r="S2634" s="202">
        <v>0</v>
      </c>
      <c r="T2634" s="203">
        <f>S2634*H2634</f>
        <v>0</v>
      </c>
      <c r="AR2634" s="24" t="s">
        <v>361</v>
      </c>
      <c r="AT2634" s="24" t="s">
        <v>391</v>
      </c>
      <c r="AU2634" s="24" t="s">
        <v>134</v>
      </c>
      <c r="AY2634" s="24" t="s">
        <v>126</v>
      </c>
      <c r="BE2634" s="204">
        <f>IF(N2634="základní",J2634,0)</f>
        <v>0</v>
      </c>
      <c r="BF2634" s="204">
        <f>IF(N2634="snížená",J2634,0)</f>
        <v>0</v>
      </c>
      <c r="BG2634" s="204">
        <f>IF(N2634="zákl. přenesená",J2634,0)</f>
        <v>0</v>
      </c>
      <c r="BH2634" s="204">
        <f>IF(N2634="sníž. přenesená",J2634,0)</f>
        <v>0</v>
      </c>
      <c r="BI2634" s="204">
        <f>IF(N2634="nulová",J2634,0)</f>
        <v>0</v>
      </c>
      <c r="BJ2634" s="24" t="s">
        <v>134</v>
      </c>
      <c r="BK2634" s="204">
        <f>ROUND(I2634*H2634,2)</f>
        <v>0</v>
      </c>
      <c r="BL2634" s="24" t="s">
        <v>161</v>
      </c>
      <c r="BM2634" s="24" t="s">
        <v>3112</v>
      </c>
    </row>
    <row r="2635" spans="2:65" s="1" customFormat="1" ht="27">
      <c r="B2635" s="41"/>
      <c r="C2635" s="63"/>
      <c r="D2635" s="208" t="s">
        <v>135</v>
      </c>
      <c r="E2635" s="63"/>
      <c r="F2635" s="209" t="s">
        <v>8103</v>
      </c>
      <c r="G2635" s="63"/>
      <c r="H2635" s="63"/>
      <c r="I2635" s="163"/>
      <c r="J2635" s="63"/>
      <c r="K2635" s="63"/>
      <c r="L2635" s="61"/>
      <c r="M2635" s="207"/>
      <c r="N2635" s="42"/>
      <c r="O2635" s="42"/>
      <c r="P2635" s="42"/>
      <c r="Q2635" s="42"/>
      <c r="R2635" s="42"/>
      <c r="S2635" s="42"/>
      <c r="T2635" s="78"/>
      <c r="AT2635" s="24" t="s">
        <v>135</v>
      </c>
      <c r="AU2635" s="24" t="s">
        <v>134</v>
      </c>
    </row>
    <row r="2636" spans="2:65" s="11" customFormat="1" ht="13.5">
      <c r="B2636" s="210"/>
      <c r="C2636" s="211"/>
      <c r="D2636" s="208" t="s">
        <v>171</v>
      </c>
      <c r="E2636" s="212" t="s">
        <v>21</v>
      </c>
      <c r="F2636" s="213" t="s">
        <v>8104</v>
      </c>
      <c r="G2636" s="211"/>
      <c r="H2636" s="214">
        <v>5.484</v>
      </c>
      <c r="I2636" s="215"/>
      <c r="J2636" s="211"/>
      <c r="K2636" s="211"/>
      <c r="L2636" s="216"/>
      <c r="M2636" s="217"/>
      <c r="N2636" s="218"/>
      <c r="O2636" s="218"/>
      <c r="P2636" s="218"/>
      <c r="Q2636" s="218"/>
      <c r="R2636" s="218"/>
      <c r="S2636" s="218"/>
      <c r="T2636" s="219"/>
      <c r="AT2636" s="220" t="s">
        <v>171</v>
      </c>
      <c r="AU2636" s="220" t="s">
        <v>134</v>
      </c>
      <c r="AV2636" s="11" t="s">
        <v>134</v>
      </c>
      <c r="AW2636" s="11" t="s">
        <v>33</v>
      </c>
      <c r="AX2636" s="11" t="s">
        <v>70</v>
      </c>
      <c r="AY2636" s="220" t="s">
        <v>126</v>
      </c>
    </row>
    <row r="2637" spans="2:65" s="12" customFormat="1" ht="13.5">
      <c r="B2637" s="221"/>
      <c r="C2637" s="222"/>
      <c r="D2637" s="205" t="s">
        <v>171</v>
      </c>
      <c r="E2637" s="248" t="s">
        <v>21</v>
      </c>
      <c r="F2637" s="249" t="s">
        <v>174</v>
      </c>
      <c r="G2637" s="222"/>
      <c r="H2637" s="250">
        <v>5.484</v>
      </c>
      <c r="I2637" s="226"/>
      <c r="J2637" s="222"/>
      <c r="K2637" s="222"/>
      <c r="L2637" s="227"/>
      <c r="M2637" s="228"/>
      <c r="N2637" s="229"/>
      <c r="O2637" s="229"/>
      <c r="P2637" s="229"/>
      <c r="Q2637" s="229"/>
      <c r="R2637" s="229"/>
      <c r="S2637" s="229"/>
      <c r="T2637" s="230"/>
      <c r="AT2637" s="231" t="s">
        <v>171</v>
      </c>
      <c r="AU2637" s="231" t="s">
        <v>134</v>
      </c>
      <c r="AV2637" s="12" t="s">
        <v>133</v>
      </c>
      <c r="AW2637" s="12" t="s">
        <v>33</v>
      </c>
      <c r="AX2637" s="12" t="s">
        <v>78</v>
      </c>
      <c r="AY2637" s="231" t="s">
        <v>126</v>
      </c>
    </row>
    <row r="2638" spans="2:65" s="1" customFormat="1" ht="22.5" customHeight="1">
      <c r="B2638" s="41"/>
      <c r="C2638" s="193" t="s">
        <v>3114</v>
      </c>
      <c r="D2638" s="193" t="s">
        <v>129</v>
      </c>
      <c r="E2638" s="194" t="s">
        <v>4231</v>
      </c>
      <c r="F2638" s="195" t="s">
        <v>4232</v>
      </c>
      <c r="G2638" s="196" t="s">
        <v>400</v>
      </c>
      <c r="H2638" s="197">
        <v>47.93</v>
      </c>
      <c r="I2638" s="198"/>
      <c r="J2638" s="199">
        <f>ROUND(I2638*H2638,2)</f>
        <v>0</v>
      </c>
      <c r="K2638" s="195" t="s">
        <v>160</v>
      </c>
      <c r="L2638" s="61"/>
      <c r="M2638" s="200" t="s">
        <v>21</v>
      </c>
      <c r="N2638" s="201" t="s">
        <v>42</v>
      </c>
      <c r="O2638" s="42"/>
      <c r="P2638" s="202">
        <f>O2638*H2638</f>
        <v>0</v>
      </c>
      <c r="Q2638" s="202">
        <v>0</v>
      </c>
      <c r="R2638" s="202">
        <f>Q2638*H2638</f>
        <v>0</v>
      </c>
      <c r="S2638" s="202">
        <v>0</v>
      </c>
      <c r="T2638" s="203">
        <f>S2638*H2638</f>
        <v>0</v>
      </c>
      <c r="AR2638" s="24" t="s">
        <v>161</v>
      </c>
      <c r="AT2638" s="24" t="s">
        <v>129</v>
      </c>
      <c r="AU2638" s="24" t="s">
        <v>134</v>
      </c>
      <c r="AY2638" s="24" t="s">
        <v>126</v>
      </c>
      <c r="BE2638" s="204">
        <f>IF(N2638="základní",J2638,0)</f>
        <v>0</v>
      </c>
      <c r="BF2638" s="204">
        <f>IF(N2638="snížená",J2638,0)</f>
        <v>0</v>
      </c>
      <c r="BG2638" s="204">
        <f>IF(N2638="zákl. přenesená",J2638,0)</f>
        <v>0</v>
      </c>
      <c r="BH2638" s="204">
        <f>IF(N2638="sníž. přenesená",J2638,0)</f>
        <v>0</v>
      </c>
      <c r="BI2638" s="204">
        <f>IF(N2638="nulová",J2638,0)</f>
        <v>0</v>
      </c>
      <c r="BJ2638" s="24" t="s">
        <v>134</v>
      </c>
      <c r="BK2638" s="204">
        <f>ROUND(I2638*H2638,2)</f>
        <v>0</v>
      </c>
      <c r="BL2638" s="24" t="s">
        <v>161</v>
      </c>
      <c r="BM2638" s="24" t="s">
        <v>3117</v>
      </c>
    </row>
    <row r="2639" spans="2:65" s="1" customFormat="1" ht="27">
      <c r="B2639" s="41"/>
      <c r="C2639" s="63"/>
      <c r="D2639" s="205" t="s">
        <v>135</v>
      </c>
      <c r="E2639" s="63"/>
      <c r="F2639" s="206" t="s">
        <v>4234</v>
      </c>
      <c r="G2639" s="63"/>
      <c r="H2639" s="63"/>
      <c r="I2639" s="163"/>
      <c r="J2639" s="63"/>
      <c r="K2639" s="63"/>
      <c r="L2639" s="61"/>
      <c r="M2639" s="207"/>
      <c r="N2639" s="42"/>
      <c r="O2639" s="42"/>
      <c r="P2639" s="42"/>
      <c r="Q2639" s="42"/>
      <c r="R2639" s="42"/>
      <c r="S2639" s="42"/>
      <c r="T2639" s="78"/>
      <c r="AT2639" s="24" t="s">
        <v>135</v>
      </c>
      <c r="AU2639" s="24" t="s">
        <v>134</v>
      </c>
    </row>
    <row r="2640" spans="2:65" s="1" customFormat="1" ht="31.5" customHeight="1">
      <c r="B2640" s="41"/>
      <c r="C2640" s="251" t="s">
        <v>1899</v>
      </c>
      <c r="D2640" s="251" t="s">
        <v>391</v>
      </c>
      <c r="E2640" s="252" t="s">
        <v>4220</v>
      </c>
      <c r="F2640" s="253" t="s">
        <v>8103</v>
      </c>
      <c r="G2640" s="254" t="s">
        <v>400</v>
      </c>
      <c r="H2640" s="255">
        <v>52.722999999999999</v>
      </c>
      <c r="I2640" s="256"/>
      <c r="J2640" s="257">
        <f>ROUND(I2640*H2640,2)</f>
        <v>0</v>
      </c>
      <c r="K2640" s="253" t="s">
        <v>21</v>
      </c>
      <c r="L2640" s="258"/>
      <c r="M2640" s="259" t="s">
        <v>21</v>
      </c>
      <c r="N2640" s="260" t="s">
        <v>42</v>
      </c>
      <c r="O2640" s="42"/>
      <c r="P2640" s="202">
        <f>O2640*H2640</f>
        <v>0</v>
      </c>
      <c r="Q2640" s="202">
        <v>0</v>
      </c>
      <c r="R2640" s="202">
        <f>Q2640*H2640</f>
        <v>0</v>
      </c>
      <c r="S2640" s="202">
        <v>0</v>
      </c>
      <c r="T2640" s="203">
        <f>S2640*H2640</f>
        <v>0</v>
      </c>
      <c r="AR2640" s="24" t="s">
        <v>361</v>
      </c>
      <c r="AT2640" s="24" t="s">
        <v>391</v>
      </c>
      <c r="AU2640" s="24" t="s">
        <v>134</v>
      </c>
      <c r="AY2640" s="24" t="s">
        <v>126</v>
      </c>
      <c r="BE2640" s="204">
        <f>IF(N2640="základní",J2640,0)</f>
        <v>0</v>
      </c>
      <c r="BF2640" s="204">
        <f>IF(N2640="snížená",J2640,0)</f>
        <v>0</v>
      </c>
      <c r="BG2640" s="204">
        <f>IF(N2640="zákl. přenesená",J2640,0)</f>
        <v>0</v>
      </c>
      <c r="BH2640" s="204">
        <f>IF(N2640="sníž. přenesená",J2640,0)</f>
        <v>0</v>
      </c>
      <c r="BI2640" s="204">
        <f>IF(N2640="nulová",J2640,0)</f>
        <v>0</v>
      </c>
      <c r="BJ2640" s="24" t="s">
        <v>134</v>
      </c>
      <c r="BK2640" s="204">
        <f>ROUND(I2640*H2640,2)</f>
        <v>0</v>
      </c>
      <c r="BL2640" s="24" t="s">
        <v>161</v>
      </c>
      <c r="BM2640" s="24" t="s">
        <v>3122</v>
      </c>
    </row>
    <row r="2641" spans="2:65" s="1" customFormat="1" ht="27">
      <c r="B2641" s="41"/>
      <c r="C2641" s="63"/>
      <c r="D2641" s="208" t="s">
        <v>135</v>
      </c>
      <c r="E2641" s="63"/>
      <c r="F2641" s="209" t="s">
        <v>8103</v>
      </c>
      <c r="G2641" s="63"/>
      <c r="H2641" s="63"/>
      <c r="I2641" s="163"/>
      <c r="J2641" s="63"/>
      <c r="K2641" s="63"/>
      <c r="L2641" s="61"/>
      <c r="M2641" s="207"/>
      <c r="N2641" s="42"/>
      <c r="O2641" s="42"/>
      <c r="P2641" s="42"/>
      <c r="Q2641" s="42"/>
      <c r="R2641" s="42"/>
      <c r="S2641" s="42"/>
      <c r="T2641" s="78"/>
      <c r="AT2641" s="24" t="s">
        <v>135</v>
      </c>
      <c r="AU2641" s="24" t="s">
        <v>134</v>
      </c>
    </row>
    <row r="2642" spans="2:65" s="11" customFormat="1" ht="13.5">
      <c r="B2642" s="210"/>
      <c r="C2642" s="211"/>
      <c r="D2642" s="208" t="s">
        <v>171</v>
      </c>
      <c r="E2642" s="212" t="s">
        <v>21</v>
      </c>
      <c r="F2642" s="213" t="s">
        <v>8105</v>
      </c>
      <c r="G2642" s="211"/>
      <c r="H2642" s="214">
        <v>52.722999999999999</v>
      </c>
      <c r="I2642" s="215"/>
      <c r="J2642" s="211"/>
      <c r="K2642" s="211"/>
      <c r="L2642" s="216"/>
      <c r="M2642" s="217"/>
      <c r="N2642" s="218"/>
      <c r="O2642" s="218"/>
      <c r="P2642" s="218"/>
      <c r="Q2642" s="218"/>
      <c r="R2642" s="218"/>
      <c r="S2642" s="218"/>
      <c r="T2642" s="219"/>
      <c r="AT2642" s="220" t="s">
        <v>171</v>
      </c>
      <c r="AU2642" s="220" t="s">
        <v>134</v>
      </c>
      <c r="AV2642" s="11" t="s">
        <v>134</v>
      </c>
      <c r="AW2642" s="11" t="s">
        <v>33</v>
      </c>
      <c r="AX2642" s="11" t="s">
        <v>70</v>
      </c>
      <c r="AY2642" s="220" t="s">
        <v>126</v>
      </c>
    </row>
    <row r="2643" spans="2:65" s="12" customFormat="1" ht="13.5">
      <c r="B2643" s="221"/>
      <c r="C2643" s="222"/>
      <c r="D2643" s="205" t="s">
        <v>171</v>
      </c>
      <c r="E2643" s="248" t="s">
        <v>21</v>
      </c>
      <c r="F2643" s="249" t="s">
        <v>174</v>
      </c>
      <c r="G2643" s="222"/>
      <c r="H2643" s="250">
        <v>52.722999999999999</v>
      </c>
      <c r="I2643" s="226"/>
      <c r="J2643" s="222"/>
      <c r="K2643" s="222"/>
      <c r="L2643" s="227"/>
      <c r="M2643" s="228"/>
      <c r="N2643" s="229"/>
      <c r="O2643" s="229"/>
      <c r="P2643" s="229"/>
      <c r="Q2643" s="229"/>
      <c r="R2643" s="229"/>
      <c r="S2643" s="229"/>
      <c r="T2643" s="230"/>
      <c r="AT2643" s="231" t="s">
        <v>171</v>
      </c>
      <c r="AU2643" s="231" t="s">
        <v>134</v>
      </c>
      <c r="AV2643" s="12" t="s">
        <v>133</v>
      </c>
      <c r="AW2643" s="12" t="s">
        <v>33</v>
      </c>
      <c r="AX2643" s="12" t="s">
        <v>78</v>
      </c>
      <c r="AY2643" s="231" t="s">
        <v>126</v>
      </c>
    </row>
    <row r="2644" spans="2:65" s="1" customFormat="1" ht="22.5" customHeight="1">
      <c r="B2644" s="41"/>
      <c r="C2644" s="193" t="s">
        <v>3158</v>
      </c>
      <c r="D2644" s="193" t="s">
        <v>129</v>
      </c>
      <c r="E2644" s="194" t="s">
        <v>8106</v>
      </c>
      <c r="F2644" s="195" t="s">
        <v>8107</v>
      </c>
      <c r="G2644" s="196" t="s">
        <v>400</v>
      </c>
      <c r="H2644" s="197">
        <v>31.24</v>
      </c>
      <c r="I2644" s="198"/>
      <c r="J2644" s="199">
        <f>ROUND(I2644*H2644,2)</f>
        <v>0</v>
      </c>
      <c r="K2644" s="195" t="s">
        <v>160</v>
      </c>
      <c r="L2644" s="61"/>
      <c r="M2644" s="200" t="s">
        <v>21</v>
      </c>
      <c r="N2644" s="201" t="s">
        <v>42</v>
      </c>
      <c r="O2644" s="42"/>
      <c r="P2644" s="202">
        <f>O2644*H2644</f>
        <v>0</v>
      </c>
      <c r="Q2644" s="202">
        <v>0</v>
      </c>
      <c r="R2644" s="202">
        <f>Q2644*H2644</f>
        <v>0</v>
      </c>
      <c r="S2644" s="202">
        <v>0</v>
      </c>
      <c r="T2644" s="203">
        <f>S2644*H2644</f>
        <v>0</v>
      </c>
      <c r="AR2644" s="24" t="s">
        <v>161</v>
      </c>
      <c r="AT2644" s="24" t="s">
        <v>129</v>
      </c>
      <c r="AU2644" s="24" t="s">
        <v>134</v>
      </c>
      <c r="AY2644" s="24" t="s">
        <v>126</v>
      </c>
      <c r="BE2644" s="204">
        <f>IF(N2644="základní",J2644,0)</f>
        <v>0</v>
      </c>
      <c r="BF2644" s="204">
        <f>IF(N2644="snížená",J2644,0)</f>
        <v>0</v>
      </c>
      <c r="BG2644" s="204">
        <f>IF(N2644="zákl. přenesená",J2644,0)</f>
        <v>0</v>
      </c>
      <c r="BH2644" s="204">
        <f>IF(N2644="sníž. přenesená",J2644,0)</f>
        <v>0</v>
      </c>
      <c r="BI2644" s="204">
        <f>IF(N2644="nulová",J2644,0)</f>
        <v>0</v>
      </c>
      <c r="BJ2644" s="24" t="s">
        <v>134</v>
      </c>
      <c r="BK2644" s="204">
        <f>ROUND(I2644*H2644,2)</f>
        <v>0</v>
      </c>
      <c r="BL2644" s="24" t="s">
        <v>161</v>
      </c>
      <c r="BM2644" s="24" t="s">
        <v>3161</v>
      </c>
    </row>
    <row r="2645" spans="2:65" s="1" customFormat="1" ht="13.5">
      <c r="B2645" s="41"/>
      <c r="C2645" s="63"/>
      <c r="D2645" s="205" t="s">
        <v>135</v>
      </c>
      <c r="E2645" s="63"/>
      <c r="F2645" s="206" t="s">
        <v>8107</v>
      </c>
      <c r="G2645" s="63"/>
      <c r="H2645" s="63"/>
      <c r="I2645" s="163"/>
      <c r="J2645" s="63"/>
      <c r="K2645" s="63"/>
      <c r="L2645" s="61"/>
      <c r="M2645" s="207"/>
      <c r="N2645" s="42"/>
      <c r="O2645" s="42"/>
      <c r="P2645" s="42"/>
      <c r="Q2645" s="42"/>
      <c r="R2645" s="42"/>
      <c r="S2645" s="42"/>
      <c r="T2645" s="78"/>
      <c r="AT2645" s="24" t="s">
        <v>135</v>
      </c>
      <c r="AU2645" s="24" t="s">
        <v>134</v>
      </c>
    </row>
    <row r="2646" spans="2:65" s="1" customFormat="1" ht="22.5" customHeight="1">
      <c r="B2646" s="41"/>
      <c r="C2646" s="193" t="s">
        <v>1905</v>
      </c>
      <c r="D2646" s="193" t="s">
        <v>129</v>
      </c>
      <c r="E2646" s="194" t="s">
        <v>4257</v>
      </c>
      <c r="F2646" s="195" t="s">
        <v>4258</v>
      </c>
      <c r="G2646" s="196" t="s">
        <v>400</v>
      </c>
      <c r="H2646" s="197">
        <v>16.440000000000001</v>
      </c>
      <c r="I2646" s="198"/>
      <c r="J2646" s="199">
        <f>ROUND(I2646*H2646,2)</f>
        <v>0</v>
      </c>
      <c r="K2646" s="195" t="s">
        <v>21</v>
      </c>
      <c r="L2646" s="61"/>
      <c r="M2646" s="200" t="s">
        <v>21</v>
      </c>
      <c r="N2646" s="201" t="s">
        <v>42</v>
      </c>
      <c r="O2646" s="42"/>
      <c r="P2646" s="202">
        <f>O2646*H2646</f>
        <v>0</v>
      </c>
      <c r="Q2646" s="202">
        <v>0</v>
      </c>
      <c r="R2646" s="202">
        <f>Q2646*H2646</f>
        <v>0</v>
      </c>
      <c r="S2646" s="202">
        <v>0</v>
      </c>
      <c r="T2646" s="203">
        <f>S2646*H2646</f>
        <v>0</v>
      </c>
      <c r="AR2646" s="24" t="s">
        <v>161</v>
      </c>
      <c r="AT2646" s="24" t="s">
        <v>129</v>
      </c>
      <c r="AU2646" s="24" t="s">
        <v>134</v>
      </c>
      <c r="AY2646" s="24" t="s">
        <v>126</v>
      </c>
      <c r="BE2646" s="204">
        <f>IF(N2646="základní",J2646,0)</f>
        <v>0</v>
      </c>
      <c r="BF2646" s="204">
        <f>IF(N2646="snížená",J2646,0)</f>
        <v>0</v>
      </c>
      <c r="BG2646" s="204">
        <f>IF(N2646="zákl. přenesená",J2646,0)</f>
        <v>0</v>
      </c>
      <c r="BH2646" s="204">
        <f>IF(N2646="sníž. přenesená",J2646,0)</f>
        <v>0</v>
      </c>
      <c r="BI2646" s="204">
        <f>IF(N2646="nulová",J2646,0)</f>
        <v>0</v>
      </c>
      <c r="BJ2646" s="24" t="s">
        <v>134</v>
      </c>
      <c r="BK2646" s="204">
        <f>ROUND(I2646*H2646,2)</f>
        <v>0</v>
      </c>
      <c r="BL2646" s="24" t="s">
        <v>161</v>
      </c>
      <c r="BM2646" s="24" t="s">
        <v>3166</v>
      </c>
    </row>
    <row r="2647" spans="2:65" s="1" customFormat="1" ht="13.5">
      <c r="B2647" s="41"/>
      <c r="C2647" s="63"/>
      <c r="D2647" s="208" t="s">
        <v>135</v>
      </c>
      <c r="E2647" s="63"/>
      <c r="F2647" s="209" t="s">
        <v>4258</v>
      </c>
      <c r="G2647" s="63"/>
      <c r="H2647" s="63"/>
      <c r="I2647" s="163"/>
      <c r="J2647" s="63"/>
      <c r="K2647" s="63"/>
      <c r="L2647" s="61"/>
      <c r="M2647" s="207"/>
      <c r="N2647" s="42"/>
      <c r="O2647" s="42"/>
      <c r="P2647" s="42"/>
      <c r="Q2647" s="42"/>
      <c r="R2647" s="42"/>
      <c r="S2647" s="42"/>
      <c r="T2647" s="78"/>
      <c r="AT2647" s="24" t="s">
        <v>135</v>
      </c>
      <c r="AU2647" s="24" t="s">
        <v>134</v>
      </c>
    </row>
    <row r="2648" spans="2:65" s="11" customFormat="1" ht="13.5">
      <c r="B2648" s="210"/>
      <c r="C2648" s="211"/>
      <c r="D2648" s="208" t="s">
        <v>171</v>
      </c>
      <c r="E2648" s="212" t="s">
        <v>21</v>
      </c>
      <c r="F2648" s="213" t="s">
        <v>7475</v>
      </c>
      <c r="G2648" s="211"/>
      <c r="H2648" s="214">
        <v>7.44</v>
      </c>
      <c r="I2648" s="215"/>
      <c r="J2648" s="211"/>
      <c r="K2648" s="211"/>
      <c r="L2648" s="216"/>
      <c r="M2648" s="217"/>
      <c r="N2648" s="218"/>
      <c r="O2648" s="218"/>
      <c r="P2648" s="218"/>
      <c r="Q2648" s="218"/>
      <c r="R2648" s="218"/>
      <c r="S2648" s="218"/>
      <c r="T2648" s="219"/>
      <c r="AT2648" s="220" t="s">
        <v>171</v>
      </c>
      <c r="AU2648" s="220" t="s">
        <v>134</v>
      </c>
      <c r="AV2648" s="11" t="s">
        <v>134</v>
      </c>
      <c r="AW2648" s="11" t="s">
        <v>33</v>
      </c>
      <c r="AX2648" s="11" t="s">
        <v>70</v>
      </c>
      <c r="AY2648" s="220" t="s">
        <v>126</v>
      </c>
    </row>
    <row r="2649" spans="2:65" s="11" customFormat="1" ht="13.5">
      <c r="B2649" s="210"/>
      <c r="C2649" s="211"/>
      <c r="D2649" s="208" t="s">
        <v>171</v>
      </c>
      <c r="E2649" s="212" t="s">
        <v>21</v>
      </c>
      <c r="F2649" s="213" t="s">
        <v>8108</v>
      </c>
      <c r="G2649" s="211"/>
      <c r="H2649" s="214">
        <v>3</v>
      </c>
      <c r="I2649" s="215"/>
      <c r="J2649" s="211"/>
      <c r="K2649" s="211"/>
      <c r="L2649" s="216"/>
      <c r="M2649" s="217"/>
      <c r="N2649" s="218"/>
      <c r="O2649" s="218"/>
      <c r="P2649" s="218"/>
      <c r="Q2649" s="218"/>
      <c r="R2649" s="218"/>
      <c r="S2649" s="218"/>
      <c r="T2649" s="219"/>
      <c r="AT2649" s="220" t="s">
        <v>171</v>
      </c>
      <c r="AU2649" s="220" t="s">
        <v>134</v>
      </c>
      <c r="AV2649" s="11" t="s">
        <v>134</v>
      </c>
      <c r="AW2649" s="11" t="s">
        <v>33</v>
      </c>
      <c r="AX2649" s="11" t="s">
        <v>70</v>
      </c>
      <c r="AY2649" s="220" t="s">
        <v>126</v>
      </c>
    </row>
    <row r="2650" spans="2:65" s="11" customFormat="1" ht="13.5">
      <c r="B2650" s="210"/>
      <c r="C2650" s="211"/>
      <c r="D2650" s="208" t="s">
        <v>171</v>
      </c>
      <c r="E2650" s="212" t="s">
        <v>21</v>
      </c>
      <c r="F2650" s="213" t="s">
        <v>8109</v>
      </c>
      <c r="G2650" s="211"/>
      <c r="H2650" s="214">
        <v>3</v>
      </c>
      <c r="I2650" s="215"/>
      <c r="J2650" s="211"/>
      <c r="K2650" s="211"/>
      <c r="L2650" s="216"/>
      <c r="M2650" s="217"/>
      <c r="N2650" s="218"/>
      <c r="O2650" s="218"/>
      <c r="P2650" s="218"/>
      <c r="Q2650" s="218"/>
      <c r="R2650" s="218"/>
      <c r="S2650" s="218"/>
      <c r="T2650" s="219"/>
      <c r="AT2650" s="220" t="s">
        <v>171</v>
      </c>
      <c r="AU2650" s="220" t="s">
        <v>134</v>
      </c>
      <c r="AV2650" s="11" t="s">
        <v>134</v>
      </c>
      <c r="AW2650" s="11" t="s">
        <v>33</v>
      </c>
      <c r="AX2650" s="11" t="s">
        <v>70</v>
      </c>
      <c r="AY2650" s="220" t="s">
        <v>126</v>
      </c>
    </row>
    <row r="2651" spans="2:65" s="11" customFormat="1" ht="13.5">
      <c r="B2651" s="210"/>
      <c r="C2651" s="211"/>
      <c r="D2651" s="208" t="s">
        <v>171</v>
      </c>
      <c r="E2651" s="212" t="s">
        <v>21</v>
      </c>
      <c r="F2651" s="213" t="s">
        <v>8110</v>
      </c>
      <c r="G2651" s="211"/>
      <c r="H2651" s="214">
        <v>3</v>
      </c>
      <c r="I2651" s="215"/>
      <c r="J2651" s="211"/>
      <c r="K2651" s="211"/>
      <c r="L2651" s="216"/>
      <c r="M2651" s="217"/>
      <c r="N2651" s="218"/>
      <c r="O2651" s="218"/>
      <c r="P2651" s="218"/>
      <c r="Q2651" s="218"/>
      <c r="R2651" s="218"/>
      <c r="S2651" s="218"/>
      <c r="T2651" s="219"/>
      <c r="AT2651" s="220" t="s">
        <v>171</v>
      </c>
      <c r="AU2651" s="220" t="s">
        <v>134</v>
      </c>
      <c r="AV2651" s="11" t="s">
        <v>134</v>
      </c>
      <c r="AW2651" s="11" t="s">
        <v>33</v>
      </c>
      <c r="AX2651" s="11" t="s">
        <v>70</v>
      </c>
      <c r="AY2651" s="220" t="s">
        <v>126</v>
      </c>
    </row>
    <row r="2652" spans="2:65" s="12" customFormat="1" ht="13.5">
      <c r="B2652" s="221"/>
      <c r="C2652" s="222"/>
      <c r="D2652" s="205" t="s">
        <v>171</v>
      </c>
      <c r="E2652" s="248" t="s">
        <v>21</v>
      </c>
      <c r="F2652" s="249" t="s">
        <v>174</v>
      </c>
      <c r="G2652" s="222"/>
      <c r="H2652" s="250">
        <v>16.440000000000001</v>
      </c>
      <c r="I2652" s="226"/>
      <c r="J2652" s="222"/>
      <c r="K2652" s="222"/>
      <c r="L2652" s="227"/>
      <c r="M2652" s="228"/>
      <c r="N2652" s="229"/>
      <c r="O2652" s="229"/>
      <c r="P2652" s="229"/>
      <c r="Q2652" s="229"/>
      <c r="R2652" s="229"/>
      <c r="S2652" s="229"/>
      <c r="T2652" s="230"/>
      <c r="AT2652" s="231" t="s">
        <v>171</v>
      </c>
      <c r="AU2652" s="231" t="s">
        <v>134</v>
      </c>
      <c r="AV2652" s="12" t="s">
        <v>133</v>
      </c>
      <c r="AW2652" s="12" t="s">
        <v>33</v>
      </c>
      <c r="AX2652" s="12" t="s">
        <v>78</v>
      </c>
      <c r="AY2652" s="231" t="s">
        <v>126</v>
      </c>
    </row>
    <row r="2653" spans="2:65" s="1" customFormat="1" ht="22.5" customHeight="1">
      <c r="B2653" s="41"/>
      <c r="C2653" s="193" t="s">
        <v>3196</v>
      </c>
      <c r="D2653" s="193" t="s">
        <v>129</v>
      </c>
      <c r="E2653" s="194" t="s">
        <v>4269</v>
      </c>
      <c r="F2653" s="195" t="s">
        <v>4270</v>
      </c>
      <c r="G2653" s="196" t="s">
        <v>380</v>
      </c>
      <c r="H2653" s="197">
        <v>2.952</v>
      </c>
      <c r="I2653" s="198"/>
      <c r="J2653" s="199">
        <f>ROUND(I2653*H2653,2)</f>
        <v>0</v>
      </c>
      <c r="K2653" s="195" t="s">
        <v>160</v>
      </c>
      <c r="L2653" s="61"/>
      <c r="M2653" s="200" t="s">
        <v>21</v>
      </c>
      <c r="N2653" s="201" t="s">
        <v>42</v>
      </c>
      <c r="O2653" s="42"/>
      <c r="P2653" s="202">
        <f>O2653*H2653</f>
        <v>0</v>
      </c>
      <c r="Q2653" s="202">
        <v>0</v>
      </c>
      <c r="R2653" s="202">
        <f>Q2653*H2653</f>
        <v>0</v>
      </c>
      <c r="S2653" s="202">
        <v>0</v>
      </c>
      <c r="T2653" s="203">
        <f>S2653*H2653</f>
        <v>0</v>
      </c>
      <c r="AR2653" s="24" t="s">
        <v>161</v>
      </c>
      <c r="AT2653" s="24" t="s">
        <v>129</v>
      </c>
      <c r="AU2653" s="24" t="s">
        <v>134</v>
      </c>
      <c r="AY2653" s="24" t="s">
        <v>126</v>
      </c>
      <c r="BE2653" s="204">
        <f>IF(N2653="základní",J2653,0)</f>
        <v>0</v>
      </c>
      <c r="BF2653" s="204">
        <f>IF(N2653="snížená",J2653,0)</f>
        <v>0</v>
      </c>
      <c r="BG2653" s="204">
        <f>IF(N2653="zákl. přenesená",J2653,0)</f>
        <v>0</v>
      </c>
      <c r="BH2653" s="204">
        <f>IF(N2653="sníž. přenesená",J2653,0)</f>
        <v>0</v>
      </c>
      <c r="BI2653" s="204">
        <f>IF(N2653="nulová",J2653,0)</f>
        <v>0</v>
      </c>
      <c r="BJ2653" s="24" t="s">
        <v>134</v>
      </c>
      <c r="BK2653" s="204">
        <f>ROUND(I2653*H2653,2)</f>
        <v>0</v>
      </c>
      <c r="BL2653" s="24" t="s">
        <v>161</v>
      </c>
      <c r="BM2653" s="24" t="s">
        <v>3199</v>
      </c>
    </row>
    <row r="2654" spans="2:65" s="1" customFormat="1" ht="27">
      <c r="B2654" s="41"/>
      <c r="C2654" s="63"/>
      <c r="D2654" s="208" t="s">
        <v>135</v>
      </c>
      <c r="E2654" s="63"/>
      <c r="F2654" s="209" t="s">
        <v>4272</v>
      </c>
      <c r="G2654" s="63"/>
      <c r="H2654" s="63"/>
      <c r="I2654" s="163"/>
      <c r="J2654" s="63"/>
      <c r="K2654" s="63"/>
      <c r="L2654" s="61"/>
      <c r="M2654" s="207"/>
      <c r="N2654" s="42"/>
      <c r="O2654" s="42"/>
      <c r="P2654" s="42"/>
      <c r="Q2654" s="42"/>
      <c r="R2654" s="42"/>
      <c r="S2654" s="42"/>
      <c r="T2654" s="78"/>
      <c r="AT2654" s="24" t="s">
        <v>135</v>
      </c>
      <c r="AU2654" s="24" t="s">
        <v>134</v>
      </c>
    </row>
    <row r="2655" spans="2:65" s="1" customFormat="1" ht="121.5">
      <c r="B2655" s="41"/>
      <c r="C2655" s="63"/>
      <c r="D2655" s="208" t="s">
        <v>299</v>
      </c>
      <c r="E2655" s="63"/>
      <c r="F2655" s="236" t="s">
        <v>1813</v>
      </c>
      <c r="G2655" s="63"/>
      <c r="H2655" s="63"/>
      <c r="I2655" s="163"/>
      <c r="J2655" s="63"/>
      <c r="K2655" s="63"/>
      <c r="L2655" s="61"/>
      <c r="M2655" s="207"/>
      <c r="N2655" s="42"/>
      <c r="O2655" s="42"/>
      <c r="P2655" s="42"/>
      <c r="Q2655" s="42"/>
      <c r="R2655" s="42"/>
      <c r="S2655" s="42"/>
      <c r="T2655" s="78"/>
      <c r="AT2655" s="24" t="s">
        <v>299</v>
      </c>
      <c r="AU2655" s="24" t="s">
        <v>134</v>
      </c>
    </row>
    <row r="2656" spans="2:65" s="10" customFormat="1" ht="29.85" customHeight="1">
      <c r="B2656" s="176"/>
      <c r="C2656" s="177"/>
      <c r="D2656" s="190" t="s">
        <v>69</v>
      </c>
      <c r="E2656" s="191" t="s">
        <v>4273</v>
      </c>
      <c r="F2656" s="191" t="s">
        <v>4274</v>
      </c>
      <c r="G2656" s="177"/>
      <c r="H2656" s="177"/>
      <c r="I2656" s="180"/>
      <c r="J2656" s="192">
        <f>BK2656</f>
        <v>0</v>
      </c>
      <c r="K2656" s="177"/>
      <c r="L2656" s="182"/>
      <c r="M2656" s="183"/>
      <c r="N2656" s="184"/>
      <c r="O2656" s="184"/>
      <c r="P2656" s="185">
        <f>SUM(P2657:P2673)</f>
        <v>0</v>
      </c>
      <c r="Q2656" s="184"/>
      <c r="R2656" s="185">
        <f>SUM(R2657:R2673)</f>
        <v>0</v>
      </c>
      <c r="S2656" s="184"/>
      <c r="T2656" s="186">
        <f>SUM(T2657:T2673)</f>
        <v>0</v>
      </c>
      <c r="AR2656" s="187" t="s">
        <v>134</v>
      </c>
      <c r="AT2656" s="188" t="s">
        <v>69</v>
      </c>
      <c r="AU2656" s="188" t="s">
        <v>78</v>
      </c>
      <c r="AY2656" s="187" t="s">
        <v>126</v>
      </c>
      <c r="BK2656" s="189">
        <f>SUM(BK2657:BK2673)</f>
        <v>0</v>
      </c>
    </row>
    <row r="2657" spans="2:65" s="1" customFormat="1" ht="22.5" customHeight="1">
      <c r="B2657" s="41"/>
      <c r="C2657" s="193" t="s">
        <v>1908</v>
      </c>
      <c r="D2657" s="193" t="s">
        <v>129</v>
      </c>
      <c r="E2657" s="194" t="s">
        <v>4276</v>
      </c>
      <c r="F2657" s="195" t="s">
        <v>4277</v>
      </c>
      <c r="G2657" s="196" t="s">
        <v>169</v>
      </c>
      <c r="H2657" s="197">
        <v>9.4</v>
      </c>
      <c r="I2657" s="198"/>
      <c r="J2657" s="199">
        <f>ROUND(I2657*H2657,2)</f>
        <v>0</v>
      </c>
      <c r="K2657" s="195" t="s">
        <v>160</v>
      </c>
      <c r="L2657" s="61"/>
      <c r="M2657" s="200" t="s">
        <v>21</v>
      </c>
      <c r="N2657" s="201" t="s">
        <v>42</v>
      </c>
      <c r="O2657" s="42"/>
      <c r="P2657" s="202">
        <f>O2657*H2657</f>
        <v>0</v>
      </c>
      <c r="Q2657" s="202">
        <v>0</v>
      </c>
      <c r="R2657" s="202">
        <f>Q2657*H2657</f>
        <v>0</v>
      </c>
      <c r="S2657" s="202">
        <v>0</v>
      </c>
      <c r="T2657" s="203">
        <f>S2657*H2657</f>
        <v>0</v>
      </c>
      <c r="AR2657" s="24" t="s">
        <v>161</v>
      </c>
      <c r="AT2657" s="24" t="s">
        <v>129</v>
      </c>
      <c r="AU2657" s="24" t="s">
        <v>134</v>
      </c>
      <c r="AY2657" s="24" t="s">
        <v>126</v>
      </c>
      <c r="BE2657" s="204">
        <f>IF(N2657="základní",J2657,0)</f>
        <v>0</v>
      </c>
      <c r="BF2657" s="204">
        <f>IF(N2657="snížená",J2657,0)</f>
        <v>0</v>
      </c>
      <c r="BG2657" s="204">
        <f>IF(N2657="zákl. přenesená",J2657,0)</f>
        <v>0</v>
      </c>
      <c r="BH2657" s="204">
        <f>IF(N2657="sníž. přenesená",J2657,0)</f>
        <v>0</v>
      </c>
      <c r="BI2657" s="204">
        <f>IF(N2657="nulová",J2657,0)</f>
        <v>0</v>
      </c>
      <c r="BJ2657" s="24" t="s">
        <v>134</v>
      </c>
      <c r="BK2657" s="204">
        <f>ROUND(I2657*H2657,2)</f>
        <v>0</v>
      </c>
      <c r="BL2657" s="24" t="s">
        <v>161</v>
      </c>
      <c r="BM2657" s="24" t="s">
        <v>3204</v>
      </c>
    </row>
    <row r="2658" spans="2:65" s="1" customFormat="1" ht="13.5">
      <c r="B2658" s="41"/>
      <c r="C2658" s="63"/>
      <c r="D2658" s="208" t="s">
        <v>135</v>
      </c>
      <c r="E2658" s="63"/>
      <c r="F2658" s="209" t="s">
        <v>4279</v>
      </c>
      <c r="G2658" s="63"/>
      <c r="H2658" s="63"/>
      <c r="I2658" s="163"/>
      <c r="J2658" s="63"/>
      <c r="K2658" s="63"/>
      <c r="L2658" s="61"/>
      <c r="M2658" s="207"/>
      <c r="N2658" s="42"/>
      <c r="O2658" s="42"/>
      <c r="P2658" s="42"/>
      <c r="Q2658" s="42"/>
      <c r="R2658" s="42"/>
      <c r="S2658" s="42"/>
      <c r="T2658" s="78"/>
      <c r="AT2658" s="24" t="s">
        <v>135</v>
      </c>
      <c r="AU2658" s="24" t="s">
        <v>134</v>
      </c>
    </row>
    <row r="2659" spans="2:65" s="1" customFormat="1" ht="54">
      <c r="B2659" s="41"/>
      <c r="C2659" s="63"/>
      <c r="D2659" s="208" t="s">
        <v>299</v>
      </c>
      <c r="E2659" s="63"/>
      <c r="F2659" s="236" t="s">
        <v>4280</v>
      </c>
      <c r="G2659" s="63"/>
      <c r="H2659" s="63"/>
      <c r="I2659" s="163"/>
      <c r="J2659" s="63"/>
      <c r="K2659" s="63"/>
      <c r="L2659" s="61"/>
      <c r="M2659" s="207"/>
      <c r="N2659" s="42"/>
      <c r="O2659" s="42"/>
      <c r="P2659" s="42"/>
      <c r="Q2659" s="42"/>
      <c r="R2659" s="42"/>
      <c r="S2659" s="42"/>
      <c r="T2659" s="78"/>
      <c r="AT2659" s="24" t="s">
        <v>299</v>
      </c>
      <c r="AU2659" s="24" t="s">
        <v>134</v>
      </c>
    </row>
    <row r="2660" spans="2:65" s="11" customFormat="1" ht="13.5">
      <c r="B2660" s="210"/>
      <c r="C2660" s="211"/>
      <c r="D2660" s="208" t="s">
        <v>171</v>
      </c>
      <c r="E2660" s="212" t="s">
        <v>21</v>
      </c>
      <c r="F2660" s="213" t="s">
        <v>8111</v>
      </c>
      <c r="G2660" s="211"/>
      <c r="H2660" s="214">
        <v>0.7</v>
      </c>
      <c r="I2660" s="215"/>
      <c r="J2660" s="211"/>
      <c r="K2660" s="211"/>
      <c r="L2660" s="216"/>
      <c r="M2660" s="217"/>
      <c r="N2660" s="218"/>
      <c r="O2660" s="218"/>
      <c r="P2660" s="218"/>
      <c r="Q2660" s="218"/>
      <c r="R2660" s="218"/>
      <c r="S2660" s="218"/>
      <c r="T2660" s="219"/>
      <c r="AT2660" s="220" t="s">
        <v>171</v>
      </c>
      <c r="AU2660" s="220" t="s">
        <v>134</v>
      </c>
      <c r="AV2660" s="11" t="s">
        <v>134</v>
      </c>
      <c r="AW2660" s="11" t="s">
        <v>33</v>
      </c>
      <c r="AX2660" s="11" t="s">
        <v>70</v>
      </c>
      <c r="AY2660" s="220" t="s">
        <v>126</v>
      </c>
    </row>
    <row r="2661" spans="2:65" s="11" customFormat="1" ht="13.5">
      <c r="B2661" s="210"/>
      <c r="C2661" s="211"/>
      <c r="D2661" s="208" t="s">
        <v>171</v>
      </c>
      <c r="E2661" s="212" t="s">
        <v>21</v>
      </c>
      <c r="F2661" s="213" t="s">
        <v>8112</v>
      </c>
      <c r="G2661" s="211"/>
      <c r="H2661" s="214">
        <v>2.2999999999999998</v>
      </c>
      <c r="I2661" s="215"/>
      <c r="J2661" s="211"/>
      <c r="K2661" s="211"/>
      <c r="L2661" s="216"/>
      <c r="M2661" s="217"/>
      <c r="N2661" s="218"/>
      <c r="O2661" s="218"/>
      <c r="P2661" s="218"/>
      <c r="Q2661" s="218"/>
      <c r="R2661" s="218"/>
      <c r="S2661" s="218"/>
      <c r="T2661" s="219"/>
      <c r="AT2661" s="220" t="s">
        <v>171</v>
      </c>
      <c r="AU2661" s="220" t="s">
        <v>134</v>
      </c>
      <c r="AV2661" s="11" t="s">
        <v>134</v>
      </c>
      <c r="AW2661" s="11" t="s">
        <v>33</v>
      </c>
      <c r="AX2661" s="11" t="s">
        <v>70</v>
      </c>
      <c r="AY2661" s="220" t="s">
        <v>126</v>
      </c>
    </row>
    <row r="2662" spans="2:65" s="11" customFormat="1" ht="13.5">
      <c r="B2662" s="210"/>
      <c r="C2662" s="211"/>
      <c r="D2662" s="208" t="s">
        <v>171</v>
      </c>
      <c r="E2662" s="212" t="s">
        <v>21</v>
      </c>
      <c r="F2662" s="213" t="s">
        <v>8113</v>
      </c>
      <c r="G2662" s="211"/>
      <c r="H2662" s="214">
        <v>0.8</v>
      </c>
      <c r="I2662" s="215"/>
      <c r="J2662" s="211"/>
      <c r="K2662" s="211"/>
      <c r="L2662" s="216"/>
      <c r="M2662" s="217"/>
      <c r="N2662" s="218"/>
      <c r="O2662" s="218"/>
      <c r="P2662" s="218"/>
      <c r="Q2662" s="218"/>
      <c r="R2662" s="218"/>
      <c r="S2662" s="218"/>
      <c r="T2662" s="219"/>
      <c r="AT2662" s="220" t="s">
        <v>171</v>
      </c>
      <c r="AU2662" s="220" t="s">
        <v>134</v>
      </c>
      <c r="AV2662" s="11" t="s">
        <v>134</v>
      </c>
      <c r="AW2662" s="11" t="s">
        <v>33</v>
      </c>
      <c r="AX2662" s="11" t="s">
        <v>70</v>
      </c>
      <c r="AY2662" s="220" t="s">
        <v>126</v>
      </c>
    </row>
    <row r="2663" spans="2:65" s="11" customFormat="1" ht="13.5">
      <c r="B2663" s="210"/>
      <c r="C2663" s="211"/>
      <c r="D2663" s="208" t="s">
        <v>171</v>
      </c>
      <c r="E2663" s="212" t="s">
        <v>21</v>
      </c>
      <c r="F2663" s="213" t="s">
        <v>8114</v>
      </c>
      <c r="G2663" s="211"/>
      <c r="H2663" s="214">
        <v>0.8</v>
      </c>
      <c r="I2663" s="215"/>
      <c r="J2663" s="211"/>
      <c r="K2663" s="211"/>
      <c r="L2663" s="216"/>
      <c r="M2663" s="217"/>
      <c r="N2663" s="218"/>
      <c r="O2663" s="218"/>
      <c r="P2663" s="218"/>
      <c r="Q2663" s="218"/>
      <c r="R2663" s="218"/>
      <c r="S2663" s="218"/>
      <c r="T2663" s="219"/>
      <c r="AT2663" s="220" t="s">
        <v>171</v>
      </c>
      <c r="AU2663" s="220" t="s">
        <v>134</v>
      </c>
      <c r="AV2663" s="11" t="s">
        <v>134</v>
      </c>
      <c r="AW2663" s="11" t="s">
        <v>33</v>
      </c>
      <c r="AX2663" s="11" t="s">
        <v>70</v>
      </c>
      <c r="AY2663" s="220" t="s">
        <v>126</v>
      </c>
    </row>
    <row r="2664" spans="2:65" s="11" customFormat="1" ht="13.5">
      <c r="B2664" s="210"/>
      <c r="C2664" s="211"/>
      <c r="D2664" s="208" t="s">
        <v>171</v>
      </c>
      <c r="E2664" s="212" t="s">
        <v>21</v>
      </c>
      <c r="F2664" s="213" t="s">
        <v>8115</v>
      </c>
      <c r="G2664" s="211"/>
      <c r="H2664" s="214">
        <v>0.8</v>
      </c>
      <c r="I2664" s="215"/>
      <c r="J2664" s="211"/>
      <c r="K2664" s="211"/>
      <c r="L2664" s="216"/>
      <c r="M2664" s="217"/>
      <c r="N2664" s="218"/>
      <c r="O2664" s="218"/>
      <c r="P2664" s="218"/>
      <c r="Q2664" s="218"/>
      <c r="R2664" s="218"/>
      <c r="S2664" s="218"/>
      <c r="T2664" s="219"/>
      <c r="AT2664" s="220" t="s">
        <v>171</v>
      </c>
      <c r="AU2664" s="220" t="s">
        <v>134</v>
      </c>
      <c r="AV2664" s="11" t="s">
        <v>134</v>
      </c>
      <c r="AW2664" s="11" t="s">
        <v>33</v>
      </c>
      <c r="AX2664" s="11" t="s">
        <v>70</v>
      </c>
      <c r="AY2664" s="220" t="s">
        <v>126</v>
      </c>
    </row>
    <row r="2665" spans="2:65" s="11" customFormat="1" ht="13.5">
      <c r="B2665" s="210"/>
      <c r="C2665" s="211"/>
      <c r="D2665" s="208" t="s">
        <v>171</v>
      </c>
      <c r="E2665" s="212" t="s">
        <v>21</v>
      </c>
      <c r="F2665" s="213" t="s">
        <v>8116</v>
      </c>
      <c r="G2665" s="211"/>
      <c r="H2665" s="214">
        <v>1.7</v>
      </c>
      <c r="I2665" s="215"/>
      <c r="J2665" s="211"/>
      <c r="K2665" s="211"/>
      <c r="L2665" s="216"/>
      <c r="M2665" s="217"/>
      <c r="N2665" s="218"/>
      <c r="O2665" s="218"/>
      <c r="P2665" s="218"/>
      <c r="Q2665" s="218"/>
      <c r="R2665" s="218"/>
      <c r="S2665" s="218"/>
      <c r="T2665" s="219"/>
      <c r="AT2665" s="220" t="s">
        <v>171</v>
      </c>
      <c r="AU2665" s="220" t="s">
        <v>134</v>
      </c>
      <c r="AV2665" s="11" t="s">
        <v>134</v>
      </c>
      <c r="AW2665" s="11" t="s">
        <v>33</v>
      </c>
      <c r="AX2665" s="11" t="s">
        <v>70</v>
      </c>
      <c r="AY2665" s="220" t="s">
        <v>126</v>
      </c>
    </row>
    <row r="2666" spans="2:65" s="11" customFormat="1" ht="13.5">
      <c r="B2666" s="210"/>
      <c r="C2666" s="211"/>
      <c r="D2666" s="208" t="s">
        <v>171</v>
      </c>
      <c r="E2666" s="212" t="s">
        <v>21</v>
      </c>
      <c r="F2666" s="213" t="s">
        <v>8117</v>
      </c>
      <c r="G2666" s="211"/>
      <c r="H2666" s="214">
        <v>1.4</v>
      </c>
      <c r="I2666" s="215"/>
      <c r="J2666" s="211"/>
      <c r="K2666" s="211"/>
      <c r="L2666" s="216"/>
      <c r="M2666" s="217"/>
      <c r="N2666" s="218"/>
      <c r="O2666" s="218"/>
      <c r="P2666" s="218"/>
      <c r="Q2666" s="218"/>
      <c r="R2666" s="218"/>
      <c r="S2666" s="218"/>
      <c r="T2666" s="219"/>
      <c r="AT2666" s="220" t="s">
        <v>171</v>
      </c>
      <c r="AU2666" s="220" t="s">
        <v>134</v>
      </c>
      <c r="AV2666" s="11" t="s">
        <v>134</v>
      </c>
      <c r="AW2666" s="11" t="s">
        <v>33</v>
      </c>
      <c r="AX2666" s="11" t="s">
        <v>70</v>
      </c>
      <c r="AY2666" s="220" t="s">
        <v>126</v>
      </c>
    </row>
    <row r="2667" spans="2:65" s="11" customFormat="1" ht="13.5">
      <c r="B2667" s="210"/>
      <c r="C2667" s="211"/>
      <c r="D2667" s="208" t="s">
        <v>171</v>
      </c>
      <c r="E2667" s="212" t="s">
        <v>21</v>
      </c>
      <c r="F2667" s="213" t="s">
        <v>8118</v>
      </c>
      <c r="G2667" s="211"/>
      <c r="H2667" s="214">
        <v>0.9</v>
      </c>
      <c r="I2667" s="215"/>
      <c r="J2667" s="211"/>
      <c r="K2667" s="211"/>
      <c r="L2667" s="216"/>
      <c r="M2667" s="217"/>
      <c r="N2667" s="218"/>
      <c r="O2667" s="218"/>
      <c r="P2667" s="218"/>
      <c r="Q2667" s="218"/>
      <c r="R2667" s="218"/>
      <c r="S2667" s="218"/>
      <c r="T2667" s="219"/>
      <c r="AT2667" s="220" t="s">
        <v>171</v>
      </c>
      <c r="AU2667" s="220" t="s">
        <v>134</v>
      </c>
      <c r="AV2667" s="11" t="s">
        <v>134</v>
      </c>
      <c r="AW2667" s="11" t="s">
        <v>33</v>
      </c>
      <c r="AX2667" s="11" t="s">
        <v>70</v>
      </c>
      <c r="AY2667" s="220" t="s">
        <v>126</v>
      </c>
    </row>
    <row r="2668" spans="2:65" s="12" customFormat="1" ht="13.5">
      <c r="B2668" s="221"/>
      <c r="C2668" s="222"/>
      <c r="D2668" s="205" t="s">
        <v>171</v>
      </c>
      <c r="E2668" s="248" t="s">
        <v>21</v>
      </c>
      <c r="F2668" s="249" t="s">
        <v>174</v>
      </c>
      <c r="G2668" s="222"/>
      <c r="H2668" s="250">
        <v>9.4</v>
      </c>
      <c r="I2668" s="226"/>
      <c r="J2668" s="222"/>
      <c r="K2668" s="222"/>
      <c r="L2668" s="227"/>
      <c r="M2668" s="228"/>
      <c r="N2668" s="229"/>
      <c r="O2668" s="229"/>
      <c r="P2668" s="229"/>
      <c r="Q2668" s="229"/>
      <c r="R2668" s="229"/>
      <c r="S2668" s="229"/>
      <c r="T2668" s="230"/>
      <c r="AT2668" s="231" t="s">
        <v>171</v>
      </c>
      <c r="AU2668" s="231" t="s">
        <v>134</v>
      </c>
      <c r="AV2668" s="12" t="s">
        <v>133</v>
      </c>
      <c r="AW2668" s="12" t="s">
        <v>33</v>
      </c>
      <c r="AX2668" s="12" t="s">
        <v>78</v>
      </c>
      <c r="AY2668" s="231" t="s">
        <v>126</v>
      </c>
    </row>
    <row r="2669" spans="2:65" s="1" customFormat="1" ht="22.5" customHeight="1">
      <c r="B2669" s="41"/>
      <c r="C2669" s="251" t="s">
        <v>3208</v>
      </c>
      <c r="D2669" s="251" t="s">
        <v>391</v>
      </c>
      <c r="E2669" s="252" t="s">
        <v>8119</v>
      </c>
      <c r="F2669" s="253" t="s">
        <v>4282</v>
      </c>
      <c r="G2669" s="254" t="s">
        <v>169</v>
      </c>
      <c r="H2669" s="255">
        <v>9.4</v>
      </c>
      <c r="I2669" s="256"/>
      <c r="J2669" s="257">
        <f>ROUND(I2669*H2669,2)</f>
        <v>0</v>
      </c>
      <c r="K2669" s="253" t="s">
        <v>21</v>
      </c>
      <c r="L2669" s="258"/>
      <c r="M2669" s="259" t="s">
        <v>21</v>
      </c>
      <c r="N2669" s="260" t="s">
        <v>42</v>
      </c>
      <c r="O2669" s="42"/>
      <c r="P2669" s="202">
        <f>O2669*H2669</f>
        <v>0</v>
      </c>
      <c r="Q2669" s="202">
        <v>0</v>
      </c>
      <c r="R2669" s="202">
        <f>Q2669*H2669</f>
        <v>0</v>
      </c>
      <c r="S2669" s="202">
        <v>0</v>
      </c>
      <c r="T2669" s="203">
        <f>S2669*H2669</f>
        <v>0</v>
      </c>
      <c r="AR2669" s="24" t="s">
        <v>361</v>
      </c>
      <c r="AT2669" s="24" t="s">
        <v>391</v>
      </c>
      <c r="AU2669" s="24" t="s">
        <v>134</v>
      </c>
      <c r="AY2669" s="24" t="s">
        <v>126</v>
      </c>
      <c r="BE2669" s="204">
        <f>IF(N2669="základní",J2669,0)</f>
        <v>0</v>
      </c>
      <c r="BF2669" s="204">
        <f>IF(N2669="snížená",J2669,0)</f>
        <v>0</v>
      </c>
      <c r="BG2669" s="204">
        <f>IF(N2669="zákl. přenesená",J2669,0)</f>
        <v>0</v>
      </c>
      <c r="BH2669" s="204">
        <f>IF(N2669="sníž. přenesená",J2669,0)</f>
        <v>0</v>
      </c>
      <c r="BI2669" s="204">
        <f>IF(N2669="nulová",J2669,0)</f>
        <v>0</v>
      </c>
      <c r="BJ2669" s="24" t="s">
        <v>134</v>
      </c>
      <c r="BK2669" s="204">
        <f>ROUND(I2669*H2669,2)</f>
        <v>0</v>
      </c>
      <c r="BL2669" s="24" t="s">
        <v>161</v>
      </c>
      <c r="BM2669" s="24" t="s">
        <v>3211</v>
      </c>
    </row>
    <row r="2670" spans="2:65" s="1" customFormat="1" ht="27">
      <c r="B2670" s="41"/>
      <c r="C2670" s="63"/>
      <c r="D2670" s="205" t="s">
        <v>135</v>
      </c>
      <c r="E2670" s="63"/>
      <c r="F2670" s="206" t="s">
        <v>4284</v>
      </c>
      <c r="G2670" s="63"/>
      <c r="H2670" s="63"/>
      <c r="I2670" s="163"/>
      <c r="J2670" s="63"/>
      <c r="K2670" s="63"/>
      <c r="L2670" s="61"/>
      <c r="M2670" s="207"/>
      <c r="N2670" s="42"/>
      <c r="O2670" s="42"/>
      <c r="P2670" s="42"/>
      <c r="Q2670" s="42"/>
      <c r="R2670" s="42"/>
      <c r="S2670" s="42"/>
      <c r="T2670" s="78"/>
      <c r="AT2670" s="24" t="s">
        <v>135</v>
      </c>
      <c r="AU2670" s="24" t="s">
        <v>134</v>
      </c>
    </row>
    <row r="2671" spans="2:65" s="1" customFormat="1" ht="22.5" customHeight="1">
      <c r="B2671" s="41"/>
      <c r="C2671" s="193" t="s">
        <v>1913</v>
      </c>
      <c r="D2671" s="193" t="s">
        <v>129</v>
      </c>
      <c r="E2671" s="194" t="s">
        <v>4286</v>
      </c>
      <c r="F2671" s="195" t="s">
        <v>4287</v>
      </c>
      <c r="G2671" s="196" t="s">
        <v>380</v>
      </c>
      <c r="H2671" s="197">
        <v>2E-3</v>
      </c>
      <c r="I2671" s="198"/>
      <c r="J2671" s="199">
        <f>ROUND(I2671*H2671,2)</f>
        <v>0</v>
      </c>
      <c r="K2671" s="195" t="s">
        <v>160</v>
      </c>
      <c r="L2671" s="61"/>
      <c r="M2671" s="200" t="s">
        <v>21</v>
      </c>
      <c r="N2671" s="201" t="s">
        <v>42</v>
      </c>
      <c r="O2671" s="42"/>
      <c r="P2671" s="202">
        <f>O2671*H2671</f>
        <v>0</v>
      </c>
      <c r="Q2671" s="202">
        <v>0</v>
      </c>
      <c r="R2671" s="202">
        <f>Q2671*H2671</f>
        <v>0</v>
      </c>
      <c r="S2671" s="202">
        <v>0</v>
      </c>
      <c r="T2671" s="203">
        <f>S2671*H2671</f>
        <v>0</v>
      </c>
      <c r="AR2671" s="24" t="s">
        <v>161</v>
      </c>
      <c r="AT2671" s="24" t="s">
        <v>129</v>
      </c>
      <c r="AU2671" s="24" t="s">
        <v>134</v>
      </c>
      <c r="AY2671" s="24" t="s">
        <v>126</v>
      </c>
      <c r="BE2671" s="204">
        <f>IF(N2671="základní",J2671,0)</f>
        <v>0</v>
      </c>
      <c r="BF2671" s="204">
        <f>IF(N2671="snížená",J2671,0)</f>
        <v>0</v>
      </c>
      <c r="BG2671" s="204">
        <f>IF(N2671="zákl. přenesená",J2671,0)</f>
        <v>0</v>
      </c>
      <c r="BH2671" s="204">
        <f>IF(N2671="sníž. přenesená",J2671,0)</f>
        <v>0</v>
      </c>
      <c r="BI2671" s="204">
        <f>IF(N2671="nulová",J2671,0)</f>
        <v>0</v>
      </c>
      <c r="BJ2671" s="24" t="s">
        <v>134</v>
      </c>
      <c r="BK2671" s="204">
        <f>ROUND(I2671*H2671,2)</f>
        <v>0</v>
      </c>
      <c r="BL2671" s="24" t="s">
        <v>161</v>
      </c>
      <c r="BM2671" s="24" t="s">
        <v>3215</v>
      </c>
    </row>
    <row r="2672" spans="2:65" s="1" customFormat="1" ht="27">
      <c r="B2672" s="41"/>
      <c r="C2672" s="63"/>
      <c r="D2672" s="208" t="s">
        <v>135</v>
      </c>
      <c r="E2672" s="63"/>
      <c r="F2672" s="209" t="s">
        <v>4289</v>
      </c>
      <c r="G2672" s="63"/>
      <c r="H2672" s="63"/>
      <c r="I2672" s="163"/>
      <c r="J2672" s="63"/>
      <c r="K2672" s="63"/>
      <c r="L2672" s="61"/>
      <c r="M2672" s="207"/>
      <c r="N2672" s="42"/>
      <c r="O2672" s="42"/>
      <c r="P2672" s="42"/>
      <c r="Q2672" s="42"/>
      <c r="R2672" s="42"/>
      <c r="S2672" s="42"/>
      <c r="T2672" s="78"/>
      <c r="AT2672" s="24" t="s">
        <v>135</v>
      </c>
      <c r="AU2672" s="24" t="s">
        <v>134</v>
      </c>
    </row>
    <row r="2673" spans="2:65" s="1" customFormat="1" ht="121.5">
      <c r="B2673" s="41"/>
      <c r="C2673" s="63"/>
      <c r="D2673" s="208" t="s">
        <v>299</v>
      </c>
      <c r="E2673" s="63"/>
      <c r="F2673" s="236" t="s">
        <v>2231</v>
      </c>
      <c r="G2673" s="63"/>
      <c r="H2673" s="63"/>
      <c r="I2673" s="163"/>
      <c r="J2673" s="63"/>
      <c r="K2673" s="63"/>
      <c r="L2673" s="61"/>
      <c r="M2673" s="207"/>
      <c r="N2673" s="42"/>
      <c r="O2673" s="42"/>
      <c r="P2673" s="42"/>
      <c r="Q2673" s="42"/>
      <c r="R2673" s="42"/>
      <c r="S2673" s="42"/>
      <c r="T2673" s="78"/>
      <c r="AT2673" s="24" t="s">
        <v>299</v>
      </c>
      <c r="AU2673" s="24" t="s">
        <v>134</v>
      </c>
    </row>
    <row r="2674" spans="2:65" s="10" customFormat="1" ht="29.85" customHeight="1">
      <c r="B2674" s="176"/>
      <c r="C2674" s="177"/>
      <c r="D2674" s="190" t="s">
        <v>69</v>
      </c>
      <c r="E2674" s="191" t="s">
        <v>2438</v>
      </c>
      <c r="F2674" s="191" t="s">
        <v>4290</v>
      </c>
      <c r="G2674" s="177"/>
      <c r="H2674" s="177"/>
      <c r="I2674" s="180"/>
      <c r="J2674" s="192">
        <f>BK2674</f>
        <v>0</v>
      </c>
      <c r="K2674" s="177"/>
      <c r="L2674" s="182"/>
      <c r="M2674" s="183"/>
      <c r="N2674" s="184"/>
      <c r="O2674" s="184"/>
      <c r="P2674" s="185">
        <f>SUM(P2675:P2757)</f>
        <v>0</v>
      </c>
      <c r="Q2674" s="184"/>
      <c r="R2674" s="185">
        <f>SUM(R2675:R2757)</f>
        <v>0</v>
      </c>
      <c r="S2674" s="184"/>
      <c r="T2674" s="186">
        <f>SUM(T2675:T2757)</f>
        <v>0</v>
      </c>
      <c r="AR2674" s="187" t="s">
        <v>134</v>
      </c>
      <c r="AT2674" s="188" t="s">
        <v>69</v>
      </c>
      <c r="AU2674" s="188" t="s">
        <v>78</v>
      </c>
      <c r="AY2674" s="187" t="s">
        <v>126</v>
      </c>
      <c r="BK2674" s="189">
        <f>SUM(BK2675:BK2757)</f>
        <v>0</v>
      </c>
    </row>
    <row r="2675" spans="2:65" s="1" customFormat="1" ht="22.5" customHeight="1">
      <c r="B2675" s="41"/>
      <c r="C2675" s="193" t="s">
        <v>3218</v>
      </c>
      <c r="D2675" s="193" t="s">
        <v>129</v>
      </c>
      <c r="E2675" s="194" t="s">
        <v>8120</v>
      </c>
      <c r="F2675" s="195" t="s">
        <v>8121</v>
      </c>
      <c r="G2675" s="196" t="s">
        <v>169</v>
      </c>
      <c r="H2675" s="197">
        <v>42</v>
      </c>
      <c r="I2675" s="198"/>
      <c r="J2675" s="199">
        <f>ROUND(I2675*H2675,2)</f>
        <v>0</v>
      </c>
      <c r="K2675" s="195" t="s">
        <v>21</v>
      </c>
      <c r="L2675" s="61"/>
      <c r="M2675" s="200" t="s">
        <v>21</v>
      </c>
      <c r="N2675" s="201" t="s">
        <v>42</v>
      </c>
      <c r="O2675" s="42"/>
      <c r="P2675" s="202">
        <f>O2675*H2675</f>
        <v>0</v>
      </c>
      <c r="Q2675" s="202">
        <v>0</v>
      </c>
      <c r="R2675" s="202">
        <f>Q2675*H2675</f>
        <v>0</v>
      </c>
      <c r="S2675" s="202">
        <v>0</v>
      </c>
      <c r="T2675" s="203">
        <f>S2675*H2675</f>
        <v>0</v>
      </c>
      <c r="AR2675" s="24" t="s">
        <v>161</v>
      </c>
      <c r="AT2675" s="24" t="s">
        <v>129</v>
      </c>
      <c r="AU2675" s="24" t="s">
        <v>134</v>
      </c>
      <c r="AY2675" s="24" t="s">
        <v>126</v>
      </c>
      <c r="BE2675" s="204">
        <f>IF(N2675="základní",J2675,0)</f>
        <v>0</v>
      </c>
      <c r="BF2675" s="204">
        <f>IF(N2675="snížená",J2675,0)</f>
        <v>0</v>
      </c>
      <c r="BG2675" s="204">
        <f>IF(N2675="zákl. přenesená",J2675,0)</f>
        <v>0</v>
      </c>
      <c r="BH2675" s="204">
        <f>IF(N2675="sníž. přenesená",J2675,0)</f>
        <v>0</v>
      </c>
      <c r="BI2675" s="204">
        <f>IF(N2675="nulová",J2675,0)</f>
        <v>0</v>
      </c>
      <c r="BJ2675" s="24" t="s">
        <v>134</v>
      </c>
      <c r="BK2675" s="204">
        <f>ROUND(I2675*H2675,2)</f>
        <v>0</v>
      </c>
      <c r="BL2675" s="24" t="s">
        <v>161</v>
      </c>
      <c r="BM2675" s="24" t="s">
        <v>3221</v>
      </c>
    </row>
    <row r="2676" spans="2:65" s="1" customFormat="1" ht="13.5">
      <c r="B2676" s="41"/>
      <c r="C2676" s="63"/>
      <c r="D2676" s="208" t="s">
        <v>135</v>
      </c>
      <c r="E2676" s="63"/>
      <c r="F2676" s="209" t="s">
        <v>8121</v>
      </c>
      <c r="G2676" s="63"/>
      <c r="H2676" s="63"/>
      <c r="I2676" s="163"/>
      <c r="J2676" s="63"/>
      <c r="K2676" s="63"/>
      <c r="L2676" s="61"/>
      <c r="M2676" s="207"/>
      <c r="N2676" s="42"/>
      <c r="O2676" s="42"/>
      <c r="P2676" s="42"/>
      <c r="Q2676" s="42"/>
      <c r="R2676" s="42"/>
      <c r="S2676" s="42"/>
      <c r="T2676" s="78"/>
      <c r="AT2676" s="24" t="s">
        <v>135</v>
      </c>
      <c r="AU2676" s="24" t="s">
        <v>134</v>
      </c>
    </row>
    <row r="2677" spans="2:65" s="11" customFormat="1" ht="13.5">
      <c r="B2677" s="210"/>
      <c r="C2677" s="211"/>
      <c r="D2677" s="208" t="s">
        <v>171</v>
      </c>
      <c r="E2677" s="212" t="s">
        <v>21</v>
      </c>
      <c r="F2677" s="213" t="s">
        <v>8122</v>
      </c>
      <c r="G2677" s="211"/>
      <c r="H2677" s="214">
        <v>42</v>
      </c>
      <c r="I2677" s="215"/>
      <c r="J2677" s="211"/>
      <c r="K2677" s="211"/>
      <c r="L2677" s="216"/>
      <c r="M2677" s="217"/>
      <c r="N2677" s="218"/>
      <c r="O2677" s="218"/>
      <c r="P2677" s="218"/>
      <c r="Q2677" s="218"/>
      <c r="R2677" s="218"/>
      <c r="S2677" s="218"/>
      <c r="T2677" s="219"/>
      <c r="AT2677" s="220" t="s">
        <v>171</v>
      </c>
      <c r="AU2677" s="220" t="s">
        <v>134</v>
      </c>
      <c r="AV2677" s="11" t="s">
        <v>134</v>
      </c>
      <c r="AW2677" s="11" t="s">
        <v>33</v>
      </c>
      <c r="AX2677" s="11" t="s">
        <v>70</v>
      </c>
      <c r="AY2677" s="220" t="s">
        <v>126</v>
      </c>
    </row>
    <row r="2678" spans="2:65" s="12" customFormat="1" ht="13.5">
      <c r="B2678" s="221"/>
      <c r="C2678" s="222"/>
      <c r="D2678" s="205" t="s">
        <v>171</v>
      </c>
      <c r="E2678" s="248" t="s">
        <v>21</v>
      </c>
      <c r="F2678" s="249" t="s">
        <v>174</v>
      </c>
      <c r="G2678" s="222"/>
      <c r="H2678" s="250">
        <v>42</v>
      </c>
      <c r="I2678" s="226"/>
      <c r="J2678" s="222"/>
      <c r="K2678" s="222"/>
      <c r="L2678" s="227"/>
      <c r="M2678" s="228"/>
      <c r="N2678" s="229"/>
      <c r="O2678" s="229"/>
      <c r="P2678" s="229"/>
      <c r="Q2678" s="229"/>
      <c r="R2678" s="229"/>
      <c r="S2678" s="229"/>
      <c r="T2678" s="230"/>
      <c r="AT2678" s="231" t="s">
        <v>171</v>
      </c>
      <c r="AU2678" s="231" t="s">
        <v>134</v>
      </c>
      <c r="AV2678" s="12" t="s">
        <v>133</v>
      </c>
      <c r="AW2678" s="12" t="s">
        <v>33</v>
      </c>
      <c r="AX2678" s="12" t="s">
        <v>78</v>
      </c>
      <c r="AY2678" s="231" t="s">
        <v>126</v>
      </c>
    </row>
    <row r="2679" spans="2:65" s="1" customFormat="1" ht="22.5" customHeight="1">
      <c r="B2679" s="41"/>
      <c r="C2679" s="193" t="s">
        <v>1917</v>
      </c>
      <c r="D2679" s="193" t="s">
        <v>129</v>
      </c>
      <c r="E2679" s="194" t="s">
        <v>8123</v>
      </c>
      <c r="F2679" s="195" t="s">
        <v>8124</v>
      </c>
      <c r="G2679" s="196" t="s">
        <v>400</v>
      </c>
      <c r="H2679" s="197">
        <v>9.31</v>
      </c>
      <c r="I2679" s="198"/>
      <c r="J2679" s="199">
        <f>ROUND(I2679*H2679,2)</f>
        <v>0</v>
      </c>
      <c r="K2679" s="195" t="s">
        <v>21</v>
      </c>
      <c r="L2679" s="61"/>
      <c r="M2679" s="200" t="s">
        <v>21</v>
      </c>
      <c r="N2679" s="201" t="s">
        <v>42</v>
      </c>
      <c r="O2679" s="42"/>
      <c r="P2679" s="202">
        <f>O2679*H2679</f>
        <v>0</v>
      </c>
      <c r="Q2679" s="202">
        <v>0</v>
      </c>
      <c r="R2679" s="202">
        <f>Q2679*H2679</f>
        <v>0</v>
      </c>
      <c r="S2679" s="202">
        <v>0</v>
      </c>
      <c r="T2679" s="203">
        <f>S2679*H2679</f>
        <v>0</v>
      </c>
      <c r="AR2679" s="24" t="s">
        <v>161</v>
      </c>
      <c r="AT2679" s="24" t="s">
        <v>129</v>
      </c>
      <c r="AU2679" s="24" t="s">
        <v>134</v>
      </c>
      <c r="AY2679" s="24" t="s">
        <v>126</v>
      </c>
      <c r="BE2679" s="204">
        <f>IF(N2679="základní",J2679,0)</f>
        <v>0</v>
      </c>
      <c r="BF2679" s="204">
        <f>IF(N2679="snížená",J2679,0)</f>
        <v>0</v>
      </c>
      <c r="BG2679" s="204">
        <f>IF(N2679="zákl. přenesená",J2679,0)</f>
        <v>0</v>
      </c>
      <c r="BH2679" s="204">
        <f>IF(N2679="sníž. přenesená",J2679,0)</f>
        <v>0</v>
      </c>
      <c r="BI2679" s="204">
        <f>IF(N2679="nulová",J2679,0)</f>
        <v>0</v>
      </c>
      <c r="BJ2679" s="24" t="s">
        <v>134</v>
      </c>
      <c r="BK2679" s="204">
        <f>ROUND(I2679*H2679,2)</f>
        <v>0</v>
      </c>
      <c r="BL2679" s="24" t="s">
        <v>161</v>
      </c>
      <c r="BM2679" s="24" t="s">
        <v>3225</v>
      </c>
    </row>
    <row r="2680" spans="2:65" s="1" customFormat="1" ht="13.5">
      <c r="B2680" s="41"/>
      <c r="C2680" s="63"/>
      <c r="D2680" s="208" t="s">
        <v>135</v>
      </c>
      <c r="E2680" s="63"/>
      <c r="F2680" s="209" t="s">
        <v>8124</v>
      </c>
      <c r="G2680" s="63"/>
      <c r="H2680" s="63"/>
      <c r="I2680" s="163"/>
      <c r="J2680" s="63"/>
      <c r="K2680" s="63"/>
      <c r="L2680" s="61"/>
      <c r="M2680" s="207"/>
      <c r="N2680" s="42"/>
      <c r="O2680" s="42"/>
      <c r="P2680" s="42"/>
      <c r="Q2680" s="42"/>
      <c r="R2680" s="42"/>
      <c r="S2680" s="42"/>
      <c r="T2680" s="78"/>
      <c r="AT2680" s="24" t="s">
        <v>135</v>
      </c>
      <c r="AU2680" s="24" t="s">
        <v>134</v>
      </c>
    </row>
    <row r="2681" spans="2:65" s="11" customFormat="1" ht="13.5">
      <c r="B2681" s="210"/>
      <c r="C2681" s="211"/>
      <c r="D2681" s="208" t="s">
        <v>171</v>
      </c>
      <c r="E2681" s="212" t="s">
        <v>21</v>
      </c>
      <c r="F2681" s="213" t="s">
        <v>8125</v>
      </c>
      <c r="G2681" s="211"/>
      <c r="H2681" s="214">
        <v>9.31</v>
      </c>
      <c r="I2681" s="215"/>
      <c r="J2681" s="211"/>
      <c r="K2681" s="211"/>
      <c r="L2681" s="216"/>
      <c r="M2681" s="217"/>
      <c r="N2681" s="218"/>
      <c r="O2681" s="218"/>
      <c r="P2681" s="218"/>
      <c r="Q2681" s="218"/>
      <c r="R2681" s="218"/>
      <c r="S2681" s="218"/>
      <c r="T2681" s="219"/>
      <c r="AT2681" s="220" t="s">
        <v>171</v>
      </c>
      <c r="AU2681" s="220" t="s">
        <v>134</v>
      </c>
      <c r="AV2681" s="11" t="s">
        <v>134</v>
      </c>
      <c r="AW2681" s="11" t="s">
        <v>33</v>
      </c>
      <c r="AX2681" s="11" t="s">
        <v>70</v>
      </c>
      <c r="AY2681" s="220" t="s">
        <v>126</v>
      </c>
    </row>
    <row r="2682" spans="2:65" s="12" customFormat="1" ht="13.5">
      <c r="B2682" s="221"/>
      <c r="C2682" s="222"/>
      <c r="D2682" s="205" t="s">
        <v>171</v>
      </c>
      <c r="E2682" s="248" t="s">
        <v>21</v>
      </c>
      <c r="F2682" s="249" t="s">
        <v>174</v>
      </c>
      <c r="G2682" s="222"/>
      <c r="H2682" s="250">
        <v>9.31</v>
      </c>
      <c r="I2682" s="226"/>
      <c r="J2682" s="222"/>
      <c r="K2682" s="222"/>
      <c r="L2682" s="227"/>
      <c r="M2682" s="228"/>
      <c r="N2682" s="229"/>
      <c r="O2682" s="229"/>
      <c r="P2682" s="229"/>
      <c r="Q2682" s="229"/>
      <c r="R2682" s="229"/>
      <c r="S2682" s="229"/>
      <c r="T2682" s="230"/>
      <c r="AT2682" s="231" t="s">
        <v>171</v>
      </c>
      <c r="AU2682" s="231" t="s">
        <v>134</v>
      </c>
      <c r="AV2682" s="12" t="s">
        <v>133</v>
      </c>
      <c r="AW2682" s="12" t="s">
        <v>33</v>
      </c>
      <c r="AX2682" s="12" t="s">
        <v>78</v>
      </c>
      <c r="AY2682" s="231" t="s">
        <v>126</v>
      </c>
    </row>
    <row r="2683" spans="2:65" s="1" customFormat="1" ht="31.5" customHeight="1">
      <c r="B2683" s="41"/>
      <c r="C2683" s="251" t="s">
        <v>3228</v>
      </c>
      <c r="D2683" s="251" t="s">
        <v>391</v>
      </c>
      <c r="E2683" s="252" t="s">
        <v>8126</v>
      </c>
      <c r="F2683" s="253" t="s">
        <v>8127</v>
      </c>
      <c r="G2683" s="254" t="s">
        <v>400</v>
      </c>
      <c r="H2683" s="255">
        <v>10.055</v>
      </c>
      <c r="I2683" s="256"/>
      <c r="J2683" s="257">
        <f>ROUND(I2683*H2683,2)</f>
        <v>0</v>
      </c>
      <c r="K2683" s="253" t="s">
        <v>21</v>
      </c>
      <c r="L2683" s="258"/>
      <c r="M2683" s="259" t="s">
        <v>21</v>
      </c>
      <c r="N2683" s="260" t="s">
        <v>42</v>
      </c>
      <c r="O2683" s="42"/>
      <c r="P2683" s="202">
        <f>O2683*H2683</f>
        <v>0</v>
      </c>
      <c r="Q2683" s="202">
        <v>0</v>
      </c>
      <c r="R2683" s="202">
        <f>Q2683*H2683</f>
        <v>0</v>
      </c>
      <c r="S2683" s="202">
        <v>0</v>
      </c>
      <c r="T2683" s="203">
        <f>S2683*H2683</f>
        <v>0</v>
      </c>
      <c r="AR2683" s="24" t="s">
        <v>361</v>
      </c>
      <c r="AT2683" s="24" t="s">
        <v>391</v>
      </c>
      <c r="AU2683" s="24" t="s">
        <v>134</v>
      </c>
      <c r="AY2683" s="24" t="s">
        <v>126</v>
      </c>
      <c r="BE2683" s="204">
        <f>IF(N2683="základní",J2683,0)</f>
        <v>0</v>
      </c>
      <c r="BF2683" s="204">
        <f>IF(N2683="snížená",J2683,0)</f>
        <v>0</v>
      </c>
      <c r="BG2683" s="204">
        <f>IF(N2683="zákl. přenesená",J2683,0)</f>
        <v>0</v>
      </c>
      <c r="BH2683" s="204">
        <f>IF(N2683="sníž. přenesená",J2683,0)</f>
        <v>0</v>
      </c>
      <c r="BI2683" s="204">
        <f>IF(N2683="nulová",J2683,0)</f>
        <v>0</v>
      </c>
      <c r="BJ2683" s="24" t="s">
        <v>134</v>
      </c>
      <c r="BK2683" s="204">
        <f>ROUND(I2683*H2683,2)</f>
        <v>0</v>
      </c>
      <c r="BL2683" s="24" t="s">
        <v>161</v>
      </c>
      <c r="BM2683" s="24" t="s">
        <v>3231</v>
      </c>
    </row>
    <row r="2684" spans="2:65" s="1" customFormat="1" ht="13.5">
      <c r="B2684" s="41"/>
      <c r="C2684" s="63"/>
      <c r="D2684" s="208" t="s">
        <v>135</v>
      </c>
      <c r="E2684" s="63"/>
      <c r="F2684" s="209" t="s">
        <v>8127</v>
      </c>
      <c r="G2684" s="63"/>
      <c r="H2684" s="63"/>
      <c r="I2684" s="163"/>
      <c r="J2684" s="63"/>
      <c r="K2684" s="63"/>
      <c r="L2684" s="61"/>
      <c r="M2684" s="207"/>
      <c r="N2684" s="42"/>
      <c r="O2684" s="42"/>
      <c r="P2684" s="42"/>
      <c r="Q2684" s="42"/>
      <c r="R2684" s="42"/>
      <c r="S2684" s="42"/>
      <c r="T2684" s="78"/>
      <c r="AT2684" s="24" t="s">
        <v>135</v>
      </c>
      <c r="AU2684" s="24" t="s">
        <v>134</v>
      </c>
    </row>
    <row r="2685" spans="2:65" s="11" customFormat="1" ht="13.5">
      <c r="B2685" s="210"/>
      <c r="C2685" s="211"/>
      <c r="D2685" s="208" t="s">
        <v>171</v>
      </c>
      <c r="E2685" s="212" t="s">
        <v>21</v>
      </c>
      <c r="F2685" s="213" t="s">
        <v>8128</v>
      </c>
      <c r="G2685" s="211"/>
      <c r="H2685" s="214">
        <v>10.055</v>
      </c>
      <c r="I2685" s="215"/>
      <c r="J2685" s="211"/>
      <c r="K2685" s="211"/>
      <c r="L2685" s="216"/>
      <c r="M2685" s="217"/>
      <c r="N2685" s="218"/>
      <c r="O2685" s="218"/>
      <c r="P2685" s="218"/>
      <c r="Q2685" s="218"/>
      <c r="R2685" s="218"/>
      <c r="S2685" s="218"/>
      <c r="T2685" s="219"/>
      <c r="AT2685" s="220" t="s">
        <v>171</v>
      </c>
      <c r="AU2685" s="220" t="s">
        <v>134</v>
      </c>
      <c r="AV2685" s="11" t="s">
        <v>134</v>
      </c>
      <c r="AW2685" s="11" t="s">
        <v>33</v>
      </c>
      <c r="AX2685" s="11" t="s">
        <v>70</v>
      </c>
      <c r="AY2685" s="220" t="s">
        <v>126</v>
      </c>
    </row>
    <row r="2686" spans="2:65" s="12" customFormat="1" ht="13.5">
      <c r="B2686" s="221"/>
      <c r="C2686" s="222"/>
      <c r="D2686" s="205" t="s">
        <v>171</v>
      </c>
      <c r="E2686" s="248" t="s">
        <v>21</v>
      </c>
      <c r="F2686" s="249" t="s">
        <v>174</v>
      </c>
      <c r="G2686" s="222"/>
      <c r="H2686" s="250">
        <v>10.055</v>
      </c>
      <c r="I2686" s="226"/>
      <c r="J2686" s="222"/>
      <c r="K2686" s="222"/>
      <c r="L2686" s="227"/>
      <c r="M2686" s="228"/>
      <c r="N2686" s="229"/>
      <c r="O2686" s="229"/>
      <c r="P2686" s="229"/>
      <c r="Q2686" s="229"/>
      <c r="R2686" s="229"/>
      <c r="S2686" s="229"/>
      <c r="T2686" s="230"/>
      <c r="AT2686" s="231" t="s">
        <v>171</v>
      </c>
      <c r="AU2686" s="231" t="s">
        <v>134</v>
      </c>
      <c r="AV2686" s="12" t="s">
        <v>133</v>
      </c>
      <c r="AW2686" s="12" t="s">
        <v>33</v>
      </c>
      <c r="AX2686" s="12" t="s">
        <v>78</v>
      </c>
      <c r="AY2686" s="231" t="s">
        <v>126</v>
      </c>
    </row>
    <row r="2687" spans="2:65" s="1" customFormat="1" ht="22.5" customHeight="1">
      <c r="B2687" s="41"/>
      <c r="C2687" s="193" t="s">
        <v>1923</v>
      </c>
      <c r="D2687" s="193" t="s">
        <v>129</v>
      </c>
      <c r="E2687" s="194" t="s">
        <v>8129</v>
      </c>
      <c r="F2687" s="195" t="s">
        <v>8130</v>
      </c>
      <c r="G2687" s="196" t="s">
        <v>400</v>
      </c>
      <c r="H2687" s="197">
        <v>9.31</v>
      </c>
      <c r="I2687" s="198"/>
      <c r="J2687" s="199">
        <f>ROUND(I2687*H2687,2)</f>
        <v>0</v>
      </c>
      <c r="K2687" s="195" t="s">
        <v>21</v>
      </c>
      <c r="L2687" s="61"/>
      <c r="M2687" s="200" t="s">
        <v>21</v>
      </c>
      <c r="N2687" s="201" t="s">
        <v>42</v>
      </c>
      <c r="O2687" s="42"/>
      <c r="P2687" s="202">
        <f>O2687*H2687</f>
        <v>0</v>
      </c>
      <c r="Q2687" s="202">
        <v>0</v>
      </c>
      <c r="R2687" s="202">
        <f>Q2687*H2687</f>
        <v>0</v>
      </c>
      <c r="S2687" s="202">
        <v>0</v>
      </c>
      <c r="T2687" s="203">
        <f>S2687*H2687</f>
        <v>0</v>
      </c>
      <c r="AR2687" s="24" t="s">
        <v>161</v>
      </c>
      <c r="AT2687" s="24" t="s">
        <v>129</v>
      </c>
      <c r="AU2687" s="24" t="s">
        <v>134</v>
      </c>
      <c r="AY2687" s="24" t="s">
        <v>126</v>
      </c>
      <c r="BE2687" s="204">
        <f>IF(N2687="základní",J2687,0)</f>
        <v>0</v>
      </c>
      <c r="BF2687" s="204">
        <f>IF(N2687="snížená",J2687,0)</f>
        <v>0</v>
      </c>
      <c r="BG2687" s="204">
        <f>IF(N2687="zákl. přenesená",J2687,0)</f>
        <v>0</v>
      </c>
      <c r="BH2687" s="204">
        <f>IF(N2687="sníž. přenesená",J2687,0)</f>
        <v>0</v>
      </c>
      <c r="BI2687" s="204">
        <f>IF(N2687="nulová",J2687,0)</f>
        <v>0</v>
      </c>
      <c r="BJ2687" s="24" t="s">
        <v>134</v>
      </c>
      <c r="BK2687" s="204">
        <f>ROUND(I2687*H2687,2)</f>
        <v>0</v>
      </c>
      <c r="BL2687" s="24" t="s">
        <v>161</v>
      </c>
      <c r="BM2687" s="24" t="s">
        <v>3235</v>
      </c>
    </row>
    <row r="2688" spans="2:65" s="1" customFormat="1" ht="13.5">
      <c r="B2688" s="41"/>
      <c r="C2688" s="63"/>
      <c r="D2688" s="205" t="s">
        <v>135</v>
      </c>
      <c r="E2688" s="63"/>
      <c r="F2688" s="206" t="s">
        <v>8130</v>
      </c>
      <c r="G2688" s="63"/>
      <c r="H2688" s="63"/>
      <c r="I2688" s="163"/>
      <c r="J2688" s="63"/>
      <c r="K2688" s="63"/>
      <c r="L2688" s="61"/>
      <c r="M2688" s="207"/>
      <c r="N2688" s="42"/>
      <c r="O2688" s="42"/>
      <c r="P2688" s="42"/>
      <c r="Q2688" s="42"/>
      <c r="R2688" s="42"/>
      <c r="S2688" s="42"/>
      <c r="T2688" s="78"/>
      <c r="AT2688" s="24" t="s">
        <v>135</v>
      </c>
      <c r="AU2688" s="24" t="s">
        <v>134</v>
      </c>
    </row>
    <row r="2689" spans="2:65" s="1" customFormat="1" ht="22.5" customHeight="1">
      <c r="B2689" s="41"/>
      <c r="C2689" s="193" t="s">
        <v>3240</v>
      </c>
      <c r="D2689" s="193" t="s">
        <v>129</v>
      </c>
      <c r="E2689" s="194" t="s">
        <v>4291</v>
      </c>
      <c r="F2689" s="195" t="s">
        <v>4292</v>
      </c>
      <c r="G2689" s="196" t="s">
        <v>169</v>
      </c>
      <c r="H2689" s="197">
        <v>117.71</v>
      </c>
      <c r="I2689" s="198"/>
      <c r="J2689" s="199">
        <f>ROUND(I2689*H2689,2)</f>
        <v>0</v>
      </c>
      <c r="K2689" s="195" t="s">
        <v>21</v>
      </c>
      <c r="L2689" s="61"/>
      <c r="M2689" s="200" t="s">
        <v>21</v>
      </c>
      <c r="N2689" s="201" t="s">
        <v>42</v>
      </c>
      <c r="O2689" s="42"/>
      <c r="P2689" s="202">
        <f>O2689*H2689</f>
        <v>0</v>
      </c>
      <c r="Q2689" s="202">
        <v>0</v>
      </c>
      <c r="R2689" s="202">
        <f>Q2689*H2689</f>
        <v>0</v>
      </c>
      <c r="S2689" s="202">
        <v>0</v>
      </c>
      <c r="T2689" s="203">
        <f>S2689*H2689</f>
        <v>0</v>
      </c>
      <c r="AR2689" s="24" t="s">
        <v>161</v>
      </c>
      <c r="AT2689" s="24" t="s">
        <v>129</v>
      </c>
      <c r="AU2689" s="24" t="s">
        <v>134</v>
      </c>
      <c r="AY2689" s="24" t="s">
        <v>126</v>
      </c>
      <c r="BE2689" s="204">
        <f>IF(N2689="základní",J2689,0)</f>
        <v>0</v>
      </c>
      <c r="BF2689" s="204">
        <f>IF(N2689="snížená",J2689,0)</f>
        <v>0</v>
      </c>
      <c r="BG2689" s="204">
        <f>IF(N2689="zákl. přenesená",J2689,0)</f>
        <v>0</v>
      </c>
      <c r="BH2689" s="204">
        <f>IF(N2689="sníž. přenesená",J2689,0)</f>
        <v>0</v>
      </c>
      <c r="BI2689" s="204">
        <f>IF(N2689="nulová",J2689,0)</f>
        <v>0</v>
      </c>
      <c r="BJ2689" s="24" t="s">
        <v>134</v>
      </c>
      <c r="BK2689" s="204">
        <f>ROUND(I2689*H2689,2)</f>
        <v>0</v>
      </c>
      <c r="BL2689" s="24" t="s">
        <v>161</v>
      </c>
      <c r="BM2689" s="24" t="s">
        <v>3243</v>
      </c>
    </row>
    <row r="2690" spans="2:65" s="1" customFormat="1" ht="13.5">
      <c r="B2690" s="41"/>
      <c r="C2690" s="63"/>
      <c r="D2690" s="208" t="s">
        <v>135</v>
      </c>
      <c r="E2690" s="63"/>
      <c r="F2690" s="209" t="s">
        <v>4292</v>
      </c>
      <c r="G2690" s="63"/>
      <c r="H2690" s="63"/>
      <c r="I2690" s="163"/>
      <c r="J2690" s="63"/>
      <c r="K2690" s="63"/>
      <c r="L2690" s="61"/>
      <c r="M2690" s="207"/>
      <c r="N2690" s="42"/>
      <c r="O2690" s="42"/>
      <c r="P2690" s="42"/>
      <c r="Q2690" s="42"/>
      <c r="R2690" s="42"/>
      <c r="S2690" s="42"/>
      <c r="T2690" s="78"/>
      <c r="AT2690" s="24" t="s">
        <v>135</v>
      </c>
      <c r="AU2690" s="24" t="s">
        <v>134</v>
      </c>
    </row>
    <row r="2691" spans="2:65" s="11" customFormat="1" ht="13.5">
      <c r="B2691" s="210"/>
      <c r="C2691" s="211"/>
      <c r="D2691" s="208" t="s">
        <v>171</v>
      </c>
      <c r="E2691" s="212" t="s">
        <v>21</v>
      </c>
      <c r="F2691" s="213" t="s">
        <v>8131</v>
      </c>
      <c r="G2691" s="211"/>
      <c r="H2691" s="214">
        <v>6.58</v>
      </c>
      <c r="I2691" s="215"/>
      <c r="J2691" s="211"/>
      <c r="K2691" s="211"/>
      <c r="L2691" s="216"/>
      <c r="M2691" s="217"/>
      <c r="N2691" s="218"/>
      <c r="O2691" s="218"/>
      <c r="P2691" s="218"/>
      <c r="Q2691" s="218"/>
      <c r="R2691" s="218"/>
      <c r="S2691" s="218"/>
      <c r="T2691" s="219"/>
      <c r="AT2691" s="220" t="s">
        <v>171</v>
      </c>
      <c r="AU2691" s="220" t="s">
        <v>134</v>
      </c>
      <c r="AV2691" s="11" t="s">
        <v>134</v>
      </c>
      <c r="AW2691" s="11" t="s">
        <v>33</v>
      </c>
      <c r="AX2691" s="11" t="s">
        <v>70</v>
      </c>
      <c r="AY2691" s="220" t="s">
        <v>126</v>
      </c>
    </row>
    <row r="2692" spans="2:65" s="11" customFormat="1" ht="13.5">
      <c r="B2692" s="210"/>
      <c r="C2692" s="211"/>
      <c r="D2692" s="208" t="s">
        <v>171</v>
      </c>
      <c r="E2692" s="212" t="s">
        <v>21</v>
      </c>
      <c r="F2692" s="213" t="s">
        <v>8132</v>
      </c>
      <c r="G2692" s="211"/>
      <c r="H2692" s="214">
        <v>5.38</v>
      </c>
      <c r="I2692" s="215"/>
      <c r="J2692" s="211"/>
      <c r="K2692" s="211"/>
      <c r="L2692" s="216"/>
      <c r="M2692" s="217"/>
      <c r="N2692" s="218"/>
      <c r="O2692" s="218"/>
      <c r="P2692" s="218"/>
      <c r="Q2692" s="218"/>
      <c r="R2692" s="218"/>
      <c r="S2692" s="218"/>
      <c r="T2692" s="219"/>
      <c r="AT2692" s="220" t="s">
        <v>171</v>
      </c>
      <c r="AU2692" s="220" t="s">
        <v>134</v>
      </c>
      <c r="AV2692" s="11" t="s">
        <v>134</v>
      </c>
      <c r="AW2692" s="11" t="s">
        <v>33</v>
      </c>
      <c r="AX2692" s="11" t="s">
        <v>70</v>
      </c>
      <c r="AY2692" s="220" t="s">
        <v>126</v>
      </c>
    </row>
    <row r="2693" spans="2:65" s="11" customFormat="1" ht="13.5">
      <c r="B2693" s="210"/>
      <c r="C2693" s="211"/>
      <c r="D2693" s="208" t="s">
        <v>171</v>
      </c>
      <c r="E2693" s="212" t="s">
        <v>21</v>
      </c>
      <c r="F2693" s="213" t="s">
        <v>8133</v>
      </c>
      <c r="G2693" s="211"/>
      <c r="H2693" s="214">
        <v>54.81</v>
      </c>
      <c r="I2693" s="215"/>
      <c r="J2693" s="211"/>
      <c r="K2693" s="211"/>
      <c r="L2693" s="216"/>
      <c r="M2693" s="217"/>
      <c r="N2693" s="218"/>
      <c r="O2693" s="218"/>
      <c r="P2693" s="218"/>
      <c r="Q2693" s="218"/>
      <c r="R2693" s="218"/>
      <c r="S2693" s="218"/>
      <c r="T2693" s="219"/>
      <c r="AT2693" s="220" t="s">
        <v>171</v>
      </c>
      <c r="AU2693" s="220" t="s">
        <v>134</v>
      </c>
      <c r="AV2693" s="11" t="s">
        <v>134</v>
      </c>
      <c r="AW2693" s="11" t="s">
        <v>33</v>
      </c>
      <c r="AX2693" s="11" t="s">
        <v>70</v>
      </c>
      <c r="AY2693" s="220" t="s">
        <v>126</v>
      </c>
    </row>
    <row r="2694" spans="2:65" s="11" customFormat="1" ht="13.5">
      <c r="B2694" s="210"/>
      <c r="C2694" s="211"/>
      <c r="D2694" s="208" t="s">
        <v>171</v>
      </c>
      <c r="E2694" s="212" t="s">
        <v>21</v>
      </c>
      <c r="F2694" s="213" t="s">
        <v>8134</v>
      </c>
      <c r="G2694" s="211"/>
      <c r="H2694" s="214">
        <v>14.48</v>
      </c>
      <c r="I2694" s="215"/>
      <c r="J2694" s="211"/>
      <c r="K2694" s="211"/>
      <c r="L2694" s="216"/>
      <c r="M2694" s="217"/>
      <c r="N2694" s="218"/>
      <c r="O2694" s="218"/>
      <c r="P2694" s="218"/>
      <c r="Q2694" s="218"/>
      <c r="R2694" s="218"/>
      <c r="S2694" s="218"/>
      <c r="T2694" s="219"/>
      <c r="AT2694" s="220" t="s">
        <v>171</v>
      </c>
      <c r="AU2694" s="220" t="s">
        <v>134</v>
      </c>
      <c r="AV2694" s="11" t="s">
        <v>134</v>
      </c>
      <c r="AW2694" s="11" t="s">
        <v>33</v>
      </c>
      <c r="AX2694" s="11" t="s">
        <v>70</v>
      </c>
      <c r="AY2694" s="220" t="s">
        <v>126</v>
      </c>
    </row>
    <row r="2695" spans="2:65" s="11" customFormat="1" ht="13.5">
      <c r="B2695" s="210"/>
      <c r="C2695" s="211"/>
      <c r="D2695" s="208" t="s">
        <v>171</v>
      </c>
      <c r="E2695" s="212" t="s">
        <v>21</v>
      </c>
      <c r="F2695" s="213" t="s">
        <v>8135</v>
      </c>
      <c r="G2695" s="211"/>
      <c r="H2695" s="214">
        <v>21.97</v>
      </c>
      <c r="I2695" s="215"/>
      <c r="J2695" s="211"/>
      <c r="K2695" s="211"/>
      <c r="L2695" s="216"/>
      <c r="M2695" s="217"/>
      <c r="N2695" s="218"/>
      <c r="O2695" s="218"/>
      <c r="P2695" s="218"/>
      <c r="Q2695" s="218"/>
      <c r="R2695" s="218"/>
      <c r="S2695" s="218"/>
      <c r="T2695" s="219"/>
      <c r="AT2695" s="220" t="s">
        <v>171</v>
      </c>
      <c r="AU2695" s="220" t="s">
        <v>134</v>
      </c>
      <c r="AV2695" s="11" t="s">
        <v>134</v>
      </c>
      <c r="AW2695" s="11" t="s">
        <v>33</v>
      </c>
      <c r="AX2695" s="11" t="s">
        <v>70</v>
      </c>
      <c r="AY2695" s="220" t="s">
        <v>126</v>
      </c>
    </row>
    <row r="2696" spans="2:65" s="11" customFormat="1" ht="13.5">
      <c r="B2696" s="210"/>
      <c r="C2696" s="211"/>
      <c r="D2696" s="208" t="s">
        <v>171</v>
      </c>
      <c r="E2696" s="212" t="s">
        <v>21</v>
      </c>
      <c r="F2696" s="213" t="s">
        <v>8136</v>
      </c>
      <c r="G2696" s="211"/>
      <c r="H2696" s="214">
        <v>14.49</v>
      </c>
      <c r="I2696" s="215"/>
      <c r="J2696" s="211"/>
      <c r="K2696" s="211"/>
      <c r="L2696" s="216"/>
      <c r="M2696" s="217"/>
      <c r="N2696" s="218"/>
      <c r="O2696" s="218"/>
      <c r="P2696" s="218"/>
      <c r="Q2696" s="218"/>
      <c r="R2696" s="218"/>
      <c r="S2696" s="218"/>
      <c r="T2696" s="219"/>
      <c r="AT2696" s="220" t="s">
        <v>171</v>
      </c>
      <c r="AU2696" s="220" t="s">
        <v>134</v>
      </c>
      <c r="AV2696" s="11" t="s">
        <v>134</v>
      </c>
      <c r="AW2696" s="11" t="s">
        <v>33</v>
      </c>
      <c r="AX2696" s="11" t="s">
        <v>70</v>
      </c>
      <c r="AY2696" s="220" t="s">
        <v>126</v>
      </c>
    </row>
    <row r="2697" spans="2:65" s="12" customFormat="1" ht="13.5">
      <c r="B2697" s="221"/>
      <c r="C2697" s="222"/>
      <c r="D2697" s="205" t="s">
        <v>171</v>
      </c>
      <c r="E2697" s="248" t="s">
        <v>21</v>
      </c>
      <c r="F2697" s="249" t="s">
        <v>174</v>
      </c>
      <c r="G2697" s="222"/>
      <c r="H2697" s="250">
        <v>117.71</v>
      </c>
      <c r="I2697" s="226"/>
      <c r="J2697" s="222"/>
      <c r="K2697" s="222"/>
      <c r="L2697" s="227"/>
      <c r="M2697" s="228"/>
      <c r="N2697" s="229"/>
      <c r="O2697" s="229"/>
      <c r="P2697" s="229"/>
      <c r="Q2697" s="229"/>
      <c r="R2697" s="229"/>
      <c r="S2697" s="229"/>
      <c r="T2697" s="230"/>
      <c r="AT2697" s="231" t="s">
        <v>171</v>
      </c>
      <c r="AU2697" s="231" t="s">
        <v>134</v>
      </c>
      <c r="AV2697" s="12" t="s">
        <v>133</v>
      </c>
      <c r="AW2697" s="12" t="s">
        <v>33</v>
      </c>
      <c r="AX2697" s="12" t="s">
        <v>78</v>
      </c>
      <c r="AY2697" s="231" t="s">
        <v>126</v>
      </c>
    </row>
    <row r="2698" spans="2:65" s="1" customFormat="1" ht="22.5" customHeight="1">
      <c r="B2698" s="41"/>
      <c r="C2698" s="251" t="s">
        <v>1933</v>
      </c>
      <c r="D2698" s="251" t="s">
        <v>391</v>
      </c>
      <c r="E2698" s="252" t="s">
        <v>4294</v>
      </c>
      <c r="F2698" s="253" t="s">
        <v>4295</v>
      </c>
      <c r="G2698" s="254" t="s">
        <v>169</v>
      </c>
      <c r="H2698" s="255">
        <v>121.241</v>
      </c>
      <c r="I2698" s="256"/>
      <c r="J2698" s="257">
        <f>ROUND(I2698*H2698,2)</f>
        <v>0</v>
      </c>
      <c r="K2698" s="253" t="s">
        <v>160</v>
      </c>
      <c r="L2698" s="258"/>
      <c r="M2698" s="259" t="s">
        <v>21</v>
      </c>
      <c r="N2698" s="260" t="s">
        <v>42</v>
      </c>
      <c r="O2698" s="42"/>
      <c r="P2698" s="202">
        <f>O2698*H2698</f>
        <v>0</v>
      </c>
      <c r="Q2698" s="202">
        <v>0</v>
      </c>
      <c r="R2698" s="202">
        <f>Q2698*H2698</f>
        <v>0</v>
      </c>
      <c r="S2698" s="202">
        <v>0</v>
      </c>
      <c r="T2698" s="203">
        <f>S2698*H2698</f>
        <v>0</v>
      </c>
      <c r="AR2698" s="24" t="s">
        <v>361</v>
      </c>
      <c r="AT2698" s="24" t="s">
        <v>391</v>
      </c>
      <c r="AU2698" s="24" t="s">
        <v>134</v>
      </c>
      <c r="AY2698" s="24" t="s">
        <v>126</v>
      </c>
      <c r="BE2698" s="204">
        <f>IF(N2698="základní",J2698,0)</f>
        <v>0</v>
      </c>
      <c r="BF2698" s="204">
        <f>IF(N2698="snížená",J2698,0)</f>
        <v>0</v>
      </c>
      <c r="BG2698" s="204">
        <f>IF(N2698="zákl. přenesená",J2698,0)</f>
        <v>0</v>
      </c>
      <c r="BH2698" s="204">
        <f>IF(N2698="sníž. přenesená",J2698,0)</f>
        <v>0</v>
      </c>
      <c r="BI2698" s="204">
        <f>IF(N2698="nulová",J2698,0)</f>
        <v>0</v>
      </c>
      <c r="BJ2698" s="24" t="s">
        <v>134</v>
      </c>
      <c r="BK2698" s="204">
        <f>ROUND(I2698*H2698,2)</f>
        <v>0</v>
      </c>
      <c r="BL2698" s="24" t="s">
        <v>161</v>
      </c>
      <c r="BM2698" s="24" t="s">
        <v>3261</v>
      </c>
    </row>
    <row r="2699" spans="2:65" s="1" customFormat="1" ht="27">
      <c r="B2699" s="41"/>
      <c r="C2699" s="63"/>
      <c r="D2699" s="208" t="s">
        <v>135</v>
      </c>
      <c r="E2699" s="63"/>
      <c r="F2699" s="209" t="s">
        <v>4297</v>
      </c>
      <c r="G2699" s="63"/>
      <c r="H2699" s="63"/>
      <c r="I2699" s="163"/>
      <c r="J2699" s="63"/>
      <c r="K2699" s="63"/>
      <c r="L2699" s="61"/>
      <c r="M2699" s="207"/>
      <c r="N2699" s="42"/>
      <c r="O2699" s="42"/>
      <c r="P2699" s="42"/>
      <c r="Q2699" s="42"/>
      <c r="R2699" s="42"/>
      <c r="S2699" s="42"/>
      <c r="T2699" s="78"/>
      <c r="AT2699" s="24" t="s">
        <v>135</v>
      </c>
      <c r="AU2699" s="24" t="s">
        <v>134</v>
      </c>
    </row>
    <row r="2700" spans="2:65" s="11" customFormat="1" ht="13.5">
      <c r="B2700" s="210"/>
      <c r="C2700" s="211"/>
      <c r="D2700" s="208" t="s">
        <v>171</v>
      </c>
      <c r="E2700" s="212" t="s">
        <v>21</v>
      </c>
      <c r="F2700" s="213" t="s">
        <v>8137</v>
      </c>
      <c r="G2700" s="211"/>
      <c r="H2700" s="214">
        <v>121.241</v>
      </c>
      <c r="I2700" s="215"/>
      <c r="J2700" s="211"/>
      <c r="K2700" s="211"/>
      <c r="L2700" s="216"/>
      <c r="M2700" s="217"/>
      <c r="N2700" s="218"/>
      <c r="O2700" s="218"/>
      <c r="P2700" s="218"/>
      <c r="Q2700" s="218"/>
      <c r="R2700" s="218"/>
      <c r="S2700" s="218"/>
      <c r="T2700" s="219"/>
      <c r="AT2700" s="220" t="s">
        <v>171</v>
      </c>
      <c r="AU2700" s="220" t="s">
        <v>134</v>
      </c>
      <c r="AV2700" s="11" t="s">
        <v>134</v>
      </c>
      <c r="AW2700" s="11" t="s">
        <v>33</v>
      </c>
      <c r="AX2700" s="11" t="s">
        <v>70</v>
      </c>
      <c r="AY2700" s="220" t="s">
        <v>126</v>
      </c>
    </row>
    <row r="2701" spans="2:65" s="12" customFormat="1" ht="13.5">
      <c r="B2701" s="221"/>
      <c r="C2701" s="222"/>
      <c r="D2701" s="205" t="s">
        <v>171</v>
      </c>
      <c r="E2701" s="248" t="s">
        <v>21</v>
      </c>
      <c r="F2701" s="249" t="s">
        <v>174</v>
      </c>
      <c r="G2701" s="222"/>
      <c r="H2701" s="250">
        <v>121.241</v>
      </c>
      <c r="I2701" s="226"/>
      <c r="J2701" s="222"/>
      <c r="K2701" s="222"/>
      <c r="L2701" s="227"/>
      <c r="M2701" s="228"/>
      <c r="N2701" s="229"/>
      <c r="O2701" s="229"/>
      <c r="P2701" s="229"/>
      <c r="Q2701" s="229"/>
      <c r="R2701" s="229"/>
      <c r="S2701" s="229"/>
      <c r="T2701" s="230"/>
      <c r="AT2701" s="231" t="s">
        <v>171</v>
      </c>
      <c r="AU2701" s="231" t="s">
        <v>134</v>
      </c>
      <c r="AV2701" s="12" t="s">
        <v>133</v>
      </c>
      <c r="AW2701" s="12" t="s">
        <v>33</v>
      </c>
      <c r="AX2701" s="12" t="s">
        <v>78</v>
      </c>
      <c r="AY2701" s="231" t="s">
        <v>126</v>
      </c>
    </row>
    <row r="2702" spans="2:65" s="1" customFormat="1" ht="31.5" customHeight="1">
      <c r="B2702" s="41"/>
      <c r="C2702" s="193" t="s">
        <v>3263</v>
      </c>
      <c r="D2702" s="193" t="s">
        <v>129</v>
      </c>
      <c r="E2702" s="194" t="s">
        <v>8138</v>
      </c>
      <c r="F2702" s="195" t="s">
        <v>8139</v>
      </c>
      <c r="G2702" s="196" t="s">
        <v>169</v>
      </c>
      <c r="H2702" s="197">
        <v>151.26499999999999</v>
      </c>
      <c r="I2702" s="198"/>
      <c r="J2702" s="199">
        <f>ROUND(I2702*H2702,2)</f>
        <v>0</v>
      </c>
      <c r="K2702" s="195" t="s">
        <v>21</v>
      </c>
      <c r="L2702" s="61"/>
      <c r="M2702" s="200" t="s">
        <v>21</v>
      </c>
      <c r="N2702" s="201" t="s">
        <v>42</v>
      </c>
      <c r="O2702" s="42"/>
      <c r="P2702" s="202">
        <f>O2702*H2702</f>
        <v>0</v>
      </c>
      <c r="Q2702" s="202">
        <v>0</v>
      </c>
      <c r="R2702" s="202">
        <f>Q2702*H2702</f>
        <v>0</v>
      </c>
      <c r="S2702" s="202">
        <v>0</v>
      </c>
      <c r="T2702" s="203">
        <f>S2702*H2702</f>
        <v>0</v>
      </c>
      <c r="AR2702" s="24" t="s">
        <v>161</v>
      </c>
      <c r="AT2702" s="24" t="s">
        <v>129</v>
      </c>
      <c r="AU2702" s="24" t="s">
        <v>134</v>
      </c>
      <c r="AY2702" s="24" t="s">
        <v>126</v>
      </c>
      <c r="BE2702" s="204">
        <f>IF(N2702="základní",J2702,0)</f>
        <v>0</v>
      </c>
      <c r="BF2702" s="204">
        <f>IF(N2702="snížená",J2702,0)</f>
        <v>0</v>
      </c>
      <c r="BG2702" s="204">
        <f>IF(N2702="zákl. přenesená",J2702,0)</f>
        <v>0</v>
      </c>
      <c r="BH2702" s="204">
        <f>IF(N2702="sníž. přenesená",J2702,0)</f>
        <v>0</v>
      </c>
      <c r="BI2702" s="204">
        <f>IF(N2702="nulová",J2702,0)</f>
        <v>0</v>
      </c>
      <c r="BJ2702" s="24" t="s">
        <v>134</v>
      </c>
      <c r="BK2702" s="204">
        <f>ROUND(I2702*H2702,2)</f>
        <v>0</v>
      </c>
      <c r="BL2702" s="24" t="s">
        <v>161</v>
      </c>
      <c r="BM2702" s="24" t="s">
        <v>3264</v>
      </c>
    </row>
    <row r="2703" spans="2:65" s="1" customFormat="1" ht="13.5">
      <c r="B2703" s="41"/>
      <c r="C2703" s="63"/>
      <c r="D2703" s="205" t="s">
        <v>135</v>
      </c>
      <c r="E2703" s="63"/>
      <c r="F2703" s="206" t="s">
        <v>8139</v>
      </c>
      <c r="G2703" s="63"/>
      <c r="H2703" s="63"/>
      <c r="I2703" s="163"/>
      <c r="J2703" s="63"/>
      <c r="K2703" s="63"/>
      <c r="L2703" s="61"/>
      <c r="M2703" s="207"/>
      <c r="N2703" s="42"/>
      <c r="O2703" s="42"/>
      <c r="P2703" s="42"/>
      <c r="Q2703" s="42"/>
      <c r="R2703" s="42"/>
      <c r="S2703" s="42"/>
      <c r="T2703" s="78"/>
      <c r="AT2703" s="24" t="s">
        <v>135</v>
      </c>
      <c r="AU2703" s="24" t="s">
        <v>134</v>
      </c>
    </row>
    <row r="2704" spans="2:65" s="1" customFormat="1" ht="22.5" customHeight="1">
      <c r="B2704" s="41"/>
      <c r="C2704" s="251" t="s">
        <v>1938</v>
      </c>
      <c r="D2704" s="251" t="s">
        <v>391</v>
      </c>
      <c r="E2704" s="252" t="s">
        <v>8140</v>
      </c>
      <c r="F2704" s="253" t="s">
        <v>8141</v>
      </c>
      <c r="G2704" s="254" t="s">
        <v>400</v>
      </c>
      <c r="H2704" s="255">
        <v>12.858000000000001</v>
      </c>
      <c r="I2704" s="256"/>
      <c r="J2704" s="257">
        <f>ROUND(I2704*H2704,2)</f>
        <v>0</v>
      </c>
      <c r="K2704" s="253" t="s">
        <v>21</v>
      </c>
      <c r="L2704" s="258"/>
      <c r="M2704" s="259" t="s">
        <v>21</v>
      </c>
      <c r="N2704" s="260" t="s">
        <v>42</v>
      </c>
      <c r="O2704" s="42"/>
      <c r="P2704" s="202">
        <f>O2704*H2704</f>
        <v>0</v>
      </c>
      <c r="Q2704" s="202">
        <v>0</v>
      </c>
      <c r="R2704" s="202">
        <f>Q2704*H2704</f>
        <v>0</v>
      </c>
      <c r="S2704" s="202">
        <v>0</v>
      </c>
      <c r="T2704" s="203">
        <f>S2704*H2704</f>
        <v>0</v>
      </c>
      <c r="AR2704" s="24" t="s">
        <v>361</v>
      </c>
      <c r="AT2704" s="24" t="s">
        <v>391</v>
      </c>
      <c r="AU2704" s="24" t="s">
        <v>134</v>
      </c>
      <c r="AY2704" s="24" t="s">
        <v>126</v>
      </c>
      <c r="BE2704" s="204">
        <f>IF(N2704="základní",J2704,0)</f>
        <v>0</v>
      </c>
      <c r="BF2704" s="204">
        <f>IF(N2704="snížená",J2704,0)</f>
        <v>0</v>
      </c>
      <c r="BG2704" s="204">
        <f>IF(N2704="zákl. přenesená",J2704,0)</f>
        <v>0</v>
      </c>
      <c r="BH2704" s="204">
        <f>IF(N2704="sníž. přenesená",J2704,0)</f>
        <v>0</v>
      </c>
      <c r="BI2704" s="204">
        <f>IF(N2704="nulová",J2704,0)</f>
        <v>0</v>
      </c>
      <c r="BJ2704" s="24" t="s">
        <v>134</v>
      </c>
      <c r="BK2704" s="204">
        <f>ROUND(I2704*H2704,2)</f>
        <v>0</v>
      </c>
      <c r="BL2704" s="24" t="s">
        <v>161</v>
      </c>
      <c r="BM2704" s="24" t="s">
        <v>3268</v>
      </c>
    </row>
    <row r="2705" spans="2:65" s="1" customFormat="1" ht="13.5">
      <c r="B2705" s="41"/>
      <c r="C2705" s="63"/>
      <c r="D2705" s="205" t="s">
        <v>135</v>
      </c>
      <c r="E2705" s="63"/>
      <c r="F2705" s="206" t="s">
        <v>8142</v>
      </c>
      <c r="G2705" s="63"/>
      <c r="H2705" s="63"/>
      <c r="I2705" s="163"/>
      <c r="J2705" s="63"/>
      <c r="K2705" s="63"/>
      <c r="L2705" s="61"/>
      <c r="M2705" s="207"/>
      <c r="N2705" s="42"/>
      <c r="O2705" s="42"/>
      <c r="P2705" s="42"/>
      <c r="Q2705" s="42"/>
      <c r="R2705" s="42"/>
      <c r="S2705" s="42"/>
      <c r="T2705" s="78"/>
      <c r="AT2705" s="24" t="s">
        <v>135</v>
      </c>
      <c r="AU2705" s="24" t="s">
        <v>134</v>
      </c>
    </row>
    <row r="2706" spans="2:65" s="1" customFormat="1" ht="22.5" customHeight="1">
      <c r="B2706" s="41"/>
      <c r="C2706" s="251" t="s">
        <v>3270</v>
      </c>
      <c r="D2706" s="251" t="s">
        <v>391</v>
      </c>
      <c r="E2706" s="252" t="s">
        <v>8143</v>
      </c>
      <c r="F2706" s="253" t="s">
        <v>8144</v>
      </c>
      <c r="G2706" s="254" t="s">
        <v>400</v>
      </c>
      <c r="H2706" s="255">
        <v>5.2939999999999996</v>
      </c>
      <c r="I2706" s="256"/>
      <c r="J2706" s="257">
        <f>ROUND(I2706*H2706,2)</f>
        <v>0</v>
      </c>
      <c r="K2706" s="253" t="s">
        <v>21</v>
      </c>
      <c r="L2706" s="258"/>
      <c r="M2706" s="259" t="s">
        <v>21</v>
      </c>
      <c r="N2706" s="260" t="s">
        <v>42</v>
      </c>
      <c r="O2706" s="42"/>
      <c r="P2706" s="202">
        <f>O2706*H2706</f>
        <v>0</v>
      </c>
      <c r="Q2706" s="202">
        <v>0</v>
      </c>
      <c r="R2706" s="202">
        <f>Q2706*H2706</f>
        <v>0</v>
      </c>
      <c r="S2706" s="202">
        <v>0</v>
      </c>
      <c r="T2706" s="203">
        <f>S2706*H2706</f>
        <v>0</v>
      </c>
      <c r="AR2706" s="24" t="s">
        <v>361</v>
      </c>
      <c r="AT2706" s="24" t="s">
        <v>391</v>
      </c>
      <c r="AU2706" s="24" t="s">
        <v>134</v>
      </c>
      <c r="AY2706" s="24" t="s">
        <v>126</v>
      </c>
      <c r="BE2706" s="204">
        <f>IF(N2706="základní",J2706,0)</f>
        <v>0</v>
      </c>
      <c r="BF2706" s="204">
        <f>IF(N2706="snížená",J2706,0)</f>
        <v>0</v>
      </c>
      <c r="BG2706" s="204">
        <f>IF(N2706="zákl. přenesená",J2706,0)</f>
        <v>0</v>
      </c>
      <c r="BH2706" s="204">
        <f>IF(N2706="sníž. přenesená",J2706,0)</f>
        <v>0</v>
      </c>
      <c r="BI2706" s="204">
        <f>IF(N2706="nulová",J2706,0)</f>
        <v>0</v>
      </c>
      <c r="BJ2706" s="24" t="s">
        <v>134</v>
      </c>
      <c r="BK2706" s="204">
        <f>ROUND(I2706*H2706,2)</f>
        <v>0</v>
      </c>
      <c r="BL2706" s="24" t="s">
        <v>161</v>
      </c>
      <c r="BM2706" s="24" t="s">
        <v>3273</v>
      </c>
    </row>
    <row r="2707" spans="2:65" s="1" customFormat="1" ht="13.5">
      <c r="B2707" s="41"/>
      <c r="C2707" s="63"/>
      <c r="D2707" s="208" t="s">
        <v>135</v>
      </c>
      <c r="E2707" s="63"/>
      <c r="F2707" s="209" t="s">
        <v>8145</v>
      </c>
      <c r="G2707" s="63"/>
      <c r="H2707" s="63"/>
      <c r="I2707" s="163"/>
      <c r="J2707" s="63"/>
      <c r="K2707" s="63"/>
      <c r="L2707" s="61"/>
      <c r="M2707" s="207"/>
      <c r="N2707" s="42"/>
      <c r="O2707" s="42"/>
      <c r="P2707" s="42"/>
      <c r="Q2707" s="42"/>
      <c r="R2707" s="42"/>
      <c r="S2707" s="42"/>
      <c r="T2707" s="78"/>
      <c r="AT2707" s="24" t="s">
        <v>135</v>
      </c>
      <c r="AU2707" s="24" t="s">
        <v>134</v>
      </c>
    </row>
    <row r="2708" spans="2:65" s="11" customFormat="1" ht="13.5">
      <c r="B2708" s="210"/>
      <c r="C2708" s="211"/>
      <c r="D2708" s="208" t="s">
        <v>171</v>
      </c>
      <c r="E2708" s="212" t="s">
        <v>21</v>
      </c>
      <c r="F2708" s="213" t="s">
        <v>8146</v>
      </c>
      <c r="G2708" s="211"/>
      <c r="H2708" s="214">
        <v>12.074999999999999</v>
      </c>
      <c r="I2708" s="215"/>
      <c r="J2708" s="211"/>
      <c r="K2708" s="211"/>
      <c r="L2708" s="216"/>
      <c r="M2708" s="217"/>
      <c r="N2708" s="218"/>
      <c r="O2708" s="218"/>
      <c r="P2708" s="218"/>
      <c r="Q2708" s="218"/>
      <c r="R2708" s="218"/>
      <c r="S2708" s="218"/>
      <c r="T2708" s="219"/>
      <c r="AT2708" s="220" t="s">
        <v>171</v>
      </c>
      <c r="AU2708" s="220" t="s">
        <v>134</v>
      </c>
      <c r="AV2708" s="11" t="s">
        <v>134</v>
      </c>
      <c r="AW2708" s="11" t="s">
        <v>33</v>
      </c>
      <c r="AX2708" s="11" t="s">
        <v>70</v>
      </c>
      <c r="AY2708" s="220" t="s">
        <v>126</v>
      </c>
    </row>
    <row r="2709" spans="2:65" s="11" customFormat="1" ht="13.5">
      <c r="B2709" s="210"/>
      <c r="C2709" s="211"/>
      <c r="D2709" s="208" t="s">
        <v>171</v>
      </c>
      <c r="E2709" s="212" t="s">
        <v>21</v>
      </c>
      <c r="F2709" s="213" t="s">
        <v>8147</v>
      </c>
      <c r="G2709" s="211"/>
      <c r="H2709" s="214">
        <v>32.04</v>
      </c>
      <c r="I2709" s="215"/>
      <c r="J2709" s="211"/>
      <c r="K2709" s="211"/>
      <c r="L2709" s="216"/>
      <c r="M2709" s="217"/>
      <c r="N2709" s="218"/>
      <c r="O2709" s="218"/>
      <c r="P2709" s="218"/>
      <c r="Q2709" s="218"/>
      <c r="R2709" s="218"/>
      <c r="S2709" s="218"/>
      <c r="T2709" s="219"/>
      <c r="AT2709" s="220" t="s">
        <v>171</v>
      </c>
      <c r="AU2709" s="220" t="s">
        <v>134</v>
      </c>
      <c r="AV2709" s="11" t="s">
        <v>134</v>
      </c>
      <c r="AW2709" s="11" t="s">
        <v>33</v>
      </c>
      <c r="AX2709" s="11" t="s">
        <v>70</v>
      </c>
      <c r="AY2709" s="220" t="s">
        <v>126</v>
      </c>
    </row>
    <row r="2710" spans="2:65" s="12" customFormat="1" ht="13.5">
      <c r="B2710" s="221"/>
      <c r="C2710" s="222"/>
      <c r="D2710" s="208" t="s">
        <v>171</v>
      </c>
      <c r="E2710" s="223" t="s">
        <v>21</v>
      </c>
      <c r="F2710" s="224" t="s">
        <v>174</v>
      </c>
      <c r="G2710" s="222"/>
      <c r="H2710" s="225">
        <v>44.115000000000002</v>
      </c>
      <c r="I2710" s="226"/>
      <c r="J2710" s="222"/>
      <c r="K2710" s="222"/>
      <c r="L2710" s="227"/>
      <c r="M2710" s="228"/>
      <c r="N2710" s="229"/>
      <c r="O2710" s="229"/>
      <c r="P2710" s="229"/>
      <c r="Q2710" s="229"/>
      <c r="R2710" s="229"/>
      <c r="S2710" s="229"/>
      <c r="T2710" s="230"/>
      <c r="AT2710" s="231" t="s">
        <v>171</v>
      </c>
      <c r="AU2710" s="231" t="s">
        <v>134</v>
      </c>
      <c r="AV2710" s="12" t="s">
        <v>133</v>
      </c>
      <c r="AW2710" s="12" t="s">
        <v>33</v>
      </c>
      <c r="AX2710" s="12" t="s">
        <v>70</v>
      </c>
      <c r="AY2710" s="231" t="s">
        <v>126</v>
      </c>
    </row>
    <row r="2711" spans="2:65" s="11" customFormat="1" ht="13.5">
      <c r="B2711" s="210"/>
      <c r="C2711" s="211"/>
      <c r="D2711" s="208" t="s">
        <v>171</v>
      </c>
      <c r="E2711" s="212" t="s">
        <v>21</v>
      </c>
      <c r="F2711" s="213" t="s">
        <v>8148</v>
      </c>
      <c r="G2711" s="211"/>
      <c r="H2711" s="214">
        <v>5.2939999999999996</v>
      </c>
      <c r="I2711" s="215"/>
      <c r="J2711" s="211"/>
      <c r="K2711" s="211"/>
      <c r="L2711" s="216"/>
      <c r="M2711" s="217"/>
      <c r="N2711" s="218"/>
      <c r="O2711" s="218"/>
      <c r="P2711" s="218"/>
      <c r="Q2711" s="218"/>
      <c r="R2711" s="218"/>
      <c r="S2711" s="218"/>
      <c r="T2711" s="219"/>
      <c r="AT2711" s="220" t="s">
        <v>171</v>
      </c>
      <c r="AU2711" s="220" t="s">
        <v>134</v>
      </c>
      <c r="AV2711" s="11" t="s">
        <v>134</v>
      </c>
      <c r="AW2711" s="11" t="s">
        <v>33</v>
      </c>
      <c r="AX2711" s="11" t="s">
        <v>70</v>
      </c>
      <c r="AY2711" s="220" t="s">
        <v>126</v>
      </c>
    </row>
    <row r="2712" spans="2:65" s="12" customFormat="1" ht="13.5">
      <c r="B2712" s="221"/>
      <c r="C2712" s="222"/>
      <c r="D2712" s="205" t="s">
        <v>171</v>
      </c>
      <c r="E2712" s="248" t="s">
        <v>21</v>
      </c>
      <c r="F2712" s="249" t="s">
        <v>174</v>
      </c>
      <c r="G2712" s="222"/>
      <c r="H2712" s="250">
        <v>5.2939999999999996</v>
      </c>
      <c r="I2712" s="226"/>
      <c r="J2712" s="222"/>
      <c r="K2712" s="222"/>
      <c r="L2712" s="227"/>
      <c r="M2712" s="228"/>
      <c r="N2712" s="229"/>
      <c r="O2712" s="229"/>
      <c r="P2712" s="229"/>
      <c r="Q2712" s="229"/>
      <c r="R2712" s="229"/>
      <c r="S2712" s="229"/>
      <c r="T2712" s="230"/>
      <c r="AT2712" s="231" t="s">
        <v>171</v>
      </c>
      <c r="AU2712" s="231" t="s">
        <v>134</v>
      </c>
      <c r="AV2712" s="12" t="s">
        <v>133</v>
      </c>
      <c r="AW2712" s="12" t="s">
        <v>33</v>
      </c>
      <c r="AX2712" s="12" t="s">
        <v>78</v>
      </c>
      <c r="AY2712" s="231" t="s">
        <v>126</v>
      </c>
    </row>
    <row r="2713" spans="2:65" s="1" customFormat="1" ht="22.5" customHeight="1">
      <c r="B2713" s="41"/>
      <c r="C2713" s="251" t="s">
        <v>1944</v>
      </c>
      <c r="D2713" s="251" t="s">
        <v>391</v>
      </c>
      <c r="E2713" s="252" t="s">
        <v>8149</v>
      </c>
      <c r="F2713" s="253" t="s">
        <v>8150</v>
      </c>
      <c r="G2713" s="254" t="s">
        <v>169</v>
      </c>
      <c r="H2713" s="255">
        <v>44.15</v>
      </c>
      <c r="I2713" s="256"/>
      <c r="J2713" s="257">
        <f>ROUND(I2713*H2713,2)</f>
        <v>0</v>
      </c>
      <c r="K2713" s="253" t="s">
        <v>21</v>
      </c>
      <c r="L2713" s="258"/>
      <c r="M2713" s="259" t="s">
        <v>21</v>
      </c>
      <c r="N2713" s="260" t="s">
        <v>42</v>
      </c>
      <c r="O2713" s="42"/>
      <c r="P2713" s="202">
        <f>O2713*H2713</f>
        <v>0</v>
      </c>
      <c r="Q2713" s="202">
        <v>0</v>
      </c>
      <c r="R2713" s="202">
        <f>Q2713*H2713</f>
        <v>0</v>
      </c>
      <c r="S2713" s="202">
        <v>0</v>
      </c>
      <c r="T2713" s="203">
        <f>S2713*H2713</f>
        <v>0</v>
      </c>
      <c r="AR2713" s="24" t="s">
        <v>361</v>
      </c>
      <c r="AT2713" s="24" t="s">
        <v>391</v>
      </c>
      <c r="AU2713" s="24" t="s">
        <v>134</v>
      </c>
      <c r="AY2713" s="24" t="s">
        <v>126</v>
      </c>
      <c r="BE2713" s="204">
        <f>IF(N2713="základní",J2713,0)</f>
        <v>0</v>
      </c>
      <c r="BF2713" s="204">
        <f>IF(N2713="snížená",J2713,0)</f>
        <v>0</v>
      </c>
      <c r="BG2713" s="204">
        <f>IF(N2713="zákl. přenesená",J2713,0)</f>
        <v>0</v>
      </c>
      <c r="BH2713" s="204">
        <f>IF(N2713="sníž. přenesená",J2713,0)</f>
        <v>0</v>
      </c>
      <c r="BI2713" s="204">
        <f>IF(N2713="nulová",J2713,0)</f>
        <v>0</v>
      </c>
      <c r="BJ2713" s="24" t="s">
        <v>134</v>
      </c>
      <c r="BK2713" s="204">
        <f>ROUND(I2713*H2713,2)</f>
        <v>0</v>
      </c>
      <c r="BL2713" s="24" t="s">
        <v>161</v>
      </c>
      <c r="BM2713" s="24" t="s">
        <v>3276</v>
      </c>
    </row>
    <row r="2714" spans="2:65" s="1" customFormat="1" ht="13.5">
      <c r="B2714" s="41"/>
      <c r="C2714" s="63"/>
      <c r="D2714" s="205" t="s">
        <v>135</v>
      </c>
      <c r="E2714" s="63"/>
      <c r="F2714" s="206" t="s">
        <v>8150</v>
      </c>
      <c r="G2714" s="63"/>
      <c r="H2714" s="63"/>
      <c r="I2714" s="163"/>
      <c r="J2714" s="63"/>
      <c r="K2714" s="63"/>
      <c r="L2714" s="61"/>
      <c r="M2714" s="207"/>
      <c r="N2714" s="42"/>
      <c r="O2714" s="42"/>
      <c r="P2714" s="42"/>
      <c r="Q2714" s="42"/>
      <c r="R2714" s="42"/>
      <c r="S2714" s="42"/>
      <c r="T2714" s="78"/>
      <c r="AT2714" s="24" t="s">
        <v>135</v>
      </c>
      <c r="AU2714" s="24" t="s">
        <v>134</v>
      </c>
    </row>
    <row r="2715" spans="2:65" s="1" customFormat="1" ht="22.5" customHeight="1">
      <c r="B2715" s="41"/>
      <c r="C2715" s="251" t="s">
        <v>3279</v>
      </c>
      <c r="D2715" s="251" t="s">
        <v>391</v>
      </c>
      <c r="E2715" s="252" t="s">
        <v>8151</v>
      </c>
      <c r="F2715" s="253" t="s">
        <v>8152</v>
      </c>
      <c r="G2715" s="254" t="s">
        <v>169</v>
      </c>
      <c r="H2715" s="255">
        <v>151.26499999999999</v>
      </c>
      <c r="I2715" s="256"/>
      <c r="J2715" s="257">
        <f>ROUND(I2715*H2715,2)</f>
        <v>0</v>
      </c>
      <c r="K2715" s="253" t="s">
        <v>21</v>
      </c>
      <c r="L2715" s="258"/>
      <c r="M2715" s="259" t="s">
        <v>21</v>
      </c>
      <c r="N2715" s="260" t="s">
        <v>42</v>
      </c>
      <c r="O2715" s="42"/>
      <c r="P2715" s="202">
        <f>O2715*H2715</f>
        <v>0</v>
      </c>
      <c r="Q2715" s="202">
        <v>0</v>
      </c>
      <c r="R2715" s="202">
        <f>Q2715*H2715</f>
        <v>0</v>
      </c>
      <c r="S2715" s="202">
        <v>0</v>
      </c>
      <c r="T2715" s="203">
        <f>S2715*H2715</f>
        <v>0</v>
      </c>
      <c r="AR2715" s="24" t="s">
        <v>361</v>
      </c>
      <c r="AT2715" s="24" t="s">
        <v>391</v>
      </c>
      <c r="AU2715" s="24" t="s">
        <v>134</v>
      </c>
      <c r="AY2715" s="24" t="s">
        <v>126</v>
      </c>
      <c r="BE2715" s="204">
        <f>IF(N2715="základní",J2715,0)</f>
        <v>0</v>
      </c>
      <c r="BF2715" s="204">
        <f>IF(N2715="snížená",J2715,0)</f>
        <v>0</v>
      </c>
      <c r="BG2715" s="204">
        <f>IF(N2715="zákl. přenesená",J2715,0)</f>
        <v>0</v>
      </c>
      <c r="BH2715" s="204">
        <f>IF(N2715="sníž. přenesená",J2715,0)</f>
        <v>0</v>
      </c>
      <c r="BI2715" s="204">
        <f>IF(N2715="nulová",J2715,0)</f>
        <v>0</v>
      </c>
      <c r="BJ2715" s="24" t="s">
        <v>134</v>
      </c>
      <c r="BK2715" s="204">
        <f>ROUND(I2715*H2715,2)</f>
        <v>0</v>
      </c>
      <c r="BL2715" s="24" t="s">
        <v>161</v>
      </c>
      <c r="BM2715" s="24" t="s">
        <v>3282</v>
      </c>
    </row>
    <row r="2716" spans="2:65" s="1" customFormat="1" ht="13.5">
      <c r="B2716" s="41"/>
      <c r="C2716" s="63"/>
      <c r="D2716" s="205" t="s">
        <v>135</v>
      </c>
      <c r="E2716" s="63"/>
      <c r="F2716" s="206" t="s">
        <v>8152</v>
      </c>
      <c r="G2716" s="63"/>
      <c r="H2716" s="63"/>
      <c r="I2716" s="163"/>
      <c r="J2716" s="63"/>
      <c r="K2716" s="63"/>
      <c r="L2716" s="61"/>
      <c r="M2716" s="207"/>
      <c r="N2716" s="42"/>
      <c r="O2716" s="42"/>
      <c r="P2716" s="42"/>
      <c r="Q2716" s="42"/>
      <c r="R2716" s="42"/>
      <c r="S2716" s="42"/>
      <c r="T2716" s="78"/>
      <c r="AT2716" s="24" t="s">
        <v>135</v>
      </c>
      <c r="AU2716" s="24" t="s">
        <v>134</v>
      </c>
    </row>
    <row r="2717" spans="2:65" s="1" customFormat="1" ht="22.5" customHeight="1">
      <c r="B2717" s="41"/>
      <c r="C2717" s="193" t="s">
        <v>1949</v>
      </c>
      <c r="D2717" s="193" t="s">
        <v>129</v>
      </c>
      <c r="E2717" s="194" t="s">
        <v>8153</v>
      </c>
      <c r="F2717" s="195" t="s">
        <v>8154</v>
      </c>
      <c r="G2717" s="196" t="s">
        <v>400</v>
      </c>
      <c r="H2717" s="197">
        <v>130.77000000000001</v>
      </c>
      <c r="I2717" s="198"/>
      <c r="J2717" s="199">
        <f>ROUND(I2717*H2717,2)</f>
        <v>0</v>
      </c>
      <c r="K2717" s="195" t="s">
        <v>21</v>
      </c>
      <c r="L2717" s="61"/>
      <c r="M2717" s="200" t="s">
        <v>21</v>
      </c>
      <c r="N2717" s="201" t="s">
        <v>42</v>
      </c>
      <c r="O2717" s="42"/>
      <c r="P2717" s="202">
        <f>O2717*H2717</f>
        <v>0</v>
      </c>
      <c r="Q2717" s="202">
        <v>0</v>
      </c>
      <c r="R2717" s="202">
        <f>Q2717*H2717</f>
        <v>0</v>
      </c>
      <c r="S2717" s="202">
        <v>0</v>
      </c>
      <c r="T2717" s="203">
        <f>S2717*H2717</f>
        <v>0</v>
      </c>
      <c r="AR2717" s="24" t="s">
        <v>161</v>
      </c>
      <c r="AT2717" s="24" t="s">
        <v>129</v>
      </c>
      <c r="AU2717" s="24" t="s">
        <v>134</v>
      </c>
      <c r="AY2717" s="24" t="s">
        <v>126</v>
      </c>
      <c r="BE2717" s="204">
        <f>IF(N2717="základní",J2717,0)</f>
        <v>0</v>
      </c>
      <c r="BF2717" s="204">
        <f>IF(N2717="snížená",J2717,0)</f>
        <v>0</v>
      </c>
      <c r="BG2717" s="204">
        <f>IF(N2717="zákl. přenesená",J2717,0)</f>
        <v>0</v>
      </c>
      <c r="BH2717" s="204">
        <f>IF(N2717="sníž. přenesená",J2717,0)</f>
        <v>0</v>
      </c>
      <c r="BI2717" s="204">
        <f>IF(N2717="nulová",J2717,0)</f>
        <v>0</v>
      </c>
      <c r="BJ2717" s="24" t="s">
        <v>134</v>
      </c>
      <c r="BK2717" s="204">
        <f>ROUND(I2717*H2717,2)</f>
        <v>0</v>
      </c>
      <c r="BL2717" s="24" t="s">
        <v>161</v>
      </c>
      <c r="BM2717" s="24" t="s">
        <v>3287</v>
      </c>
    </row>
    <row r="2718" spans="2:65" s="1" customFormat="1" ht="13.5">
      <c r="B2718" s="41"/>
      <c r="C2718" s="63"/>
      <c r="D2718" s="205" t="s">
        <v>135</v>
      </c>
      <c r="E2718" s="63"/>
      <c r="F2718" s="206" t="s">
        <v>8154</v>
      </c>
      <c r="G2718" s="63"/>
      <c r="H2718" s="63"/>
      <c r="I2718" s="163"/>
      <c r="J2718" s="63"/>
      <c r="K2718" s="63"/>
      <c r="L2718" s="61"/>
      <c r="M2718" s="207"/>
      <c r="N2718" s="42"/>
      <c r="O2718" s="42"/>
      <c r="P2718" s="42"/>
      <c r="Q2718" s="42"/>
      <c r="R2718" s="42"/>
      <c r="S2718" s="42"/>
      <c r="T2718" s="78"/>
      <c r="AT2718" s="24" t="s">
        <v>135</v>
      </c>
      <c r="AU2718" s="24" t="s">
        <v>134</v>
      </c>
    </row>
    <row r="2719" spans="2:65" s="1" customFormat="1" ht="22.5" customHeight="1">
      <c r="B2719" s="41"/>
      <c r="C2719" s="251" t="s">
        <v>3319</v>
      </c>
      <c r="D2719" s="251" t="s">
        <v>391</v>
      </c>
      <c r="E2719" s="252" t="s">
        <v>8140</v>
      </c>
      <c r="F2719" s="253" t="s">
        <v>8141</v>
      </c>
      <c r="G2719" s="254" t="s">
        <v>400</v>
      </c>
      <c r="H2719" s="255">
        <v>79.962999999999994</v>
      </c>
      <c r="I2719" s="256"/>
      <c r="J2719" s="257">
        <f>ROUND(I2719*H2719,2)</f>
        <v>0</v>
      </c>
      <c r="K2719" s="253" t="s">
        <v>21</v>
      </c>
      <c r="L2719" s="258"/>
      <c r="M2719" s="259" t="s">
        <v>21</v>
      </c>
      <c r="N2719" s="260" t="s">
        <v>42</v>
      </c>
      <c r="O2719" s="42"/>
      <c r="P2719" s="202">
        <f>O2719*H2719</f>
        <v>0</v>
      </c>
      <c r="Q2719" s="202">
        <v>0</v>
      </c>
      <c r="R2719" s="202">
        <f>Q2719*H2719</f>
        <v>0</v>
      </c>
      <c r="S2719" s="202">
        <v>0</v>
      </c>
      <c r="T2719" s="203">
        <f>S2719*H2719</f>
        <v>0</v>
      </c>
      <c r="AR2719" s="24" t="s">
        <v>361</v>
      </c>
      <c r="AT2719" s="24" t="s">
        <v>391</v>
      </c>
      <c r="AU2719" s="24" t="s">
        <v>134</v>
      </c>
      <c r="AY2719" s="24" t="s">
        <v>126</v>
      </c>
      <c r="BE2719" s="204">
        <f>IF(N2719="základní",J2719,0)</f>
        <v>0</v>
      </c>
      <c r="BF2719" s="204">
        <f>IF(N2719="snížená",J2719,0)</f>
        <v>0</v>
      </c>
      <c r="BG2719" s="204">
        <f>IF(N2719="zákl. přenesená",J2719,0)</f>
        <v>0</v>
      </c>
      <c r="BH2719" s="204">
        <f>IF(N2719="sníž. přenesená",J2719,0)</f>
        <v>0</v>
      </c>
      <c r="BI2719" s="204">
        <f>IF(N2719="nulová",J2719,0)</f>
        <v>0</v>
      </c>
      <c r="BJ2719" s="24" t="s">
        <v>134</v>
      </c>
      <c r="BK2719" s="204">
        <f>ROUND(I2719*H2719,2)</f>
        <v>0</v>
      </c>
      <c r="BL2719" s="24" t="s">
        <v>161</v>
      </c>
      <c r="BM2719" s="24" t="s">
        <v>3322</v>
      </c>
    </row>
    <row r="2720" spans="2:65" s="1" customFormat="1" ht="13.5">
      <c r="B2720" s="41"/>
      <c r="C2720" s="63"/>
      <c r="D2720" s="205" t="s">
        <v>135</v>
      </c>
      <c r="E2720" s="63"/>
      <c r="F2720" s="206" t="s">
        <v>8142</v>
      </c>
      <c r="G2720" s="63"/>
      <c r="H2720" s="63"/>
      <c r="I2720" s="163"/>
      <c r="J2720" s="63"/>
      <c r="K2720" s="63"/>
      <c r="L2720" s="61"/>
      <c r="M2720" s="207"/>
      <c r="N2720" s="42"/>
      <c r="O2720" s="42"/>
      <c r="P2720" s="42"/>
      <c r="Q2720" s="42"/>
      <c r="R2720" s="42"/>
      <c r="S2720" s="42"/>
      <c r="T2720" s="78"/>
      <c r="AT2720" s="24" t="s">
        <v>135</v>
      </c>
      <c r="AU2720" s="24" t="s">
        <v>134</v>
      </c>
    </row>
    <row r="2721" spans="2:65" s="1" customFormat="1" ht="22.5" customHeight="1">
      <c r="B2721" s="41"/>
      <c r="C2721" s="251" t="s">
        <v>1953</v>
      </c>
      <c r="D2721" s="251" t="s">
        <v>391</v>
      </c>
      <c r="E2721" s="252" t="s">
        <v>8143</v>
      </c>
      <c r="F2721" s="253" t="s">
        <v>8144</v>
      </c>
      <c r="G2721" s="254" t="s">
        <v>400</v>
      </c>
      <c r="H2721" s="255">
        <v>61.268000000000001</v>
      </c>
      <c r="I2721" s="256"/>
      <c r="J2721" s="257">
        <f>ROUND(I2721*H2721,2)</f>
        <v>0</v>
      </c>
      <c r="K2721" s="253" t="s">
        <v>21</v>
      </c>
      <c r="L2721" s="258"/>
      <c r="M2721" s="259" t="s">
        <v>21</v>
      </c>
      <c r="N2721" s="260" t="s">
        <v>42</v>
      </c>
      <c r="O2721" s="42"/>
      <c r="P2721" s="202">
        <f>O2721*H2721</f>
        <v>0</v>
      </c>
      <c r="Q2721" s="202">
        <v>0</v>
      </c>
      <c r="R2721" s="202">
        <f>Q2721*H2721</f>
        <v>0</v>
      </c>
      <c r="S2721" s="202">
        <v>0</v>
      </c>
      <c r="T2721" s="203">
        <f>S2721*H2721</f>
        <v>0</v>
      </c>
      <c r="AR2721" s="24" t="s">
        <v>361</v>
      </c>
      <c r="AT2721" s="24" t="s">
        <v>391</v>
      </c>
      <c r="AU2721" s="24" t="s">
        <v>134</v>
      </c>
      <c r="AY2721" s="24" t="s">
        <v>126</v>
      </c>
      <c r="BE2721" s="204">
        <f>IF(N2721="základní",J2721,0)</f>
        <v>0</v>
      </c>
      <c r="BF2721" s="204">
        <f>IF(N2721="snížená",J2721,0)</f>
        <v>0</v>
      </c>
      <c r="BG2721" s="204">
        <f>IF(N2721="zákl. přenesená",J2721,0)</f>
        <v>0</v>
      </c>
      <c r="BH2721" s="204">
        <f>IF(N2721="sníž. přenesená",J2721,0)</f>
        <v>0</v>
      </c>
      <c r="BI2721" s="204">
        <f>IF(N2721="nulová",J2721,0)</f>
        <v>0</v>
      </c>
      <c r="BJ2721" s="24" t="s">
        <v>134</v>
      </c>
      <c r="BK2721" s="204">
        <f>ROUND(I2721*H2721,2)</f>
        <v>0</v>
      </c>
      <c r="BL2721" s="24" t="s">
        <v>161</v>
      </c>
      <c r="BM2721" s="24" t="s">
        <v>3327</v>
      </c>
    </row>
    <row r="2722" spans="2:65" s="1" customFormat="1" ht="13.5">
      <c r="B2722" s="41"/>
      <c r="C2722" s="63"/>
      <c r="D2722" s="208" t="s">
        <v>135</v>
      </c>
      <c r="E2722" s="63"/>
      <c r="F2722" s="209" t="s">
        <v>8145</v>
      </c>
      <c r="G2722" s="63"/>
      <c r="H2722" s="63"/>
      <c r="I2722" s="163"/>
      <c r="J2722" s="63"/>
      <c r="K2722" s="63"/>
      <c r="L2722" s="61"/>
      <c r="M2722" s="207"/>
      <c r="N2722" s="42"/>
      <c r="O2722" s="42"/>
      <c r="P2722" s="42"/>
      <c r="Q2722" s="42"/>
      <c r="R2722" s="42"/>
      <c r="S2722" s="42"/>
      <c r="T2722" s="78"/>
      <c r="AT2722" s="24" t="s">
        <v>135</v>
      </c>
      <c r="AU2722" s="24" t="s">
        <v>134</v>
      </c>
    </row>
    <row r="2723" spans="2:65" s="11" customFormat="1" ht="13.5">
      <c r="B2723" s="210"/>
      <c r="C2723" s="211"/>
      <c r="D2723" s="208" t="s">
        <v>171</v>
      </c>
      <c r="E2723" s="212" t="s">
        <v>21</v>
      </c>
      <c r="F2723" s="213" t="s">
        <v>6516</v>
      </c>
      <c r="G2723" s="211"/>
      <c r="H2723" s="214">
        <v>7.96</v>
      </c>
      <c r="I2723" s="215"/>
      <c r="J2723" s="211"/>
      <c r="K2723" s="211"/>
      <c r="L2723" s="216"/>
      <c r="M2723" s="217"/>
      <c r="N2723" s="218"/>
      <c r="O2723" s="218"/>
      <c r="P2723" s="218"/>
      <c r="Q2723" s="218"/>
      <c r="R2723" s="218"/>
      <c r="S2723" s="218"/>
      <c r="T2723" s="219"/>
      <c r="AT2723" s="220" t="s">
        <v>171</v>
      </c>
      <c r="AU2723" s="220" t="s">
        <v>134</v>
      </c>
      <c r="AV2723" s="11" t="s">
        <v>134</v>
      </c>
      <c r="AW2723" s="11" t="s">
        <v>33</v>
      </c>
      <c r="AX2723" s="11" t="s">
        <v>70</v>
      </c>
      <c r="AY2723" s="220" t="s">
        <v>126</v>
      </c>
    </row>
    <row r="2724" spans="2:65" s="11" customFormat="1" ht="13.5">
      <c r="B2724" s="210"/>
      <c r="C2724" s="211"/>
      <c r="D2724" s="208" t="s">
        <v>171</v>
      </c>
      <c r="E2724" s="212" t="s">
        <v>21</v>
      </c>
      <c r="F2724" s="213" t="s">
        <v>6517</v>
      </c>
      <c r="G2724" s="211"/>
      <c r="H2724" s="214">
        <v>48.77</v>
      </c>
      <c r="I2724" s="215"/>
      <c r="J2724" s="211"/>
      <c r="K2724" s="211"/>
      <c r="L2724" s="216"/>
      <c r="M2724" s="217"/>
      <c r="N2724" s="218"/>
      <c r="O2724" s="218"/>
      <c r="P2724" s="218"/>
      <c r="Q2724" s="218"/>
      <c r="R2724" s="218"/>
      <c r="S2724" s="218"/>
      <c r="T2724" s="219"/>
      <c r="AT2724" s="220" t="s">
        <v>171</v>
      </c>
      <c r="AU2724" s="220" t="s">
        <v>134</v>
      </c>
      <c r="AV2724" s="11" t="s">
        <v>134</v>
      </c>
      <c r="AW2724" s="11" t="s">
        <v>33</v>
      </c>
      <c r="AX2724" s="11" t="s">
        <v>70</v>
      </c>
      <c r="AY2724" s="220" t="s">
        <v>126</v>
      </c>
    </row>
    <row r="2725" spans="2:65" s="12" customFormat="1" ht="13.5">
      <c r="B2725" s="221"/>
      <c r="C2725" s="222"/>
      <c r="D2725" s="208" t="s">
        <v>171</v>
      </c>
      <c r="E2725" s="223" t="s">
        <v>21</v>
      </c>
      <c r="F2725" s="224" t="s">
        <v>174</v>
      </c>
      <c r="G2725" s="222"/>
      <c r="H2725" s="225">
        <v>56.73</v>
      </c>
      <c r="I2725" s="226"/>
      <c r="J2725" s="222"/>
      <c r="K2725" s="222"/>
      <c r="L2725" s="227"/>
      <c r="M2725" s="228"/>
      <c r="N2725" s="229"/>
      <c r="O2725" s="229"/>
      <c r="P2725" s="229"/>
      <c r="Q2725" s="229"/>
      <c r="R2725" s="229"/>
      <c r="S2725" s="229"/>
      <c r="T2725" s="230"/>
      <c r="AT2725" s="231" t="s">
        <v>171</v>
      </c>
      <c r="AU2725" s="231" t="s">
        <v>134</v>
      </c>
      <c r="AV2725" s="12" t="s">
        <v>133</v>
      </c>
      <c r="AW2725" s="12" t="s">
        <v>33</v>
      </c>
      <c r="AX2725" s="12" t="s">
        <v>70</v>
      </c>
      <c r="AY2725" s="231" t="s">
        <v>126</v>
      </c>
    </row>
    <row r="2726" spans="2:65" s="11" customFormat="1" ht="13.5">
      <c r="B2726" s="210"/>
      <c r="C2726" s="211"/>
      <c r="D2726" s="208" t="s">
        <v>171</v>
      </c>
      <c r="E2726" s="212" t="s">
        <v>21</v>
      </c>
      <c r="F2726" s="213" t="s">
        <v>8155</v>
      </c>
      <c r="G2726" s="211"/>
      <c r="H2726" s="214">
        <v>61.268000000000001</v>
      </c>
      <c r="I2726" s="215"/>
      <c r="J2726" s="211"/>
      <c r="K2726" s="211"/>
      <c r="L2726" s="216"/>
      <c r="M2726" s="217"/>
      <c r="N2726" s="218"/>
      <c r="O2726" s="218"/>
      <c r="P2726" s="218"/>
      <c r="Q2726" s="218"/>
      <c r="R2726" s="218"/>
      <c r="S2726" s="218"/>
      <c r="T2726" s="219"/>
      <c r="AT2726" s="220" t="s">
        <v>171</v>
      </c>
      <c r="AU2726" s="220" t="s">
        <v>134</v>
      </c>
      <c r="AV2726" s="11" t="s">
        <v>134</v>
      </c>
      <c r="AW2726" s="11" t="s">
        <v>33</v>
      </c>
      <c r="AX2726" s="11" t="s">
        <v>70</v>
      </c>
      <c r="AY2726" s="220" t="s">
        <v>126</v>
      </c>
    </row>
    <row r="2727" spans="2:65" s="12" customFormat="1" ht="13.5">
      <c r="B2727" s="221"/>
      <c r="C2727" s="222"/>
      <c r="D2727" s="205" t="s">
        <v>171</v>
      </c>
      <c r="E2727" s="248" t="s">
        <v>21</v>
      </c>
      <c r="F2727" s="249" t="s">
        <v>174</v>
      </c>
      <c r="G2727" s="222"/>
      <c r="H2727" s="250">
        <v>61.268000000000001</v>
      </c>
      <c r="I2727" s="226"/>
      <c r="J2727" s="222"/>
      <c r="K2727" s="222"/>
      <c r="L2727" s="227"/>
      <c r="M2727" s="228"/>
      <c r="N2727" s="229"/>
      <c r="O2727" s="229"/>
      <c r="P2727" s="229"/>
      <c r="Q2727" s="229"/>
      <c r="R2727" s="229"/>
      <c r="S2727" s="229"/>
      <c r="T2727" s="230"/>
      <c r="AT2727" s="231" t="s">
        <v>171</v>
      </c>
      <c r="AU2727" s="231" t="s">
        <v>134</v>
      </c>
      <c r="AV2727" s="12" t="s">
        <v>133</v>
      </c>
      <c r="AW2727" s="12" t="s">
        <v>33</v>
      </c>
      <c r="AX2727" s="12" t="s">
        <v>78</v>
      </c>
      <c r="AY2727" s="231" t="s">
        <v>126</v>
      </c>
    </row>
    <row r="2728" spans="2:65" s="1" customFormat="1" ht="22.5" customHeight="1">
      <c r="B2728" s="41"/>
      <c r="C2728" s="193" t="s">
        <v>3399</v>
      </c>
      <c r="D2728" s="193" t="s">
        <v>129</v>
      </c>
      <c r="E2728" s="194" t="s">
        <v>8156</v>
      </c>
      <c r="F2728" s="195" t="s">
        <v>8157</v>
      </c>
      <c r="G2728" s="196" t="s">
        <v>400</v>
      </c>
      <c r="H2728" s="197">
        <v>235.005</v>
      </c>
      <c r="I2728" s="198"/>
      <c r="J2728" s="199">
        <f>ROUND(I2728*H2728,2)</f>
        <v>0</v>
      </c>
      <c r="K2728" s="195" t="s">
        <v>21</v>
      </c>
      <c r="L2728" s="61"/>
      <c r="M2728" s="200" t="s">
        <v>21</v>
      </c>
      <c r="N2728" s="201" t="s">
        <v>42</v>
      </c>
      <c r="O2728" s="42"/>
      <c r="P2728" s="202">
        <f>O2728*H2728</f>
        <v>0</v>
      </c>
      <c r="Q2728" s="202">
        <v>0</v>
      </c>
      <c r="R2728" s="202">
        <f>Q2728*H2728</f>
        <v>0</v>
      </c>
      <c r="S2728" s="202">
        <v>0</v>
      </c>
      <c r="T2728" s="203">
        <f>S2728*H2728</f>
        <v>0</v>
      </c>
      <c r="AR2728" s="24" t="s">
        <v>161</v>
      </c>
      <c r="AT2728" s="24" t="s">
        <v>129</v>
      </c>
      <c r="AU2728" s="24" t="s">
        <v>134</v>
      </c>
      <c r="AY2728" s="24" t="s">
        <v>126</v>
      </c>
      <c r="BE2728" s="204">
        <f>IF(N2728="základní",J2728,0)</f>
        <v>0</v>
      </c>
      <c r="BF2728" s="204">
        <f>IF(N2728="snížená",J2728,0)</f>
        <v>0</v>
      </c>
      <c r="BG2728" s="204">
        <f>IF(N2728="zákl. přenesená",J2728,0)</f>
        <v>0</v>
      </c>
      <c r="BH2728" s="204">
        <f>IF(N2728="sníž. přenesená",J2728,0)</f>
        <v>0</v>
      </c>
      <c r="BI2728" s="204">
        <f>IF(N2728="nulová",J2728,0)</f>
        <v>0</v>
      </c>
      <c r="BJ2728" s="24" t="s">
        <v>134</v>
      </c>
      <c r="BK2728" s="204">
        <f>ROUND(I2728*H2728,2)</f>
        <v>0</v>
      </c>
      <c r="BL2728" s="24" t="s">
        <v>161</v>
      </c>
      <c r="BM2728" s="24" t="s">
        <v>3402</v>
      </c>
    </row>
    <row r="2729" spans="2:65" s="1" customFormat="1" ht="13.5">
      <c r="B2729" s="41"/>
      <c r="C2729" s="63"/>
      <c r="D2729" s="205" t="s">
        <v>135</v>
      </c>
      <c r="E2729" s="63"/>
      <c r="F2729" s="206" t="s">
        <v>8157</v>
      </c>
      <c r="G2729" s="63"/>
      <c r="H2729" s="63"/>
      <c r="I2729" s="163"/>
      <c r="J2729" s="63"/>
      <c r="K2729" s="63"/>
      <c r="L2729" s="61"/>
      <c r="M2729" s="207"/>
      <c r="N2729" s="42"/>
      <c r="O2729" s="42"/>
      <c r="P2729" s="42"/>
      <c r="Q2729" s="42"/>
      <c r="R2729" s="42"/>
      <c r="S2729" s="42"/>
      <c r="T2729" s="78"/>
      <c r="AT2729" s="24" t="s">
        <v>135</v>
      </c>
      <c r="AU2729" s="24" t="s">
        <v>134</v>
      </c>
    </row>
    <row r="2730" spans="2:65" s="1" customFormat="1" ht="22.5" customHeight="1">
      <c r="B2730" s="41"/>
      <c r="C2730" s="193" t="s">
        <v>1959</v>
      </c>
      <c r="D2730" s="193" t="s">
        <v>129</v>
      </c>
      <c r="E2730" s="194" t="s">
        <v>4345</v>
      </c>
      <c r="F2730" s="195" t="s">
        <v>4346</v>
      </c>
      <c r="G2730" s="196" t="s">
        <v>400</v>
      </c>
      <c r="H2730" s="197">
        <v>130.55000000000001</v>
      </c>
      <c r="I2730" s="198"/>
      <c r="J2730" s="199">
        <f>ROUND(I2730*H2730,2)</f>
        <v>0</v>
      </c>
      <c r="K2730" s="195" t="s">
        <v>21</v>
      </c>
      <c r="L2730" s="61"/>
      <c r="M2730" s="200" t="s">
        <v>21</v>
      </c>
      <c r="N2730" s="201" t="s">
        <v>42</v>
      </c>
      <c r="O2730" s="42"/>
      <c r="P2730" s="202">
        <f>O2730*H2730</f>
        <v>0</v>
      </c>
      <c r="Q2730" s="202">
        <v>0</v>
      </c>
      <c r="R2730" s="202">
        <f>Q2730*H2730</f>
        <v>0</v>
      </c>
      <c r="S2730" s="202">
        <v>0</v>
      </c>
      <c r="T2730" s="203">
        <f>S2730*H2730</f>
        <v>0</v>
      </c>
      <c r="AR2730" s="24" t="s">
        <v>161</v>
      </c>
      <c r="AT2730" s="24" t="s">
        <v>129</v>
      </c>
      <c r="AU2730" s="24" t="s">
        <v>134</v>
      </c>
      <c r="AY2730" s="24" t="s">
        <v>126</v>
      </c>
      <c r="BE2730" s="204">
        <f>IF(N2730="základní",J2730,0)</f>
        <v>0</v>
      </c>
      <c r="BF2730" s="204">
        <f>IF(N2730="snížená",J2730,0)</f>
        <v>0</v>
      </c>
      <c r="BG2730" s="204">
        <f>IF(N2730="zákl. přenesená",J2730,0)</f>
        <v>0</v>
      </c>
      <c r="BH2730" s="204">
        <f>IF(N2730="sníž. přenesená",J2730,0)</f>
        <v>0</v>
      </c>
      <c r="BI2730" s="204">
        <f>IF(N2730="nulová",J2730,0)</f>
        <v>0</v>
      </c>
      <c r="BJ2730" s="24" t="s">
        <v>134</v>
      </c>
      <c r="BK2730" s="204">
        <f>ROUND(I2730*H2730,2)</f>
        <v>0</v>
      </c>
      <c r="BL2730" s="24" t="s">
        <v>161</v>
      </c>
      <c r="BM2730" s="24" t="s">
        <v>3406</v>
      </c>
    </row>
    <row r="2731" spans="2:65" s="1" customFormat="1" ht="13.5">
      <c r="B2731" s="41"/>
      <c r="C2731" s="63"/>
      <c r="D2731" s="208" t="s">
        <v>135</v>
      </c>
      <c r="E2731" s="63"/>
      <c r="F2731" s="209" t="s">
        <v>4346</v>
      </c>
      <c r="G2731" s="63"/>
      <c r="H2731" s="63"/>
      <c r="I2731" s="163"/>
      <c r="J2731" s="63"/>
      <c r="K2731" s="63"/>
      <c r="L2731" s="61"/>
      <c r="M2731" s="207"/>
      <c r="N2731" s="42"/>
      <c r="O2731" s="42"/>
      <c r="P2731" s="42"/>
      <c r="Q2731" s="42"/>
      <c r="R2731" s="42"/>
      <c r="S2731" s="42"/>
      <c r="T2731" s="78"/>
      <c r="AT2731" s="24" t="s">
        <v>135</v>
      </c>
      <c r="AU2731" s="24" t="s">
        <v>134</v>
      </c>
    </row>
    <row r="2732" spans="2:65" s="11" customFormat="1" ht="13.5">
      <c r="B2732" s="210"/>
      <c r="C2732" s="211"/>
      <c r="D2732" s="208" t="s">
        <v>171</v>
      </c>
      <c r="E2732" s="212" t="s">
        <v>21</v>
      </c>
      <c r="F2732" s="213" t="s">
        <v>6515</v>
      </c>
      <c r="G2732" s="211"/>
      <c r="H2732" s="214">
        <v>2.57</v>
      </c>
      <c r="I2732" s="215"/>
      <c r="J2732" s="211"/>
      <c r="K2732" s="211"/>
      <c r="L2732" s="216"/>
      <c r="M2732" s="217"/>
      <c r="N2732" s="218"/>
      <c r="O2732" s="218"/>
      <c r="P2732" s="218"/>
      <c r="Q2732" s="218"/>
      <c r="R2732" s="218"/>
      <c r="S2732" s="218"/>
      <c r="T2732" s="219"/>
      <c r="AT2732" s="220" t="s">
        <v>171</v>
      </c>
      <c r="AU2732" s="220" t="s">
        <v>134</v>
      </c>
      <c r="AV2732" s="11" t="s">
        <v>134</v>
      </c>
      <c r="AW2732" s="11" t="s">
        <v>33</v>
      </c>
      <c r="AX2732" s="11" t="s">
        <v>70</v>
      </c>
      <c r="AY2732" s="220" t="s">
        <v>126</v>
      </c>
    </row>
    <row r="2733" spans="2:65" s="11" customFormat="1" ht="13.5">
      <c r="B2733" s="210"/>
      <c r="C2733" s="211"/>
      <c r="D2733" s="208" t="s">
        <v>171</v>
      </c>
      <c r="E2733" s="212" t="s">
        <v>21</v>
      </c>
      <c r="F2733" s="213" t="s">
        <v>7769</v>
      </c>
      <c r="G2733" s="211"/>
      <c r="H2733" s="214">
        <v>1.8</v>
      </c>
      <c r="I2733" s="215"/>
      <c r="J2733" s="211"/>
      <c r="K2733" s="211"/>
      <c r="L2733" s="216"/>
      <c r="M2733" s="217"/>
      <c r="N2733" s="218"/>
      <c r="O2733" s="218"/>
      <c r="P2733" s="218"/>
      <c r="Q2733" s="218"/>
      <c r="R2733" s="218"/>
      <c r="S2733" s="218"/>
      <c r="T2733" s="219"/>
      <c r="AT2733" s="220" t="s">
        <v>171</v>
      </c>
      <c r="AU2733" s="220" t="s">
        <v>134</v>
      </c>
      <c r="AV2733" s="11" t="s">
        <v>134</v>
      </c>
      <c r="AW2733" s="11" t="s">
        <v>33</v>
      </c>
      <c r="AX2733" s="11" t="s">
        <v>70</v>
      </c>
      <c r="AY2733" s="220" t="s">
        <v>126</v>
      </c>
    </row>
    <row r="2734" spans="2:65" s="11" customFormat="1" ht="13.5">
      <c r="B2734" s="210"/>
      <c r="C2734" s="211"/>
      <c r="D2734" s="208" t="s">
        <v>171</v>
      </c>
      <c r="E2734" s="212" t="s">
        <v>21</v>
      </c>
      <c r="F2734" s="213" t="s">
        <v>7835</v>
      </c>
      <c r="G2734" s="211"/>
      <c r="H2734" s="214">
        <v>77.239999999999995</v>
      </c>
      <c r="I2734" s="215"/>
      <c r="J2734" s="211"/>
      <c r="K2734" s="211"/>
      <c r="L2734" s="216"/>
      <c r="M2734" s="217"/>
      <c r="N2734" s="218"/>
      <c r="O2734" s="218"/>
      <c r="P2734" s="218"/>
      <c r="Q2734" s="218"/>
      <c r="R2734" s="218"/>
      <c r="S2734" s="218"/>
      <c r="T2734" s="219"/>
      <c r="AT2734" s="220" t="s">
        <v>171</v>
      </c>
      <c r="AU2734" s="220" t="s">
        <v>134</v>
      </c>
      <c r="AV2734" s="11" t="s">
        <v>134</v>
      </c>
      <c r="AW2734" s="11" t="s">
        <v>33</v>
      </c>
      <c r="AX2734" s="11" t="s">
        <v>70</v>
      </c>
      <c r="AY2734" s="220" t="s">
        <v>126</v>
      </c>
    </row>
    <row r="2735" spans="2:65" s="11" customFormat="1" ht="13.5">
      <c r="B2735" s="210"/>
      <c r="C2735" s="211"/>
      <c r="D2735" s="208" t="s">
        <v>171</v>
      </c>
      <c r="E2735" s="212" t="s">
        <v>21</v>
      </c>
      <c r="F2735" s="213" t="s">
        <v>7770</v>
      </c>
      <c r="G2735" s="211"/>
      <c r="H2735" s="214">
        <v>12.87</v>
      </c>
      <c r="I2735" s="215"/>
      <c r="J2735" s="211"/>
      <c r="K2735" s="211"/>
      <c r="L2735" s="216"/>
      <c r="M2735" s="217"/>
      <c r="N2735" s="218"/>
      <c r="O2735" s="218"/>
      <c r="P2735" s="218"/>
      <c r="Q2735" s="218"/>
      <c r="R2735" s="218"/>
      <c r="S2735" s="218"/>
      <c r="T2735" s="219"/>
      <c r="AT2735" s="220" t="s">
        <v>171</v>
      </c>
      <c r="AU2735" s="220" t="s">
        <v>134</v>
      </c>
      <c r="AV2735" s="11" t="s">
        <v>134</v>
      </c>
      <c r="AW2735" s="11" t="s">
        <v>33</v>
      </c>
      <c r="AX2735" s="11" t="s">
        <v>70</v>
      </c>
      <c r="AY2735" s="220" t="s">
        <v>126</v>
      </c>
    </row>
    <row r="2736" spans="2:65" s="11" customFormat="1" ht="13.5">
      <c r="B2736" s="210"/>
      <c r="C2736" s="211"/>
      <c r="D2736" s="208" t="s">
        <v>171</v>
      </c>
      <c r="E2736" s="212" t="s">
        <v>21</v>
      </c>
      <c r="F2736" s="213" t="s">
        <v>7771</v>
      </c>
      <c r="G2736" s="211"/>
      <c r="H2736" s="214">
        <v>23.76</v>
      </c>
      <c r="I2736" s="215"/>
      <c r="J2736" s="211"/>
      <c r="K2736" s="211"/>
      <c r="L2736" s="216"/>
      <c r="M2736" s="217"/>
      <c r="N2736" s="218"/>
      <c r="O2736" s="218"/>
      <c r="P2736" s="218"/>
      <c r="Q2736" s="218"/>
      <c r="R2736" s="218"/>
      <c r="S2736" s="218"/>
      <c r="T2736" s="219"/>
      <c r="AT2736" s="220" t="s">
        <v>171</v>
      </c>
      <c r="AU2736" s="220" t="s">
        <v>134</v>
      </c>
      <c r="AV2736" s="11" t="s">
        <v>134</v>
      </c>
      <c r="AW2736" s="11" t="s">
        <v>33</v>
      </c>
      <c r="AX2736" s="11" t="s">
        <v>70</v>
      </c>
      <c r="AY2736" s="220" t="s">
        <v>126</v>
      </c>
    </row>
    <row r="2737" spans="2:65" s="11" customFormat="1" ht="13.5">
      <c r="B2737" s="210"/>
      <c r="C2737" s="211"/>
      <c r="D2737" s="208" t="s">
        <v>171</v>
      </c>
      <c r="E2737" s="212" t="s">
        <v>21</v>
      </c>
      <c r="F2737" s="213" t="s">
        <v>6677</v>
      </c>
      <c r="G2737" s="211"/>
      <c r="H2737" s="214">
        <v>12.31</v>
      </c>
      <c r="I2737" s="215"/>
      <c r="J2737" s="211"/>
      <c r="K2737" s="211"/>
      <c r="L2737" s="216"/>
      <c r="M2737" s="217"/>
      <c r="N2737" s="218"/>
      <c r="O2737" s="218"/>
      <c r="P2737" s="218"/>
      <c r="Q2737" s="218"/>
      <c r="R2737" s="218"/>
      <c r="S2737" s="218"/>
      <c r="T2737" s="219"/>
      <c r="AT2737" s="220" t="s">
        <v>171</v>
      </c>
      <c r="AU2737" s="220" t="s">
        <v>134</v>
      </c>
      <c r="AV2737" s="11" t="s">
        <v>134</v>
      </c>
      <c r="AW2737" s="11" t="s">
        <v>33</v>
      </c>
      <c r="AX2737" s="11" t="s">
        <v>70</v>
      </c>
      <c r="AY2737" s="220" t="s">
        <v>126</v>
      </c>
    </row>
    <row r="2738" spans="2:65" s="12" customFormat="1" ht="13.5">
      <c r="B2738" s="221"/>
      <c r="C2738" s="222"/>
      <c r="D2738" s="205" t="s">
        <v>171</v>
      </c>
      <c r="E2738" s="248" t="s">
        <v>21</v>
      </c>
      <c r="F2738" s="249" t="s">
        <v>174</v>
      </c>
      <c r="G2738" s="222"/>
      <c r="H2738" s="250">
        <v>130.55000000000001</v>
      </c>
      <c r="I2738" s="226"/>
      <c r="J2738" s="222"/>
      <c r="K2738" s="222"/>
      <c r="L2738" s="227"/>
      <c r="M2738" s="228"/>
      <c r="N2738" s="229"/>
      <c r="O2738" s="229"/>
      <c r="P2738" s="229"/>
      <c r="Q2738" s="229"/>
      <c r="R2738" s="229"/>
      <c r="S2738" s="229"/>
      <c r="T2738" s="230"/>
      <c r="AT2738" s="231" t="s">
        <v>171</v>
      </c>
      <c r="AU2738" s="231" t="s">
        <v>134</v>
      </c>
      <c r="AV2738" s="12" t="s">
        <v>133</v>
      </c>
      <c r="AW2738" s="12" t="s">
        <v>33</v>
      </c>
      <c r="AX2738" s="12" t="s">
        <v>78</v>
      </c>
      <c r="AY2738" s="231" t="s">
        <v>126</v>
      </c>
    </row>
    <row r="2739" spans="2:65" s="1" customFormat="1" ht="22.5" customHeight="1">
      <c r="B2739" s="41"/>
      <c r="C2739" s="251" t="s">
        <v>3427</v>
      </c>
      <c r="D2739" s="251" t="s">
        <v>391</v>
      </c>
      <c r="E2739" s="252" t="s">
        <v>4348</v>
      </c>
      <c r="F2739" s="253" t="s">
        <v>8158</v>
      </c>
      <c r="G2739" s="254" t="s">
        <v>400</v>
      </c>
      <c r="H2739" s="255">
        <v>140.994</v>
      </c>
      <c r="I2739" s="256"/>
      <c r="J2739" s="257">
        <f>ROUND(I2739*H2739,2)</f>
        <v>0</v>
      </c>
      <c r="K2739" s="253" t="s">
        <v>160</v>
      </c>
      <c r="L2739" s="258"/>
      <c r="M2739" s="259" t="s">
        <v>21</v>
      </c>
      <c r="N2739" s="260" t="s">
        <v>42</v>
      </c>
      <c r="O2739" s="42"/>
      <c r="P2739" s="202">
        <f>O2739*H2739</f>
        <v>0</v>
      </c>
      <c r="Q2739" s="202">
        <v>0</v>
      </c>
      <c r="R2739" s="202">
        <f>Q2739*H2739</f>
        <v>0</v>
      </c>
      <c r="S2739" s="202">
        <v>0</v>
      </c>
      <c r="T2739" s="203">
        <f>S2739*H2739</f>
        <v>0</v>
      </c>
      <c r="AR2739" s="24" t="s">
        <v>361</v>
      </c>
      <c r="AT2739" s="24" t="s">
        <v>391</v>
      </c>
      <c r="AU2739" s="24" t="s">
        <v>134</v>
      </c>
      <c r="AY2739" s="24" t="s">
        <v>126</v>
      </c>
      <c r="BE2739" s="204">
        <f>IF(N2739="základní",J2739,0)</f>
        <v>0</v>
      </c>
      <c r="BF2739" s="204">
        <f>IF(N2739="snížená",J2739,0)</f>
        <v>0</v>
      </c>
      <c r="BG2739" s="204">
        <f>IF(N2739="zákl. přenesená",J2739,0)</f>
        <v>0</v>
      </c>
      <c r="BH2739" s="204">
        <f>IF(N2739="sníž. přenesená",J2739,0)</f>
        <v>0</v>
      </c>
      <c r="BI2739" s="204">
        <f>IF(N2739="nulová",J2739,0)</f>
        <v>0</v>
      </c>
      <c r="BJ2739" s="24" t="s">
        <v>134</v>
      </c>
      <c r="BK2739" s="204">
        <f>ROUND(I2739*H2739,2)</f>
        <v>0</v>
      </c>
      <c r="BL2739" s="24" t="s">
        <v>161</v>
      </c>
      <c r="BM2739" s="24" t="s">
        <v>3430</v>
      </c>
    </row>
    <row r="2740" spans="2:65" s="1" customFormat="1" ht="27">
      <c r="B2740" s="41"/>
      <c r="C2740" s="63"/>
      <c r="D2740" s="208" t="s">
        <v>135</v>
      </c>
      <c r="E2740" s="63"/>
      <c r="F2740" s="209" t="s">
        <v>8159</v>
      </c>
      <c r="G2740" s="63"/>
      <c r="H2740" s="63"/>
      <c r="I2740" s="163"/>
      <c r="J2740" s="63"/>
      <c r="K2740" s="63"/>
      <c r="L2740" s="61"/>
      <c r="M2740" s="207"/>
      <c r="N2740" s="42"/>
      <c r="O2740" s="42"/>
      <c r="P2740" s="42"/>
      <c r="Q2740" s="42"/>
      <c r="R2740" s="42"/>
      <c r="S2740" s="42"/>
      <c r="T2740" s="78"/>
      <c r="AT2740" s="24" t="s">
        <v>135</v>
      </c>
      <c r="AU2740" s="24" t="s">
        <v>134</v>
      </c>
    </row>
    <row r="2741" spans="2:65" s="11" customFormat="1" ht="13.5">
      <c r="B2741" s="210"/>
      <c r="C2741" s="211"/>
      <c r="D2741" s="208" t="s">
        <v>171</v>
      </c>
      <c r="E2741" s="212" t="s">
        <v>21</v>
      </c>
      <c r="F2741" s="213" t="s">
        <v>8160</v>
      </c>
      <c r="G2741" s="211"/>
      <c r="H2741" s="214">
        <v>140.994</v>
      </c>
      <c r="I2741" s="215"/>
      <c r="J2741" s="211"/>
      <c r="K2741" s="211"/>
      <c r="L2741" s="216"/>
      <c r="M2741" s="217"/>
      <c r="N2741" s="218"/>
      <c r="O2741" s="218"/>
      <c r="P2741" s="218"/>
      <c r="Q2741" s="218"/>
      <c r="R2741" s="218"/>
      <c r="S2741" s="218"/>
      <c r="T2741" s="219"/>
      <c r="AT2741" s="220" t="s">
        <v>171</v>
      </c>
      <c r="AU2741" s="220" t="s">
        <v>134</v>
      </c>
      <c r="AV2741" s="11" t="s">
        <v>134</v>
      </c>
      <c r="AW2741" s="11" t="s">
        <v>33</v>
      </c>
      <c r="AX2741" s="11" t="s">
        <v>70</v>
      </c>
      <c r="AY2741" s="220" t="s">
        <v>126</v>
      </c>
    </row>
    <row r="2742" spans="2:65" s="12" customFormat="1" ht="13.5">
      <c r="B2742" s="221"/>
      <c r="C2742" s="222"/>
      <c r="D2742" s="205" t="s">
        <v>171</v>
      </c>
      <c r="E2742" s="248" t="s">
        <v>21</v>
      </c>
      <c r="F2742" s="249" t="s">
        <v>174</v>
      </c>
      <c r="G2742" s="222"/>
      <c r="H2742" s="250">
        <v>140.994</v>
      </c>
      <c r="I2742" s="226"/>
      <c r="J2742" s="222"/>
      <c r="K2742" s="222"/>
      <c r="L2742" s="227"/>
      <c r="M2742" s="228"/>
      <c r="N2742" s="229"/>
      <c r="O2742" s="229"/>
      <c r="P2742" s="229"/>
      <c r="Q2742" s="229"/>
      <c r="R2742" s="229"/>
      <c r="S2742" s="229"/>
      <c r="T2742" s="230"/>
      <c r="AT2742" s="231" t="s">
        <v>171</v>
      </c>
      <c r="AU2742" s="231" t="s">
        <v>134</v>
      </c>
      <c r="AV2742" s="12" t="s">
        <v>133</v>
      </c>
      <c r="AW2742" s="12" t="s">
        <v>33</v>
      </c>
      <c r="AX2742" s="12" t="s">
        <v>78</v>
      </c>
      <c r="AY2742" s="231" t="s">
        <v>126</v>
      </c>
    </row>
    <row r="2743" spans="2:65" s="1" customFormat="1" ht="22.5" customHeight="1">
      <c r="B2743" s="41"/>
      <c r="C2743" s="193" t="s">
        <v>1963</v>
      </c>
      <c r="D2743" s="193" t="s">
        <v>129</v>
      </c>
      <c r="E2743" s="194" t="s">
        <v>4354</v>
      </c>
      <c r="F2743" s="195" t="s">
        <v>4355</v>
      </c>
      <c r="G2743" s="196" t="s">
        <v>400</v>
      </c>
      <c r="H2743" s="197">
        <v>261.32</v>
      </c>
      <c r="I2743" s="198"/>
      <c r="J2743" s="199">
        <f>ROUND(I2743*H2743,2)</f>
        <v>0</v>
      </c>
      <c r="K2743" s="195" t="s">
        <v>21</v>
      </c>
      <c r="L2743" s="61"/>
      <c r="M2743" s="200" t="s">
        <v>21</v>
      </c>
      <c r="N2743" s="201" t="s">
        <v>42</v>
      </c>
      <c r="O2743" s="42"/>
      <c r="P2743" s="202">
        <f>O2743*H2743</f>
        <v>0</v>
      </c>
      <c r="Q2743" s="202">
        <v>0</v>
      </c>
      <c r="R2743" s="202">
        <f>Q2743*H2743</f>
        <v>0</v>
      </c>
      <c r="S2743" s="202">
        <v>0</v>
      </c>
      <c r="T2743" s="203">
        <f>S2743*H2743</f>
        <v>0</v>
      </c>
      <c r="AR2743" s="24" t="s">
        <v>161</v>
      </c>
      <c r="AT2743" s="24" t="s">
        <v>129</v>
      </c>
      <c r="AU2743" s="24" t="s">
        <v>134</v>
      </c>
      <c r="AY2743" s="24" t="s">
        <v>126</v>
      </c>
      <c r="BE2743" s="204">
        <f>IF(N2743="základní",J2743,0)</f>
        <v>0</v>
      </c>
      <c r="BF2743" s="204">
        <f>IF(N2743="snížená",J2743,0)</f>
        <v>0</v>
      </c>
      <c r="BG2743" s="204">
        <f>IF(N2743="zákl. přenesená",J2743,0)</f>
        <v>0</v>
      </c>
      <c r="BH2743" s="204">
        <f>IF(N2743="sníž. přenesená",J2743,0)</f>
        <v>0</v>
      </c>
      <c r="BI2743" s="204">
        <f>IF(N2743="nulová",J2743,0)</f>
        <v>0</v>
      </c>
      <c r="BJ2743" s="24" t="s">
        <v>134</v>
      </c>
      <c r="BK2743" s="204">
        <f>ROUND(I2743*H2743,2)</f>
        <v>0</v>
      </c>
      <c r="BL2743" s="24" t="s">
        <v>161</v>
      </c>
      <c r="BM2743" s="24" t="s">
        <v>3433</v>
      </c>
    </row>
    <row r="2744" spans="2:65" s="1" customFormat="1" ht="13.5">
      <c r="B2744" s="41"/>
      <c r="C2744" s="63"/>
      <c r="D2744" s="205" t="s">
        <v>135</v>
      </c>
      <c r="E2744" s="63"/>
      <c r="F2744" s="206" t="s">
        <v>4355</v>
      </c>
      <c r="G2744" s="63"/>
      <c r="H2744" s="63"/>
      <c r="I2744" s="163"/>
      <c r="J2744" s="63"/>
      <c r="K2744" s="63"/>
      <c r="L2744" s="61"/>
      <c r="M2744" s="207"/>
      <c r="N2744" s="42"/>
      <c r="O2744" s="42"/>
      <c r="P2744" s="42"/>
      <c r="Q2744" s="42"/>
      <c r="R2744" s="42"/>
      <c r="S2744" s="42"/>
      <c r="T2744" s="78"/>
      <c r="AT2744" s="24" t="s">
        <v>135</v>
      </c>
      <c r="AU2744" s="24" t="s">
        <v>134</v>
      </c>
    </row>
    <row r="2745" spans="2:65" s="1" customFormat="1" ht="22.5" customHeight="1">
      <c r="B2745" s="41"/>
      <c r="C2745" s="193" t="s">
        <v>3436</v>
      </c>
      <c r="D2745" s="193" t="s">
        <v>129</v>
      </c>
      <c r="E2745" s="194" t="s">
        <v>4357</v>
      </c>
      <c r="F2745" s="195" t="s">
        <v>4358</v>
      </c>
      <c r="G2745" s="196" t="s">
        <v>400</v>
      </c>
      <c r="H2745" s="197">
        <v>261.32</v>
      </c>
      <c r="I2745" s="198"/>
      <c r="J2745" s="199">
        <f>ROUND(I2745*H2745,2)</f>
        <v>0</v>
      </c>
      <c r="K2745" s="195" t="s">
        <v>21</v>
      </c>
      <c r="L2745" s="61"/>
      <c r="M2745" s="200" t="s">
        <v>21</v>
      </c>
      <c r="N2745" s="201" t="s">
        <v>42</v>
      </c>
      <c r="O2745" s="42"/>
      <c r="P2745" s="202">
        <f>O2745*H2745</f>
        <v>0</v>
      </c>
      <c r="Q2745" s="202">
        <v>0</v>
      </c>
      <c r="R2745" s="202">
        <f>Q2745*H2745</f>
        <v>0</v>
      </c>
      <c r="S2745" s="202">
        <v>0</v>
      </c>
      <c r="T2745" s="203">
        <f>S2745*H2745</f>
        <v>0</v>
      </c>
      <c r="AR2745" s="24" t="s">
        <v>161</v>
      </c>
      <c r="AT2745" s="24" t="s">
        <v>129</v>
      </c>
      <c r="AU2745" s="24" t="s">
        <v>134</v>
      </c>
      <c r="AY2745" s="24" t="s">
        <v>126</v>
      </c>
      <c r="BE2745" s="204">
        <f>IF(N2745="základní",J2745,0)</f>
        <v>0</v>
      </c>
      <c r="BF2745" s="204">
        <f>IF(N2745="snížená",J2745,0)</f>
        <v>0</v>
      </c>
      <c r="BG2745" s="204">
        <f>IF(N2745="zákl. přenesená",J2745,0)</f>
        <v>0</v>
      </c>
      <c r="BH2745" s="204">
        <f>IF(N2745="sníž. přenesená",J2745,0)</f>
        <v>0</v>
      </c>
      <c r="BI2745" s="204">
        <f>IF(N2745="nulová",J2745,0)</f>
        <v>0</v>
      </c>
      <c r="BJ2745" s="24" t="s">
        <v>134</v>
      </c>
      <c r="BK2745" s="204">
        <f>ROUND(I2745*H2745,2)</f>
        <v>0</v>
      </c>
      <c r="BL2745" s="24" t="s">
        <v>161</v>
      </c>
      <c r="BM2745" s="24" t="s">
        <v>3439</v>
      </c>
    </row>
    <row r="2746" spans="2:65" s="1" customFormat="1" ht="13.5">
      <c r="B2746" s="41"/>
      <c r="C2746" s="63"/>
      <c r="D2746" s="205" t="s">
        <v>135</v>
      </c>
      <c r="E2746" s="63"/>
      <c r="F2746" s="206" t="s">
        <v>4358</v>
      </c>
      <c r="G2746" s="63"/>
      <c r="H2746" s="63"/>
      <c r="I2746" s="163"/>
      <c r="J2746" s="63"/>
      <c r="K2746" s="63"/>
      <c r="L2746" s="61"/>
      <c r="M2746" s="207"/>
      <c r="N2746" s="42"/>
      <c r="O2746" s="42"/>
      <c r="P2746" s="42"/>
      <c r="Q2746" s="42"/>
      <c r="R2746" s="42"/>
      <c r="S2746" s="42"/>
      <c r="T2746" s="78"/>
      <c r="AT2746" s="24" t="s">
        <v>135</v>
      </c>
      <c r="AU2746" s="24" t="s">
        <v>134</v>
      </c>
    </row>
    <row r="2747" spans="2:65" s="1" customFormat="1" ht="22.5" customHeight="1">
      <c r="B2747" s="41"/>
      <c r="C2747" s="251" t="s">
        <v>1968</v>
      </c>
      <c r="D2747" s="251" t="s">
        <v>391</v>
      </c>
      <c r="E2747" s="252" t="s">
        <v>4361</v>
      </c>
      <c r="F2747" s="253" t="s">
        <v>4362</v>
      </c>
      <c r="G2747" s="254" t="s">
        <v>693</v>
      </c>
      <c r="H2747" s="255">
        <v>78.396000000000001</v>
      </c>
      <c r="I2747" s="256"/>
      <c r="J2747" s="257">
        <f>ROUND(I2747*H2747,2)</f>
        <v>0</v>
      </c>
      <c r="K2747" s="253" t="s">
        <v>160</v>
      </c>
      <c r="L2747" s="258"/>
      <c r="M2747" s="259" t="s">
        <v>21</v>
      </c>
      <c r="N2747" s="260" t="s">
        <v>42</v>
      </c>
      <c r="O2747" s="42"/>
      <c r="P2747" s="202">
        <f>O2747*H2747</f>
        <v>0</v>
      </c>
      <c r="Q2747" s="202">
        <v>0</v>
      </c>
      <c r="R2747" s="202">
        <f>Q2747*H2747</f>
        <v>0</v>
      </c>
      <c r="S2747" s="202">
        <v>0</v>
      </c>
      <c r="T2747" s="203">
        <f>S2747*H2747</f>
        <v>0</v>
      </c>
      <c r="AR2747" s="24" t="s">
        <v>361</v>
      </c>
      <c r="AT2747" s="24" t="s">
        <v>391</v>
      </c>
      <c r="AU2747" s="24" t="s">
        <v>134</v>
      </c>
      <c r="AY2747" s="24" t="s">
        <v>126</v>
      </c>
      <c r="BE2747" s="204">
        <f>IF(N2747="základní",J2747,0)</f>
        <v>0</v>
      </c>
      <c r="BF2747" s="204">
        <f>IF(N2747="snížená",J2747,0)</f>
        <v>0</v>
      </c>
      <c r="BG2747" s="204">
        <f>IF(N2747="zákl. přenesená",J2747,0)</f>
        <v>0</v>
      </c>
      <c r="BH2747" s="204">
        <f>IF(N2747="sníž. přenesená",J2747,0)</f>
        <v>0</v>
      </c>
      <c r="BI2747" s="204">
        <f>IF(N2747="nulová",J2747,0)</f>
        <v>0</v>
      </c>
      <c r="BJ2747" s="24" t="s">
        <v>134</v>
      </c>
      <c r="BK2747" s="204">
        <f>ROUND(I2747*H2747,2)</f>
        <v>0</v>
      </c>
      <c r="BL2747" s="24" t="s">
        <v>161</v>
      </c>
      <c r="BM2747" s="24" t="s">
        <v>3442</v>
      </c>
    </row>
    <row r="2748" spans="2:65" s="1" customFormat="1" ht="27">
      <c r="B2748" s="41"/>
      <c r="C2748" s="63"/>
      <c r="D2748" s="208" t="s">
        <v>135</v>
      </c>
      <c r="E2748" s="63"/>
      <c r="F2748" s="209" t="s">
        <v>4364</v>
      </c>
      <c r="G2748" s="63"/>
      <c r="H2748" s="63"/>
      <c r="I2748" s="163"/>
      <c r="J2748" s="63"/>
      <c r="K2748" s="63"/>
      <c r="L2748" s="61"/>
      <c r="M2748" s="207"/>
      <c r="N2748" s="42"/>
      <c r="O2748" s="42"/>
      <c r="P2748" s="42"/>
      <c r="Q2748" s="42"/>
      <c r="R2748" s="42"/>
      <c r="S2748" s="42"/>
      <c r="T2748" s="78"/>
      <c r="AT2748" s="24" t="s">
        <v>135</v>
      </c>
      <c r="AU2748" s="24" t="s">
        <v>134</v>
      </c>
    </row>
    <row r="2749" spans="2:65" s="11" customFormat="1" ht="13.5">
      <c r="B2749" s="210"/>
      <c r="C2749" s="211"/>
      <c r="D2749" s="208" t="s">
        <v>171</v>
      </c>
      <c r="E2749" s="212" t="s">
        <v>21</v>
      </c>
      <c r="F2749" s="213" t="s">
        <v>8161</v>
      </c>
      <c r="G2749" s="211"/>
      <c r="H2749" s="214">
        <v>78.396000000000001</v>
      </c>
      <c r="I2749" s="215"/>
      <c r="J2749" s="211"/>
      <c r="K2749" s="211"/>
      <c r="L2749" s="216"/>
      <c r="M2749" s="217"/>
      <c r="N2749" s="218"/>
      <c r="O2749" s="218"/>
      <c r="P2749" s="218"/>
      <c r="Q2749" s="218"/>
      <c r="R2749" s="218"/>
      <c r="S2749" s="218"/>
      <c r="T2749" s="219"/>
      <c r="AT2749" s="220" t="s">
        <v>171</v>
      </c>
      <c r="AU2749" s="220" t="s">
        <v>134</v>
      </c>
      <c r="AV2749" s="11" t="s">
        <v>134</v>
      </c>
      <c r="AW2749" s="11" t="s">
        <v>33</v>
      </c>
      <c r="AX2749" s="11" t="s">
        <v>70</v>
      </c>
      <c r="AY2749" s="220" t="s">
        <v>126</v>
      </c>
    </row>
    <row r="2750" spans="2:65" s="12" customFormat="1" ht="13.5">
      <c r="B2750" s="221"/>
      <c r="C2750" s="222"/>
      <c r="D2750" s="205" t="s">
        <v>171</v>
      </c>
      <c r="E2750" s="248" t="s">
        <v>21</v>
      </c>
      <c r="F2750" s="249" t="s">
        <v>174</v>
      </c>
      <c r="G2750" s="222"/>
      <c r="H2750" s="250">
        <v>78.396000000000001</v>
      </c>
      <c r="I2750" s="226"/>
      <c r="J2750" s="222"/>
      <c r="K2750" s="222"/>
      <c r="L2750" s="227"/>
      <c r="M2750" s="228"/>
      <c r="N2750" s="229"/>
      <c r="O2750" s="229"/>
      <c r="P2750" s="229"/>
      <c r="Q2750" s="229"/>
      <c r="R2750" s="229"/>
      <c r="S2750" s="229"/>
      <c r="T2750" s="230"/>
      <c r="AT2750" s="231" t="s">
        <v>171</v>
      </c>
      <c r="AU2750" s="231" t="s">
        <v>134</v>
      </c>
      <c r="AV2750" s="12" t="s">
        <v>133</v>
      </c>
      <c r="AW2750" s="12" t="s">
        <v>33</v>
      </c>
      <c r="AX2750" s="12" t="s">
        <v>78</v>
      </c>
      <c r="AY2750" s="231" t="s">
        <v>126</v>
      </c>
    </row>
    <row r="2751" spans="2:65" s="1" customFormat="1" ht="22.5" customHeight="1">
      <c r="B2751" s="41"/>
      <c r="C2751" s="193" t="s">
        <v>3444</v>
      </c>
      <c r="D2751" s="193" t="s">
        <v>129</v>
      </c>
      <c r="E2751" s="194" t="s">
        <v>8162</v>
      </c>
      <c r="F2751" s="195" t="s">
        <v>8163</v>
      </c>
      <c r="G2751" s="196" t="s">
        <v>400</v>
      </c>
      <c r="H2751" s="197">
        <v>261.32</v>
      </c>
      <c r="I2751" s="198"/>
      <c r="J2751" s="199">
        <f>ROUND(I2751*H2751,2)</f>
        <v>0</v>
      </c>
      <c r="K2751" s="195" t="s">
        <v>21</v>
      </c>
      <c r="L2751" s="61"/>
      <c r="M2751" s="200" t="s">
        <v>21</v>
      </c>
      <c r="N2751" s="201" t="s">
        <v>42</v>
      </c>
      <c r="O2751" s="42"/>
      <c r="P2751" s="202">
        <f>O2751*H2751</f>
        <v>0</v>
      </c>
      <c r="Q2751" s="202">
        <v>0</v>
      </c>
      <c r="R2751" s="202">
        <f>Q2751*H2751</f>
        <v>0</v>
      </c>
      <c r="S2751" s="202">
        <v>0</v>
      </c>
      <c r="T2751" s="203">
        <f>S2751*H2751</f>
        <v>0</v>
      </c>
      <c r="AR2751" s="24" t="s">
        <v>161</v>
      </c>
      <c r="AT2751" s="24" t="s">
        <v>129</v>
      </c>
      <c r="AU2751" s="24" t="s">
        <v>134</v>
      </c>
      <c r="AY2751" s="24" t="s">
        <v>126</v>
      </c>
      <c r="BE2751" s="204">
        <f>IF(N2751="základní",J2751,0)</f>
        <v>0</v>
      </c>
      <c r="BF2751" s="204">
        <f>IF(N2751="snížená",J2751,0)</f>
        <v>0</v>
      </c>
      <c r="BG2751" s="204">
        <f>IF(N2751="zákl. přenesená",J2751,0)</f>
        <v>0</v>
      </c>
      <c r="BH2751" s="204">
        <f>IF(N2751="sníž. přenesená",J2751,0)</f>
        <v>0</v>
      </c>
      <c r="BI2751" s="204">
        <f>IF(N2751="nulová",J2751,0)</f>
        <v>0</v>
      </c>
      <c r="BJ2751" s="24" t="s">
        <v>134</v>
      </c>
      <c r="BK2751" s="204">
        <f>ROUND(I2751*H2751,2)</f>
        <v>0</v>
      </c>
      <c r="BL2751" s="24" t="s">
        <v>161</v>
      </c>
      <c r="BM2751" s="24" t="s">
        <v>3447</v>
      </c>
    </row>
    <row r="2752" spans="2:65" s="1" customFormat="1" ht="13.5">
      <c r="B2752" s="41"/>
      <c r="C2752" s="63"/>
      <c r="D2752" s="205" t="s">
        <v>135</v>
      </c>
      <c r="E2752" s="63"/>
      <c r="F2752" s="206" t="s">
        <v>8163</v>
      </c>
      <c r="G2752" s="63"/>
      <c r="H2752" s="63"/>
      <c r="I2752" s="163"/>
      <c r="J2752" s="63"/>
      <c r="K2752" s="63"/>
      <c r="L2752" s="61"/>
      <c r="M2752" s="207"/>
      <c r="N2752" s="42"/>
      <c r="O2752" s="42"/>
      <c r="P2752" s="42"/>
      <c r="Q2752" s="42"/>
      <c r="R2752" s="42"/>
      <c r="S2752" s="42"/>
      <c r="T2752" s="78"/>
      <c r="AT2752" s="24" t="s">
        <v>135</v>
      </c>
      <c r="AU2752" s="24" t="s">
        <v>134</v>
      </c>
    </row>
    <row r="2753" spans="2:65" s="1" customFormat="1" ht="22.5" customHeight="1">
      <c r="B2753" s="41"/>
      <c r="C2753" s="193" t="s">
        <v>1975</v>
      </c>
      <c r="D2753" s="193" t="s">
        <v>129</v>
      </c>
      <c r="E2753" s="194" t="s">
        <v>4365</v>
      </c>
      <c r="F2753" s="195" t="s">
        <v>4366</v>
      </c>
      <c r="G2753" s="196" t="s">
        <v>400</v>
      </c>
      <c r="H2753" s="197">
        <v>261.32</v>
      </c>
      <c r="I2753" s="198"/>
      <c r="J2753" s="199">
        <f>ROUND(I2753*H2753,2)</f>
        <v>0</v>
      </c>
      <c r="K2753" s="195" t="s">
        <v>21</v>
      </c>
      <c r="L2753" s="61"/>
      <c r="M2753" s="200" t="s">
        <v>21</v>
      </c>
      <c r="N2753" s="201" t="s">
        <v>42</v>
      </c>
      <c r="O2753" s="42"/>
      <c r="P2753" s="202">
        <f>O2753*H2753</f>
        <v>0</v>
      </c>
      <c r="Q2753" s="202">
        <v>0</v>
      </c>
      <c r="R2753" s="202">
        <f>Q2753*H2753</f>
        <v>0</v>
      </c>
      <c r="S2753" s="202">
        <v>0</v>
      </c>
      <c r="T2753" s="203">
        <f>S2753*H2753</f>
        <v>0</v>
      </c>
      <c r="AR2753" s="24" t="s">
        <v>161</v>
      </c>
      <c r="AT2753" s="24" t="s">
        <v>129</v>
      </c>
      <c r="AU2753" s="24" t="s">
        <v>134</v>
      </c>
      <c r="AY2753" s="24" t="s">
        <v>126</v>
      </c>
      <c r="BE2753" s="204">
        <f>IF(N2753="základní",J2753,0)</f>
        <v>0</v>
      </c>
      <c r="BF2753" s="204">
        <f>IF(N2753="snížená",J2753,0)</f>
        <v>0</v>
      </c>
      <c r="BG2753" s="204">
        <f>IF(N2753="zákl. přenesená",J2753,0)</f>
        <v>0</v>
      </c>
      <c r="BH2753" s="204">
        <f>IF(N2753="sníž. přenesená",J2753,0)</f>
        <v>0</v>
      </c>
      <c r="BI2753" s="204">
        <f>IF(N2753="nulová",J2753,0)</f>
        <v>0</v>
      </c>
      <c r="BJ2753" s="24" t="s">
        <v>134</v>
      </c>
      <c r="BK2753" s="204">
        <f>ROUND(I2753*H2753,2)</f>
        <v>0</v>
      </c>
      <c r="BL2753" s="24" t="s">
        <v>161</v>
      </c>
      <c r="BM2753" s="24" t="s">
        <v>3450</v>
      </c>
    </row>
    <row r="2754" spans="2:65" s="1" customFormat="1" ht="13.5">
      <c r="B2754" s="41"/>
      <c r="C2754" s="63"/>
      <c r="D2754" s="205" t="s">
        <v>135</v>
      </c>
      <c r="E2754" s="63"/>
      <c r="F2754" s="206" t="s">
        <v>4366</v>
      </c>
      <c r="G2754" s="63"/>
      <c r="H2754" s="63"/>
      <c r="I2754" s="163"/>
      <c r="J2754" s="63"/>
      <c r="K2754" s="63"/>
      <c r="L2754" s="61"/>
      <c r="M2754" s="207"/>
      <c r="N2754" s="42"/>
      <c r="O2754" s="42"/>
      <c r="P2754" s="42"/>
      <c r="Q2754" s="42"/>
      <c r="R2754" s="42"/>
      <c r="S2754" s="42"/>
      <c r="T2754" s="78"/>
      <c r="AT2754" s="24" t="s">
        <v>135</v>
      </c>
      <c r="AU2754" s="24" t="s">
        <v>134</v>
      </c>
    </row>
    <row r="2755" spans="2:65" s="1" customFormat="1" ht="22.5" customHeight="1">
      <c r="B2755" s="41"/>
      <c r="C2755" s="193" t="s">
        <v>3452</v>
      </c>
      <c r="D2755" s="193" t="s">
        <v>129</v>
      </c>
      <c r="E2755" s="194" t="s">
        <v>4371</v>
      </c>
      <c r="F2755" s="195" t="s">
        <v>4372</v>
      </c>
      <c r="G2755" s="196" t="s">
        <v>380</v>
      </c>
      <c r="H2755" s="197">
        <v>2.427</v>
      </c>
      <c r="I2755" s="198"/>
      <c r="J2755" s="199">
        <f>ROUND(I2755*H2755,2)</f>
        <v>0</v>
      </c>
      <c r="K2755" s="195" t="s">
        <v>160</v>
      </c>
      <c r="L2755" s="61"/>
      <c r="M2755" s="200" t="s">
        <v>21</v>
      </c>
      <c r="N2755" s="201" t="s">
        <v>42</v>
      </c>
      <c r="O2755" s="42"/>
      <c r="P2755" s="202">
        <f>O2755*H2755</f>
        <v>0</v>
      </c>
      <c r="Q2755" s="202">
        <v>0</v>
      </c>
      <c r="R2755" s="202">
        <f>Q2755*H2755</f>
        <v>0</v>
      </c>
      <c r="S2755" s="202">
        <v>0</v>
      </c>
      <c r="T2755" s="203">
        <f>S2755*H2755</f>
        <v>0</v>
      </c>
      <c r="AR2755" s="24" t="s">
        <v>161</v>
      </c>
      <c r="AT2755" s="24" t="s">
        <v>129</v>
      </c>
      <c r="AU2755" s="24" t="s">
        <v>134</v>
      </c>
      <c r="AY2755" s="24" t="s">
        <v>126</v>
      </c>
      <c r="BE2755" s="204">
        <f>IF(N2755="základní",J2755,0)</f>
        <v>0</v>
      </c>
      <c r="BF2755" s="204">
        <f>IF(N2755="snížená",J2755,0)</f>
        <v>0</v>
      </c>
      <c r="BG2755" s="204">
        <f>IF(N2755="zákl. přenesená",J2755,0)</f>
        <v>0</v>
      </c>
      <c r="BH2755" s="204">
        <f>IF(N2755="sníž. přenesená",J2755,0)</f>
        <v>0</v>
      </c>
      <c r="BI2755" s="204">
        <f>IF(N2755="nulová",J2755,0)</f>
        <v>0</v>
      </c>
      <c r="BJ2755" s="24" t="s">
        <v>134</v>
      </c>
      <c r="BK2755" s="204">
        <f>ROUND(I2755*H2755,2)</f>
        <v>0</v>
      </c>
      <c r="BL2755" s="24" t="s">
        <v>161</v>
      </c>
      <c r="BM2755" s="24" t="s">
        <v>3455</v>
      </c>
    </row>
    <row r="2756" spans="2:65" s="1" customFormat="1" ht="27">
      <c r="B2756" s="41"/>
      <c r="C2756" s="63"/>
      <c r="D2756" s="208" t="s">
        <v>135</v>
      </c>
      <c r="E2756" s="63"/>
      <c r="F2756" s="209" t="s">
        <v>4374</v>
      </c>
      <c r="G2756" s="63"/>
      <c r="H2756" s="63"/>
      <c r="I2756" s="163"/>
      <c r="J2756" s="63"/>
      <c r="K2756" s="63"/>
      <c r="L2756" s="61"/>
      <c r="M2756" s="207"/>
      <c r="N2756" s="42"/>
      <c r="O2756" s="42"/>
      <c r="P2756" s="42"/>
      <c r="Q2756" s="42"/>
      <c r="R2756" s="42"/>
      <c r="S2756" s="42"/>
      <c r="T2756" s="78"/>
      <c r="AT2756" s="24" t="s">
        <v>135</v>
      </c>
      <c r="AU2756" s="24" t="s">
        <v>134</v>
      </c>
    </row>
    <row r="2757" spans="2:65" s="1" customFormat="1" ht="121.5">
      <c r="B2757" s="41"/>
      <c r="C2757" s="63"/>
      <c r="D2757" s="208" t="s">
        <v>299</v>
      </c>
      <c r="E2757" s="63"/>
      <c r="F2757" s="236" t="s">
        <v>2257</v>
      </c>
      <c r="G2757" s="63"/>
      <c r="H2757" s="63"/>
      <c r="I2757" s="163"/>
      <c r="J2757" s="63"/>
      <c r="K2757" s="63"/>
      <c r="L2757" s="61"/>
      <c r="M2757" s="207"/>
      <c r="N2757" s="42"/>
      <c r="O2757" s="42"/>
      <c r="P2757" s="42"/>
      <c r="Q2757" s="42"/>
      <c r="R2757" s="42"/>
      <c r="S2757" s="42"/>
      <c r="T2757" s="78"/>
      <c r="AT2757" s="24" t="s">
        <v>299</v>
      </c>
      <c r="AU2757" s="24" t="s">
        <v>134</v>
      </c>
    </row>
    <row r="2758" spans="2:65" s="10" customFormat="1" ht="29.85" customHeight="1">
      <c r="B2758" s="176"/>
      <c r="C2758" s="177"/>
      <c r="D2758" s="190" t="s">
        <v>69</v>
      </c>
      <c r="E2758" s="191" t="s">
        <v>4375</v>
      </c>
      <c r="F2758" s="191" t="s">
        <v>4376</v>
      </c>
      <c r="G2758" s="177"/>
      <c r="H2758" s="177"/>
      <c r="I2758" s="180"/>
      <c r="J2758" s="192">
        <f>BK2758</f>
        <v>0</v>
      </c>
      <c r="K2758" s="177"/>
      <c r="L2758" s="182"/>
      <c r="M2758" s="183"/>
      <c r="N2758" s="184"/>
      <c r="O2758" s="184"/>
      <c r="P2758" s="185">
        <f>SUM(P2759:P2770)</f>
        <v>0</v>
      </c>
      <c r="Q2758" s="184"/>
      <c r="R2758" s="185">
        <f>SUM(R2759:R2770)</f>
        <v>0</v>
      </c>
      <c r="S2758" s="184"/>
      <c r="T2758" s="186">
        <f>SUM(T2759:T2770)</f>
        <v>0</v>
      </c>
      <c r="AR2758" s="187" t="s">
        <v>134</v>
      </c>
      <c r="AT2758" s="188" t="s">
        <v>69</v>
      </c>
      <c r="AU2758" s="188" t="s">
        <v>78</v>
      </c>
      <c r="AY2758" s="187" t="s">
        <v>126</v>
      </c>
      <c r="BK2758" s="189">
        <f>SUM(BK2759:BK2770)</f>
        <v>0</v>
      </c>
    </row>
    <row r="2759" spans="2:65" s="1" customFormat="1" ht="22.5" customHeight="1">
      <c r="B2759" s="41"/>
      <c r="C2759" s="193" t="s">
        <v>1980</v>
      </c>
      <c r="D2759" s="193" t="s">
        <v>129</v>
      </c>
      <c r="E2759" s="194" t="s">
        <v>4399</v>
      </c>
      <c r="F2759" s="195" t="s">
        <v>4400</v>
      </c>
      <c r="G2759" s="196" t="s">
        <v>400</v>
      </c>
      <c r="H2759" s="197">
        <v>84</v>
      </c>
      <c r="I2759" s="198"/>
      <c r="J2759" s="199">
        <f>ROUND(I2759*H2759,2)</f>
        <v>0</v>
      </c>
      <c r="K2759" s="195" t="s">
        <v>160</v>
      </c>
      <c r="L2759" s="61"/>
      <c r="M2759" s="200" t="s">
        <v>21</v>
      </c>
      <c r="N2759" s="201" t="s">
        <v>42</v>
      </c>
      <c r="O2759" s="42"/>
      <c r="P2759" s="202">
        <f>O2759*H2759</f>
        <v>0</v>
      </c>
      <c r="Q2759" s="202">
        <v>0</v>
      </c>
      <c r="R2759" s="202">
        <f>Q2759*H2759</f>
        <v>0</v>
      </c>
      <c r="S2759" s="202">
        <v>0</v>
      </c>
      <c r="T2759" s="203">
        <f>S2759*H2759</f>
        <v>0</v>
      </c>
      <c r="AR2759" s="24" t="s">
        <v>161</v>
      </c>
      <c r="AT2759" s="24" t="s">
        <v>129</v>
      </c>
      <c r="AU2759" s="24" t="s">
        <v>134</v>
      </c>
      <c r="AY2759" s="24" t="s">
        <v>126</v>
      </c>
      <c r="BE2759" s="204">
        <f>IF(N2759="základní",J2759,0)</f>
        <v>0</v>
      </c>
      <c r="BF2759" s="204">
        <f>IF(N2759="snížená",J2759,0)</f>
        <v>0</v>
      </c>
      <c r="BG2759" s="204">
        <f>IF(N2759="zákl. přenesená",J2759,0)</f>
        <v>0</v>
      </c>
      <c r="BH2759" s="204">
        <f>IF(N2759="sníž. přenesená",J2759,0)</f>
        <v>0</v>
      </c>
      <c r="BI2759" s="204">
        <f>IF(N2759="nulová",J2759,0)</f>
        <v>0</v>
      </c>
      <c r="BJ2759" s="24" t="s">
        <v>134</v>
      </c>
      <c r="BK2759" s="204">
        <f>ROUND(I2759*H2759,2)</f>
        <v>0</v>
      </c>
      <c r="BL2759" s="24" t="s">
        <v>161</v>
      </c>
      <c r="BM2759" s="24" t="s">
        <v>3458</v>
      </c>
    </row>
    <row r="2760" spans="2:65" s="1" customFormat="1" ht="13.5">
      <c r="B2760" s="41"/>
      <c r="C2760" s="63"/>
      <c r="D2760" s="208" t="s">
        <v>135</v>
      </c>
      <c r="E2760" s="63"/>
      <c r="F2760" s="209" t="s">
        <v>8164</v>
      </c>
      <c r="G2760" s="63"/>
      <c r="H2760" s="63"/>
      <c r="I2760" s="163"/>
      <c r="J2760" s="63"/>
      <c r="K2760" s="63"/>
      <c r="L2760" s="61"/>
      <c r="M2760" s="207"/>
      <c r="N2760" s="42"/>
      <c r="O2760" s="42"/>
      <c r="P2760" s="42"/>
      <c r="Q2760" s="42"/>
      <c r="R2760" s="42"/>
      <c r="S2760" s="42"/>
      <c r="T2760" s="78"/>
      <c r="AT2760" s="24" t="s">
        <v>135</v>
      </c>
      <c r="AU2760" s="24" t="s">
        <v>134</v>
      </c>
    </row>
    <row r="2761" spans="2:65" s="13" customFormat="1" ht="13.5">
      <c r="B2761" s="237"/>
      <c r="C2761" s="238"/>
      <c r="D2761" s="208" t="s">
        <v>171</v>
      </c>
      <c r="E2761" s="239" t="s">
        <v>21</v>
      </c>
      <c r="F2761" s="240" t="s">
        <v>6507</v>
      </c>
      <c r="G2761" s="238"/>
      <c r="H2761" s="241" t="s">
        <v>21</v>
      </c>
      <c r="I2761" s="242"/>
      <c r="J2761" s="238"/>
      <c r="K2761" s="238"/>
      <c r="L2761" s="243"/>
      <c r="M2761" s="244"/>
      <c r="N2761" s="245"/>
      <c r="O2761" s="245"/>
      <c r="P2761" s="245"/>
      <c r="Q2761" s="245"/>
      <c r="R2761" s="245"/>
      <c r="S2761" s="245"/>
      <c r="T2761" s="246"/>
      <c r="AT2761" s="247" t="s">
        <v>171</v>
      </c>
      <c r="AU2761" s="247" t="s">
        <v>134</v>
      </c>
      <c r="AV2761" s="13" t="s">
        <v>78</v>
      </c>
      <c r="AW2761" s="13" t="s">
        <v>33</v>
      </c>
      <c r="AX2761" s="13" t="s">
        <v>70</v>
      </c>
      <c r="AY2761" s="247" t="s">
        <v>126</v>
      </c>
    </row>
    <row r="2762" spans="2:65" s="11" customFormat="1" ht="13.5">
      <c r="B2762" s="210"/>
      <c r="C2762" s="211"/>
      <c r="D2762" s="208" t="s">
        <v>171</v>
      </c>
      <c r="E2762" s="212" t="s">
        <v>21</v>
      </c>
      <c r="F2762" s="213" t="s">
        <v>6508</v>
      </c>
      <c r="G2762" s="211"/>
      <c r="H2762" s="214">
        <v>84</v>
      </c>
      <c r="I2762" s="215"/>
      <c r="J2762" s="211"/>
      <c r="K2762" s="211"/>
      <c r="L2762" s="216"/>
      <c r="M2762" s="217"/>
      <c r="N2762" s="218"/>
      <c r="O2762" s="218"/>
      <c r="P2762" s="218"/>
      <c r="Q2762" s="218"/>
      <c r="R2762" s="218"/>
      <c r="S2762" s="218"/>
      <c r="T2762" s="219"/>
      <c r="AT2762" s="220" t="s">
        <v>171</v>
      </c>
      <c r="AU2762" s="220" t="s">
        <v>134</v>
      </c>
      <c r="AV2762" s="11" t="s">
        <v>134</v>
      </c>
      <c r="AW2762" s="11" t="s">
        <v>33</v>
      </c>
      <c r="AX2762" s="11" t="s">
        <v>70</v>
      </c>
      <c r="AY2762" s="220" t="s">
        <v>126</v>
      </c>
    </row>
    <row r="2763" spans="2:65" s="12" customFormat="1" ht="13.5">
      <c r="B2763" s="221"/>
      <c r="C2763" s="222"/>
      <c r="D2763" s="205" t="s">
        <v>171</v>
      </c>
      <c r="E2763" s="248" t="s">
        <v>21</v>
      </c>
      <c r="F2763" s="249" t="s">
        <v>174</v>
      </c>
      <c r="G2763" s="222"/>
      <c r="H2763" s="250">
        <v>84</v>
      </c>
      <c r="I2763" s="226"/>
      <c r="J2763" s="222"/>
      <c r="K2763" s="222"/>
      <c r="L2763" s="227"/>
      <c r="M2763" s="228"/>
      <c r="N2763" s="229"/>
      <c r="O2763" s="229"/>
      <c r="P2763" s="229"/>
      <c r="Q2763" s="229"/>
      <c r="R2763" s="229"/>
      <c r="S2763" s="229"/>
      <c r="T2763" s="230"/>
      <c r="AT2763" s="231" t="s">
        <v>171</v>
      </c>
      <c r="AU2763" s="231" t="s">
        <v>134</v>
      </c>
      <c r="AV2763" s="12" t="s">
        <v>133</v>
      </c>
      <c r="AW2763" s="12" t="s">
        <v>33</v>
      </c>
      <c r="AX2763" s="12" t="s">
        <v>78</v>
      </c>
      <c r="AY2763" s="231" t="s">
        <v>126</v>
      </c>
    </row>
    <row r="2764" spans="2:65" s="1" customFormat="1" ht="22.5" customHeight="1">
      <c r="B2764" s="41"/>
      <c r="C2764" s="193" t="s">
        <v>3462</v>
      </c>
      <c r="D2764" s="193" t="s">
        <v>129</v>
      </c>
      <c r="E2764" s="194" t="s">
        <v>8165</v>
      </c>
      <c r="F2764" s="195" t="s">
        <v>8166</v>
      </c>
      <c r="G2764" s="196" t="s">
        <v>400</v>
      </c>
      <c r="H2764" s="197">
        <v>10.52</v>
      </c>
      <c r="I2764" s="198"/>
      <c r="J2764" s="199">
        <f>ROUND(I2764*H2764,2)</f>
        <v>0</v>
      </c>
      <c r="K2764" s="195" t="s">
        <v>21</v>
      </c>
      <c r="L2764" s="61"/>
      <c r="M2764" s="200" t="s">
        <v>21</v>
      </c>
      <c r="N2764" s="201" t="s">
        <v>42</v>
      </c>
      <c r="O2764" s="42"/>
      <c r="P2764" s="202">
        <f>O2764*H2764</f>
        <v>0</v>
      </c>
      <c r="Q2764" s="202">
        <v>0</v>
      </c>
      <c r="R2764" s="202">
        <f>Q2764*H2764</f>
        <v>0</v>
      </c>
      <c r="S2764" s="202">
        <v>0</v>
      </c>
      <c r="T2764" s="203">
        <f>S2764*H2764</f>
        <v>0</v>
      </c>
      <c r="AR2764" s="24" t="s">
        <v>161</v>
      </c>
      <c r="AT2764" s="24" t="s">
        <v>129</v>
      </c>
      <c r="AU2764" s="24" t="s">
        <v>134</v>
      </c>
      <c r="AY2764" s="24" t="s">
        <v>126</v>
      </c>
      <c r="BE2764" s="204">
        <f>IF(N2764="základní",J2764,0)</f>
        <v>0</v>
      </c>
      <c r="BF2764" s="204">
        <f>IF(N2764="snížená",J2764,0)</f>
        <v>0</v>
      </c>
      <c r="BG2764" s="204">
        <f>IF(N2764="zákl. přenesená",J2764,0)</f>
        <v>0</v>
      </c>
      <c r="BH2764" s="204">
        <f>IF(N2764="sníž. přenesená",J2764,0)</f>
        <v>0</v>
      </c>
      <c r="BI2764" s="204">
        <f>IF(N2764="nulová",J2764,0)</f>
        <v>0</v>
      </c>
      <c r="BJ2764" s="24" t="s">
        <v>134</v>
      </c>
      <c r="BK2764" s="204">
        <f>ROUND(I2764*H2764,2)</f>
        <v>0</v>
      </c>
      <c r="BL2764" s="24" t="s">
        <v>161</v>
      </c>
      <c r="BM2764" s="24" t="s">
        <v>3465</v>
      </c>
    </row>
    <row r="2765" spans="2:65" s="1" customFormat="1" ht="13.5">
      <c r="B2765" s="41"/>
      <c r="C2765" s="63"/>
      <c r="D2765" s="208" t="s">
        <v>135</v>
      </c>
      <c r="E2765" s="63"/>
      <c r="F2765" s="209" t="s">
        <v>8166</v>
      </c>
      <c r="G2765" s="63"/>
      <c r="H2765" s="63"/>
      <c r="I2765" s="163"/>
      <c r="J2765" s="63"/>
      <c r="K2765" s="63"/>
      <c r="L2765" s="61"/>
      <c r="M2765" s="207"/>
      <c r="N2765" s="42"/>
      <c r="O2765" s="42"/>
      <c r="P2765" s="42"/>
      <c r="Q2765" s="42"/>
      <c r="R2765" s="42"/>
      <c r="S2765" s="42"/>
      <c r="T2765" s="78"/>
      <c r="AT2765" s="24" t="s">
        <v>135</v>
      </c>
      <c r="AU2765" s="24" t="s">
        <v>134</v>
      </c>
    </row>
    <row r="2766" spans="2:65" s="11" customFormat="1" ht="13.5">
      <c r="B2766" s="210"/>
      <c r="C2766" s="211"/>
      <c r="D2766" s="208" t="s">
        <v>171</v>
      </c>
      <c r="E2766" s="212" t="s">
        <v>21</v>
      </c>
      <c r="F2766" s="213" t="s">
        <v>6679</v>
      </c>
      <c r="G2766" s="211"/>
      <c r="H2766" s="214">
        <v>10.52</v>
      </c>
      <c r="I2766" s="215"/>
      <c r="J2766" s="211"/>
      <c r="K2766" s="211"/>
      <c r="L2766" s="216"/>
      <c r="M2766" s="217"/>
      <c r="N2766" s="218"/>
      <c r="O2766" s="218"/>
      <c r="P2766" s="218"/>
      <c r="Q2766" s="218"/>
      <c r="R2766" s="218"/>
      <c r="S2766" s="218"/>
      <c r="T2766" s="219"/>
      <c r="AT2766" s="220" t="s">
        <v>171</v>
      </c>
      <c r="AU2766" s="220" t="s">
        <v>134</v>
      </c>
      <c r="AV2766" s="11" t="s">
        <v>134</v>
      </c>
      <c r="AW2766" s="11" t="s">
        <v>33</v>
      </c>
      <c r="AX2766" s="11" t="s">
        <v>70</v>
      </c>
      <c r="AY2766" s="220" t="s">
        <v>126</v>
      </c>
    </row>
    <row r="2767" spans="2:65" s="12" customFormat="1" ht="13.5">
      <c r="B2767" s="221"/>
      <c r="C2767" s="222"/>
      <c r="D2767" s="205" t="s">
        <v>171</v>
      </c>
      <c r="E2767" s="248" t="s">
        <v>21</v>
      </c>
      <c r="F2767" s="249" t="s">
        <v>174</v>
      </c>
      <c r="G2767" s="222"/>
      <c r="H2767" s="250">
        <v>10.52</v>
      </c>
      <c r="I2767" s="226"/>
      <c r="J2767" s="222"/>
      <c r="K2767" s="222"/>
      <c r="L2767" s="227"/>
      <c r="M2767" s="228"/>
      <c r="N2767" s="229"/>
      <c r="O2767" s="229"/>
      <c r="P2767" s="229"/>
      <c r="Q2767" s="229"/>
      <c r="R2767" s="229"/>
      <c r="S2767" s="229"/>
      <c r="T2767" s="230"/>
      <c r="AT2767" s="231" t="s">
        <v>171</v>
      </c>
      <c r="AU2767" s="231" t="s">
        <v>134</v>
      </c>
      <c r="AV2767" s="12" t="s">
        <v>133</v>
      </c>
      <c r="AW2767" s="12" t="s">
        <v>33</v>
      </c>
      <c r="AX2767" s="12" t="s">
        <v>78</v>
      </c>
      <c r="AY2767" s="231" t="s">
        <v>126</v>
      </c>
    </row>
    <row r="2768" spans="2:65" s="1" customFormat="1" ht="22.5" customHeight="1">
      <c r="B2768" s="41"/>
      <c r="C2768" s="193" t="s">
        <v>1985</v>
      </c>
      <c r="D2768" s="193" t="s">
        <v>129</v>
      </c>
      <c r="E2768" s="194" t="s">
        <v>4405</v>
      </c>
      <c r="F2768" s="195" t="s">
        <v>4406</v>
      </c>
      <c r="G2768" s="196" t="s">
        <v>380</v>
      </c>
      <c r="H2768" s="197">
        <v>4.7E-2</v>
      </c>
      <c r="I2768" s="198"/>
      <c r="J2768" s="199">
        <f>ROUND(I2768*H2768,2)</f>
        <v>0</v>
      </c>
      <c r="K2768" s="195" t="s">
        <v>160</v>
      </c>
      <c r="L2768" s="61"/>
      <c r="M2768" s="200" t="s">
        <v>21</v>
      </c>
      <c r="N2768" s="201" t="s">
        <v>42</v>
      </c>
      <c r="O2768" s="42"/>
      <c r="P2768" s="202">
        <f>O2768*H2768</f>
        <v>0</v>
      </c>
      <c r="Q2768" s="202">
        <v>0</v>
      </c>
      <c r="R2768" s="202">
        <f>Q2768*H2768</f>
        <v>0</v>
      </c>
      <c r="S2768" s="202">
        <v>0</v>
      </c>
      <c r="T2768" s="203">
        <f>S2768*H2768</f>
        <v>0</v>
      </c>
      <c r="AR2768" s="24" t="s">
        <v>161</v>
      </c>
      <c r="AT2768" s="24" t="s">
        <v>129</v>
      </c>
      <c r="AU2768" s="24" t="s">
        <v>134</v>
      </c>
      <c r="AY2768" s="24" t="s">
        <v>126</v>
      </c>
      <c r="BE2768" s="204">
        <f>IF(N2768="základní",J2768,0)</f>
        <v>0</v>
      </c>
      <c r="BF2768" s="204">
        <f>IF(N2768="snížená",J2768,0)</f>
        <v>0</v>
      </c>
      <c r="BG2768" s="204">
        <f>IF(N2768="zákl. přenesená",J2768,0)</f>
        <v>0</v>
      </c>
      <c r="BH2768" s="204">
        <f>IF(N2768="sníž. přenesená",J2768,0)</f>
        <v>0</v>
      </c>
      <c r="BI2768" s="204">
        <f>IF(N2768="nulová",J2768,0)</f>
        <v>0</v>
      </c>
      <c r="BJ2768" s="24" t="s">
        <v>134</v>
      </c>
      <c r="BK2768" s="204">
        <f>ROUND(I2768*H2768,2)</f>
        <v>0</v>
      </c>
      <c r="BL2768" s="24" t="s">
        <v>161</v>
      </c>
      <c r="BM2768" s="24" t="s">
        <v>3471</v>
      </c>
    </row>
    <row r="2769" spans="2:65" s="1" customFormat="1" ht="27">
      <c r="B2769" s="41"/>
      <c r="C2769" s="63"/>
      <c r="D2769" s="208" t="s">
        <v>135</v>
      </c>
      <c r="E2769" s="63"/>
      <c r="F2769" s="209" t="s">
        <v>4408</v>
      </c>
      <c r="G2769" s="63"/>
      <c r="H2769" s="63"/>
      <c r="I2769" s="163"/>
      <c r="J2769" s="63"/>
      <c r="K2769" s="63"/>
      <c r="L2769" s="61"/>
      <c r="M2769" s="207"/>
      <c r="N2769" s="42"/>
      <c r="O2769" s="42"/>
      <c r="P2769" s="42"/>
      <c r="Q2769" s="42"/>
      <c r="R2769" s="42"/>
      <c r="S2769" s="42"/>
      <c r="T2769" s="78"/>
      <c r="AT2769" s="24" t="s">
        <v>135</v>
      </c>
      <c r="AU2769" s="24" t="s">
        <v>134</v>
      </c>
    </row>
    <row r="2770" spans="2:65" s="1" customFormat="1" ht="121.5">
      <c r="B2770" s="41"/>
      <c r="C2770" s="63"/>
      <c r="D2770" s="208" t="s">
        <v>299</v>
      </c>
      <c r="E2770" s="63"/>
      <c r="F2770" s="236" t="s">
        <v>4194</v>
      </c>
      <c r="G2770" s="63"/>
      <c r="H2770" s="63"/>
      <c r="I2770" s="163"/>
      <c r="J2770" s="63"/>
      <c r="K2770" s="63"/>
      <c r="L2770" s="61"/>
      <c r="M2770" s="207"/>
      <c r="N2770" s="42"/>
      <c r="O2770" s="42"/>
      <c r="P2770" s="42"/>
      <c r="Q2770" s="42"/>
      <c r="R2770" s="42"/>
      <c r="S2770" s="42"/>
      <c r="T2770" s="78"/>
      <c r="AT2770" s="24" t="s">
        <v>299</v>
      </c>
      <c r="AU2770" s="24" t="s">
        <v>134</v>
      </c>
    </row>
    <row r="2771" spans="2:65" s="10" customFormat="1" ht="29.85" customHeight="1">
      <c r="B2771" s="176"/>
      <c r="C2771" s="177"/>
      <c r="D2771" s="190" t="s">
        <v>69</v>
      </c>
      <c r="E2771" s="191" t="s">
        <v>4409</v>
      </c>
      <c r="F2771" s="191" t="s">
        <v>4410</v>
      </c>
      <c r="G2771" s="177"/>
      <c r="H2771" s="177"/>
      <c r="I2771" s="180"/>
      <c r="J2771" s="192">
        <f>BK2771</f>
        <v>0</v>
      </c>
      <c r="K2771" s="177"/>
      <c r="L2771" s="182"/>
      <c r="M2771" s="183"/>
      <c r="N2771" s="184"/>
      <c r="O2771" s="184"/>
      <c r="P2771" s="185">
        <f>SUM(P2772:P2820)</f>
        <v>0</v>
      </c>
      <c r="Q2771" s="184"/>
      <c r="R2771" s="185">
        <f>SUM(R2772:R2820)</f>
        <v>0</v>
      </c>
      <c r="S2771" s="184"/>
      <c r="T2771" s="186">
        <f>SUM(T2772:T2820)</f>
        <v>0</v>
      </c>
      <c r="AR2771" s="187" t="s">
        <v>134</v>
      </c>
      <c r="AT2771" s="188" t="s">
        <v>69</v>
      </c>
      <c r="AU2771" s="188" t="s">
        <v>78</v>
      </c>
      <c r="AY2771" s="187" t="s">
        <v>126</v>
      </c>
      <c r="BK2771" s="189">
        <f>SUM(BK2772:BK2820)</f>
        <v>0</v>
      </c>
    </row>
    <row r="2772" spans="2:65" s="1" customFormat="1" ht="22.5" customHeight="1">
      <c r="B2772" s="41"/>
      <c r="C2772" s="193" t="s">
        <v>3473</v>
      </c>
      <c r="D2772" s="193" t="s">
        <v>129</v>
      </c>
      <c r="E2772" s="194" t="s">
        <v>8167</v>
      </c>
      <c r="F2772" s="195" t="s">
        <v>8168</v>
      </c>
      <c r="G2772" s="196" t="s">
        <v>400</v>
      </c>
      <c r="H2772" s="197">
        <v>191.28200000000001</v>
      </c>
      <c r="I2772" s="198"/>
      <c r="J2772" s="199">
        <f>ROUND(I2772*H2772,2)</f>
        <v>0</v>
      </c>
      <c r="K2772" s="195" t="s">
        <v>160</v>
      </c>
      <c r="L2772" s="61"/>
      <c r="M2772" s="200" t="s">
        <v>21</v>
      </c>
      <c r="N2772" s="201" t="s">
        <v>42</v>
      </c>
      <c r="O2772" s="42"/>
      <c r="P2772" s="202">
        <f>O2772*H2772</f>
        <v>0</v>
      </c>
      <c r="Q2772" s="202">
        <v>0</v>
      </c>
      <c r="R2772" s="202">
        <f>Q2772*H2772</f>
        <v>0</v>
      </c>
      <c r="S2772" s="202">
        <v>0</v>
      </c>
      <c r="T2772" s="203">
        <f>S2772*H2772</f>
        <v>0</v>
      </c>
      <c r="AR2772" s="24" t="s">
        <v>161</v>
      </c>
      <c r="AT2772" s="24" t="s">
        <v>129</v>
      </c>
      <c r="AU2772" s="24" t="s">
        <v>134</v>
      </c>
      <c r="AY2772" s="24" t="s">
        <v>126</v>
      </c>
      <c r="BE2772" s="204">
        <f>IF(N2772="základní",J2772,0)</f>
        <v>0</v>
      </c>
      <c r="BF2772" s="204">
        <f>IF(N2772="snížená",J2772,0)</f>
        <v>0</v>
      </c>
      <c r="BG2772" s="204">
        <f>IF(N2772="zákl. přenesená",J2772,0)</f>
        <v>0</v>
      </c>
      <c r="BH2772" s="204">
        <f>IF(N2772="sníž. přenesená",J2772,0)</f>
        <v>0</v>
      </c>
      <c r="BI2772" s="204">
        <f>IF(N2772="nulová",J2772,0)</f>
        <v>0</v>
      </c>
      <c r="BJ2772" s="24" t="s">
        <v>134</v>
      </c>
      <c r="BK2772" s="204">
        <f>ROUND(I2772*H2772,2)</f>
        <v>0</v>
      </c>
      <c r="BL2772" s="24" t="s">
        <v>161</v>
      </c>
      <c r="BM2772" s="24" t="s">
        <v>3476</v>
      </c>
    </row>
    <row r="2773" spans="2:65" s="1" customFormat="1" ht="13.5">
      <c r="B2773" s="41"/>
      <c r="C2773" s="63"/>
      <c r="D2773" s="205" t="s">
        <v>135</v>
      </c>
      <c r="E2773" s="63"/>
      <c r="F2773" s="206" t="s">
        <v>8169</v>
      </c>
      <c r="G2773" s="63"/>
      <c r="H2773" s="63"/>
      <c r="I2773" s="163"/>
      <c r="J2773" s="63"/>
      <c r="K2773" s="63"/>
      <c r="L2773" s="61"/>
      <c r="M2773" s="207"/>
      <c r="N2773" s="42"/>
      <c r="O2773" s="42"/>
      <c r="P2773" s="42"/>
      <c r="Q2773" s="42"/>
      <c r="R2773" s="42"/>
      <c r="S2773" s="42"/>
      <c r="T2773" s="78"/>
      <c r="AT2773" s="24" t="s">
        <v>135</v>
      </c>
      <c r="AU2773" s="24" t="s">
        <v>134</v>
      </c>
    </row>
    <row r="2774" spans="2:65" s="1" customFormat="1" ht="31.5" customHeight="1">
      <c r="B2774" s="41"/>
      <c r="C2774" s="193" t="s">
        <v>1992</v>
      </c>
      <c r="D2774" s="193" t="s">
        <v>129</v>
      </c>
      <c r="E2774" s="194" t="s">
        <v>4412</v>
      </c>
      <c r="F2774" s="195" t="s">
        <v>4413</v>
      </c>
      <c r="G2774" s="196" t="s">
        <v>400</v>
      </c>
      <c r="H2774" s="197">
        <v>302.17599999999999</v>
      </c>
      <c r="I2774" s="198"/>
      <c r="J2774" s="199">
        <f>ROUND(I2774*H2774,2)</f>
        <v>0</v>
      </c>
      <c r="K2774" s="195" t="s">
        <v>160</v>
      </c>
      <c r="L2774" s="61"/>
      <c r="M2774" s="200" t="s">
        <v>21</v>
      </c>
      <c r="N2774" s="201" t="s">
        <v>42</v>
      </c>
      <c r="O2774" s="42"/>
      <c r="P2774" s="202">
        <f>O2774*H2774</f>
        <v>0</v>
      </c>
      <c r="Q2774" s="202">
        <v>0</v>
      </c>
      <c r="R2774" s="202">
        <f>Q2774*H2774</f>
        <v>0</v>
      </c>
      <c r="S2774" s="202">
        <v>0</v>
      </c>
      <c r="T2774" s="203">
        <f>S2774*H2774</f>
        <v>0</v>
      </c>
      <c r="AR2774" s="24" t="s">
        <v>161</v>
      </c>
      <c r="AT2774" s="24" t="s">
        <v>129</v>
      </c>
      <c r="AU2774" s="24" t="s">
        <v>134</v>
      </c>
      <c r="AY2774" s="24" t="s">
        <v>126</v>
      </c>
      <c r="BE2774" s="204">
        <f>IF(N2774="základní",J2774,0)</f>
        <v>0</v>
      </c>
      <c r="BF2774" s="204">
        <f>IF(N2774="snížená",J2774,0)</f>
        <v>0</v>
      </c>
      <c r="BG2774" s="204">
        <f>IF(N2774="zákl. přenesená",J2774,0)</f>
        <v>0</v>
      </c>
      <c r="BH2774" s="204">
        <f>IF(N2774="sníž. přenesená",J2774,0)</f>
        <v>0</v>
      </c>
      <c r="BI2774" s="204">
        <f>IF(N2774="nulová",J2774,0)</f>
        <v>0</v>
      </c>
      <c r="BJ2774" s="24" t="s">
        <v>134</v>
      </c>
      <c r="BK2774" s="204">
        <f>ROUND(I2774*H2774,2)</f>
        <v>0</v>
      </c>
      <c r="BL2774" s="24" t="s">
        <v>161</v>
      </c>
      <c r="BM2774" s="24" t="s">
        <v>3480</v>
      </c>
    </row>
    <row r="2775" spans="2:65" s="1" customFormat="1" ht="27">
      <c r="B2775" s="41"/>
      <c r="C2775" s="63"/>
      <c r="D2775" s="208" t="s">
        <v>135</v>
      </c>
      <c r="E2775" s="63"/>
      <c r="F2775" s="209" t="s">
        <v>4415</v>
      </c>
      <c r="G2775" s="63"/>
      <c r="H2775" s="63"/>
      <c r="I2775" s="163"/>
      <c r="J2775" s="63"/>
      <c r="K2775" s="63"/>
      <c r="L2775" s="61"/>
      <c r="M2775" s="207"/>
      <c r="N2775" s="42"/>
      <c r="O2775" s="42"/>
      <c r="P2775" s="42"/>
      <c r="Q2775" s="42"/>
      <c r="R2775" s="42"/>
      <c r="S2775" s="42"/>
      <c r="T2775" s="78"/>
      <c r="AT2775" s="24" t="s">
        <v>135</v>
      </c>
      <c r="AU2775" s="24" t="s">
        <v>134</v>
      </c>
    </row>
    <row r="2776" spans="2:65" s="11" customFormat="1" ht="13.5">
      <c r="B2776" s="210"/>
      <c r="C2776" s="211"/>
      <c r="D2776" s="208" t="s">
        <v>171</v>
      </c>
      <c r="E2776" s="212" t="s">
        <v>21</v>
      </c>
      <c r="F2776" s="213" t="s">
        <v>8170</v>
      </c>
      <c r="G2776" s="211"/>
      <c r="H2776" s="214">
        <v>55.65</v>
      </c>
      <c r="I2776" s="215"/>
      <c r="J2776" s="211"/>
      <c r="K2776" s="211"/>
      <c r="L2776" s="216"/>
      <c r="M2776" s="217"/>
      <c r="N2776" s="218"/>
      <c r="O2776" s="218"/>
      <c r="P2776" s="218"/>
      <c r="Q2776" s="218"/>
      <c r="R2776" s="218"/>
      <c r="S2776" s="218"/>
      <c r="T2776" s="219"/>
      <c r="AT2776" s="220" t="s">
        <v>171</v>
      </c>
      <c r="AU2776" s="220" t="s">
        <v>134</v>
      </c>
      <c r="AV2776" s="11" t="s">
        <v>134</v>
      </c>
      <c r="AW2776" s="11" t="s">
        <v>33</v>
      </c>
      <c r="AX2776" s="11" t="s">
        <v>70</v>
      </c>
      <c r="AY2776" s="220" t="s">
        <v>126</v>
      </c>
    </row>
    <row r="2777" spans="2:65" s="11" customFormat="1" ht="13.5">
      <c r="B2777" s="210"/>
      <c r="C2777" s="211"/>
      <c r="D2777" s="208" t="s">
        <v>171</v>
      </c>
      <c r="E2777" s="212" t="s">
        <v>21</v>
      </c>
      <c r="F2777" s="213" t="s">
        <v>6590</v>
      </c>
      <c r="G2777" s="211"/>
      <c r="H2777" s="214">
        <v>-2.5339999999999998</v>
      </c>
      <c r="I2777" s="215"/>
      <c r="J2777" s="211"/>
      <c r="K2777" s="211"/>
      <c r="L2777" s="216"/>
      <c r="M2777" s="217"/>
      <c r="N2777" s="218"/>
      <c r="O2777" s="218"/>
      <c r="P2777" s="218"/>
      <c r="Q2777" s="218"/>
      <c r="R2777" s="218"/>
      <c r="S2777" s="218"/>
      <c r="T2777" s="219"/>
      <c r="AT2777" s="220" t="s">
        <v>171</v>
      </c>
      <c r="AU2777" s="220" t="s">
        <v>134</v>
      </c>
      <c r="AV2777" s="11" t="s">
        <v>134</v>
      </c>
      <c r="AW2777" s="11" t="s">
        <v>33</v>
      </c>
      <c r="AX2777" s="11" t="s">
        <v>70</v>
      </c>
      <c r="AY2777" s="220" t="s">
        <v>126</v>
      </c>
    </row>
    <row r="2778" spans="2:65" s="11" customFormat="1" ht="13.5">
      <c r="B2778" s="210"/>
      <c r="C2778" s="211"/>
      <c r="D2778" s="208" t="s">
        <v>171</v>
      </c>
      <c r="E2778" s="212" t="s">
        <v>21</v>
      </c>
      <c r="F2778" s="213" t="s">
        <v>8171</v>
      </c>
      <c r="G2778" s="211"/>
      <c r="H2778" s="214">
        <v>128.75</v>
      </c>
      <c r="I2778" s="215"/>
      <c r="J2778" s="211"/>
      <c r="K2778" s="211"/>
      <c r="L2778" s="216"/>
      <c r="M2778" s="217"/>
      <c r="N2778" s="218"/>
      <c r="O2778" s="218"/>
      <c r="P2778" s="218"/>
      <c r="Q2778" s="218"/>
      <c r="R2778" s="218"/>
      <c r="S2778" s="218"/>
      <c r="T2778" s="219"/>
      <c r="AT2778" s="220" t="s">
        <v>171</v>
      </c>
      <c r="AU2778" s="220" t="s">
        <v>134</v>
      </c>
      <c r="AV2778" s="11" t="s">
        <v>134</v>
      </c>
      <c r="AW2778" s="11" t="s">
        <v>33</v>
      </c>
      <c r="AX2778" s="11" t="s">
        <v>70</v>
      </c>
      <c r="AY2778" s="220" t="s">
        <v>126</v>
      </c>
    </row>
    <row r="2779" spans="2:65" s="11" customFormat="1" ht="13.5">
      <c r="B2779" s="210"/>
      <c r="C2779" s="211"/>
      <c r="D2779" s="208" t="s">
        <v>171</v>
      </c>
      <c r="E2779" s="212" t="s">
        <v>21</v>
      </c>
      <c r="F2779" s="213" t="s">
        <v>6592</v>
      </c>
      <c r="G2779" s="211"/>
      <c r="H2779" s="214">
        <v>-12.523999999999999</v>
      </c>
      <c r="I2779" s="215"/>
      <c r="J2779" s="211"/>
      <c r="K2779" s="211"/>
      <c r="L2779" s="216"/>
      <c r="M2779" s="217"/>
      <c r="N2779" s="218"/>
      <c r="O2779" s="218"/>
      <c r="P2779" s="218"/>
      <c r="Q2779" s="218"/>
      <c r="R2779" s="218"/>
      <c r="S2779" s="218"/>
      <c r="T2779" s="219"/>
      <c r="AT2779" s="220" t="s">
        <v>171</v>
      </c>
      <c r="AU2779" s="220" t="s">
        <v>134</v>
      </c>
      <c r="AV2779" s="11" t="s">
        <v>134</v>
      </c>
      <c r="AW2779" s="11" t="s">
        <v>33</v>
      </c>
      <c r="AX2779" s="11" t="s">
        <v>70</v>
      </c>
      <c r="AY2779" s="220" t="s">
        <v>126</v>
      </c>
    </row>
    <row r="2780" spans="2:65" s="11" customFormat="1" ht="13.5">
      <c r="B2780" s="210"/>
      <c r="C2780" s="211"/>
      <c r="D2780" s="208" t="s">
        <v>171</v>
      </c>
      <c r="E2780" s="212" t="s">
        <v>21</v>
      </c>
      <c r="F2780" s="213" t="s">
        <v>8172</v>
      </c>
      <c r="G2780" s="211"/>
      <c r="H2780" s="214">
        <v>2.4</v>
      </c>
      <c r="I2780" s="215"/>
      <c r="J2780" s="211"/>
      <c r="K2780" s="211"/>
      <c r="L2780" s="216"/>
      <c r="M2780" s="217"/>
      <c r="N2780" s="218"/>
      <c r="O2780" s="218"/>
      <c r="P2780" s="218"/>
      <c r="Q2780" s="218"/>
      <c r="R2780" s="218"/>
      <c r="S2780" s="218"/>
      <c r="T2780" s="219"/>
      <c r="AT2780" s="220" t="s">
        <v>171</v>
      </c>
      <c r="AU2780" s="220" t="s">
        <v>134</v>
      </c>
      <c r="AV2780" s="11" t="s">
        <v>134</v>
      </c>
      <c r="AW2780" s="11" t="s">
        <v>33</v>
      </c>
      <c r="AX2780" s="11" t="s">
        <v>70</v>
      </c>
      <c r="AY2780" s="220" t="s">
        <v>126</v>
      </c>
    </row>
    <row r="2781" spans="2:65" s="11" customFormat="1" ht="13.5">
      <c r="B2781" s="210"/>
      <c r="C2781" s="211"/>
      <c r="D2781" s="208" t="s">
        <v>171</v>
      </c>
      <c r="E2781" s="212" t="s">
        <v>21</v>
      </c>
      <c r="F2781" s="213" t="s">
        <v>8173</v>
      </c>
      <c r="G2781" s="211"/>
      <c r="H2781" s="214">
        <v>10.725</v>
      </c>
      <c r="I2781" s="215"/>
      <c r="J2781" s="211"/>
      <c r="K2781" s="211"/>
      <c r="L2781" s="216"/>
      <c r="M2781" s="217"/>
      <c r="N2781" s="218"/>
      <c r="O2781" s="218"/>
      <c r="P2781" s="218"/>
      <c r="Q2781" s="218"/>
      <c r="R2781" s="218"/>
      <c r="S2781" s="218"/>
      <c r="T2781" s="219"/>
      <c r="AT2781" s="220" t="s">
        <v>171</v>
      </c>
      <c r="AU2781" s="220" t="s">
        <v>134</v>
      </c>
      <c r="AV2781" s="11" t="s">
        <v>134</v>
      </c>
      <c r="AW2781" s="11" t="s">
        <v>33</v>
      </c>
      <c r="AX2781" s="11" t="s">
        <v>70</v>
      </c>
      <c r="AY2781" s="220" t="s">
        <v>126</v>
      </c>
    </row>
    <row r="2782" spans="2:65" s="11" customFormat="1" ht="13.5">
      <c r="B2782" s="210"/>
      <c r="C2782" s="211"/>
      <c r="D2782" s="208" t="s">
        <v>171</v>
      </c>
      <c r="E2782" s="212" t="s">
        <v>21</v>
      </c>
      <c r="F2782" s="213" t="s">
        <v>8174</v>
      </c>
      <c r="G2782" s="211"/>
      <c r="H2782" s="214">
        <v>21.271000000000001</v>
      </c>
      <c r="I2782" s="215"/>
      <c r="J2782" s="211"/>
      <c r="K2782" s="211"/>
      <c r="L2782" s="216"/>
      <c r="M2782" s="217"/>
      <c r="N2782" s="218"/>
      <c r="O2782" s="218"/>
      <c r="P2782" s="218"/>
      <c r="Q2782" s="218"/>
      <c r="R2782" s="218"/>
      <c r="S2782" s="218"/>
      <c r="T2782" s="219"/>
      <c r="AT2782" s="220" t="s">
        <v>171</v>
      </c>
      <c r="AU2782" s="220" t="s">
        <v>134</v>
      </c>
      <c r="AV2782" s="11" t="s">
        <v>134</v>
      </c>
      <c r="AW2782" s="11" t="s">
        <v>33</v>
      </c>
      <c r="AX2782" s="11" t="s">
        <v>70</v>
      </c>
      <c r="AY2782" s="220" t="s">
        <v>126</v>
      </c>
    </row>
    <row r="2783" spans="2:65" s="11" customFormat="1" ht="13.5">
      <c r="B2783" s="210"/>
      <c r="C2783" s="211"/>
      <c r="D2783" s="208" t="s">
        <v>171</v>
      </c>
      <c r="E2783" s="212" t="s">
        <v>21</v>
      </c>
      <c r="F2783" s="213" t="s">
        <v>8175</v>
      </c>
      <c r="G2783" s="211"/>
      <c r="H2783" s="214">
        <v>22.024000000000001</v>
      </c>
      <c r="I2783" s="215"/>
      <c r="J2783" s="211"/>
      <c r="K2783" s="211"/>
      <c r="L2783" s="216"/>
      <c r="M2783" s="217"/>
      <c r="N2783" s="218"/>
      <c r="O2783" s="218"/>
      <c r="P2783" s="218"/>
      <c r="Q2783" s="218"/>
      <c r="R2783" s="218"/>
      <c r="S2783" s="218"/>
      <c r="T2783" s="219"/>
      <c r="AT2783" s="220" t="s">
        <v>171</v>
      </c>
      <c r="AU2783" s="220" t="s">
        <v>134</v>
      </c>
      <c r="AV2783" s="11" t="s">
        <v>134</v>
      </c>
      <c r="AW2783" s="11" t="s">
        <v>33</v>
      </c>
      <c r="AX2783" s="11" t="s">
        <v>70</v>
      </c>
      <c r="AY2783" s="220" t="s">
        <v>126</v>
      </c>
    </row>
    <row r="2784" spans="2:65" s="11" customFormat="1" ht="13.5">
      <c r="B2784" s="210"/>
      <c r="C2784" s="211"/>
      <c r="D2784" s="208" t="s">
        <v>171</v>
      </c>
      <c r="E2784" s="212" t="s">
        <v>21</v>
      </c>
      <c r="F2784" s="213" t="s">
        <v>8176</v>
      </c>
      <c r="G2784" s="211"/>
      <c r="H2784" s="214">
        <v>26.597999999999999</v>
      </c>
      <c r="I2784" s="215"/>
      <c r="J2784" s="211"/>
      <c r="K2784" s="211"/>
      <c r="L2784" s="216"/>
      <c r="M2784" s="217"/>
      <c r="N2784" s="218"/>
      <c r="O2784" s="218"/>
      <c r="P2784" s="218"/>
      <c r="Q2784" s="218"/>
      <c r="R2784" s="218"/>
      <c r="S2784" s="218"/>
      <c r="T2784" s="219"/>
      <c r="AT2784" s="220" t="s">
        <v>171</v>
      </c>
      <c r="AU2784" s="220" t="s">
        <v>134</v>
      </c>
      <c r="AV2784" s="11" t="s">
        <v>134</v>
      </c>
      <c r="AW2784" s="11" t="s">
        <v>33</v>
      </c>
      <c r="AX2784" s="11" t="s">
        <v>70</v>
      </c>
      <c r="AY2784" s="220" t="s">
        <v>126</v>
      </c>
    </row>
    <row r="2785" spans="2:65" s="11" customFormat="1" ht="13.5">
      <c r="B2785" s="210"/>
      <c r="C2785" s="211"/>
      <c r="D2785" s="208" t="s">
        <v>171</v>
      </c>
      <c r="E2785" s="212" t="s">
        <v>21</v>
      </c>
      <c r="F2785" s="213" t="s">
        <v>8177</v>
      </c>
      <c r="G2785" s="211"/>
      <c r="H2785" s="214">
        <v>25.193999999999999</v>
      </c>
      <c r="I2785" s="215"/>
      <c r="J2785" s="211"/>
      <c r="K2785" s="211"/>
      <c r="L2785" s="216"/>
      <c r="M2785" s="217"/>
      <c r="N2785" s="218"/>
      <c r="O2785" s="218"/>
      <c r="P2785" s="218"/>
      <c r="Q2785" s="218"/>
      <c r="R2785" s="218"/>
      <c r="S2785" s="218"/>
      <c r="T2785" s="219"/>
      <c r="AT2785" s="220" t="s">
        <v>171</v>
      </c>
      <c r="AU2785" s="220" t="s">
        <v>134</v>
      </c>
      <c r="AV2785" s="11" t="s">
        <v>134</v>
      </c>
      <c r="AW2785" s="11" t="s">
        <v>33</v>
      </c>
      <c r="AX2785" s="11" t="s">
        <v>70</v>
      </c>
      <c r="AY2785" s="220" t="s">
        <v>126</v>
      </c>
    </row>
    <row r="2786" spans="2:65" s="11" customFormat="1" ht="13.5">
      <c r="B2786" s="210"/>
      <c r="C2786" s="211"/>
      <c r="D2786" s="208" t="s">
        <v>171</v>
      </c>
      <c r="E2786" s="212" t="s">
        <v>21</v>
      </c>
      <c r="F2786" s="213" t="s">
        <v>8178</v>
      </c>
      <c r="G2786" s="211"/>
      <c r="H2786" s="214">
        <v>24.622</v>
      </c>
      <c r="I2786" s="215"/>
      <c r="J2786" s="211"/>
      <c r="K2786" s="211"/>
      <c r="L2786" s="216"/>
      <c r="M2786" s="217"/>
      <c r="N2786" s="218"/>
      <c r="O2786" s="218"/>
      <c r="P2786" s="218"/>
      <c r="Q2786" s="218"/>
      <c r="R2786" s="218"/>
      <c r="S2786" s="218"/>
      <c r="T2786" s="219"/>
      <c r="AT2786" s="220" t="s">
        <v>171</v>
      </c>
      <c r="AU2786" s="220" t="s">
        <v>134</v>
      </c>
      <c r="AV2786" s="11" t="s">
        <v>134</v>
      </c>
      <c r="AW2786" s="11" t="s">
        <v>33</v>
      </c>
      <c r="AX2786" s="11" t="s">
        <v>70</v>
      </c>
      <c r="AY2786" s="220" t="s">
        <v>126</v>
      </c>
    </row>
    <row r="2787" spans="2:65" s="12" customFormat="1" ht="13.5">
      <c r="B2787" s="221"/>
      <c r="C2787" s="222"/>
      <c r="D2787" s="205" t="s">
        <v>171</v>
      </c>
      <c r="E2787" s="248" t="s">
        <v>21</v>
      </c>
      <c r="F2787" s="249" t="s">
        <v>174</v>
      </c>
      <c r="G2787" s="222"/>
      <c r="H2787" s="250">
        <v>302.17599999999999</v>
      </c>
      <c r="I2787" s="226"/>
      <c r="J2787" s="222"/>
      <c r="K2787" s="222"/>
      <c r="L2787" s="227"/>
      <c r="M2787" s="228"/>
      <c r="N2787" s="229"/>
      <c r="O2787" s="229"/>
      <c r="P2787" s="229"/>
      <c r="Q2787" s="229"/>
      <c r="R2787" s="229"/>
      <c r="S2787" s="229"/>
      <c r="T2787" s="230"/>
      <c r="AT2787" s="231" t="s">
        <v>171</v>
      </c>
      <c r="AU2787" s="231" t="s">
        <v>134</v>
      </c>
      <c r="AV2787" s="12" t="s">
        <v>133</v>
      </c>
      <c r="AW2787" s="12" t="s">
        <v>33</v>
      </c>
      <c r="AX2787" s="12" t="s">
        <v>78</v>
      </c>
      <c r="AY2787" s="231" t="s">
        <v>126</v>
      </c>
    </row>
    <row r="2788" spans="2:65" s="1" customFormat="1" ht="31.5" customHeight="1">
      <c r="B2788" s="41"/>
      <c r="C2788" s="251" t="s">
        <v>3482</v>
      </c>
      <c r="D2788" s="251" t="s">
        <v>391</v>
      </c>
      <c r="E2788" s="252" t="s">
        <v>4416</v>
      </c>
      <c r="F2788" s="253" t="s">
        <v>8179</v>
      </c>
      <c r="G2788" s="254" t="s">
        <v>400</v>
      </c>
      <c r="H2788" s="255">
        <v>314.26299999999998</v>
      </c>
      <c r="I2788" s="256"/>
      <c r="J2788" s="257">
        <f>ROUND(I2788*H2788,2)</f>
        <v>0</v>
      </c>
      <c r="K2788" s="253" t="s">
        <v>21</v>
      </c>
      <c r="L2788" s="258"/>
      <c r="M2788" s="259" t="s">
        <v>21</v>
      </c>
      <c r="N2788" s="260" t="s">
        <v>42</v>
      </c>
      <c r="O2788" s="42"/>
      <c r="P2788" s="202">
        <f>O2788*H2788</f>
        <v>0</v>
      </c>
      <c r="Q2788" s="202">
        <v>0</v>
      </c>
      <c r="R2788" s="202">
        <f>Q2788*H2788</f>
        <v>0</v>
      </c>
      <c r="S2788" s="202">
        <v>0</v>
      </c>
      <c r="T2788" s="203">
        <f>S2788*H2788</f>
        <v>0</v>
      </c>
      <c r="AR2788" s="24" t="s">
        <v>361</v>
      </c>
      <c r="AT2788" s="24" t="s">
        <v>391</v>
      </c>
      <c r="AU2788" s="24" t="s">
        <v>134</v>
      </c>
      <c r="AY2788" s="24" t="s">
        <v>126</v>
      </c>
      <c r="BE2788" s="204">
        <f>IF(N2788="základní",J2788,0)</f>
        <v>0</v>
      </c>
      <c r="BF2788" s="204">
        <f>IF(N2788="snížená",J2788,0)</f>
        <v>0</v>
      </c>
      <c r="BG2788" s="204">
        <f>IF(N2788="zákl. přenesená",J2788,0)</f>
        <v>0</v>
      </c>
      <c r="BH2788" s="204">
        <f>IF(N2788="sníž. přenesená",J2788,0)</f>
        <v>0</v>
      </c>
      <c r="BI2788" s="204">
        <f>IF(N2788="nulová",J2788,0)</f>
        <v>0</v>
      </c>
      <c r="BJ2788" s="24" t="s">
        <v>134</v>
      </c>
      <c r="BK2788" s="204">
        <f>ROUND(I2788*H2788,2)</f>
        <v>0</v>
      </c>
      <c r="BL2788" s="24" t="s">
        <v>161</v>
      </c>
      <c r="BM2788" s="24" t="s">
        <v>3485</v>
      </c>
    </row>
    <row r="2789" spans="2:65" s="1" customFormat="1" ht="13.5">
      <c r="B2789" s="41"/>
      <c r="C2789" s="63"/>
      <c r="D2789" s="208" t="s">
        <v>135</v>
      </c>
      <c r="E2789" s="63"/>
      <c r="F2789" s="209" t="s">
        <v>8180</v>
      </c>
      <c r="G2789" s="63"/>
      <c r="H2789" s="63"/>
      <c r="I2789" s="163"/>
      <c r="J2789" s="63"/>
      <c r="K2789" s="63"/>
      <c r="L2789" s="61"/>
      <c r="M2789" s="207"/>
      <c r="N2789" s="42"/>
      <c r="O2789" s="42"/>
      <c r="P2789" s="42"/>
      <c r="Q2789" s="42"/>
      <c r="R2789" s="42"/>
      <c r="S2789" s="42"/>
      <c r="T2789" s="78"/>
      <c r="AT2789" s="24" t="s">
        <v>135</v>
      </c>
      <c r="AU2789" s="24" t="s">
        <v>134</v>
      </c>
    </row>
    <row r="2790" spans="2:65" s="11" customFormat="1" ht="13.5">
      <c r="B2790" s="210"/>
      <c r="C2790" s="211"/>
      <c r="D2790" s="208" t="s">
        <v>171</v>
      </c>
      <c r="E2790" s="212" t="s">
        <v>21</v>
      </c>
      <c r="F2790" s="213" t="s">
        <v>8181</v>
      </c>
      <c r="G2790" s="211"/>
      <c r="H2790" s="214">
        <v>314.26299999999998</v>
      </c>
      <c r="I2790" s="215"/>
      <c r="J2790" s="211"/>
      <c r="K2790" s="211"/>
      <c r="L2790" s="216"/>
      <c r="M2790" s="217"/>
      <c r="N2790" s="218"/>
      <c r="O2790" s="218"/>
      <c r="P2790" s="218"/>
      <c r="Q2790" s="218"/>
      <c r="R2790" s="218"/>
      <c r="S2790" s="218"/>
      <c r="T2790" s="219"/>
      <c r="AT2790" s="220" t="s">
        <v>171</v>
      </c>
      <c r="AU2790" s="220" t="s">
        <v>134</v>
      </c>
      <c r="AV2790" s="11" t="s">
        <v>134</v>
      </c>
      <c r="AW2790" s="11" t="s">
        <v>33</v>
      </c>
      <c r="AX2790" s="11" t="s">
        <v>70</v>
      </c>
      <c r="AY2790" s="220" t="s">
        <v>126</v>
      </c>
    </row>
    <row r="2791" spans="2:65" s="12" customFormat="1" ht="13.5">
      <c r="B2791" s="221"/>
      <c r="C2791" s="222"/>
      <c r="D2791" s="205" t="s">
        <v>171</v>
      </c>
      <c r="E2791" s="248" t="s">
        <v>21</v>
      </c>
      <c r="F2791" s="249" t="s">
        <v>174</v>
      </c>
      <c r="G2791" s="222"/>
      <c r="H2791" s="250">
        <v>314.26299999999998</v>
      </c>
      <c r="I2791" s="226"/>
      <c r="J2791" s="222"/>
      <c r="K2791" s="222"/>
      <c r="L2791" s="227"/>
      <c r="M2791" s="228"/>
      <c r="N2791" s="229"/>
      <c r="O2791" s="229"/>
      <c r="P2791" s="229"/>
      <c r="Q2791" s="229"/>
      <c r="R2791" s="229"/>
      <c r="S2791" s="229"/>
      <c r="T2791" s="230"/>
      <c r="AT2791" s="231" t="s">
        <v>171</v>
      </c>
      <c r="AU2791" s="231" t="s">
        <v>134</v>
      </c>
      <c r="AV2791" s="12" t="s">
        <v>133</v>
      </c>
      <c r="AW2791" s="12" t="s">
        <v>33</v>
      </c>
      <c r="AX2791" s="12" t="s">
        <v>78</v>
      </c>
      <c r="AY2791" s="231" t="s">
        <v>126</v>
      </c>
    </row>
    <row r="2792" spans="2:65" s="1" customFormat="1" ht="22.5" customHeight="1">
      <c r="B2792" s="41"/>
      <c r="C2792" s="193" t="s">
        <v>1995</v>
      </c>
      <c r="D2792" s="193" t="s">
        <v>129</v>
      </c>
      <c r="E2792" s="194" t="s">
        <v>4421</v>
      </c>
      <c r="F2792" s="195" t="s">
        <v>4422</v>
      </c>
      <c r="G2792" s="196" t="s">
        <v>169</v>
      </c>
      <c r="H2792" s="197">
        <v>29.8</v>
      </c>
      <c r="I2792" s="198"/>
      <c r="J2792" s="199">
        <f>ROUND(I2792*H2792,2)</f>
        <v>0</v>
      </c>
      <c r="K2792" s="195" t="s">
        <v>160</v>
      </c>
      <c r="L2792" s="61"/>
      <c r="M2792" s="200" t="s">
        <v>21</v>
      </c>
      <c r="N2792" s="201" t="s">
        <v>42</v>
      </c>
      <c r="O2792" s="42"/>
      <c r="P2792" s="202">
        <f>O2792*H2792</f>
        <v>0</v>
      </c>
      <c r="Q2792" s="202">
        <v>0</v>
      </c>
      <c r="R2792" s="202">
        <f>Q2792*H2792</f>
        <v>0</v>
      </c>
      <c r="S2792" s="202">
        <v>0</v>
      </c>
      <c r="T2792" s="203">
        <f>S2792*H2792</f>
        <v>0</v>
      </c>
      <c r="AR2792" s="24" t="s">
        <v>161</v>
      </c>
      <c r="AT2792" s="24" t="s">
        <v>129</v>
      </c>
      <c r="AU2792" s="24" t="s">
        <v>134</v>
      </c>
      <c r="AY2792" s="24" t="s">
        <v>126</v>
      </c>
      <c r="BE2792" s="204">
        <f>IF(N2792="základní",J2792,0)</f>
        <v>0</v>
      </c>
      <c r="BF2792" s="204">
        <f>IF(N2792="snížená",J2792,0)</f>
        <v>0</v>
      </c>
      <c r="BG2792" s="204">
        <f>IF(N2792="zákl. přenesená",J2792,0)</f>
        <v>0</v>
      </c>
      <c r="BH2792" s="204">
        <f>IF(N2792="sníž. přenesená",J2792,0)</f>
        <v>0</v>
      </c>
      <c r="BI2792" s="204">
        <f>IF(N2792="nulová",J2792,0)</f>
        <v>0</v>
      </c>
      <c r="BJ2792" s="24" t="s">
        <v>134</v>
      </c>
      <c r="BK2792" s="204">
        <f>ROUND(I2792*H2792,2)</f>
        <v>0</v>
      </c>
      <c r="BL2792" s="24" t="s">
        <v>161</v>
      </c>
      <c r="BM2792" s="24" t="s">
        <v>3489</v>
      </c>
    </row>
    <row r="2793" spans="2:65" s="1" customFormat="1" ht="13.5">
      <c r="B2793" s="41"/>
      <c r="C2793" s="63"/>
      <c r="D2793" s="208" t="s">
        <v>135</v>
      </c>
      <c r="E2793" s="63"/>
      <c r="F2793" s="209" t="s">
        <v>4424</v>
      </c>
      <c r="G2793" s="63"/>
      <c r="H2793" s="63"/>
      <c r="I2793" s="163"/>
      <c r="J2793" s="63"/>
      <c r="K2793" s="63"/>
      <c r="L2793" s="61"/>
      <c r="M2793" s="207"/>
      <c r="N2793" s="42"/>
      <c r="O2793" s="42"/>
      <c r="P2793" s="42"/>
      <c r="Q2793" s="42"/>
      <c r="R2793" s="42"/>
      <c r="S2793" s="42"/>
      <c r="T2793" s="78"/>
      <c r="AT2793" s="24" t="s">
        <v>135</v>
      </c>
      <c r="AU2793" s="24" t="s">
        <v>134</v>
      </c>
    </row>
    <row r="2794" spans="2:65" s="1" customFormat="1" ht="54">
      <c r="B2794" s="41"/>
      <c r="C2794" s="63"/>
      <c r="D2794" s="205" t="s">
        <v>299</v>
      </c>
      <c r="E2794" s="63"/>
      <c r="F2794" s="235" t="s">
        <v>4425</v>
      </c>
      <c r="G2794" s="63"/>
      <c r="H2794" s="63"/>
      <c r="I2794" s="163"/>
      <c r="J2794" s="63"/>
      <c r="K2794" s="63"/>
      <c r="L2794" s="61"/>
      <c r="M2794" s="207"/>
      <c r="N2794" s="42"/>
      <c r="O2794" s="42"/>
      <c r="P2794" s="42"/>
      <c r="Q2794" s="42"/>
      <c r="R2794" s="42"/>
      <c r="S2794" s="42"/>
      <c r="T2794" s="78"/>
      <c r="AT2794" s="24" t="s">
        <v>299</v>
      </c>
      <c r="AU2794" s="24" t="s">
        <v>134</v>
      </c>
    </row>
    <row r="2795" spans="2:65" s="1" customFormat="1" ht="22.5" customHeight="1">
      <c r="B2795" s="41"/>
      <c r="C2795" s="193" t="s">
        <v>3491</v>
      </c>
      <c r="D2795" s="193" t="s">
        <v>129</v>
      </c>
      <c r="E2795" s="194" t="s">
        <v>4518</v>
      </c>
      <c r="F2795" s="195" t="s">
        <v>4519</v>
      </c>
      <c r="G2795" s="196" t="s">
        <v>400</v>
      </c>
      <c r="H2795" s="197">
        <v>71.465000000000003</v>
      </c>
      <c r="I2795" s="198"/>
      <c r="J2795" s="199">
        <f>ROUND(I2795*H2795,2)</f>
        <v>0</v>
      </c>
      <c r="K2795" s="195" t="s">
        <v>160</v>
      </c>
      <c r="L2795" s="61"/>
      <c r="M2795" s="200" t="s">
        <v>21</v>
      </c>
      <c r="N2795" s="201" t="s">
        <v>42</v>
      </c>
      <c r="O2795" s="42"/>
      <c r="P2795" s="202">
        <f>O2795*H2795</f>
        <v>0</v>
      </c>
      <c r="Q2795" s="202">
        <v>0</v>
      </c>
      <c r="R2795" s="202">
        <f>Q2795*H2795</f>
        <v>0</v>
      </c>
      <c r="S2795" s="202">
        <v>0</v>
      </c>
      <c r="T2795" s="203">
        <f>S2795*H2795</f>
        <v>0</v>
      </c>
      <c r="AR2795" s="24" t="s">
        <v>161</v>
      </c>
      <c r="AT2795" s="24" t="s">
        <v>129</v>
      </c>
      <c r="AU2795" s="24" t="s">
        <v>134</v>
      </c>
      <c r="AY2795" s="24" t="s">
        <v>126</v>
      </c>
      <c r="BE2795" s="204">
        <f>IF(N2795="základní",J2795,0)</f>
        <v>0</v>
      </c>
      <c r="BF2795" s="204">
        <f>IF(N2795="snížená",J2795,0)</f>
        <v>0</v>
      </c>
      <c r="BG2795" s="204">
        <f>IF(N2795="zákl. přenesená",J2795,0)</f>
        <v>0</v>
      </c>
      <c r="BH2795" s="204">
        <f>IF(N2795="sníž. přenesená",J2795,0)</f>
        <v>0</v>
      </c>
      <c r="BI2795" s="204">
        <f>IF(N2795="nulová",J2795,0)</f>
        <v>0</v>
      </c>
      <c r="BJ2795" s="24" t="s">
        <v>134</v>
      </c>
      <c r="BK2795" s="204">
        <f>ROUND(I2795*H2795,2)</f>
        <v>0</v>
      </c>
      <c r="BL2795" s="24" t="s">
        <v>161</v>
      </c>
      <c r="BM2795" s="24" t="s">
        <v>3494</v>
      </c>
    </row>
    <row r="2796" spans="2:65" s="1" customFormat="1" ht="13.5">
      <c r="B2796" s="41"/>
      <c r="C2796" s="63"/>
      <c r="D2796" s="208" t="s">
        <v>135</v>
      </c>
      <c r="E2796" s="63"/>
      <c r="F2796" s="209" t="s">
        <v>4521</v>
      </c>
      <c r="G2796" s="63"/>
      <c r="H2796" s="63"/>
      <c r="I2796" s="163"/>
      <c r="J2796" s="63"/>
      <c r="K2796" s="63"/>
      <c r="L2796" s="61"/>
      <c r="M2796" s="207"/>
      <c r="N2796" s="42"/>
      <c r="O2796" s="42"/>
      <c r="P2796" s="42"/>
      <c r="Q2796" s="42"/>
      <c r="R2796" s="42"/>
      <c r="S2796" s="42"/>
      <c r="T2796" s="78"/>
      <c r="AT2796" s="24" t="s">
        <v>135</v>
      </c>
      <c r="AU2796" s="24" t="s">
        <v>134</v>
      </c>
    </row>
    <row r="2797" spans="2:65" s="1" customFormat="1" ht="54">
      <c r="B2797" s="41"/>
      <c r="C2797" s="63"/>
      <c r="D2797" s="208" t="s">
        <v>299</v>
      </c>
      <c r="E2797" s="63"/>
      <c r="F2797" s="236" t="s">
        <v>4425</v>
      </c>
      <c r="G2797" s="63"/>
      <c r="H2797" s="63"/>
      <c r="I2797" s="163"/>
      <c r="J2797" s="63"/>
      <c r="K2797" s="63"/>
      <c r="L2797" s="61"/>
      <c r="M2797" s="207"/>
      <c r="N2797" s="42"/>
      <c r="O2797" s="42"/>
      <c r="P2797" s="42"/>
      <c r="Q2797" s="42"/>
      <c r="R2797" s="42"/>
      <c r="S2797" s="42"/>
      <c r="T2797" s="78"/>
      <c r="AT2797" s="24" t="s">
        <v>299</v>
      </c>
      <c r="AU2797" s="24" t="s">
        <v>134</v>
      </c>
    </row>
    <row r="2798" spans="2:65" s="11" customFormat="1" ht="13.5">
      <c r="B2798" s="210"/>
      <c r="C2798" s="211"/>
      <c r="D2798" s="208" t="s">
        <v>171</v>
      </c>
      <c r="E2798" s="212" t="s">
        <v>21</v>
      </c>
      <c r="F2798" s="213" t="s">
        <v>8182</v>
      </c>
      <c r="G2798" s="211"/>
      <c r="H2798" s="214">
        <v>2.93</v>
      </c>
      <c r="I2798" s="215"/>
      <c r="J2798" s="211"/>
      <c r="K2798" s="211"/>
      <c r="L2798" s="216"/>
      <c r="M2798" s="217"/>
      <c r="N2798" s="218"/>
      <c r="O2798" s="218"/>
      <c r="P2798" s="218"/>
      <c r="Q2798" s="218"/>
      <c r="R2798" s="218"/>
      <c r="S2798" s="218"/>
      <c r="T2798" s="219"/>
      <c r="AT2798" s="220" t="s">
        <v>171</v>
      </c>
      <c r="AU2798" s="220" t="s">
        <v>134</v>
      </c>
      <c r="AV2798" s="11" t="s">
        <v>134</v>
      </c>
      <c r="AW2798" s="11" t="s">
        <v>33</v>
      </c>
      <c r="AX2798" s="11" t="s">
        <v>70</v>
      </c>
      <c r="AY2798" s="220" t="s">
        <v>126</v>
      </c>
    </row>
    <row r="2799" spans="2:65" s="11" customFormat="1" ht="27">
      <c r="B2799" s="210"/>
      <c r="C2799" s="211"/>
      <c r="D2799" s="208" t="s">
        <v>171</v>
      </c>
      <c r="E2799" s="212" t="s">
        <v>21</v>
      </c>
      <c r="F2799" s="213" t="s">
        <v>8183</v>
      </c>
      <c r="G2799" s="211"/>
      <c r="H2799" s="214">
        <v>12.425000000000001</v>
      </c>
      <c r="I2799" s="215"/>
      <c r="J2799" s="211"/>
      <c r="K2799" s="211"/>
      <c r="L2799" s="216"/>
      <c r="M2799" s="217"/>
      <c r="N2799" s="218"/>
      <c r="O2799" s="218"/>
      <c r="P2799" s="218"/>
      <c r="Q2799" s="218"/>
      <c r="R2799" s="218"/>
      <c r="S2799" s="218"/>
      <c r="T2799" s="219"/>
      <c r="AT2799" s="220" t="s">
        <v>171</v>
      </c>
      <c r="AU2799" s="220" t="s">
        <v>134</v>
      </c>
      <c r="AV2799" s="11" t="s">
        <v>134</v>
      </c>
      <c r="AW2799" s="11" t="s">
        <v>33</v>
      </c>
      <c r="AX2799" s="11" t="s">
        <v>70</v>
      </c>
      <c r="AY2799" s="220" t="s">
        <v>126</v>
      </c>
    </row>
    <row r="2800" spans="2:65" s="11" customFormat="1" ht="13.5">
      <c r="B2800" s="210"/>
      <c r="C2800" s="211"/>
      <c r="D2800" s="208" t="s">
        <v>171</v>
      </c>
      <c r="E2800" s="212" t="s">
        <v>21</v>
      </c>
      <c r="F2800" s="213" t="s">
        <v>8184</v>
      </c>
      <c r="G2800" s="211"/>
      <c r="H2800" s="214">
        <v>-1.75</v>
      </c>
      <c r="I2800" s="215"/>
      <c r="J2800" s="211"/>
      <c r="K2800" s="211"/>
      <c r="L2800" s="216"/>
      <c r="M2800" s="217"/>
      <c r="N2800" s="218"/>
      <c r="O2800" s="218"/>
      <c r="P2800" s="218"/>
      <c r="Q2800" s="218"/>
      <c r="R2800" s="218"/>
      <c r="S2800" s="218"/>
      <c r="T2800" s="219"/>
      <c r="AT2800" s="220" t="s">
        <v>171</v>
      </c>
      <c r="AU2800" s="220" t="s">
        <v>134</v>
      </c>
      <c r="AV2800" s="11" t="s">
        <v>134</v>
      </c>
      <c r="AW2800" s="11" t="s">
        <v>33</v>
      </c>
      <c r="AX2800" s="11" t="s">
        <v>70</v>
      </c>
      <c r="AY2800" s="220" t="s">
        <v>126</v>
      </c>
    </row>
    <row r="2801" spans="2:65" s="11" customFormat="1" ht="40.5">
      <c r="B2801" s="210"/>
      <c r="C2801" s="211"/>
      <c r="D2801" s="208" t="s">
        <v>171</v>
      </c>
      <c r="E2801" s="212" t="s">
        <v>21</v>
      </c>
      <c r="F2801" s="213" t="s">
        <v>8185</v>
      </c>
      <c r="G2801" s="211"/>
      <c r="H2801" s="214">
        <v>33.590000000000003</v>
      </c>
      <c r="I2801" s="215"/>
      <c r="J2801" s="211"/>
      <c r="K2801" s="211"/>
      <c r="L2801" s="216"/>
      <c r="M2801" s="217"/>
      <c r="N2801" s="218"/>
      <c r="O2801" s="218"/>
      <c r="P2801" s="218"/>
      <c r="Q2801" s="218"/>
      <c r="R2801" s="218"/>
      <c r="S2801" s="218"/>
      <c r="T2801" s="219"/>
      <c r="AT2801" s="220" t="s">
        <v>171</v>
      </c>
      <c r="AU2801" s="220" t="s">
        <v>134</v>
      </c>
      <c r="AV2801" s="11" t="s">
        <v>134</v>
      </c>
      <c r="AW2801" s="11" t="s">
        <v>33</v>
      </c>
      <c r="AX2801" s="11" t="s">
        <v>70</v>
      </c>
      <c r="AY2801" s="220" t="s">
        <v>126</v>
      </c>
    </row>
    <row r="2802" spans="2:65" s="11" customFormat="1" ht="13.5">
      <c r="B2802" s="210"/>
      <c r="C2802" s="211"/>
      <c r="D2802" s="208" t="s">
        <v>171</v>
      </c>
      <c r="E2802" s="212" t="s">
        <v>21</v>
      </c>
      <c r="F2802" s="213" t="s">
        <v>8186</v>
      </c>
      <c r="G2802" s="211"/>
      <c r="H2802" s="214">
        <v>-10.42</v>
      </c>
      <c r="I2802" s="215"/>
      <c r="J2802" s="211"/>
      <c r="K2802" s="211"/>
      <c r="L2802" s="216"/>
      <c r="M2802" s="217"/>
      <c r="N2802" s="218"/>
      <c r="O2802" s="218"/>
      <c r="P2802" s="218"/>
      <c r="Q2802" s="218"/>
      <c r="R2802" s="218"/>
      <c r="S2802" s="218"/>
      <c r="T2802" s="219"/>
      <c r="AT2802" s="220" t="s">
        <v>171</v>
      </c>
      <c r="AU2802" s="220" t="s">
        <v>134</v>
      </c>
      <c r="AV2802" s="11" t="s">
        <v>134</v>
      </c>
      <c r="AW2802" s="11" t="s">
        <v>33</v>
      </c>
      <c r="AX2802" s="11" t="s">
        <v>70</v>
      </c>
      <c r="AY2802" s="220" t="s">
        <v>126</v>
      </c>
    </row>
    <row r="2803" spans="2:65" s="11" customFormat="1" ht="13.5">
      <c r="B2803" s="210"/>
      <c r="C2803" s="211"/>
      <c r="D2803" s="208" t="s">
        <v>171</v>
      </c>
      <c r="E2803" s="212" t="s">
        <v>21</v>
      </c>
      <c r="F2803" s="213" t="s">
        <v>8187</v>
      </c>
      <c r="G2803" s="211"/>
      <c r="H2803" s="214">
        <v>7.82</v>
      </c>
      <c r="I2803" s="215"/>
      <c r="J2803" s="211"/>
      <c r="K2803" s="211"/>
      <c r="L2803" s="216"/>
      <c r="M2803" s="217"/>
      <c r="N2803" s="218"/>
      <c r="O2803" s="218"/>
      <c r="P2803" s="218"/>
      <c r="Q2803" s="218"/>
      <c r="R2803" s="218"/>
      <c r="S2803" s="218"/>
      <c r="T2803" s="219"/>
      <c r="AT2803" s="220" t="s">
        <v>171</v>
      </c>
      <c r="AU2803" s="220" t="s">
        <v>134</v>
      </c>
      <c r="AV2803" s="11" t="s">
        <v>134</v>
      </c>
      <c r="AW2803" s="11" t="s">
        <v>33</v>
      </c>
      <c r="AX2803" s="11" t="s">
        <v>70</v>
      </c>
      <c r="AY2803" s="220" t="s">
        <v>126</v>
      </c>
    </row>
    <row r="2804" spans="2:65" s="11" customFormat="1" ht="13.5">
      <c r="B2804" s="210"/>
      <c r="C2804" s="211"/>
      <c r="D2804" s="208" t="s">
        <v>171</v>
      </c>
      <c r="E2804" s="212" t="s">
        <v>21</v>
      </c>
      <c r="F2804" s="213" t="s">
        <v>8188</v>
      </c>
      <c r="G2804" s="211"/>
      <c r="H2804" s="214">
        <v>9.39</v>
      </c>
      <c r="I2804" s="215"/>
      <c r="J2804" s="211"/>
      <c r="K2804" s="211"/>
      <c r="L2804" s="216"/>
      <c r="M2804" s="217"/>
      <c r="N2804" s="218"/>
      <c r="O2804" s="218"/>
      <c r="P2804" s="218"/>
      <c r="Q2804" s="218"/>
      <c r="R2804" s="218"/>
      <c r="S2804" s="218"/>
      <c r="T2804" s="219"/>
      <c r="AT2804" s="220" t="s">
        <v>171</v>
      </c>
      <c r="AU2804" s="220" t="s">
        <v>134</v>
      </c>
      <c r="AV2804" s="11" t="s">
        <v>134</v>
      </c>
      <c r="AW2804" s="11" t="s">
        <v>33</v>
      </c>
      <c r="AX2804" s="11" t="s">
        <v>70</v>
      </c>
      <c r="AY2804" s="220" t="s">
        <v>126</v>
      </c>
    </row>
    <row r="2805" spans="2:65" s="11" customFormat="1" ht="13.5">
      <c r="B2805" s="210"/>
      <c r="C2805" s="211"/>
      <c r="D2805" s="208" t="s">
        <v>171</v>
      </c>
      <c r="E2805" s="212" t="s">
        <v>21</v>
      </c>
      <c r="F2805" s="213" t="s">
        <v>8189</v>
      </c>
      <c r="G2805" s="211"/>
      <c r="H2805" s="214">
        <v>8.85</v>
      </c>
      <c r="I2805" s="215"/>
      <c r="J2805" s="211"/>
      <c r="K2805" s="211"/>
      <c r="L2805" s="216"/>
      <c r="M2805" s="217"/>
      <c r="N2805" s="218"/>
      <c r="O2805" s="218"/>
      <c r="P2805" s="218"/>
      <c r="Q2805" s="218"/>
      <c r="R2805" s="218"/>
      <c r="S2805" s="218"/>
      <c r="T2805" s="219"/>
      <c r="AT2805" s="220" t="s">
        <v>171</v>
      </c>
      <c r="AU2805" s="220" t="s">
        <v>134</v>
      </c>
      <c r="AV2805" s="11" t="s">
        <v>134</v>
      </c>
      <c r="AW2805" s="11" t="s">
        <v>33</v>
      </c>
      <c r="AX2805" s="11" t="s">
        <v>70</v>
      </c>
      <c r="AY2805" s="220" t="s">
        <v>126</v>
      </c>
    </row>
    <row r="2806" spans="2:65" s="11" customFormat="1" ht="13.5">
      <c r="B2806" s="210"/>
      <c r="C2806" s="211"/>
      <c r="D2806" s="208" t="s">
        <v>171</v>
      </c>
      <c r="E2806" s="212" t="s">
        <v>21</v>
      </c>
      <c r="F2806" s="213" t="s">
        <v>8190</v>
      </c>
      <c r="G2806" s="211"/>
      <c r="H2806" s="214">
        <v>8.6300000000000008</v>
      </c>
      <c r="I2806" s="215"/>
      <c r="J2806" s="211"/>
      <c r="K2806" s="211"/>
      <c r="L2806" s="216"/>
      <c r="M2806" s="217"/>
      <c r="N2806" s="218"/>
      <c r="O2806" s="218"/>
      <c r="P2806" s="218"/>
      <c r="Q2806" s="218"/>
      <c r="R2806" s="218"/>
      <c r="S2806" s="218"/>
      <c r="T2806" s="219"/>
      <c r="AT2806" s="220" t="s">
        <v>171</v>
      </c>
      <c r="AU2806" s="220" t="s">
        <v>134</v>
      </c>
      <c r="AV2806" s="11" t="s">
        <v>134</v>
      </c>
      <c r="AW2806" s="11" t="s">
        <v>33</v>
      </c>
      <c r="AX2806" s="11" t="s">
        <v>70</v>
      </c>
      <c r="AY2806" s="220" t="s">
        <v>126</v>
      </c>
    </row>
    <row r="2807" spans="2:65" s="12" customFormat="1" ht="13.5">
      <c r="B2807" s="221"/>
      <c r="C2807" s="222"/>
      <c r="D2807" s="205" t="s">
        <v>171</v>
      </c>
      <c r="E2807" s="248" t="s">
        <v>21</v>
      </c>
      <c r="F2807" s="249" t="s">
        <v>174</v>
      </c>
      <c r="G2807" s="222"/>
      <c r="H2807" s="250">
        <v>71.465000000000003</v>
      </c>
      <c r="I2807" s="226"/>
      <c r="J2807" s="222"/>
      <c r="K2807" s="222"/>
      <c r="L2807" s="227"/>
      <c r="M2807" s="228"/>
      <c r="N2807" s="229"/>
      <c r="O2807" s="229"/>
      <c r="P2807" s="229"/>
      <c r="Q2807" s="229"/>
      <c r="R2807" s="229"/>
      <c r="S2807" s="229"/>
      <c r="T2807" s="230"/>
      <c r="AT2807" s="231" t="s">
        <v>171</v>
      </c>
      <c r="AU2807" s="231" t="s">
        <v>134</v>
      </c>
      <c r="AV2807" s="12" t="s">
        <v>133</v>
      </c>
      <c r="AW2807" s="12" t="s">
        <v>33</v>
      </c>
      <c r="AX2807" s="12" t="s">
        <v>78</v>
      </c>
      <c r="AY2807" s="231" t="s">
        <v>126</v>
      </c>
    </row>
    <row r="2808" spans="2:65" s="1" customFormat="1" ht="31.5" customHeight="1">
      <c r="B2808" s="41"/>
      <c r="C2808" s="193" t="s">
        <v>1999</v>
      </c>
      <c r="D2808" s="193" t="s">
        <v>129</v>
      </c>
      <c r="E2808" s="194" t="s">
        <v>8191</v>
      </c>
      <c r="F2808" s="195" t="s">
        <v>8192</v>
      </c>
      <c r="G2808" s="196" t="s">
        <v>169</v>
      </c>
      <c r="H2808" s="197">
        <v>6.84</v>
      </c>
      <c r="I2808" s="198"/>
      <c r="J2808" s="199">
        <f>ROUND(I2808*H2808,2)</f>
        <v>0</v>
      </c>
      <c r="K2808" s="195" t="s">
        <v>160</v>
      </c>
      <c r="L2808" s="61"/>
      <c r="M2808" s="200" t="s">
        <v>21</v>
      </c>
      <c r="N2808" s="201" t="s">
        <v>42</v>
      </c>
      <c r="O2808" s="42"/>
      <c r="P2808" s="202">
        <f>O2808*H2808</f>
        <v>0</v>
      </c>
      <c r="Q2808" s="202">
        <v>0</v>
      </c>
      <c r="R2808" s="202">
        <f>Q2808*H2808</f>
        <v>0</v>
      </c>
      <c r="S2808" s="202">
        <v>0</v>
      </c>
      <c r="T2808" s="203">
        <f>S2808*H2808</f>
        <v>0</v>
      </c>
      <c r="AR2808" s="24" t="s">
        <v>161</v>
      </c>
      <c r="AT2808" s="24" t="s">
        <v>129</v>
      </c>
      <c r="AU2808" s="24" t="s">
        <v>134</v>
      </c>
      <c r="AY2808" s="24" t="s">
        <v>126</v>
      </c>
      <c r="BE2808" s="204">
        <f>IF(N2808="základní",J2808,0)</f>
        <v>0</v>
      </c>
      <c r="BF2808" s="204">
        <f>IF(N2808="snížená",J2808,0)</f>
        <v>0</v>
      </c>
      <c r="BG2808" s="204">
        <f>IF(N2808="zákl. přenesená",J2808,0)</f>
        <v>0</v>
      </c>
      <c r="BH2808" s="204">
        <f>IF(N2808="sníž. přenesená",J2808,0)</f>
        <v>0</v>
      </c>
      <c r="BI2808" s="204">
        <f>IF(N2808="nulová",J2808,0)</f>
        <v>0</v>
      </c>
      <c r="BJ2808" s="24" t="s">
        <v>134</v>
      </c>
      <c r="BK2808" s="204">
        <f>ROUND(I2808*H2808,2)</f>
        <v>0</v>
      </c>
      <c r="BL2808" s="24" t="s">
        <v>161</v>
      </c>
      <c r="BM2808" s="24" t="s">
        <v>3498</v>
      </c>
    </row>
    <row r="2809" spans="2:65" s="1" customFormat="1" ht="27">
      <c r="B2809" s="41"/>
      <c r="C2809" s="63"/>
      <c r="D2809" s="208" t="s">
        <v>135</v>
      </c>
      <c r="E2809" s="63"/>
      <c r="F2809" s="209" t="s">
        <v>8193</v>
      </c>
      <c r="G2809" s="63"/>
      <c r="H2809" s="63"/>
      <c r="I2809" s="163"/>
      <c r="J2809" s="63"/>
      <c r="K2809" s="63"/>
      <c r="L2809" s="61"/>
      <c r="M2809" s="207"/>
      <c r="N2809" s="42"/>
      <c r="O2809" s="42"/>
      <c r="P2809" s="42"/>
      <c r="Q2809" s="42"/>
      <c r="R2809" s="42"/>
      <c r="S2809" s="42"/>
      <c r="T2809" s="78"/>
      <c r="AT2809" s="24" t="s">
        <v>135</v>
      </c>
      <c r="AU2809" s="24" t="s">
        <v>134</v>
      </c>
    </row>
    <row r="2810" spans="2:65" s="11" customFormat="1" ht="13.5">
      <c r="B2810" s="210"/>
      <c r="C2810" s="211"/>
      <c r="D2810" s="208" t="s">
        <v>171</v>
      </c>
      <c r="E2810" s="212" t="s">
        <v>21</v>
      </c>
      <c r="F2810" s="213" t="s">
        <v>8194</v>
      </c>
      <c r="G2810" s="211"/>
      <c r="H2810" s="214">
        <v>1.76</v>
      </c>
      <c r="I2810" s="215"/>
      <c r="J2810" s="211"/>
      <c r="K2810" s="211"/>
      <c r="L2810" s="216"/>
      <c r="M2810" s="217"/>
      <c r="N2810" s="218"/>
      <c r="O2810" s="218"/>
      <c r="P2810" s="218"/>
      <c r="Q2810" s="218"/>
      <c r="R2810" s="218"/>
      <c r="S2810" s="218"/>
      <c r="T2810" s="219"/>
      <c r="AT2810" s="220" t="s">
        <v>171</v>
      </c>
      <c r="AU2810" s="220" t="s">
        <v>134</v>
      </c>
      <c r="AV2810" s="11" t="s">
        <v>134</v>
      </c>
      <c r="AW2810" s="11" t="s">
        <v>33</v>
      </c>
      <c r="AX2810" s="11" t="s">
        <v>70</v>
      </c>
      <c r="AY2810" s="220" t="s">
        <v>126</v>
      </c>
    </row>
    <row r="2811" spans="2:65" s="11" customFormat="1" ht="13.5">
      <c r="B2811" s="210"/>
      <c r="C2811" s="211"/>
      <c r="D2811" s="208" t="s">
        <v>171</v>
      </c>
      <c r="E2811" s="212" t="s">
        <v>21</v>
      </c>
      <c r="F2811" s="213" t="s">
        <v>8195</v>
      </c>
      <c r="G2811" s="211"/>
      <c r="H2811" s="214">
        <v>0.88</v>
      </c>
      <c r="I2811" s="215"/>
      <c r="J2811" s="211"/>
      <c r="K2811" s="211"/>
      <c r="L2811" s="216"/>
      <c r="M2811" s="217"/>
      <c r="N2811" s="218"/>
      <c r="O2811" s="218"/>
      <c r="P2811" s="218"/>
      <c r="Q2811" s="218"/>
      <c r="R2811" s="218"/>
      <c r="S2811" s="218"/>
      <c r="T2811" s="219"/>
      <c r="AT2811" s="220" t="s">
        <v>171</v>
      </c>
      <c r="AU2811" s="220" t="s">
        <v>134</v>
      </c>
      <c r="AV2811" s="11" t="s">
        <v>134</v>
      </c>
      <c r="AW2811" s="11" t="s">
        <v>33</v>
      </c>
      <c r="AX2811" s="11" t="s">
        <v>70</v>
      </c>
      <c r="AY2811" s="220" t="s">
        <v>126</v>
      </c>
    </row>
    <row r="2812" spans="2:65" s="11" customFormat="1" ht="13.5">
      <c r="B2812" s="210"/>
      <c r="C2812" s="211"/>
      <c r="D2812" s="208" t="s">
        <v>171</v>
      </c>
      <c r="E2812" s="212" t="s">
        <v>21</v>
      </c>
      <c r="F2812" s="213" t="s">
        <v>8196</v>
      </c>
      <c r="G2812" s="211"/>
      <c r="H2812" s="214">
        <v>4.2</v>
      </c>
      <c r="I2812" s="215"/>
      <c r="J2812" s="211"/>
      <c r="K2812" s="211"/>
      <c r="L2812" s="216"/>
      <c r="M2812" s="217"/>
      <c r="N2812" s="218"/>
      <c r="O2812" s="218"/>
      <c r="P2812" s="218"/>
      <c r="Q2812" s="218"/>
      <c r="R2812" s="218"/>
      <c r="S2812" s="218"/>
      <c r="T2812" s="219"/>
      <c r="AT2812" s="220" t="s">
        <v>171</v>
      </c>
      <c r="AU2812" s="220" t="s">
        <v>134</v>
      </c>
      <c r="AV2812" s="11" t="s">
        <v>134</v>
      </c>
      <c r="AW2812" s="11" t="s">
        <v>33</v>
      </c>
      <c r="AX2812" s="11" t="s">
        <v>70</v>
      </c>
      <c r="AY2812" s="220" t="s">
        <v>126</v>
      </c>
    </row>
    <row r="2813" spans="2:65" s="12" customFormat="1" ht="13.5">
      <c r="B2813" s="221"/>
      <c r="C2813" s="222"/>
      <c r="D2813" s="205" t="s">
        <v>171</v>
      </c>
      <c r="E2813" s="248" t="s">
        <v>21</v>
      </c>
      <c r="F2813" s="249" t="s">
        <v>174</v>
      </c>
      <c r="G2813" s="222"/>
      <c r="H2813" s="250">
        <v>6.84</v>
      </c>
      <c r="I2813" s="226"/>
      <c r="J2813" s="222"/>
      <c r="K2813" s="222"/>
      <c r="L2813" s="227"/>
      <c r="M2813" s="228"/>
      <c r="N2813" s="229"/>
      <c r="O2813" s="229"/>
      <c r="P2813" s="229"/>
      <c r="Q2813" s="229"/>
      <c r="R2813" s="229"/>
      <c r="S2813" s="229"/>
      <c r="T2813" s="230"/>
      <c r="AT2813" s="231" t="s">
        <v>171</v>
      </c>
      <c r="AU2813" s="231" t="s">
        <v>134</v>
      </c>
      <c r="AV2813" s="12" t="s">
        <v>133</v>
      </c>
      <c r="AW2813" s="12" t="s">
        <v>33</v>
      </c>
      <c r="AX2813" s="12" t="s">
        <v>78</v>
      </c>
      <c r="AY2813" s="231" t="s">
        <v>126</v>
      </c>
    </row>
    <row r="2814" spans="2:65" s="1" customFormat="1" ht="31.5" customHeight="1">
      <c r="B2814" s="41"/>
      <c r="C2814" s="251" t="s">
        <v>3501</v>
      </c>
      <c r="D2814" s="251" t="s">
        <v>391</v>
      </c>
      <c r="E2814" s="252" t="s">
        <v>4416</v>
      </c>
      <c r="F2814" s="253" t="s">
        <v>8179</v>
      </c>
      <c r="G2814" s="254" t="s">
        <v>400</v>
      </c>
      <c r="H2814" s="255">
        <v>1.71</v>
      </c>
      <c r="I2814" s="256"/>
      <c r="J2814" s="257">
        <f>ROUND(I2814*H2814,2)</f>
        <v>0</v>
      </c>
      <c r="K2814" s="253" t="s">
        <v>21</v>
      </c>
      <c r="L2814" s="258"/>
      <c r="M2814" s="259" t="s">
        <v>21</v>
      </c>
      <c r="N2814" s="260" t="s">
        <v>42</v>
      </c>
      <c r="O2814" s="42"/>
      <c r="P2814" s="202">
        <f>O2814*H2814</f>
        <v>0</v>
      </c>
      <c r="Q2814" s="202">
        <v>0</v>
      </c>
      <c r="R2814" s="202">
        <f>Q2814*H2814</f>
        <v>0</v>
      </c>
      <c r="S2814" s="202">
        <v>0</v>
      </c>
      <c r="T2814" s="203">
        <f>S2814*H2814</f>
        <v>0</v>
      </c>
      <c r="AR2814" s="24" t="s">
        <v>361</v>
      </c>
      <c r="AT2814" s="24" t="s">
        <v>391</v>
      </c>
      <c r="AU2814" s="24" t="s">
        <v>134</v>
      </c>
      <c r="AY2814" s="24" t="s">
        <v>126</v>
      </c>
      <c r="BE2814" s="204">
        <f>IF(N2814="základní",J2814,0)</f>
        <v>0</v>
      </c>
      <c r="BF2814" s="204">
        <f>IF(N2814="snížená",J2814,0)</f>
        <v>0</v>
      </c>
      <c r="BG2814" s="204">
        <f>IF(N2814="zákl. přenesená",J2814,0)</f>
        <v>0</v>
      </c>
      <c r="BH2814" s="204">
        <f>IF(N2814="sníž. přenesená",J2814,0)</f>
        <v>0</v>
      </c>
      <c r="BI2814" s="204">
        <f>IF(N2814="nulová",J2814,0)</f>
        <v>0</v>
      </c>
      <c r="BJ2814" s="24" t="s">
        <v>134</v>
      </c>
      <c r="BK2814" s="204">
        <f>ROUND(I2814*H2814,2)</f>
        <v>0</v>
      </c>
      <c r="BL2814" s="24" t="s">
        <v>161</v>
      </c>
      <c r="BM2814" s="24" t="s">
        <v>3504</v>
      </c>
    </row>
    <row r="2815" spans="2:65" s="1" customFormat="1" ht="13.5">
      <c r="B2815" s="41"/>
      <c r="C2815" s="63"/>
      <c r="D2815" s="208" t="s">
        <v>135</v>
      </c>
      <c r="E2815" s="63"/>
      <c r="F2815" s="209" t="s">
        <v>8180</v>
      </c>
      <c r="G2815" s="63"/>
      <c r="H2815" s="63"/>
      <c r="I2815" s="163"/>
      <c r="J2815" s="63"/>
      <c r="K2815" s="63"/>
      <c r="L2815" s="61"/>
      <c r="M2815" s="207"/>
      <c r="N2815" s="42"/>
      <c r="O2815" s="42"/>
      <c r="P2815" s="42"/>
      <c r="Q2815" s="42"/>
      <c r="R2815" s="42"/>
      <c r="S2815" s="42"/>
      <c r="T2815" s="78"/>
      <c r="AT2815" s="24" t="s">
        <v>135</v>
      </c>
      <c r="AU2815" s="24" t="s">
        <v>134</v>
      </c>
    </row>
    <row r="2816" spans="2:65" s="11" customFormat="1" ht="13.5">
      <c r="B2816" s="210"/>
      <c r="C2816" s="211"/>
      <c r="D2816" s="208" t="s">
        <v>171</v>
      </c>
      <c r="E2816" s="212" t="s">
        <v>21</v>
      </c>
      <c r="F2816" s="213" t="s">
        <v>8197</v>
      </c>
      <c r="G2816" s="211"/>
      <c r="H2816" s="214">
        <v>1.71</v>
      </c>
      <c r="I2816" s="215"/>
      <c r="J2816" s="211"/>
      <c r="K2816" s="211"/>
      <c r="L2816" s="216"/>
      <c r="M2816" s="217"/>
      <c r="N2816" s="218"/>
      <c r="O2816" s="218"/>
      <c r="P2816" s="218"/>
      <c r="Q2816" s="218"/>
      <c r="R2816" s="218"/>
      <c r="S2816" s="218"/>
      <c r="T2816" s="219"/>
      <c r="AT2816" s="220" t="s">
        <v>171</v>
      </c>
      <c r="AU2816" s="220" t="s">
        <v>134</v>
      </c>
      <c r="AV2816" s="11" t="s">
        <v>134</v>
      </c>
      <c r="AW2816" s="11" t="s">
        <v>33</v>
      </c>
      <c r="AX2816" s="11" t="s">
        <v>70</v>
      </c>
      <c r="AY2816" s="220" t="s">
        <v>126</v>
      </c>
    </row>
    <row r="2817" spans="2:65" s="12" customFormat="1" ht="13.5">
      <c r="B2817" s="221"/>
      <c r="C2817" s="222"/>
      <c r="D2817" s="205" t="s">
        <v>171</v>
      </c>
      <c r="E2817" s="248" t="s">
        <v>21</v>
      </c>
      <c r="F2817" s="249" t="s">
        <v>174</v>
      </c>
      <c r="G2817" s="222"/>
      <c r="H2817" s="250">
        <v>1.71</v>
      </c>
      <c r="I2817" s="226"/>
      <c r="J2817" s="222"/>
      <c r="K2817" s="222"/>
      <c r="L2817" s="227"/>
      <c r="M2817" s="228"/>
      <c r="N2817" s="229"/>
      <c r="O2817" s="229"/>
      <c r="P2817" s="229"/>
      <c r="Q2817" s="229"/>
      <c r="R2817" s="229"/>
      <c r="S2817" s="229"/>
      <c r="T2817" s="230"/>
      <c r="AT2817" s="231" t="s">
        <v>171</v>
      </c>
      <c r="AU2817" s="231" t="s">
        <v>134</v>
      </c>
      <c r="AV2817" s="12" t="s">
        <v>133</v>
      </c>
      <c r="AW2817" s="12" t="s">
        <v>33</v>
      </c>
      <c r="AX2817" s="12" t="s">
        <v>78</v>
      </c>
      <c r="AY2817" s="231" t="s">
        <v>126</v>
      </c>
    </row>
    <row r="2818" spans="2:65" s="1" customFormat="1" ht="22.5" customHeight="1">
      <c r="B2818" s="41"/>
      <c r="C2818" s="193" t="s">
        <v>2002</v>
      </c>
      <c r="D2818" s="193" t="s">
        <v>129</v>
      </c>
      <c r="E2818" s="194" t="s">
        <v>4546</v>
      </c>
      <c r="F2818" s="195" t="s">
        <v>4547</v>
      </c>
      <c r="G2818" s="196" t="s">
        <v>380</v>
      </c>
      <c r="H2818" s="197">
        <v>4.9829999999999997</v>
      </c>
      <c r="I2818" s="198"/>
      <c r="J2818" s="199">
        <f>ROUND(I2818*H2818,2)</f>
        <v>0</v>
      </c>
      <c r="K2818" s="195" t="s">
        <v>160</v>
      </c>
      <c r="L2818" s="61"/>
      <c r="M2818" s="200" t="s">
        <v>21</v>
      </c>
      <c r="N2818" s="201" t="s">
        <v>42</v>
      </c>
      <c r="O2818" s="42"/>
      <c r="P2818" s="202">
        <f>O2818*H2818</f>
        <v>0</v>
      </c>
      <c r="Q2818" s="202">
        <v>0</v>
      </c>
      <c r="R2818" s="202">
        <f>Q2818*H2818</f>
        <v>0</v>
      </c>
      <c r="S2818" s="202">
        <v>0</v>
      </c>
      <c r="T2818" s="203">
        <f>S2818*H2818</f>
        <v>0</v>
      </c>
      <c r="AR2818" s="24" t="s">
        <v>161</v>
      </c>
      <c r="AT2818" s="24" t="s">
        <v>129</v>
      </c>
      <c r="AU2818" s="24" t="s">
        <v>134</v>
      </c>
      <c r="AY2818" s="24" t="s">
        <v>126</v>
      </c>
      <c r="BE2818" s="204">
        <f>IF(N2818="základní",J2818,0)</f>
        <v>0</v>
      </c>
      <c r="BF2818" s="204">
        <f>IF(N2818="snížená",J2818,0)</f>
        <v>0</v>
      </c>
      <c r="BG2818" s="204">
        <f>IF(N2818="zákl. přenesená",J2818,0)</f>
        <v>0</v>
      </c>
      <c r="BH2818" s="204">
        <f>IF(N2818="sníž. přenesená",J2818,0)</f>
        <v>0</v>
      </c>
      <c r="BI2818" s="204">
        <f>IF(N2818="nulová",J2818,0)</f>
        <v>0</v>
      </c>
      <c r="BJ2818" s="24" t="s">
        <v>134</v>
      </c>
      <c r="BK2818" s="204">
        <f>ROUND(I2818*H2818,2)</f>
        <v>0</v>
      </c>
      <c r="BL2818" s="24" t="s">
        <v>161</v>
      </c>
      <c r="BM2818" s="24" t="s">
        <v>3508</v>
      </c>
    </row>
    <row r="2819" spans="2:65" s="1" customFormat="1" ht="27">
      <c r="B2819" s="41"/>
      <c r="C2819" s="63"/>
      <c r="D2819" s="208" t="s">
        <v>135</v>
      </c>
      <c r="E2819" s="63"/>
      <c r="F2819" s="209" t="s">
        <v>4549</v>
      </c>
      <c r="G2819" s="63"/>
      <c r="H2819" s="63"/>
      <c r="I2819" s="163"/>
      <c r="J2819" s="63"/>
      <c r="K2819" s="63"/>
      <c r="L2819" s="61"/>
      <c r="M2819" s="207"/>
      <c r="N2819" s="42"/>
      <c r="O2819" s="42"/>
      <c r="P2819" s="42"/>
      <c r="Q2819" s="42"/>
      <c r="R2819" s="42"/>
      <c r="S2819" s="42"/>
      <c r="T2819" s="78"/>
      <c r="AT2819" s="24" t="s">
        <v>135</v>
      </c>
      <c r="AU2819" s="24" t="s">
        <v>134</v>
      </c>
    </row>
    <row r="2820" spans="2:65" s="1" customFormat="1" ht="121.5">
      <c r="B2820" s="41"/>
      <c r="C2820" s="63"/>
      <c r="D2820" s="208" t="s">
        <v>299</v>
      </c>
      <c r="E2820" s="63"/>
      <c r="F2820" s="236" t="s">
        <v>1813</v>
      </c>
      <c r="G2820" s="63"/>
      <c r="H2820" s="63"/>
      <c r="I2820" s="163"/>
      <c r="J2820" s="63"/>
      <c r="K2820" s="63"/>
      <c r="L2820" s="61"/>
      <c r="M2820" s="207"/>
      <c r="N2820" s="42"/>
      <c r="O2820" s="42"/>
      <c r="P2820" s="42"/>
      <c r="Q2820" s="42"/>
      <c r="R2820" s="42"/>
      <c r="S2820" s="42"/>
      <c r="T2820" s="78"/>
      <c r="AT2820" s="24" t="s">
        <v>299</v>
      </c>
      <c r="AU2820" s="24" t="s">
        <v>134</v>
      </c>
    </row>
    <row r="2821" spans="2:65" s="10" customFormat="1" ht="29.85" customHeight="1">
      <c r="B2821" s="176"/>
      <c r="C2821" s="177"/>
      <c r="D2821" s="190" t="s">
        <v>69</v>
      </c>
      <c r="E2821" s="191" t="s">
        <v>4550</v>
      </c>
      <c r="F2821" s="191" t="s">
        <v>4551</v>
      </c>
      <c r="G2821" s="177"/>
      <c r="H2821" s="177"/>
      <c r="I2821" s="180"/>
      <c r="J2821" s="192">
        <f>BK2821</f>
        <v>0</v>
      </c>
      <c r="K2821" s="177"/>
      <c r="L2821" s="182"/>
      <c r="M2821" s="183"/>
      <c r="N2821" s="184"/>
      <c r="O2821" s="184"/>
      <c r="P2821" s="185">
        <f>SUM(P2822:P2831)</f>
        <v>0</v>
      </c>
      <c r="Q2821" s="184"/>
      <c r="R2821" s="185">
        <f>SUM(R2822:R2831)</f>
        <v>0</v>
      </c>
      <c r="S2821" s="184"/>
      <c r="T2821" s="186">
        <f>SUM(T2822:T2831)</f>
        <v>0</v>
      </c>
      <c r="AR2821" s="187" t="s">
        <v>134</v>
      </c>
      <c r="AT2821" s="188" t="s">
        <v>69</v>
      </c>
      <c r="AU2821" s="188" t="s">
        <v>78</v>
      </c>
      <c r="AY2821" s="187" t="s">
        <v>126</v>
      </c>
      <c r="BK2821" s="189">
        <f>SUM(BK2822:BK2831)</f>
        <v>0</v>
      </c>
    </row>
    <row r="2822" spans="2:65" s="1" customFormat="1" ht="22.5" customHeight="1">
      <c r="B2822" s="41"/>
      <c r="C2822" s="193" t="s">
        <v>3509</v>
      </c>
      <c r="D2822" s="193" t="s">
        <v>129</v>
      </c>
      <c r="E2822" s="194" t="s">
        <v>4553</v>
      </c>
      <c r="F2822" s="195" t="s">
        <v>4554</v>
      </c>
      <c r="G2822" s="196" t="s">
        <v>400</v>
      </c>
      <c r="H2822" s="197">
        <v>19.45</v>
      </c>
      <c r="I2822" s="198"/>
      <c r="J2822" s="199">
        <f>ROUND(I2822*H2822,2)</f>
        <v>0</v>
      </c>
      <c r="K2822" s="195" t="s">
        <v>21</v>
      </c>
      <c r="L2822" s="61"/>
      <c r="M2822" s="200" t="s">
        <v>21</v>
      </c>
      <c r="N2822" s="201" t="s">
        <v>42</v>
      </c>
      <c r="O2822" s="42"/>
      <c r="P2822" s="202">
        <f>O2822*H2822</f>
        <v>0</v>
      </c>
      <c r="Q2822" s="202">
        <v>0</v>
      </c>
      <c r="R2822" s="202">
        <f>Q2822*H2822</f>
        <v>0</v>
      </c>
      <c r="S2822" s="202">
        <v>0</v>
      </c>
      <c r="T2822" s="203">
        <f>S2822*H2822</f>
        <v>0</v>
      </c>
      <c r="AR2822" s="24" t="s">
        <v>161</v>
      </c>
      <c r="AT2822" s="24" t="s">
        <v>129</v>
      </c>
      <c r="AU2822" s="24" t="s">
        <v>134</v>
      </c>
      <c r="AY2822" s="24" t="s">
        <v>126</v>
      </c>
      <c r="BE2822" s="204">
        <f>IF(N2822="základní",J2822,0)</f>
        <v>0</v>
      </c>
      <c r="BF2822" s="204">
        <f>IF(N2822="snížená",J2822,0)</f>
        <v>0</v>
      </c>
      <c r="BG2822" s="204">
        <f>IF(N2822="zákl. přenesená",J2822,0)</f>
        <v>0</v>
      </c>
      <c r="BH2822" s="204">
        <f>IF(N2822="sníž. přenesená",J2822,0)</f>
        <v>0</v>
      </c>
      <c r="BI2822" s="204">
        <f>IF(N2822="nulová",J2822,0)</f>
        <v>0</v>
      </c>
      <c r="BJ2822" s="24" t="s">
        <v>134</v>
      </c>
      <c r="BK2822" s="204">
        <f>ROUND(I2822*H2822,2)</f>
        <v>0</v>
      </c>
      <c r="BL2822" s="24" t="s">
        <v>161</v>
      </c>
      <c r="BM2822" s="24" t="s">
        <v>3512</v>
      </c>
    </row>
    <row r="2823" spans="2:65" s="1" customFormat="1" ht="13.5">
      <c r="B2823" s="41"/>
      <c r="C2823" s="63"/>
      <c r="D2823" s="205" t="s">
        <v>135</v>
      </c>
      <c r="E2823" s="63"/>
      <c r="F2823" s="206" t="s">
        <v>4554</v>
      </c>
      <c r="G2823" s="63"/>
      <c r="H2823" s="63"/>
      <c r="I2823" s="163"/>
      <c r="J2823" s="63"/>
      <c r="K2823" s="63"/>
      <c r="L2823" s="61"/>
      <c r="M2823" s="207"/>
      <c r="N2823" s="42"/>
      <c r="O2823" s="42"/>
      <c r="P2823" s="42"/>
      <c r="Q2823" s="42"/>
      <c r="R2823" s="42"/>
      <c r="S2823" s="42"/>
      <c r="T2823" s="78"/>
      <c r="AT2823" s="24" t="s">
        <v>135</v>
      </c>
      <c r="AU2823" s="24" t="s">
        <v>134</v>
      </c>
    </row>
    <row r="2824" spans="2:65" s="1" customFormat="1" ht="31.5" customHeight="1">
      <c r="B2824" s="41"/>
      <c r="C2824" s="193" t="s">
        <v>2006</v>
      </c>
      <c r="D2824" s="193" t="s">
        <v>129</v>
      </c>
      <c r="E2824" s="194" t="s">
        <v>4556</v>
      </c>
      <c r="F2824" s="195" t="s">
        <v>4557</v>
      </c>
      <c r="G2824" s="196" t="s">
        <v>489</v>
      </c>
      <c r="H2824" s="197">
        <v>13</v>
      </c>
      <c r="I2824" s="198"/>
      <c r="J2824" s="199">
        <f>ROUND(I2824*H2824,2)</f>
        <v>0</v>
      </c>
      <c r="K2824" s="195" t="s">
        <v>21</v>
      </c>
      <c r="L2824" s="61"/>
      <c r="M2824" s="200" t="s">
        <v>21</v>
      </c>
      <c r="N2824" s="201" t="s">
        <v>42</v>
      </c>
      <c r="O2824" s="42"/>
      <c r="P2824" s="202">
        <f>O2824*H2824</f>
        <v>0</v>
      </c>
      <c r="Q2824" s="202">
        <v>0</v>
      </c>
      <c r="R2824" s="202">
        <f>Q2824*H2824</f>
        <v>0</v>
      </c>
      <c r="S2824" s="202">
        <v>0</v>
      </c>
      <c r="T2824" s="203">
        <f>S2824*H2824</f>
        <v>0</v>
      </c>
      <c r="AR2824" s="24" t="s">
        <v>161</v>
      </c>
      <c r="AT2824" s="24" t="s">
        <v>129</v>
      </c>
      <c r="AU2824" s="24" t="s">
        <v>134</v>
      </c>
      <c r="AY2824" s="24" t="s">
        <v>126</v>
      </c>
      <c r="BE2824" s="204">
        <f>IF(N2824="základní",J2824,0)</f>
        <v>0</v>
      </c>
      <c r="BF2824" s="204">
        <f>IF(N2824="snížená",J2824,0)</f>
        <v>0</v>
      </c>
      <c r="BG2824" s="204">
        <f>IF(N2824="zákl. přenesená",J2824,0)</f>
        <v>0</v>
      </c>
      <c r="BH2824" s="204">
        <f>IF(N2824="sníž. přenesená",J2824,0)</f>
        <v>0</v>
      </c>
      <c r="BI2824" s="204">
        <f>IF(N2824="nulová",J2824,0)</f>
        <v>0</v>
      </c>
      <c r="BJ2824" s="24" t="s">
        <v>134</v>
      </c>
      <c r="BK2824" s="204">
        <f>ROUND(I2824*H2824,2)</f>
        <v>0</v>
      </c>
      <c r="BL2824" s="24" t="s">
        <v>161</v>
      </c>
      <c r="BM2824" s="24" t="s">
        <v>3516</v>
      </c>
    </row>
    <row r="2825" spans="2:65" s="1" customFormat="1" ht="13.5">
      <c r="B2825" s="41"/>
      <c r="C2825" s="63"/>
      <c r="D2825" s="205" t="s">
        <v>135</v>
      </c>
      <c r="E2825" s="63"/>
      <c r="F2825" s="206" t="s">
        <v>4557</v>
      </c>
      <c r="G2825" s="63"/>
      <c r="H2825" s="63"/>
      <c r="I2825" s="163"/>
      <c r="J2825" s="63"/>
      <c r="K2825" s="63"/>
      <c r="L2825" s="61"/>
      <c r="M2825" s="207"/>
      <c r="N2825" s="42"/>
      <c r="O2825" s="42"/>
      <c r="P2825" s="42"/>
      <c r="Q2825" s="42"/>
      <c r="R2825" s="42"/>
      <c r="S2825" s="42"/>
      <c r="T2825" s="78"/>
      <c r="AT2825" s="24" t="s">
        <v>135</v>
      </c>
      <c r="AU2825" s="24" t="s">
        <v>134</v>
      </c>
    </row>
    <row r="2826" spans="2:65" s="1" customFormat="1" ht="22.5" customHeight="1">
      <c r="B2826" s="41"/>
      <c r="C2826" s="193" t="s">
        <v>3517</v>
      </c>
      <c r="D2826" s="193" t="s">
        <v>129</v>
      </c>
      <c r="E2826" s="194" t="s">
        <v>8198</v>
      </c>
      <c r="F2826" s="195" t="s">
        <v>8199</v>
      </c>
      <c r="G2826" s="196" t="s">
        <v>400</v>
      </c>
      <c r="H2826" s="197">
        <v>18.591999999999999</v>
      </c>
      <c r="I2826" s="198"/>
      <c r="J2826" s="199">
        <f>ROUND(I2826*H2826,2)</f>
        <v>0</v>
      </c>
      <c r="K2826" s="195" t="s">
        <v>21</v>
      </c>
      <c r="L2826" s="61"/>
      <c r="M2826" s="200" t="s">
        <v>21</v>
      </c>
      <c r="N2826" s="201" t="s">
        <v>42</v>
      </c>
      <c r="O2826" s="42"/>
      <c r="P2826" s="202">
        <f>O2826*H2826</f>
        <v>0</v>
      </c>
      <c r="Q2826" s="202">
        <v>0</v>
      </c>
      <c r="R2826" s="202">
        <f>Q2826*H2826</f>
        <v>0</v>
      </c>
      <c r="S2826" s="202">
        <v>0</v>
      </c>
      <c r="T2826" s="203">
        <f>S2826*H2826</f>
        <v>0</v>
      </c>
      <c r="AR2826" s="24" t="s">
        <v>161</v>
      </c>
      <c r="AT2826" s="24" t="s">
        <v>129</v>
      </c>
      <c r="AU2826" s="24" t="s">
        <v>134</v>
      </c>
      <c r="AY2826" s="24" t="s">
        <v>126</v>
      </c>
      <c r="BE2826" s="204">
        <f>IF(N2826="základní",J2826,0)</f>
        <v>0</v>
      </c>
      <c r="BF2826" s="204">
        <f>IF(N2826="snížená",J2826,0)</f>
        <v>0</v>
      </c>
      <c r="BG2826" s="204">
        <f>IF(N2826="zákl. přenesená",J2826,0)</f>
        <v>0</v>
      </c>
      <c r="BH2826" s="204">
        <f>IF(N2826="sníž. přenesená",J2826,0)</f>
        <v>0</v>
      </c>
      <c r="BI2826" s="204">
        <f>IF(N2826="nulová",J2826,0)</f>
        <v>0</v>
      </c>
      <c r="BJ2826" s="24" t="s">
        <v>134</v>
      </c>
      <c r="BK2826" s="204">
        <f>ROUND(I2826*H2826,2)</f>
        <v>0</v>
      </c>
      <c r="BL2826" s="24" t="s">
        <v>161</v>
      </c>
      <c r="BM2826" s="24" t="s">
        <v>3520</v>
      </c>
    </row>
    <row r="2827" spans="2:65" s="1" customFormat="1" ht="13.5">
      <c r="B2827" s="41"/>
      <c r="C2827" s="63"/>
      <c r="D2827" s="208" t="s">
        <v>135</v>
      </c>
      <c r="E2827" s="63"/>
      <c r="F2827" s="209" t="s">
        <v>8199</v>
      </c>
      <c r="G2827" s="63"/>
      <c r="H2827" s="63"/>
      <c r="I2827" s="163"/>
      <c r="J2827" s="63"/>
      <c r="K2827" s="63"/>
      <c r="L2827" s="61"/>
      <c r="M2827" s="207"/>
      <c r="N2827" s="42"/>
      <c r="O2827" s="42"/>
      <c r="P2827" s="42"/>
      <c r="Q2827" s="42"/>
      <c r="R2827" s="42"/>
      <c r="S2827" s="42"/>
      <c r="T2827" s="78"/>
      <c r="AT2827" s="24" t="s">
        <v>135</v>
      </c>
      <c r="AU2827" s="24" t="s">
        <v>134</v>
      </c>
    </row>
    <row r="2828" spans="2:65" s="11" customFormat="1" ht="13.5">
      <c r="B2828" s="210"/>
      <c r="C2828" s="211"/>
      <c r="D2828" s="208" t="s">
        <v>171</v>
      </c>
      <c r="E2828" s="212" t="s">
        <v>21</v>
      </c>
      <c r="F2828" s="213" t="s">
        <v>8200</v>
      </c>
      <c r="G2828" s="211"/>
      <c r="H2828" s="214">
        <v>12.87</v>
      </c>
      <c r="I2828" s="215"/>
      <c r="J2828" s="211"/>
      <c r="K2828" s="211"/>
      <c r="L2828" s="216"/>
      <c r="M2828" s="217"/>
      <c r="N2828" s="218"/>
      <c r="O2828" s="218"/>
      <c r="P2828" s="218"/>
      <c r="Q2828" s="218"/>
      <c r="R2828" s="218"/>
      <c r="S2828" s="218"/>
      <c r="T2828" s="219"/>
      <c r="AT2828" s="220" t="s">
        <v>171</v>
      </c>
      <c r="AU2828" s="220" t="s">
        <v>134</v>
      </c>
      <c r="AV2828" s="11" t="s">
        <v>134</v>
      </c>
      <c r="AW2828" s="11" t="s">
        <v>33</v>
      </c>
      <c r="AX2828" s="11" t="s">
        <v>70</v>
      </c>
      <c r="AY2828" s="220" t="s">
        <v>126</v>
      </c>
    </row>
    <row r="2829" spans="2:65" s="13" customFormat="1" ht="13.5">
      <c r="B2829" s="237"/>
      <c r="C2829" s="238"/>
      <c r="D2829" s="208" t="s">
        <v>171</v>
      </c>
      <c r="E2829" s="239" t="s">
        <v>21</v>
      </c>
      <c r="F2829" s="240" t="s">
        <v>6484</v>
      </c>
      <c r="G2829" s="238"/>
      <c r="H2829" s="241" t="s">
        <v>21</v>
      </c>
      <c r="I2829" s="242"/>
      <c r="J2829" s="238"/>
      <c r="K2829" s="238"/>
      <c r="L2829" s="243"/>
      <c r="M2829" s="244"/>
      <c r="N2829" s="245"/>
      <c r="O2829" s="245"/>
      <c r="P2829" s="245"/>
      <c r="Q2829" s="245"/>
      <c r="R2829" s="245"/>
      <c r="S2829" s="245"/>
      <c r="T2829" s="246"/>
      <c r="AT2829" s="247" t="s">
        <v>171</v>
      </c>
      <c r="AU2829" s="247" t="s">
        <v>134</v>
      </c>
      <c r="AV2829" s="13" t="s">
        <v>78</v>
      </c>
      <c r="AW2829" s="13" t="s">
        <v>33</v>
      </c>
      <c r="AX2829" s="13" t="s">
        <v>70</v>
      </c>
      <c r="AY2829" s="247" t="s">
        <v>126</v>
      </c>
    </row>
    <row r="2830" spans="2:65" s="11" customFormat="1" ht="13.5">
      <c r="B2830" s="210"/>
      <c r="C2830" s="211"/>
      <c r="D2830" s="208" t="s">
        <v>171</v>
      </c>
      <c r="E2830" s="212" t="s">
        <v>21</v>
      </c>
      <c r="F2830" s="213" t="s">
        <v>8201</v>
      </c>
      <c r="G2830" s="211"/>
      <c r="H2830" s="214">
        <v>5.7220000000000004</v>
      </c>
      <c r="I2830" s="215"/>
      <c r="J2830" s="211"/>
      <c r="K2830" s="211"/>
      <c r="L2830" s="216"/>
      <c r="M2830" s="217"/>
      <c r="N2830" s="218"/>
      <c r="O2830" s="218"/>
      <c r="P2830" s="218"/>
      <c r="Q2830" s="218"/>
      <c r="R2830" s="218"/>
      <c r="S2830" s="218"/>
      <c r="T2830" s="219"/>
      <c r="AT2830" s="220" t="s">
        <v>171</v>
      </c>
      <c r="AU2830" s="220" t="s">
        <v>134</v>
      </c>
      <c r="AV2830" s="11" t="s">
        <v>134</v>
      </c>
      <c r="AW2830" s="11" t="s">
        <v>33</v>
      </c>
      <c r="AX2830" s="11" t="s">
        <v>70</v>
      </c>
      <c r="AY2830" s="220" t="s">
        <v>126</v>
      </c>
    </row>
    <row r="2831" spans="2:65" s="12" customFormat="1" ht="13.5">
      <c r="B2831" s="221"/>
      <c r="C2831" s="222"/>
      <c r="D2831" s="208" t="s">
        <v>171</v>
      </c>
      <c r="E2831" s="223" t="s">
        <v>21</v>
      </c>
      <c r="F2831" s="224" t="s">
        <v>174</v>
      </c>
      <c r="G2831" s="222"/>
      <c r="H2831" s="225">
        <v>18.591999999999999</v>
      </c>
      <c r="I2831" s="226"/>
      <c r="J2831" s="222"/>
      <c r="K2831" s="222"/>
      <c r="L2831" s="227"/>
      <c r="M2831" s="228"/>
      <c r="N2831" s="229"/>
      <c r="O2831" s="229"/>
      <c r="P2831" s="229"/>
      <c r="Q2831" s="229"/>
      <c r="R2831" s="229"/>
      <c r="S2831" s="229"/>
      <c r="T2831" s="230"/>
      <c r="AT2831" s="231" t="s">
        <v>171</v>
      </c>
      <c r="AU2831" s="231" t="s">
        <v>134</v>
      </c>
      <c r="AV2831" s="12" t="s">
        <v>133</v>
      </c>
      <c r="AW2831" s="12" t="s">
        <v>33</v>
      </c>
      <c r="AX2831" s="12" t="s">
        <v>78</v>
      </c>
      <c r="AY2831" s="231" t="s">
        <v>126</v>
      </c>
    </row>
    <row r="2832" spans="2:65" s="10" customFormat="1" ht="29.85" customHeight="1">
      <c r="B2832" s="176"/>
      <c r="C2832" s="177"/>
      <c r="D2832" s="190" t="s">
        <v>69</v>
      </c>
      <c r="E2832" s="191" t="s">
        <v>2454</v>
      </c>
      <c r="F2832" s="191" t="s">
        <v>4559</v>
      </c>
      <c r="G2832" s="177"/>
      <c r="H2832" s="177"/>
      <c r="I2832" s="180"/>
      <c r="J2832" s="192">
        <f>BK2832</f>
        <v>0</v>
      </c>
      <c r="K2832" s="177"/>
      <c r="L2832" s="182"/>
      <c r="M2832" s="183"/>
      <c r="N2832" s="184"/>
      <c r="O2832" s="184"/>
      <c r="P2832" s="185">
        <f>SUM(P2833:P2845)</f>
        <v>0</v>
      </c>
      <c r="Q2832" s="184"/>
      <c r="R2832" s="185">
        <f>SUM(R2833:R2845)</f>
        <v>0</v>
      </c>
      <c r="S2832" s="184"/>
      <c r="T2832" s="186">
        <f>SUM(T2833:T2845)</f>
        <v>0</v>
      </c>
      <c r="AR2832" s="187" t="s">
        <v>134</v>
      </c>
      <c r="AT2832" s="188" t="s">
        <v>69</v>
      </c>
      <c r="AU2832" s="188" t="s">
        <v>78</v>
      </c>
      <c r="AY2832" s="187" t="s">
        <v>126</v>
      </c>
      <c r="BK2832" s="189">
        <f>SUM(BK2833:BK2845)</f>
        <v>0</v>
      </c>
    </row>
    <row r="2833" spans="2:65" s="1" customFormat="1" ht="22.5" customHeight="1">
      <c r="B2833" s="41"/>
      <c r="C2833" s="193" t="s">
        <v>2009</v>
      </c>
      <c r="D2833" s="193" t="s">
        <v>129</v>
      </c>
      <c r="E2833" s="194" t="s">
        <v>8202</v>
      </c>
      <c r="F2833" s="195" t="s">
        <v>8203</v>
      </c>
      <c r="G2833" s="196" t="s">
        <v>400</v>
      </c>
      <c r="H2833" s="197">
        <v>978.48699999999997</v>
      </c>
      <c r="I2833" s="198"/>
      <c r="J2833" s="199">
        <f>ROUND(I2833*H2833,2)</f>
        <v>0</v>
      </c>
      <c r="K2833" s="195" t="s">
        <v>21</v>
      </c>
      <c r="L2833" s="61"/>
      <c r="M2833" s="200" t="s">
        <v>21</v>
      </c>
      <c r="N2833" s="201" t="s">
        <v>42</v>
      </c>
      <c r="O2833" s="42"/>
      <c r="P2833" s="202">
        <f>O2833*H2833</f>
        <v>0</v>
      </c>
      <c r="Q2833" s="202">
        <v>0</v>
      </c>
      <c r="R2833" s="202">
        <f>Q2833*H2833</f>
        <v>0</v>
      </c>
      <c r="S2833" s="202">
        <v>0</v>
      </c>
      <c r="T2833" s="203">
        <f>S2833*H2833</f>
        <v>0</v>
      </c>
      <c r="AR2833" s="24" t="s">
        <v>161</v>
      </c>
      <c r="AT2833" s="24" t="s">
        <v>129</v>
      </c>
      <c r="AU2833" s="24" t="s">
        <v>134</v>
      </c>
      <c r="AY2833" s="24" t="s">
        <v>126</v>
      </c>
      <c r="BE2833" s="204">
        <f>IF(N2833="základní",J2833,0)</f>
        <v>0</v>
      </c>
      <c r="BF2833" s="204">
        <f>IF(N2833="snížená",J2833,0)</f>
        <v>0</v>
      </c>
      <c r="BG2833" s="204">
        <f>IF(N2833="zákl. přenesená",J2833,0)</f>
        <v>0</v>
      </c>
      <c r="BH2833" s="204">
        <f>IF(N2833="sníž. přenesená",J2833,0)</f>
        <v>0</v>
      </c>
      <c r="BI2833" s="204">
        <f>IF(N2833="nulová",J2833,0)</f>
        <v>0</v>
      </c>
      <c r="BJ2833" s="24" t="s">
        <v>134</v>
      </c>
      <c r="BK2833" s="204">
        <f>ROUND(I2833*H2833,2)</f>
        <v>0</v>
      </c>
      <c r="BL2833" s="24" t="s">
        <v>161</v>
      </c>
      <c r="BM2833" s="24" t="s">
        <v>3524</v>
      </c>
    </row>
    <row r="2834" spans="2:65" s="1" customFormat="1" ht="13.5">
      <c r="B2834" s="41"/>
      <c r="C2834" s="63"/>
      <c r="D2834" s="205" t="s">
        <v>135</v>
      </c>
      <c r="E2834" s="63"/>
      <c r="F2834" s="206" t="s">
        <v>8203</v>
      </c>
      <c r="G2834" s="63"/>
      <c r="H2834" s="63"/>
      <c r="I2834" s="163"/>
      <c r="J2834" s="63"/>
      <c r="K2834" s="63"/>
      <c r="L2834" s="61"/>
      <c r="M2834" s="207"/>
      <c r="N2834" s="42"/>
      <c r="O2834" s="42"/>
      <c r="P2834" s="42"/>
      <c r="Q2834" s="42"/>
      <c r="R2834" s="42"/>
      <c r="S2834" s="42"/>
      <c r="T2834" s="78"/>
      <c r="AT2834" s="24" t="s">
        <v>135</v>
      </c>
      <c r="AU2834" s="24" t="s">
        <v>134</v>
      </c>
    </row>
    <row r="2835" spans="2:65" s="1" customFormat="1" ht="22.5" customHeight="1">
      <c r="B2835" s="41"/>
      <c r="C2835" s="193" t="s">
        <v>3526</v>
      </c>
      <c r="D2835" s="193" t="s">
        <v>129</v>
      </c>
      <c r="E2835" s="194" t="s">
        <v>8204</v>
      </c>
      <c r="F2835" s="195" t="s">
        <v>8205</v>
      </c>
      <c r="G2835" s="196" t="s">
        <v>400</v>
      </c>
      <c r="H2835" s="197">
        <v>50.603000000000002</v>
      </c>
      <c r="I2835" s="198"/>
      <c r="J2835" s="199">
        <f>ROUND(I2835*H2835,2)</f>
        <v>0</v>
      </c>
      <c r="K2835" s="195" t="s">
        <v>21</v>
      </c>
      <c r="L2835" s="61"/>
      <c r="M2835" s="200" t="s">
        <v>21</v>
      </c>
      <c r="N2835" s="201" t="s">
        <v>42</v>
      </c>
      <c r="O2835" s="42"/>
      <c r="P2835" s="202">
        <f>O2835*H2835</f>
        <v>0</v>
      </c>
      <c r="Q2835" s="202">
        <v>0</v>
      </c>
      <c r="R2835" s="202">
        <f>Q2835*H2835</f>
        <v>0</v>
      </c>
      <c r="S2835" s="202">
        <v>0</v>
      </c>
      <c r="T2835" s="203">
        <f>S2835*H2835</f>
        <v>0</v>
      </c>
      <c r="AR2835" s="24" t="s">
        <v>161</v>
      </c>
      <c r="AT2835" s="24" t="s">
        <v>129</v>
      </c>
      <c r="AU2835" s="24" t="s">
        <v>134</v>
      </c>
      <c r="AY2835" s="24" t="s">
        <v>126</v>
      </c>
      <c r="BE2835" s="204">
        <f>IF(N2835="základní",J2835,0)</f>
        <v>0</v>
      </c>
      <c r="BF2835" s="204">
        <f>IF(N2835="snížená",J2835,0)</f>
        <v>0</v>
      </c>
      <c r="BG2835" s="204">
        <f>IF(N2835="zákl. přenesená",J2835,0)</f>
        <v>0</v>
      </c>
      <c r="BH2835" s="204">
        <f>IF(N2835="sníž. přenesená",J2835,0)</f>
        <v>0</v>
      </c>
      <c r="BI2835" s="204">
        <f>IF(N2835="nulová",J2835,0)</f>
        <v>0</v>
      </c>
      <c r="BJ2835" s="24" t="s">
        <v>134</v>
      </c>
      <c r="BK2835" s="204">
        <f>ROUND(I2835*H2835,2)</f>
        <v>0</v>
      </c>
      <c r="BL2835" s="24" t="s">
        <v>161</v>
      </c>
      <c r="BM2835" s="24" t="s">
        <v>3529</v>
      </c>
    </row>
    <row r="2836" spans="2:65" s="1" customFormat="1" ht="13.5">
      <c r="B2836" s="41"/>
      <c r="C2836" s="63"/>
      <c r="D2836" s="208" t="s">
        <v>135</v>
      </c>
      <c r="E2836" s="63"/>
      <c r="F2836" s="209" t="s">
        <v>8205</v>
      </c>
      <c r="G2836" s="63"/>
      <c r="H2836" s="63"/>
      <c r="I2836" s="163"/>
      <c r="J2836" s="63"/>
      <c r="K2836" s="63"/>
      <c r="L2836" s="61"/>
      <c r="M2836" s="207"/>
      <c r="N2836" s="42"/>
      <c r="O2836" s="42"/>
      <c r="P2836" s="42"/>
      <c r="Q2836" s="42"/>
      <c r="R2836" s="42"/>
      <c r="S2836" s="42"/>
      <c r="T2836" s="78"/>
      <c r="AT2836" s="24" t="s">
        <v>135</v>
      </c>
      <c r="AU2836" s="24" t="s">
        <v>134</v>
      </c>
    </row>
    <row r="2837" spans="2:65" s="13" customFormat="1" ht="13.5">
      <c r="B2837" s="237"/>
      <c r="C2837" s="238"/>
      <c r="D2837" s="208" t="s">
        <v>171</v>
      </c>
      <c r="E2837" s="239" t="s">
        <v>21</v>
      </c>
      <c r="F2837" s="240" t="s">
        <v>8206</v>
      </c>
      <c r="G2837" s="238"/>
      <c r="H2837" s="241" t="s">
        <v>21</v>
      </c>
      <c r="I2837" s="242"/>
      <c r="J2837" s="238"/>
      <c r="K2837" s="238"/>
      <c r="L2837" s="243"/>
      <c r="M2837" s="244"/>
      <c r="N2837" s="245"/>
      <c r="O2837" s="245"/>
      <c r="P2837" s="245"/>
      <c r="Q2837" s="245"/>
      <c r="R2837" s="245"/>
      <c r="S2837" s="245"/>
      <c r="T2837" s="246"/>
      <c r="AT2837" s="247" t="s">
        <v>171</v>
      </c>
      <c r="AU2837" s="247" t="s">
        <v>134</v>
      </c>
      <c r="AV2837" s="13" t="s">
        <v>78</v>
      </c>
      <c r="AW2837" s="13" t="s">
        <v>33</v>
      </c>
      <c r="AX2837" s="13" t="s">
        <v>70</v>
      </c>
      <c r="AY2837" s="247" t="s">
        <v>126</v>
      </c>
    </row>
    <row r="2838" spans="2:65" s="11" customFormat="1" ht="13.5">
      <c r="B2838" s="210"/>
      <c r="C2838" s="211"/>
      <c r="D2838" s="208" t="s">
        <v>171</v>
      </c>
      <c r="E2838" s="212" t="s">
        <v>21</v>
      </c>
      <c r="F2838" s="213" t="s">
        <v>8125</v>
      </c>
      <c r="G2838" s="211"/>
      <c r="H2838" s="214">
        <v>9.31</v>
      </c>
      <c r="I2838" s="215"/>
      <c r="J2838" s="211"/>
      <c r="K2838" s="211"/>
      <c r="L2838" s="216"/>
      <c r="M2838" s="217"/>
      <c r="N2838" s="218"/>
      <c r="O2838" s="218"/>
      <c r="P2838" s="218"/>
      <c r="Q2838" s="218"/>
      <c r="R2838" s="218"/>
      <c r="S2838" s="218"/>
      <c r="T2838" s="219"/>
      <c r="AT2838" s="220" t="s">
        <v>171</v>
      </c>
      <c r="AU2838" s="220" t="s">
        <v>134</v>
      </c>
      <c r="AV2838" s="11" t="s">
        <v>134</v>
      </c>
      <c r="AW2838" s="11" t="s">
        <v>33</v>
      </c>
      <c r="AX2838" s="11" t="s">
        <v>70</v>
      </c>
      <c r="AY2838" s="220" t="s">
        <v>126</v>
      </c>
    </row>
    <row r="2839" spans="2:65" s="13" customFormat="1" ht="13.5">
      <c r="B2839" s="237"/>
      <c r="C2839" s="238"/>
      <c r="D2839" s="208" t="s">
        <v>171</v>
      </c>
      <c r="E2839" s="239" t="s">
        <v>21</v>
      </c>
      <c r="F2839" s="240" t="s">
        <v>8207</v>
      </c>
      <c r="G2839" s="238"/>
      <c r="H2839" s="241" t="s">
        <v>21</v>
      </c>
      <c r="I2839" s="242"/>
      <c r="J2839" s="238"/>
      <c r="K2839" s="238"/>
      <c r="L2839" s="243"/>
      <c r="M2839" s="244"/>
      <c r="N2839" s="245"/>
      <c r="O2839" s="245"/>
      <c r="P2839" s="245"/>
      <c r="Q2839" s="245"/>
      <c r="R2839" s="245"/>
      <c r="S2839" s="245"/>
      <c r="T2839" s="246"/>
      <c r="AT2839" s="247" t="s">
        <v>171</v>
      </c>
      <c r="AU2839" s="247" t="s">
        <v>134</v>
      </c>
      <c r="AV2839" s="13" t="s">
        <v>78</v>
      </c>
      <c r="AW2839" s="13" t="s">
        <v>33</v>
      </c>
      <c r="AX2839" s="13" t="s">
        <v>70</v>
      </c>
      <c r="AY2839" s="247" t="s">
        <v>126</v>
      </c>
    </row>
    <row r="2840" spans="2:65" s="11" customFormat="1" ht="13.5">
      <c r="B2840" s="210"/>
      <c r="C2840" s="211"/>
      <c r="D2840" s="208" t="s">
        <v>171</v>
      </c>
      <c r="E2840" s="212" t="s">
        <v>21</v>
      </c>
      <c r="F2840" s="213" t="s">
        <v>8208</v>
      </c>
      <c r="G2840" s="211"/>
      <c r="H2840" s="214">
        <v>41.292999999999999</v>
      </c>
      <c r="I2840" s="215"/>
      <c r="J2840" s="211"/>
      <c r="K2840" s="211"/>
      <c r="L2840" s="216"/>
      <c r="M2840" s="217"/>
      <c r="N2840" s="218"/>
      <c r="O2840" s="218"/>
      <c r="P2840" s="218"/>
      <c r="Q2840" s="218"/>
      <c r="R2840" s="218"/>
      <c r="S2840" s="218"/>
      <c r="T2840" s="219"/>
      <c r="AT2840" s="220" t="s">
        <v>171</v>
      </c>
      <c r="AU2840" s="220" t="s">
        <v>134</v>
      </c>
      <c r="AV2840" s="11" t="s">
        <v>134</v>
      </c>
      <c r="AW2840" s="11" t="s">
        <v>33</v>
      </c>
      <c r="AX2840" s="11" t="s">
        <v>70</v>
      </c>
      <c r="AY2840" s="220" t="s">
        <v>126</v>
      </c>
    </row>
    <row r="2841" spans="2:65" s="12" customFormat="1" ht="13.5">
      <c r="B2841" s="221"/>
      <c r="C2841" s="222"/>
      <c r="D2841" s="205" t="s">
        <v>171</v>
      </c>
      <c r="E2841" s="248" t="s">
        <v>21</v>
      </c>
      <c r="F2841" s="249" t="s">
        <v>174</v>
      </c>
      <c r="G2841" s="222"/>
      <c r="H2841" s="250">
        <v>50.603000000000002</v>
      </c>
      <c r="I2841" s="226"/>
      <c r="J2841" s="222"/>
      <c r="K2841" s="222"/>
      <c r="L2841" s="227"/>
      <c r="M2841" s="228"/>
      <c r="N2841" s="229"/>
      <c r="O2841" s="229"/>
      <c r="P2841" s="229"/>
      <c r="Q2841" s="229"/>
      <c r="R2841" s="229"/>
      <c r="S2841" s="229"/>
      <c r="T2841" s="230"/>
      <c r="AT2841" s="231" t="s">
        <v>171</v>
      </c>
      <c r="AU2841" s="231" t="s">
        <v>134</v>
      </c>
      <c r="AV2841" s="12" t="s">
        <v>133</v>
      </c>
      <c r="AW2841" s="12" t="s">
        <v>33</v>
      </c>
      <c r="AX2841" s="12" t="s">
        <v>78</v>
      </c>
      <c r="AY2841" s="231" t="s">
        <v>126</v>
      </c>
    </row>
    <row r="2842" spans="2:65" s="1" customFormat="1" ht="31.5" customHeight="1">
      <c r="B2842" s="41"/>
      <c r="C2842" s="193" t="s">
        <v>2013</v>
      </c>
      <c r="D2842" s="193" t="s">
        <v>129</v>
      </c>
      <c r="E2842" s="194" t="s">
        <v>4561</v>
      </c>
      <c r="F2842" s="195" t="s">
        <v>4564</v>
      </c>
      <c r="G2842" s="196" t="s">
        <v>400</v>
      </c>
      <c r="H2842" s="197">
        <v>1480.7360000000001</v>
      </c>
      <c r="I2842" s="198"/>
      <c r="J2842" s="199">
        <f>ROUND(I2842*H2842,2)</f>
        <v>0</v>
      </c>
      <c r="K2842" s="195" t="s">
        <v>21</v>
      </c>
      <c r="L2842" s="61"/>
      <c r="M2842" s="200" t="s">
        <v>21</v>
      </c>
      <c r="N2842" s="201" t="s">
        <v>42</v>
      </c>
      <c r="O2842" s="42"/>
      <c r="P2842" s="202">
        <f>O2842*H2842</f>
        <v>0</v>
      </c>
      <c r="Q2842" s="202">
        <v>0</v>
      </c>
      <c r="R2842" s="202">
        <f>Q2842*H2842</f>
        <v>0</v>
      </c>
      <c r="S2842" s="202">
        <v>0</v>
      </c>
      <c r="T2842" s="203">
        <f>S2842*H2842</f>
        <v>0</v>
      </c>
      <c r="AR2842" s="24" t="s">
        <v>161</v>
      </c>
      <c r="AT2842" s="24" t="s">
        <v>129</v>
      </c>
      <c r="AU2842" s="24" t="s">
        <v>134</v>
      </c>
      <c r="AY2842" s="24" t="s">
        <v>126</v>
      </c>
      <c r="BE2842" s="204">
        <f>IF(N2842="základní",J2842,0)</f>
        <v>0</v>
      </c>
      <c r="BF2842" s="204">
        <f>IF(N2842="snížená",J2842,0)</f>
        <v>0</v>
      </c>
      <c r="BG2842" s="204">
        <f>IF(N2842="zákl. přenesená",J2842,0)</f>
        <v>0</v>
      </c>
      <c r="BH2842" s="204">
        <f>IF(N2842="sníž. přenesená",J2842,0)</f>
        <v>0</v>
      </c>
      <c r="BI2842" s="204">
        <f>IF(N2842="nulová",J2842,0)</f>
        <v>0</v>
      </c>
      <c r="BJ2842" s="24" t="s">
        <v>134</v>
      </c>
      <c r="BK2842" s="204">
        <f>ROUND(I2842*H2842,2)</f>
        <v>0</v>
      </c>
      <c r="BL2842" s="24" t="s">
        <v>161</v>
      </c>
      <c r="BM2842" s="24" t="s">
        <v>3533</v>
      </c>
    </row>
    <row r="2843" spans="2:65" s="1" customFormat="1" ht="27">
      <c r="B2843" s="41"/>
      <c r="C2843" s="63"/>
      <c r="D2843" s="205" t="s">
        <v>135</v>
      </c>
      <c r="E2843" s="63"/>
      <c r="F2843" s="206" t="s">
        <v>4564</v>
      </c>
      <c r="G2843" s="63"/>
      <c r="H2843" s="63"/>
      <c r="I2843" s="163"/>
      <c r="J2843" s="63"/>
      <c r="K2843" s="63"/>
      <c r="L2843" s="61"/>
      <c r="M2843" s="207"/>
      <c r="N2843" s="42"/>
      <c r="O2843" s="42"/>
      <c r="P2843" s="42"/>
      <c r="Q2843" s="42"/>
      <c r="R2843" s="42"/>
      <c r="S2843" s="42"/>
      <c r="T2843" s="78"/>
      <c r="AT2843" s="24" t="s">
        <v>135</v>
      </c>
      <c r="AU2843" s="24" t="s">
        <v>134</v>
      </c>
    </row>
    <row r="2844" spans="2:65" s="1" customFormat="1" ht="31.5" customHeight="1">
      <c r="B2844" s="41"/>
      <c r="C2844" s="193" t="s">
        <v>3535</v>
      </c>
      <c r="D2844" s="193" t="s">
        <v>129</v>
      </c>
      <c r="E2844" s="194" t="s">
        <v>8209</v>
      </c>
      <c r="F2844" s="195" t="s">
        <v>8210</v>
      </c>
      <c r="G2844" s="196" t="s">
        <v>400</v>
      </c>
      <c r="H2844" s="197">
        <v>50.603000000000002</v>
      </c>
      <c r="I2844" s="198"/>
      <c r="J2844" s="199">
        <f>ROUND(I2844*H2844,2)</f>
        <v>0</v>
      </c>
      <c r="K2844" s="195" t="s">
        <v>21</v>
      </c>
      <c r="L2844" s="61"/>
      <c r="M2844" s="200" t="s">
        <v>21</v>
      </c>
      <c r="N2844" s="201" t="s">
        <v>42</v>
      </c>
      <c r="O2844" s="42"/>
      <c r="P2844" s="202">
        <f>O2844*H2844</f>
        <v>0</v>
      </c>
      <c r="Q2844" s="202">
        <v>0</v>
      </c>
      <c r="R2844" s="202">
        <f>Q2844*H2844</f>
        <v>0</v>
      </c>
      <c r="S2844" s="202">
        <v>0</v>
      </c>
      <c r="T2844" s="203">
        <f>S2844*H2844</f>
        <v>0</v>
      </c>
      <c r="AR2844" s="24" t="s">
        <v>161</v>
      </c>
      <c r="AT2844" s="24" t="s">
        <v>129</v>
      </c>
      <c r="AU2844" s="24" t="s">
        <v>134</v>
      </c>
      <c r="AY2844" s="24" t="s">
        <v>126</v>
      </c>
      <c r="BE2844" s="204">
        <f>IF(N2844="základní",J2844,0)</f>
        <v>0</v>
      </c>
      <c r="BF2844" s="204">
        <f>IF(N2844="snížená",J2844,0)</f>
        <v>0</v>
      </c>
      <c r="BG2844" s="204">
        <f>IF(N2844="zákl. přenesená",J2844,0)</f>
        <v>0</v>
      </c>
      <c r="BH2844" s="204">
        <f>IF(N2844="sníž. přenesená",J2844,0)</f>
        <v>0</v>
      </c>
      <c r="BI2844" s="204">
        <f>IF(N2844="nulová",J2844,0)</f>
        <v>0</v>
      </c>
      <c r="BJ2844" s="24" t="s">
        <v>134</v>
      </c>
      <c r="BK2844" s="204">
        <f>ROUND(I2844*H2844,2)</f>
        <v>0</v>
      </c>
      <c r="BL2844" s="24" t="s">
        <v>161</v>
      </c>
      <c r="BM2844" s="24" t="s">
        <v>3538</v>
      </c>
    </row>
    <row r="2845" spans="2:65" s="1" customFormat="1" ht="27">
      <c r="B2845" s="41"/>
      <c r="C2845" s="63"/>
      <c r="D2845" s="208" t="s">
        <v>135</v>
      </c>
      <c r="E2845" s="63"/>
      <c r="F2845" s="209" t="s">
        <v>8210</v>
      </c>
      <c r="G2845" s="63"/>
      <c r="H2845" s="63"/>
      <c r="I2845" s="163"/>
      <c r="J2845" s="63"/>
      <c r="K2845" s="63"/>
      <c r="L2845" s="61"/>
      <c r="M2845" s="207"/>
      <c r="N2845" s="42"/>
      <c r="O2845" s="42"/>
      <c r="P2845" s="42"/>
      <c r="Q2845" s="42"/>
      <c r="R2845" s="42"/>
      <c r="S2845" s="42"/>
      <c r="T2845" s="78"/>
      <c r="AT2845" s="24" t="s">
        <v>135</v>
      </c>
      <c r="AU2845" s="24" t="s">
        <v>134</v>
      </c>
    </row>
    <row r="2846" spans="2:65" s="10" customFormat="1" ht="29.85" customHeight="1">
      <c r="B2846" s="176"/>
      <c r="C2846" s="177"/>
      <c r="D2846" s="190" t="s">
        <v>69</v>
      </c>
      <c r="E2846" s="191" t="s">
        <v>4565</v>
      </c>
      <c r="F2846" s="191" t="s">
        <v>8211</v>
      </c>
      <c r="G2846" s="177"/>
      <c r="H2846" s="177"/>
      <c r="I2846" s="180"/>
      <c r="J2846" s="192">
        <f>BK2846</f>
        <v>0</v>
      </c>
      <c r="K2846" s="177"/>
      <c r="L2846" s="182"/>
      <c r="M2846" s="183"/>
      <c r="N2846" s="184"/>
      <c r="O2846" s="184"/>
      <c r="P2846" s="185">
        <f>SUM(P2847:P2896)</f>
        <v>0</v>
      </c>
      <c r="Q2846" s="184"/>
      <c r="R2846" s="185">
        <f>SUM(R2847:R2896)</f>
        <v>0</v>
      </c>
      <c r="S2846" s="184"/>
      <c r="T2846" s="186">
        <f>SUM(T2847:T2896)</f>
        <v>0</v>
      </c>
      <c r="AR2846" s="187" t="s">
        <v>134</v>
      </c>
      <c r="AT2846" s="188" t="s">
        <v>69</v>
      </c>
      <c r="AU2846" s="188" t="s">
        <v>78</v>
      </c>
      <c r="AY2846" s="187" t="s">
        <v>126</v>
      </c>
      <c r="BK2846" s="189">
        <f>SUM(BK2847:BK2896)</f>
        <v>0</v>
      </c>
    </row>
    <row r="2847" spans="2:65" s="1" customFormat="1" ht="57" customHeight="1">
      <c r="B2847" s="41"/>
      <c r="C2847" s="193" t="s">
        <v>2016</v>
      </c>
      <c r="D2847" s="193" t="s">
        <v>129</v>
      </c>
      <c r="E2847" s="194" t="s">
        <v>8212</v>
      </c>
      <c r="F2847" s="195" t="s">
        <v>8213</v>
      </c>
      <c r="G2847" s="196" t="s">
        <v>489</v>
      </c>
      <c r="H2847" s="197">
        <v>1</v>
      </c>
      <c r="I2847" s="198"/>
      <c r="J2847" s="199">
        <f>ROUND(I2847*H2847,2)</f>
        <v>0</v>
      </c>
      <c r="K2847" s="195" t="s">
        <v>21</v>
      </c>
      <c r="L2847" s="61"/>
      <c r="M2847" s="200" t="s">
        <v>21</v>
      </c>
      <c r="N2847" s="201" t="s">
        <v>42</v>
      </c>
      <c r="O2847" s="42"/>
      <c r="P2847" s="202">
        <f>O2847*H2847</f>
        <v>0</v>
      </c>
      <c r="Q2847" s="202">
        <v>0</v>
      </c>
      <c r="R2847" s="202">
        <f>Q2847*H2847</f>
        <v>0</v>
      </c>
      <c r="S2847" s="202">
        <v>0</v>
      </c>
      <c r="T2847" s="203">
        <f>S2847*H2847</f>
        <v>0</v>
      </c>
      <c r="AR2847" s="24" t="s">
        <v>161</v>
      </c>
      <c r="AT2847" s="24" t="s">
        <v>129</v>
      </c>
      <c r="AU2847" s="24" t="s">
        <v>134</v>
      </c>
      <c r="AY2847" s="24" t="s">
        <v>126</v>
      </c>
      <c r="BE2847" s="204">
        <f>IF(N2847="základní",J2847,0)</f>
        <v>0</v>
      </c>
      <c r="BF2847" s="204">
        <f>IF(N2847="snížená",J2847,0)</f>
        <v>0</v>
      </c>
      <c r="BG2847" s="204">
        <f>IF(N2847="zákl. přenesená",J2847,0)</f>
        <v>0</v>
      </c>
      <c r="BH2847" s="204">
        <f>IF(N2847="sníž. přenesená",J2847,0)</f>
        <v>0</v>
      </c>
      <c r="BI2847" s="204">
        <f>IF(N2847="nulová",J2847,0)</f>
        <v>0</v>
      </c>
      <c r="BJ2847" s="24" t="s">
        <v>134</v>
      </c>
      <c r="BK2847" s="204">
        <f>ROUND(I2847*H2847,2)</f>
        <v>0</v>
      </c>
      <c r="BL2847" s="24" t="s">
        <v>161</v>
      </c>
      <c r="BM2847" s="24" t="s">
        <v>3542</v>
      </c>
    </row>
    <row r="2848" spans="2:65" s="1" customFormat="1" ht="40.5">
      <c r="B2848" s="41"/>
      <c r="C2848" s="63"/>
      <c r="D2848" s="205" t="s">
        <v>135</v>
      </c>
      <c r="E2848" s="63"/>
      <c r="F2848" s="206" t="s">
        <v>8213</v>
      </c>
      <c r="G2848" s="63"/>
      <c r="H2848" s="63"/>
      <c r="I2848" s="163"/>
      <c r="J2848" s="63"/>
      <c r="K2848" s="63"/>
      <c r="L2848" s="61"/>
      <c r="M2848" s="207"/>
      <c r="N2848" s="42"/>
      <c r="O2848" s="42"/>
      <c r="P2848" s="42"/>
      <c r="Q2848" s="42"/>
      <c r="R2848" s="42"/>
      <c r="S2848" s="42"/>
      <c r="T2848" s="78"/>
      <c r="AT2848" s="24" t="s">
        <v>135</v>
      </c>
      <c r="AU2848" s="24" t="s">
        <v>134</v>
      </c>
    </row>
    <row r="2849" spans="2:65" s="1" customFormat="1" ht="22.5" customHeight="1">
      <c r="B2849" s="41"/>
      <c r="C2849" s="193" t="s">
        <v>3544</v>
      </c>
      <c r="D2849" s="193" t="s">
        <v>129</v>
      </c>
      <c r="E2849" s="194" t="s">
        <v>8214</v>
      </c>
      <c r="F2849" s="195" t="s">
        <v>8215</v>
      </c>
      <c r="G2849" s="196" t="s">
        <v>489</v>
      </c>
      <c r="H2849" s="197">
        <v>1</v>
      </c>
      <c r="I2849" s="198"/>
      <c r="J2849" s="199">
        <f>ROUND(I2849*H2849,2)</f>
        <v>0</v>
      </c>
      <c r="K2849" s="195" t="s">
        <v>21</v>
      </c>
      <c r="L2849" s="61"/>
      <c r="M2849" s="200" t="s">
        <v>21</v>
      </c>
      <c r="N2849" s="201" t="s">
        <v>42</v>
      </c>
      <c r="O2849" s="42"/>
      <c r="P2849" s="202">
        <f>O2849*H2849</f>
        <v>0</v>
      </c>
      <c r="Q2849" s="202">
        <v>0</v>
      </c>
      <c r="R2849" s="202">
        <f>Q2849*H2849</f>
        <v>0</v>
      </c>
      <c r="S2849" s="202">
        <v>0</v>
      </c>
      <c r="T2849" s="203">
        <f>S2849*H2849</f>
        <v>0</v>
      </c>
      <c r="AR2849" s="24" t="s">
        <v>161</v>
      </c>
      <c r="AT2849" s="24" t="s">
        <v>129</v>
      </c>
      <c r="AU2849" s="24" t="s">
        <v>134</v>
      </c>
      <c r="AY2849" s="24" t="s">
        <v>126</v>
      </c>
      <c r="BE2849" s="204">
        <f>IF(N2849="základní",J2849,0)</f>
        <v>0</v>
      </c>
      <c r="BF2849" s="204">
        <f>IF(N2849="snížená",J2849,0)</f>
        <v>0</v>
      </c>
      <c r="BG2849" s="204">
        <f>IF(N2849="zákl. přenesená",J2849,0)</f>
        <v>0</v>
      </c>
      <c r="BH2849" s="204">
        <f>IF(N2849="sníž. přenesená",J2849,0)</f>
        <v>0</v>
      </c>
      <c r="BI2849" s="204">
        <f>IF(N2849="nulová",J2849,0)</f>
        <v>0</v>
      </c>
      <c r="BJ2849" s="24" t="s">
        <v>134</v>
      </c>
      <c r="BK2849" s="204">
        <f>ROUND(I2849*H2849,2)</f>
        <v>0</v>
      </c>
      <c r="BL2849" s="24" t="s">
        <v>161</v>
      </c>
      <c r="BM2849" s="24" t="s">
        <v>3547</v>
      </c>
    </row>
    <row r="2850" spans="2:65" s="1" customFormat="1" ht="13.5">
      <c r="B2850" s="41"/>
      <c r="C2850" s="63"/>
      <c r="D2850" s="205" t="s">
        <v>135</v>
      </c>
      <c r="E2850" s="63"/>
      <c r="F2850" s="206" t="s">
        <v>8215</v>
      </c>
      <c r="G2850" s="63"/>
      <c r="H2850" s="63"/>
      <c r="I2850" s="163"/>
      <c r="J2850" s="63"/>
      <c r="K2850" s="63"/>
      <c r="L2850" s="61"/>
      <c r="M2850" s="207"/>
      <c r="N2850" s="42"/>
      <c r="O2850" s="42"/>
      <c r="P2850" s="42"/>
      <c r="Q2850" s="42"/>
      <c r="R2850" s="42"/>
      <c r="S2850" s="42"/>
      <c r="T2850" s="78"/>
      <c r="AT2850" s="24" t="s">
        <v>135</v>
      </c>
      <c r="AU2850" s="24" t="s">
        <v>134</v>
      </c>
    </row>
    <row r="2851" spans="2:65" s="1" customFormat="1" ht="22.5" customHeight="1">
      <c r="B2851" s="41"/>
      <c r="C2851" s="193" t="s">
        <v>2020</v>
      </c>
      <c r="D2851" s="193" t="s">
        <v>129</v>
      </c>
      <c r="E2851" s="194" t="s">
        <v>8216</v>
      </c>
      <c r="F2851" s="195" t="s">
        <v>8217</v>
      </c>
      <c r="G2851" s="196" t="s">
        <v>489</v>
      </c>
      <c r="H2851" s="197">
        <v>2</v>
      </c>
      <c r="I2851" s="198"/>
      <c r="J2851" s="199">
        <f>ROUND(I2851*H2851,2)</f>
        <v>0</v>
      </c>
      <c r="K2851" s="195" t="s">
        <v>21</v>
      </c>
      <c r="L2851" s="61"/>
      <c r="M2851" s="200" t="s">
        <v>21</v>
      </c>
      <c r="N2851" s="201" t="s">
        <v>42</v>
      </c>
      <c r="O2851" s="42"/>
      <c r="P2851" s="202">
        <f>O2851*H2851</f>
        <v>0</v>
      </c>
      <c r="Q2851" s="202">
        <v>0</v>
      </c>
      <c r="R2851" s="202">
        <f>Q2851*H2851</f>
        <v>0</v>
      </c>
      <c r="S2851" s="202">
        <v>0</v>
      </c>
      <c r="T2851" s="203">
        <f>S2851*H2851</f>
        <v>0</v>
      </c>
      <c r="AR2851" s="24" t="s">
        <v>161</v>
      </c>
      <c r="AT2851" s="24" t="s">
        <v>129</v>
      </c>
      <c r="AU2851" s="24" t="s">
        <v>134</v>
      </c>
      <c r="AY2851" s="24" t="s">
        <v>126</v>
      </c>
      <c r="BE2851" s="204">
        <f>IF(N2851="základní",J2851,0)</f>
        <v>0</v>
      </c>
      <c r="BF2851" s="204">
        <f>IF(N2851="snížená",J2851,0)</f>
        <v>0</v>
      </c>
      <c r="BG2851" s="204">
        <f>IF(N2851="zákl. přenesená",J2851,0)</f>
        <v>0</v>
      </c>
      <c r="BH2851" s="204">
        <f>IF(N2851="sníž. přenesená",J2851,0)</f>
        <v>0</v>
      </c>
      <c r="BI2851" s="204">
        <f>IF(N2851="nulová",J2851,0)</f>
        <v>0</v>
      </c>
      <c r="BJ2851" s="24" t="s">
        <v>134</v>
      </c>
      <c r="BK2851" s="204">
        <f>ROUND(I2851*H2851,2)</f>
        <v>0</v>
      </c>
      <c r="BL2851" s="24" t="s">
        <v>161</v>
      </c>
      <c r="BM2851" s="24" t="s">
        <v>3551</v>
      </c>
    </row>
    <row r="2852" spans="2:65" s="1" customFormat="1" ht="13.5">
      <c r="B2852" s="41"/>
      <c r="C2852" s="63"/>
      <c r="D2852" s="205" t="s">
        <v>135</v>
      </c>
      <c r="E2852" s="63"/>
      <c r="F2852" s="206" t="s">
        <v>8217</v>
      </c>
      <c r="G2852" s="63"/>
      <c r="H2852" s="63"/>
      <c r="I2852" s="163"/>
      <c r="J2852" s="63"/>
      <c r="K2852" s="63"/>
      <c r="L2852" s="61"/>
      <c r="M2852" s="207"/>
      <c r="N2852" s="42"/>
      <c r="O2852" s="42"/>
      <c r="P2852" s="42"/>
      <c r="Q2852" s="42"/>
      <c r="R2852" s="42"/>
      <c r="S2852" s="42"/>
      <c r="T2852" s="78"/>
      <c r="AT2852" s="24" t="s">
        <v>135</v>
      </c>
      <c r="AU2852" s="24" t="s">
        <v>134</v>
      </c>
    </row>
    <row r="2853" spans="2:65" s="1" customFormat="1" ht="31.5" customHeight="1">
      <c r="B2853" s="41"/>
      <c r="C2853" s="193" t="s">
        <v>3554</v>
      </c>
      <c r="D2853" s="193" t="s">
        <v>129</v>
      </c>
      <c r="E2853" s="194" t="s">
        <v>8218</v>
      </c>
      <c r="F2853" s="195" t="s">
        <v>8219</v>
      </c>
      <c r="G2853" s="196" t="s">
        <v>489</v>
      </c>
      <c r="H2853" s="197">
        <v>3</v>
      </c>
      <c r="I2853" s="198"/>
      <c r="J2853" s="199">
        <f>ROUND(I2853*H2853,2)</f>
        <v>0</v>
      </c>
      <c r="K2853" s="195" t="s">
        <v>21</v>
      </c>
      <c r="L2853" s="61"/>
      <c r="M2853" s="200" t="s">
        <v>21</v>
      </c>
      <c r="N2853" s="201" t="s">
        <v>42</v>
      </c>
      <c r="O2853" s="42"/>
      <c r="P2853" s="202">
        <f>O2853*H2853</f>
        <v>0</v>
      </c>
      <c r="Q2853" s="202">
        <v>0</v>
      </c>
      <c r="R2853" s="202">
        <f>Q2853*H2853</f>
        <v>0</v>
      </c>
      <c r="S2853" s="202">
        <v>0</v>
      </c>
      <c r="T2853" s="203">
        <f>S2853*H2853</f>
        <v>0</v>
      </c>
      <c r="AR2853" s="24" t="s">
        <v>161</v>
      </c>
      <c r="AT2853" s="24" t="s">
        <v>129</v>
      </c>
      <c r="AU2853" s="24" t="s">
        <v>134</v>
      </c>
      <c r="AY2853" s="24" t="s">
        <v>126</v>
      </c>
      <c r="BE2853" s="204">
        <f>IF(N2853="základní",J2853,0)</f>
        <v>0</v>
      </c>
      <c r="BF2853" s="204">
        <f>IF(N2853="snížená",J2853,0)</f>
        <v>0</v>
      </c>
      <c r="BG2853" s="204">
        <f>IF(N2853="zákl. přenesená",J2853,0)</f>
        <v>0</v>
      </c>
      <c r="BH2853" s="204">
        <f>IF(N2853="sníž. přenesená",J2853,0)</f>
        <v>0</v>
      </c>
      <c r="BI2853" s="204">
        <f>IF(N2853="nulová",J2853,0)</f>
        <v>0</v>
      </c>
      <c r="BJ2853" s="24" t="s">
        <v>134</v>
      </c>
      <c r="BK2853" s="204">
        <f>ROUND(I2853*H2853,2)</f>
        <v>0</v>
      </c>
      <c r="BL2853" s="24" t="s">
        <v>161</v>
      </c>
      <c r="BM2853" s="24" t="s">
        <v>3557</v>
      </c>
    </row>
    <row r="2854" spans="2:65" s="1" customFormat="1" ht="13.5">
      <c r="B2854" s="41"/>
      <c r="C2854" s="63"/>
      <c r="D2854" s="205" t="s">
        <v>135</v>
      </c>
      <c r="E2854" s="63"/>
      <c r="F2854" s="206" t="s">
        <v>8219</v>
      </c>
      <c r="G2854" s="63"/>
      <c r="H2854" s="63"/>
      <c r="I2854" s="163"/>
      <c r="J2854" s="63"/>
      <c r="K2854" s="63"/>
      <c r="L2854" s="61"/>
      <c r="M2854" s="207"/>
      <c r="N2854" s="42"/>
      <c r="O2854" s="42"/>
      <c r="P2854" s="42"/>
      <c r="Q2854" s="42"/>
      <c r="R2854" s="42"/>
      <c r="S2854" s="42"/>
      <c r="T2854" s="78"/>
      <c r="AT2854" s="24" t="s">
        <v>135</v>
      </c>
      <c r="AU2854" s="24" t="s">
        <v>134</v>
      </c>
    </row>
    <row r="2855" spans="2:65" s="1" customFormat="1" ht="31.5" customHeight="1">
      <c r="B2855" s="41"/>
      <c r="C2855" s="193" t="s">
        <v>2023</v>
      </c>
      <c r="D2855" s="193" t="s">
        <v>129</v>
      </c>
      <c r="E2855" s="194" t="s">
        <v>8220</v>
      </c>
      <c r="F2855" s="195" t="s">
        <v>8221</v>
      </c>
      <c r="G2855" s="196" t="s">
        <v>489</v>
      </c>
      <c r="H2855" s="197">
        <v>1</v>
      </c>
      <c r="I2855" s="198"/>
      <c r="J2855" s="199">
        <f>ROUND(I2855*H2855,2)</f>
        <v>0</v>
      </c>
      <c r="K2855" s="195" t="s">
        <v>21</v>
      </c>
      <c r="L2855" s="61"/>
      <c r="M2855" s="200" t="s">
        <v>21</v>
      </c>
      <c r="N2855" s="201" t="s">
        <v>42</v>
      </c>
      <c r="O2855" s="42"/>
      <c r="P2855" s="202">
        <f>O2855*H2855</f>
        <v>0</v>
      </c>
      <c r="Q2855" s="202">
        <v>0</v>
      </c>
      <c r="R2855" s="202">
        <f>Q2855*H2855</f>
        <v>0</v>
      </c>
      <c r="S2855" s="202">
        <v>0</v>
      </c>
      <c r="T2855" s="203">
        <f>S2855*H2855</f>
        <v>0</v>
      </c>
      <c r="AR2855" s="24" t="s">
        <v>161</v>
      </c>
      <c r="AT2855" s="24" t="s">
        <v>129</v>
      </c>
      <c r="AU2855" s="24" t="s">
        <v>134</v>
      </c>
      <c r="AY2855" s="24" t="s">
        <v>126</v>
      </c>
      <c r="BE2855" s="204">
        <f>IF(N2855="základní",J2855,0)</f>
        <v>0</v>
      </c>
      <c r="BF2855" s="204">
        <f>IF(N2855="snížená",J2855,0)</f>
        <v>0</v>
      </c>
      <c r="BG2855" s="204">
        <f>IF(N2855="zákl. přenesená",J2855,0)</f>
        <v>0</v>
      </c>
      <c r="BH2855" s="204">
        <f>IF(N2855="sníž. přenesená",J2855,0)</f>
        <v>0</v>
      </c>
      <c r="BI2855" s="204">
        <f>IF(N2855="nulová",J2855,0)</f>
        <v>0</v>
      </c>
      <c r="BJ2855" s="24" t="s">
        <v>134</v>
      </c>
      <c r="BK2855" s="204">
        <f>ROUND(I2855*H2855,2)</f>
        <v>0</v>
      </c>
      <c r="BL2855" s="24" t="s">
        <v>161</v>
      </c>
      <c r="BM2855" s="24" t="s">
        <v>3561</v>
      </c>
    </row>
    <row r="2856" spans="2:65" s="1" customFormat="1" ht="13.5">
      <c r="B2856" s="41"/>
      <c r="C2856" s="63"/>
      <c r="D2856" s="205" t="s">
        <v>135</v>
      </c>
      <c r="E2856" s="63"/>
      <c r="F2856" s="206" t="s">
        <v>8221</v>
      </c>
      <c r="G2856" s="63"/>
      <c r="H2856" s="63"/>
      <c r="I2856" s="163"/>
      <c r="J2856" s="63"/>
      <c r="K2856" s="63"/>
      <c r="L2856" s="61"/>
      <c r="M2856" s="207"/>
      <c r="N2856" s="42"/>
      <c r="O2856" s="42"/>
      <c r="P2856" s="42"/>
      <c r="Q2856" s="42"/>
      <c r="R2856" s="42"/>
      <c r="S2856" s="42"/>
      <c r="T2856" s="78"/>
      <c r="AT2856" s="24" t="s">
        <v>135</v>
      </c>
      <c r="AU2856" s="24" t="s">
        <v>134</v>
      </c>
    </row>
    <row r="2857" spans="2:65" s="1" customFormat="1" ht="22.5" customHeight="1">
      <c r="B2857" s="41"/>
      <c r="C2857" s="193" t="s">
        <v>3563</v>
      </c>
      <c r="D2857" s="193" t="s">
        <v>129</v>
      </c>
      <c r="E2857" s="194" t="s">
        <v>8222</v>
      </c>
      <c r="F2857" s="195" t="s">
        <v>8223</v>
      </c>
      <c r="G2857" s="196" t="s">
        <v>489</v>
      </c>
      <c r="H2857" s="197">
        <v>1</v>
      </c>
      <c r="I2857" s="198"/>
      <c r="J2857" s="199">
        <f>ROUND(I2857*H2857,2)</f>
        <v>0</v>
      </c>
      <c r="K2857" s="195" t="s">
        <v>21</v>
      </c>
      <c r="L2857" s="61"/>
      <c r="M2857" s="200" t="s">
        <v>21</v>
      </c>
      <c r="N2857" s="201" t="s">
        <v>42</v>
      </c>
      <c r="O2857" s="42"/>
      <c r="P2857" s="202">
        <f>O2857*H2857</f>
        <v>0</v>
      </c>
      <c r="Q2857" s="202">
        <v>0</v>
      </c>
      <c r="R2857" s="202">
        <f>Q2857*H2857</f>
        <v>0</v>
      </c>
      <c r="S2857" s="202">
        <v>0</v>
      </c>
      <c r="T2857" s="203">
        <f>S2857*H2857</f>
        <v>0</v>
      </c>
      <c r="AR2857" s="24" t="s">
        <v>161</v>
      </c>
      <c r="AT2857" s="24" t="s">
        <v>129</v>
      </c>
      <c r="AU2857" s="24" t="s">
        <v>134</v>
      </c>
      <c r="AY2857" s="24" t="s">
        <v>126</v>
      </c>
      <c r="BE2857" s="204">
        <f>IF(N2857="základní",J2857,0)</f>
        <v>0</v>
      </c>
      <c r="BF2857" s="204">
        <f>IF(N2857="snížená",J2857,0)</f>
        <v>0</v>
      </c>
      <c r="BG2857" s="204">
        <f>IF(N2857="zákl. přenesená",J2857,0)</f>
        <v>0</v>
      </c>
      <c r="BH2857" s="204">
        <f>IF(N2857="sníž. přenesená",J2857,0)</f>
        <v>0</v>
      </c>
      <c r="BI2857" s="204">
        <f>IF(N2857="nulová",J2857,0)</f>
        <v>0</v>
      </c>
      <c r="BJ2857" s="24" t="s">
        <v>134</v>
      </c>
      <c r="BK2857" s="204">
        <f>ROUND(I2857*H2857,2)</f>
        <v>0</v>
      </c>
      <c r="BL2857" s="24" t="s">
        <v>161</v>
      </c>
      <c r="BM2857" s="24" t="s">
        <v>3566</v>
      </c>
    </row>
    <row r="2858" spans="2:65" s="1" customFormat="1" ht="13.5">
      <c r="B2858" s="41"/>
      <c r="C2858" s="63"/>
      <c r="D2858" s="205" t="s">
        <v>135</v>
      </c>
      <c r="E2858" s="63"/>
      <c r="F2858" s="206" t="s">
        <v>8223</v>
      </c>
      <c r="G2858" s="63"/>
      <c r="H2858" s="63"/>
      <c r="I2858" s="163"/>
      <c r="J2858" s="63"/>
      <c r="K2858" s="63"/>
      <c r="L2858" s="61"/>
      <c r="M2858" s="207"/>
      <c r="N2858" s="42"/>
      <c r="O2858" s="42"/>
      <c r="P2858" s="42"/>
      <c r="Q2858" s="42"/>
      <c r="R2858" s="42"/>
      <c r="S2858" s="42"/>
      <c r="T2858" s="78"/>
      <c r="AT2858" s="24" t="s">
        <v>135</v>
      </c>
      <c r="AU2858" s="24" t="s">
        <v>134</v>
      </c>
    </row>
    <row r="2859" spans="2:65" s="1" customFormat="1" ht="22.5" customHeight="1">
      <c r="B2859" s="41"/>
      <c r="C2859" s="193" t="s">
        <v>2027</v>
      </c>
      <c r="D2859" s="193" t="s">
        <v>129</v>
      </c>
      <c r="E2859" s="194" t="s">
        <v>8224</v>
      </c>
      <c r="F2859" s="195" t="s">
        <v>8225</v>
      </c>
      <c r="G2859" s="196" t="s">
        <v>489</v>
      </c>
      <c r="H2859" s="197">
        <v>1</v>
      </c>
      <c r="I2859" s="198"/>
      <c r="J2859" s="199">
        <f>ROUND(I2859*H2859,2)</f>
        <v>0</v>
      </c>
      <c r="K2859" s="195" t="s">
        <v>21</v>
      </c>
      <c r="L2859" s="61"/>
      <c r="M2859" s="200" t="s">
        <v>21</v>
      </c>
      <c r="N2859" s="201" t="s">
        <v>42</v>
      </c>
      <c r="O2859" s="42"/>
      <c r="P2859" s="202">
        <f>O2859*H2859</f>
        <v>0</v>
      </c>
      <c r="Q2859" s="202">
        <v>0</v>
      </c>
      <c r="R2859" s="202">
        <f>Q2859*H2859</f>
        <v>0</v>
      </c>
      <c r="S2859" s="202">
        <v>0</v>
      </c>
      <c r="T2859" s="203">
        <f>S2859*H2859</f>
        <v>0</v>
      </c>
      <c r="AR2859" s="24" t="s">
        <v>161</v>
      </c>
      <c r="AT2859" s="24" t="s">
        <v>129</v>
      </c>
      <c r="AU2859" s="24" t="s">
        <v>134</v>
      </c>
      <c r="AY2859" s="24" t="s">
        <v>126</v>
      </c>
      <c r="BE2859" s="204">
        <f>IF(N2859="základní",J2859,0)</f>
        <v>0</v>
      </c>
      <c r="BF2859" s="204">
        <f>IF(N2859="snížená",J2859,0)</f>
        <v>0</v>
      </c>
      <c r="BG2859" s="204">
        <f>IF(N2859="zákl. přenesená",J2859,0)</f>
        <v>0</v>
      </c>
      <c r="BH2859" s="204">
        <f>IF(N2859="sníž. přenesená",J2859,0)</f>
        <v>0</v>
      </c>
      <c r="BI2859" s="204">
        <f>IF(N2859="nulová",J2859,0)</f>
        <v>0</v>
      </c>
      <c r="BJ2859" s="24" t="s">
        <v>134</v>
      </c>
      <c r="BK2859" s="204">
        <f>ROUND(I2859*H2859,2)</f>
        <v>0</v>
      </c>
      <c r="BL2859" s="24" t="s">
        <v>161</v>
      </c>
      <c r="BM2859" s="24" t="s">
        <v>3570</v>
      </c>
    </row>
    <row r="2860" spans="2:65" s="1" customFormat="1" ht="13.5">
      <c r="B2860" s="41"/>
      <c r="C2860" s="63"/>
      <c r="D2860" s="205" t="s">
        <v>135</v>
      </c>
      <c r="E2860" s="63"/>
      <c r="F2860" s="206" t="s">
        <v>8225</v>
      </c>
      <c r="G2860" s="63"/>
      <c r="H2860" s="63"/>
      <c r="I2860" s="163"/>
      <c r="J2860" s="63"/>
      <c r="K2860" s="63"/>
      <c r="L2860" s="61"/>
      <c r="M2860" s="207"/>
      <c r="N2860" s="42"/>
      <c r="O2860" s="42"/>
      <c r="P2860" s="42"/>
      <c r="Q2860" s="42"/>
      <c r="R2860" s="42"/>
      <c r="S2860" s="42"/>
      <c r="T2860" s="78"/>
      <c r="AT2860" s="24" t="s">
        <v>135</v>
      </c>
      <c r="AU2860" s="24" t="s">
        <v>134</v>
      </c>
    </row>
    <row r="2861" spans="2:65" s="1" customFormat="1" ht="22.5" customHeight="1">
      <c r="B2861" s="41"/>
      <c r="C2861" s="193" t="s">
        <v>3572</v>
      </c>
      <c r="D2861" s="193" t="s">
        <v>129</v>
      </c>
      <c r="E2861" s="194" t="s">
        <v>8226</v>
      </c>
      <c r="F2861" s="195" t="s">
        <v>8227</v>
      </c>
      <c r="G2861" s="196" t="s">
        <v>489</v>
      </c>
      <c r="H2861" s="197">
        <v>1</v>
      </c>
      <c r="I2861" s="198"/>
      <c r="J2861" s="199">
        <f>ROUND(I2861*H2861,2)</f>
        <v>0</v>
      </c>
      <c r="K2861" s="195" t="s">
        <v>21</v>
      </c>
      <c r="L2861" s="61"/>
      <c r="M2861" s="200" t="s">
        <v>21</v>
      </c>
      <c r="N2861" s="201" t="s">
        <v>42</v>
      </c>
      <c r="O2861" s="42"/>
      <c r="P2861" s="202">
        <f>O2861*H2861</f>
        <v>0</v>
      </c>
      <c r="Q2861" s="202">
        <v>0</v>
      </c>
      <c r="R2861" s="202">
        <f>Q2861*H2861</f>
        <v>0</v>
      </c>
      <c r="S2861" s="202">
        <v>0</v>
      </c>
      <c r="T2861" s="203">
        <f>S2861*H2861</f>
        <v>0</v>
      </c>
      <c r="AR2861" s="24" t="s">
        <v>161</v>
      </c>
      <c r="AT2861" s="24" t="s">
        <v>129</v>
      </c>
      <c r="AU2861" s="24" t="s">
        <v>134</v>
      </c>
      <c r="AY2861" s="24" t="s">
        <v>126</v>
      </c>
      <c r="BE2861" s="204">
        <f>IF(N2861="základní",J2861,0)</f>
        <v>0</v>
      </c>
      <c r="BF2861" s="204">
        <f>IF(N2861="snížená",J2861,0)</f>
        <v>0</v>
      </c>
      <c r="BG2861" s="204">
        <f>IF(N2861="zákl. přenesená",J2861,0)</f>
        <v>0</v>
      </c>
      <c r="BH2861" s="204">
        <f>IF(N2861="sníž. přenesená",J2861,0)</f>
        <v>0</v>
      </c>
      <c r="BI2861" s="204">
        <f>IF(N2861="nulová",J2861,0)</f>
        <v>0</v>
      </c>
      <c r="BJ2861" s="24" t="s">
        <v>134</v>
      </c>
      <c r="BK2861" s="204">
        <f>ROUND(I2861*H2861,2)</f>
        <v>0</v>
      </c>
      <c r="BL2861" s="24" t="s">
        <v>161</v>
      </c>
      <c r="BM2861" s="24" t="s">
        <v>3575</v>
      </c>
    </row>
    <row r="2862" spans="2:65" s="1" customFormat="1" ht="13.5">
      <c r="B2862" s="41"/>
      <c r="C2862" s="63"/>
      <c r="D2862" s="205" t="s">
        <v>135</v>
      </c>
      <c r="E2862" s="63"/>
      <c r="F2862" s="206" t="s">
        <v>8227</v>
      </c>
      <c r="G2862" s="63"/>
      <c r="H2862" s="63"/>
      <c r="I2862" s="163"/>
      <c r="J2862" s="63"/>
      <c r="K2862" s="63"/>
      <c r="L2862" s="61"/>
      <c r="M2862" s="207"/>
      <c r="N2862" s="42"/>
      <c r="O2862" s="42"/>
      <c r="P2862" s="42"/>
      <c r="Q2862" s="42"/>
      <c r="R2862" s="42"/>
      <c r="S2862" s="42"/>
      <c r="T2862" s="78"/>
      <c r="AT2862" s="24" t="s">
        <v>135</v>
      </c>
      <c r="AU2862" s="24" t="s">
        <v>134</v>
      </c>
    </row>
    <row r="2863" spans="2:65" s="1" customFormat="1" ht="22.5" customHeight="1">
      <c r="B2863" s="41"/>
      <c r="C2863" s="193" t="s">
        <v>2030</v>
      </c>
      <c r="D2863" s="193" t="s">
        <v>129</v>
      </c>
      <c r="E2863" s="194" t="s">
        <v>8228</v>
      </c>
      <c r="F2863" s="195" t="s">
        <v>8229</v>
      </c>
      <c r="G2863" s="196" t="s">
        <v>489</v>
      </c>
      <c r="H2863" s="197">
        <v>1</v>
      </c>
      <c r="I2863" s="198"/>
      <c r="J2863" s="199">
        <f>ROUND(I2863*H2863,2)</f>
        <v>0</v>
      </c>
      <c r="K2863" s="195" t="s">
        <v>21</v>
      </c>
      <c r="L2863" s="61"/>
      <c r="M2863" s="200" t="s">
        <v>21</v>
      </c>
      <c r="N2863" s="201" t="s">
        <v>42</v>
      </c>
      <c r="O2863" s="42"/>
      <c r="P2863" s="202">
        <f>O2863*H2863</f>
        <v>0</v>
      </c>
      <c r="Q2863" s="202">
        <v>0</v>
      </c>
      <c r="R2863" s="202">
        <f>Q2863*H2863</f>
        <v>0</v>
      </c>
      <c r="S2863" s="202">
        <v>0</v>
      </c>
      <c r="T2863" s="203">
        <f>S2863*H2863</f>
        <v>0</v>
      </c>
      <c r="AR2863" s="24" t="s">
        <v>161</v>
      </c>
      <c r="AT2863" s="24" t="s">
        <v>129</v>
      </c>
      <c r="AU2863" s="24" t="s">
        <v>134</v>
      </c>
      <c r="AY2863" s="24" t="s">
        <v>126</v>
      </c>
      <c r="BE2863" s="204">
        <f>IF(N2863="základní",J2863,0)</f>
        <v>0</v>
      </c>
      <c r="BF2863" s="204">
        <f>IF(N2863="snížená",J2863,0)</f>
        <v>0</v>
      </c>
      <c r="BG2863" s="204">
        <f>IF(N2863="zákl. přenesená",J2863,0)</f>
        <v>0</v>
      </c>
      <c r="BH2863" s="204">
        <f>IF(N2863="sníž. přenesená",J2863,0)</f>
        <v>0</v>
      </c>
      <c r="BI2863" s="204">
        <f>IF(N2863="nulová",J2863,0)</f>
        <v>0</v>
      </c>
      <c r="BJ2863" s="24" t="s">
        <v>134</v>
      </c>
      <c r="BK2863" s="204">
        <f>ROUND(I2863*H2863,2)</f>
        <v>0</v>
      </c>
      <c r="BL2863" s="24" t="s">
        <v>161</v>
      </c>
      <c r="BM2863" s="24" t="s">
        <v>3579</v>
      </c>
    </row>
    <row r="2864" spans="2:65" s="1" customFormat="1" ht="13.5">
      <c r="B2864" s="41"/>
      <c r="C2864" s="63"/>
      <c r="D2864" s="205" t="s">
        <v>135</v>
      </c>
      <c r="E2864" s="63"/>
      <c r="F2864" s="206" t="s">
        <v>8229</v>
      </c>
      <c r="G2864" s="63"/>
      <c r="H2864" s="63"/>
      <c r="I2864" s="163"/>
      <c r="J2864" s="63"/>
      <c r="K2864" s="63"/>
      <c r="L2864" s="61"/>
      <c r="M2864" s="207"/>
      <c r="N2864" s="42"/>
      <c r="O2864" s="42"/>
      <c r="P2864" s="42"/>
      <c r="Q2864" s="42"/>
      <c r="R2864" s="42"/>
      <c r="S2864" s="42"/>
      <c r="T2864" s="78"/>
      <c r="AT2864" s="24" t="s">
        <v>135</v>
      </c>
      <c r="AU2864" s="24" t="s">
        <v>134</v>
      </c>
    </row>
    <row r="2865" spans="2:65" s="1" customFormat="1" ht="31.5" customHeight="1">
      <c r="B2865" s="41"/>
      <c r="C2865" s="193" t="s">
        <v>3583</v>
      </c>
      <c r="D2865" s="193" t="s">
        <v>129</v>
      </c>
      <c r="E2865" s="194" t="s">
        <v>8230</v>
      </c>
      <c r="F2865" s="195" t="s">
        <v>8231</v>
      </c>
      <c r="G2865" s="196" t="s">
        <v>489</v>
      </c>
      <c r="H2865" s="197">
        <v>1</v>
      </c>
      <c r="I2865" s="198"/>
      <c r="J2865" s="199">
        <f>ROUND(I2865*H2865,2)</f>
        <v>0</v>
      </c>
      <c r="K2865" s="195" t="s">
        <v>21</v>
      </c>
      <c r="L2865" s="61"/>
      <c r="M2865" s="200" t="s">
        <v>21</v>
      </c>
      <c r="N2865" s="201" t="s">
        <v>42</v>
      </c>
      <c r="O2865" s="42"/>
      <c r="P2865" s="202">
        <f>O2865*H2865</f>
        <v>0</v>
      </c>
      <c r="Q2865" s="202">
        <v>0</v>
      </c>
      <c r="R2865" s="202">
        <f>Q2865*H2865</f>
        <v>0</v>
      </c>
      <c r="S2865" s="202">
        <v>0</v>
      </c>
      <c r="T2865" s="203">
        <f>S2865*H2865</f>
        <v>0</v>
      </c>
      <c r="AR2865" s="24" t="s">
        <v>161</v>
      </c>
      <c r="AT2865" s="24" t="s">
        <v>129</v>
      </c>
      <c r="AU2865" s="24" t="s">
        <v>134</v>
      </c>
      <c r="AY2865" s="24" t="s">
        <v>126</v>
      </c>
      <c r="BE2865" s="204">
        <f>IF(N2865="základní",J2865,0)</f>
        <v>0</v>
      </c>
      <c r="BF2865" s="204">
        <f>IF(N2865="snížená",J2865,0)</f>
        <v>0</v>
      </c>
      <c r="BG2865" s="204">
        <f>IF(N2865="zákl. přenesená",J2865,0)</f>
        <v>0</v>
      </c>
      <c r="BH2865" s="204">
        <f>IF(N2865="sníž. přenesená",J2865,0)</f>
        <v>0</v>
      </c>
      <c r="BI2865" s="204">
        <f>IF(N2865="nulová",J2865,0)</f>
        <v>0</v>
      </c>
      <c r="BJ2865" s="24" t="s">
        <v>134</v>
      </c>
      <c r="BK2865" s="204">
        <f>ROUND(I2865*H2865,2)</f>
        <v>0</v>
      </c>
      <c r="BL2865" s="24" t="s">
        <v>161</v>
      </c>
      <c r="BM2865" s="24" t="s">
        <v>3586</v>
      </c>
    </row>
    <row r="2866" spans="2:65" s="1" customFormat="1" ht="27">
      <c r="B2866" s="41"/>
      <c r="C2866" s="63"/>
      <c r="D2866" s="205" t="s">
        <v>135</v>
      </c>
      <c r="E2866" s="63"/>
      <c r="F2866" s="206" t="s">
        <v>8231</v>
      </c>
      <c r="G2866" s="63"/>
      <c r="H2866" s="63"/>
      <c r="I2866" s="163"/>
      <c r="J2866" s="63"/>
      <c r="K2866" s="63"/>
      <c r="L2866" s="61"/>
      <c r="M2866" s="207"/>
      <c r="N2866" s="42"/>
      <c r="O2866" s="42"/>
      <c r="P2866" s="42"/>
      <c r="Q2866" s="42"/>
      <c r="R2866" s="42"/>
      <c r="S2866" s="42"/>
      <c r="T2866" s="78"/>
      <c r="AT2866" s="24" t="s">
        <v>135</v>
      </c>
      <c r="AU2866" s="24" t="s">
        <v>134</v>
      </c>
    </row>
    <row r="2867" spans="2:65" s="1" customFormat="1" ht="22.5" customHeight="1">
      <c r="B2867" s="41"/>
      <c r="C2867" s="193" t="s">
        <v>2036</v>
      </c>
      <c r="D2867" s="193" t="s">
        <v>129</v>
      </c>
      <c r="E2867" s="194" t="s">
        <v>8232</v>
      </c>
      <c r="F2867" s="195" t="s">
        <v>8233</v>
      </c>
      <c r="G2867" s="196" t="s">
        <v>489</v>
      </c>
      <c r="H2867" s="197">
        <v>2</v>
      </c>
      <c r="I2867" s="198"/>
      <c r="J2867" s="199">
        <f>ROUND(I2867*H2867,2)</f>
        <v>0</v>
      </c>
      <c r="K2867" s="195" t="s">
        <v>21</v>
      </c>
      <c r="L2867" s="61"/>
      <c r="M2867" s="200" t="s">
        <v>21</v>
      </c>
      <c r="N2867" s="201" t="s">
        <v>42</v>
      </c>
      <c r="O2867" s="42"/>
      <c r="P2867" s="202">
        <f>O2867*H2867</f>
        <v>0</v>
      </c>
      <c r="Q2867" s="202">
        <v>0</v>
      </c>
      <c r="R2867" s="202">
        <f>Q2867*H2867</f>
        <v>0</v>
      </c>
      <c r="S2867" s="202">
        <v>0</v>
      </c>
      <c r="T2867" s="203">
        <f>S2867*H2867</f>
        <v>0</v>
      </c>
      <c r="AR2867" s="24" t="s">
        <v>161</v>
      </c>
      <c r="AT2867" s="24" t="s">
        <v>129</v>
      </c>
      <c r="AU2867" s="24" t="s">
        <v>134</v>
      </c>
      <c r="AY2867" s="24" t="s">
        <v>126</v>
      </c>
      <c r="BE2867" s="204">
        <f>IF(N2867="základní",J2867,0)</f>
        <v>0</v>
      </c>
      <c r="BF2867" s="204">
        <f>IF(N2867="snížená",J2867,0)</f>
        <v>0</v>
      </c>
      <c r="BG2867" s="204">
        <f>IF(N2867="zákl. přenesená",J2867,0)</f>
        <v>0</v>
      </c>
      <c r="BH2867" s="204">
        <f>IF(N2867="sníž. přenesená",J2867,0)</f>
        <v>0</v>
      </c>
      <c r="BI2867" s="204">
        <f>IF(N2867="nulová",J2867,0)</f>
        <v>0</v>
      </c>
      <c r="BJ2867" s="24" t="s">
        <v>134</v>
      </c>
      <c r="BK2867" s="204">
        <f>ROUND(I2867*H2867,2)</f>
        <v>0</v>
      </c>
      <c r="BL2867" s="24" t="s">
        <v>161</v>
      </c>
      <c r="BM2867" s="24" t="s">
        <v>3623</v>
      </c>
    </row>
    <row r="2868" spans="2:65" s="1" customFormat="1" ht="13.5">
      <c r="B2868" s="41"/>
      <c r="C2868" s="63"/>
      <c r="D2868" s="205" t="s">
        <v>135</v>
      </c>
      <c r="E2868" s="63"/>
      <c r="F2868" s="206" t="s">
        <v>8233</v>
      </c>
      <c r="G2868" s="63"/>
      <c r="H2868" s="63"/>
      <c r="I2868" s="163"/>
      <c r="J2868" s="63"/>
      <c r="K2868" s="63"/>
      <c r="L2868" s="61"/>
      <c r="M2868" s="207"/>
      <c r="N2868" s="42"/>
      <c r="O2868" s="42"/>
      <c r="P2868" s="42"/>
      <c r="Q2868" s="42"/>
      <c r="R2868" s="42"/>
      <c r="S2868" s="42"/>
      <c r="T2868" s="78"/>
      <c r="AT2868" s="24" t="s">
        <v>135</v>
      </c>
      <c r="AU2868" s="24" t="s">
        <v>134</v>
      </c>
    </row>
    <row r="2869" spans="2:65" s="1" customFormat="1" ht="57" customHeight="1">
      <c r="B2869" s="41"/>
      <c r="C2869" s="193" t="s">
        <v>3626</v>
      </c>
      <c r="D2869" s="193" t="s">
        <v>129</v>
      </c>
      <c r="E2869" s="194" t="s">
        <v>8234</v>
      </c>
      <c r="F2869" s="195" t="s">
        <v>8235</v>
      </c>
      <c r="G2869" s="196" t="s">
        <v>489</v>
      </c>
      <c r="H2869" s="197">
        <v>1</v>
      </c>
      <c r="I2869" s="198"/>
      <c r="J2869" s="199">
        <f>ROUND(I2869*H2869,2)</f>
        <v>0</v>
      </c>
      <c r="K2869" s="195" t="s">
        <v>21</v>
      </c>
      <c r="L2869" s="61"/>
      <c r="M2869" s="200" t="s">
        <v>21</v>
      </c>
      <c r="N2869" s="201" t="s">
        <v>42</v>
      </c>
      <c r="O2869" s="42"/>
      <c r="P2869" s="202">
        <f>O2869*H2869</f>
        <v>0</v>
      </c>
      <c r="Q2869" s="202">
        <v>0</v>
      </c>
      <c r="R2869" s="202">
        <f>Q2869*H2869</f>
        <v>0</v>
      </c>
      <c r="S2869" s="202">
        <v>0</v>
      </c>
      <c r="T2869" s="203">
        <f>S2869*H2869</f>
        <v>0</v>
      </c>
      <c r="AR2869" s="24" t="s">
        <v>161</v>
      </c>
      <c r="AT2869" s="24" t="s">
        <v>129</v>
      </c>
      <c r="AU2869" s="24" t="s">
        <v>134</v>
      </c>
      <c r="AY2869" s="24" t="s">
        <v>126</v>
      </c>
      <c r="BE2869" s="204">
        <f>IF(N2869="základní",J2869,0)</f>
        <v>0</v>
      </c>
      <c r="BF2869" s="204">
        <f>IF(N2869="snížená",J2869,0)</f>
        <v>0</v>
      </c>
      <c r="BG2869" s="204">
        <f>IF(N2869="zákl. přenesená",J2869,0)</f>
        <v>0</v>
      </c>
      <c r="BH2869" s="204">
        <f>IF(N2869="sníž. přenesená",J2869,0)</f>
        <v>0</v>
      </c>
      <c r="BI2869" s="204">
        <f>IF(N2869="nulová",J2869,0)</f>
        <v>0</v>
      </c>
      <c r="BJ2869" s="24" t="s">
        <v>134</v>
      </c>
      <c r="BK2869" s="204">
        <f>ROUND(I2869*H2869,2)</f>
        <v>0</v>
      </c>
      <c r="BL2869" s="24" t="s">
        <v>161</v>
      </c>
      <c r="BM2869" s="24" t="s">
        <v>3629</v>
      </c>
    </row>
    <row r="2870" spans="2:65" s="1" customFormat="1" ht="40.5">
      <c r="B2870" s="41"/>
      <c r="C2870" s="63"/>
      <c r="D2870" s="205" t="s">
        <v>135</v>
      </c>
      <c r="E2870" s="63"/>
      <c r="F2870" s="206" t="s">
        <v>8236</v>
      </c>
      <c r="G2870" s="63"/>
      <c r="H2870" s="63"/>
      <c r="I2870" s="163"/>
      <c r="J2870" s="63"/>
      <c r="K2870" s="63"/>
      <c r="L2870" s="61"/>
      <c r="M2870" s="207"/>
      <c r="N2870" s="42"/>
      <c r="O2870" s="42"/>
      <c r="P2870" s="42"/>
      <c r="Q2870" s="42"/>
      <c r="R2870" s="42"/>
      <c r="S2870" s="42"/>
      <c r="T2870" s="78"/>
      <c r="AT2870" s="24" t="s">
        <v>135</v>
      </c>
      <c r="AU2870" s="24" t="s">
        <v>134</v>
      </c>
    </row>
    <row r="2871" spans="2:65" s="1" customFormat="1" ht="44.25" customHeight="1">
      <c r="B2871" s="41"/>
      <c r="C2871" s="193" t="s">
        <v>2040</v>
      </c>
      <c r="D2871" s="193" t="s">
        <v>129</v>
      </c>
      <c r="E2871" s="194" t="s">
        <v>8237</v>
      </c>
      <c r="F2871" s="195" t="s">
        <v>8238</v>
      </c>
      <c r="G2871" s="196" t="s">
        <v>489</v>
      </c>
      <c r="H2871" s="197">
        <v>1</v>
      </c>
      <c r="I2871" s="198"/>
      <c r="J2871" s="199">
        <f>ROUND(I2871*H2871,2)</f>
        <v>0</v>
      </c>
      <c r="K2871" s="195" t="s">
        <v>21</v>
      </c>
      <c r="L2871" s="61"/>
      <c r="M2871" s="200" t="s">
        <v>21</v>
      </c>
      <c r="N2871" s="201" t="s">
        <v>42</v>
      </c>
      <c r="O2871" s="42"/>
      <c r="P2871" s="202">
        <f>O2871*H2871</f>
        <v>0</v>
      </c>
      <c r="Q2871" s="202">
        <v>0</v>
      </c>
      <c r="R2871" s="202">
        <f>Q2871*H2871</f>
        <v>0</v>
      </c>
      <c r="S2871" s="202">
        <v>0</v>
      </c>
      <c r="T2871" s="203">
        <f>S2871*H2871</f>
        <v>0</v>
      </c>
      <c r="AR2871" s="24" t="s">
        <v>161</v>
      </c>
      <c r="AT2871" s="24" t="s">
        <v>129</v>
      </c>
      <c r="AU2871" s="24" t="s">
        <v>134</v>
      </c>
      <c r="AY2871" s="24" t="s">
        <v>126</v>
      </c>
      <c r="BE2871" s="204">
        <f>IF(N2871="základní",J2871,0)</f>
        <v>0</v>
      </c>
      <c r="BF2871" s="204">
        <f>IF(N2871="snížená",J2871,0)</f>
        <v>0</v>
      </c>
      <c r="BG2871" s="204">
        <f>IF(N2871="zákl. přenesená",J2871,0)</f>
        <v>0</v>
      </c>
      <c r="BH2871" s="204">
        <f>IF(N2871="sníž. přenesená",J2871,0)</f>
        <v>0</v>
      </c>
      <c r="BI2871" s="204">
        <f>IF(N2871="nulová",J2871,0)</f>
        <v>0</v>
      </c>
      <c r="BJ2871" s="24" t="s">
        <v>134</v>
      </c>
      <c r="BK2871" s="204">
        <f>ROUND(I2871*H2871,2)</f>
        <v>0</v>
      </c>
      <c r="BL2871" s="24" t="s">
        <v>161</v>
      </c>
      <c r="BM2871" s="24" t="s">
        <v>3633</v>
      </c>
    </row>
    <row r="2872" spans="2:65" s="1" customFormat="1" ht="27">
      <c r="B2872" s="41"/>
      <c r="C2872" s="63"/>
      <c r="D2872" s="205" t="s">
        <v>135</v>
      </c>
      <c r="E2872" s="63"/>
      <c r="F2872" s="206" t="s">
        <v>8239</v>
      </c>
      <c r="G2872" s="63"/>
      <c r="H2872" s="63"/>
      <c r="I2872" s="163"/>
      <c r="J2872" s="63"/>
      <c r="K2872" s="63"/>
      <c r="L2872" s="61"/>
      <c r="M2872" s="207"/>
      <c r="N2872" s="42"/>
      <c r="O2872" s="42"/>
      <c r="P2872" s="42"/>
      <c r="Q2872" s="42"/>
      <c r="R2872" s="42"/>
      <c r="S2872" s="42"/>
      <c r="T2872" s="78"/>
      <c r="AT2872" s="24" t="s">
        <v>135</v>
      </c>
      <c r="AU2872" s="24" t="s">
        <v>134</v>
      </c>
    </row>
    <row r="2873" spans="2:65" s="1" customFormat="1" ht="22.5" customHeight="1">
      <c r="B2873" s="41"/>
      <c r="C2873" s="193" t="s">
        <v>3635</v>
      </c>
      <c r="D2873" s="193" t="s">
        <v>129</v>
      </c>
      <c r="E2873" s="194" t="s">
        <v>8240</v>
      </c>
      <c r="F2873" s="195" t="s">
        <v>8241</v>
      </c>
      <c r="G2873" s="196" t="s">
        <v>489</v>
      </c>
      <c r="H2873" s="197">
        <v>3</v>
      </c>
      <c r="I2873" s="198"/>
      <c r="J2873" s="199">
        <f>ROUND(I2873*H2873,2)</f>
        <v>0</v>
      </c>
      <c r="K2873" s="195" t="s">
        <v>21</v>
      </c>
      <c r="L2873" s="61"/>
      <c r="M2873" s="200" t="s">
        <v>21</v>
      </c>
      <c r="N2873" s="201" t="s">
        <v>42</v>
      </c>
      <c r="O2873" s="42"/>
      <c r="P2873" s="202">
        <f>O2873*H2873</f>
        <v>0</v>
      </c>
      <c r="Q2873" s="202">
        <v>0</v>
      </c>
      <c r="R2873" s="202">
        <f>Q2873*H2873</f>
        <v>0</v>
      </c>
      <c r="S2873" s="202">
        <v>0</v>
      </c>
      <c r="T2873" s="203">
        <f>S2873*H2873</f>
        <v>0</v>
      </c>
      <c r="AR2873" s="24" t="s">
        <v>161</v>
      </c>
      <c r="AT2873" s="24" t="s">
        <v>129</v>
      </c>
      <c r="AU2873" s="24" t="s">
        <v>134</v>
      </c>
      <c r="AY2873" s="24" t="s">
        <v>126</v>
      </c>
      <c r="BE2873" s="204">
        <f>IF(N2873="základní",J2873,0)</f>
        <v>0</v>
      </c>
      <c r="BF2873" s="204">
        <f>IF(N2873="snížená",J2873,0)</f>
        <v>0</v>
      </c>
      <c r="BG2873" s="204">
        <f>IF(N2873="zákl. přenesená",J2873,0)</f>
        <v>0</v>
      </c>
      <c r="BH2873" s="204">
        <f>IF(N2873="sníž. přenesená",J2873,0)</f>
        <v>0</v>
      </c>
      <c r="BI2873" s="204">
        <f>IF(N2873="nulová",J2873,0)</f>
        <v>0</v>
      </c>
      <c r="BJ2873" s="24" t="s">
        <v>134</v>
      </c>
      <c r="BK2873" s="204">
        <f>ROUND(I2873*H2873,2)</f>
        <v>0</v>
      </c>
      <c r="BL2873" s="24" t="s">
        <v>161</v>
      </c>
      <c r="BM2873" s="24" t="s">
        <v>3638</v>
      </c>
    </row>
    <row r="2874" spans="2:65" s="1" customFormat="1" ht="13.5">
      <c r="B2874" s="41"/>
      <c r="C2874" s="63"/>
      <c r="D2874" s="205" t="s">
        <v>135</v>
      </c>
      <c r="E2874" s="63"/>
      <c r="F2874" s="206" t="s">
        <v>8241</v>
      </c>
      <c r="G2874" s="63"/>
      <c r="H2874" s="63"/>
      <c r="I2874" s="163"/>
      <c r="J2874" s="63"/>
      <c r="K2874" s="63"/>
      <c r="L2874" s="61"/>
      <c r="M2874" s="207"/>
      <c r="N2874" s="42"/>
      <c r="O2874" s="42"/>
      <c r="P2874" s="42"/>
      <c r="Q2874" s="42"/>
      <c r="R2874" s="42"/>
      <c r="S2874" s="42"/>
      <c r="T2874" s="78"/>
      <c r="AT2874" s="24" t="s">
        <v>135</v>
      </c>
      <c r="AU2874" s="24" t="s">
        <v>134</v>
      </c>
    </row>
    <row r="2875" spans="2:65" s="1" customFormat="1" ht="22.5" customHeight="1">
      <c r="B2875" s="41"/>
      <c r="C2875" s="193" t="s">
        <v>2044</v>
      </c>
      <c r="D2875" s="193" t="s">
        <v>129</v>
      </c>
      <c r="E2875" s="194" t="s">
        <v>8242</v>
      </c>
      <c r="F2875" s="195" t="s">
        <v>8243</v>
      </c>
      <c r="G2875" s="196" t="s">
        <v>489</v>
      </c>
      <c r="H2875" s="197">
        <v>1</v>
      </c>
      <c r="I2875" s="198"/>
      <c r="J2875" s="199">
        <f>ROUND(I2875*H2875,2)</f>
        <v>0</v>
      </c>
      <c r="K2875" s="195" t="s">
        <v>21</v>
      </c>
      <c r="L2875" s="61"/>
      <c r="M2875" s="200" t="s">
        <v>21</v>
      </c>
      <c r="N2875" s="201" t="s">
        <v>42</v>
      </c>
      <c r="O2875" s="42"/>
      <c r="P2875" s="202">
        <f>O2875*H2875</f>
        <v>0</v>
      </c>
      <c r="Q2875" s="202">
        <v>0</v>
      </c>
      <c r="R2875" s="202">
        <f>Q2875*H2875</f>
        <v>0</v>
      </c>
      <c r="S2875" s="202">
        <v>0</v>
      </c>
      <c r="T2875" s="203">
        <f>S2875*H2875</f>
        <v>0</v>
      </c>
      <c r="AR2875" s="24" t="s">
        <v>161</v>
      </c>
      <c r="AT2875" s="24" t="s">
        <v>129</v>
      </c>
      <c r="AU2875" s="24" t="s">
        <v>134</v>
      </c>
      <c r="AY2875" s="24" t="s">
        <v>126</v>
      </c>
      <c r="BE2875" s="204">
        <f>IF(N2875="základní",J2875,0)</f>
        <v>0</v>
      </c>
      <c r="BF2875" s="204">
        <f>IF(N2875="snížená",J2875,0)</f>
        <v>0</v>
      </c>
      <c r="BG2875" s="204">
        <f>IF(N2875="zákl. přenesená",J2875,0)</f>
        <v>0</v>
      </c>
      <c r="BH2875" s="204">
        <f>IF(N2875="sníž. přenesená",J2875,0)</f>
        <v>0</v>
      </c>
      <c r="BI2875" s="204">
        <f>IF(N2875="nulová",J2875,0)</f>
        <v>0</v>
      </c>
      <c r="BJ2875" s="24" t="s">
        <v>134</v>
      </c>
      <c r="BK2875" s="204">
        <f>ROUND(I2875*H2875,2)</f>
        <v>0</v>
      </c>
      <c r="BL2875" s="24" t="s">
        <v>161</v>
      </c>
      <c r="BM2875" s="24" t="s">
        <v>3641</v>
      </c>
    </row>
    <row r="2876" spans="2:65" s="1" customFormat="1" ht="13.5">
      <c r="B2876" s="41"/>
      <c r="C2876" s="63"/>
      <c r="D2876" s="205" t="s">
        <v>135</v>
      </c>
      <c r="E2876" s="63"/>
      <c r="F2876" s="206" t="s">
        <v>8243</v>
      </c>
      <c r="G2876" s="63"/>
      <c r="H2876" s="63"/>
      <c r="I2876" s="163"/>
      <c r="J2876" s="63"/>
      <c r="K2876" s="63"/>
      <c r="L2876" s="61"/>
      <c r="M2876" s="207"/>
      <c r="N2876" s="42"/>
      <c r="O2876" s="42"/>
      <c r="P2876" s="42"/>
      <c r="Q2876" s="42"/>
      <c r="R2876" s="42"/>
      <c r="S2876" s="42"/>
      <c r="T2876" s="78"/>
      <c r="AT2876" s="24" t="s">
        <v>135</v>
      </c>
      <c r="AU2876" s="24" t="s">
        <v>134</v>
      </c>
    </row>
    <row r="2877" spans="2:65" s="1" customFormat="1" ht="44.25" customHeight="1">
      <c r="B2877" s="41"/>
      <c r="C2877" s="193" t="s">
        <v>3642</v>
      </c>
      <c r="D2877" s="193" t="s">
        <v>129</v>
      </c>
      <c r="E2877" s="194" t="s">
        <v>8244</v>
      </c>
      <c r="F2877" s="195" t="s">
        <v>8245</v>
      </c>
      <c r="G2877" s="196" t="s">
        <v>489</v>
      </c>
      <c r="H2877" s="197">
        <v>3</v>
      </c>
      <c r="I2877" s="198"/>
      <c r="J2877" s="199">
        <f>ROUND(I2877*H2877,2)</f>
        <v>0</v>
      </c>
      <c r="K2877" s="195" t="s">
        <v>21</v>
      </c>
      <c r="L2877" s="61"/>
      <c r="M2877" s="200" t="s">
        <v>21</v>
      </c>
      <c r="N2877" s="201" t="s">
        <v>42</v>
      </c>
      <c r="O2877" s="42"/>
      <c r="P2877" s="202">
        <f>O2877*H2877</f>
        <v>0</v>
      </c>
      <c r="Q2877" s="202">
        <v>0</v>
      </c>
      <c r="R2877" s="202">
        <f>Q2877*H2877</f>
        <v>0</v>
      </c>
      <c r="S2877" s="202">
        <v>0</v>
      </c>
      <c r="T2877" s="203">
        <f>S2877*H2877</f>
        <v>0</v>
      </c>
      <c r="AR2877" s="24" t="s">
        <v>161</v>
      </c>
      <c r="AT2877" s="24" t="s">
        <v>129</v>
      </c>
      <c r="AU2877" s="24" t="s">
        <v>134</v>
      </c>
      <c r="AY2877" s="24" t="s">
        <v>126</v>
      </c>
      <c r="BE2877" s="204">
        <f>IF(N2877="základní",J2877,0)</f>
        <v>0</v>
      </c>
      <c r="BF2877" s="204">
        <f>IF(N2877="snížená",J2877,0)</f>
        <v>0</v>
      </c>
      <c r="BG2877" s="204">
        <f>IF(N2877="zákl. přenesená",J2877,0)</f>
        <v>0</v>
      </c>
      <c r="BH2877" s="204">
        <f>IF(N2877="sníž. přenesená",J2877,0)</f>
        <v>0</v>
      </c>
      <c r="BI2877" s="204">
        <f>IF(N2877="nulová",J2877,0)</f>
        <v>0</v>
      </c>
      <c r="BJ2877" s="24" t="s">
        <v>134</v>
      </c>
      <c r="BK2877" s="204">
        <f>ROUND(I2877*H2877,2)</f>
        <v>0</v>
      </c>
      <c r="BL2877" s="24" t="s">
        <v>161</v>
      </c>
      <c r="BM2877" s="24" t="s">
        <v>3645</v>
      </c>
    </row>
    <row r="2878" spans="2:65" s="1" customFormat="1" ht="40.5">
      <c r="B2878" s="41"/>
      <c r="C2878" s="63"/>
      <c r="D2878" s="205" t="s">
        <v>135</v>
      </c>
      <c r="E2878" s="63"/>
      <c r="F2878" s="206" t="s">
        <v>8245</v>
      </c>
      <c r="G2878" s="63"/>
      <c r="H2878" s="63"/>
      <c r="I2878" s="163"/>
      <c r="J2878" s="63"/>
      <c r="K2878" s="63"/>
      <c r="L2878" s="61"/>
      <c r="M2878" s="207"/>
      <c r="N2878" s="42"/>
      <c r="O2878" s="42"/>
      <c r="P2878" s="42"/>
      <c r="Q2878" s="42"/>
      <c r="R2878" s="42"/>
      <c r="S2878" s="42"/>
      <c r="T2878" s="78"/>
      <c r="AT2878" s="24" t="s">
        <v>135</v>
      </c>
      <c r="AU2878" s="24" t="s">
        <v>134</v>
      </c>
    </row>
    <row r="2879" spans="2:65" s="1" customFormat="1" ht="22.5" customHeight="1">
      <c r="B2879" s="41"/>
      <c r="C2879" s="193" t="s">
        <v>2047</v>
      </c>
      <c r="D2879" s="193" t="s">
        <v>129</v>
      </c>
      <c r="E2879" s="194" t="s">
        <v>8246</v>
      </c>
      <c r="F2879" s="195" t="s">
        <v>8247</v>
      </c>
      <c r="G2879" s="196" t="s">
        <v>489</v>
      </c>
      <c r="H2879" s="197">
        <v>1</v>
      </c>
      <c r="I2879" s="198"/>
      <c r="J2879" s="199">
        <f>ROUND(I2879*H2879,2)</f>
        <v>0</v>
      </c>
      <c r="K2879" s="195" t="s">
        <v>21</v>
      </c>
      <c r="L2879" s="61"/>
      <c r="M2879" s="200" t="s">
        <v>21</v>
      </c>
      <c r="N2879" s="201" t="s">
        <v>42</v>
      </c>
      <c r="O2879" s="42"/>
      <c r="P2879" s="202">
        <f>O2879*H2879</f>
        <v>0</v>
      </c>
      <c r="Q2879" s="202">
        <v>0</v>
      </c>
      <c r="R2879" s="202">
        <f>Q2879*H2879</f>
        <v>0</v>
      </c>
      <c r="S2879" s="202">
        <v>0</v>
      </c>
      <c r="T2879" s="203">
        <f>S2879*H2879</f>
        <v>0</v>
      </c>
      <c r="AR2879" s="24" t="s">
        <v>161</v>
      </c>
      <c r="AT2879" s="24" t="s">
        <v>129</v>
      </c>
      <c r="AU2879" s="24" t="s">
        <v>134</v>
      </c>
      <c r="AY2879" s="24" t="s">
        <v>126</v>
      </c>
      <c r="BE2879" s="204">
        <f>IF(N2879="základní",J2879,0)</f>
        <v>0</v>
      </c>
      <c r="BF2879" s="204">
        <f>IF(N2879="snížená",J2879,0)</f>
        <v>0</v>
      </c>
      <c r="BG2879" s="204">
        <f>IF(N2879="zákl. přenesená",J2879,0)</f>
        <v>0</v>
      </c>
      <c r="BH2879" s="204">
        <f>IF(N2879="sníž. přenesená",J2879,0)</f>
        <v>0</v>
      </c>
      <c r="BI2879" s="204">
        <f>IF(N2879="nulová",J2879,0)</f>
        <v>0</v>
      </c>
      <c r="BJ2879" s="24" t="s">
        <v>134</v>
      </c>
      <c r="BK2879" s="204">
        <f>ROUND(I2879*H2879,2)</f>
        <v>0</v>
      </c>
      <c r="BL2879" s="24" t="s">
        <v>161</v>
      </c>
      <c r="BM2879" s="24" t="s">
        <v>3648</v>
      </c>
    </row>
    <row r="2880" spans="2:65" s="1" customFormat="1" ht="13.5">
      <c r="B2880" s="41"/>
      <c r="C2880" s="63"/>
      <c r="D2880" s="205" t="s">
        <v>135</v>
      </c>
      <c r="E2880" s="63"/>
      <c r="F2880" s="206" t="s">
        <v>8247</v>
      </c>
      <c r="G2880" s="63"/>
      <c r="H2880" s="63"/>
      <c r="I2880" s="163"/>
      <c r="J2880" s="63"/>
      <c r="K2880" s="63"/>
      <c r="L2880" s="61"/>
      <c r="M2880" s="207"/>
      <c r="N2880" s="42"/>
      <c r="O2880" s="42"/>
      <c r="P2880" s="42"/>
      <c r="Q2880" s="42"/>
      <c r="R2880" s="42"/>
      <c r="S2880" s="42"/>
      <c r="T2880" s="78"/>
      <c r="AT2880" s="24" t="s">
        <v>135</v>
      </c>
      <c r="AU2880" s="24" t="s">
        <v>134</v>
      </c>
    </row>
    <row r="2881" spans="2:65" s="1" customFormat="1" ht="22.5" customHeight="1">
      <c r="B2881" s="41"/>
      <c r="C2881" s="193" t="s">
        <v>3653</v>
      </c>
      <c r="D2881" s="193" t="s">
        <v>129</v>
      </c>
      <c r="E2881" s="194" t="s">
        <v>8248</v>
      </c>
      <c r="F2881" s="195" t="s">
        <v>8249</v>
      </c>
      <c r="G2881" s="196" t="s">
        <v>489</v>
      </c>
      <c r="H2881" s="197">
        <v>1</v>
      </c>
      <c r="I2881" s="198"/>
      <c r="J2881" s="199">
        <f>ROUND(I2881*H2881,2)</f>
        <v>0</v>
      </c>
      <c r="K2881" s="195" t="s">
        <v>21</v>
      </c>
      <c r="L2881" s="61"/>
      <c r="M2881" s="200" t="s">
        <v>21</v>
      </c>
      <c r="N2881" s="201" t="s">
        <v>42</v>
      </c>
      <c r="O2881" s="42"/>
      <c r="P2881" s="202">
        <f>O2881*H2881</f>
        <v>0</v>
      </c>
      <c r="Q2881" s="202">
        <v>0</v>
      </c>
      <c r="R2881" s="202">
        <f>Q2881*H2881</f>
        <v>0</v>
      </c>
      <c r="S2881" s="202">
        <v>0</v>
      </c>
      <c r="T2881" s="203">
        <f>S2881*H2881</f>
        <v>0</v>
      </c>
      <c r="AR2881" s="24" t="s">
        <v>161</v>
      </c>
      <c r="AT2881" s="24" t="s">
        <v>129</v>
      </c>
      <c r="AU2881" s="24" t="s">
        <v>134</v>
      </c>
      <c r="AY2881" s="24" t="s">
        <v>126</v>
      </c>
      <c r="BE2881" s="204">
        <f>IF(N2881="základní",J2881,0)</f>
        <v>0</v>
      </c>
      <c r="BF2881" s="204">
        <f>IF(N2881="snížená",J2881,0)</f>
        <v>0</v>
      </c>
      <c r="BG2881" s="204">
        <f>IF(N2881="zákl. přenesená",J2881,0)</f>
        <v>0</v>
      </c>
      <c r="BH2881" s="204">
        <f>IF(N2881="sníž. přenesená",J2881,0)</f>
        <v>0</v>
      </c>
      <c r="BI2881" s="204">
        <f>IF(N2881="nulová",J2881,0)</f>
        <v>0</v>
      </c>
      <c r="BJ2881" s="24" t="s">
        <v>134</v>
      </c>
      <c r="BK2881" s="204">
        <f>ROUND(I2881*H2881,2)</f>
        <v>0</v>
      </c>
      <c r="BL2881" s="24" t="s">
        <v>161</v>
      </c>
      <c r="BM2881" s="24" t="s">
        <v>3656</v>
      </c>
    </row>
    <row r="2882" spans="2:65" s="1" customFormat="1" ht="13.5">
      <c r="B2882" s="41"/>
      <c r="C2882" s="63"/>
      <c r="D2882" s="205" t="s">
        <v>135</v>
      </c>
      <c r="E2882" s="63"/>
      <c r="F2882" s="206" t="s">
        <v>8249</v>
      </c>
      <c r="G2882" s="63"/>
      <c r="H2882" s="63"/>
      <c r="I2882" s="163"/>
      <c r="J2882" s="63"/>
      <c r="K2882" s="63"/>
      <c r="L2882" s="61"/>
      <c r="M2882" s="207"/>
      <c r="N2882" s="42"/>
      <c r="O2882" s="42"/>
      <c r="P2882" s="42"/>
      <c r="Q2882" s="42"/>
      <c r="R2882" s="42"/>
      <c r="S2882" s="42"/>
      <c r="T2882" s="78"/>
      <c r="AT2882" s="24" t="s">
        <v>135</v>
      </c>
      <c r="AU2882" s="24" t="s">
        <v>134</v>
      </c>
    </row>
    <row r="2883" spans="2:65" s="1" customFormat="1" ht="22.5" customHeight="1">
      <c r="B2883" s="41"/>
      <c r="C2883" s="193" t="s">
        <v>2052</v>
      </c>
      <c r="D2883" s="193" t="s">
        <v>129</v>
      </c>
      <c r="E2883" s="194" t="s">
        <v>8250</v>
      </c>
      <c r="F2883" s="195" t="s">
        <v>8251</v>
      </c>
      <c r="G2883" s="196" t="s">
        <v>489</v>
      </c>
      <c r="H2883" s="197">
        <v>1</v>
      </c>
      <c r="I2883" s="198"/>
      <c r="J2883" s="199">
        <f>ROUND(I2883*H2883,2)</f>
        <v>0</v>
      </c>
      <c r="K2883" s="195" t="s">
        <v>21</v>
      </c>
      <c r="L2883" s="61"/>
      <c r="M2883" s="200" t="s">
        <v>21</v>
      </c>
      <c r="N2883" s="201" t="s">
        <v>42</v>
      </c>
      <c r="O2883" s="42"/>
      <c r="P2883" s="202">
        <f>O2883*H2883</f>
        <v>0</v>
      </c>
      <c r="Q2883" s="202">
        <v>0</v>
      </c>
      <c r="R2883" s="202">
        <f>Q2883*H2883</f>
        <v>0</v>
      </c>
      <c r="S2883" s="202">
        <v>0</v>
      </c>
      <c r="T2883" s="203">
        <f>S2883*H2883</f>
        <v>0</v>
      </c>
      <c r="AR2883" s="24" t="s">
        <v>161</v>
      </c>
      <c r="AT2883" s="24" t="s">
        <v>129</v>
      </c>
      <c r="AU2883" s="24" t="s">
        <v>134</v>
      </c>
      <c r="AY2883" s="24" t="s">
        <v>126</v>
      </c>
      <c r="BE2883" s="204">
        <f>IF(N2883="základní",J2883,0)</f>
        <v>0</v>
      </c>
      <c r="BF2883" s="204">
        <f>IF(N2883="snížená",J2883,0)</f>
        <v>0</v>
      </c>
      <c r="BG2883" s="204">
        <f>IF(N2883="zákl. přenesená",J2883,0)</f>
        <v>0</v>
      </c>
      <c r="BH2883" s="204">
        <f>IF(N2883="sníž. přenesená",J2883,0)</f>
        <v>0</v>
      </c>
      <c r="BI2883" s="204">
        <f>IF(N2883="nulová",J2883,0)</f>
        <v>0</v>
      </c>
      <c r="BJ2883" s="24" t="s">
        <v>134</v>
      </c>
      <c r="BK2883" s="204">
        <f>ROUND(I2883*H2883,2)</f>
        <v>0</v>
      </c>
      <c r="BL2883" s="24" t="s">
        <v>161</v>
      </c>
      <c r="BM2883" s="24" t="s">
        <v>3660</v>
      </c>
    </row>
    <row r="2884" spans="2:65" s="1" customFormat="1" ht="13.5">
      <c r="B2884" s="41"/>
      <c r="C2884" s="63"/>
      <c r="D2884" s="205" t="s">
        <v>135</v>
      </c>
      <c r="E2884" s="63"/>
      <c r="F2884" s="206" t="s">
        <v>8251</v>
      </c>
      <c r="G2884" s="63"/>
      <c r="H2884" s="63"/>
      <c r="I2884" s="163"/>
      <c r="J2884" s="63"/>
      <c r="K2884" s="63"/>
      <c r="L2884" s="61"/>
      <c r="M2884" s="207"/>
      <c r="N2884" s="42"/>
      <c r="O2884" s="42"/>
      <c r="P2884" s="42"/>
      <c r="Q2884" s="42"/>
      <c r="R2884" s="42"/>
      <c r="S2884" s="42"/>
      <c r="T2884" s="78"/>
      <c r="AT2884" s="24" t="s">
        <v>135</v>
      </c>
      <c r="AU2884" s="24" t="s">
        <v>134</v>
      </c>
    </row>
    <row r="2885" spans="2:65" s="1" customFormat="1" ht="44.25" customHeight="1">
      <c r="B2885" s="41"/>
      <c r="C2885" s="193" t="s">
        <v>3663</v>
      </c>
      <c r="D2885" s="193" t="s">
        <v>129</v>
      </c>
      <c r="E2885" s="194" t="s">
        <v>8252</v>
      </c>
      <c r="F2885" s="195" t="s">
        <v>8253</v>
      </c>
      <c r="G2885" s="196" t="s">
        <v>489</v>
      </c>
      <c r="H2885" s="197">
        <v>1</v>
      </c>
      <c r="I2885" s="198"/>
      <c r="J2885" s="199">
        <f>ROUND(I2885*H2885,2)</f>
        <v>0</v>
      </c>
      <c r="K2885" s="195" t="s">
        <v>21</v>
      </c>
      <c r="L2885" s="61"/>
      <c r="M2885" s="200" t="s">
        <v>21</v>
      </c>
      <c r="N2885" s="201" t="s">
        <v>42</v>
      </c>
      <c r="O2885" s="42"/>
      <c r="P2885" s="202">
        <f>O2885*H2885</f>
        <v>0</v>
      </c>
      <c r="Q2885" s="202">
        <v>0</v>
      </c>
      <c r="R2885" s="202">
        <f>Q2885*H2885</f>
        <v>0</v>
      </c>
      <c r="S2885" s="202">
        <v>0</v>
      </c>
      <c r="T2885" s="203">
        <f>S2885*H2885</f>
        <v>0</v>
      </c>
      <c r="AR2885" s="24" t="s">
        <v>161</v>
      </c>
      <c r="AT2885" s="24" t="s">
        <v>129</v>
      </c>
      <c r="AU2885" s="24" t="s">
        <v>134</v>
      </c>
      <c r="AY2885" s="24" t="s">
        <v>126</v>
      </c>
      <c r="BE2885" s="204">
        <f>IF(N2885="základní",J2885,0)</f>
        <v>0</v>
      </c>
      <c r="BF2885" s="204">
        <f>IF(N2885="snížená",J2885,0)</f>
        <v>0</v>
      </c>
      <c r="BG2885" s="204">
        <f>IF(N2885="zákl. přenesená",J2885,0)</f>
        <v>0</v>
      </c>
      <c r="BH2885" s="204">
        <f>IF(N2885="sníž. přenesená",J2885,0)</f>
        <v>0</v>
      </c>
      <c r="BI2885" s="204">
        <f>IF(N2885="nulová",J2885,0)</f>
        <v>0</v>
      </c>
      <c r="BJ2885" s="24" t="s">
        <v>134</v>
      </c>
      <c r="BK2885" s="204">
        <f>ROUND(I2885*H2885,2)</f>
        <v>0</v>
      </c>
      <c r="BL2885" s="24" t="s">
        <v>161</v>
      </c>
      <c r="BM2885" s="24" t="s">
        <v>3666</v>
      </c>
    </row>
    <row r="2886" spans="2:65" s="1" customFormat="1" ht="27">
      <c r="B2886" s="41"/>
      <c r="C2886" s="63"/>
      <c r="D2886" s="205" t="s">
        <v>135</v>
      </c>
      <c r="E2886" s="63"/>
      <c r="F2886" s="206" t="s">
        <v>8253</v>
      </c>
      <c r="G2886" s="63"/>
      <c r="H2886" s="63"/>
      <c r="I2886" s="163"/>
      <c r="J2886" s="63"/>
      <c r="K2886" s="63"/>
      <c r="L2886" s="61"/>
      <c r="M2886" s="207"/>
      <c r="N2886" s="42"/>
      <c r="O2886" s="42"/>
      <c r="P2886" s="42"/>
      <c r="Q2886" s="42"/>
      <c r="R2886" s="42"/>
      <c r="S2886" s="42"/>
      <c r="T2886" s="78"/>
      <c r="AT2886" s="24" t="s">
        <v>135</v>
      </c>
      <c r="AU2886" s="24" t="s">
        <v>134</v>
      </c>
    </row>
    <row r="2887" spans="2:65" s="1" customFormat="1" ht="22.5" customHeight="1">
      <c r="B2887" s="41"/>
      <c r="C2887" s="193" t="s">
        <v>2055</v>
      </c>
      <c r="D2887" s="193" t="s">
        <v>129</v>
      </c>
      <c r="E2887" s="194" t="s">
        <v>8254</v>
      </c>
      <c r="F2887" s="195" t="s">
        <v>8255</v>
      </c>
      <c r="G2887" s="196" t="s">
        <v>489</v>
      </c>
      <c r="H2887" s="197">
        <v>1</v>
      </c>
      <c r="I2887" s="198"/>
      <c r="J2887" s="199">
        <f>ROUND(I2887*H2887,2)</f>
        <v>0</v>
      </c>
      <c r="K2887" s="195" t="s">
        <v>21</v>
      </c>
      <c r="L2887" s="61"/>
      <c r="M2887" s="200" t="s">
        <v>21</v>
      </c>
      <c r="N2887" s="201" t="s">
        <v>42</v>
      </c>
      <c r="O2887" s="42"/>
      <c r="P2887" s="202">
        <f>O2887*H2887</f>
        <v>0</v>
      </c>
      <c r="Q2887" s="202">
        <v>0</v>
      </c>
      <c r="R2887" s="202">
        <f>Q2887*H2887</f>
        <v>0</v>
      </c>
      <c r="S2887" s="202">
        <v>0</v>
      </c>
      <c r="T2887" s="203">
        <f>S2887*H2887</f>
        <v>0</v>
      </c>
      <c r="AR2887" s="24" t="s">
        <v>161</v>
      </c>
      <c r="AT2887" s="24" t="s">
        <v>129</v>
      </c>
      <c r="AU2887" s="24" t="s">
        <v>134</v>
      </c>
      <c r="AY2887" s="24" t="s">
        <v>126</v>
      </c>
      <c r="BE2887" s="204">
        <f>IF(N2887="základní",J2887,0)</f>
        <v>0</v>
      </c>
      <c r="BF2887" s="204">
        <f>IF(N2887="snížená",J2887,0)</f>
        <v>0</v>
      </c>
      <c r="BG2887" s="204">
        <f>IF(N2887="zákl. přenesená",J2887,0)</f>
        <v>0</v>
      </c>
      <c r="BH2887" s="204">
        <f>IF(N2887="sníž. přenesená",J2887,0)</f>
        <v>0</v>
      </c>
      <c r="BI2887" s="204">
        <f>IF(N2887="nulová",J2887,0)</f>
        <v>0</v>
      </c>
      <c r="BJ2887" s="24" t="s">
        <v>134</v>
      </c>
      <c r="BK2887" s="204">
        <f>ROUND(I2887*H2887,2)</f>
        <v>0</v>
      </c>
      <c r="BL2887" s="24" t="s">
        <v>161</v>
      </c>
      <c r="BM2887" s="24" t="s">
        <v>3671</v>
      </c>
    </row>
    <row r="2888" spans="2:65" s="1" customFormat="1" ht="13.5">
      <c r="B2888" s="41"/>
      <c r="C2888" s="63"/>
      <c r="D2888" s="205" t="s">
        <v>135</v>
      </c>
      <c r="E2888" s="63"/>
      <c r="F2888" s="206" t="s">
        <v>8255</v>
      </c>
      <c r="G2888" s="63"/>
      <c r="H2888" s="63"/>
      <c r="I2888" s="163"/>
      <c r="J2888" s="63"/>
      <c r="K2888" s="63"/>
      <c r="L2888" s="61"/>
      <c r="M2888" s="207"/>
      <c r="N2888" s="42"/>
      <c r="O2888" s="42"/>
      <c r="P2888" s="42"/>
      <c r="Q2888" s="42"/>
      <c r="R2888" s="42"/>
      <c r="S2888" s="42"/>
      <c r="T2888" s="78"/>
      <c r="AT2888" s="24" t="s">
        <v>135</v>
      </c>
      <c r="AU2888" s="24" t="s">
        <v>134</v>
      </c>
    </row>
    <row r="2889" spans="2:65" s="1" customFormat="1" ht="22.5" customHeight="1">
      <c r="B2889" s="41"/>
      <c r="C2889" s="193" t="s">
        <v>3673</v>
      </c>
      <c r="D2889" s="193" t="s">
        <v>129</v>
      </c>
      <c r="E2889" s="194" t="s">
        <v>8256</v>
      </c>
      <c r="F2889" s="195" t="s">
        <v>8257</v>
      </c>
      <c r="G2889" s="196" t="s">
        <v>489</v>
      </c>
      <c r="H2889" s="197">
        <v>1</v>
      </c>
      <c r="I2889" s="198"/>
      <c r="J2889" s="199">
        <f>ROUND(I2889*H2889,2)</f>
        <v>0</v>
      </c>
      <c r="K2889" s="195" t="s">
        <v>21</v>
      </c>
      <c r="L2889" s="61"/>
      <c r="M2889" s="200" t="s">
        <v>21</v>
      </c>
      <c r="N2889" s="201" t="s">
        <v>42</v>
      </c>
      <c r="O2889" s="42"/>
      <c r="P2889" s="202">
        <f>O2889*H2889</f>
        <v>0</v>
      </c>
      <c r="Q2889" s="202">
        <v>0</v>
      </c>
      <c r="R2889" s="202">
        <f>Q2889*H2889</f>
        <v>0</v>
      </c>
      <c r="S2889" s="202">
        <v>0</v>
      </c>
      <c r="T2889" s="203">
        <f>S2889*H2889</f>
        <v>0</v>
      </c>
      <c r="AR2889" s="24" t="s">
        <v>161</v>
      </c>
      <c r="AT2889" s="24" t="s">
        <v>129</v>
      </c>
      <c r="AU2889" s="24" t="s">
        <v>134</v>
      </c>
      <c r="AY2889" s="24" t="s">
        <v>126</v>
      </c>
      <c r="BE2889" s="204">
        <f>IF(N2889="základní",J2889,0)</f>
        <v>0</v>
      </c>
      <c r="BF2889" s="204">
        <f>IF(N2889="snížená",J2889,0)</f>
        <v>0</v>
      </c>
      <c r="BG2889" s="204">
        <f>IF(N2889="zákl. přenesená",J2889,0)</f>
        <v>0</v>
      </c>
      <c r="BH2889" s="204">
        <f>IF(N2889="sníž. přenesená",J2889,0)</f>
        <v>0</v>
      </c>
      <c r="BI2889" s="204">
        <f>IF(N2889="nulová",J2889,0)</f>
        <v>0</v>
      </c>
      <c r="BJ2889" s="24" t="s">
        <v>134</v>
      </c>
      <c r="BK2889" s="204">
        <f>ROUND(I2889*H2889,2)</f>
        <v>0</v>
      </c>
      <c r="BL2889" s="24" t="s">
        <v>161</v>
      </c>
      <c r="BM2889" s="24" t="s">
        <v>3676</v>
      </c>
    </row>
    <row r="2890" spans="2:65" s="1" customFormat="1" ht="13.5">
      <c r="B2890" s="41"/>
      <c r="C2890" s="63"/>
      <c r="D2890" s="205" t="s">
        <v>135</v>
      </c>
      <c r="E2890" s="63"/>
      <c r="F2890" s="206" t="s">
        <v>8257</v>
      </c>
      <c r="G2890" s="63"/>
      <c r="H2890" s="63"/>
      <c r="I2890" s="163"/>
      <c r="J2890" s="63"/>
      <c r="K2890" s="63"/>
      <c r="L2890" s="61"/>
      <c r="M2890" s="207"/>
      <c r="N2890" s="42"/>
      <c r="O2890" s="42"/>
      <c r="P2890" s="42"/>
      <c r="Q2890" s="42"/>
      <c r="R2890" s="42"/>
      <c r="S2890" s="42"/>
      <c r="T2890" s="78"/>
      <c r="AT2890" s="24" t="s">
        <v>135</v>
      </c>
      <c r="AU2890" s="24" t="s">
        <v>134</v>
      </c>
    </row>
    <row r="2891" spans="2:65" s="1" customFormat="1" ht="22.5" customHeight="1">
      <c r="B2891" s="41"/>
      <c r="C2891" s="193" t="s">
        <v>2059</v>
      </c>
      <c r="D2891" s="193" t="s">
        <v>129</v>
      </c>
      <c r="E2891" s="194" t="s">
        <v>8258</v>
      </c>
      <c r="F2891" s="195" t="s">
        <v>8259</v>
      </c>
      <c r="G2891" s="196" t="s">
        <v>489</v>
      </c>
      <c r="H2891" s="197">
        <v>4</v>
      </c>
      <c r="I2891" s="198"/>
      <c r="J2891" s="199">
        <f>ROUND(I2891*H2891,2)</f>
        <v>0</v>
      </c>
      <c r="K2891" s="195" t="s">
        <v>21</v>
      </c>
      <c r="L2891" s="61"/>
      <c r="M2891" s="200" t="s">
        <v>21</v>
      </c>
      <c r="N2891" s="201" t="s">
        <v>42</v>
      </c>
      <c r="O2891" s="42"/>
      <c r="P2891" s="202">
        <f>O2891*H2891</f>
        <v>0</v>
      </c>
      <c r="Q2891" s="202">
        <v>0</v>
      </c>
      <c r="R2891" s="202">
        <f>Q2891*H2891</f>
        <v>0</v>
      </c>
      <c r="S2891" s="202">
        <v>0</v>
      </c>
      <c r="T2891" s="203">
        <f>S2891*H2891</f>
        <v>0</v>
      </c>
      <c r="AR2891" s="24" t="s">
        <v>161</v>
      </c>
      <c r="AT2891" s="24" t="s">
        <v>129</v>
      </c>
      <c r="AU2891" s="24" t="s">
        <v>134</v>
      </c>
      <c r="AY2891" s="24" t="s">
        <v>126</v>
      </c>
      <c r="BE2891" s="204">
        <f>IF(N2891="základní",J2891,0)</f>
        <v>0</v>
      </c>
      <c r="BF2891" s="204">
        <f>IF(N2891="snížená",J2891,0)</f>
        <v>0</v>
      </c>
      <c r="BG2891" s="204">
        <f>IF(N2891="zákl. přenesená",J2891,0)</f>
        <v>0</v>
      </c>
      <c r="BH2891" s="204">
        <f>IF(N2891="sníž. přenesená",J2891,0)</f>
        <v>0</v>
      </c>
      <c r="BI2891" s="204">
        <f>IF(N2891="nulová",J2891,0)</f>
        <v>0</v>
      </c>
      <c r="BJ2891" s="24" t="s">
        <v>134</v>
      </c>
      <c r="BK2891" s="204">
        <f>ROUND(I2891*H2891,2)</f>
        <v>0</v>
      </c>
      <c r="BL2891" s="24" t="s">
        <v>161</v>
      </c>
      <c r="BM2891" s="24" t="s">
        <v>3689</v>
      </c>
    </row>
    <row r="2892" spans="2:65" s="1" customFormat="1" ht="13.5">
      <c r="B2892" s="41"/>
      <c r="C2892" s="63"/>
      <c r="D2892" s="205" t="s">
        <v>135</v>
      </c>
      <c r="E2892" s="63"/>
      <c r="F2892" s="206" t="s">
        <v>8259</v>
      </c>
      <c r="G2892" s="63"/>
      <c r="H2892" s="63"/>
      <c r="I2892" s="163"/>
      <c r="J2892" s="63"/>
      <c r="K2892" s="63"/>
      <c r="L2892" s="61"/>
      <c r="M2892" s="207"/>
      <c r="N2892" s="42"/>
      <c r="O2892" s="42"/>
      <c r="P2892" s="42"/>
      <c r="Q2892" s="42"/>
      <c r="R2892" s="42"/>
      <c r="S2892" s="42"/>
      <c r="T2892" s="78"/>
      <c r="AT2892" s="24" t="s">
        <v>135</v>
      </c>
      <c r="AU2892" s="24" t="s">
        <v>134</v>
      </c>
    </row>
    <row r="2893" spans="2:65" s="1" customFormat="1" ht="31.5" customHeight="1">
      <c r="B2893" s="41"/>
      <c r="C2893" s="193" t="s">
        <v>3691</v>
      </c>
      <c r="D2893" s="193" t="s">
        <v>129</v>
      </c>
      <c r="E2893" s="194" t="s">
        <v>8260</v>
      </c>
      <c r="F2893" s="195" t="s">
        <v>8261</v>
      </c>
      <c r="G2893" s="196" t="s">
        <v>132</v>
      </c>
      <c r="H2893" s="197">
        <v>1</v>
      </c>
      <c r="I2893" s="198"/>
      <c r="J2893" s="199">
        <f>ROUND(I2893*H2893,2)</f>
        <v>0</v>
      </c>
      <c r="K2893" s="195" t="s">
        <v>21</v>
      </c>
      <c r="L2893" s="61"/>
      <c r="M2893" s="200" t="s">
        <v>21</v>
      </c>
      <c r="N2893" s="201" t="s">
        <v>42</v>
      </c>
      <c r="O2893" s="42"/>
      <c r="P2893" s="202">
        <f>O2893*H2893</f>
        <v>0</v>
      </c>
      <c r="Q2893" s="202">
        <v>0</v>
      </c>
      <c r="R2893" s="202">
        <f>Q2893*H2893</f>
        <v>0</v>
      </c>
      <c r="S2893" s="202">
        <v>0</v>
      </c>
      <c r="T2893" s="203">
        <f>S2893*H2893</f>
        <v>0</v>
      </c>
      <c r="AR2893" s="24" t="s">
        <v>161</v>
      </c>
      <c r="AT2893" s="24" t="s">
        <v>129</v>
      </c>
      <c r="AU2893" s="24" t="s">
        <v>134</v>
      </c>
      <c r="AY2893" s="24" t="s">
        <v>126</v>
      </c>
      <c r="BE2893" s="204">
        <f>IF(N2893="základní",J2893,0)</f>
        <v>0</v>
      </c>
      <c r="BF2893" s="204">
        <f>IF(N2893="snížená",J2893,0)</f>
        <v>0</v>
      </c>
      <c r="BG2893" s="204">
        <f>IF(N2893="zákl. přenesená",J2893,0)</f>
        <v>0</v>
      </c>
      <c r="BH2893" s="204">
        <f>IF(N2893="sníž. přenesená",J2893,0)</f>
        <v>0</v>
      </c>
      <c r="BI2893" s="204">
        <f>IF(N2893="nulová",J2893,0)</f>
        <v>0</v>
      </c>
      <c r="BJ2893" s="24" t="s">
        <v>134</v>
      </c>
      <c r="BK2893" s="204">
        <f>ROUND(I2893*H2893,2)</f>
        <v>0</v>
      </c>
      <c r="BL2893" s="24" t="s">
        <v>161</v>
      </c>
      <c r="BM2893" s="24" t="s">
        <v>3694</v>
      </c>
    </row>
    <row r="2894" spans="2:65" s="1" customFormat="1" ht="13.5">
      <c r="B2894" s="41"/>
      <c r="C2894" s="63"/>
      <c r="D2894" s="205" t="s">
        <v>135</v>
      </c>
      <c r="E2894" s="63"/>
      <c r="F2894" s="206" t="s">
        <v>8262</v>
      </c>
      <c r="G2894" s="63"/>
      <c r="H2894" s="63"/>
      <c r="I2894" s="163"/>
      <c r="J2894" s="63"/>
      <c r="K2894" s="63"/>
      <c r="L2894" s="61"/>
      <c r="M2894" s="207"/>
      <c r="N2894" s="42"/>
      <c r="O2894" s="42"/>
      <c r="P2894" s="42"/>
      <c r="Q2894" s="42"/>
      <c r="R2894" s="42"/>
      <c r="S2894" s="42"/>
      <c r="T2894" s="78"/>
      <c r="AT2894" s="24" t="s">
        <v>135</v>
      </c>
      <c r="AU2894" s="24" t="s">
        <v>134</v>
      </c>
    </row>
    <row r="2895" spans="2:65" s="1" customFormat="1" ht="22.5" customHeight="1">
      <c r="B2895" s="41"/>
      <c r="C2895" s="193" t="s">
        <v>2062</v>
      </c>
      <c r="D2895" s="193" t="s">
        <v>129</v>
      </c>
      <c r="E2895" s="194" t="s">
        <v>8263</v>
      </c>
      <c r="F2895" s="195" t="s">
        <v>8264</v>
      </c>
      <c r="G2895" s="196" t="s">
        <v>132</v>
      </c>
      <c r="H2895" s="197">
        <v>1</v>
      </c>
      <c r="I2895" s="198"/>
      <c r="J2895" s="199">
        <f>ROUND(I2895*H2895,2)</f>
        <v>0</v>
      </c>
      <c r="K2895" s="195" t="s">
        <v>21</v>
      </c>
      <c r="L2895" s="61"/>
      <c r="M2895" s="200" t="s">
        <v>21</v>
      </c>
      <c r="N2895" s="201" t="s">
        <v>42</v>
      </c>
      <c r="O2895" s="42"/>
      <c r="P2895" s="202">
        <f>O2895*H2895</f>
        <v>0</v>
      </c>
      <c r="Q2895" s="202">
        <v>0</v>
      </c>
      <c r="R2895" s="202">
        <f>Q2895*H2895</f>
        <v>0</v>
      </c>
      <c r="S2895" s="202">
        <v>0</v>
      </c>
      <c r="T2895" s="203">
        <f>S2895*H2895</f>
        <v>0</v>
      </c>
      <c r="AR2895" s="24" t="s">
        <v>161</v>
      </c>
      <c r="AT2895" s="24" t="s">
        <v>129</v>
      </c>
      <c r="AU2895" s="24" t="s">
        <v>134</v>
      </c>
      <c r="AY2895" s="24" t="s">
        <v>126</v>
      </c>
      <c r="BE2895" s="204">
        <f>IF(N2895="základní",J2895,0)</f>
        <v>0</v>
      </c>
      <c r="BF2895" s="204">
        <f>IF(N2895="snížená",J2895,0)</f>
        <v>0</v>
      </c>
      <c r="BG2895" s="204">
        <f>IF(N2895="zákl. přenesená",J2895,0)</f>
        <v>0</v>
      </c>
      <c r="BH2895" s="204">
        <f>IF(N2895="sníž. přenesená",J2895,0)</f>
        <v>0</v>
      </c>
      <c r="BI2895" s="204">
        <f>IF(N2895="nulová",J2895,0)</f>
        <v>0</v>
      </c>
      <c r="BJ2895" s="24" t="s">
        <v>134</v>
      </c>
      <c r="BK2895" s="204">
        <f>ROUND(I2895*H2895,2)</f>
        <v>0</v>
      </c>
      <c r="BL2895" s="24" t="s">
        <v>161</v>
      </c>
      <c r="BM2895" s="24" t="s">
        <v>3698</v>
      </c>
    </row>
    <row r="2896" spans="2:65" s="1" customFormat="1" ht="13.5">
      <c r="B2896" s="41"/>
      <c r="C2896" s="63"/>
      <c r="D2896" s="208" t="s">
        <v>135</v>
      </c>
      <c r="E2896" s="63"/>
      <c r="F2896" s="209" t="s">
        <v>8264</v>
      </c>
      <c r="G2896" s="63"/>
      <c r="H2896" s="63"/>
      <c r="I2896" s="163"/>
      <c r="J2896" s="63"/>
      <c r="K2896" s="63"/>
      <c r="L2896" s="61"/>
      <c r="M2896" s="207"/>
      <c r="N2896" s="42"/>
      <c r="O2896" s="42"/>
      <c r="P2896" s="42"/>
      <c r="Q2896" s="42"/>
      <c r="R2896" s="42"/>
      <c r="S2896" s="42"/>
      <c r="T2896" s="78"/>
      <c r="AT2896" s="24" t="s">
        <v>135</v>
      </c>
      <c r="AU2896" s="24" t="s">
        <v>134</v>
      </c>
    </row>
    <row r="2897" spans="2:65" s="10" customFormat="1" ht="37.35" customHeight="1">
      <c r="B2897" s="176"/>
      <c r="C2897" s="177"/>
      <c r="D2897" s="178" t="s">
        <v>69</v>
      </c>
      <c r="E2897" s="179" t="s">
        <v>391</v>
      </c>
      <c r="F2897" s="179" t="s">
        <v>4570</v>
      </c>
      <c r="G2897" s="177"/>
      <c r="H2897" s="177"/>
      <c r="I2897" s="180"/>
      <c r="J2897" s="181">
        <f>BK2897</f>
        <v>0</v>
      </c>
      <c r="K2897" s="177"/>
      <c r="L2897" s="182"/>
      <c r="M2897" s="183"/>
      <c r="N2897" s="184"/>
      <c r="O2897" s="184"/>
      <c r="P2897" s="185">
        <f>P2898+P2899+P3125+P3128+P3129+P3256+P3263+P3266+P3269+P3280+P3287+P3294</f>
        <v>0</v>
      </c>
      <c r="Q2897" s="184"/>
      <c r="R2897" s="185">
        <f>R2898+R2899+R3125+R3128+R3129+R3256+R3263+R3266+R3269+R3280+R3287+R3294</f>
        <v>0</v>
      </c>
      <c r="S2897" s="184"/>
      <c r="T2897" s="186">
        <f>T2898+T2899+T3125+T3128+T3129+T3256+T3263+T3266+T3269+T3280+T3287+T3294</f>
        <v>0</v>
      </c>
      <c r="AR2897" s="187" t="s">
        <v>138</v>
      </c>
      <c r="AT2897" s="188" t="s">
        <v>69</v>
      </c>
      <c r="AU2897" s="188" t="s">
        <v>70</v>
      </c>
      <c r="AY2897" s="187" t="s">
        <v>126</v>
      </c>
      <c r="BK2897" s="189">
        <f>BK2898+BK2899+BK3125+BK3128+BK3129+BK3256+BK3263+BK3266+BK3269+BK3280+BK3287+BK3294</f>
        <v>0</v>
      </c>
    </row>
    <row r="2898" spans="2:65" s="10" customFormat="1" ht="19.899999999999999" customHeight="1">
      <c r="B2898" s="176"/>
      <c r="C2898" s="177"/>
      <c r="D2898" s="178" t="s">
        <v>69</v>
      </c>
      <c r="E2898" s="262" t="s">
        <v>4571</v>
      </c>
      <c r="F2898" s="262" t="s">
        <v>4572</v>
      </c>
      <c r="G2898" s="177"/>
      <c r="H2898" s="177"/>
      <c r="I2898" s="180"/>
      <c r="J2898" s="263">
        <f>BK2898</f>
        <v>0</v>
      </c>
      <c r="K2898" s="177"/>
      <c r="L2898" s="182"/>
      <c r="M2898" s="183"/>
      <c r="N2898" s="184"/>
      <c r="O2898" s="184"/>
      <c r="P2898" s="185">
        <v>0</v>
      </c>
      <c r="Q2898" s="184"/>
      <c r="R2898" s="185">
        <v>0</v>
      </c>
      <c r="S2898" s="184"/>
      <c r="T2898" s="186">
        <v>0</v>
      </c>
      <c r="AR2898" s="187" t="s">
        <v>138</v>
      </c>
      <c r="AT2898" s="188" t="s">
        <v>69</v>
      </c>
      <c r="AU2898" s="188" t="s">
        <v>78</v>
      </c>
      <c r="AY2898" s="187" t="s">
        <v>126</v>
      </c>
      <c r="BK2898" s="189">
        <v>0</v>
      </c>
    </row>
    <row r="2899" spans="2:65" s="10" customFormat="1" ht="19.899999999999999" customHeight="1">
      <c r="B2899" s="176"/>
      <c r="C2899" s="177"/>
      <c r="D2899" s="178" t="s">
        <v>69</v>
      </c>
      <c r="E2899" s="262" t="s">
        <v>988</v>
      </c>
      <c r="F2899" s="262" t="s">
        <v>4573</v>
      </c>
      <c r="G2899" s="177"/>
      <c r="H2899" s="177"/>
      <c r="I2899" s="180"/>
      <c r="J2899" s="263">
        <f>BK2899</f>
        <v>0</v>
      </c>
      <c r="K2899" s="177"/>
      <c r="L2899" s="182"/>
      <c r="M2899" s="183"/>
      <c r="N2899" s="184"/>
      <c r="O2899" s="184"/>
      <c r="P2899" s="185">
        <f>P2900+P3017+P3070+P3083+P3110</f>
        <v>0</v>
      </c>
      <c r="Q2899" s="184"/>
      <c r="R2899" s="185">
        <f>R2900+R3017+R3070+R3083+R3110</f>
        <v>0</v>
      </c>
      <c r="S2899" s="184"/>
      <c r="T2899" s="186">
        <f>T2900+T3017+T3070+T3083+T3110</f>
        <v>0</v>
      </c>
      <c r="AR2899" s="187" t="s">
        <v>78</v>
      </c>
      <c r="AT2899" s="188" t="s">
        <v>69</v>
      </c>
      <c r="AU2899" s="188" t="s">
        <v>78</v>
      </c>
      <c r="AY2899" s="187" t="s">
        <v>126</v>
      </c>
      <c r="BK2899" s="189">
        <f>BK2900+BK3017+BK3070+BK3083+BK3110</f>
        <v>0</v>
      </c>
    </row>
    <row r="2900" spans="2:65" s="10" customFormat="1" ht="14.85" customHeight="1">
      <c r="B2900" s="176"/>
      <c r="C2900" s="177"/>
      <c r="D2900" s="190" t="s">
        <v>69</v>
      </c>
      <c r="E2900" s="191" t="s">
        <v>2533</v>
      </c>
      <c r="F2900" s="191" t="s">
        <v>4575</v>
      </c>
      <c r="G2900" s="177"/>
      <c r="H2900" s="177"/>
      <c r="I2900" s="180"/>
      <c r="J2900" s="192">
        <f>BK2900</f>
        <v>0</v>
      </c>
      <c r="K2900" s="177"/>
      <c r="L2900" s="182"/>
      <c r="M2900" s="183"/>
      <c r="N2900" s="184"/>
      <c r="O2900" s="184"/>
      <c r="P2900" s="185">
        <f>SUM(P2901:P3016)</f>
        <v>0</v>
      </c>
      <c r="Q2900" s="184"/>
      <c r="R2900" s="185">
        <f>SUM(R2901:R3016)</f>
        <v>0</v>
      </c>
      <c r="S2900" s="184"/>
      <c r="T2900" s="186">
        <f>SUM(T2901:T3016)</f>
        <v>0</v>
      </c>
      <c r="AR2900" s="187" t="s">
        <v>78</v>
      </c>
      <c r="AT2900" s="188" t="s">
        <v>69</v>
      </c>
      <c r="AU2900" s="188" t="s">
        <v>134</v>
      </c>
      <c r="AY2900" s="187" t="s">
        <v>126</v>
      </c>
      <c r="BK2900" s="189">
        <f>SUM(BK2901:BK3016)</f>
        <v>0</v>
      </c>
    </row>
    <row r="2901" spans="2:65" s="1" customFormat="1" ht="22.5" customHeight="1">
      <c r="B2901" s="41"/>
      <c r="C2901" s="193" t="s">
        <v>3699</v>
      </c>
      <c r="D2901" s="193" t="s">
        <v>129</v>
      </c>
      <c r="E2901" s="194" t="s">
        <v>4577</v>
      </c>
      <c r="F2901" s="195" t="s">
        <v>8265</v>
      </c>
      <c r="G2901" s="196" t="s">
        <v>169</v>
      </c>
      <c r="H2901" s="197">
        <v>5</v>
      </c>
      <c r="I2901" s="198"/>
      <c r="J2901" s="199">
        <f>ROUND(I2901*H2901,2)</f>
        <v>0</v>
      </c>
      <c r="K2901" s="195" t="s">
        <v>21</v>
      </c>
      <c r="L2901" s="61"/>
      <c r="M2901" s="200" t="s">
        <v>21</v>
      </c>
      <c r="N2901" s="201" t="s">
        <v>42</v>
      </c>
      <c r="O2901" s="42"/>
      <c r="P2901" s="202">
        <f>O2901*H2901</f>
        <v>0</v>
      </c>
      <c r="Q2901" s="202">
        <v>0</v>
      </c>
      <c r="R2901" s="202">
        <f>Q2901*H2901</f>
        <v>0</v>
      </c>
      <c r="S2901" s="202">
        <v>0</v>
      </c>
      <c r="T2901" s="203">
        <f>S2901*H2901</f>
        <v>0</v>
      </c>
      <c r="AR2901" s="24" t="s">
        <v>133</v>
      </c>
      <c r="AT2901" s="24" t="s">
        <v>129</v>
      </c>
      <c r="AU2901" s="24" t="s">
        <v>138</v>
      </c>
      <c r="AY2901" s="24" t="s">
        <v>126</v>
      </c>
      <c r="BE2901" s="204">
        <f>IF(N2901="základní",J2901,0)</f>
        <v>0</v>
      </c>
      <c r="BF2901" s="204">
        <f>IF(N2901="snížená",J2901,0)</f>
        <v>0</v>
      </c>
      <c r="BG2901" s="204">
        <f>IF(N2901="zákl. přenesená",J2901,0)</f>
        <v>0</v>
      </c>
      <c r="BH2901" s="204">
        <f>IF(N2901="sníž. přenesená",J2901,0)</f>
        <v>0</v>
      </c>
      <c r="BI2901" s="204">
        <f>IF(N2901="nulová",J2901,0)</f>
        <v>0</v>
      </c>
      <c r="BJ2901" s="24" t="s">
        <v>134</v>
      </c>
      <c r="BK2901" s="204">
        <f>ROUND(I2901*H2901,2)</f>
        <v>0</v>
      </c>
      <c r="BL2901" s="24" t="s">
        <v>133</v>
      </c>
      <c r="BM2901" s="24" t="s">
        <v>3702</v>
      </c>
    </row>
    <row r="2902" spans="2:65" s="1" customFormat="1" ht="13.5">
      <c r="B2902" s="41"/>
      <c r="C2902" s="63"/>
      <c r="D2902" s="205" t="s">
        <v>135</v>
      </c>
      <c r="E2902" s="63"/>
      <c r="F2902" s="206" t="s">
        <v>8265</v>
      </c>
      <c r="G2902" s="63"/>
      <c r="H2902" s="63"/>
      <c r="I2902" s="163"/>
      <c r="J2902" s="63"/>
      <c r="K2902" s="63"/>
      <c r="L2902" s="61"/>
      <c r="M2902" s="207"/>
      <c r="N2902" s="42"/>
      <c r="O2902" s="42"/>
      <c r="P2902" s="42"/>
      <c r="Q2902" s="42"/>
      <c r="R2902" s="42"/>
      <c r="S2902" s="42"/>
      <c r="T2902" s="78"/>
      <c r="AT2902" s="24" t="s">
        <v>135</v>
      </c>
      <c r="AU2902" s="24" t="s">
        <v>138</v>
      </c>
    </row>
    <row r="2903" spans="2:65" s="1" customFormat="1" ht="22.5" customHeight="1">
      <c r="B2903" s="41"/>
      <c r="C2903" s="193" t="s">
        <v>2066</v>
      </c>
      <c r="D2903" s="193" t="s">
        <v>129</v>
      </c>
      <c r="E2903" s="194" t="s">
        <v>4581</v>
      </c>
      <c r="F2903" s="195" t="s">
        <v>8266</v>
      </c>
      <c r="G2903" s="196" t="s">
        <v>169</v>
      </c>
      <c r="H2903" s="197">
        <v>15</v>
      </c>
      <c r="I2903" s="198"/>
      <c r="J2903" s="199">
        <f>ROUND(I2903*H2903,2)</f>
        <v>0</v>
      </c>
      <c r="K2903" s="195" t="s">
        <v>21</v>
      </c>
      <c r="L2903" s="61"/>
      <c r="M2903" s="200" t="s">
        <v>21</v>
      </c>
      <c r="N2903" s="201" t="s">
        <v>42</v>
      </c>
      <c r="O2903" s="42"/>
      <c r="P2903" s="202">
        <f>O2903*H2903</f>
        <v>0</v>
      </c>
      <c r="Q2903" s="202">
        <v>0</v>
      </c>
      <c r="R2903" s="202">
        <f>Q2903*H2903</f>
        <v>0</v>
      </c>
      <c r="S2903" s="202">
        <v>0</v>
      </c>
      <c r="T2903" s="203">
        <f>S2903*H2903</f>
        <v>0</v>
      </c>
      <c r="AR2903" s="24" t="s">
        <v>133</v>
      </c>
      <c r="AT2903" s="24" t="s">
        <v>129</v>
      </c>
      <c r="AU2903" s="24" t="s">
        <v>138</v>
      </c>
      <c r="AY2903" s="24" t="s">
        <v>126</v>
      </c>
      <c r="BE2903" s="204">
        <f>IF(N2903="základní",J2903,0)</f>
        <v>0</v>
      </c>
      <c r="BF2903" s="204">
        <f>IF(N2903="snížená",J2903,0)</f>
        <v>0</v>
      </c>
      <c r="BG2903" s="204">
        <f>IF(N2903="zákl. přenesená",J2903,0)</f>
        <v>0</v>
      </c>
      <c r="BH2903" s="204">
        <f>IF(N2903="sníž. přenesená",J2903,0)</f>
        <v>0</v>
      </c>
      <c r="BI2903" s="204">
        <f>IF(N2903="nulová",J2903,0)</f>
        <v>0</v>
      </c>
      <c r="BJ2903" s="24" t="s">
        <v>134</v>
      </c>
      <c r="BK2903" s="204">
        <f>ROUND(I2903*H2903,2)</f>
        <v>0</v>
      </c>
      <c r="BL2903" s="24" t="s">
        <v>133</v>
      </c>
      <c r="BM2903" s="24" t="s">
        <v>3705</v>
      </c>
    </row>
    <row r="2904" spans="2:65" s="1" customFormat="1" ht="13.5">
      <c r="B2904" s="41"/>
      <c r="C2904" s="63"/>
      <c r="D2904" s="205" t="s">
        <v>135</v>
      </c>
      <c r="E2904" s="63"/>
      <c r="F2904" s="206" t="s">
        <v>8266</v>
      </c>
      <c r="G2904" s="63"/>
      <c r="H2904" s="63"/>
      <c r="I2904" s="163"/>
      <c r="J2904" s="63"/>
      <c r="K2904" s="63"/>
      <c r="L2904" s="61"/>
      <c r="M2904" s="207"/>
      <c r="N2904" s="42"/>
      <c r="O2904" s="42"/>
      <c r="P2904" s="42"/>
      <c r="Q2904" s="42"/>
      <c r="R2904" s="42"/>
      <c r="S2904" s="42"/>
      <c r="T2904" s="78"/>
      <c r="AT2904" s="24" t="s">
        <v>135</v>
      </c>
      <c r="AU2904" s="24" t="s">
        <v>138</v>
      </c>
    </row>
    <row r="2905" spans="2:65" s="1" customFormat="1" ht="22.5" customHeight="1">
      <c r="B2905" s="41"/>
      <c r="C2905" s="193" t="s">
        <v>3706</v>
      </c>
      <c r="D2905" s="193" t="s">
        <v>129</v>
      </c>
      <c r="E2905" s="194" t="s">
        <v>4585</v>
      </c>
      <c r="F2905" s="195" t="s">
        <v>8267</v>
      </c>
      <c r="G2905" s="196" t="s">
        <v>169</v>
      </c>
      <c r="H2905" s="197">
        <v>4</v>
      </c>
      <c r="I2905" s="198"/>
      <c r="J2905" s="199">
        <f>ROUND(I2905*H2905,2)</f>
        <v>0</v>
      </c>
      <c r="K2905" s="195" t="s">
        <v>21</v>
      </c>
      <c r="L2905" s="61"/>
      <c r="M2905" s="200" t="s">
        <v>21</v>
      </c>
      <c r="N2905" s="201" t="s">
        <v>42</v>
      </c>
      <c r="O2905" s="42"/>
      <c r="P2905" s="202">
        <f>O2905*H2905</f>
        <v>0</v>
      </c>
      <c r="Q2905" s="202">
        <v>0</v>
      </c>
      <c r="R2905" s="202">
        <f>Q2905*H2905</f>
        <v>0</v>
      </c>
      <c r="S2905" s="202">
        <v>0</v>
      </c>
      <c r="T2905" s="203">
        <f>S2905*H2905</f>
        <v>0</v>
      </c>
      <c r="AR2905" s="24" t="s">
        <v>133</v>
      </c>
      <c r="AT2905" s="24" t="s">
        <v>129</v>
      </c>
      <c r="AU2905" s="24" t="s">
        <v>138</v>
      </c>
      <c r="AY2905" s="24" t="s">
        <v>126</v>
      </c>
      <c r="BE2905" s="204">
        <f>IF(N2905="základní",J2905,0)</f>
        <v>0</v>
      </c>
      <c r="BF2905" s="204">
        <f>IF(N2905="snížená",J2905,0)</f>
        <v>0</v>
      </c>
      <c r="BG2905" s="204">
        <f>IF(N2905="zákl. přenesená",J2905,0)</f>
        <v>0</v>
      </c>
      <c r="BH2905" s="204">
        <f>IF(N2905="sníž. přenesená",J2905,0)</f>
        <v>0</v>
      </c>
      <c r="BI2905" s="204">
        <f>IF(N2905="nulová",J2905,0)</f>
        <v>0</v>
      </c>
      <c r="BJ2905" s="24" t="s">
        <v>134</v>
      </c>
      <c r="BK2905" s="204">
        <f>ROUND(I2905*H2905,2)</f>
        <v>0</v>
      </c>
      <c r="BL2905" s="24" t="s">
        <v>133</v>
      </c>
      <c r="BM2905" s="24" t="s">
        <v>3709</v>
      </c>
    </row>
    <row r="2906" spans="2:65" s="1" customFormat="1" ht="13.5">
      <c r="B2906" s="41"/>
      <c r="C2906" s="63"/>
      <c r="D2906" s="205" t="s">
        <v>135</v>
      </c>
      <c r="E2906" s="63"/>
      <c r="F2906" s="206" t="s">
        <v>8267</v>
      </c>
      <c r="G2906" s="63"/>
      <c r="H2906" s="63"/>
      <c r="I2906" s="163"/>
      <c r="J2906" s="63"/>
      <c r="K2906" s="63"/>
      <c r="L2906" s="61"/>
      <c r="M2906" s="207"/>
      <c r="N2906" s="42"/>
      <c r="O2906" s="42"/>
      <c r="P2906" s="42"/>
      <c r="Q2906" s="42"/>
      <c r="R2906" s="42"/>
      <c r="S2906" s="42"/>
      <c r="T2906" s="78"/>
      <c r="AT2906" s="24" t="s">
        <v>135</v>
      </c>
      <c r="AU2906" s="24" t="s">
        <v>138</v>
      </c>
    </row>
    <row r="2907" spans="2:65" s="1" customFormat="1" ht="22.5" customHeight="1">
      <c r="B2907" s="41"/>
      <c r="C2907" s="193" t="s">
        <v>2069</v>
      </c>
      <c r="D2907" s="193" t="s">
        <v>129</v>
      </c>
      <c r="E2907" s="194" t="s">
        <v>4588</v>
      </c>
      <c r="F2907" s="195" t="s">
        <v>8268</v>
      </c>
      <c r="G2907" s="196" t="s">
        <v>169</v>
      </c>
      <c r="H2907" s="197">
        <v>42</v>
      </c>
      <c r="I2907" s="198"/>
      <c r="J2907" s="199">
        <f>ROUND(I2907*H2907,2)</f>
        <v>0</v>
      </c>
      <c r="K2907" s="195" t="s">
        <v>21</v>
      </c>
      <c r="L2907" s="61"/>
      <c r="M2907" s="200" t="s">
        <v>21</v>
      </c>
      <c r="N2907" s="201" t="s">
        <v>42</v>
      </c>
      <c r="O2907" s="42"/>
      <c r="P2907" s="202">
        <f>O2907*H2907</f>
        <v>0</v>
      </c>
      <c r="Q2907" s="202">
        <v>0</v>
      </c>
      <c r="R2907" s="202">
        <f>Q2907*H2907</f>
        <v>0</v>
      </c>
      <c r="S2907" s="202">
        <v>0</v>
      </c>
      <c r="T2907" s="203">
        <f>S2907*H2907</f>
        <v>0</v>
      </c>
      <c r="AR2907" s="24" t="s">
        <v>133</v>
      </c>
      <c r="AT2907" s="24" t="s">
        <v>129</v>
      </c>
      <c r="AU2907" s="24" t="s">
        <v>138</v>
      </c>
      <c r="AY2907" s="24" t="s">
        <v>126</v>
      </c>
      <c r="BE2907" s="204">
        <f>IF(N2907="základní",J2907,0)</f>
        <v>0</v>
      </c>
      <c r="BF2907" s="204">
        <f>IF(N2907="snížená",J2907,0)</f>
        <v>0</v>
      </c>
      <c r="BG2907" s="204">
        <f>IF(N2907="zákl. přenesená",J2907,0)</f>
        <v>0</v>
      </c>
      <c r="BH2907" s="204">
        <f>IF(N2907="sníž. přenesená",J2907,0)</f>
        <v>0</v>
      </c>
      <c r="BI2907" s="204">
        <f>IF(N2907="nulová",J2907,0)</f>
        <v>0</v>
      </c>
      <c r="BJ2907" s="24" t="s">
        <v>134</v>
      </c>
      <c r="BK2907" s="204">
        <f>ROUND(I2907*H2907,2)</f>
        <v>0</v>
      </c>
      <c r="BL2907" s="24" t="s">
        <v>133</v>
      </c>
      <c r="BM2907" s="24" t="s">
        <v>3715</v>
      </c>
    </row>
    <row r="2908" spans="2:65" s="1" customFormat="1" ht="13.5">
      <c r="B2908" s="41"/>
      <c r="C2908" s="63"/>
      <c r="D2908" s="205" t="s">
        <v>135</v>
      </c>
      <c r="E2908" s="63"/>
      <c r="F2908" s="206" t="s">
        <v>8269</v>
      </c>
      <c r="G2908" s="63"/>
      <c r="H2908" s="63"/>
      <c r="I2908" s="163"/>
      <c r="J2908" s="63"/>
      <c r="K2908" s="63"/>
      <c r="L2908" s="61"/>
      <c r="M2908" s="207"/>
      <c r="N2908" s="42"/>
      <c r="O2908" s="42"/>
      <c r="P2908" s="42"/>
      <c r="Q2908" s="42"/>
      <c r="R2908" s="42"/>
      <c r="S2908" s="42"/>
      <c r="T2908" s="78"/>
      <c r="AT2908" s="24" t="s">
        <v>135</v>
      </c>
      <c r="AU2908" s="24" t="s">
        <v>138</v>
      </c>
    </row>
    <row r="2909" spans="2:65" s="1" customFormat="1" ht="22.5" customHeight="1">
      <c r="B2909" s="41"/>
      <c r="C2909" s="193" t="s">
        <v>3722</v>
      </c>
      <c r="D2909" s="193" t="s">
        <v>129</v>
      </c>
      <c r="E2909" s="194" t="s">
        <v>4592</v>
      </c>
      <c r="F2909" s="195" t="s">
        <v>4596</v>
      </c>
      <c r="G2909" s="196" t="s">
        <v>489</v>
      </c>
      <c r="H2909" s="197">
        <v>3</v>
      </c>
      <c r="I2909" s="198"/>
      <c r="J2909" s="199">
        <f>ROUND(I2909*H2909,2)</f>
        <v>0</v>
      </c>
      <c r="K2909" s="195" t="s">
        <v>21</v>
      </c>
      <c r="L2909" s="61"/>
      <c r="M2909" s="200" t="s">
        <v>21</v>
      </c>
      <c r="N2909" s="201" t="s">
        <v>42</v>
      </c>
      <c r="O2909" s="42"/>
      <c r="P2909" s="202">
        <f>O2909*H2909</f>
        <v>0</v>
      </c>
      <c r="Q2909" s="202">
        <v>0</v>
      </c>
      <c r="R2909" s="202">
        <f>Q2909*H2909</f>
        <v>0</v>
      </c>
      <c r="S2909" s="202">
        <v>0</v>
      </c>
      <c r="T2909" s="203">
        <f>S2909*H2909</f>
        <v>0</v>
      </c>
      <c r="AR2909" s="24" t="s">
        <v>133</v>
      </c>
      <c r="AT2909" s="24" t="s">
        <v>129</v>
      </c>
      <c r="AU2909" s="24" t="s">
        <v>138</v>
      </c>
      <c r="AY2909" s="24" t="s">
        <v>126</v>
      </c>
      <c r="BE2909" s="204">
        <f>IF(N2909="základní",J2909,0)</f>
        <v>0</v>
      </c>
      <c r="BF2909" s="204">
        <f>IF(N2909="snížená",J2909,0)</f>
        <v>0</v>
      </c>
      <c r="BG2909" s="204">
        <f>IF(N2909="zákl. přenesená",J2909,0)</f>
        <v>0</v>
      </c>
      <c r="BH2909" s="204">
        <f>IF(N2909="sníž. přenesená",J2909,0)</f>
        <v>0</v>
      </c>
      <c r="BI2909" s="204">
        <f>IF(N2909="nulová",J2909,0)</f>
        <v>0</v>
      </c>
      <c r="BJ2909" s="24" t="s">
        <v>134</v>
      </c>
      <c r="BK2909" s="204">
        <f>ROUND(I2909*H2909,2)</f>
        <v>0</v>
      </c>
      <c r="BL2909" s="24" t="s">
        <v>133</v>
      </c>
      <c r="BM2909" s="24" t="s">
        <v>3725</v>
      </c>
    </row>
    <row r="2910" spans="2:65" s="1" customFormat="1" ht="13.5">
      <c r="B2910" s="41"/>
      <c r="C2910" s="63"/>
      <c r="D2910" s="205" t="s">
        <v>135</v>
      </c>
      <c r="E2910" s="63"/>
      <c r="F2910" s="206" t="s">
        <v>4596</v>
      </c>
      <c r="G2910" s="63"/>
      <c r="H2910" s="63"/>
      <c r="I2910" s="163"/>
      <c r="J2910" s="63"/>
      <c r="K2910" s="63"/>
      <c r="L2910" s="61"/>
      <c r="M2910" s="207"/>
      <c r="N2910" s="42"/>
      <c r="O2910" s="42"/>
      <c r="P2910" s="42"/>
      <c r="Q2910" s="42"/>
      <c r="R2910" s="42"/>
      <c r="S2910" s="42"/>
      <c r="T2910" s="78"/>
      <c r="AT2910" s="24" t="s">
        <v>135</v>
      </c>
      <c r="AU2910" s="24" t="s">
        <v>138</v>
      </c>
    </row>
    <row r="2911" spans="2:65" s="1" customFormat="1" ht="22.5" customHeight="1">
      <c r="B2911" s="41"/>
      <c r="C2911" s="193" t="s">
        <v>2073</v>
      </c>
      <c r="D2911" s="193" t="s">
        <v>129</v>
      </c>
      <c r="E2911" s="194" t="s">
        <v>4595</v>
      </c>
      <c r="F2911" s="195" t="s">
        <v>4599</v>
      </c>
      <c r="G2911" s="196" t="s">
        <v>489</v>
      </c>
      <c r="H2911" s="197">
        <v>1</v>
      </c>
      <c r="I2911" s="198"/>
      <c r="J2911" s="199">
        <f>ROUND(I2911*H2911,2)</f>
        <v>0</v>
      </c>
      <c r="K2911" s="195" t="s">
        <v>21</v>
      </c>
      <c r="L2911" s="61"/>
      <c r="M2911" s="200" t="s">
        <v>21</v>
      </c>
      <c r="N2911" s="201" t="s">
        <v>42</v>
      </c>
      <c r="O2911" s="42"/>
      <c r="P2911" s="202">
        <f>O2911*H2911</f>
        <v>0</v>
      </c>
      <c r="Q2911" s="202">
        <v>0</v>
      </c>
      <c r="R2911" s="202">
        <f>Q2911*H2911</f>
        <v>0</v>
      </c>
      <c r="S2911" s="202">
        <v>0</v>
      </c>
      <c r="T2911" s="203">
        <f>S2911*H2911</f>
        <v>0</v>
      </c>
      <c r="AR2911" s="24" t="s">
        <v>133</v>
      </c>
      <c r="AT2911" s="24" t="s">
        <v>129</v>
      </c>
      <c r="AU2911" s="24" t="s">
        <v>138</v>
      </c>
      <c r="AY2911" s="24" t="s">
        <v>126</v>
      </c>
      <c r="BE2911" s="204">
        <f>IF(N2911="základní",J2911,0)</f>
        <v>0</v>
      </c>
      <c r="BF2911" s="204">
        <f>IF(N2911="snížená",J2911,0)</f>
        <v>0</v>
      </c>
      <c r="BG2911" s="204">
        <f>IF(N2911="zákl. přenesená",J2911,0)</f>
        <v>0</v>
      </c>
      <c r="BH2911" s="204">
        <f>IF(N2911="sníž. přenesená",J2911,0)</f>
        <v>0</v>
      </c>
      <c r="BI2911" s="204">
        <f>IF(N2911="nulová",J2911,0)</f>
        <v>0</v>
      </c>
      <c r="BJ2911" s="24" t="s">
        <v>134</v>
      </c>
      <c r="BK2911" s="204">
        <f>ROUND(I2911*H2911,2)</f>
        <v>0</v>
      </c>
      <c r="BL2911" s="24" t="s">
        <v>133</v>
      </c>
      <c r="BM2911" s="24" t="s">
        <v>3729</v>
      </c>
    </row>
    <row r="2912" spans="2:65" s="1" customFormat="1" ht="13.5">
      <c r="B2912" s="41"/>
      <c r="C2912" s="63"/>
      <c r="D2912" s="205" t="s">
        <v>135</v>
      </c>
      <c r="E2912" s="63"/>
      <c r="F2912" s="206" t="s">
        <v>4599</v>
      </c>
      <c r="G2912" s="63"/>
      <c r="H2912" s="63"/>
      <c r="I2912" s="163"/>
      <c r="J2912" s="63"/>
      <c r="K2912" s="63"/>
      <c r="L2912" s="61"/>
      <c r="M2912" s="207"/>
      <c r="N2912" s="42"/>
      <c r="O2912" s="42"/>
      <c r="P2912" s="42"/>
      <c r="Q2912" s="42"/>
      <c r="R2912" s="42"/>
      <c r="S2912" s="42"/>
      <c r="T2912" s="78"/>
      <c r="AT2912" s="24" t="s">
        <v>135</v>
      </c>
      <c r="AU2912" s="24" t="s">
        <v>138</v>
      </c>
    </row>
    <row r="2913" spans="2:65" s="1" customFormat="1" ht="22.5" customHeight="1">
      <c r="B2913" s="41"/>
      <c r="C2913" s="193" t="s">
        <v>3731</v>
      </c>
      <c r="D2913" s="193" t="s">
        <v>129</v>
      </c>
      <c r="E2913" s="194" t="s">
        <v>4598</v>
      </c>
      <c r="F2913" s="195" t="s">
        <v>4602</v>
      </c>
      <c r="G2913" s="196" t="s">
        <v>489</v>
      </c>
      <c r="H2913" s="197">
        <v>68</v>
      </c>
      <c r="I2913" s="198"/>
      <c r="J2913" s="199">
        <f>ROUND(I2913*H2913,2)</f>
        <v>0</v>
      </c>
      <c r="K2913" s="195" t="s">
        <v>21</v>
      </c>
      <c r="L2913" s="61"/>
      <c r="M2913" s="200" t="s">
        <v>21</v>
      </c>
      <c r="N2913" s="201" t="s">
        <v>42</v>
      </c>
      <c r="O2913" s="42"/>
      <c r="P2913" s="202">
        <f>O2913*H2913</f>
        <v>0</v>
      </c>
      <c r="Q2913" s="202">
        <v>0</v>
      </c>
      <c r="R2913" s="202">
        <f>Q2913*H2913</f>
        <v>0</v>
      </c>
      <c r="S2913" s="202">
        <v>0</v>
      </c>
      <c r="T2913" s="203">
        <f>S2913*H2913</f>
        <v>0</v>
      </c>
      <c r="AR2913" s="24" t="s">
        <v>133</v>
      </c>
      <c r="AT2913" s="24" t="s">
        <v>129</v>
      </c>
      <c r="AU2913" s="24" t="s">
        <v>138</v>
      </c>
      <c r="AY2913" s="24" t="s">
        <v>126</v>
      </c>
      <c r="BE2913" s="204">
        <f>IF(N2913="základní",J2913,0)</f>
        <v>0</v>
      </c>
      <c r="BF2913" s="204">
        <f>IF(N2913="snížená",J2913,0)</f>
        <v>0</v>
      </c>
      <c r="BG2913" s="204">
        <f>IF(N2913="zákl. přenesená",J2913,0)</f>
        <v>0</v>
      </c>
      <c r="BH2913" s="204">
        <f>IF(N2913="sníž. přenesená",J2913,0)</f>
        <v>0</v>
      </c>
      <c r="BI2913" s="204">
        <f>IF(N2913="nulová",J2913,0)</f>
        <v>0</v>
      </c>
      <c r="BJ2913" s="24" t="s">
        <v>134</v>
      </c>
      <c r="BK2913" s="204">
        <f>ROUND(I2913*H2913,2)</f>
        <v>0</v>
      </c>
      <c r="BL2913" s="24" t="s">
        <v>133</v>
      </c>
      <c r="BM2913" s="24" t="s">
        <v>3734</v>
      </c>
    </row>
    <row r="2914" spans="2:65" s="1" customFormat="1" ht="13.5">
      <c r="B2914" s="41"/>
      <c r="C2914" s="63"/>
      <c r="D2914" s="205" t="s">
        <v>135</v>
      </c>
      <c r="E2914" s="63"/>
      <c r="F2914" s="206" t="s">
        <v>4602</v>
      </c>
      <c r="G2914" s="63"/>
      <c r="H2914" s="63"/>
      <c r="I2914" s="163"/>
      <c r="J2914" s="63"/>
      <c r="K2914" s="63"/>
      <c r="L2914" s="61"/>
      <c r="M2914" s="207"/>
      <c r="N2914" s="42"/>
      <c r="O2914" s="42"/>
      <c r="P2914" s="42"/>
      <c r="Q2914" s="42"/>
      <c r="R2914" s="42"/>
      <c r="S2914" s="42"/>
      <c r="T2914" s="78"/>
      <c r="AT2914" s="24" t="s">
        <v>135</v>
      </c>
      <c r="AU2914" s="24" t="s">
        <v>138</v>
      </c>
    </row>
    <row r="2915" spans="2:65" s="1" customFormat="1" ht="22.5" customHeight="1">
      <c r="B2915" s="41"/>
      <c r="C2915" s="193" t="s">
        <v>2076</v>
      </c>
      <c r="D2915" s="193" t="s">
        <v>129</v>
      </c>
      <c r="E2915" s="194" t="s">
        <v>4601</v>
      </c>
      <c r="F2915" s="195" t="s">
        <v>4611</v>
      </c>
      <c r="G2915" s="196" t="s">
        <v>169</v>
      </c>
      <c r="H2915" s="197">
        <v>123</v>
      </c>
      <c r="I2915" s="198"/>
      <c r="J2915" s="199">
        <f>ROUND(I2915*H2915,2)</f>
        <v>0</v>
      </c>
      <c r="K2915" s="195" t="s">
        <v>21</v>
      </c>
      <c r="L2915" s="61"/>
      <c r="M2915" s="200" t="s">
        <v>21</v>
      </c>
      <c r="N2915" s="201" t="s">
        <v>42</v>
      </c>
      <c r="O2915" s="42"/>
      <c r="P2915" s="202">
        <f>O2915*H2915</f>
        <v>0</v>
      </c>
      <c r="Q2915" s="202">
        <v>0</v>
      </c>
      <c r="R2915" s="202">
        <f>Q2915*H2915</f>
        <v>0</v>
      </c>
      <c r="S2915" s="202">
        <v>0</v>
      </c>
      <c r="T2915" s="203">
        <f>S2915*H2915</f>
        <v>0</v>
      </c>
      <c r="AR2915" s="24" t="s">
        <v>133</v>
      </c>
      <c r="AT2915" s="24" t="s">
        <v>129</v>
      </c>
      <c r="AU2915" s="24" t="s">
        <v>138</v>
      </c>
      <c r="AY2915" s="24" t="s">
        <v>126</v>
      </c>
      <c r="BE2915" s="204">
        <f>IF(N2915="základní",J2915,0)</f>
        <v>0</v>
      </c>
      <c r="BF2915" s="204">
        <f>IF(N2915="snížená",J2915,0)</f>
        <v>0</v>
      </c>
      <c r="BG2915" s="204">
        <f>IF(N2915="zákl. přenesená",J2915,0)</f>
        <v>0</v>
      </c>
      <c r="BH2915" s="204">
        <f>IF(N2915="sníž. přenesená",J2915,0)</f>
        <v>0</v>
      </c>
      <c r="BI2915" s="204">
        <f>IF(N2915="nulová",J2915,0)</f>
        <v>0</v>
      </c>
      <c r="BJ2915" s="24" t="s">
        <v>134</v>
      </c>
      <c r="BK2915" s="204">
        <f>ROUND(I2915*H2915,2)</f>
        <v>0</v>
      </c>
      <c r="BL2915" s="24" t="s">
        <v>133</v>
      </c>
      <c r="BM2915" s="24" t="s">
        <v>3737</v>
      </c>
    </row>
    <row r="2916" spans="2:65" s="1" customFormat="1" ht="13.5">
      <c r="B2916" s="41"/>
      <c r="C2916" s="63"/>
      <c r="D2916" s="205" t="s">
        <v>135</v>
      </c>
      <c r="E2916" s="63"/>
      <c r="F2916" s="206" t="s">
        <v>4611</v>
      </c>
      <c r="G2916" s="63"/>
      <c r="H2916" s="63"/>
      <c r="I2916" s="163"/>
      <c r="J2916" s="63"/>
      <c r="K2916" s="63"/>
      <c r="L2916" s="61"/>
      <c r="M2916" s="207"/>
      <c r="N2916" s="42"/>
      <c r="O2916" s="42"/>
      <c r="P2916" s="42"/>
      <c r="Q2916" s="42"/>
      <c r="R2916" s="42"/>
      <c r="S2916" s="42"/>
      <c r="T2916" s="78"/>
      <c r="AT2916" s="24" t="s">
        <v>135</v>
      </c>
      <c r="AU2916" s="24" t="s">
        <v>138</v>
      </c>
    </row>
    <row r="2917" spans="2:65" s="1" customFormat="1" ht="22.5" customHeight="1">
      <c r="B2917" s="41"/>
      <c r="C2917" s="193" t="s">
        <v>3738</v>
      </c>
      <c r="D2917" s="193" t="s">
        <v>129</v>
      </c>
      <c r="E2917" s="194" t="s">
        <v>4604</v>
      </c>
      <c r="F2917" s="195" t="s">
        <v>4618</v>
      </c>
      <c r="G2917" s="196" t="s">
        <v>169</v>
      </c>
      <c r="H2917" s="197">
        <v>430</v>
      </c>
      <c r="I2917" s="198"/>
      <c r="J2917" s="199">
        <f>ROUND(I2917*H2917,2)</f>
        <v>0</v>
      </c>
      <c r="K2917" s="195" t="s">
        <v>21</v>
      </c>
      <c r="L2917" s="61"/>
      <c r="M2917" s="200" t="s">
        <v>21</v>
      </c>
      <c r="N2917" s="201" t="s">
        <v>42</v>
      </c>
      <c r="O2917" s="42"/>
      <c r="P2917" s="202">
        <f>O2917*H2917</f>
        <v>0</v>
      </c>
      <c r="Q2917" s="202">
        <v>0</v>
      </c>
      <c r="R2917" s="202">
        <f>Q2917*H2917</f>
        <v>0</v>
      </c>
      <c r="S2917" s="202">
        <v>0</v>
      </c>
      <c r="T2917" s="203">
        <f>S2917*H2917</f>
        <v>0</v>
      </c>
      <c r="AR2917" s="24" t="s">
        <v>133</v>
      </c>
      <c r="AT2917" s="24" t="s">
        <v>129</v>
      </c>
      <c r="AU2917" s="24" t="s">
        <v>138</v>
      </c>
      <c r="AY2917" s="24" t="s">
        <v>126</v>
      </c>
      <c r="BE2917" s="204">
        <f>IF(N2917="základní",J2917,0)</f>
        <v>0</v>
      </c>
      <c r="BF2917" s="204">
        <f>IF(N2917="snížená",J2917,0)</f>
        <v>0</v>
      </c>
      <c r="BG2917" s="204">
        <f>IF(N2917="zákl. přenesená",J2917,0)</f>
        <v>0</v>
      </c>
      <c r="BH2917" s="204">
        <f>IF(N2917="sníž. přenesená",J2917,0)</f>
        <v>0</v>
      </c>
      <c r="BI2917" s="204">
        <f>IF(N2917="nulová",J2917,0)</f>
        <v>0</v>
      </c>
      <c r="BJ2917" s="24" t="s">
        <v>134</v>
      </c>
      <c r="BK2917" s="204">
        <f>ROUND(I2917*H2917,2)</f>
        <v>0</v>
      </c>
      <c r="BL2917" s="24" t="s">
        <v>133</v>
      </c>
      <c r="BM2917" s="24" t="s">
        <v>3740</v>
      </c>
    </row>
    <row r="2918" spans="2:65" s="1" customFormat="1" ht="13.5">
      <c r="B2918" s="41"/>
      <c r="C2918" s="63"/>
      <c r="D2918" s="205" t="s">
        <v>135</v>
      </c>
      <c r="E2918" s="63"/>
      <c r="F2918" s="206" t="s">
        <v>4618</v>
      </c>
      <c r="G2918" s="63"/>
      <c r="H2918" s="63"/>
      <c r="I2918" s="163"/>
      <c r="J2918" s="63"/>
      <c r="K2918" s="63"/>
      <c r="L2918" s="61"/>
      <c r="M2918" s="207"/>
      <c r="N2918" s="42"/>
      <c r="O2918" s="42"/>
      <c r="P2918" s="42"/>
      <c r="Q2918" s="42"/>
      <c r="R2918" s="42"/>
      <c r="S2918" s="42"/>
      <c r="T2918" s="78"/>
      <c r="AT2918" s="24" t="s">
        <v>135</v>
      </c>
      <c r="AU2918" s="24" t="s">
        <v>138</v>
      </c>
    </row>
    <row r="2919" spans="2:65" s="1" customFormat="1" ht="22.5" customHeight="1">
      <c r="B2919" s="41"/>
      <c r="C2919" s="193" t="s">
        <v>2080</v>
      </c>
      <c r="D2919" s="193" t="s">
        <v>129</v>
      </c>
      <c r="E2919" s="194" t="s">
        <v>4607</v>
      </c>
      <c r="F2919" s="195" t="s">
        <v>4621</v>
      </c>
      <c r="G2919" s="196" t="s">
        <v>169</v>
      </c>
      <c r="H2919" s="197">
        <v>580</v>
      </c>
      <c r="I2919" s="198"/>
      <c r="J2919" s="199">
        <f>ROUND(I2919*H2919,2)</f>
        <v>0</v>
      </c>
      <c r="K2919" s="195" t="s">
        <v>21</v>
      </c>
      <c r="L2919" s="61"/>
      <c r="M2919" s="200" t="s">
        <v>21</v>
      </c>
      <c r="N2919" s="201" t="s">
        <v>42</v>
      </c>
      <c r="O2919" s="42"/>
      <c r="P2919" s="202">
        <f>O2919*H2919</f>
        <v>0</v>
      </c>
      <c r="Q2919" s="202">
        <v>0</v>
      </c>
      <c r="R2919" s="202">
        <f>Q2919*H2919</f>
        <v>0</v>
      </c>
      <c r="S2919" s="202">
        <v>0</v>
      </c>
      <c r="T2919" s="203">
        <f>S2919*H2919</f>
        <v>0</v>
      </c>
      <c r="AR2919" s="24" t="s">
        <v>133</v>
      </c>
      <c r="AT2919" s="24" t="s">
        <v>129</v>
      </c>
      <c r="AU2919" s="24" t="s">
        <v>138</v>
      </c>
      <c r="AY2919" s="24" t="s">
        <v>126</v>
      </c>
      <c r="BE2919" s="204">
        <f>IF(N2919="základní",J2919,0)</f>
        <v>0</v>
      </c>
      <c r="BF2919" s="204">
        <f>IF(N2919="snížená",J2919,0)</f>
        <v>0</v>
      </c>
      <c r="BG2919" s="204">
        <f>IF(N2919="zákl. přenesená",J2919,0)</f>
        <v>0</v>
      </c>
      <c r="BH2919" s="204">
        <f>IF(N2919="sníž. přenesená",J2919,0)</f>
        <v>0</v>
      </c>
      <c r="BI2919" s="204">
        <f>IF(N2919="nulová",J2919,0)</f>
        <v>0</v>
      </c>
      <c r="BJ2919" s="24" t="s">
        <v>134</v>
      </c>
      <c r="BK2919" s="204">
        <f>ROUND(I2919*H2919,2)</f>
        <v>0</v>
      </c>
      <c r="BL2919" s="24" t="s">
        <v>133</v>
      </c>
      <c r="BM2919" s="24" t="s">
        <v>3743</v>
      </c>
    </row>
    <row r="2920" spans="2:65" s="1" customFormat="1" ht="13.5">
      <c r="B2920" s="41"/>
      <c r="C2920" s="63"/>
      <c r="D2920" s="205" t="s">
        <v>135</v>
      </c>
      <c r="E2920" s="63"/>
      <c r="F2920" s="206" t="s">
        <v>4621</v>
      </c>
      <c r="G2920" s="63"/>
      <c r="H2920" s="63"/>
      <c r="I2920" s="163"/>
      <c r="J2920" s="63"/>
      <c r="K2920" s="63"/>
      <c r="L2920" s="61"/>
      <c r="M2920" s="207"/>
      <c r="N2920" s="42"/>
      <c r="O2920" s="42"/>
      <c r="P2920" s="42"/>
      <c r="Q2920" s="42"/>
      <c r="R2920" s="42"/>
      <c r="S2920" s="42"/>
      <c r="T2920" s="78"/>
      <c r="AT2920" s="24" t="s">
        <v>135</v>
      </c>
      <c r="AU2920" s="24" t="s">
        <v>138</v>
      </c>
    </row>
    <row r="2921" spans="2:65" s="1" customFormat="1" ht="22.5" customHeight="1">
      <c r="B2921" s="41"/>
      <c r="C2921" s="193" t="s">
        <v>3744</v>
      </c>
      <c r="D2921" s="193" t="s">
        <v>129</v>
      </c>
      <c r="E2921" s="194" t="s">
        <v>4610</v>
      </c>
      <c r="F2921" s="195" t="s">
        <v>5726</v>
      </c>
      <c r="G2921" s="196" t="s">
        <v>169</v>
      </c>
      <c r="H2921" s="197">
        <v>20</v>
      </c>
      <c r="I2921" s="198"/>
      <c r="J2921" s="199">
        <f>ROUND(I2921*H2921,2)</f>
        <v>0</v>
      </c>
      <c r="K2921" s="195" t="s">
        <v>21</v>
      </c>
      <c r="L2921" s="61"/>
      <c r="M2921" s="200" t="s">
        <v>21</v>
      </c>
      <c r="N2921" s="201" t="s">
        <v>42</v>
      </c>
      <c r="O2921" s="42"/>
      <c r="P2921" s="202">
        <f>O2921*H2921</f>
        <v>0</v>
      </c>
      <c r="Q2921" s="202">
        <v>0</v>
      </c>
      <c r="R2921" s="202">
        <f>Q2921*H2921</f>
        <v>0</v>
      </c>
      <c r="S2921" s="202">
        <v>0</v>
      </c>
      <c r="T2921" s="203">
        <f>S2921*H2921</f>
        <v>0</v>
      </c>
      <c r="AR2921" s="24" t="s">
        <v>133</v>
      </c>
      <c r="AT2921" s="24" t="s">
        <v>129</v>
      </c>
      <c r="AU2921" s="24" t="s">
        <v>138</v>
      </c>
      <c r="AY2921" s="24" t="s">
        <v>126</v>
      </c>
      <c r="BE2921" s="204">
        <f>IF(N2921="základní",J2921,0)</f>
        <v>0</v>
      </c>
      <c r="BF2921" s="204">
        <f>IF(N2921="snížená",J2921,0)</f>
        <v>0</v>
      </c>
      <c r="BG2921" s="204">
        <f>IF(N2921="zákl. přenesená",J2921,0)</f>
        <v>0</v>
      </c>
      <c r="BH2921" s="204">
        <f>IF(N2921="sníž. přenesená",J2921,0)</f>
        <v>0</v>
      </c>
      <c r="BI2921" s="204">
        <f>IF(N2921="nulová",J2921,0)</f>
        <v>0</v>
      </c>
      <c r="BJ2921" s="24" t="s">
        <v>134</v>
      </c>
      <c r="BK2921" s="204">
        <f>ROUND(I2921*H2921,2)</f>
        <v>0</v>
      </c>
      <c r="BL2921" s="24" t="s">
        <v>133</v>
      </c>
      <c r="BM2921" s="24" t="s">
        <v>3747</v>
      </c>
    </row>
    <row r="2922" spans="2:65" s="1" customFormat="1" ht="13.5">
      <c r="B2922" s="41"/>
      <c r="C2922" s="63"/>
      <c r="D2922" s="205" t="s">
        <v>135</v>
      </c>
      <c r="E2922" s="63"/>
      <c r="F2922" s="206" t="s">
        <v>5726</v>
      </c>
      <c r="G2922" s="63"/>
      <c r="H2922" s="63"/>
      <c r="I2922" s="163"/>
      <c r="J2922" s="63"/>
      <c r="K2922" s="63"/>
      <c r="L2922" s="61"/>
      <c r="M2922" s="207"/>
      <c r="N2922" s="42"/>
      <c r="O2922" s="42"/>
      <c r="P2922" s="42"/>
      <c r="Q2922" s="42"/>
      <c r="R2922" s="42"/>
      <c r="S2922" s="42"/>
      <c r="T2922" s="78"/>
      <c r="AT2922" s="24" t="s">
        <v>135</v>
      </c>
      <c r="AU2922" s="24" t="s">
        <v>138</v>
      </c>
    </row>
    <row r="2923" spans="2:65" s="1" customFormat="1" ht="22.5" customHeight="1">
      <c r="B2923" s="41"/>
      <c r="C2923" s="193" t="s">
        <v>2082</v>
      </c>
      <c r="D2923" s="193" t="s">
        <v>129</v>
      </c>
      <c r="E2923" s="194" t="s">
        <v>4613</v>
      </c>
      <c r="F2923" s="195" t="s">
        <v>4631</v>
      </c>
      <c r="G2923" s="196" t="s">
        <v>169</v>
      </c>
      <c r="H2923" s="197">
        <v>90</v>
      </c>
      <c r="I2923" s="198"/>
      <c r="J2923" s="199">
        <f>ROUND(I2923*H2923,2)</f>
        <v>0</v>
      </c>
      <c r="K2923" s="195" t="s">
        <v>21</v>
      </c>
      <c r="L2923" s="61"/>
      <c r="M2923" s="200" t="s">
        <v>21</v>
      </c>
      <c r="N2923" s="201" t="s">
        <v>42</v>
      </c>
      <c r="O2923" s="42"/>
      <c r="P2923" s="202">
        <f>O2923*H2923</f>
        <v>0</v>
      </c>
      <c r="Q2923" s="202">
        <v>0</v>
      </c>
      <c r="R2923" s="202">
        <f>Q2923*H2923</f>
        <v>0</v>
      </c>
      <c r="S2923" s="202">
        <v>0</v>
      </c>
      <c r="T2923" s="203">
        <f>S2923*H2923</f>
        <v>0</v>
      </c>
      <c r="AR2923" s="24" t="s">
        <v>133</v>
      </c>
      <c r="AT2923" s="24" t="s">
        <v>129</v>
      </c>
      <c r="AU2923" s="24" t="s">
        <v>138</v>
      </c>
      <c r="AY2923" s="24" t="s">
        <v>126</v>
      </c>
      <c r="BE2923" s="204">
        <f>IF(N2923="základní",J2923,0)</f>
        <v>0</v>
      </c>
      <c r="BF2923" s="204">
        <f>IF(N2923="snížená",J2923,0)</f>
        <v>0</v>
      </c>
      <c r="BG2923" s="204">
        <f>IF(N2923="zákl. přenesená",J2923,0)</f>
        <v>0</v>
      </c>
      <c r="BH2923" s="204">
        <f>IF(N2923="sníž. přenesená",J2923,0)</f>
        <v>0</v>
      </c>
      <c r="BI2923" s="204">
        <f>IF(N2923="nulová",J2923,0)</f>
        <v>0</v>
      </c>
      <c r="BJ2923" s="24" t="s">
        <v>134</v>
      </c>
      <c r="BK2923" s="204">
        <f>ROUND(I2923*H2923,2)</f>
        <v>0</v>
      </c>
      <c r="BL2923" s="24" t="s">
        <v>133</v>
      </c>
      <c r="BM2923" s="24" t="s">
        <v>3750</v>
      </c>
    </row>
    <row r="2924" spans="2:65" s="1" customFormat="1" ht="13.5">
      <c r="B2924" s="41"/>
      <c r="C2924" s="63"/>
      <c r="D2924" s="205" t="s">
        <v>135</v>
      </c>
      <c r="E2924" s="63"/>
      <c r="F2924" s="206" t="s">
        <v>4631</v>
      </c>
      <c r="G2924" s="63"/>
      <c r="H2924" s="63"/>
      <c r="I2924" s="163"/>
      <c r="J2924" s="63"/>
      <c r="K2924" s="63"/>
      <c r="L2924" s="61"/>
      <c r="M2924" s="207"/>
      <c r="N2924" s="42"/>
      <c r="O2924" s="42"/>
      <c r="P2924" s="42"/>
      <c r="Q2924" s="42"/>
      <c r="R2924" s="42"/>
      <c r="S2924" s="42"/>
      <c r="T2924" s="78"/>
      <c r="AT2924" s="24" t="s">
        <v>135</v>
      </c>
      <c r="AU2924" s="24" t="s">
        <v>138</v>
      </c>
    </row>
    <row r="2925" spans="2:65" s="1" customFormat="1" ht="22.5" customHeight="1">
      <c r="B2925" s="41"/>
      <c r="C2925" s="193" t="s">
        <v>3751</v>
      </c>
      <c r="D2925" s="193" t="s">
        <v>129</v>
      </c>
      <c r="E2925" s="194" t="s">
        <v>4617</v>
      </c>
      <c r="F2925" s="195" t="s">
        <v>8270</v>
      </c>
      <c r="G2925" s="196" t="s">
        <v>169</v>
      </c>
      <c r="H2925" s="197">
        <v>120</v>
      </c>
      <c r="I2925" s="198"/>
      <c r="J2925" s="199">
        <f>ROUND(I2925*H2925,2)</f>
        <v>0</v>
      </c>
      <c r="K2925" s="195" t="s">
        <v>21</v>
      </c>
      <c r="L2925" s="61"/>
      <c r="M2925" s="200" t="s">
        <v>21</v>
      </c>
      <c r="N2925" s="201" t="s">
        <v>42</v>
      </c>
      <c r="O2925" s="42"/>
      <c r="P2925" s="202">
        <f>O2925*H2925</f>
        <v>0</v>
      </c>
      <c r="Q2925" s="202">
        <v>0</v>
      </c>
      <c r="R2925" s="202">
        <f>Q2925*H2925</f>
        <v>0</v>
      </c>
      <c r="S2925" s="202">
        <v>0</v>
      </c>
      <c r="T2925" s="203">
        <f>S2925*H2925</f>
        <v>0</v>
      </c>
      <c r="AR2925" s="24" t="s">
        <v>133</v>
      </c>
      <c r="AT2925" s="24" t="s">
        <v>129</v>
      </c>
      <c r="AU2925" s="24" t="s">
        <v>138</v>
      </c>
      <c r="AY2925" s="24" t="s">
        <v>126</v>
      </c>
      <c r="BE2925" s="204">
        <f>IF(N2925="základní",J2925,0)</f>
        <v>0</v>
      </c>
      <c r="BF2925" s="204">
        <f>IF(N2925="snížená",J2925,0)</f>
        <v>0</v>
      </c>
      <c r="BG2925" s="204">
        <f>IF(N2925="zákl. přenesená",J2925,0)</f>
        <v>0</v>
      </c>
      <c r="BH2925" s="204">
        <f>IF(N2925="sníž. přenesená",J2925,0)</f>
        <v>0</v>
      </c>
      <c r="BI2925" s="204">
        <f>IF(N2925="nulová",J2925,0)</f>
        <v>0</v>
      </c>
      <c r="BJ2925" s="24" t="s">
        <v>134</v>
      </c>
      <c r="BK2925" s="204">
        <f>ROUND(I2925*H2925,2)</f>
        <v>0</v>
      </c>
      <c r="BL2925" s="24" t="s">
        <v>133</v>
      </c>
      <c r="BM2925" s="24" t="s">
        <v>3754</v>
      </c>
    </row>
    <row r="2926" spans="2:65" s="1" customFormat="1" ht="13.5">
      <c r="B2926" s="41"/>
      <c r="C2926" s="63"/>
      <c r="D2926" s="205" t="s">
        <v>135</v>
      </c>
      <c r="E2926" s="63"/>
      <c r="F2926" s="206" t="s">
        <v>8270</v>
      </c>
      <c r="G2926" s="63"/>
      <c r="H2926" s="63"/>
      <c r="I2926" s="163"/>
      <c r="J2926" s="63"/>
      <c r="K2926" s="63"/>
      <c r="L2926" s="61"/>
      <c r="M2926" s="207"/>
      <c r="N2926" s="42"/>
      <c r="O2926" s="42"/>
      <c r="P2926" s="42"/>
      <c r="Q2926" s="42"/>
      <c r="R2926" s="42"/>
      <c r="S2926" s="42"/>
      <c r="T2926" s="78"/>
      <c r="AT2926" s="24" t="s">
        <v>135</v>
      </c>
      <c r="AU2926" s="24" t="s">
        <v>138</v>
      </c>
    </row>
    <row r="2927" spans="2:65" s="1" customFormat="1" ht="22.5" customHeight="1">
      <c r="B2927" s="41"/>
      <c r="C2927" s="193" t="s">
        <v>2086</v>
      </c>
      <c r="D2927" s="193" t="s">
        <v>129</v>
      </c>
      <c r="E2927" s="194" t="s">
        <v>4620</v>
      </c>
      <c r="F2927" s="195" t="s">
        <v>4637</v>
      </c>
      <c r="G2927" s="196" t="s">
        <v>169</v>
      </c>
      <c r="H2927" s="197">
        <v>32</v>
      </c>
      <c r="I2927" s="198"/>
      <c r="J2927" s="199">
        <f>ROUND(I2927*H2927,2)</f>
        <v>0</v>
      </c>
      <c r="K2927" s="195" t="s">
        <v>21</v>
      </c>
      <c r="L2927" s="61"/>
      <c r="M2927" s="200" t="s">
        <v>21</v>
      </c>
      <c r="N2927" s="201" t="s">
        <v>42</v>
      </c>
      <c r="O2927" s="42"/>
      <c r="P2927" s="202">
        <f>O2927*H2927</f>
        <v>0</v>
      </c>
      <c r="Q2927" s="202">
        <v>0</v>
      </c>
      <c r="R2927" s="202">
        <f>Q2927*H2927</f>
        <v>0</v>
      </c>
      <c r="S2927" s="202">
        <v>0</v>
      </c>
      <c r="T2927" s="203">
        <f>S2927*H2927</f>
        <v>0</v>
      </c>
      <c r="AR2927" s="24" t="s">
        <v>133</v>
      </c>
      <c r="AT2927" s="24" t="s">
        <v>129</v>
      </c>
      <c r="AU2927" s="24" t="s">
        <v>138</v>
      </c>
      <c r="AY2927" s="24" t="s">
        <v>126</v>
      </c>
      <c r="BE2927" s="204">
        <f>IF(N2927="základní",J2927,0)</f>
        <v>0</v>
      </c>
      <c r="BF2927" s="204">
        <f>IF(N2927="snížená",J2927,0)</f>
        <v>0</v>
      </c>
      <c r="BG2927" s="204">
        <f>IF(N2927="zákl. přenesená",J2927,0)</f>
        <v>0</v>
      </c>
      <c r="BH2927" s="204">
        <f>IF(N2927="sníž. přenesená",J2927,0)</f>
        <v>0</v>
      </c>
      <c r="BI2927" s="204">
        <f>IF(N2927="nulová",J2927,0)</f>
        <v>0</v>
      </c>
      <c r="BJ2927" s="24" t="s">
        <v>134</v>
      </c>
      <c r="BK2927" s="204">
        <f>ROUND(I2927*H2927,2)</f>
        <v>0</v>
      </c>
      <c r="BL2927" s="24" t="s">
        <v>133</v>
      </c>
      <c r="BM2927" s="24" t="s">
        <v>3757</v>
      </c>
    </row>
    <row r="2928" spans="2:65" s="1" customFormat="1" ht="13.5">
      <c r="B2928" s="41"/>
      <c r="C2928" s="63"/>
      <c r="D2928" s="205" t="s">
        <v>135</v>
      </c>
      <c r="E2928" s="63"/>
      <c r="F2928" s="206" t="s">
        <v>4637</v>
      </c>
      <c r="G2928" s="63"/>
      <c r="H2928" s="63"/>
      <c r="I2928" s="163"/>
      <c r="J2928" s="63"/>
      <c r="K2928" s="63"/>
      <c r="L2928" s="61"/>
      <c r="M2928" s="207"/>
      <c r="N2928" s="42"/>
      <c r="O2928" s="42"/>
      <c r="P2928" s="42"/>
      <c r="Q2928" s="42"/>
      <c r="R2928" s="42"/>
      <c r="S2928" s="42"/>
      <c r="T2928" s="78"/>
      <c r="AT2928" s="24" t="s">
        <v>135</v>
      </c>
      <c r="AU2928" s="24" t="s">
        <v>138</v>
      </c>
    </row>
    <row r="2929" spans="2:65" s="1" customFormat="1" ht="22.5" customHeight="1">
      <c r="B2929" s="41"/>
      <c r="C2929" s="193" t="s">
        <v>3758</v>
      </c>
      <c r="D2929" s="193" t="s">
        <v>129</v>
      </c>
      <c r="E2929" s="194" t="s">
        <v>4623</v>
      </c>
      <c r="F2929" s="195" t="s">
        <v>8271</v>
      </c>
      <c r="G2929" s="196" t="s">
        <v>169</v>
      </c>
      <c r="H2929" s="197">
        <v>23</v>
      </c>
      <c r="I2929" s="198"/>
      <c r="J2929" s="199">
        <f>ROUND(I2929*H2929,2)</f>
        <v>0</v>
      </c>
      <c r="K2929" s="195" t="s">
        <v>21</v>
      </c>
      <c r="L2929" s="61"/>
      <c r="M2929" s="200" t="s">
        <v>21</v>
      </c>
      <c r="N2929" s="201" t="s">
        <v>42</v>
      </c>
      <c r="O2929" s="42"/>
      <c r="P2929" s="202">
        <f>O2929*H2929</f>
        <v>0</v>
      </c>
      <c r="Q2929" s="202">
        <v>0</v>
      </c>
      <c r="R2929" s="202">
        <f>Q2929*H2929</f>
        <v>0</v>
      </c>
      <c r="S2929" s="202">
        <v>0</v>
      </c>
      <c r="T2929" s="203">
        <f>S2929*H2929</f>
        <v>0</v>
      </c>
      <c r="AR2929" s="24" t="s">
        <v>133</v>
      </c>
      <c r="AT2929" s="24" t="s">
        <v>129</v>
      </c>
      <c r="AU2929" s="24" t="s">
        <v>138</v>
      </c>
      <c r="AY2929" s="24" t="s">
        <v>126</v>
      </c>
      <c r="BE2929" s="204">
        <f>IF(N2929="základní",J2929,0)</f>
        <v>0</v>
      </c>
      <c r="BF2929" s="204">
        <f>IF(N2929="snížená",J2929,0)</f>
        <v>0</v>
      </c>
      <c r="BG2929" s="204">
        <f>IF(N2929="zákl. přenesená",J2929,0)</f>
        <v>0</v>
      </c>
      <c r="BH2929" s="204">
        <f>IF(N2929="sníž. přenesená",J2929,0)</f>
        <v>0</v>
      </c>
      <c r="BI2929" s="204">
        <f>IF(N2929="nulová",J2929,0)</f>
        <v>0</v>
      </c>
      <c r="BJ2929" s="24" t="s">
        <v>134</v>
      </c>
      <c r="BK2929" s="204">
        <f>ROUND(I2929*H2929,2)</f>
        <v>0</v>
      </c>
      <c r="BL2929" s="24" t="s">
        <v>133</v>
      </c>
      <c r="BM2929" s="24" t="s">
        <v>3761</v>
      </c>
    </row>
    <row r="2930" spans="2:65" s="1" customFormat="1" ht="13.5">
      <c r="B2930" s="41"/>
      <c r="C2930" s="63"/>
      <c r="D2930" s="205" t="s">
        <v>135</v>
      </c>
      <c r="E2930" s="63"/>
      <c r="F2930" s="206" t="s">
        <v>8272</v>
      </c>
      <c r="G2930" s="63"/>
      <c r="H2930" s="63"/>
      <c r="I2930" s="163"/>
      <c r="J2930" s="63"/>
      <c r="K2930" s="63"/>
      <c r="L2930" s="61"/>
      <c r="M2930" s="207"/>
      <c r="N2930" s="42"/>
      <c r="O2930" s="42"/>
      <c r="P2930" s="42"/>
      <c r="Q2930" s="42"/>
      <c r="R2930" s="42"/>
      <c r="S2930" s="42"/>
      <c r="T2930" s="78"/>
      <c r="AT2930" s="24" t="s">
        <v>135</v>
      </c>
      <c r="AU2930" s="24" t="s">
        <v>138</v>
      </c>
    </row>
    <row r="2931" spans="2:65" s="1" customFormat="1" ht="22.5" customHeight="1">
      <c r="B2931" s="41"/>
      <c r="C2931" s="193" t="s">
        <v>2091</v>
      </c>
      <c r="D2931" s="193" t="s">
        <v>129</v>
      </c>
      <c r="E2931" s="194" t="s">
        <v>4626</v>
      </c>
      <c r="F2931" s="195" t="s">
        <v>8273</v>
      </c>
      <c r="G2931" s="196" t="s">
        <v>169</v>
      </c>
      <c r="H2931" s="197">
        <v>15</v>
      </c>
      <c r="I2931" s="198"/>
      <c r="J2931" s="199">
        <f>ROUND(I2931*H2931,2)</f>
        <v>0</v>
      </c>
      <c r="K2931" s="195" t="s">
        <v>21</v>
      </c>
      <c r="L2931" s="61"/>
      <c r="M2931" s="200" t="s">
        <v>21</v>
      </c>
      <c r="N2931" s="201" t="s">
        <v>42</v>
      </c>
      <c r="O2931" s="42"/>
      <c r="P2931" s="202">
        <f>O2931*H2931</f>
        <v>0</v>
      </c>
      <c r="Q2931" s="202">
        <v>0</v>
      </c>
      <c r="R2931" s="202">
        <f>Q2931*H2931</f>
        <v>0</v>
      </c>
      <c r="S2931" s="202">
        <v>0</v>
      </c>
      <c r="T2931" s="203">
        <f>S2931*H2931</f>
        <v>0</v>
      </c>
      <c r="AR2931" s="24" t="s">
        <v>133</v>
      </c>
      <c r="AT2931" s="24" t="s">
        <v>129</v>
      </c>
      <c r="AU2931" s="24" t="s">
        <v>138</v>
      </c>
      <c r="AY2931" s="24" t="s">
        <v>126</v>
      </c>
      <c r="BE2931" s="204">
        <f>IF(N2931="základní",J2931,0)</f>
        <v>0</v>
      </c>
      <c r="BF2931" s="204">
        <f>IF(N2931="snížená",J2931,0)</f>
        <v>0</v>
      </c>
      <c r="BG2931" s="204">
        <f>IF(N2931="zákl. přenesená",J2931,0)</f>
        <v>0</v>
      </c>
      <c r="BH2931" s="204">
        <f>IF(N2931="sníž. přenesená",J2931,0)</f>
        <v>0</v>
      </c>
      <c r="BI2931" s="204">
        <f>IF(N2931="nulová",J2931,0)</f>
        <v>0</v>
      </c>
      <c r="BJ2931" s="24" t="s">
        <v>134</v>
      </c>
      <c r="BK2931" s="204">
        <f>ROUND(I2931*H2931,2)</f>
        <v>0</v>
      </c>
      <c r="BL2931" s="24" t="s">
        <v>133</v>
      </c>
      <c r="BM2931" s="24" t="s">
        <v>3764</v>
      </c>
    </row>
    <row r="2932" spans="2:65" s="1" customFormat="1" ht="13.5">
      <c r="B2932" s="41"/>
      <c r="C2932" s="63"/>
      <c r="D2932" s="205" t="s">
        <v>135</v>
      </c>
      <c r="E2932" s="63"/>
      <c r="F2932" s="206" t="s">
        <v>8274</v>
      </c>
      <c r="G2932" s="63"/>
      <c r="H2932" s="63"/>
      <c r="I2932" s="163"/>
      <c r="J2932" s="63"/>
      <c r="K2932" s="63"/>
      <c r="L2932" s="61"/>
      <c r="M2932" s="207"/>
      <c r="N2932" s="42"/>
      <c r="O2932" s="42"/>
      <c r="P2932" s="42"/>
      <c r="Q2932" s="42"/>
      <c r="R2932" s="42"/>
      <c r="S2932" s="42"/>
      <c r="T2932" s="78"/>
      <c r="AT2932" s="24" t="s">
        <v>135</v>
      </c>
      <c r="AU2932" s="24" t="s">
        <v>138</v>
      </c>
    </row>
    <row r="2933" spans="2:65" s="1" customFormat="1" ht="22.5" customHeight="1">
      <c r="B2933" s="41"/>
      <c r="C2933" s="193" t="s">
        <v>3765</v>
      </c>
      <c r="D2933" s="193" t="s">
        <v>129</v>
      </c>
      <c r="E2933" s="194" t="s">
        <v>4630</v>
      </c>
      <c r="F2933" s="195" t="s">
        <v>8275</v>
      </c>
      <c r="G2933" s="196" t="s">
        <v>169</v>
      </c>
      <c r="H2933" s="197">
        <v>132</v>
      </c>
      <c r="I2933" s="198"/>
      <c r="J2933" s="199">
        <f>ROUND(I2933*H2933,2)</f>
        <v>0</v>
      </c>
      <c r="K2933" s="195" t="s">
        <v>21</v>
      </c>
      <c r="L2933" s="61"/>
      <c r="M2933" s="200" t="s">
        <v>21</v>
      </c>
      <c r="N2933" s="201" t="s">
        <v>42</v>
      </c>
      <c r="O2933" s="42"/>
      <c r="P2933" s="202">
        <f>O2933*H2933</f>
        <v>0</v>
      </c>
      <c r="Q2933" s="202">
        <v>0</v>
      </c>
      <c r="R2933" s="202">
        <f>Q2933*H2933</f>
        <v>0</v>
      </c>
      <c r="S2933" s="202">
        <v>0</v>
      </c>
      <c r="T2933" s="203">
        <f>S2933*H2933</f>
        <v>0</v>
      </c>
      <c r="AR2933" s="24" t="s">
        <v>133</v>
      </c>
      <c r="AT2933" s="24" t="s">
        <v>129</v>
      </c>
      <c r="AU2933" s="24" t="s">
        <v>138</v>
      </c>
      <c r="AY2933" s="24" t="s">
        <v>126</v>
      </c>
      <c r="BE2933" s="204">
        <f>IF(N2933="základní",J2933,0)</f>
        <v>0</v>
      </c>
      <c r="BF2933" s="204">
        <f>IF(N2933="snížená",J2933,0)</f>
        <v>0</v>
      </c>
      <c r="BG2933" s="204">
        <f>IF(N2933="zákl. přenesená",J2933,0)</f>
        <v>0</v>
      </c>
      <c r="BH2933" s="204">
        <f>IF(N2933="sníž. přenesená",J2933,0)</f>
        <v>0</v>
      </c>
      <c r="BI2933" s="204">
        <f>IF(N2933="nulová",J2933,0)</f>
        <v>0</v>
      </c>
      <c r="BJ2933" s="24" t="s">
        <v>134</v>
      </c>
      <c r="BK2933" s="204">
        <f>ROUND(I2933*H2933,2)</f>
        <v>0</v>
      </c>
      <c r="BL2933" s="24" t="s">
        <v>133</v>
      </c>
      <c r="BM2933" s="24" t="s">
        <v>3767</v>
      </c>
    </row>
    <row r="2934" spans="2:65" s="1" customFormat="1" ht="13.5">
      <c r="B2934" s="41"/>
      <c r="C2934" s="63"/>
      <c r="D2934" s="205" t="s">
        <v>135</v>
      </c>
      <c r="E2934" s="63"/>
      <c r="F2934" s="206" t="s">
        <v>8276</v>
      </c>
      <c r="G2934" s="63"/>
      <c r="H2934" s="63"/>
      <c r="I2934" s="163"/>
      <c r="J2934" s="63"/>
      <c r="K2934" s="63"/>
      <c r="L2934" s="61"/>
      <c r="M2934" s="207"/>
      <c r="N2934" s="42"/>
      <c r="O2934" s="42"/>
      <c r="P2934" s="42"/>
      <c r="Q2934" s="42"/>
      <c r="R2934" s="42"/>
      <c r="S2934" s="42"/>
      <c r="T2934" s="78"/>
      <c r="AT2934" s="24" t="s">
        <v>135</v>
      </c>
      <c r="AU2934" s="24" t="s">
        <v>138</v>
      </c>
    </row>
    <row r="2935" spans="2:65" s="1" customFormat="1" ht="22.5" customHeight="1">
      <c r="B2935" s="41"/>
      <c r="C2935" s="193" t="s">
        <v>2095</v>
      </c>
      <c r="D2935" s="193" t="s">
        <v>129</v>
      </c>
      <c r="E2935" s="194" t="s">
        <v>4633</v>
      </c>
      <c r="F2935" s="195" t="s">
        <v>4677</v>
      </c>
      <c r="G2935" s="196" t="s">
        <v>489</v>
      </c>
      <c r="H2935" s="197">
        <v>180</v>
      </c>
      <c r="I2935" s="198"/>
      <c r="J2935" s="199">
        <f>ROUND(I2935*H2935,2)</f>
        <v>0</v>
      </c>
      <c r="K2935" s="195" t="s">
        <v>21</v>
      </c>
      <c r="L2935" s="61"/>
      <c r="M2935" s="200" t="s">
        <v>21</v>
      </c>
      <c r="N2935" s="201" t="s">
        <v>42</v>
      </c>
      <c r="O2935" s="42"/>
      <c r="P2935" s="202">
        <f>O2935*H2935</f>
        <v>0</v>
      </c>
      <c r="Q2935" s="202">
        <v>0</v>
      </c>
      <c r="R2935" s="202">
        <f>Q2935*H2935</f>
        <v>0</v>
      </c>
      <c r="S2935" s="202">
        <v>0</v>
      </c>
      <c r="T2935" s="203">
        <f>S2935*H2935</f>
        <v>0</v>
      </c>
      <c r="AR2935" s="24" t="s">
        <v>133</v>
      </c>
      <c r="AT2935" s="24" t="s">
        <v>129</v>
      </c>
      <c r="AU2935" s="24" t="s">
        <v>138</v>
      </c>
      <c r="AY2935" s="24" t="s">
        <v>126</v>
      </c>
      <c r="BE2935" s="204">
        <f>IF(N2935="základní",J2935,0)</f>
        <v>0</v>
      </c>
      <c r="BF2935" s="204">
        <f>IF(N2935="snížená",J2935,0)</f>
        <v>0</v>
      </c>
      <c r="BG2935" s="204">
        <f>IF(N2935="zákl. přenesená",J2935,0)</f>
        <v>0</v>
      </c>
      <c r="BH2935" s="204">
        <f>IF(N2935="sníž. přenesená",J2935,0)</f>
        <v>0</v>
      </c>
      <c r="BI2935" s="204">
        <f>IF(N2935="nulová",J2935,0)</f>
        <v>0</v>
      </c>
      <c r="BJ2935" s="24" t="s">
        <v>134</v>
      </c>
      <c r="BK2935" s="204">
        <f>ROUND(I2935*H2935,2)</f>
        <v>0</v>
      </c>
      <c r="BL2935" s="24" t="s">
        <v>133</v>
      </c>
      <c r="BM2935" s="24" t="s">
        <v>3770</v>
      </c>
    </row>
    <row r="2936" spans="2:65" s="1" customFormat="1" ht="13.5">
      <c r="B2936" s="41"/>
      <c r="C2936" s="63"/>
      <c r="D2936" s="205" t="s">
        <v>135</v>
      </c>
      <c r="E2936" s="63"/>
      <c r="F2936" s="206" t="s">
        <v>4677</v>
      </c>
      <c r="G2936" s="63"/>
      <c r="H2936" s="63"/>
      <c r="I2936" s="163"/>
      <c r="J2936" s="63"/>
      <c r="K2936" s="63"/>
      <c r="L2936" s="61"/>
      <c r="M2936" s="207"/>
      <c r="N2936" s="42"/>
      <c r="O2936" s="42"/>
      <c r="P2936" s="42"/>
      <c r="Q2936" s="42"/>
      <c r="R2936" s="42"/>
      <c r="S2936" s="42"/>
      <c r="T2936" s="78"/>
      <c r="AT2936" s="24" t="s">
        <v>135</v>
      </c>
      <c r="AU2936" s="24" t="s">
        <v>138</v>
      </c>
    </row>
    <row r="2937" spans="2:65" s="1" customFormat="1" ht="22.5" customHeight="1">
      <c r="B2937" s="41"/>
      <c r="C2937" s="193" t="s">
        <v>3771</v>
      </c>
      <c r="D2937" s="193" t="s">
        <v>129</v>
      </c>
      <c r="E2937" s="194" t="s">
        <v>4636</v>
      </c>
      <c r="F2937" s="195" t="s">
        <v>4680</v>
      </c>
      <c r="G2937" s="196" t="s">
        <v>489</v>
      </c>
      <c r="H2937" s="197">
        <v>20</v>
      </c>
      <c r="I2937" s="198"/>
      <c r="J2937" s="199">
        <f>ROUND(I2937*H2937,2)</f>
        <v>0</v>
      </c>
      <c r="K2937" s="195" t="s">
        <v>21</v>
      </c>
      <c r="L2937" s="61"/>
      <c r="M2937" s="200" t="s">
        <v>21</v>
      </c>
      <c r="N2937" s="201" t="s">
        <v>42</v>
      </c>
      <c r="O2937" s="42"/>
      <c r="P2937" s="202">
        <f>O2937*H2937</f>
        <v>0</v>
      </c>
      <c r="Q2937" s="202">
        <v>0</v>
      </c>
      <c r="R2937" s="202">
        <f>Q2937*H2937</f>
        <v>0</v>
      </c>
      <c r="S2937" s="202">
        <v>0</v>
      </c>
      <c r="T2937" s="203">
        <f>S2937*H2937</f>
        <v>0</v>
      </c>
      <c r="AR2937" s="24" t="s">
        <v>133</v>
      </c>
      <c r="AT2937" s="24" t="s">
        <v>129</v>
      </c>
      <c r="AU2937" s="24" t="s">
        <v>138</v>
      </c>
      <c r="AY2937" s="24" t="s">
        <v>126</v>
      </c>
      <c r="BE2937" s="204">
        <f>IF(N2937="základní",J2937,0)</f>
        <v>0</v>
      </c>
      <c r="BF2937" s="204">
        <f>IF(N2937="snížená",J2937,0)</f>
        <v>0</v>
      </c>
      <c r="BG2937" s="204">
        <f>IF(N2937="zákl. přenesená",J2937,0)</f>
        <v>0</v>
      </c>
      <c r="BH2937" s="204">
        <f>IF(N2937="sníž. přenesená",J2937,0)</f>
        <v>0</v>
      </c>
      <c r="BI2937" s="204">
        <f>IF(N2937="nulová",J2937,0)</f>
        <v>0</v>
      </c>
      <c r="BJ2937" s="24" t="s">
        <v>134</v>
      </c>
      <c r="BK2937" s="204">
        <f>ROUND(I2937*H2937,2)</f>
        <v>0</v>
      </c>
      <c r="BL2937" s="24" t="s">
        <v>133</v>
      </c>
      <c r="BM2937" s="24" t="s">
        <v>3774</v>
      </c>
    </row>
    <row r="2938" spans="2:65" s="1" customFormat="1" ht="13.5">
      <c r="B2938" s="41"/>
      <c r="C2938" s="63"/>
      <c r="D2938" s="205" t="s">
        <v>135</v>
      </c>
      <c r="E2938" s="63"/>
      <c r="F2938" s="206" t="s">
        <v>4680</v>
      </c>
      <c r="G2938" s="63"/>
      <c r="H2938" s="63"/>
      <c r="I2938" s="163"/>
      <c r="J2938" s="63"/>
      <c r="K2938" s="63"/>
      <c r="L2938" s="61"/>
      <c r="M2938" s="207"/>
      <c r="N2938" s="42"/>
      <c r="O2938" s="42"/>
      <c r="P2938" s="42"/>
      <c r="Q2938" s="42"/>
      <c r="R2938" s="42"/>
      <c r="S2938" s="42"/>
      <c r="T2938" s="78"/>
      <c r="AT2938" s="24" t="s">
        <v>135</v>
      </c>
      <c r="AU2938" s="24" t="s">
        <v>138</v>
      </c>
    </row>
    <row r="2939" spans="2:65" s="1" customFormat="1" ht="22.5" customHeight="1">
      <c r="B2939" s="41"/>
      <c r="C2939" s="193" t="s">
        <v>2098</v>
      </c>
      <c r="D2939" s="193" t="s">
        <v>129</v>
      </c>
      <c r="E2939" s="194" t="s">
        <v>4639</v>
      </c>
      <c r="F2939" s="195" t="s">
        <v>4684</v>
      </c>
      <c r="G2939" s="196" t="s">
        <v>489</v>
      </c>
      <c r="H2939" s="197">
        <v>12</v>
      </c>
      <c r="I2939" s="198"/>
      <c r="J2939" s="199">
        <f>ROUND(I2939*H2939,2)</f>
        <v>0</v>
      </c>
      <c r="K2939" s="195" t="s">
        <v>21</v>
      </c>
      <c r="L2939" s="61"/>
      <c r="M2939" s="200" t="s">
        <v>21</v>
      </c>
      <c r="N2939" s="201" t="s">
        <v>42</v>
      </c>
      <c r="O2939" s="42"/>
      <c r="P2939" s="202">
        <f>O2939*H2939</f>
        <v>0</v>
      </c>
      <c r="Q2939" s="202">
        <v>0</v>
      </c>
      <c r="R2939" s="202">
        <f>Q2939*H2939</f>
        <v>0</v>
      </c>
      <c r="S2939" s="202">
        <v>0</v>
      </c>
      <c r="T2939" s="203">
        <f>S2939*H2939</f>
        <v>0</v>
      </c>
      <c r="AR2939" s="24" t="s">
        <v>133</v>
      </c>
      <c r="AT2939" s="24" t="s">
        <v>129</v>
      </c>
      <c r="AU2939" s="24" t="s">
        <v>138</v>
      </c>
      <c r="AY2939" s="24" t="s">
        <v>126</v>
      </c>
      <c r="BE2939" s="204">
        <f>IF(N2939="základní",J2939,0)</f>
        <v>0</v>
      </c>
      <c r="BF2939" s="204">
        <f>IF(N2939="snížená",J2939,0)</f>
        <v>0</v>
      </c>
      <c r="BG2939" s="204">
        <f>IF(N2939="zákl. přenesená",J2939,0)</f>
        <v>0</v>
      </c>
      <c r="BH2939" s="204">
        <f>IF(N2939="sníž. přenesená",J2939,0)</f>
        <v>0</v>
      </c>
      <c r="BI2939" s="204">
        <f>IF(N2939="nulová",J2939,0)</f>
        <v>0</v>
      </c>
      <c r="BJ2939" s="24" t="s">
        <v>134</v>
      </c>
      <c r="BK2939" s="204">
        <f>ROUND(I2939*H2939,2)</f>
        <v>0</v>
      </c>
      <c r="BL2939" s="24" t="s">
        <v>133</v>
      </c>
      <c r="BM2939" s="24" t="s">
        <v>3776</v>
      </c>
    </row>
    <row r="2940" spans="2:65" s="1" customFormat="1" ht="13.5">
      <c r="B2940" s="41"/>
      <c r="C2940" s="63"/>
      <c r="D2940" s="205" t="s">
        <v>135</v>
      </c>
      <c r="E2940" s="63"/>
      <c r="F2940" s="206" t="s">
        <v>4684</v>
      </c>
      <c r="G2940" s="63"/>
      <c r="H2940" s="63"/>
      <c r="I2940" s="163"/>
      <c r="J2940" s="63"/>
      <c r="K2940" s="63"/>
      <c r="L2940" s="61"/>
      <c r="M2940" s="207"/>
      <c r="N2940" s="42"/>
      <c r="O2940" s="42"/>
      <c r="P2940" s="42"/>
      <c r="Q2940" s="42"/>
      <c r="R2940" s="42"/>
      <c r="S2940" s="42"/>
      <c r="T2940" s="78"/>
      <c r="AT2940" s="24" t="s">
        <v>135</v>
      </c>
      <c r="AU2940" s="24" t="s">
        <v>138</v>
      </c>
    </row>
    <row r="2941" spans="2:65" s="1" customFormat="1" ht="22.5" customHeight="1">
      <c r="B2941" s="41"/>
      <c r="C2941" s="193" t="s">
        <v>3777</v>
      </c>
      <c r="D2941" s="193" t="s">
        <v>129</v>
      </c>
      <c r="E2941" s="194" t="s">
        <v>4642</v>
      </c>
      <c r="F2941" s="195" t="s">
        <v>8277</v>
      </c>
      <c r="G2941" s="196" t="s">
        <v>489</v>
      </c>
      <c r="H2941" s="197">
        <v>16</v>
      </c>
      <c r="I2941" s="198"/>
      <c r="J2941" s="199">
        <f>ROUND(I2941*H2941,2)</f>
        <v>0</v>
      </c>
      <c r="K2941" s="195" t="s">
        <v>21</v>
      </c>
      <c r="L2941" s="61"/>
      <c r="M2941" s="200" t="s">
        <v>21</v>
      </c>
      <c r="N2941" s="201" t="s">
        <v>42</v>
      </c>
      <c r="O2941" s="42"/>
      <c r="P2941" s="202">
        <f>O2941*H2941</f>
        <v>0</v>
      </c>
      <c r="Q2941" s="202">
        <v>0</v>
      </c>
      <c r="R2941" s="202">
        <f>Q2941*H2941</f>
        <v>0</v>
      </c>
      <c r="S2941" s="202">
        <v>0</v>
      </c>
      <c r="T2941" s="203">
        <f>S2941*H2941</f>
        <v>0</v>
      </c>
      <c r="AR2941" s="24" t="s">
        <v>133</v>
      </c>
      <c r="AT2941" s="24" t="s">
        <v>129</v>
      </c>
      <c r="AU2941" s="24" t="s">
        <v>138</v>
      </c>
      <c r="AY2941" s="24" t="s">
        <v>126</v>
      </c>
      <c r="BE2941" s="204">
        <f>IF(N2941="základní",J2941,0)</f>
        <v>0</v>
      </c>
      <c r="BF2941" s="204">
        <f>IF(N2941="snížená",J2941,0)</f>
        <v>0</v>
      </c>
      <c r="BG2941" s="204">
        <f>IF(N2941="zákl. přenesená",J2941,0)</f>
        <v>0</v>
      </c>
      <c r="BH2941" s="204">
        <f>IF(N2941="sníž. přenesená",J2941,0)</f>
        <v>0</v>
      </c>
      <c r="BI2941" s="204">
        <f>IF(N2941="nulová",J2941,0)</f>
        <v>0</v>
      </c>
      <c r="BJ2941" s="24" t="s">
        <v>134</v>
      </c>
      <c r="BK2941" s="204">
        <f>ROUND(I2941*H2941,2)</f>
        <v>0</v>
      </c>
      <c r="BL2941" s="24" t="s">
        <v>133</v>
      </c>
      <c r="BM2941" s="24" t="s">
        <v>3780</v>
      </c>
    </row>
    <row r="2942" spans="2:65" s="1" customFormat="1" ht="13.5">
      <c r="B2942" s="41"/>
      <c r="C2942" s="63"/>
      <c r="D2942" s="205" t="s">
        <v>135</v>
      </c>
      <c r="E2942" s="63"/>
      <c r="F2942" s="206" t="s">
        <v>8277</v>
      </c>
      <c r="G2942" s="63"/>
      <c r="H2942" s="63"/>
      <c r="I2942" s="163"/>
      <c r="J2942" s="63"/>
      <c r="K2942" s="63"/>
      <c r="L2942" s="61"/>
      <c r="M2942" s="207"/>
      <c r="N2942" s="42"/>
      <c r="O2942" s="42"/>
      <c r="P2942" s="42"/>
      <c r="Q2942" s="42"/>
      <c r="R2942" s="42"/>
      <c r="S2942" s="42"/>
      <c r="T2942" s="78"/>
      <c r="AT2942" s="24" t="s">
        <v>135</v>
      </c>
      <c r="AU2942" s="24" t="s">
        <v>138</v>
      </c>
    </row>
    <row r="2943" spans="2:65" s="1" customFormat="1" ht="22.5" customHeight="1">
      <c r="B2943" s="41"/>
      <c r="C2943" s="193" t="s">
        <v>2104</v>
      </c>
      <c r="D2943" s="193" t="s">
        <v>129</v>
      </c>
      <c r="E2943" s="194" t="s">
        <v>4646</v>
      </c>
      <c r="F2943" s="195" t="s">
        <v>4694</v>
      </c>
      <c r="G2943" s="196" t="s">
        <v>489</v>
      </c>
      <c r="H2943" s="197">
        <v>20</v>
      </c>
      <c r="I2943" s="198"/>
      <c r="J2943" s="199">
        <f>ROUND(I2943*H2943,2)</f>
        <v>0</v>
      </c>
      <c r="K2943" s="195" t="s">
        <v>21</v>
      </c>
      <c r="L2943" s="61"/>
      <c r="M2943" s="200" t="s">
        <v>21</v>
      </c>
      <c r="N2943" s="201" t="s">
        <v>42</v>
      </c>
      <c r="O2943" s="42"/>
      <c r="P2943" s="202">
        <f>O2943*H2943</f>
        <v>0</v>
      </c>
      <c r="Q2943" s="202">
        <v>0</v>
      </c>
      <c r="R2943" s="202">
        <f>Q2943*H2943</f>
        <v>0</v>
      </c>
      <c r="S2943" s="202">
        <v>0</v>
      </c>
      <c r="T2943" s="203">
        <f>S2943*H2943</f>
        <v>0</v>
      </c>
      <c r="AR2943" s="24" t="s">
        <v>133</v>
      </c>
      <c r="AT2943" s="24" t="s">
        <v>129</v>
      </c>
      <c r="AU2943" s="24" t="s">
        <v>138</v>
      </c>
      <c r="AY2943" s="24" t="s">
        <v>126</v>
      </c>
      <c r="BE2943" s="204">
        <f>IF(N2943="základní",J2943,0)</f>
        <v>0</v>
      </c>
      <c r="BF2943" s="204">
        <f>IF(N2943="snížená",J2943,0)</f>
        <v>0</v>
      </c>
      <c r="BG2943" s="204">
        <f>IF(N2943="zákl. přenesená",J2943,0)</f>
        <v>0</v>
      </c>
      <c r="BH2943" s="204">
        <f>IF(N2943="sníž. přenesená",J2943,0)</f>
        <v>0</v>
      </c>
      <c r="BI2943" s="204">
        <f>IF(N2943="nulová",J2943,0)</f>
        <v>0</v>
      </c>
      <c r="BJ2943" s="24" t="s">
        <v>134</v>
      </c>
      <c r="BK2943" s="204">
        <f>ROUND(I2943*H2943,2)</f>
        <v>0</v>
      </c>
      <c r="BL2943" s="24" t="s">
        <v>133</v>
      </c>
      <c r="BM2943" s="24" t="s">
        <v>3783</v>
      </c>
    </row>
    <row r="2944" spans="2:65" s="1" customFormat="1" ht="13.5">
      <c r="B2944" s="41"/>
      <c r="C2944" s="63"/>
      <c r="D2944" s="205" t="s">
        <v>135</v>
      </c>
      <c r="E2944" s="63"/>
      <c r="F2944" s="206" t="s">
        <v>4694</v>
      </c>
      <c r="G2944" s="63"/>
      <c r="H2944" s="63"/>
      <c r="I2944" s="163"/>
      <c r="J2944" s="63"/>
      <c r="K2944" s="63"/>
      <c r="L2944" s="61"/>
      <c r="M2944" s="207"/>
      <c r="N2944" s="42"/>
      <c r="O2944" s="42"/>
      <c r="P2944" s="42"/>
      <c r="Q2944" s="42"/>
      <c r="R2944" s="42"/>
      <c r="S2944" s="42"/>
      <c r="T2944" s="78"/>
      <c r="AT2944" s="24" t="s">
        <v>135</v>
      </c>
      <c r="AU2944" s="24" t="s">
        <v>138</v>
      </c>
    </row>
    <row r="2945" spans="2:65" s="1" customFormat="1" ht="22.5" customHeight="1">
      <c r="B2945" s="41"/>
      <c r="C2945" s="193" t="s">
        <v>3784</v>
      </c>
      <c r="D2945" s="193" t="s">
        <v>129</v>
      </c>
      <c r="E2945" s="194" t="s">
        <v>4651</v>
      </c>
      <c r="F2945" s="195" t="s">
        <v>4697</v>
      </c>
      <c r="G2945" s="196" t="s">
        <v>489</v>
      </c>
      <c r="H2945" s="197">
        <v>12</v>
      </c>
      <c r="I2945" s="198"/>
      <c r="J2945" s="199">
        <f>ROUND(I2945*H2945,2)</f>
        <v>0</v>
      </c>
      <c r="K2945" s="195" t="s">
        <v>21</v>
      </c>
      <c r="L2945" s="61"/>
      <c r="M2945" s="200" t="s">
        <v>21</v>
      </c>
      <c r="N2945" s="201" t="s">
        <v>42</v>
      </c>
      <c r="O2945" s="42"/>
      <c r="P2945" s="202">
        <f>O2945*H2945</f>
        <v>0</v>
      </c>
      <c r="Q2945" s="202">
        <v>0</v>
      </c>
      <c r="R2945" s="202">
        <f>Q2945*H2945</f>
        <v>0</v>
      </c>
      <c r="S2945" s="202">
        <v>0</v>
      </c>
      <c r="T2945" s="203">
        <f>S2945*H2945</f>
        <v>0</v>
      </c>
      <c r="AR2945" s="24" t="s">
        <v>133</v>
      </c>
      <c r="AT2945" s="24" t="s">
        <v>129</v>
      </c>
      <c r="AU2945" s="24" t="s">
        <v>138</v>
      </c>
      <c r="AY2945" s="24" t="s">
        <v>126</v>
      </c>
      <c r="BE2945" s="204">
        <f>IF(N2945="základní",J2945,0)</f>
        <v>0</v>
      </c>
      <c r="BF2945" s="204">
        <f>IF(N2945="snížená",J2945,0)</f>
        <v>0</v>
      </c>
      <c r="BG2945" s="204">
        <f>IF(N2945="zákl. přenesená",J2945,0)</f>
        <v>0</v>
      </c>
      <c r="BH2945" s="204">
        <f>IF(N2945="sníž. přenesená",J2945,0)</f>
        <v>0</v>
      </c>
      <c r="BI2945" s="204">
        <f>IF(N2945="nulová",J2945,0)</f>
        <v>0</v>
      </c>
      <c r="BJ2945" s="24" t="s">
        <v>134</v>
      </c>
      <c r="BK2945" s="204">
        <f>ROUND(I2945*H2945,2)</f>
        <v>0</v>
      </c>
      <c r="BL2945" s="24" t="s">
        <v>133</v>
      </c>
      <c r="BM2945" s="24" t="s">
        <v>3787</v>
      </c>
    </row>
    <row r="2946" spans="2:65" s="1" customFormat="1" ht="13.5">
      <c r="B2946" s="41"/>
      <c r="C2946" s="63"/>
      <c r="D2946" s="205" t="s">
        <v>135</v>
      </c>
      <c r="E2946" s="63"/>
      <c r="F2946" s="206" t="s">
        <v>4697</v>
      </c>
      <c r="G2946" s="63"/>
      <c r="H2946" s="63"/>
      <c r="I2946" s="163"/>
      <c r="J2946" s="63"/>
      <c r="K2946" s="63"/>
      <c r="L2946" s="61"/>
      <c r="M2946" s="207"/>
      <c r="N2946" s="42"/>
      <c r="O2946" s="42"/>
      <c r="P2946" s="42"/>
      <c r="Q2946" s="42"/>
      <c r="R2946" s="42"/>
      <c r="S2946" s="42"/>
      <c r="T2946" s="78"/>
      <c r="AT2946" s="24" t="s">
        <v>135</v>
      </c>
      <c r="AU2946" s="24" t="s">
        <v>138</v>
      </c>
    </row>
    <row r="2947" spans="2:65" s="1" customFormat="1" ht="31.5" customHeight="1">
      <c r="B2947" s="41"/>
      <c r="C2947" s="193" t="s">
        <v>2107</v>
      </c>
      <c r="D2947" s="193" t="s">
        <v>129</v>
      </c>
      <c r="E2947" s="194" t="s">
        <v>4655</v>
      </c>
      <c r="F2947" s="195" t="s">
        <v>4700</v>
      </c>
      <c r="G2947" s="196" t="s">
        <v>489</v>
      </c>
      <c r="H2947" s="197">
        <v>7</v>
      </c>
      <c r="I2947" s="198"/>
      <c r="J2947" s="199">
        <f>ROUND(I2947*H2947,2)</f>
        <v>0</v>
      </c>
      <c r="K2947" s="195" t="s">
        <v>21</v>
      </c>
      <c r="L2947" s="61"/>
      <c r="M2947" s="200" t="s">
        <v>21</v>
      </c>
      <c r="N2947" s="201" t="s">
        <v>42</v>
      </c>
      <c r="O2947" s="42"/>
      <c r="P2947" s="202">
        <f>O2947*H2947</f>
        <v>0</v>
      </c>
      <c r="Q2947" s="202">
        <v>0</v>
      </c>
      <c r="R2947" s="202">
        <f>Q2947*H2947</f>
        <v>0</v>
      </c>
      <c r="S2947" s="202">
        <v>0</v>
      </c>
      <c r="T2947" s="203">
        <f>S2947*H2947</f>
        <v>0</v>
      </c>
      <c r="AR2947" s="24" t="s">
        <v>133</v>
      </c>
      <c r="AT2947" s="24" t="s">
        <v>129</v>
      </c>
      <c r="AU2947" s="24" t="s">
        <v>138</v>
      </c>
      <c r="AY2947" s="24" t="s">
        <v>126</v>
      </c>
      <c r="BE2947" s="204">
        <f>IF(N2947="základní",J2947,0)</f>
        <v>0</v>
      </c>
      <c r="BF2947" s="204">
        <f>IF(N2947="snížená",J2947,0)</f>
        <v>0</v>
      </c>
      <c r="BG2947" s="204">
        <f>IF(N2947="zákl. přenesená",J2947,0)</f>
        <v>0</v>
      </c>
      <c r="BH2947" s="204">
        <f>IF(N2947="sníž. přenesená",J2947,0)</f>
        <v>0</v>
      </c>
      <c r="BI2947" s="204">
        <f>IF(N2947="nulová",J2947,0)</f>
        <v>0</v>
      </c>
      <c r="BJ2947" s="24" t="s">
        <v>134</v>
      </c>
      <c r="BK2947" s="204">
        <f>ROUND(I2947*H2947,2)</f>
        <v>0</v>
      </c>
      <c r="BL2947" s="24" t="s">
        <v>133</v>
      </c>
      <c r="BM2947" s="24" t="s">
        <v>3790</v>
      </c>
    </row>
    <row r="2948" spans="2:65" s="1" customFormat="1" ht="13.5">
      <c r="B2948" s="41"/>
      <c r="C2948" s="63"/>
      <c r="D2948" s="205" t="s">
        <v>135</v>
      </c>
      <c r="E2948" s="63"/>
      <c r="F2948" s="206" t="s">
        <v>4700</v>
      </c>
      <c r="G2948" s="63"/>
      <c r="H2948" s="63"/>
      <c r="I2948" s="163"/>
      <c r="J2948" s="63"/>
      <c r="K2948" s="63"/>
      <c r="L2948" s="61"/>
      <c r="M2948" s="207"/>
      <c r="N2948" s="42"/>
      <c r="O2948" s="42"/>
      <c r="P2948" s="42"/>
      <c r="Q2948" s="42"/>
      <c r="R2948" s="42"/>
      <c r="S2948" s="42"/>
      <c r="T2948" s="78"/>
      <c r="AT2948" s="24" t="s">
        <v>135</v>
      </c>
      <c r="AU2948" s="24" t="s">
        <v>138</v>
      </c>
    </row>
    <row r="2949" spans="2:65" s="1" customFormat="1" ht="22.5" customHeight="1">
      <c r="B2949" s="41"/>
      <c r="C2949" s="193" t="s">
        <v>3806</v>
      </c>
      <c r="D2949" s="193" t="s">
        <v>129</v>
      </c>
      <c r="E2949" s="194" t="s">
        <v>4659</v>
      </c>
      <c r="F2949" s="195" t="s">
        <v>4708</v>
      </c>
      <c r="G2949" s="196" t="s">
        <v>489</v>
      </c>
      <c r="H2949" s="197">
        <v>2</v>
      </c>
      <c r="I2949" s="198"/>
      <c r="J2949" s="199">
        <f>ROUND(I2949*H2949,2)</f>
        <v>0</v>
      </c>
      <c r="K2949" s="195" t="s">
        <v>21</v>
      </c>
      <c r="L2949" s="61"/>
      <c r="M2949" s="200" t="s">
        <v>21</v>
      </c>
      <c r="N2949" s="201" t="s">
        <v>42</v>
      </c>
      <c r="O2949" s="42"/>
      <c r="P2949" s="202">
        <f>O2949*H2949</f>
        <v>0</v>
      </c>
      <c r="Q2949" s="202">
        <v>0</v>
      </c>
      <c r="R2949" s="202">
        <f>Q2949*H2949</f>
        <v>0</v>
      </c>
      <c r="S2949" s="202">
        <v>0</v>
      </c>
      <c r="T2949" s="203">
        <f>S2949*H2949</f>
        <v>0</v>
      </c>
      <c r="AR2949" s="24" t="s">
        <v>133</v>
      </c>
      <c r="AT2949" s="24" t="s">
        <v>129</v>
      </c>
      <c r="AU2949" s="24" t="s">
        <v>138</v>
      </c>
      <c r="AY2949" s="24" t="s">
        <v>126</v>
      </c>
      <c r="BE2949" s="204">
        <f>IF(N2949="základní",J2949,0)</f>
        <v>0</v>
      </c>
      <c r="BF2949" s="204">
        <f>IF(N2949="snížená",J2949,0)</f>
        <v>0</v>
      </c>
      <c r="BG2949" s="204">
        <f>IF(N2949="zákl. přenesená",J2949,0)</f>
        <v>0</v>
      </c>
      <c r="BH2949" s="204">
        <f>IF(N2949="sníž. přenesená",J2949,0)</f>
        <v>0</v>
      </c>
      <c r="BI2949" s="204">
        <f>IF(N2949="nulová",J2949,0)</f>
        <v>0</v>
      </c>
      <c r="BJ2949" s="24" t="s">
        <v>134</v>
      </c>
      <c r="BK2949" s="204">
        <f>ROUND(I2949*H2949,2)</f>
        <v>0</v>
      </c>
      <c r="BL2949" s="24" t="s">
        <v>133</v>
      </c>
      <c r="BM2949" s="24" t="s">
        <v>3809</v>
      </c>
    </row>
    <row r="2950" spans="2:65" s="1" customFormat="1" ht="13.5">
      <c r="B2950" s="41"/>
      <c r="C2950" s="63"/>
      <c r="D2950" s="205" t="s">
        <v>135</v>
      </c>
      <c r="E2950" s="63"/>
      <c r="F2950" s="206" t="s">
        <v>4708</v>
      </c>
      <c r="G2950" s="63"/>
      <c r="H2950" s="63"/>
      <c r="I2950" s="163"/>
      <c r="J2950" s="63"/>
      <c r="K2950" s="63"/>
      <c r="L2950" s="61"/>
      <c r="M2950" s="207"/>
      <c r="N2950" s="42"/>
      <c r="O2950" s="42"/>
      <c r="P2950" s="42"/>
      <c r="Q2950" s="42"/>
      <c r="R2950" s="42"/>
      <c r="S2950" s="42"/>
      <c r="T2950" s="78"/>
      <c r="AT2950" s="24" t="s">
        <v>135</v>
      </c>
      <c r="AU2950" s="24" t="s">
        <v>138</v>
      </c>
    </row>
    <row r="2951" spans="2:65" s="1" customFormat="1" ht="22.5" customHeight="1">
      <c r="B2951" s="41"/>
      <c r="C2951" s="193" t="s">
        <v>2112</v>
      </c>
      <c r="D2951" s="193" t="s">
        <v>129</v>
      </c>
      <c r="E2951" s="194" t="s">
        <v>4663</v>
      </c>
      <c r="F2951" s="195" t="s">
        <v>4726</v>
      </c>
      <c r="G2951" s="196" t="s">
        <v>489</v>
      </c>
      <c r="H2951" s="197">
        <v>10</v>
      </c>
      <c r="I2951" s="198"/>
      <c r="J2951" s="199">
        <f>ROUND(I2951*H2951,2)</f>
        <v>0</v>
      </c>
      <c r="K2951" s="195" t="s">
        <v>21</v>
      </c>
      <c r="L2951" s="61"/>
      <c r="M2951" s="200" t="s">
        <v>21</v>
      </c>
      <c r="N2951" s="201" t="s">
        <v>42</v>
      </c>
      <c r="O2951" s="42"/>
      <c r="P2951" s="202">
        <f>O2951*H2951</f>
        <v>0</v>
      </c>
      <c r="Q2951" s="202">
        <v>0</v>
      </c>
      <c r="R2951" s="202">
        <f>Q2951*H2951</f>
        <v>0</v>
      </c>
      <c r="S2951" s="202">
        <v>0</v>
      </c>
      <c r="T2951" s="203">
        <f>S2951*H2951</f>
        <v>0</v>
      </c>
      <c r="AR2951" s="24" t="s">
        <v>133</v>
      </c>
      <c r="AT2951" s="24" t="s">
        <v>129</v>
      </c>
      <c r="AU2951" s="24" t="s">
        <v>138</v>
      </c>
      <c r="AY2951" s="24" t="s">
        <v>126</v>
      </c>
      <c r="BE2951" s="204">
        <f>IF(N2951="základní",J2951,0)</f>
        <v>0</v>
      </c>
      <c r="BF2951" s="204">
        <f>IF(N2951="snížená",J2951,0)</f>
        <v>0</v>
      </c>
      <c r="BG2951" s="204">
        <f>IF(N2951="zákl. přenesená",J2951,0)</f>
        <v>0</v>
      </c>
      <c r="BH2951" s="204">
        <f>IF(N2951="sníž. přenesená",J2951,0)</f>
        <v>0</v>
      </c>
      <c r="BI2951" s="204">
        <f>IF(N2951="nulová",J2951,0)</f>
        <v>0</v>
      </c>
      <c r="BJ2951" s="24" t="s">
        <v>134</v>
      </c>
      <c r="BK2951" s="204">
        <f>ROUND(I2951*H2951,2)</f>
        <v>0</v>
      </c>
      <c r="BL2951" s="24" t="s">
        <v>133</v>
      </c>
      <c r="BM2951" s="24" t="s">
        <v>3813</v>
      </c>
    </row>
    <row r="2952" spans="2:65" s="1" customFormat="1" ht="13.5">
      <c r="B2952" s="41"/>
      <c r="C2952" s="63"/>
      <c r="D2952" s="205" t="s">
        <v>135</v>
      </c>
      <c r="E2952" s="63"/>
      <c r="F2952" s="206" t="s">
        <v>4726</v>
      </c>
      <c r="G2952" s="63"/>
      <c r="H2952" s="63"/>
      <c r="I2952" s="163"/>
      <c r="J2952" s="63"/>
      <c r="K2952" s="63"/>
      <c r="L2952" s="61"/>
      <c r="M2952" s="207"/>
      <c r="N2952" s="42"/>
      <c r="O2952" s="42"/>
      <c r="P2952" s="42"/>
      <c r="Q2952" s="42"/>
      <c r="R2952" s="42"/>
      <c r="S2952" s="42"/>
      <c r="T2952" s="78"/>
      <c r="AT2952" s="24" t="s">
        <v>135</v>
      </c>
      <c r="AU2952" s="24" t="s">
        <v>138</v>
      </c>
    </row>
    <row r="2953" spans="2:65" s="1" customFormat="1" ht="22.5" customHeight="1">
      <c r="B2953" s="41"/>
      <c r="C2953" s="193" t="s">
        <v>3815</v>
      </c>
      <c r="D2953" s="193" t="s">
        <v>129</v>
      </c>
      <c r="E2953" s="194" t="s">
        <v>4667</v>
      </c>
      <c r="F2953" s="195" t="s">
        <v>8278</v>
      </c>
      <c r="G2953" s="196" t="s">
        <v>489</v>
      </c>
      <c r="H2953" s="197">
        <v>1</v>
      </c>
      <c r="I2953" s="198"/>
      <c r="J2953" s="199">
        <f>ROUND(I2953*H2953,2)</f>
        <v>0</v>
      </c>
      <c r="K2953" s="195" t="s">
        <v>21</v>
      </c>
      <c r="L2953" s="61"/>
      <c r="M2953" s="200" t="s">
        <v>21</v>
      </c>
      <c r="N2953" s="201" t="s">
        <v>42</v>
      </c>
      <c r="O2953" s="42"/>
      <c r="P2953" s="202">
        <f>O2953*H2953</f>
        <v>0</v>
      </c>
      <c r="Q2953" s="202">
        <v>0</v>
      </c>
      <c r="R2953" s="202">
        <f>Q2953*H2953</f>
        <v>0</v>
      </c>
      <c r="S2953" s="202">
        <v>0</v>
      </c>
      <c r="T2953" s="203">
        <f>S2953*H2953</f>
        <v>0</v>
      </c>
      <c r="AR2953" s="24" t="s">
        <v>133</v>
      </c>
      <c r="AT2953" s="24" t="s">
        <v>129</v>
      </c>
      <c r="AU2953" s="24" t="s">
        <v>138</v>
      </c>
      <c r="AY2953" s="24" t="s">
        <v>126</v>
      </c>
      <c r="BE2953" s="204">
        <f>IF(N2953="základní",J2953,0)</f>
        <v>0</v>
      </c>
      <c r="BF2953" s="204">
        <f>IF(N2953="snížená",J2953,0)</f>
        <v>0</v>
      </c>
      <c r="BG2953" s="204">
        <f>IF(N2953="zákl. přenesená",J2953,0)</f>
        <v>0</v>
      </c>
      <c r="BH2953" s="204">
        <f>IF(N2953="sníž. přenesená",J2953,0)</f>
        <v>0</v>
      </c>
      <c r="BI2953" s="204">
        <f>IF(N2953="nulová",J2953,0)</f>
        <v>0</v>
      </c>
      <c r="BJ2953" s="24" t="s">
        <v>134</v>
      </c>
      <c r="BK2953" s="204">
        <f>ROUND(I2953*H2953,2)</f>
        <v>0</v>
      </c>
      <c r="BL2953" s="24" t="s">
        <v>133</v>
      </c>
      <c r="BM2953" s="24" t="s">
        <v>3818</v>
      </c>
    </row>
    <row r="2954" spans="2:65" s="1" customFormat="1" ht="13.5">
      <c r="B2954" s="41"/>
      <c r="C2954" s="63"/>
      <c r="D2954" s="205" t="s">
        <v>135</v>
      </c>
      <c r="E2954" s="63"/>
      <c r="F2954" s="206" t="s">
        <v>8278</v>
      </c>
      <c r="G2954" s="63"/>
      <c r="H2954" s="63"/>
      <c r="I2954" s="163"/>
      <c r="J2954" s="63"/>
      <c r="K2954" s="63"/>
      <c r="L2954" s="61"/>
      <c r="M2954" s="207"/>
      <c r="N2954" s="42"/>
      <c r="O2954" s="42"/>
      <c r="P2954" s="42"/>
      <c r="Q2954" s="42"/>
      <c r="R2954" s="42"/>
      <c r="S2954" s="42"/>
      <c r="T2954" s="78"/>
      <c r="AT2954" s="24" t="s">
        <v>135</v>
      </c>
      <c r="AU2954" s="24" t="s">
        <v>138</v>
      </c>
    </row>
    <row r="2955" spans="2:65" s="1" customFormat="1" ht="22.5" customHeight="1">
      <c r="B2955" s="41"/>
      <c r="C2955" s="193" t="s">
        <v>2116</v>
      </c>
      <c r="D2955" s="193" t="s">
        <v>129</v>
      </c>
      <c r="E2955" s="194" t="s">
        <v>4671</v>
      </c>
      <c r="F2955" s="195" t="s">
        <v>8279</v>
      </c>
      <c r="G2955" s="196" t="s">
        <v>489</v>
      </c>
      <c r="H2955" s="197">
        <v>4</v>
      </c>
      <c r="I2955" s="198"/>
      <c r="J2955" s="199">
        <f>ROUND(I2955*H2955,2)</f>
        <v>0</v>
      </c>
      <c r="K2955" s="195" t="s">
        <v>21</v>
      </c>
      <c r="L2955" s="61"/>
      <c r="M2955" s="200" t="s">
        <v>21</v>
      </c>
      <c r="N2955" s="201" t="s">
        <v>42</v>
      </c>
      <c r="O2955" s="42"/>
      <c r="P2955" s="202">
        <f>O2955*H2955</f>
        <v>0</v>
      </c>
      <c r="Q2955" s="202">
        <v>0</v>
      </c>
      <c r="R2955" s="202">
        <f>Q2955*H2955</f>
        <v>0</v>
      </c>
      <c r="S2955" s="202">
        <v>0</v>
      </c>
      <c r="T2955" s="203">
        <f>S2955*H2955</f>
        <v>0</v>
      </c>
      <c r="AR2955" s="24" t="s">
        <v>133</v>
      </c>
      <c r="AT2955" s="24" t="s">
        <v>129</v>
      </c>
      <c r="AU2955" s="24" t="s">
        <v>138</v>
      </c>
      <c r="AY2955" s="24" t="s">
        <v>126</v>
      </c>
      <c r="BE2955" s="204">
        <f>IF(N2955="základní",J2955,0)</f>
        <v>0</v>
      </c>
      <c r="BF2955" s="204">
        <f>IF(N2955="snížená",J2955,0)</f>
        <v>0</v>
      </c>
      <c r="BG2955" s="204">
        <f>IF(N2955="zákl. přenesená",J2955,0)</f>
        <v>0</v>
      </c>
      <c r="BH2955" s="204">
        <f>IF(N2955="sníž. přenesená",J2955,0)</f>
        <v>0</v>
      </c>
      <c r="BI2955" s="204">
        <f>IF(N2955="nulová",J2955,0)</f>
        <v>0</v>
      </c>
      <c r="BJ2955" s="24" t="s">
        <v>134</v>
      </c>
      <c r="BK2955" s="204">
        <f>ROUND(I2955*H2955,2)</f>
        <v>0</v>
      </c>
      <c r="BL2955" s="24" t="s">
        <v>133</v>
      </c>
      <c r="BM2955" s="24" t="s">
        <v>3821</v>
      </c>
    </row>
    <row r="2956" spans="2:65" s="1" customFormat="1" ht="13.5">
      <c r="B2956" s="41"/>
      <c r="C2956" s="63"/>
      <c r="D2956" s="205" t="s">
        <v>135</v>
      </c>
      <c r="E2956" s="63"/>
      <c r="F2956" s="206" t="s">
        <v>8279</v>
      </c>
      <c r="G2956" s="63"/>
      <c r="H2956" s="63"/>
      <c r="I2956" s="163"/>
      <c r="J2956" s="63"/>
      <c r="K2956" s="63"/>
      <c r="L2956" s="61"/>
      <c r="M2956" s="207"/>
      <c r="N2956" s="42"/>
      <c r="O2956" s="42"/>
      <c r="P2956" s="42"/>
      <c r="Q2956" s="42"/>
      <c r="R2956" s="42"/>
      <c r="S2956" s="42"/>
      <c r="T2956" s="78"/>
      <c r="AT2956" s="24" t="s">
        <v>135</v>
      </c>
      <c r="AU2956" s="24" t="s">
        <v>138</v>
      </c>
    </row>
    <row r="2957" spans="2:65" s="1" customFormat="1" ht="22.5" customHeight="1">
      <c r="B2957" s="41"/>
      <c r="C2957" s="193" t="s">
        <v>3822</v>
      </c>
      <c r="D2957" s="193" t="s">
        <v>129</v>
      </c>
      <c r="E2957" s="194" t="s">
        <v>4676</v>
      </c>
      <c r="F2957" s="195" t="s">
        <v>4729</v>
      </c>
      <c r="G2957" s="196" t="s">
        <v>489</v>
      </c>
      <c r="H2957" s="197">
        <v>2</v>
      </c>
      <c r="I2957" s="198"/>
      <c r="J2957" s="199">
        <f>ROUND(I2957*H2957,2)</f>
        <v>0</v>
      </c>
      <c r="K2957" s="195" t="s">
        <v>21</v>
      </c>
      <c r="L2957" s="61"/>
      <c r="M2957" s="200" t="s">
        <v>21</v>
      </c>
      <c r="N2957" s="201" t="s">
        <v>42</v>
      </c>
      <c r="O2957" s="42"/>
      <c r="P2957" s="202">
        <f>O2957*H2957</f>
        <v>0</v>
      </c>
      <c r="Q2957" s="202">
        <v>0</v>
      </c>
      <c r="R2957" s="202">
        <f>Q2957*H2957</f>
        <v>0</v>
      </c>
      <c r="S2957" s="202">
        <v>0</v>
      </c>
      <c r="T2957" s="203">
        <f>S2957*H2957</f>
        <v>0</v>
      </c>
      <c r="AR2957" s="24" t="s">
        <v>133</v>
      </c>
      <c r="AT2957" s="24" t="s">
        <v>129</v>
      </c>
      <c r="AU2957" s="24" t="s">
        <v>138</v>
      </c>
      <c r="AY2957" s="24" t="s">
        <v>126</v>
      </c>
      <c r="BE2957" s="204">
        <f>IF(N2957="základní",J2957,0)</f>
        <v>0</v>
      </c>
      <c r="BF2957" s="204">
        <f>IF(N2957="snížená",J2957,0)</f>
        <v>0</v>
      </c>
      <c r="BG2957" s="204">
        <f>IF(N2957="zákl. přenesená",J2957,0)</f>
        <v>0</v>
      </c>
      <c r="BH2957" s="204">
        <f>IF(N2957="sníž. přenesená",J2957,0)</f>
        <v>0</v>
      </c>
      <c r="BI2957" s="204">
        <f>IF(N2957="nulová",J2957,0)</f>
        <v>0</v>
      </c>
      <c r="BJ2957" s="24" t="s">
        <v>134</v>
      </c>
      <c r="BK2957" s="204">
        <f>ROUND(I2957*H2957,2)</f>
        <v>0</v>
      </c>
      <c r="BL2957" s="24" t="s">
        <v>133</v>
      </c>
      <c r="BM2957" s="24" t="s">
        <v>3823</v>
      </c>
    </row>
    <row r="2958" spans="2:65" s="1" customFormat="1" ht="13.5">
      <c r="B2958" s="41"/>
      <c r="C2958" s="63"/>
      <c r="D2958" s="205" t="s">
        <v>135</v>
      </c>
      <c r="E2958" s="63"/>
      <c r="F2958" s="206" t="s">
        <v>4729</v>
      </c>
      <c r="G2958" s="63"/>
      <c r="H2958" s="63"/>
      <c r="I2958" s="163"/>
      <c r="J2958" s="63"/>
      <c r="K2958" s="63"/>
      <c r="L2958" s="61"/>
      <c r="M2958" s="207"/>
      <c r="N2958" s="42"/>
      <c r="O2958" s="42"/>
      <c r="P2958" s="42"/>
      <c r="Q2958" s="42"/>
      <c r="R2958" s="42"/>
      <c r="S2958" s="42"/>
      <c r="T2958" s="78"/>
      <c r="AT2958" s="24" t="s">
        <v>135</v>
      </c>
      <c r="AU2958" s="24" t="s">
        <v>138</v>
      </c>
    </row>
    <row r="2959" spans="2:65" s="1" customFormat="1" ht="22.5" customHeight="1">
      <c r="B2959" s="41"/>
      <c r="C2959" s="193" t="s">
        <v>2120</v>
      </c>
      <c r="D2959" s="193" t="s">
        <v>129</v>
      </c>
      <c r="E2959" s="194" t="s">
        <v>4679</v>
      </c>
      <c r="F2959" s="195" t="s">
        <v>8280</v>
      </c>
      <c r="G2959" s="196" t="s">
        <v>489</v>
      </c>
      <c r="H2959" s="197">
        <v>2</v>
      </c>
      <c r="I2959" s="198"/>
      <c r="J2959" s="199">
        <f>ROUND(I2959*H2959,2)</f>
        <v>0</v>
      </c>
      <c r="K2959" s="195" t="s">
        <v>21</v>
      </c>
      <c r="L2959" s="61"/>
      <c r="M2959" s="200" t="s">
        <v>21</v>
      </c>
      <c r="N2959" s="201" t="s">
        <v>42</v>
      </c>
      <c r="O2959" s="42"/>
      <c r="P2959" s="202">
        <f>O2959*H2959</f>
        <v>0</v>
      </c>
      <c r="Q2959" s="202">
        <v>0</v>
      </c>
      <c r="R2959" s="202">
        <f>Q2959*H2959</f>
        <v>0</v>
      </c>
      <c r="S2959" s="202">
        <v>0</v>
      </c>
      <c r="T2959" s="203">
        <f>S2959*H2959</f>
        <v>0</v>
      </c>
      <c r="AR2959" s="24" t="s">
        <v>133</v>
      </c>
      <c r="AT2959" s="24" t="s">
        <v>129</v>
      </c>
      <c r="AU2959" s="24" t="s">
        <v>138</v>
      </c>
      <c r="AY2959" s="24" t="s">
        <v>126</v>
      </c>
      <c r="BE2959" s="204">
        <f>IF(N2959="základní",J2959,0)</f>
        <v>0</v>
      </c>
      <c r="BF2959" s="204">
        <f>IF(N2959="snížená",J2959,0)</f>
        <v>0</v>
      </c>
      <c r="BG2959" s="204">
        <f>IF(N2959="zákl. přenesená",J2959,0)</f>
        <v>0</v>
      </c>
      <c r="BH2959" s="204">
        <f>IF(N2959="sníž. přenesená",J2959,0)</f>
        <v>0</v>
      </c>
      <c r="BI2959" s="204">
        <f>IF(N2959="nulová",J2959,0)</f>
        <v>0</v>
      </c>
      <c r="BJ2959" s="24" t="s">
        <v>134</v>
      </c>
      <c r="BK2959" s="204">
        <f>ROUND(I2959*H2959,2)</f>
        <v>0</v>
      </c>
      <c r="BL2959" s="24" t="s">
        <v>133</v>
      </c>
      <c r="BM2959" s="24" t="s">
        <v>3828</v>
      </c>
    </row>
    <row r="2960" spans="2:65" s="1" customFormat="1" ht="13.5">
      <c r="B2960" s="41"/>
      <c r="C2960" s="63"/>
      <c r="D2960" s="205" t="s">
        <v>135</v>
      </c>
      <c r="E2960" s="63"/>
      <c r="F2960" s="206" t="s">
        <v>8280</v>
      </c>
      <c r="G2960" s="63"/>
      <c r="H2960" s="63"/>
      <c r="I2960" s="163"/>
      <c r="J2960" s="63"/>
      <c r="K2960" s="63"/>
      <c r="L2960" s="61"/>
      <c r="M2960" s="207"/>
      <c r="N2960" s="42"/>
      <c r="O2960" s="42"/>
      <c r="P2960" s="42"/>
      <c r="Q2960" s="42"/>
      <c r="R2960" s="42"/>
      <c r="S2960" s="42"/>
      <c r="T2960" s="78"/>
      <c r="AT2960" s="24" t="s">
        <v>135</v>
      </c>
      <c r="AU2960" s="24" t="s">
        <v>138</v>
      </c>
    </row>
    <row r="2961" spans="2:65" s="1" customFormat="1" ht="22.5" customHeight="1">
      <c r="B2961" s="41"/>
      <c r="C2961" s="193" t="s">
        <v>3829</v>
      </c>
      <c r="D2961" s="193" t="s">
        <v>129</v>
      </c>
      <c r="E2961" s="194" t="s">
        <v>4683</v>
      </c>
      <c r="F2961" s="195" t="s">
        <v>4743</v>
      </c>
      <c r="G2961" s="196" t="s">
        <v>489</v>
      </c>
      <c r="H2961" s="197">
        <v>4</v>
      </c>
      <c r="I2961" s="198"/>
      <c r="J2961" s="199">
        <f>ROUND(I2961*H2961,2)</f>
        <v>0</v>
      </c>
      <c r="K2961" s="195" t="s">
        <v>21</v>
      </c>
      <c r="L2961" s="61"/>
      <c r="M2961" s="200" t="s">
        <v>21</v>
      </c>
      <c r="N2961" s="201" t="s">
        <v>42</v>
      </c>
      <c r="O2961" s="42"/>
      <c r="P2961" s="202">
        <f>O2961*H2961</f>
        <v>0</v>
      </c>
      <c r="Q2961" s="202">
        <v>0</v>
      </c>
      <c r="R2961" s="202">
        <f>Q2961*H2961</f>
        <v>0</v>
      </c>
      <c r="S2961" s="202">
        <v>0</v>
      </c>
      <c r="T2961" s="203">
        <f>S2961*H2961</f>
        <v>0</v>
      </c>
      <c r="AR2961" s="24" t="s">
        <v>133</v>
      </c>
      <c r="AT2961" s="24" t="s">
        <v>129</v>
      </c>
      <c r="AU2961" s="24" t="s">
        <v>138</v>
      </c>
      <c r="AY2961" s="24" t="s">
        <v>126</v>
      </c>
      <c r="BE2961" s="204">
        <f>IF(N2961="základní",J2961,0)</f>
        <v>0</v>
      </c>
      <c r="BF2961" s="204">
        <f>IF(N2961="snížená",J2961,0)</f>
        <v>0</v>
      </c>
      <c r="BG2961" s="204">
        <f>IF(N2961="zákl. přenesená",J2961,0)</f>
        <v>0</v>
      </c>
      <c r="BH2961" s="204">
        <f>IF(N2961="sníž. přenesená",J2961,0)</f>
        <v>0</v>
      </c>
      <c r="BI2961" s="204">
        <f>IF(N2961="nulová",J2961,0)</f>
        <v>0</v>
      </c>
      <c r="BJ2961" s="24" t="s">
        <v>134</v>
      </c>
      <c r="BK2961" s="204">
        <f>ROUND(I2961*H2961,2)</f>
        <v>0</v>
      </c>
      <c r="BL2961" s="24" t="s">
        <v>133</v>
      </c>
      <c r="BM2961" s="24" t="s">
        <v>3832</v>
      </c>
    </row>
    <row r="2962" spans="2:65" s="1" customFormat="1" ht="13.5">
      <c r="B2962" s="41"/>
      <c r="C2962" s="63"/>
      <c r="D2962" s="205" t="s">
        <v>135</v>
      </c>
      <c r="E2962" s="63"/>
      <c r="F2962" s="206" t="s">
        <v>4743</v>
      </c>
      <c r="G2962" s="63"/>
      <c r="H2962" s="63"/>
      <c r="I2962" s="163"/>
      <c r="J2962" s="63"/>
      <c r="K2962" s="63"/>
      <c r="L2962" s="61"/>
      <c r="M2962" s="207"/>
      <c r="N2962" s="42"/>
      <c r="O2962" s="42"/>
      <c r="P2962" s="42"/>
      <c r="Q2962" s="42"/>
      <c r="R2962" s="42"/>
      <c r="S2962" s="42"/>
      <c r="T2962" s="78"/>
      <c r="AT2962" s="24" t="s">
        <v>135</v>
      </c>
      <c r="AU2962" s="24" t="s">
        <v>138</v>
      </c>
    </row>
    <row r="2963" spans="2:65" s="1" customFormat="1" ht="22.5" customHeight="1">
      <c r="B2963" s="41"/>
      <c r="C2963" s="193" t="s">
        <v>2123</v>
      </c>
      <c r="D2963" s="193" t="s">
        <v>129</v>
      </c>
      <c r="E2963" s="194" t="s">
        <v>4686</v>
      </c>
      <c r="F2963" s="195" t="s">
        <v>4747</v>
      </c>
      <c r="G2963" s="196" t="s">
        <v>489</v>
      </c>
      <c r="H2963" s="197">
        <v>5</v>
      </c>
      <c r="I2963" s="198"/>
      <c r="J2963" s="199">
        <f>ROUND(I2963*H2963,2)</f>
        <v>0</v>
      </c>
      <c r="K2963" s="195" t="s">
        <v>21</v>
      </c>
      <c r="L2963" s="61"/>
      <c r="M2963" s="200" t="s">
        <v>21</v>
      </c>
      <c r="N2963" s="201" t="s">
        <v>42</v>
      </c>
      <c r="O2963" s="42"/>
      <c r="P2963" s="202">
        <f>O2963*H2963</f>
        <v>0</v>
      </c>
      <c r="Q2963" s="202">
        <v>0</v>
      </c>
      <c r="R2963" s="202">
        <f>Q2963*H2963</f>
        <v>0</v>
      </c>
      <c r="S2963" s="202">
        <v>0</v>
      </c>
      <c r="T2963" s="203">
        <f>S2963*H2963</f>
        <v>0</v>
      </c>
      <c r="AR2963" s="24" t="s">
        <v>133</v>
      </c>
      <c r="AT2963" s="24" t="s">
        <v>129</v>
      </c>
      <c r="AU2963" s="24" t="s">
        <v>138</v>
      </c>
      <c r="AY2963" s="24" t="s">
        <v>126</v>
      </c>
      <c r="BE2963" s="204">
        <f>IF(N2963="základní",J2963,0)</f>
        <v>0</v>
      </c>
      <c r="BF2963" s="204">
        <f>IF(N2963="snížená",J2963,0)</f>
        <v>0</v>
      </c>
      <c r="BG2963" s="204">
        <f>IF(N2963="zákl. přenesená",J2963,0)</f>
        <v>0</v>
      </c>
      <c r="BH2963" s="204">
        <f>IF(N2963="sníž. přenesená",J2963,0)</f>
        <v>0</v>
      </c>
      <c r="BI2963" s="204">
        <f>IF(N2963="nulová",J2963,0)</f>
        <v>0</v>
      </c>
      <c r="BJ2963" s="24" t="s">
        <v>134</v>
      </c>
      <c r="BK2963" s="204">
        <f>ROUND(I2963*H2963,2)</f>
        <v>0</v>
      </c>
      <c r="BL2963" s="24" t="s">
        <v>133</v>
      </c>
      <c r="BM2963" s="24" t="s">
        <v>3835</v>
      </c>
    </row>
    <row r="2964" spans="2:65" s="1" customFormat="1" ht="13.5">
      <c r="B2964" s="41"/>
      <c r="C2964" s="63"/>
      <c r="D2964" s="205" t="s">
        <v>135</v>
      </c>
      <c r="E2964" s="63"/>
      <c r="F2964" s="206" t="s">
        <v>4747</v>
      </c>
      <c r="G2964" s="63"/>
      <c r="H2964" s="63"/>
      <c r="I2964" s="163"/>
      <c r="J2964" s="63"/>
      <c r="K2964" s="63"/>
      <c r="L2964" s="61"/>
      <c r="M2964" s="207"/>
      <c r="N2964" s="42"/>
      <c r="O2964" s="42"/>
      <c r="P2964" s="42"/>
      <c r="Q2964" s="42"/>
      <c r="R2964" s="42"/>
      <c r="S2964" s="42"/>
      <c r="T2964" s="78"/>
      <c r="AT2964" s="24" t="s">
        <v>135</v>
      </c>
      <c r="AU2964" s="24" t="s">
        <v>138</v>
      </c>
    </row>
    <row r="2965" spans="2:65" s="1" customFormat="1" ht="22.5" customHeight="1">
      <c r="B2965" s="41"/>
      <c r="C2965" s="193" t="s">
        <v>3836</v>
      </c>
      <c r="D2965" s="193" t="s">
        <v>129</v>
      </c>
      <c r="E2965" s="194" t="s">
        <v>4690</v>
      </c>
      <c r="F2965" s="195" t="s">
        <v>4758</v>
      </c>
      <c r="G2965" s="196" t="s">
        <v>489</v>
      </c>
      <c r="H2965" s="197">
        <v>14</v>
      </c>
      <c r="I2965" s="198"/>
      <c r="J2965" s="199">
        <f>ROUND(I2965*H2965,2)</f>
        <v>0</v>
      </c>
      <c r="K2965" s="195" t="s">
        <v>21</v>
      </c>
      <c r="L2965" s="61"/>
      <c r="M2965" s="200" t="s">
        <v>21</v>
      </c>
      <c r="N2965" s="201" t="s">
        <v>42</v>
      </c>
      <c r="O2965" s="42"/>
      <c r="P2965" s="202">
        <f>O2965*H2965</f>
        <v>0</v>
      </c>
      <c r="Q2965" s="202">
        <v>0</v>
      </c>
      <c r="R2965" s="202">
        <f>Q2965*H2965</f>
        <v>0</v>
      </c>
      <c r="S2965" s="202">
        <v>0</v>
      </c>
      <c r="T2965" s="203">
        <f>S2965*H2965</f>
        <v>0</v>
      </c>
      <c r="AR2965" s="24" t="s">
        <v>133</v>
      </c>
      <c r="AT2965" s="24" t="s">
        <v>129</v>
      </c>
      <c r="AU2965" s="24" t="s">
        <v>138</v>
      </c>
      <c r="AY2965" s="24" t="s">
        <v>126</v>
      </c>
      <c r="BE2965" s="204">
        <f>IF(N2965="základní",J2965,0)</f>
        <v>0</v>
      </c>
      <c r="BF2965" s="204">
        <f>IF(N2965="snížená",J2965,0)</f>
        <v>0</v>
      </c>
      <c r="BG2965" s="204">
        <f>IF(N2965="zákl. přenesená",J2965,0)</f>
        <v>0</v>
      </c>
      <c r="BH2965" s="204">
        <f>IF(N2965="sníž. přenesená",J2965,0)</f>
        <v>0</v>
      </c>
      <c r="BI2965" s="204">
        <f>IF(N2965="nulová",J2965,0)</f>
        <v>0</v>
      </c>
      <c r="BJ2965" s="24" t="s">
        <v>134</v>
      </c>
      <c r="BK2965" s="204">
        <f>ROUND(I2965*H2965,2)</f>
        <v>0</v>
      </c>
      <c r="BL2965" s="24" t="s">
        <v>133</v>
      </c>
      <c r="BM2965" s="24" t="s">
        <v>3839</v>
      </c>
    </row>
    <row r="2966" spans="2:65" s="1" customFormat="1" ht="13.5">
      <c r="B2966" s="41"/>
      <c r="C2966" s="63"/>
      <c r="D2966" s="205" t="s">
        <v>135</v>
      </c>
      <c r="E2966" s="63"/>
      <c r="F2966" s="206" t="s">
        <v>4758</v>
      </c>
      <c r="G2966" s="63"/>
      <c r="H2966" s="63"/>
      <c r="I2966" s="163"/>
      <c r="J2966" s="63"/>
      <c r="K2966" s="63"/>
      <c r="L2966" s="61"/>
      <c r="M2966" s="207"/>
      <c r="N2966" s="42"/>
      <c r="O2966" s="42"/>
      <c r="P2966" s="42"/>
      <c r="Q2966" s="42"/>
      <c r="R2966" s="42"/>
      <c r="S2966" s="42"/>
      <c r="T2966" s="78"/>
      <c r="AT2966" s="24" t="s">
        <v>135</v>
      </c>
      <c r="AU2966" s="24" t="s">
        <v>138</v>
      </c>
    </row>
    <row r="2967" spans="2:65" s="1" customFormat="1" ht="22.5" customHeight="1">
      <c r="B2967" s="41"/>
      <c r="C2967" s="193" t="s">
        <v>2127</v>
      </c>
      <c r="D2967" s="193" t="s">
        <v>129</v>
      </c>
      <c r="E2967" s="194" t="s">
        <v>4693</v>
      </c>
      <c r="F2967" s="195" t="s">
        <v>4762</v>
      </c>
      <c r="G2967" s="196" t="s">
        <v>489</v>
      </c>
      <c r="H2967" s="197">
        <v>7</v>
      </c>
      <c r="I2967" s="198"/>
      <c r="J2967" s="199">
        <f>ROUND(I2967*H2967,2)</f>
        <v>0</v>
      </c>
      <c r="K2967" s="195" t="s">
        <v>21</v>
      </c>
      <c r="L2967" s="61"/>
      <c r="M2967" s="200" t="s">
        <v>21</v>
      </c>
      <c r="N2967" s="201" t="s">
        <v>42</v>
      </c>
      <c r="O2967" s="42"/>
      <c r="P2967" s="202">
        <f>O2967*H2967</f>
        <v>0</v>
      </c>
      <c r="Q2967" s="202">
        <v>0</v>
      </c>
      <c r="R2967" s="202">
        <f>Q2967*H2967</f>
        <v>0</v>
      </c>
      <c r="S2967" s="202">
        <v>0</v>
      </c>
      <c r="T2967" s="203">
        <f>S2967*H2967</f>
        <v>0</v>
      </c>
      <c r="AR2967" s="24" t="s">
        <v>133</v>
      </c>
      <c r="AT2967" s="24" t="s">
        <v>129</v>
      </c>
      <c r="AU2967" s="24" t="s">
        <v>138</v>
      </c>
      <c r="AY2967" s="24" t="s">
        <v>126</v>
      </c>
      <c r="BE2967" s="204">
        <f>IF(N2967="základní",J2967,0)</f>
        <v>0</v>
      </c>
      <c r="BF2967" s="204">
        <f>IF(N2967="snížená",J2967,0)</f>
        <v>0</v>
      </c>
      <c r="BG2967" s="204">
        <f>IF(N2967="zákl. přenesená",J2967,0)</f>
        <v>0</v>
      </c>
      <c r="BH2967" s="204">
        <f>IF(N2967="sníž. přenesená",J2967,0)</f>
        <v>0</v>
      </c>
      <c r="BI2967" s="204">
        <f>IF(N2967="nulová",J2967,0)</f>
        <v>0</v>
      </c>
      <c r="BJ2967" s="24" t="s">
        <v>134</v>
      </c>
      <c r="BK2967" s="204">
        <f>ROUND(I2967*H2967,2)</f>
        <v>0</v>
      </c>
      <c r="BL2967" s="24" t="s">
        <v>133</v>
      </c>
      <c r="BM2967" s="24" t="s">
        <v>3842</v>
      </c>
    </row>
    <row r="2968" spans="2:65" s="1" customFormat="1" ht="13.5">
      <c r="B2968" s="41"/>
      <c r="C2968" s="63"/>
      <c r="D2968" s="205" t="s">
        <v>135</v>
      </c>
      <c r="E2968" s="63"/>
      <c r="F2968" s="206" t="s">
        <v>4762</v>
      </c>
      <c r="G2968" s="63"/>
      <c r="H2968" s="63"/>
      <c r="I2968" s="163"/>
      <c r="J2968" s="63"/>
      <c r="K2968" s="63"/>
      <c r="L2968" s="61"/>
      <c r="M2968" s="207"/>
      <c r="N2968" s="42"/>
      <c r="O2968" s="42"/>
      <c r="P2968" s="42"/>
      <c r="Q2968" s="42"/>
      <c r="R2968" s="42"/>
      <c r="S2968" s="42"/>
      <c r="T2968" s="78"/>
      <c r="AT2968" s="24" t="s">
        <v>135</v>
      </c>
      <c r="AU2968" s="24" t="s">
        <v>138</v>
      </c>
    </row>
    <row r="2969" spans="2:65" s="1" customFormat="1" ht="22.5" customHeight="1">
      <c r="B2969" s="41"/>
      <c r="C2969" s="193" t="s">
        <v>3843</v>
      </c>
      <c r="D2969" s="193" t="s">
        <v>129</v>
      </c>
      <c r="E2969" s="194" t="s">
        <v>4696</v>
      </c>
      <c r="F2969" s="195" t="s">
        <v>4765</v>
      </c>
      <c r="G2969" s="196" t="s">
        <v>489</v>
      </c>
      <c r="H2969" s="197">
        <v>2</v>
      </c>
      <c r="I2969" s="198"/>
      <c r="J2969" s="199">
        <f>ROUND(I2969*H2969,2)</f>
        <v>0</v>
      </c>
      <c r="K2969" s="195" t="s">
        <v>21</v>
      </c>
      <c r="L2969" s="61"/>
      <c r="M2969" s="200" t="s">
        <v>21</v>
      </c>
      <c r="N2969" s="201" t="s">
        <v>42</v>
      </c>
      <c r="O2969" s="42"/>
      <c r="P2969" s="202">
        <f>O2969*H2969</f>
        <v>0</v>
      </c>
      <c r="Q2969" s="202">
        <v>0</v>
      </c>
      <c r="R2969" s="202">
        <f>Q2969*H2969</f>
        <v>0</v>
      </c>
      <c r="S2969" s="202">
        <v>0</v>
      </c>
      <c r="T2969" s="203">
        <f>S2969*H2969</f>
        <v>0</v>
      </c>
      <c r="AR2969" s="24" t="s">
        <v>133</v>
      </c>
      <c r="AT2969" s="24" t="s">
        <v>129</v>
      </c>
      <c r="AU2969" s="24" t="s">
        <v>138</v>
      </c>
      <c r="AY2969" s="24" t="s">
        <v>126</v>
      </c>
      <c r="BE2969" s="204">
        <f>IF(N2969="základní",J2969,0)</f>
        <v>0</v>
      </c>
      <c r="BF2969" s="204">
        <f>IF(N2969="snížená",J2969,0)</f>
        <v>0</v>
      </c>
      <c r="BG2969" s="204">
        <f>IF(N2969="zákl. přenesená",J2969,0)</f>
        <v>0</v>
      </c>
      <c r="BH2969" s="204">
        <f>IF(N2969="sníž. přenesená",J2969,0)</f>
        <v>0</v>
      </c>
      <c r="BI2969" s="204">
        <f>IF(N2969="nulová",J2969,0)</f>
        <v>0</v>
      </c>
      <c r="BJ2969" s="24" t="s">
        <v>134</v>
      </c>
      <c r="BK2969" s="204">
        <f>ROUND(I2969*H2969,2)</f>
        <v>0</v>
      </c>
      <c r="BL2969" s="24" t="s">
        <v>133</v>
      </c>
      <c r="BM2969" s="24" t="s">
        <v>3846</v>
      </c>
    </row>
    <row r="2970" spans="2:65" s="1" customFormat="1" ht="13.5">
      <c r="B2970" s="41"/>
      <c r="C2970" s="63"/>
      <c r="D2970" s="205" t="s">
        <v>135</v>
      </c>
      <c r="E2970" s="63"/>
      <c r="F2970" s="206" t="s">
        <v>4765</v>
      </c>
      <c r="G2970" s="63"/>
      <c r="H2970" s="63"/>
      <c r="I2970" s="163"/>
      <c r="J2970" s="63"/>
      <c r="K2970" s="63"/>
      <c r="L2970" s="61"/>
      <c r="M2970" s="207"/>
      <c r="N2970" s="42"/>
      <c r="O2970" s="42"/>
      <c r="P2970" s="42"/>
      <c r="Q2970" s="42"/>
      <c r="R2970" s="42"/>
      <c r="S2970" s="42"/>
      <c r="T2970" s="78"/>
      <c r="AT2970" s="24" t="s">
        <v>135</v>
      </c>
      <c r="AU2970" s="24" t="s">
        <v>138</v>
      </c>
    </row>
    <row r="2971" spans="2:65" s="1" customFormat="1" ht="22.5" customHeight="1">
      <c r="B2971" s="41"/>
      <c r="C2971" s="193" t="s">
        <v>2130</v>
      </c>
      <c r="D2971" s="193" t="s">
        <v>129</v>
      </c>
      <c r="E2971" s="194" t="s">
        <v>4699</v>
      </c>
      <c r="F2971" s="195" t="s">
        <v>4769</v>
      </c>
      <c r="G2971" s="196" t="s">
        <v>489</v>
      </c>
      <c r="H2971" s="197">
        <v>20</v>
      </c>
      <c r="I2971" s="198"/>
      <c r="J2971" s="199">
        <f>ROUND(I2971*H2971,2)</f>
        <v>0</v>
      </c>
      <c r="K2971" s="195" t="s">
        <v>21</v>
      </c>
      <c r="L2971" s="61"/>
      <c r="M2971" s="200" t="s">
        <v>21</v>
      </c>
      <c r="N2971" s="201" t="s">
        <v>42</v>
      </c>
      <c r="O2971" s="42"/>
      <c r="P2971" s="202">
        <f>O2971*H2971</f>
        <v>0</v>
      </c>
      <c r="Q2971" s="202">
        <v>0</v>
      </c>
      <c r="R2971" s="202">
        <f>Q2971*H2971</f>
        <v>0</v>
      </c>
      <c r="S2971" s="202">
        <v>0</v>
      </c>
      <c r="T2971" s="203">
        <f>S2971*H2971</f>
        <v>0</v>
      </c>
      <c r="AR2971" s="24" t="s">
        <v>133</v>
      </c>
      <c r="AT2971" s="24" t="s">
        <v>129</v>
      </c>
      <c r="AU2971" s="24" t="s">
        <v>138</v>
      </c>
      <c r="AY2971" s="24" t="s">
        <v>126</v>
      </c>
      <c r="BE2971" s="204">
        <f>IF(N2971="základní",J2971,0)</f>
        <v>0</v>
      </c>
      <c r="BF2971" s="204">
        <f>IF(N2971="snížená",J2971,0)</f>
        <v>0</v>
      </c>
      <c r="BG2971" s="204">
        <f>IF(N2971="zákl. přenesená",J2971,0)</f>
        <v>0</v>
      </c>
      <c r="BH2971" s="204">
        <f>IF(N2971="sníž. přenesená",J2971,0)</f>
        <v>0</v>
      </c>
      <c r="BI2971" s="204">
        <f>IF(N2971="nulová",J2971,0)</f>
        <v>0</v>
      </c>
      <c r="BJ2971" s="24" t="s">
        <v>134</v>
      </c>
      <c r="BK2971" s="204">
        <f>ROUND(I2971*H2971,2)</f>
        <v>0</v>
      </c>
      <c r="BL2971" s="24" t="s">
        <v>133</v>
      </c>
      <c r="BM2971" s="24" t="s">
        <v>3849</v>
      </c>
    </row>
    <row r="2972" spans="2:65" s="1" customFormat="1" ht="13.5">
      <c r="B2972" s="41"/>
      <c r="C2972" s="63"/>
      <c r="D2972" s="205" t="s">
        <v>135</v>
      </c>
      <c r="E2972" s="63"/>
      <c r="F2972" s="206" t="s">
        <v>4769</v>
      </c>
      <c r="G2972" s="63"/>
      <c r="H2972" s="63"/>
      <c r="I2972" s="163"/>
      <c r="J2972" s="63"/>
      <c r="K2972" s="63"/>
      <c r="L2972" s="61"/>
      <c r="M2972" s="207"/>
      <c r="N2972" s="42"/>
      <c r="O2972" s="42"/>
      <c r="P2972" s="42"/>
      <c r="Q2972" s="42"/>
      <c r="R2972" s="42"/>
      <c r="S2972" s="42"/>
      <c r="T2972" s="78"/>
      <c r="AT2972" s="24" t="s">
        <v>135</v>
      </c>
      <c r="AU2972" s="24" t="s">
        <v>138</v>
      </c>
    </row>
    <row r="2973" spans="2:65" s="1" customFormat="1" ht="22.5" customHeight="1">
      <c r="B2973" s="41"/>
      <c r="C2973" s="193" t="s">
        <v>3850</v>
      </c>
      <c r="D2973" s="193" t="s">
        <v>129</v>
      </c>
      <c r="E2973" s="194" t="s">
        <v>4704</v>
      </c>
      <c r="F2973" s="195" t="s">
        <v>8281</v>
      </c>
      <c r="G2973" s="196" t="s">
        <v>489</v>
      </c>
      <c r="H2973" s="197">
        <v>1</v>
      </c>
      <c r="I2973" s="198"/>
      <c r="J2973" s="199">
        <f>ROUND(I2973*H2973,2)</f>
        <v>0</v>
      </c>
      <c r="K2973" s="195" t="s">
        <v>21</v>
      </c>
      <c r="L2973" s="61"/>
      <c r="M2973" s="200" t="s">
        <v>21</v>
      </c>
      <c r="N2973" s="201" t="s">
        <v>42</v>
      </c>
      <c r="O2973" s="42"/>
      <c r="P2973" s="202">
        <f>O2973*H2973</f>
        <v>0</v>
      </c>
      <c r="Q2973" s="202">
        <v>0</v>
      </c>
      <c r="R2973" s="202">
        <f>Q2973*H2973</f>
        <v>0</v>
      </c>
      <c r="S2973" s="202">
        <v>0</v>
      </c>
      <c r="T2973" s="203">
        <f>S2973*H2973</f>
        <v>0</v>
      </c>
      <c r="AR2973" s="24" t="s">
        <v>133</v>
      </c>
      <c r="AT2973" s="24" t="s">
        <v>129</v>
      </c>
      <c r="AU2973" s="24" t="s">
        <v>138</v>
      </c>
      <c r="AY2973" s="24" t="s">
        <v>126</v>
      </c>
      <c r="BE2973" s="204">
        <f>IF(N2973="základní",J2973,0)</f>
        <v>0</v>
      </c>
      <c r="BF2973" s="204">
        <f>IF(N2973="snížená",J2973,0)</f>
        <v>0</v>
      </c>
      <c r="BG2973" s="204">
        <f>IF(N2973="zákl. přenesená",J2973,0)</f>
        <v>0</v>
      </c>
      <c r="BH2973" s="204">
        <f>IF(N2973="sníž. přenesená",J2973,0)</f>
        <v>0</v>
      </c>
      <c r="BI2973" s="204">
        <f>IF(N2973="nulová",J2973,0)</f>
        <v>0</v>
      </c>
      <c r="BJ2973" s="24" t="s">
        <v>134</v>
      </c>
      <c r="BK2973" s="204">
        <f>ROUND(I2973*H2973,2)</f>
        <v>0</v>
      </c>
      <c r="BL2973" s="24" t="s">
        <v>133</v>
      </c>
      <c r="BM2973" s="24" t="s">
        <v>3853</v>
      </c>
    </row>
    <row r="2974" spans="2:65" s="1" customFormat="1" ht="13.5">
      <c r="B2974" s="41"/>
      <c r="C2974" s="63"/>
      <c r="D2974" s="205" t="s">
        <v>135</v>
      </c>
      <c r="E2974" s="63"/>
      <c r="F2974" s="206" t="s">
        <v>8281</v>
      </c>
      <c r="G2974" s="63"/>
      <c r="H2974" s="63"/>
      <c r="I2974" s="163"/>
      <c r="J2974" s="63"/>
      <c r="K2974" s="63"/>
      <c r="L2974" s="61"/>
      <c r="M2974" s="207"/>
      <c r="N2974" s="42"/>
      <c r="O2974" s="42"/>
      <c r="P2974" s="42"/>
      <c r="Q2974" s="42"/>
      <c r="R2974" s="42"/>
      <c r="S2974" s="42"/>
      <c r="T2974" s="78"/>
      <c r="AT2974" s="24" t="s">
        <v>135</v>
      </c>
      <c r="AU2974" s="24" t="s">
        <v>138</v>
      </c>
    </row>
    <row r="2975" spans="2:65" s="1" customFormat="1" ht="22.5" customHeight="1">
      <c r="B2975" s="41"/>
      <c r="C2975" s="193" t="s">
        <v>2134</v>
      </c>
      <c r="D2975" s="193" t="s">
        <v>129</v>
      </c>
      <c r="E2975" s="194" t="s">
        <v>4707</v>
      </c>
      <c r="F2975" s="195" t="s">
        <v>4841</v>
      </c>
      <c r="G2975" s="196" t="s">
        <v>489</v>
      </c>
      <c r="H2975" s="197">
        <v>1</v>
      </c>
      <c r="I2975" s="198"/>
      <c r="J2975" s="199">
        <f>ROUND(I2975*H2975,2)</f>
        <v>0</v>
      </c>
      <c r="K2975" s="195" t="s">
        <v>21</v>
      </c>
      <c r="L2975" s="61"/>
      <c r="M2975" s="200" t="s">
        <v>21</v>
      </c>
      <c r="N2975" s="201" t="s">
        <v>42</v>
      </c>
      <c r="O2975" s="42"/>
      <c r="P2975" s="202">
        <f>O2975*H2975</f>
        <v>0</v>
      </c>
      <c r="Q2975" s="202">
        <v>0</v>
      </c>
      <c r="R2975" s="202">
        <f>Q2975*H2975</f>
        <v>0</v>
      </c>
      <c r="S2975" s="202">
        <v>0</v>
      </c>
      <c r="T2975" s="203">
        <f>S2975*H2975</f>
        <v>0</v>
      </c>
      <c r="AR2975" s="24" t="s">
        <v>133</v>
      </c>
      <c r="AT2975" s="24" t="s">
        <v>129</v>
      </c>
      <c r="AU2975" s="24" t="s">
        <v>138</v>
      </c>
      <c r="AY2975" s="24" t="s">
        <v>126</v>
      </c>
      <c r="BE2975" s="204">
        <f>IF(N2975="základní",J2975,0)</f>
        <v>0</v>
      </c>
      <c r="BF2975" s="204">
        <f>IF(N2975="snížená",J2975,0)</f>
        <v>0</v>
      </c>
      <c r="BG2975" s="204">
        <f>IF(N2975="zákl. přenesená",J2975,0)</f>
        <v>0</v>
      </c>
      <c r="BH2975" s="204">
        <f>IF(N2975="sníž. přenesená",J2975,0)</f>
        <v>0</v>
      </c>
      <c r="BI2975" s="204">
        <f>IF(N2975="nulová",J2975,0)</f>
        <v>0</v>
      </c>
      <c r="BJ2975" s="24" t="s">
        <v>134</v>
      </c>
      <c r="BK2975" s="204">
        <f>ROUND(I2975*H2975,2)</f>
        <v>0</v>
      </c>
      <c r="BL2975" s="24" t="s">
        <v>133</v>
      </c>
      <c r="BM2975" s="24" t="s">
        <v>3856</v>
      </c>
    </row>
    <row r="2976" spans="2:65" s="1" customFormat="1" ht="13.5">
      <c r="B2976" s="41"/>
      <c r="C2976" s="63"/>
      <c r="D2976" s="205" t="s">
        <v>135</v>
      </c>
      <c r="E2976" s="63"/>
      <c r="F2976" s="206" t="s">
        <v>4841</v>
      </c>
      <c r="G2976" s="63"/>
      <c r="H2976" s="63"/>
      <c r="I2976" s="163"/>
      <c r="J2976" s="63"/>
      <c r="K2976" s="63"/>
      <c r="L2976" s="61"/>
      <c r="M2976" s="207"/>
      <c r="N2976" s="42"/>
      <c r="O2976" s="42"/>
      <c r="P2976" s="42"/>
      <c r="Q2976" s="42"/>
      <c r="R2976" s="42"/>
      <c r="S2976" s="42"/>
      <c r="T2976" s="78"/>
      <c r="AT2976" s="24" t="s">
        <v>135</v>
      </c>
      <c r="AU2976" s="24" t="s">
        <v>138</v>
      </c>
    </row>
    <row r="2977" spans="2:65" s="1" customFormat="1" ht="22.5" customHeight="1">
      <c r="B2977" s="41"/>
      <c r="C2977" s="193" t="s">
        <v>3857</v>
      </c>
      <c r="D2977" s="193" t="s">
        <v>129</v>
      </c>
      <c r="E2977" s="194" t="s">
        <v>4711</v>
      </c>
      <c r="F2977" s="195" t="s">
        <v>4844</v>
      </c>
      <c r="G2977" s="196" t="s">
        <v>489</v>
      </c>
      <c r="H2977" s="197">
        <v>1</v>
      </c>
      <c r="I2977" s="198"/>
      <c r="J2977" s="199">
        <f>ROUND(I2977*H2977,2)</f>
        <v>0</v>
      </c>
      <c r="K2977" s="195" t="s">
        <v>21</v>
      </c>
      <c r="L2977" s="61"/>
      <c r="M2977" s="200" t="s">
        <v>21</v>
      </c>
      <c r="N2977" s="201" t="s">
        <v>42</v>
      </c>
      <c r="O2977" s="42"/>
      <c r="P2977" s="202">
        <f>O2977*H2977</f>
        <v>0</v>
      </c>
      <c r="Q2977" s="202">
        <v>0</v>
      </c>
      <c r="R2977" s="202">
        <f>Q2977*H2977</f>
        <v>0</v>
      </c>
      <c r="S2977" s="202">
        <v>0</v>
      </c>
      <c r="T2977" s="203">
        <f>S2977*H2977</f>
        <v>0</v>
      </c>
      <c r="AR2977" s="24" t="s">
        <v>133</v>
      </c>
      <c r="AT2977" s="24" t="s">
        <v>129</v>
      </c>
      <c r="AU2977" s="24" t="s">
        <v>138</v>
      </c>
      <c r="AY2977" s="24" t="s">
        <v>126</v>
      </c>
      <c r="BE2977" s="204">
        <f>IF(N2977="základní",J2977,0)</f>
        <v>0</v>
      </c>
      <c r="BF2977" s="204">
        <f>IF(N2977="snížená",J2977,0)</f>
        <v>0</v>
      </c>
      <c r="BG2977" s="204">
        <f>IF(N2977="zákl. přenesená",J2977,0)</f>
        <v>0</v>
      </c>
      <c r="BH2977" s="204">
        <f>IF(N2977="sníž. přenesená",J2977,0)</f>
        <v>0</v>
      </c>
      <c r="BI2977" s="204">
        <f>IF(N2977="nulová",J2977,0)</f>
        <v>0</v>
      </c>
      <c r="BJ2977" s="24" t="s">
        <v>134</v>
      </c>
      <c r="BK2977" s="204">
        <f>ROUND(I2977*H2977,2)</f>
        <v>0</v>
      </c>
      <c r="BL2977" s="24" t="s">
        <v>133</v>
      </c>
      <c r="BM2977" s="24" t="s">
        <v>3860</v>
      </c>
    </row>
    <row r="2978" spans="2:65" s="1" customFormat="1" ht="13.5">
      <c r="B2978" s="41"/>
      <c r="C2978" s="63"/>
      <c r="D2978" s="205" t="s">
        <v>135</v>
      </c>
      <c r="E2978" s="63"/>
      <c r="F2978" s="206" t="s">
        <v>4844</v>
      </c>
      <c r="G2978" s="63"/>
      <c r="H2978" s="63"/>
      <c r="I2978" s="163"/>
      <c r="J2978" s="63"/>
      <c r="K2978" s="63"/>
      <c r="L2978" s="61"/>
      <c r="M2978" s="207"/>
      <c r="N2978" s="42"/>
      <c r="O2978" s="42"/>
      <c r="P2978" s="42"/>
      <c r="Q2978" s="42"/>
      <c r="R2978" s="42"/>
      <c r="S2978" s="42"/>
      <c r="T2978" s="78"/>
      <c r="AT2978" s="24" t="s">
        <v>135</v>
      </c>
      <c r="AU2978" s="24" t="s">
        <v>138</v>
      </c>
    </row>
    <row r="2979" spans="2:65" s="1" customFormat="1" ht="22.5" customHeight="1">
      <c r="B2979" s="41"/>
      <c r="C2979" s="193" t="s">
        <v>2137</v>
      </c>
      <c r="D2979" s="193" t="s">
        <v>129</v>
      </c>
      <c r="E2979" s="194" t="s">
        <v>4714</v>
      </c>
      <c r="F2979" s="195" t="s">
        <v>4787</v>
      </c>
      <c r="G2979" s="196" t="s">
        <v>489</v>
      </c>
      <c r="H2979" s="197">
        <v>7</v>
      </c>
      <c r="I2979" s="198"/>
      <c r="J2979" s="199">
        <f>ROUND(I2979*H2979,2)</f>
        <v>0</v>
      </c>
      <c r="K2979" s="195" t="s">
        <v>21</v>
      </c>
      <c r="L2979" s="61"/>
      <c r="M2979" s="200" t="s">
        <v>21</v>
      </c>
      <c r="N2979" s="201" t="s">
        <v>42</v>
      </c>
      <c r="O2979" s="42"/>
      <c r="P2979" s="202">
        <f>O2979*H2979</f>
        <v>0</v>
      </c>
      <c r="Q2979" s="202">
        <v>0</v>
      </c>
      <c r="R2979" s="202">
        <f>Q2979*H2979</f>
        <v>0</v>
      </c>
      <c r="S2979" s="202">
        <v>0</v>
      </c>
      <c r="T2979" s="203">
        <f>S2979*H2979</f>
        <v>0</v>
      </c>
      <c r="AR2979" s="24" t="s">
        <v>133</v>
      </c>
      <c r="AT2979" s="24" t="s">
        <v>129</v>
      </c>
      <c r="AU2979" s="24" t="s">
        <v>138</v>
      </c>
      <c r="AY2979" s="24" t="s">
        <v>126</v>
      </c>
      <c r="BE2979" s="204">
        <f>IF(N2979="základní",J2979,0)</f>
        <v>0</v>
      </c>
      <c r="BF2979" s="204">
        <f>IF(N2979="snížená",J2979,0)</f>
        <v>0</v>
      </c>
      <c r="BG2979" s="204">
        <f>IF(N2979="zákl. přenesená",J2979,0)</f>
        <v>0</v>
      </c>
      <c r="BH2979" s="204">
        <f>IF(N2979="sníž. přenesená",J2979,0)</f>
        <v>0</v>
      </c>
      <c r="BI2979" s="204">
        <f>IF(N2979="nulová",J2979,0)</f>
        <v>0</v>
      </c>
      <c r="BJ2979" s="24" t="s">
        <v>134</v>
      </c>
      <c r="BK2979" s="204">
        <f>ROUND(I2979*H2979,2)</f>
        <v>0</v>
      </c>
      <c r="BL2979" s="24" t="s">
        <v>133</v>
      </c>
      <c r="BM2979" s="24" t="s">
        <v>3863</v>
      </c>
    </row>
    <row r="2980" spans="2:65" s="1" customFormat="1" ht="13.5">
      <c r="B2980" s="41"/>
      <c r="C2980" s="63"/>
      <c r="D2980" s="205" t="s">
        <v>135</v>
      </c>
      <c r="E2980" s="63"/>
      <c r="F2980" s="206" t="s">
        <v>4787</v>
      </c>
      <c r="G2980" s="63"/>
      <c r="H2980" s="63"/>
      <c r="I2980" s="163"/>
      <c r="J2980" s="63"/>
      <c r="K2980" s="63"/>
      <c r="L2980" s="61"/>
      <c r="M2980" s="207"/>
      <c r="N2980" s="42"/>
      <c r="O2980" s="42"/>
      <c r="P2980" s="42"/>
      <c r="Q2980" s="42"/>
      <c r="R2980" s="42"/>
      <c r="S2980" s="42"/>
      <c r="T2980" s="78"/>
      <c r="AT2980" s="24" t="s">
        <v>135</v>
      </c>
      <c r="AU2980" s="24" t="s">
        <v>138</v>
      </c>
    </row>
    <row r="2981" spans="2:65" s="1" customFormat="1" ht="22.5" customHeight="1">
      <c r="B2981" s="41"/>
      <c r="C2981" s="193" t="s">
        <v>3864</v>
      </c>
      <c r="D2981" s="193" t="s">
        <v>129</v>
      </c>
      <c r="E2981" s="194" t="s">
        <v>4718</v>
      </c>
      <c r="F2981" s="195" t="s">
        <v>4791</v>
      </c>
      <c r="G2981" s="196" t="s">
        <v>489</v>
      </c>
      <c r="H2981" s="197">
        <v>23</v>
      </c>
      <c r="I2981" s="198"/>
      <c r="J2981" s="199">
        <f>ROUND(I2981*H2981,2)</f>
        <v>0</v>
      </c>
      <c r="K2981" s="195" t="s">
        <v>21</v>
      </c>
      <c r="L2981" s="61"/>
      <c r="M2981" s="200" t="s">
        <v>21</v>
      </c>
      <c r="N2981" s="201" t="s">
        <v>42</v>
      </c>
      <c r="O2981" s="42"/>
      <c r="P2981" s="202">
        <f>O2981*H2981</f>
        <v>0</v>
      </c>
      <c r="Q2981" s="202">
        <v>0</v>
      </c>
      <c r="R2981" s="202">
        <f>Q2981*H2981</f>
        <v>0</v>
      </c>
      <c r="S2981" s="202">
        <v>0</v>
      </c>
      <c r="T2981" s="203">
        <f>S2981*H2981</f>
        <v>0</v>
      </c>
      <c r="AR2981" s="24" t="s">
        <v>133</v>
      </c>
      <c r="AT2981" s="24" t="s">
        <v>129</v>
      </c>
      <c r="AU2981" s="24" t="s">
        <v>138</v>
      </c>
      <c r="AY2981" s="24" t="s">
        <v>126</v>
      </c>
      <c r="BE2981" s="204">
        <f>IF(N2981="základní",J2981,0)</f>
        <v>0</v>
      </c>
      <c r="BF2981" s="204">
        <f>IF(N2981="snížená",J2981,0)</f>
        <v>0</v>
      </c>
      <c r="BG2981" s="204">
        <f>IF(N2981="zákl. přenesená",J2981,0)</f>
        <v>0</v>
      </c>
      <c r="BH2981" s="204">
        <f>IF(N2981="sníž. přenesená",J2981,0)</f>
        <v>0</v>
      </c>
      <c r="BI2981" s="204">
        <f>IF(N2981="nulová",J2981,0)</f>
        <v>0</v>
      </c>
      <c r="BJ2981" s="24" t="s">
        <v>134</v>
      </c>
      <c r="BK2981" s="204">
        <f>ROUND(I2981*H2981,2)</f>
        <v>0</v>
      </c>
      <c r="BL2981" s="24" t="s">
        <v>133</v>
      </c>
      <c r="BM2981" s="24" t="s">
        <v>3867</v>
      </c>
    </row>
    <row r="2982" spans="2:65" s="1" customFormat="1" ht="13.5">
      <c r="B2982" s="41"/>
      <c r="C2982" s="63"/>
      <c r="D2982" s="205" t="s">
        <v>135</v>
      </c>
      <c r="E2982" s="63"/>
      <c r="F2982" s="206" t="s">
        <v>4791</v>
      </c>
      <c r="G2982" s="63"/>
      <c r="H2982" s="63"/>
      <c r="I2982" s="163"/>
      <c r="J2982" s="63"/>
      <c r="K2982" s="63"/>
      <c r="L2982" s="61"/>
      <c r="M2982" s="207"/>
      <c r="N2982" s="42"/>
      <c r="O2982" s="42"/>
      <c r="P2982" s="42"/>
      <c r="Q2982" s="42"/>
      <c r="R2982" s="42"/>
      <c r="S2982" s="42"/>
      <c r="T2982" s="78"/>
      <c r="AT2982" s="24" t="s">
        <v>135</v>
      </c>
      <c r="AU2982" s="24" t="s">
        <v>138</v>
      </c>
    </row>
    <row r="2983" spans="2:65" s="1" customFormat="1" ht="22.5" customHeight="1">
      <c r="B2983" s="41"/>
      <c r="C2983" s="193" t="s">
        <v>2141</v>
      </c>
      <c r="D2983" s="193" t="s">
        <v>129</v>
      </c>
      <c r="E2983" s="194" t="s">
        <v>4721</v>
      </c>
      <c r="F2983" s="195" t="s">
        <v>4794</v>
      </c>
      <c r="G2983" s="196" t="s">
        <v>489</v>
      </c>
      <c r="H2983" s="197">
        <v>4</v>
      </c>
      <c r="I2983" s="198"/>
      <c r="J2983" s="199">
        <f>ROUND(I2983*H2983,2)</f>
        <v>0</v>
      </c>
      <c r="K2983" s="195" t="s">
        <v>21</v>
      </c>
      <c r="L2983" s="61"/>
      <c r="M2983" s="200" t="s">
        <v>21</v>
      </c>
      <c r="N2983" s="201" t="s">
        <v>42</v>
      </c>
      <c r="O2983" s="42"/>
      <c r="P2983" s="202">
        <f>O2983*H2983</f>
        <v>0</v>
      </c>
      <c r="Q2983" s="202">
        <v>0</v>
      </c>
      <c r="R2983" s="202">
        <f>Q2983*H2983</f>
        <v>0</v>
      </c>
      <c r="S2983" s="202">
        <v>0</v>
      </c>
      <c r="T2983" s="203">
        <f>S2983*H2983</f>
        <v>0</v>
      </c>
      <c r="AR2983" s="24" t="s">
        <v>133</v>
      </c>
      <c r="AT2983" s="24" t="s">
        <v>129</v>
      </c>
      <c r="AU2983" s="24" t="s">
        <v>138</v>
      </c>
      <c r="AY2983" s="24" t="s">
        <v>126</v>
      </c>
      <c r="BE2983" s="204">
        <f>IF(N2983="základní",J2983,0)</f>
        <v>0</v>
      </c>
      <c r="BF2983" s="204">
        <f>IF(N2983="snížená",J2983,0)</f>
        <v>0</v>
      </c>
      <c r="BG2983" s="204">
        <f>IF(N2983="zákl. přenesená",J2983,0)</f>
        <v>0</v>
      </c>
      <c r="BH2983" s="204">
        <f>IF(N2983="sníž. přenesená",J2983,0)</f>
        <v>0</v>
      </c>
      <c r="BI2983" s="204">
        <f>IF(N2983="nulová",J2983,0)</f>
        <v>0</v>
      </c>
      <c r="BJ2983" s="24" t="s">
        <v>134</v>
      </c>
      <c r="BK2983" s="204">
        <f>ROUND(I2983*H2983,2)</f>
        <v>0</v>
      </c>
      <c r="BL2983" s="24" t="s">
        <v>133</v>
      </c>
      <c r="BM2983" s="24" t="s">
        <v>3870</v>
      </c>
    </row>
    <row r="2984" spans="2:65" s="1" customFormat="1" ht="13.5">
      <c r="B2984" s="41"/>
      <c r="C2984" s="63"/>
      <c r="D2984" s="205" t="s">
        <v>135</v>
      </c>
      <c r="E2984" s="63"/>
      <c r="F2984" s="206" t="s">
        <v>4794</v>
      </c>
      <c r="G2984" s="63"/>
      <c r="H2984" s="63"/>
      <c r="I2984" s="163"/>
      <c r="J2984" s="63"/>
      <c r="K2984" s="63"/>
      <c r="L2984" s="61"/>
      <c r="M2984" s="207"/>
      <c r="N2984" s="42"/>
      <c r="O2984" s="42"/>
      <c r="P2984" s="42"/>
      <c r="Q2984" s="42"/>
      <c r="R2984" s="42"/>
      <c r="S2984" s="42"/>
      <c r="T2984" s="78"/>
      <c r="AT2984" s="24" t="s">
        <v>135</v>
      </c>
      <c r="AU2984" s="24" t="s">
        <v>138</v>
      </c>
    </row>
    <row r="2985" spans="2:65" s="1" customFormat="1" ht="22.5" customHeight="1">
      <c r="B2985" s="41"/>
      <c r="C2985" s="193" t="s">
        <v>3871</v>
      </c>
      <c r="D2985" s="193" t="s">
        <v>129</v>
      </c>
      <c r="E2985" s="194" t="s">
        <v>4725</v>
      </c>
      <c r="F2985" s="195" t="s">
        <v>4801</v>
      </c>
      <c r="G2985" s="196" t="s">
        <v>489</v>
      </c>
      <c r="H2985" s="197">
        <v>1</v>
      </c>
      <c r="I2985" s="198"/>
      <c r="J2985" s="199">
        <f>ROUND(I2985*H2985,2)</f>
        <v>0</v>
      </c>
      <c r="K2985" s="195" t="s">
        <v>21</v>
      </c>
      <c r="L2985" s="61"/>
      <c r="M2985" s="200" t="s">
        <v>21</v>
      </c>
      <c r="N2985" s="201" t="s">
        <v>42</v>
      </c>
      <c r="O2985" s="42"/>
      <c r="P2985" s="202">
        <f>O2985*H2985</f>
        <v>0</v>
      </c>
      <c r="Q2985" s="202">
        <v>0</v>
      </c>
      <c r="R2985" s="202">
        <f>Q2985*H2985</f>
        <v>0</v>
      </c>
      <c r="S2985" s="202">
        <v>0</v>
      </c>
      <c r="T2985" s="203">
        <f>S2985*H2985</f>
        <v>0</v>
      </c>
      <c r="AR2985" s="24" t="s">
        <v>133</v>
      </c>
      <c r="AT2985" s="24" t="s">
        <v>129</v>
      </c>
      <c r="AU2985" s="24" t="s">
        <v>138</v>
      </c>
      <c r="AY2985" s="24" t="s">
        <v>126</v>
      </c>
      <c r="BE2985" s="204">
        <f>IF(N2985="základní",J2985,0)</f>
        <v>0</v>
      </c>
      <c r="BF2985" s="204">
        <f>IF(N2985="snížená",J2985,0)</f>
        <v>0</v>
      </c>
      <c r="BG2985" s="204">
        <f>IF(N2985="zákl. přenesená",J2985,0)</f>
        <v>0</v>
      </c>
      <c r="BH2985" s="204">
        <f>IF(N2985="sníž. přenesená",J2985,0)</f>
        <v>0</v>
      </c>
      <c r="BI2985" s="204">
        <f>IF(N2985="nulová",J2985,0)</f>
        <v>0</v>
      </c>
      <c r="BJ2985" s="24" t="s">
        <v>134</v>
      </c>
      <c r="BK2985" s="204">
        <f>ROUND(I2985*H2985,2)</f>
        <v>0</v>
      </c>
      <c r="BL2985" s="24" t="s">
        <v>133</v>
      </c>
      <c r="BM2985" s="24" t="s">
        <v>3873</v>
      </c>
    </row>
    <row r="2986" spans="2:65" s="1" customFormat="1" ht="13.5">
      <c r="B2986" s="41"/>
      <c r="C2986" s="63"/>
      <c r="D2986" s="205" t="s">
        <v>135</v>
      </c>
      <c r="E2986" s="63"/>
      <c r="F2986" s="206" t="s">
        <v>4801</v>
      </c>
      <c r="G2986" s="63"/>
      <c r="H2986" s="63"/>
      <c r="I2986" s="163"/>
      <c r="J2986" s="63"/>
      <c r="K2986" s="63"/>
      <c r="L2986" s="61"/>
      <c r="M2986" s="207"/>
      <c r="N2986" s="42"/>
      <c r="O2986" s="42"/>
      <c r="P2986" s="42"/>
      <c r="Q2986" s="42"/>
      <c r="R2986" s="42"/>
      <c r="S2986" s="42"/>
      <c r="T2986" s="78"/>
      <c r="AT2986" s="24" t="s">
        <v>135</v>
      </c>
      <c r="AU2986" s="24" t="s">
        <v>138</v>
      </c>
    </row>
    <row r="2987" spans="2:65" s="1" customFormat="1" ht="22.5" customHeight="1">
      <c r="B2987" s="41"/>
      <c r="C2987" s="193" t="s">
        <v>2144</v>
      </c>
      <c r="D2987" s="193" t="s">
        <v>129</v>
      </c>
      <c r="E2987" s="194" t="s">
        <v>4728</v>
      </c>
      <c r="F2987" s="195" t="s">
        <v>4812</v>
      </c>
      <c r="G2987" s="196" t="s">
        <v>489</v>
      </c>
      <c r="H2987" s="197">
        <v>5</v>
      </c>
      <c r="I2987" s="198"/>
      <c r="J2987" s="199">
        <f>ROUND(I2987*H2987,2)</f>
        <v>0</v>
      </c>
      <c r="K2987" s="195" t="s">
        <v>21</v>
      </c>
      <c r="L2987" s="61"/>
      <c r="M2987" s="200" t="s">
        <v>21</v>
      </c>
      <c r="N2987" s="201" t="s">
        <v>42</v>
      </c>
      <c r="O2987" s="42"/>
      <c r="P2987" s="202">
        <f>O2987*H2987</f>
        <v>0</v>
      </c>
      <c r="Q2987" s="202">
        <v>0</v>
      </c>
      <c r="R2987" s="202">
        <f>Q2987*H2987</f>
        <v>0</v>
      </c>
      <c r="S2987" s="202">
        <v>0</v>
      </c>
      <c r="T2987" s="203">
        <f>S2987*H2987</f>
        <v>0</v>
      </c>
      <c r="AR2987" s="24" t="s">
        <v>133</v>
      </c>
      <c r="AT2987" s="24" t="s">
        <v>129</v>
      </c>
      <c r="AU2987" s="24" t="s">
        <v>138</v>
      </c>
      <c r="AY2987" s="24" t="s">
        <v>126</v>
      </c>
      <c r="BE2987" s="204">
        <f>IF(N2987="základní",J2987,0)</f>
        <v>0</v>
      </c>
      <c r="BF2987" s="204">
        <f>IF(N2987="snížená",J2987,0)</f>
        <v>0</v>
      </c>
      <c r="BG2987" s="204">
        <f>IF(N2987="zákl. přenesená",J2987,0)</f>
        <v>0</v>
      </c>
      <c r="BH2987" s="204">
        <f>IF(N2987="sníž. přenesená",J2987,0)</f>
        <v>0</v>
      </c>
      <c r="BI2987" s="204">
        <f>IF(N2987="nulová",J2987,0)</f>
        <v>0</v>
      </c>
      <c r="BJ2987" s="24" t="s">
        <v>134</v>
      </c>
      <c r="BK2987" s="204">
        <f>ROUND(I2987*H2987,2)</f>
        <v>0</v>
      </c>
      <c r="BL2987" s="24" t="s">
        <v>133</v>
      </c>
      <c r="BM2987" s="24" t="s">
        <v>3876</v>
      </c>
    </row>
    <row r="2988" spans="2:65" s="1" customFormat="1" ht="13.5">
      <c r="B2988" s="41"/>
      <c r="C2988" s="63"/>
      <c r="D2988" s="205" t="s">
        <v>135</v>
      </c>
      <c r="E2988" s="63"/>
      <c r="F2988" s="206" t="s">
        <v>4812</v>
      </c>
      <c r="G2988" s="63"/>
      <c r="H2988" s="63"/>
      <c r="I2988" s="163"/>
      <c r="J2988" s="63"/>
      <c r="K2988" s="63"/>
      <c r="L2988" s="61"/>
      <c r="M2988" s="207"/>
      <c r="N2988" s="42"/>
      <c r="O2988" s="42"/>
      <c r="P2988" s="42"/>
      <c r="Q2988" s="42"/>
      <c r="R2988" s="42"/>
      <c r="S2988" s="42"/>
      <c r="T2988" s="78"/>
      <c r="AT2988" s="24" t="s">
        <v>135</v>
      </c>
      <c r="AU2988" s="24" t="s">
        <v>138</v>
      </c>
    </row>
    <row r="2989" spans="2:65" s="1" customFormat="1" ht="22.5" customHeight="1">
      <c r="B2989" s="41"/>
      <c r="C2989" s="193" t="s">
        <v>3877</v>
      </c>
      <c r="D2989" s="193" t="s">
        <v>129</v>
      </c>
      <c r="E2989" s="194" t="s">
        <v>4732</v>
      </c>
      <c r="F2989" s="195" t="s">
        <v>8282</v>
      </c>
      <c r="G2989" s="196" t="s">
        <v>489</v>
      </c>
      <c r="H2989" s="197">
        <v>2</v>
      </c>
      <c r="I2989" s="198"/>
      <c r="J2989" s="199">
        <f>ROUND(I2989*H2989,2)</f>
        <v>0</v>
      </c>
      <c r="K2989" s="195" t="s">
        <v>21</v>
      </c>
      <c r="L2989" s="61"/>
      <c r="M2989" s="200" t="s">
        <v>21</v>
      </c>
      <c r="N2989" s="201" t="s">
        <v>42</v>
      </c>
      <c r="O2989" s="42"/>
      <c r="P2989" s="202">
        <f>O2989*H2989</f>
        <v>0</v>
      </c>
      <c r="Q2989" s="202">
        <v>0</v>
      </c>
      <c r="R2989" s="202">
        <f>Q2989*H2989</f>
        <v>0</v>
      </c>
      <c r="S2989" s="202">
        <v>0</v>
      </c>
      <c r="T2989" s="203">
        <f>S2989*H2989</f>
        <v>0</v>
      </c>
      <c r="AR2989" s="24" t="s">
        <v>133</v>
      </c>
      <c r="AT2989" s="24" t="s">
        <v>129</v>
      </c>
      <c r="AU2989" s="24" t="s">
        <v>138</v>
      </c>
      <c r="AY2989" s="24" t="s">
        <v>126</v>
      </c>
      <c r="BE2989" s="204">
        <f>IF(N2989="základní",J2989,0)</f>
        <v>0</v>
      </c>
      <c r="BF2989" s="204">
        <f>IF(N2989="snížená",J2989,0)</f>
        <v>0</v>
      </c>
      <c r="BG2989" s="204">
        <f>IF(N2989="zákl. přenesená",J2989,0)</f>
        <v>0</v>
      </c>
      <c r="BH2989" s="204">
        <f>IF(N2989="sníž. přenesená",J2989,0)</f>
        <v>0</v>
      </c>
      <c r="BI2989" s="204">
        <f>IF(N2989="nulová",J2989,0)</f>
        <v>0</v>
      </c>
      <c r="BJ2989" s="24" t="s">
        <v>134</v>
      </c>
      <c r="BK2989" s="204">
        <f>ROUND(I2989*H2989,2)</f>
        <v>0</v>
      </c>
      <c r="BL2989" s="24" t="s">
        <v>133</v>
      </c>
      <c r="BM2989" s="24" t="s">
        <v>3880</v>
      </c>
    </row>
    <row r="2990" spans="2:65" s="1" customFormat="1" ht="13.5">
      <c r="B2990" s="41"/>
      <c r="C2990" s="63"/>
      <c r="D2990" s="205" t="s">
        <v>135</v>
      </c>
      <c r="E2990" s="63"/>
      <c r="F2990" s="206" t="s">
        <v>8282</v>
      </c>
      <c r="G2990" s="63"/>
      <c r="H2990" s="63"/>
      <c r="I2990" s="163"/>
      <c r="J2990" s="63"/>
      <c r="K2990" s="63"/>
      <c r="L2990" s="61"/>
      <c r="M2990" s="207"/>
      <c r="N2990" s="42"/>
      <c r="O2990" s="42"/>
      <c r="P2990" s="42"/>
      <c r="Q2990" s="42"/>
      <c r="R2990" s="42"/>
      <c r="S2990" s="42"/>
      <c r="T2990" s="78"/>
      <c r="AT2990" s="24" t="s">
        <v>135</v>
      </c>
      <c r="AU2990" s="24" t="s">
        <v>138</v>
      </c>
    </row>
    <row r="2991" spans="2:65" s="1" customFormat="1" ht="22.5" customHeight="1">
      <c r="B2991" s="41"/>
      <c r="C2991" s="193" t="s">
        <v>2148</v>
      </c>
      <c r="D2991" s="193" t="s">
        <v>129</v>
      </c>
      <c r="E2991" s="194" t="s">
        <v>4735</v>
      </c>
      <c r="F2991" s="195" t="s">
        <v>4827</v>
      </c>
      <c r="G2991" s="196" t="s">
        <v>489</v>
      </c>
      <c r="H2991" s="197">
        <v>2</v>
      </c>
      <c r="I2991" s="198"/>
      <c r="J2991" s="199">
        <f>ROUND(I2991*H2991,2)</f>
        <v>0</v>
      </c>
      <c r="K2991" s="195" t="s">
        <v>21</v>
      </c>
      <c r="L2991" s="61"/>
      <c r="M2991" s="200" t="s">
        <v>21</v>
      </c>
      <c r="N2991" s="201" t="s">
        <v>42</v>
      </c>
      <c r="O2991" s="42"/>
      <c r="P2991" s="202">
        <f>O2991*H2991</f>
        <v>0</v>
      </c>
      <c r="Q2991" s="202">
        <v>0</v>
      </c>
      <c r="R2991" s="202">
        <f>Q2991*H2991</f>
        <v>0</v>
      </c>
      <c r="S2991" s="202">
        <v>0</v>
      </c>
      <c r="T2991" s="203">
        <f>S2991*H2991</f>
        <v>0</v>
      </c>
      <c r="AR2991" s="24" t="s">
        <v>133</v>
      </c>
      <c r="AT2991" s="24" t="s">
        <v>129</v>
      </c>
      <c r="AU2991" s="24" t="s">
        <v>138</v>
      </c>
      <c r="AY2991" s="24" t="s">
        <v>126</v>
      </c>
      <c r="BE2991" s="204">
        <f>IF(N2991="základní",J2991,0)</f>
        <v>0</v>
      </c>
      <c r="BF2991" s="204">
        <f>IF(N2991="snížená",J2991,0)</f>
        <v>0</v>
      </c>
      <c r="BG2991" s="204">
        <f>IF(N2991="zákl. přenesená",J2991,0)</f>
        <v>0</v>
      </c>
      <c r="BH2991" s="204">
        <f>IF(N2991="sníž. přenesená",J2991,0)</f>
        <v>0</v>
      </c>
      <c r="BI2991" s="204">
        <f>IF(N2991="nulová",J2991,0)</f>
        <v>0</v>
      </c>
      <c r="BJ2991" s="24" t="s">
        <v>134</v>
      </c>
      <c r="BK2991" s="204">
        <f>ROUND(I2991*H2991,2)</f>
        <v>0</v>
      </c>
      <c r="BL2991" s="24" t="s">
        <v>133</v>
      </c>
      <c r="BM2991" s="24" t="s">
        <v>3883</v>
      </c>
    </row>
    <row r="2992" spans="2:65" s="1" customFormat="1" ht="13.5">
      <c r="B2992" s="41"/>
      <c r="C2992" s="63"/>
      <c r="D2992" s="205" t="s">
        <v>135</v>
      </c>
      <c r="E2992" s="63"/>
      <c r="F2992" s="206" t="s">
        <v>4827</v>
      </c>
      <c r="G2992" s="63"/>
      <c r="H2992" s="63"/>
      <c r="I2992" s="163"/>
      <c r="J2992" s="63"/>
      <c r="K2992" s="63"/>
      <c r="L2992" s="61"/>
      <c r="M2992" s="207"/>
      <c r="N2992" s="42"/>
      <c r="O2992" s="42"/>
      <c r="P2992" s="42"/>
      <c r="Q2992" s="42"/>
      <c r="R2992" s="42"/>
      <c r="S2992" s="42"/>
      <c r="T2992" s="78"/>
      <c r="AT2992" s="24" t="s">
        <v>135</v>
      </c>
      <c r="AU2992" s="24" t="s">
        <v>138</v>
      </c>
    </row>
    <row r="2993" spans="2:65" s="1" customFormat="1" ht="22.5" customHeight="1">
      <c r="B2993" s="41"/>
      <c r="C2993" s="193" t="s">
        <v>3884</v>
      </c>
      <c r="D2993" s="193" t="s">
        <v>129</v>
      </c>
      <c r="E2993" s="194" t="s">
        <v>4739</v>
      </c>
      <c r="F2993" s="195" t="s">
        <v>4830</v>
      </c>
      <c r="G2993" s="196" t="s">
        <v>489</v>
      </c>
      <c r="H2993" s="197">
        <v>4</v>
      </c>
      <c r="I2993" s="198"/>
      <c r="J2993" s="199">
        <f>ROUND(I2993*H2993,2)</f>
        <v>0</v>
      </c>
      <c r="K2993" s="195" t="s">
        <v>21</v>
      </c>
      <c r="L2993" s="61"/>
      <c r="M2993" s="200" t="s">
        <v>21</v>
      </c>
      <c r="N2993" s="201" t="s">
        <v>42</v>
      </c>
      <c r="O2993" s="42"/>
      <c r="P2993" s="202">
        <f>O2993*H2993</f>
        <v>0</v>
      </c>
      <c r="Q2993" s="202">
        <v>0</v>
      </c>
      <c r="R2993" s="202">
        <f>Q2993*H2993</f>
        <v>0</v>
      </c>
      <c r="S2993" s="202">
        <v>0</v>
      </c>
      <c r="T2993" s="203">
        <f>S2993*H2993</f>
        <v>0</v>
      </c>
      <c r="AR2993" s="24" t="s">
        <v>133</v>
      </c>
      <c r="AT2993" s="24" t="s">
        <v>129</v>
      </c>
      <c r="AU2993" s="24" t="s">
        <v>138</v>
      </c>
      <c r="AY2993" s="24" t="s">
        <v>126</v>
      </c>
      <c r="BE2993" s="204">
        <f>IF(N2993="základní",J2993,0)</f>
        <v>0</v>
      </c>
      <c r="BF2993" s="204">
        <f>IF(N2993="snížená",J2993,0)</f>
        <v>0</v>
      </c>
      <c r="BG2993" s="204">
        <f>IF(N2993="zákl. přenesená",J2993,0)</f>
        <v>0</v>
      </c>
      <c r="BH2993" s="204">
        <f>IF(N2993="sníž. přenesená",J2993,0)</f>
        <v>0</v>
      </c>
      <c r="BI2993" s="204">
        <f>IF(N2993="nulová",J2993,0)</f>
        <v>0</v>
      </c>
      <c r="BJ2993" s="24" t="s">
        <v>134</v>
      </c>
      <c r="BK2993" s="204">
        <f>ROUND(I2993*H2993,2)</f>
        <v>0</v>
      </c>
      <c r="BL2993" s="24" t="s">
        <v>133</v>
      </c>
      <c r="BM2993" s="24" t="s">
        <v>3887</v>
      </c>
    </row>
    <row r="2994" spans="2:65" s="1" customFormat="1" ht="13.5">
      <c r="B2994" s="41"/>
      <c r="C2994" s="63"/>
      <c r="D2994" s="205" t="s">
        <v>135</v>
      </c>
      <c r="E2994" s="63"/>
      <c r="F2994" s="206" t="s">
        <v>4830</v>
      </c>
      <c r="G2994" s="63"/>
      <c r="H2994" s="63"/>
      <c r="I2994" s="163"/>
      <c r="J2994" s="63"/>
      <c r="K2994" s="63"/>
      <c r="L2994" s="61"/>
      <c r="M2994" s="207"/>
      <c r="N2994" s="42"/>
      <c r="O2994" s="42"/>
      <c r="P2994" s="42"/>
      <c r="Q2994" s="42"/>
      <c r="R2994" s="42"/>
      <c r="S2994" s="42"/>
      <c r="T2994" s="78"/>
      <c r="AT2994" s="24" t="s">
        <v>135</v>
      </c>
      <c r="AU2994" s="24" t="s">
        <v>138</v>
      </c>
    </row>
    <row r="2995" spans="2:65" s="1" customFormat="1" ht="22.5" customHeight="1">
      <c r="B2995" s="41"/>
      <c r="C2995" s="193" t="s">
        <v>2151</v>
      </c>
      <c r="D2995" s="193" t="s">
        <v>129</v>
      </c>
      <c r="E2995" s="194" t="s">
        <v>4742</v>
      </c>
      <c r="F2995" s="195" t="s">
        <v>4834</v>
      </c>
      <c r="G2995" s="196" t="s">
        <v>489</v>
      </c>
      <c r="H2995" s="197">
        <v>4</v>
      </c>
      <c r="I2995" s="198"/>
      <c r="J2995" s="199">
        <f>ROUND(I2995*H2995,2)</f>
        <v>0</v>
      </c>
      <c r="K2995" s="195" t="s">
        <v>21</v>
      </c>
      <c r="L2995" s="61"/>
      <c r="M2995" s="200" t="s">
        <v>21</v>
      </c>
      <c r="N2995" s="201" t="s">
        <v>42</v>
      </c>
      <c r="O2995" s="42"/>
      <c r="P2995" s="202">
        <f>O2995*H2995</f>
        <v>0</v>
      </c>
      <c r="Q2995" s="202">
        <v>0</v>
      </c>
      <c r="R2995" s="202">
        <f>Q2995*H2995</f>
        <v>0</v>
      </c>
      <c r="S2995" s="202">
        <v>0</v>
      </c>
      <c r="T2995" s="203">
        <f>S2995*H2995</f>
        <v>0</v>
      </c>
      <c r="AR2995" s="24" t="s">
        <v>133</v>
      </c>
      <c r="AT2995" s="24" t="s">
        <v>129</v>
      </c>
      <c r="AU2995" s="24" t="s">
        <v>138</v>
      </c>
      <c r="AY2995" s="24" t="s">
        <v>126</v>
      </c>
      <c r="BE2995" s="204">
        <f>IF(N2995="základní",J2995,0)</f>
        <v>0</v>
      </c>
      <c r="BF2995" s="204">
        <f>IF(N2995="snížená",J2995,0)</f>
        <v>0</v>
      </c>
      <c r="BG2995" s="204">
        <f>IF(N2995="zákl. přenesená",J2995,0)</f>
        <v>0</v>
      </c>
      <c r="BH2995" s="204">
        <f>IF(N2995="sníž. přenesená",J2995,0)</f>
        <v>0</v>
      </c>
      <c r="BI2995" s="204">
        <f>IF(N2995="nulová",J2995,0)</f>
        <v>0</v>
      </c>
      <c r="BJ2995" s="24" t="s">
        <v>134</v>
      </c>
      <c r="BK2995" s="204">
        <f>ROUND(I2995*H2995,2)</f>
        <v>0</v>
      </c>
      <c r="BL2995" s="24" t="s">
        <v>133</v>
      </c>
      <c r="BM2995" s="24" t="s">
        <v>3890</v>
      </c>
    </row>
    <row r="2996" spans="2:65" s="1" customFormat="1" ht="13.5">
      <c r="B2996" s="41"/>
      <c r="C2996" s="63"/>
      <c r="D2996" s="205" t="s">
        <v>135</v>
      </c>
      <c r="E2996" s="63"/>
      <c r="F2996" s="206" t="s">
        <v>4834</v>
      </c>
      <c r="G2996" s="63"/>
      <c r="H2996" s="63"/>
      <c r="I2996" s="163"/>
      <c r="J2996" s="63"/>
      <c r="K2996" s="63"/>
      <c r="L2996" s="61"/>
      <c r="M2996" s="207"/>
      <c r="N2996" s="42"/>
      <c r="O2996" s="42"/>
      <c r="P2996" s="42"/>
      <c r="Q2996" s="42"/>
      <c r="R2996" s="42"/>
      <c r="S2996" s="42"/>
      <c r="T2996" s="78"/>
      <c r="AT2996" s="24" t="s">
        <v>135</v>
      </c>
      <c r="AU2996" s="24" t="s">
        <v>138</v>
      </c>
    </row>
    <row r="2997" spans="2:65" s="1" customFormat="1" ht="22.5" customHeight="1">
      <c r="B2997" s="41"/>
      <c r="C2997" s="193" t="s">
        <v>3891</v>
      </c>
      <c r="D2997" s="193" t="s">
        <v>129</v>
      </c>
      <c r="E2997" s="194" t="s">
        <v>4746</v>
      </c>
      <c r="F2997" s="195" t="s">
        <v>4851</v>
      </c>
      <c r="G2997" s="196" t="s">
        <v>489</v>
      </c>
      <c r="H2997" s="197">
        <v>6</v>
      </c>
      <c r="I2997" s="198"/>
      <c r="J2997" s="199">
        <f>ROUND(I2997*H2997,2)</f>
        <v>0</v>
      </c>
      <c r="K2997" s="195" t="s">
        <v>21</v>
      </c>
      <c r="L2997" s="61"/>
      <c r="M2997" s="200" t="s">
        <v>21</v>
      </c>
      <c r="N2997" s="201" t="s">
        <v>42</v>
      </c>
      <c r="O2997" s="42"/>
      <c r="P2997" s="202">
        <f>O2997*H2997</f>
        <v>0</v>
      </c>
      <c r="Q2997" s="202">
        <v>0</v>
      </c>
      <c r="R2997" s="202">
        <f>Q2997*H2997</f>
        <v>0</v>
      </c>
      <c r="S2997" s="202">
        <v>0</v>
      </c>
      <c r="T2997" s="203">
        <f>S2997*H2997</f>
        <v>0</v>
      </c>
      <c r="AR2997" s="24" t="s">
        <v>133</v>
      </c>
      <c r="AT2997" s="24" t="s">
        <v>129</v>
      </c>
      <c r="AU2997" s="24" t="s">
        <v>138</v>
      </c>
      <c r="AY2997" s="24" t="s">
        <v>126</v>
      </c>
      <c r="BE2997" s="204">
        <f>IF(N2997="základní",J2997,0)</f>
        <v>0</v>
      </c>
      <c r="BF2997" s="204">
        <f>IF(N2997="snížená",J2997,0)</f>
        <v>0</v>
      </c>
      <c r="BG2997" s="204">
        <f>IF(N2997="zákl. přenesená",J2997,0)</f>
        <v>0</v>
      </c>
      <c r="BH2997" s="204">
        <f>IF(N2997="sníž. přenesená",J2997,0)</f>
        <v>0</v>
      </c>
      <c r="BI2997" s="204">
        <f>IF(N2997="nulová",J2997,0)</f>
        <v>0</v>
      </c>
      <c r="BJ2997" s="24" t="s">
        <v>134</v>
      </c>
      <c r="BK2997" s="204">
        <f>ROUND(I2997*H2997,2)</f>
        <v>0</v>
      </c>
      <c r="BL2997" s="24" t="s">
        <v>133</v>
      </c>
      <c r="BM2997" s="24" t="s">
        <v>3894</v>
      </c>
    </row>
    <row r="2998" spans="2:65" s="1" customFormat="1" ht="13.5">
      <c r="B2998" s="41"/>
      <c r="C2998" s="63"/>
      <c r="D2998" s="205" t="s">
        <v>135</v>
      </c>
      <c r="E2998" s="63"/>
      <c r="F2998" s="206" t="s">
        <v>4851</v>
      </c>
      <c r="G2998" s="63"/>
      <c r="H2998" s="63"/>
      <c r="I2998" s="163"/>
      <c r="J2998" s="63"/>
      <c r="K2998" s="63"/>
      <c r="L2998" s="61"/>
      <c r="M2998" s="207"/>
      <c r="N2998" s="42"/>
      <c r="O2998" s="42"/>
      <c r="P2998" s="42"/>
      <c r="Q2998" s="42"/>
      <c r="R2998" s="42"/>
      <c r="S2998" s="42"/>
      <c r="T2998" s="78"/>
      <c r="AT2998" s="24" t="s">
        <v>135</v>
      </c>
      <c r="AU2998" s="24" t="s">
        <v>138</v>
      </c>
    </row>
    <row r="2999" spans="2:65" s="1" customFormat="1" ht="22.5" customHeight="1">
      <c r="B2999" s="41"/>
      <c r="C2999" s="193" t="s">
        <v>2155</v>
      </c>
      <c r="D2999" s="193" t="s">
        <v>129</v>
      </c>
      <c r="E2999" s="194" t="s">
        <v>4749</v>
      </c>
      <c r="F2999" s="195" t="s">
        <v>4855</v>
      </c>
      <c r="G2999" s="196" t="s">
        <v>489</v>
      </c>
      <c r="H2999" s="197">
        <v>22</v>
      </c>
      <c r="I2999" s="198"/>
      <c r="J2999" s="199">
        <f>ROUND(I2999*H2999,2)</f>
        <v>0</v>
      </c>
      <c r="K2999" s="195" t="s">
        <v>21</v>
      </c>
      <c r="L2999" s="61"/>
      <c r="M2999" s="200" t="s">
        <v>21</v>
      </c>
      <c r="N2999" s="201" t="s">
        <v>42</v>
      </c>
      <c r="O2999" s="42"/>
      <c r="P2999" s="202">
        <f>O2999*H2999</f>
        <v>0</v>
      </c>
      <c r="Q2999" s="202">
        <v>0</v>
      </c>
      <c r="R2999" s="202">
        <f>Q2999*H2999</f>
        <v>0</v>
      </c>
      <c r="S2999" s="202">
        <v>0</v>
      </c>
      <c r="T2999" s="203">
        <f>S2999*H2999</f>
        <v>0</v>
      </c>
      <c r="AR2999" s="24" t="s">
        <v>133</v>
      </c>
      <c r="AT2999" s="24" t="s">
        <v>129</v>
      </c>
      <c r="AU2999" s="24" t="s">
        <v>138</v>
      </c>
      <c r="AY2999" s="24" t="s">
        <v>126</v>
      </c>
      <c r="BE2999" s="204">
        <f>IF(N2999="základní",J2999,0)</f>
        <v>0</v>
      </c>
      <c r="BF2999" s="204">
        <f>IF(N2999="snížená",J2999,0)</f>
        <v>0</v>
      </c>
      <c r="BG2999" s="204">
        <f>IF(N2999="zákl. přenesená",J2999,0)</f>
        <v>0</v>
      </c>
      <c r="BH2999" s="204">
        <f>IF(N2999="sníž. přenesená",J2999,0)</f>
        <v>0</v>
      </c>
      <c r="BI2999" s="204">
        <f>IF(N2999="nulová",J2999,0)</f>
        <v>0</v>
      </c>
      <c r="BJ2999" s="24" t="s">
        <v>134</v>
      </c>
      <c r="BK2999" s="204">
        <f>ROUND(I2999*H2999,2)</f>
        <v>0</v>
      </c>
      <c r="BL2999" s="24" t="s">
        <v>133</v>
      </c>
      <c r="BM2999" s="24" t="s">
        <v>3897</v>
      </c>
    </row>
    <row r="3000" spans="2:65" s="1" customFormat="1" ht="13.5">
      <c r="B3000" s="41"/>
      <c r="C3000" s="63"/>
      <c r="D3000" s="205" t="s">
        <v>135</v>
      </c>
      <c r="E3000" s="63"/>
      <c r="F3000" s="206" t="s">
        <v>4855</v>
      </c>
      <c r="G3000" s="63"/>
      <c r="H3000" s="63"/>
      <c r="I3000" s="163"/>
      <c r="J3000" s="63"/>
      <c r="K3000" s="63"/>
      <c r="L3000" s="61"/>
      <c r="M3000" s="207"/>
      <c r="N3000" s="42"/>
      <c r="O3000" s="42"/>
      <c r="P3000" s="42"/>
      <c r="Q3000" s="42"/>
      <c r="R3000" s="42"/>
      <c r="S3000" s="42"/>
      <c r="T3000" s="78"/>
      <c r="AT3000" s="24" t="s">
        <v>135</v>
      </c>
      <c r="AU3000" s="24" t="s">
        <v>138</v>
      </c>
    </row>
    <row r="3001" spans="2:65" s="1" customFormat="1" ht="22.5" customHeight="1">
      <c r="B3001" s="41"/>
      <c r="C3001" s="193" t="s">
        <v>3898</v>
      </c>
      <c r="D3001" s="193" t="s">
        <v>129</v>
      </c>
      <c r="E3001" s="194" t="s">
        <v>4754</v>
      </c>
      <c r="F3001" s="195" t="s">
        <v>4862</v>
      </c>
      <c r="G3001" s="196" t="s">
        <v>169</v>
      </c>
      <c r="H3001" s="197">
        <v>80</v>
      </c>
      <c r="I3001" s="198"/>
      <c r="J3001" s="199">
        <f>ROUND(I3001*H3001,2)</f>
        <v>0</v>
      </c>
      <c r="K3001" s="195" t="s">
        <v>21</v>
      </c>
      <c r="L3001" s="61"/>
      <c r="M3001" s="200" t="s">
        <v>21</v>
      </c>
      <c r="N3001" s="201" t="s">
        <v>42</v>
      </c>
      <c r="O3001" s="42"/>
      <c r="P3001" s="202">
        <f>O3001*H3001</f>
        <v>0</v>
      </c>
      <c r="Q3001" s="202">
        <v>0</v>
      </c>
      <c r="R3001" s="202">
        <f>Q3001*H3001</f>
        <v>0</v>
      </c>
      <c r="S3001" s="202">
        <v>0</v>
      </c>
      <c r="T3001" s="203">
        <f>S3001*H3001</f>
        <v>0</v>
      </c>
      <c r="AR3001" s="24" t="s">
        <v>133</v>
      </c>
      <c r="AT3001" s="24" t="s">
        <v>129</v>
      </c>
      <c r="AU3001" s="24" t="s">
        <v>138</v>
      </c>
      <c r="AY3001" s="24" t="s">
        <v>126</v>
      </c>
      <c r="BE3001" s="204">
        <f>IF(N3001="základní",J3001,0)</f>
        <v>0</v>
      </c>
      <c r="BF3001" s="204">
        <f>IF(N3001="snížená",J3001,0)</f>
        <v>0</v>
      </c>
      <c r="BG3001" s="204">
        <f>IF(N3001="zákl. přenesená",J3001,0)</f>
        <v>0</v>
      </c>
      <c r="BH3001" s="204">
        <f>IF(N3001="sníž. přenesená",J3001,0)</f>
        <v>0</v>
      </c>
      <c r="BI3001" s="204">
        <f>IF(N3001="nulová",J3001,0)</f>
        <v>0</v>
      </c>
      <c r="BJ3001" s="24" t="s">
        <v>134</v>
      </c>
      <c r="BK3001" s="204">
        <f>ROUND(I3001*H3001,2)</f>
        <v>0</v>
      </c>
      <c r="BL3001" s="24" t="s">
        <v>133</v>
      </c>
      <c r="BM3001" s="24" t="s">
        <v>3901</v>
      </c>
    </row>
    <row r="3002" spans="2:65" s="1" customFormat="1" ht="13.5">
      <c r="B3002" s="41"/>
      <c r="C3002" s="63"/>
      <c r="D3002" s="205" t="s">
        <v>135</v>
      </c>
      <c r="E3002" s="63"/>
      <c r="F3002" s="206" t="s">
        <v>4862</v>
      </c>
      <c r="G3002" s="63"/>
      <c r="H3002" s="63"/>
      <c r="I3002" s="163"/>
      <c r="J3002" s="63"/>
      <c r="K3002" s="63"/>
      <c r="L3002" s="61"/>
      <c r="M3002" s="207"/>
      <c r="N3002" s="42"/>
      <c r="O3002" s="42"/>
      <c r="P3002" s="42"/>
      <c r="Q3002" s="42"/>
      <c r="R3002" s="42"/>
      <c r="S3002" s="42"/>
      <c r="T3002" s="78"/>
      <c r="AT3002" s="24" t="s">
        <v>135</v>
      </c>
      <c r="AU3002" s="24" t="s">
        <v>138</v>
      </c>
    </row>
    <row r="3003" spans="2:65" s="1" customFormat="1" ht="22.5" customHeight="1">
      <c r="B3003" s="41"/>
      <c r="C3003" s="193" t="s">
        <v>2159</v>
      </c>
      <c r="D3003" s="193" t="s">
        <v>129</v>
      </c>
      <c r="E3003" s="194" t="s">
        <v>4757</v>
      </c>
      <c r="F3003" s="195" t="s">
        <v>4865</v>
      </c>
      <c r="G3003" s="196" t="s">
        <v>169</v>
      </c>
      <c r="H3003" s="197">
        <v>12</v>
      </c>
      <c r="I3003" s="198"/>
      <c r="J3003" s="199">
        <f>ROUND(I3003*H3003,2)</f>
        <v>0</v>
      </c>
      <c r="K3003" s="195" t="s">
        <v>21</v>
      </c>
      <c r="L3003" s="61"/>
      <c r="M3003" s="200" t="s">
        <v>21</v>
      </c>
      <c r="N3003" s="201" t="s">
        <v>42</v>
      </c>
      <c r="O3003" s="42"/>
      <c r="P3003" s="202">
        <f>O3003*H3003</f>
        <v>0</v>
      </c>
      <c r="Q3003" s="202">
        <v>0</v>
      </c>
      <c r="R3003" s="202">
        <f>Q3003*H3003</f>
        <v>0</v>
      </c>
      <c r="S3003" s="202">
        <v>0</v>
      </c>
      <c r="T3003" s="203">
        <f>S3003*H3003</f>
        <v>0</v>
      </c>
      <c r="AR3003" s="24" t="s">
        <v>133</v>
      </c>
      <c r="AT3003" s="24" t="s">
        <v>129</v>
      </c>
      <c r="AU3003" s="24" t="s">
        <v>138</v>
      </c>
      <c r="AY3003" s="24" t="s">
        <v>126</v>
      </c>
      <c r="BE3003" s="204">
        <f>IF(N3003="základní",J3003,0)</f>
        <v>0</v>
      </c>
      <c r="BF3003" s="204">
        <f>IF(N3003="snížená",J3003,0)</f>
        <v>0</v>
      </c>
      <c r="BG3003" s="204">
        <f>IF(N3003="zákl. přenesená",J3003,0)</f>
        <v>0</v>
      </c>
      <c r="BH3003" s="204">
        <f>IF(N3003="sníž. přenesená",J3003,0)</f>
        <v>0</v>
      </c>
      <c r="BI3003" s="204">
        <f>IF(N3003="nulová",J3003,0)</f>
        <v>0</v>
      </c>
      <c r="BJ3003" s="24" t="s">
        <v>134</v>
      </c>
      <c r="BK3003" s="204">
        <f>ROUND(I3003*H3003,2)</f>
        <v>0</v>
      </c>
      <c r="BL3003" s="24" t="s">
        <v>133</v>
      </c>
      <c r="BM3003" s="24" t="s">
        <v>3904</v>
      </c>
    </row>
    <row r="3004" spans="2:65" s="1" customFormat="1" ht="13.5">
      <c r="B3004" s="41"/>
      <c r="C3004" s="63"/>
      <c r="D3004" s="205" t="s">
        <v>135</v>
      </c>
      <c r="E3004" s="63"/>
      <c r="F3004" s="206" t="s">
        <v>4865</v>
      </c>
      <c r="G3004" s="63"/>
      <c r="H3004" s="63"/>
      <c r="I3004" s="163"/>
      <c r="J3004" s="63"/>
      <c r="K3004" s="63"/>
      <c r="L3004" s="61"/>
      <c r="M3004" s="207"/>
      <c r="N3004" s="42"/>
      <c r="O3004" s="42"/>
      <c r="P3004" s="42"/>
      <c r="Q3004" s="42"/>
      <c r="R3004" s="42"/>
      <c r="S3004" s="42"/>
      <c r="T3004" s="78"/>
      <c r="AT3004" s="24" t="s">
        <v>135</v>
      </c>
      <c r="AU3004" s="24" t="s">
        <v>138</v>
      </c>
    </row>
    <row r="3005" spans="2:65" s="1" customFormat="1" ht="22.5" customHeight="1">
      <c r="B3005" s="41"/>
      <c r="C3005" s="193" t="s">
        <v>3905</v>
      </c>
      <c r="D3005" s="193" t="s">
        <v>129</v>
      </c>
      <c r="E3005" s="194" t="s">
        <v>4761</v>
      </c>
      <c r="F3005" s="195" t="s">
        <v>8283</v>
      </c>
      <c r="G3005" s="196" t="s">
        <v>489</v>
      </c>
      <c r="H3005" s="197">
        <v>3</v>
      </c>
      <c r="I3005" s="198"/>
      <c r="J3005" s="199">
        <f>ROUND(I3005*H3005,2)</f>
        <v>0</v>
      </c>
      <c r="K3005" s="195" t="s">
        <v>21</v>
      </c>
      <c r="L3005" s="61"/>
      <c r="M3005" s="200" t="s">
        <v>21</v>
      </c>
      <c r="N3005" s="201" t="s">
        <v>42</v>
      </c>
      <c r="O3005" s="42"/>
      <c r="P3005" s="202">
        <f>O3005*H3005</f>
        <v>0</v>
      </c>
      <c r="Q3005" s="202">
        <v>0</v>
      </c>
      <c r="R3005" s="202">
        <f>Q3005*H3005</f>
        <v>0</v>
      </c>
      <c r="S3005" s="202">
        <v>0</v>
      </c>
      <c r="T3005" s="203">
        <f>S3005*H3005</f>
        <v>0</v>
      </c>
      <c r="AR3005" s="24" t="s">
        <v>133</v>
      </c>
      <c r="AT3005" s="24" t="s">
        <v>129</v>
      </c>
      <c r="AU3005" s="24" t="s">
        <v>138</v>
      </c>
      <c r="AY3005" s="24" t="s">
        <v>126</v>
      </c>
      <c r="BE3005" s="204">
        <f>IF(N3005="základní",J3005,0)</f>
        <v>0</v>
      </c>
      <c r="BF3005" s="204">
        <f>IF(N3005="snížená",J3005,0)</f>
        <v>0</v>
      </c>
      <c r="BG3005" s="204">
        <f>IF(N3005="zákl. přenesená",J3005,0)</f>
        <v>0</v>
      </c>
      <c r="BH3005" s="204">
        <f>IF(N3005="sníž. přenesená",J3005,0)</f>
        <v>0</v>
      </c>
      <c r="BI3005" s="204">
        <f>IF(N3005="nulová",J3005,0)</f>
        <v>0</v>
      </c>
      <c r="BJ3005" s="24" t="s">
        <v>134</v>
      </c>
      <c r="BK3005" s="204">
        <f>ROUND(I3005*H3005,2)</f>
        <v>0</v>
      </c>
      <c r="BL3005" s="24" t="s">
        <v>133</v>
      </c>
      <c r="BM3005" s="24" t="s">
        <v>3908</v>
      </c>
    </row>
    <row r="3006" spans="2:65" s="1" customFormat="1" ht="13.5">
      <c r="B3006" s="41"/>
      <c r="C3006" s="63"/>
      <c r="D3006" s="205" t="s">
        <v>135</v>
      </c>
      <c r="E3006" s="63"/>
      <c r="F3006" s="206" t="s">
        <v>8284</v>
      </c>
      <c r="G3006" s="63"/>
      <c r="H3006" s="63"/>
      <c r="I3006" s="163"/>
      <c r="J3006" s="63"/>
      <c r="K3006" s="63"/>
      <c r="L3006" s="61"/>
      <c r="M3006" s="207"/>
      <c r="N3006" s="42"/>
      <c r="O3006" s="42"/>
      <c r="P3006" s="42"/>
      <c r="Q3006" s="42"/>
      <c r="R3006" s="42"/>
      <c r="S3006" s="42"/>
      <c r="T3006" s="78"/>
      <c r="AT3006" s="24" t="s">
        <v>135</v>
      </c>
      <c r="AU3006" s="24" t="s">
        <v>138</v>
      </c>
    </row>
    <row r="3007" spans="2:65" s="1" customFormat="1" ht="22.5" customHeight="1">
      <c r="B3007" s="41"/>
      <c r="C3007" s="193" t="s">
        <v>2163</v>
      </c>
      <c r="D3007" s="193" t="s">
        <v>129</v>
      </c>
      <c r="E3007" s="194" t="s">
        <v>4764</v>
      </c>
      <c r="F3007" s="195" t="s">
        <v>8285</v>
      </c>
      <c r="G3007" s="196" t="s">
        <v>489</v>
      </c>
      <c r="H3007" s="197">
        <v>38</v>
      </c>
      <c r="I3007" s="198"/>
      <c r="J3007" s="199">
        <f>ROUND(I3007*H3007,2)</f>
        <v>0</v>
      </c>
      <c r="K3007" s="195" t="s">
        <v>21</v>
      </c>
      <c r="L3007" s="61"/>
      <c r="M3007" s="200" t="s">
        <v>21</v>
      </c>
      <c r="N3007" s="201" t="s">
        <v>42</v>
      </c>
      <c r="O3007" s="42"/>
      <c r="P3007" s="202">
        <f>O3007*H3007</f>
        <v>0</v>
      </c>
      <c r="Q3007" s="202">
        <v>0</v>
      </c>
      <c r="R3007" s="202">
        <f>Q3007*H3007</f>
        <v>0</v>
      </c>
      <c r="S3007" s="202">
        <v>0</v>
      </c>
      <c r="T3007" s="203">
        <f>S3007*H3007</f>
        <v>0</v>
      </c>
      <c r="AR3007" s="24" t="s">
        <v>133</v>
      </c>
      <c r="AT3007" s="24" t="s">
        <v>129</v>
      </c>
      <c r="AU3007" s="24" t="s">
        <v>138</v>
      </c>
      <c r="AY3007" s="24" t="s">
        <v>126</v>
      </c>
      <c r="BE3007" s="204">
        <f>IF(N3007="základní",J3007,0)</f>
        <v>0</v>
      </c>
      <c r="BF3007" s="204">
        <f>IF(N3007="snížená",J3007,0)</f>
        <v>0</v>
      </c>
      <c r="BG3007" s="204">
        <f>IF(N3007="zákl. přenesená",J3007,0)</f>
        <v>0</v>
      </c>
      <c r="BH3007" s="204">
        <f>IF(N3007="sníž. přenesená",J3007,0)</f>
        <v>0</v>
      </c>
      <c r="BI3007" s="204">
        <f>IF(N3007="nulová",J3007,0)</f>
        <v>0</v>
      </c>
      <c r="BJ3007" s="24" t="s">
        <v>134</v>
      </c>
      <c r="BK3007" s="204">
        <f>ROUND(I3007*H3007,2)</f>
        <v>0</v>
      </c>
      <c r="BL3007" s="24" t="s">
        <v>133</v>
      </c>
      <c r="BM3007" s="24" t="s">
        <v>3909</v>
      </c>
    </row>
    <row r="3008" spans="2:65" s="1" customFormat="1" ht="13.5">
      <c r="B3008" s="41"/>
      <c r="C3008" s="63"/>
      <c r="D3008" s="205" t="s">
        <v>135</v>
      </c>
      <c r="E3008" s="63"/>
      <c r="F3008" s="206" t="s">
        <v>8285</v>
      </c>
      <c r="G3008" s="63"/>
      <c r="H3008" s="63"/>
      <c r="I3008" s="163"/>
      <c r="J3008" s="63"/>
      <c r="K3008" s="63"/>
      <c r="L3008" s="61"/>
      <c r="M3008" s="207"/>
      <c r="N3008" s="42"/>
      <c r="O3008" s="42"/>
      <c r="P3008" s="42"/>
      <c r="Q3008" s="42"/>
      <c r="R3008" s="42"/>
      <c r="S3008" s="42"/>
      <c r="T3008" s="78"/>
      <c r="AT3008" s="24" t="s">
        <v>135</v>
      </c>
      <c r="AU3008" s="24" t="s">
        <v>138</v>
      </c>
    </row>
    <row r="3009" spans="2:65" s="1" customFormat="1" ht="22.5" customHeight="1">
      <c r="B3009" s="41"/>
      <c r="C3009" s="193" t="s">
        <v>3912</v>
      </c>
      <c r="D3009" s="193" t="s">
        <v>129</v>
      </c>
      <c r="E3009" s="194" t="s">
        <v>4768</v>
      </c>
      <c r="F3009" s="195" t="s">
        <v>4893</v>
      </c>
      <c r="G3009" s="196" t="s">
        <v>489</v>
      </c>
      <c r="H3009" s="197">
        <v>8</v>
      </c>
      <c r="I3009" s="198"/>
      <c r="J3009" s="199">
        <f>ROUND(I3009*H3009,2)</f>
        <v>0</v>
      </c>
      <c r="K3009" s="195" t="s">
        <v>21</v>
      </c>
      <c r="L3009" s="61"/>
      <c r="M3009" s="200" t="s">
        <v>21</v>
      </c>
      <c r="N3009" s="201" t="s">
        <v>42</v>
      </c>
      <c r="O3009" s="42"/>
      <c r="P3009" s="202">
        <f>O3009*H3009</f>
        <v>0</v>
      </c>
      <c r="Q3009" s="202">
        <v>0</v>
      </c>
      <c r="R3009" s="202">
        <f>Q3009*H3009</f>
        <v>0</v>
      </c>
      <c r="S3009" s="202">
        <v>0</v>
      </c>
      <c r="T3009" s="203">
        <f>S3009*H3009</f>
        <v>0</v>
      </c>
      <c r="AR3009" s="24" t="s">
        <v>133</v>
      </c>
      <c r="AT3009" s="24" t="s">
        <v>129</v>
      </c>
      <c r="AU3009" s="24" t="s">
        <v>138</v>
      </c>
      <c r="AY3009" s="24" t="s">
        <v>126</v>
      </c>
      <c r="BE3009" s="204">
        <f>IF(N3009="základní",J3009,0)</f>
        <v>0</v>
      </c>
      <c r="BF3009" s="204">
        <f>IF(N3009="snížená",J3009,0)</f>
        <v>0</v>
      </c>
      <c r="BG3009" s="204">
        <f>IF(N3009="zákl. přenesená",J3009,0)</f>
        <v>0</v>
      </c>
      <c r="BH3009" s="204">
        <f>IF(N3009="sníž. přenesená",J3009,0)</f>
        <v>0</v>
      </c>
      <c r="BI3009" s="204">
        <f>IF(N3009="nulová",J3009,0)</f>
        <v>0</v>
      </c>
      <c r="BJ3009" s="24" t="s">
        <v>134</v>
      </c>
      <c r="BK3009" s="204">
        <f>ROUND(I3009*H3009,2)</f>
        <v>0</v>
      </c>
      <c r="BL3009" s="24" t="s">
        <v>133</v>
      </c>
      <c r="BM3009" s="24" t="s">
        <v>3915</v>
      </c>
    </row>
    <row r="3010" spans="2:65" s="1" customFormat="1" ht="13.5">
      <c r="B3010" s="41"/>
      <c r="C3010" s="63"/>
      <c r="D3010" s="205" t="s">
        <v>135</v>
      </c>
      <c r="E3010" s="63"/>
      <c r="F3010" s="206" t="s">
        <v>4893</v>
      </c>
      <c r="G3010" s="63"/>
      <c r="H3010" s="63"/>
      <c r="I3010" s="163"/>
      <c r="J3010" s="63"/>
      <c r="K3010" s="63"/>
      <c r="L3010" s="61"/>
      <c r="M3010" s="207"/>
      <c r="N3010" s="42"/>
      <c r="O3010" s="42"/>
      <c r="P3010" s="42"/>
      <c r="Q3010" s="42"/>
      <c r="R3010" s="42"/>
      <c r="S3010" s="42"/>
      <c r="T3010" s="78"/>
      <c r="AT3010" s="24" t="s">
        <v>135</v>
      </c>
      <c r="AU3010" s="24" t="s">
        <v>138</v>
      </c>
    </row>
    <row r="3011" spans="2:65" s="1" customFormat="1" ht="22.5" customHeight="1">
      <c r="B3011" s="41"/>
      <c r="C3011" s="193" t="s">
        <v>2166</v>
      </c>
      <c r="D3011" s="193" t="s">
        <v>129</v>
      </c>
      <c r="E3011" s="194" t="s">
        <v>4771</v>
      </c>
      <c r="F3011" s="195" t="s">
        <v>4896</v>
      </c>
      <c r="G3011" s="196" t="s">
        <v>489</v>
      </c>
      <c r="H3011" s="197">
        <v>6</v>
      </c>
      <c r="I3011" s="198"/>
      <c r="J3011" s="199">
        <f>ROUND(I3011*H3011,2)</f>
        <v>0</v>
      </c>
      <c r="K3011" s="195" t="s">
        <v>21</v>
      </c>
      <c r="L3011" s="61"/>
      <c r="M3011" s="200" t="s">
        <v>21</v>
      </c>
      <c r="N3011" s="201" t="s">
        <v>42</v>
      </c>
      <c r="O3011" s="42"/>
      <c r="P3011" s="202">
        <f>O3011*H3011</f>
        <v>0</v>
      </c>
      <c r="Q3011" s="202">
        <v>0</v>
      </c>
      <c r="R3011" s="202">
        <f>Q3011*H3011</f>
        <v>0</v>
      </c>
      <c r="S3011" s="202">
        <v>0</v>
      </c>
      <c r="T3011" s="203">
        <f>S3011*H3011</f>
        <v>0</v>
      </c>
      <c r="AR3011" s="24" t="s">
        <v>133</v>
      </c>
      <c r="AT3011" s="24" t="s">
        <v>129</v>
      </c>
      <c r="AU3011" s="24" t="s">
        <v>138</v>
      </c>
      <c r="AY3011" s="24" t="s">
        <v>126</v>
      </c>
      <c r="BE3011" s="204">
        <f>IF(N3011="základní",J3011,0)</f>
        <v>0</v>
      </c>
      <c r="BF3011" s="204">
        <f>IF(N3011="snížená",J3011,0)</f>
        <v>0</v>
      </c>
      <c r="BG3011" s="204">
        <f>IF(N3011="zákl. přenesená",J3011,0)</f>
        <v>0</v>
      </c>
      <c r="BH3011" s="204">
        <f>IF(N3011="sníž. přenesená",J3011,0)</f>
        <v>0</v>
      </c>
      <c r="BI3011" s="204">
        <f>IF(N3011="nulová",J3011,0)</f>
        <v>0</v>
      </c>
      <c r="BJ3011" s="24" t="s">
        <v>134</v>
      </c>
      <c r="BK3011" s="204">
        <f>ROUND(I3011*H3011,2)</f>
        <v>0</v>
      </c>
      <c r="BL3011" s="24" t="s">
        <v>133</v>
      </c>
      <c r="BM3011" s="24" t="s">
        <v>3916</v>
      </c>
    </row>
    <row r="3012" spans="2:65" s="1" customFormat="1" ht="13.5">
      <c r="B3012" s="41"/>
      <c r="C3012" s="63"/>
      <c r="D3012" s="205" t="s">
        <v>135</v>
      </c>
      <c r="E3012" s="63"/>
      <c r="F3012" s="206" t="s">
        <v>4896</v>
      </c>
      <c r="G3012" s="63"/>
      <c r="H3012" s="63"/>
      <c r="I3012" s="163"/>
      <c r="J3012" s="63"/>
      <c r="K3012" s="63"/>
      <c r="L3012" s="61"/>
      <c r="M3012" s="207"/>
      <c r="N3012" s="42"/>
      <c r="O3012" s="42"/>
      <c r="P3012" s="42"/>
      <c r="Q3012" s="42"/>
      <c r="R3012" s="42"/>
      <c r="S3012" s="42"/>
      <c r="T3012" s="78"/>
      <c r="AT3012" s="24" t="s">
        <v>135</v>
      </c>
      <c r="AU3012" s="24" t="s">
        <v>138</v>
      </c>
    </row>
    <row r="3013" spans="2:65" s="1" customFormat="1" ht="22.5" customHeight="1">
      <c r="B3013" s="41"/>
      <c r="C3013" s="193" t="s">
        <v>3919</v>
      </c>
      <c r="D3013" s="193" t="s">
        <v>129</v>
      </c>
      <c r="E3013" s="194" t="s">
        <v>4776</v>
      </c>
      <c r="F3013" s="195" t="s">
        <v>8286</v>
      </c>
      <c r="G3013" s="196" t="s">
        <v>489</v>
      </c>
      <c r="H3013" s="197">
        <v>2</v>
      </c>
      <c r="I3013" s="198"/>
      <c r="J3013" s="199">
        <f>ROUND(I3013*H3013,2)</f>
        <v>0</v>
      </c>
      <c r="K3013" s="195" t="s">
        <v>21</v>
      </c>
      <c r="L3013" s="61"/>
      <c r="M3013" s="200" t="s">
        <v>21</v>
      </c>
      <c r="N3013" s="201" t="s">
        <v>42</v>
      </c>
      <c r="O3013" s="42"/>
      <c r="P3013" s="202">
        <f>O3013*H3013</f>
        <v>0</v>
      </c>
      <c r="Q3013" s="202">
        <v>0</v>
      </c>
      <c r="R3013" s="202">
        <f>Q3013*H3013</f>
        <v>0</v>
      </c>
      <c r="S3013" s="202">
        <v>0</v>
      </c>
      <c r="T3013" s="203">
        <f>S3013*H3013</f>
        <v>0</v>
      </c>
      <c r="AR3013" s="24" t="s">
        <v>133</v>
      </c>
      <c r="AT3013" s="24" t="s">
        <v>129</v>
      </c>
      <c r="AU3013" s="24" t="s">
        <v>138</v>
      </c>
      <c r="AY3013" s="24" t="s">
        <v>126</v>
      </c>
      <c r="BE3013" s="204">
        <f>IF(N3013="základní",J3013,0)</f>
        <v>0</v>
      </c>
      <c r="BF3013" s="204">
        <f>IF(N3013="snížená",J3013,0)</f>
        <v>0</v>
      </c>
      <c r="BG3013" s="204">
        <f>IF(N3013="zákl. přenesená",J3013,0)</f>
        <v>0</v>
      </c>
      <c r="BH3013" s="204">
        <f>IF(N3013="sníž. přenesená",J3013,0)</f>
        <v>0</v>
      </c>
      <c r="BI3013" s="204">
        <f>IF(N3013="nulová",J3013,0)</f>
        <v>0</v>
      </c>
      <c r="BJ3013" s="24" t="s">
        <v>134</v>
      </c>
      <c r="BK3013" s="204">
        <f>ROUND(I3013*H3013,2)</f>
        <v>0</v>
      </c>
      <c r="BL3013" s="24" t="s">
        <v>133</v>
      </c>
      <c r="BM3013" s="24" t="s">
        <v>3922</v>
      </c>
    </row>
    <row r="3014" spans="2:65" s="1" customFormat="1" ht="13.5">
      <c r="B3014" s="41"/>
      <c r="C3014" s="63"/>
      <c r="D3014" s="205" t="s">
        <v>135</v>
      </c>
      <c r="E3014" s="63"/>
      <c r="F3014" s="206" t="s">
        <v>8286</v>
      </c>
      <c r="G3014" s="63"/>
      <c r="H3014" s="63"/>
      <c r="I3014" s="163"/>
      <c r="J3014" s="63"/>
      <c r="K3014" s="63"/>
      <c r="L3014" s="61"/>
      <c r="M3014" s="207"/>
      <c r="N3014" s="42"/>
      <c r="O3014" s="42"/>
      <c r="P3014" s="42"/>
      <c r="Q3014" s="42"/>
      <c r="R3014" s="42"/>
      <c r="S3014" s="42"/>
      <c r="T3014" s="78"/>
      <c r="AT3014" s="24" t="s">
        <v>135</v>
      </c>
      <c r="AU3014" s="24" t="s">
        <v>138</v>
      </c>
    </row>
    <row r="3015" spans="2:65" s="1" customFormat="1" ht="22.5" customHeight="1">
      <c r="B3015" s="41"/>
      <c r="C3015" s="193" t="s">
        <v>2171</v>
      </c>
      <c r="D3015" s="193" t="s">
        <v>129</v>
      </c>
      <c r="E3015" s="194" t="s">
        <v>4779</v>
      </c>
      <c r="F3015" s="195" t="s">
        <v>4910</v>
      </c>
      <c r="G3015" s="196" t="s">
        <v>169</v>
      </c>
      <c r="H3015" s="197">
        <v>40</v>
      </c>
      <c r="I3015" s="198"/>
      <c r="J3015" s="199">
        <f>ROUND(I3015*H3015,2)</f>
        <v>0</v>
      </c>
      <c r="K3015" s="195" t="s">
        <v>21</v>
      </c>
      <c r="L3015" s="61"/>
      <c r="M3015" s="200" t="s">
        <v>21</v>
      </c>
      <c r="N3015" s="201" t="s">
        <v>42</v>
      </c>
      <c r="O3015" s="42"/>
      <c r="P3015" s="202">
        <f>O3015*H3015</f>
        <v>0</v>
      </c>
      <c r="Q3015" s="202">
        <v>0</v>
      </c>
      <c r="R3015" s="202">
        <f>Q3015*H3015</f>
        <v>0</v>
      </c>
      <c r="S3015" s="202">
        <v>0</v>
      </c>
      <c r="T3015" s="203">
        <f>S3015*H3015</f>
        <v>0</v>
      </c>
      <c r="AR3015" s="24" t="s">
        <v>133</v>
      </c>
      <c r="AT3015" s="24" t="s">
        <v>129</v>
      </c>
      <c r="AU3015" s="24" t="s">
        <v>138</v>
      </c>
      <c r="AY3015" s="24" t="s">
        <v>126</v>
      </c>
      <c r="BE3015" s="204">
        <f>IF(N3015="základní",J3015,0)</f>
        <v>0</v>
      </c>
      <c r="BF3015" s="204">
        <f>IF(N3015="snížená",J3015,0)</f>
        <v>0</v>
      </c>
      <c r="BG3015" s="204">
        <f>IF(N3015="zákl. přenesená",J3015,0)</f>
        <v>0</v>
      </c>
      <c r="BH3015" s="204">
        <f>IF(N3015="sníž. přenesená",J3015,0)</f>
        <v>0</v>
      </c>
      <c r="BI3015" s="204">
        <f>IF(N3015="nulová",J3015,0)</f>
        <v>0</v>
      </c>
      <c r="BJ3015" s="24" t="s">
        <v>134</v>
      </c>
      <c r="BK3015" s="204">
        <f>ROUND(I3015*H3015,2)</f>
        <v>0</v>
      </c>
      <c r="BL3015" s="24" t="s">
        <v>133</v>
      </c>
      <c r="BM3015" s="24" t="s">
        <v>3926</v>
      </c>
    </row>
    <row r="3016" spans="2:65" s="1" customFormat="1" ht="13.5">
      <c r="B3016" s="41"/>
      <c r="C3016" s="63"/>
      <c r="D3016" s="208" t="s">
        <v>135</v>
      </c>
      <c r="E3016" s="63"/>
      <c r="F3016" s="209" t="s">
        <v>4910</v>
      </c>
      <c r="G3016" s="63"/>
      <c r="H3016" s="63"/>
      <c r="I3016" s="163"/>
      <c r="J3016" s="63"/>
      <c r="K3016" s="63"/>
      <c r="L3016" s="61"/>
      <c r="M3016" s="207"/>
      <c r="N3016" s="42"/>
      <c r="O3016" s="42"/>
      <c r="P3016" s="42"/>
      <c r="Q3016" s="42"/>
      <c r="R3016" s="42"/>
      <c r="S3016" s="42"/>
      <c r="T3016" s="78"/>
      <c r="AT3016" s="24" t="s">
        <v>135</v>
      </c>
      <c r="AU3016" s="24" t="s">
        <v>138</v>
      </c>
    </row>
    <row r="3017" spans="2:65" s="10" customFormat="1" ht="22.35" customHeight="1">
      <c r="B3017" s="176"/>
      <c r="C3017" s="177"/>
      <c r="D3017" s="190" t="s">
        <v>69</v>
      </c>
      <c r="E3017" s="191" t="s">
        <v>4912</v>
      </c>
      <c r="F3017" s="191" t="s">
        <v>8287</v>
      </c>
      <c r="G3017" s="177"/>
      <c r="H3017" s="177"/>
      <c r="I3017" s="180"/>
      <c r="J3017" s="192">
        <f>BK3017</f>
        <v>0</v>
      </c>
      <c r="K3017" s="177"/>
      <c r="L3017" s="182"/>
      <c r="M3017" s="183"/>
      <c r="N3017" s="184"/>
      <c r="O3017" s="184"/>
      <c r="P3017" s="185">
        <f>SUM(P3018:P3069)</f>
        <v>0</v>
      </c>
      <c r="Q3017" s="184"/>
      <c r="R3017" s="185">
        <f>SUM(R3018:R3069)</f>
        <v>0</v>
      </c>
      <c r="S3017" s="184"/>
      <c r="T3017" s="186">
        <f>SUM(T3018:T3069)</f>
        <v>0</v>
      </c>
      <c r="AR3017" s="187" t="s">
        <v>78</v>
      </c>
      <c r="AT3017" s="188" t="s">
        <v>69</v>
      </c>
      <c r="AU3017" s="188" t="s">
        <v>134</v>
      </c>
      <c r="AY3017" s="187" t="s">
        <v>126</v>
      </c>
      <c r="BK3017" s="189">
        <f>SUM(BK3018:BK3069)</f>
        <v>0</v>
      </c>
    </row>
    <row r="3018" spans="2:65" s="1" customFormat="1" ht="22.5" customHeight="1">
      <c r="B3018" s="41"/>
      <c r="C3018" s="193" t="s">
        <v>3927</v>
      </c>
      <c r="D3018" s="193" t="s">
        <v>129</v>
      </c>
      <c r="E3018" s="194" t="s">
        <v>4915</v>
      </c>
      <c r="F3018" s="195" t="s">
        <v>5211</v>
      </c>
      <c r="G3018" s="196" t="s">
        <v>489</v>
      </c>
      <c r="H3018" s="197">
        <v>1</v>
      </c>
      <c r="I3018" s="198"/>
      <c r="J3018" s="199">
        <f>ROUND(I3018*H3018,2)</f>
        <v>0</v>
      </c>
      <c r="K3018" s="195" t="s">
        <v>21</v>
      </c>
      <c r="L3018" s="61"/>
      <c r="M3018" s="200" t="s">
        <v>21</v>
      </c>
      <c r="N3018" s="201" t="s">
        <v>42</v>
      </c>
      <c r="O3018" s="42"/>
      <c r="P3018" s="202">
        <f>O3018*H3018</f>
        <v>0</v>
      </c>
      <c r="Q3018" s="202">
        <v>0</v>
      </c>
      <c r="R3018" s="202">
        <f>Q3018*H3018</f>
        <v>0</v>
      </c>
      <c r="S3018" s="202">
        <v>0</v>
      </c>
      <c r="T3018" s="203">
        <f>S3018*H3018</f>
        <v>0</v>
      </c>
      <c r="AR3018" s="24" t="s">
        <v>133</v>
      </c>
      <c r="AT3018" s="24" t="s">
        <v>129</v>
      </c>
      <c r="AU3018" s="24" t="s">
        <v>138</v>
      </c>
      <c r="AY3018" s="24" t="s">
        <v>126</v>
      </c>
      <c r="BE3018" s="204">
        <f>IF(N3018="základní",J3018,0)</f>
        <v>0</v>
      </c>
      <c r="BF3018" s="204">
        <f>IF(N3018="snížená",J3018,0)</f>
        <v>0</v>
      </c>
      <c r="BG3018" s="204">
        <f>IF(N3018="zákl. přenesená",J3018,0)</f>
        <v>0</v>
      </c>
      <c r="BH3018" s="204">
        <f>IF(N3018="sníž. přenesená",J3018,0)</f>
        <v>0</v>
      </c>
      <c r="BI3018" s="204">
        <f>IF(N3018="nulová",J3018,0)</f>
        <v>0</v>
      </c>
      <c r="BJ3018" s="24" t="s">
        <v>134</v>
      </c>
      <c r="BK3018" s="204">
        <f>ROUND(I3018*H3018,2)</f>
        <v>0</v>
      </c>
      <c r="BL3018" s="24" t="s">
        <v>133</v>
      </c>
      <c r="BM3018" s="24" t="s">
        <v>3930</v>
      </c>
    </row>
    <row r="3019" spans="2:65" s="1" customFormat="1" ht="13.5">
      <c r="B3019" s="41"/>
      <c r="C3019" s="63"/>
      <c r="D3019" s="205" t="s">
        <v>135</v>
      </c>
      <c r="E3019" s="63"/>
      <c r="F3019" s="206" t="s">
        <v>4918</v>
      </c>
      <c r="G3019" s="63"/>
      <c r="H3019" s="63"/>
      <c r="I3019" s="163"/>
      <c r="J3019" s="63"/>
      <c r="K3019" s="63"/>
      <c r="L3019" s="61"/>
      <c r="M3019" s="207"/>
      <c r="N3019" s="42"/>
      <c r="O3019" s="42"/>
      <c r="P3019" s="42"/>
      <c r="Q3019" s="42"/>
      <c r="R3019" s="42"/>
      <c r="S3019" s="42"/>
      <c r="T3019" s="78"/>
      <c r="AT3019" s="24" t="s">
        <v>135</v>
      </c>
      <c r="AU3019" s="24" t="s">
        <v>138</v>
      </c>
    </row>
    <row r="3020" spans="2:65" s="1" customFormat="1" ht="22.5" customHeight="1">
      <c r="B3020" s="41"/>
      <c r="C3020" s="193" t="s">
        <v>2174</v>
      </c>
      <c r="D3020" s="193" t="s">
        <v>129</v>
      </c>
      <c r="E3020" s="194" t="s">
        <v>4919</v>
      </c>
      <c r="F3020" s="195" t="s">
        <v>8288</v>
      </c>
      <c r="G3020" s="196" t="s">
        <v>489</v>
      </c>
      <c r="H3020" s="197">
        <v>1</v>
      </c>
      <c r="I3020" s="198"/>
      <c r="J3020" s="199">
        <f>ROUND(I3020*H3020,2)</f>
        <v>0</v>
      </c>
      <c r="K3020" s="195" t="s">
        <v>21</v>
      </c>
      <c r="L3020" s="61"/>
      <c r="M3020" s="200" t="s">
        <v>21</v>
      </c>
      <c r="N3020" s="201" t="s">
        <v>42</v>
      </c>
      <c r="O3020" s="42"/>
      <c r="P3020" s="202">
        <f>O3020*H3020</f>
        <v>0</v>
      </c>
      <c r="Q3020" s="202">
        <v>0</v>
      </c>
      <c r="R3020" s="202">
        <f>Q3020*H3020</f>
        <v>0</v>
      </c>
      <c r="S3020" s="202">
        <v>0</v>
      </c>
      <c r="T3020" s="203">
        <f>S3020*H3020</f>
        <v>0</v>
      </c>
      <c r="AR3020" s="24" t="s">
        <v>133</v>
      </c>
      <c r="AT3020" s="24" t="s">
        <v>129</v>
      </c>
      <c r="AU3020" s="24" t="s">
        <v>138</v>
      </c>
      <c r="AY3020" s="24" t="s">
        <v>126</v>
      </c>
      <c r="BE3020" s="204">
        <f>IF(N3020="základní",J3020,0)</f>
        <v>0</v>
      </c>
      <c r="BF3020" s="204">
        <f>IF(N3020="snížená",J3020,0)</f>
        <v>0</v>
      </c>
      <c r="BG3020" s="204">
        <f>IF(N3020="zákl. přenesená",J3020,0)</f>
        <v>0</v>
      </c>
      <c r="BH3020" s="204">
        <f>IF(N3020="sníž. přenesená",J3020,0)</f>
        <v>0</v>
      </c>
      <c r="BI3020" s="204">
        <f>IF(N3020="nulová",J3020,0)</f>
        <v>0</v>
      </c>
      <c r="BJ3020" s="24" t="s">
        <v>134</v>
      </c>
      <c r="BK3020" s="204">
        <f>ROUND(I3020*H3020,2)</f>
        <v>0</v>
      </c>
      <c r="BL3020" s="24" t="s">
        <v>133</v>
      </c>
      <c r="BM3020" s="24" t="s">
        <v>3933</v>
      </c>
    </row>
    <row r="3021" spans="2:65" s="1" customFormat="1" ht="13.5">
      <c r="B3021" s="41"/>
      <c r="C3021" s="63"/>
      <c r="D3021" s="205" t="s">
        <v>135</v>
      </c>
      <c r="E3021" s="63"/>
      <c r="F3021" s="206" t="s">
        <v>8288</v>
      </c>
      <c r="G3021" s="63"/>
      <c r="H3021" s="63"/>
      <c r="I3021" s="163"/>
      <c r="J3021" s="63"/>
      <c r="K3021" s="63"/>
      <c r="L3021" s="61"/>
      <c r="M3021" s="207"/>
      <c r="N3021" s="42"/>
      <c r="O3021" s="42"/>
      <c r="P3021" s="42"/>
      <c r="Q3021" s="42"/>
      <c r="R3021" s="42"/>
      <c r="S3021" s="42"/>
      <c r="T3021" s="78"/>
      <c r="AT3021" s="24" t="s">
        <v>135</v>
      </c>
      <c r="AU3021" s="24" t="s">
        <v>138</v>
      </c>
    </row>
    <row r="3022" spans="2:65" s="1" customFormat="1" ht="22.5" customHeight="1">
      <c r="B3022" s="41"/>
      <c r="C3022" s="193" t="s">
        <v>3934</v>
      </c>
      <c r="D3022" s="193" t="s">
        <v>129</v>
      </c>
      <c r="E3022" s="194" t="s">
        <v>4923</v>
      </c>
      <c r="F3022" s="195" t="s">
        <v>8289</v>
      </c>
      <c r="G3022" s="196" t="s">
        <v>489</v>
      </c>
      <c r="H3022" s="197">
        <v>1</v>
      </c>
      <c r="I3022" s="198"/>
      <c r="J3022" s="199">
        <f>ROUND(I3022*H3022,2)</f>
        <v>0</v>
      </c>
      <c r="K3022" s="195" t="s">
        <v>21</v>
      </c>
      <c r="L3022" s="61"/>
      <c r="M3022" s="200" t="s">
        <v>21</v>
      </c>
      <c r="N3022" s="201" t="s">
        <v>42</v>
      </c>
      <c r="O3022" s="42"/>
      <c r="P3022" s="202">
        <f>O3022*H3022</f>
        <v>0</v>
      </c>
      <c r="Q3022" s="202">
        <v>0</v>
      </c>
      <c r="R3022" s="202">
        <f>Q3022*H3022</f>
        <v>0</v>
      </c>
      <c r="S3022" s="202">
        <v>0</v>
      </c>
      <c r="T3022" s="203">
        <f>S3022*H3022</f>
        <v>0</v>
      </c>
      <c r="AR3022" s="24" t="s">
        <v>133</v>
      </c>
      <c r="AT3022" s="24" t="s">
        <v>129</v>
      </c>
      <c r="AU3022" s="24" t="s">
        <v>138</v>
      </c>
      <c r="AY3022" s="24" t="s">
        <v>126</v>
      </c>
      <c r="BE3022" s="204">
        <f>IF(N3022="základní",J3022,0)</f>
        <v>0</v>
      </c>
      <c r="BF3022" s="204">
        <f>IF(N3022="snížená",J3022,0)</f>
        <v>0</v>
      </c>
      <c r="BG3022" s="204">
        <f>IF(N3022="zákl. přenesená",J3022,0)</f>
        <v>0</v>
      </c>
      <c r="BH3022" s="204">
        <f>IF(N3022="sníž. přenesená",J3022,0)</f>
        <v>0</v>
      </c>
      <c r="BI3022" s="204">
        <f>IF(N3022="nulová",J3022,0)</f>
        <v>0</v>
      </c>
      <c r="BJ3022" s="24" t="s">
        <v>134</v>
      </c>
      <c r="BK3022" s="204">
        <f>ROUND(I3022*H3022,2)</f>
        <v>0</v>
      </c>
      <c r="BL3022" s="24" t="s">
        <v>133</v>
      </c>
      <c r="BM3022" s="24" t="s">
        <v>3937</v>
      </c>
    </row>
    <row r="3023" spans="2:65" s="1" customFormat="1" ht="13.5">
      <c r="B3023" s="41"/>
      <c r="C3023" s="63"/>
      <c r="D3023" s="205" t="s">
        <v>135</v>
      </c>
      <c r="E3023" s="63"/>
      <c r="F3023" s="206" t="s">
        <v>8289</v>
      </c>
      <c r="G3023" s="63"/>
      <c r="H3023" s="63"/>
      <c r="I3023" s="163"/>
      <c r="J3023" s="63"/>
      <c r="K3023" s="63"/>
      <c r="L3023" s="61"/>
      <c r="M3023" s="207"/>
      <c r="N3023" s="42"/>
      <c r="O3023" s="42"/>
      <c r="P3023" s="42"/>
      <c r="Q3023" s="42"/>
      <c r="R3023" s="42"/>
      <c r="S3023" s="42"/>
      <c r="T3023" s="78"/>
      <c r="AT3023" s="24" t="s">
        <v>135</v>
      </c>
      <c r="AU3023" s="24" t="s">
        <v>138</v>
      </c>
    </row>
    <row r="3024" spans="2:65" s="1" customFormat="1" ht="22.5" customHeight="1">
      <c r="B3024" s="41"/>
      <c r="C3024" s="193" t="s">
        <v>2178</v>
      </c>
      <c r="D3024" s="193" t="s">
        <v>129</v>
      </c>
      <c r="E3024" s="194" t="s">
        <v>4926</v>
      </c>
      <c r="F3024" s="195" t="s">
        <v>4936</v>
      </c>
      <c r="G3024" s="196" t="s">
        <v>489</v>
      </c>
      <c r="H3024" s="197">
        <v>8</v>
      </c>
      <c r="I3024" s="198"/>
      <c r="J3024" s="199">
        <f>ROUND(I3024*H3024,2)</f>
        <v>0</v>
      </c>
      <c r="K3024" s="195" t="s">
        <v>21</v>
      </c>
      <c r="L3024" s="61"/>
      <c r="M3024" s="200" t="s">
        <v>21</v>
      </c>
      <c r="N3024" s="201" t="s">
        <v>42</v>
      </c>
      <c r="O3024" s="42"/>
      <c r="P3024" s="202">
        <f>O3024*H3024</f>
        <v>0</v>
      </c>
      <c r="Q3024" s="202">
        <v>0</v>
      </c>
      <c r="R3024" s="202">
        <f>Q3024*H3024</f>
        <v>0</v>
      </c>
      <c r="S3024" s="202">
        <v>0</v>
      </c>
      <c r="T3024" s="203">
        <f>S3024*H3024</f>
        <v>0</v>
      </c>
      <c r="AR3024" s="24" t="s">
        <v>133</v>
      </c>
      <c r="AT3024" s="24" t="s">
        <v>129</v>
      </c>
      <c r="AU3024" s="24" t="s">
        <v>138</v>
      </c>
      <c r="AY3024" s="24" t="s">
        <v>126</v>
      </c>
      <c r="BE3024" s="204">
        <f>IF(N3024="základní",J3024,0)</f>
        <v>0</v>
      </c>
      <c r="BF3024" s="204">
        <f>IF(N3024="snížená",J3024,0)</f>
        <v>0</v>
      </c>
      <c r="BG3024" s="204">
        <f>IF(N3024="zákl. přenesená",J3024,0)</f>
        <v>0</v>
      </c>
      <c r="BH3024" s="204">
        <f>IF(N3024="sníž. přenesená",J3024,0)</f>
        <v>0</v>
      </c>
      <c r="BI3024" s="204">
        <f>IF(N3024="nulová",J3024,0)</f>
        <v>0</v>
      </c>
      <c r="BJ3024" s="24" t="s">
        <v>134</v>
      </c>
      <c r="BK3024" s="204">
        <f>ROUND(I3024*H3024,2)</f>
        <v>0</v>
      </c>
      <c r="BL3024" s="24" t="s">
        <v>133</v>
      </c>
      <c r="BM3024" s="24" t="s">
        <v>3940</v>
      </c>
    </row>
    <row r="3025" spans="2:65" s="1" customFormat="1" ht="13.5">
      <c r="B3025" s="41"/>
      <c r="C3025" s="63"/>
      <c r="D3025" s="205" t="s">
        <v>135</v>
      </c>
      <c r="E3025" s="63"/>
      <c r="F3025" s="206" t="s">
        <v>4938</v>
      </c>
      <c r="G3025" s="63"/>
      <c r="H3025" s="63"/>
      <c r="I3025" s="163"/>
      <c r="J3025" s="63"/>
      <c r="K3025" s="63"/>
      <c r="L3025" s="61"/>
      <c r="M3025" s="207"/>
      <c r="N3025" s="42"/>
      <c r="O3025" s="42"/>
      <c r="P3025" s="42"/>
      <c r="Q3025" s="42"/>
      <c r="R3025" s="42"/>
      <c r="S3025" s="42"/>
      <c r="T3025" s="78"/>
      <c r="AT3025" s="24" t="s">
        <v>135</v>
      </c>
      <c r="AU3025" s="24" t="s">
        <v>138</v>
      </c>
    </row>
    <row r="3026" spans="2:65" s="1" customFormat="1" ht="22.5" customHeight="1">
      <c r="B3026" s="41"/>
      <c r="C3026" s="193" t="s">
        <v>3941</v>
      </c>
      <c r="D3026" s="193" t="s">
        <v>129</v>
      </c>
      <c r="E3026" s="194" t="s">
        <v>4931</v>
      </c>
      <c r="F3026" s="195" t="s">
        <v>5032</v>
      </c>
      <c r="G3026" s="196" t="s">
        <v>489</v>
      </c>
      <c r="H3026" s="197">
        <v>26</v>
      </c>
      <c r="I3026" s="198"/>
      <c r="J3026" s="199">
        <f>ROUND(I3026*H3026,2)</f>
        <v>0</v>
      </c>
      <c r="K3026" s="195" t="s">
        <v>21</v>
      </c>
      <c r="L3026" s="61"/>
      <c r="M3026" s="200" t="s">
        <v>21</v>
      </c>
      <c r="N3026" s="201" t="s">
        <v>42</v>
      </c>
      <c r="O3026" s="42"/>
      <c r="P3026" s="202">
        <f>O3026*H3026</f>
        <v>0</v>
      </c>
      <c r="Q3026" s="202">
        <v>0</v>
      </c>
      <c r="R3026" s="202">
        <f>Q3026*H3026</f>
        <v>0</v>
      </c>
      <c r="S3026" s="202">
        <v>0</v>
      </c>
      <c r="T3026" s="203">
        <f>S3026*H3026</f>
        <v>0</v>
      </c>
      <c r="AR3026" s="24" t="s">
        <v>133</v>
      </c>
      <c r="AT3026" s="24" t="s">
        <v>129</v>
      </c>
      <c r="AU3026" s="24" t="s">
        <v>138</v>
      </c>
      <c r="AY3026" s="24" t="s">
        <v>126</v>
      </c>
      <c r="BE3026" s="204">
        <f>IF(N3026="základní",J3026,0)</f>
        <v>0</v>
      </c>
      <c r="BF3026" s="204">
        <f>IF(N3026="snížená",J3026,0)</f>
        <v>0</v>
      </c>
      <c r="BG3026" s="204">
        <f>IF(N3026="zákl. přenesená",J3026,0)</f>
        <v>0</v>
      </c>
      <c r="BH3026" s="204">
        <f>IF(N3026="sníž. přenesená",J3026,0)</f>
        <v>0</v>
      </c>
      <c r="BI3026" s="204">
        <f>IF(N3026="nulová",J3026,0)</f>
        <v>0</v>
      </c>
      <c r="BJ3026" s="24" t="s">
        <v>134</v>
      </c>
      <c r="BK3026" s="204">
        <f>ROUND(I3026*H3026,2)</f>
        <v>0</v>
      </c>
      <c r="BL3026" s="24" t="s">
        <v>133</v>
      </c>
      <c r="BM3026" s="24" t="s">
        <v>3944</v>
      </c>
    </row>
    <row r="3027" spans="2:65" s="1" customFormat="1" ht="13.5">
      <c r="B3027" s="41"/>
      <c r="C3027" s="63"/>
      <c r="D3027" s="205" t="s">
        <v>135</v>
      </c>
      <c r="E3027" s="63"/>
      <c r="F3027" s="206" t="s">
        <v>5034</v>
      </c>
      <c r="G3027" s="63"/>
      <c r="H3027" s="63"/>
      <c r="I3027" s="163"/>
      <c r="J3027" s="63"/>
      <c r="K3027" s="63"/>
      <c r="L3027" s="61"/>
      <c r="M3027" s="207"/>
      <c r="N3027" s="42"/>
      <c r="O3027" s="42"/>
      <c r="P3027" s="42"/>
      <c r="Q3027" s="42"/>
      <c r="R3027" s="42"/>
      <c r="S3027" s="42"/>
      <c r="T3027" s="78"/>
      <c r="AT3027" s="24" t="s">
        <v>135</v>
      </c>
      <c r="AU3027" s="24" t="s">
        <v>138</v>
      </c>
    </row>
    <row r="3028" spans="2:65" s="1" customFormat="1" ht="22.5" customHeight="1">
      <c r="B3028" s="41"/>
      <c r="C3028" s="193" t="s">
        <v>2181</v>
      </c>
      <c r="D3028" s="193" t="s">
        <v>129</v>
      </c>
      <c r="E3028" s="194" t="s">
        <v>4935</v>
      </c>
      <c r="F3028" s="195" t="s">
        <v>5261</v>
      </c>
      <c r="G3028" s="196" t="s">
        <v>489</v>
      </c>
      <c r="H3028" s="197">
        <v>1</v>
      </c>
      <c r="I3028" s="198"/>
      <c r="J3028" s="199">
        <f>ROUND(I3028*H3028,2)</f>
        <v>0</v>
      </c>
      <c r="K3028" s="195" t="s">
        <v>21</v>
      </c>
      <c r="L3028" s="61"/>
      <c r="M3028" s="200" t="s">
        <v>21</v>
      </c>
      <c r="N3028" s="201" t="s">
        <v>42</v>
      </c>
      <c r="O3028" s="42"/>
      <c r="P3028" s="202">
        <f>O3028*H3028</f>
        <v>0</v>
      </c>
      <c r="Q3028" s="202">
        <v>0</v>
      </c>
      <c r="R3028" s="202">
        <f>Q3028*H3028</f>
        <v>0</v>
      </c>
      <c r="S3028" s="202">
        <v>0</v>
      </c>
      <c r="T3028" s="203">
        <f>S3028*H3028</f>
        <v>0</v>
      </c>
      <c r="AR3028" s="24" t="s">
        <v>133</v>
      </c>
      <c r="AT3028" s="24" t="s">
        <v>129</v>
      </c>
      <c r="AU3028" s="24" t="s">
        <v>138</v>
      </c>
      <c r="AY3028" s="24" t="s">
        <v>126</v>
      </c>
      <c r="BE3028" s="204">
        <f>IF(N3028="základní",J3028,0)</f>
        <v>0</v>
      </c>
      <c r="BF3028" s="204">
        <f>IF(N3028="snížená",J3028,0)</f>
        <v>0</v>
      </c>
      <c r="BG3028" s="204">
        <f>IF(N3028="zákl. přenesená",J3028,0)</f>
        <v>0</v>
      </c>
      <c r="BH3028" s="204">
        <f>IF(N3028="sníž. přenesená",J3028,0)</f>
        <v>0</v>
      </c>
      <c r="BI3028" s="204">
        <f>IF(N3028="nulová",J3028,0)</f>
        <v>0</v>
      </c>
      <c r="BJ3028" s="24" t="s">
        <v>134</v>
      </c>
      <c r="BK3028" s="204">
        <f>ROUND(I3028*H3028,2)</f>
        <v>0</v>
      </c>
      <c r="BL3028" s="24" t="s">
        <v>133</v>
      </c>
      <c r="BM3028" s="24" t="s">
        <v>3972</v>
      </c>
    </row>
    <row r="3029" spans="2:65" s="1" customFormat="1" ht="13.5">
      <c r="B3029" s="41"/>
      <c r="C3029" s="63"/>
      <c r="D3029" s="205" t="s">
        <v>135</v>
      </c>
      <c r="E3029" s="63"/>
      <c r="F3029" s="206" t="s">
        <v>5261</v>
      </c>
      <c r="G3029" s="63"/>
      <c r="H3029" s="63"/>
      <c r="I3029" s="163"/>
      <c r="J3029" s="63"/>
      <c r="K3029" s="63"/>
      <c r="L3029" s="61"/>
      <c r="M3029" s="207"/>
      <c r="N3029" s="42"/>
      <c r="O3029" s="42"/>
      <c r="P3029" s="42"/>
      <c r="Q3029" s="42"/>
      <c r="R3029" s="42"/>
      <c r="S3029" s="42"/>
      <c r="T3029" s="78"/>
      <c r="AT3029" s="24" t="s">
        <v>135</v>
      </c>
      <c r="AU3029" s="24" t="s">
        <v>138</v>
      </c>
    </row>
    <row r="3030" spans="2:65" s="1" customFormat="1" ht="22.5" customHeight="1">
      <c r="B3030" s="41"/>
      <c r="C3030" s="193" t="s">
        <v>3973</v>
      </c>
      <c r="D3030" s="193" t="s">
        <v>129</v>
      </c>
      <c r="E3030" s="194" t="s">
        <v>4940</v>
      </c>
      <c r="F3030" s="195" t="s">
        <v>8290</v>
      </c>
      <c r="G3030" s="196" t="s">
        <v>489</v>
      </c>
      <c r="H3030" s="197">
        <v>2</v>
      </c>
      <c r="I3030" s="198"/>
      <c r="J3030" s="199">
        <f>ROUND(I3030*H3030,2)</f>
        <v>0</v>
      </c>
      <c r="K3030" s="195" t="s">
        <v>21</v>
      </c>
      <c r="L3030" s="61"/>
      <c r="M3030" s="200" t="s">
        <v>21</v>
      </c>
      <c r="N3030" s="201" t="s">
        <v>42</v>
      </c>
      <c r="O3030" s="42"/>
      <c r="P3030" s="202">
        <f>O3030*H3030</f>
        <v>0</v>
      </c>
      <c r="Q3030" s="202">
        <v>0</v>
      </c>
      <c r="R3030" s="202">
        <f>Q3030*H3030</f>
        <v>0</v>
      </c>
      <c r="S3030" s="202">
        <v>0</v>
      </c>
      <c r="T3030" s="203">
        <f>S3030*H3030</f>
        <v>0</v>
      </c>
      <c r="AR3030" s="24" t="s">
        <v>133</v>
      </c>
      <c r="AT3030" s="24" t="s">
        <v>129</v>
      </c>
      <c r="AU3030" s="24" t="s">
        <v>138</v>
      </c>
      <c r="AY3030" s="24" t="s">
        <v>126</v>
      </c>
      <c r="BE3030" s="204">
        <f>IF(N3030="základní",J3030,0)</f>
        <v>0</v>
      </c>
      <c r="BF3030" s="204">
        <f>IF(N3030="snížená",J3030,0)</f>
        <v>0</v>
      </c>
      <c r="BG3030" s="204">
        <f>IF(N3030="zákl. přenesená",J3030,0)</f>
        <v>0</v>
      </c>
      <c r="BH3030" s="204">
        <f>IF(N3030="sníž. přenesená",J3030,0)</f>
        <v>0</v>
      </c>
      <c r="BI3030" s="204">
        <f>IF(N3030="nulová",J3030,0)</f>
        <v>0</v>
      </c>
      <c r="BJ3030" s="24" t="s">
        <v>134</v>
      </c>
      <c r="BK3030" s="204">
        <f>ROUND(I3030*H3030,2)</f>
        <v>0</v>
      </c>
      <c r="BL3030" s="24" t="s">
        <v>133</v>
      </c>
      <c r="BM3030" s="24" t="s">
        <v>3976</v>
      </c>
    </row>
    <row r="3031" spans="2:65" s="1" customFormat="1" ht="13.5">
      <c r="B3031" s="41"/>
      <c r="C3031" s="63"/>
      <c r="D3031" s="205" t="s">
        <v>135</v>
      </c>
      <c r="E3031" s="63"/>
      <c r="F3031" s="206" t="s">
        <v>8290</v>
      </c>
      <c r="G3031" s="63"/>
      <c r="H3031" s="63"/>
      <c r="I3031" s="163"/>
      <c r="J3031" s="63"/>
      <c r="K3031" s="63"/>
      <c r="L3031" s="61"/>
      <c r="M3031" s="207"/>
      <c r="N3031" s="42"/>
      <c r="O3031" s="42"/>
      <c r="P3031" s="42"/>
      <c r="Q3031" s="42"/>
      <c r="R3031" s="42"/>
      <c r="S3031" s="42"/>
      <c r="T3031" s="78"/>
      <c r="AT3031" s="24" t="s">
        <v>135</v>
      </c>
      <c r="AU3031" s="24" t="s">
        <v>138</v>
      </c>
    </row>
    <row r="3032" spans="2:65" s="1" customFormat="1" ht="22.5" customHeight="1">
      <c r="B3032" s="41"/>
      <c r="C3032" s="193" t="s">
        <v>2185</v>
      </c>
      <c r="D3032" s="193" t="s">
        <v>129</v>
      </c>
      <c r="E3032" s="194" t="s">
        <v>4943</v>
      </c>
      <c r="F3032" s="195" t="s">
        <v>4944</v>
      </c>
      <c r="G3032" s="196" t="s">
        <v>489</v>
      </c>
      <c r="H3032" s="197">
        <v>1</v>
      </c>
      <c r="I3032" s="198"/>
      <c r="J3032" s="199">
        <f>ROUND(I3032*H3032,2)</f>
        <v>0</v>
      </c>
      <c r="K3032" s="195" t="s">
        <v>21</v>
      </c>
      <c r="L3032" s="61"/>
      <c r="M3032" s="200" t="s">
        <v>21</v>
      </c>
      <c r="N3032" s="201" t="s">
        <v>42</v>
      </c>
      <c r="O3032" s="42"/>
      <c r="P3032" s="202">
        <f>O3032*H3032</f>
        <v>0</v>
      </c>
      <c r="Q3032" s="202">
        <v>0</v>
      </c>
      <c r="R3032" s="202">
        <f>Q3032*H3032</f>
        <v>0</v>
      </c>
      <c r="S3032" s="202">
        <v>0</v>
      </c>
      <c r="T3032" s="203">
        <f>S3032*H3032</f>
        <v>0</v>
      </c>
      <c r="AR3032" s="24" t="s">
        <v>133</v>
      </c>
      <c r="AT3032" s="24" t="s">
        <v>129</v>
      </c>
      <c r="AU3032" s="24" t="s">
        <v>138</v>
      </c>
      <c r="AY3032" s="24" t="s">
        <v>126</v>
      </c>
      <c r="BE3032" s="204">
        <f>IF(N3032="základní",J3032,0)</f>
        <v>0</v>
      </c>
      <c r="BF3032" s="204">
        <f>IF(N3032="snížená",J3032,0)</f>
        <v>0</v>
      </c>
      <c r="BG3032" s="204">
        <f>IF(N3032="zákl. přenesená",J3032,0)</f>
        <v>0</v>
      </c>
      <c r="BH3032" s="204">
        <f>IF(N3032="sníž. přenesená",J3032,0)</f>
        <v>0</v>
      </c>
      <c r="BI3032" s="204">
        <f>IF(N3032="nulová",J3032,0)</f>
        <v>0</v>
      </c>
      <c r="BJ3032" s="24" t="s">
        <v>134</v>
      </c>
      <c r="BK3032" s="204">
        <f>ROUND(I3032*H3032,2)</f>
        <v>0</v>
      </c>
      <c r="BL3032" s="24" t="s">
        <v>133</v>
      </c>
      <c r="BM3032" s="24" t="s">
        <v>3980</v>
      </c>
    </row>
    <row r="3033" spans="2:65" s="1" customFormat="1" ht="13.5">
      <c r="B3033" s="41"/>
      <c r="C3033" s="63"/>
      <c r="D3033" s="205" t="s">
        <v>135</v>
      </c>
      <c r="E3033" s="63"/>
      <c r="F3033" s="206" t="s">
        <v>4946</v>
      </c>
      <c r="G3033" s="63"/>
      <c r="H3033" s="63"/>
      <c r="I3033" s="163"/>
      <c r="J3033" s="63"/>
      <c r="K3033" s="63"/>
      <c r="L3033" s="61"/>
      <c r="M3033" s="207"/>
      <c r="N3033" s="42"/>
      <c r="O3033" s="42"/>
      <c r="P3033" s="42"/>
      <c r="Q3033" s="42"/>
      <c r="R3033" s="42"/>
      <c r="S3033" s="42"/>
      <c r="T3033" s="78"/>
      <c r="AT3033" s="24" t="s">
        <v>135</v>
      </c>
      <c r="AU3033" s="24" t="s">
        <v>138</v>
      </c>
    </row>
    <row r="3034" spans="2:65" s="1" customFormat="1" ht="22.5" customHeight="1">
      <c r="B3034" s="41"/>
      <c r="C3034" s="193" t="s">
        <v>3981</v>
      </c>
      <c r="D3034" s="193" t="s">
        <v>129</v>
      </c>
      <c r="E3034" s="194" t="s">
        <v>4948</v>
      </c>
      <c r="F3034" s="195" t="s">
        <v>4949</v>
      </c>
      <c r="G3034" s="196" t="s">
        <v>489</v>
      </c>
      <c r="H3034" s="197">
        <v>5</v>
      </c>
      <c r="I3034" s="198"/>
      <c r="J3034" s="199">
        <f>ROUND(I3034*H3034,2)</f>
        <v>0</v>
      </c>
      <c r="K3034" s="195" t="s">
        <v>21</v>
      </c>
      <c r="L3034" s="61"/>
      <c r="M3034" s="200" t="s">
        <v>21</v>
      </c>
      <c r="N3034" s="201" t="s">
        <v>42</v>
      </c>
      <c r="O3034" s="42"/>
      <c r="P3034" s="202">
        <f>O3034*H3034</f>
        <v>0</v>
      </c>
      <c r="Q3034" s="202">
        <v>0</v>
      </c>
      <c r="R3034" s="202">
        <f>Q3034*H3034</f>
        <v>0</v>
      </c>
      <c r="S3034" s="202">
        <v>0</v>
      </c>
      <c r="T3034" s="203">
        <f>S3034*H3034</f>
        <v>0</v>
      </c>
      <c r="AR3034" s="24" t="s">
        <v>133</v>
      </c>
      <c r="AT3034" s="24" t="s">
        <v>129</v>
      </c>
      <c r="AU3034" s="24" t="s">
        <v>138</v>
      </c>
      <c r="AY3034" s="24" t="s">
        <v>126</v>
      </c>
      <c r="BE3034" s="204">
        <f>IF(N3034="základní",J3034,0)</f>
        <v>0</v>
      </c>
      <c r="BF3034" s="204">
        <f>IF(N3034="snížená",J3034,0)</f>
        <v>0</v>
      </c>
      <c r="BG3034" s="204">
        <f>IF(N3034="zákl. přenesená",J3034,0)</f>
        <v>0</v>
      </c>
      <c r="BH3034" s="204">
        <f>IF(N3034="sníž. přenesená",J3034,0)</f>
        <v>0</v>
      </c>
      <c r="BI3034" s="204">
        <f>IF(N3034="nulová",J3034,0)</f>
        <v>0</v>
      </c>
      <c r="BJ3034" s="24" t="s">
        <v>134</v>
      </c>
      <c r="BK3034" s="204">
        <f>ROUND(I3034*H3034,2)</f>
        <v>0</v>
      </c>
      <c r="BL3034" s="24" t="s">
        <v>133</v>
      </c>
      <c r="BM3034" s="24" t="s">
        <v>3984</v>
      </c>
    </row>
    <row r="3035" spans="2:65" s="1" customFormat="1" ht="13.5">
      <c r="B3035" s="41"/>
      <c r="C3035" s="63"/>
      <c r="D3035" s="205" t="s">
        <v>135</v>
      </c>
      <c r="E3035" s="63"/>
      <c r="F3035" s="206" t="s">
        <v>4951</v>
      </c>
      <c r="G3035" s="63"/>
      <c r="H3035" s="63"/>
      <c r="I3035" s="163"/>
      <c r="J3035" s="63"/>
      <c r="K3035" s="63"/>
      <c r="L3035" s="61"/>
      <c r="M3035" s="207"/>
      <c r="N3035" s="42"/>
      <c r="O3035" s="42"/>
      <c r="P3035" s="42"/>
      <c r="Q3035" s="42"/>
      <c r="R3035" s="42"/>
      <c r="S3035" s="42"/>
      <c r="T3035" s="78"/>
      <c r="AT3035" s="24" t="s">
        <v>135</v>
      </c>
      <c r="AU3035" s="24" t="s">
        <v>138</v>
      </c>
    </row>
    <row r="3036" spans="2:65" s="1" customFormat="1" ht="22.5" customHeight="1">
      <c r="B3036" s="41"/>
      <c r="C3036" s="193" t="s">
        <v>2188</v>
      </c>
      <c r="D3036" s="193" t="s">
        <v>129</v>
      </c>
      <c r="E3036" s="194" t="s">
        <v>4952</v>
      </c>
      <c r="F3036" s="195" t="s">
        <v>4953</v>
      </c>
      <c r="G3036" s="196" t="s">
        <v>489</v>
      </c>
      <c r="H3036" s="197">
        <v>4</v>
      </c>
      <c r="I3036" s="198"/>
      <c r="J3036" s="199">
        <f>ROUND(I3036*H3036,2)</f>
        <v>0</v>
      </c>
      <c r="K3036" s="195" t="s">
        <v>21</v>
      </c>
      <c r="L3036" s="61"/>
      <c r="M3036" s="200" t="s">
        <v>21</v>
      </c>
      <c r="N3036" s="201" t="s">
        <v>42</v>
      </c>
      <c r="O3036" s="42"/>
      <c r="P3036" s="202">
        <f>O3036*H3036</f>
        <v>0</v>
      </c>
      <c r="Q3036" s="202">
        <v>0</v>
      </c>
      <c r="R3036" s="202">
        <f>Q3036*H3036</f>
        <v>0</v>
      </c>
      <c r="S3036" s="202">
        <v>0</v>
      </c>
      <c r="T3036" s="203">
        <f>S3036*H3036</f>
        <v>0</v>
      </c>
      <c r="AR3036" s="24" t="s">
        <v>133</v>
      </c>
      <c r="AT3036" s="24" t="s">
        <v>129</v>
      </c>
      <c r="AU3036" s="24" t="s">
        <v>138</v>
      </c>
      <c r="AY3036" s="24" t="s">
        <v>126</v>
      </c>
      <c r="BE3036" s="204">
        <f>IF(N3036="základní",J3036,0)</f>
        <v>0</v>
      </c>
      <c r="BF3036" s="204">
        <f>IF(N3036="snížená",J3036,0)</f>
        <v>0</v>
      </c>
      <c r="BG3036" s="204">
        <f>IF(N3036="zákl. přenesená",J3036,0)</f>
        <v>0</v>
      </c>
      <c r="BH3036" s="204">
        <f>IF(N3036="sníž. přenesená",J3036,0)</f>
        <v>0</v>
      </c>
      <c r="BI3036" s="204">
        <f>IF(N3036="nulová",J3036,0)</f>
        <v>0</v>
      </c>
      <c r="BJ3036" s="24" t="s">
        <v>134</v>
      </c>
      <c r="BK3036" s="204">
        <f>ROUND(I3036*H3036,2)</f>
        <v>0</v>
      </c>
      <c r="BL3036" s="24" t="s">
        <v>133</v>
      </c>
      <c r="BM3036" s="24" t="s">
        <v>3987</v>
      </c>
    </row>
    <row r="3037" spans="2:65" s="1" customFormat="1" ht="13.5">
      <c r="B3037" s="41"/>
      <c r="C3037" s="63"/>
      <c r="D3037" s="205" t="s">
        <v>135</v>
      </c>
      <c r="E3037" s="63"/>
      <c r="F3037" s="206" t="s">
        <v>4955</v>
      </c>
      <c r="G3037" s="63"/>
      <c r="H3037" s="63"/>
      <c r="I3037" s="163"/>
      <c r="J3037" s="63"/>
      <c r="K3037" s="63"/>
      <c r="L3037" s="61"/>
      <c r="M3037" s="207"/>
      <c r="N3037" s="42"/>
      <c r="O3037" s="42"/>
      <c r="P3037" s="42"/>
      <c r="Q3037" s="42"/>
      <c r="R3037" s="42"/>
      <c r="S3037" s="42"/>
      <c r="T3037" s="78"/>
      <c r="AT3037" s="24" t="s">
        <v>135</v>
      </c>
      <c r="AU3037" s="24" t="s">
        <v>138</v>
      </c>
    </row>
    <row r="3038" spans="2:65" s="1" customFormat="1" ht="22.5" customHeight="1">
      <c r="B3038" s="41"/>
      <c r="C3038" s="193" t="s">
        <v>3988</v>
      </c>
      <c r="D3038" s="193" t="s">
        <v>129</v>
      </c>
      <c r="E3038" s="194" t="s">
        <v>4957</v>
      </c>
      <c r="F3038" s="195" t="s">
        <v>4958</v>
      </c>
      <c r="G3038" s="196" t="s">
        <v>489</v>
      </c>
      <c r="H3038" s="197">
        <v>2</v>
      </c>
      <c r="I3038" s="198"/>
      <c r="J3038" s="199">
        <f>ROUND(I3038*H3038,2)</f>
        <v>0</v>
      </c>
      <c r="K3038" s="195" t="s">
        <v>21</v>
      </c>
      <c r="L3038" s="61"/>
      <c r="M3038" s="200" t="s">
        <v>21</v>
      </c>
      <c r="N3038" s="201" t="s">
        <v>42</v>
      </c>
      <c r="O3038" s="42"/>
      <c r="P3038" s="202">
        <f>O3038*H3038</f>
        <v>0</v>
      </c>
      <c r="Q3038" s="202">
        <v>0</v>
      </c>
      <c r="R3038" s="202">
        <f>Q3038*H3038</f>
        <v>0</v>
      </c>
      <c r="S3038" s="202">
        <v>0</v>
      </c>
      <c r="T3038" s="203">
        <f>S3038*H3038</f>
        <v>0</v>
      </c>
      <c r="AR3038" s="24" t="s">
        <v>133</v>
      </c>
      <c r="AT3038" s="24" t="s">
        <v>129</v>
      </c>
      <c r="AU3038" s="24" t="s">
        <v>138</v>
      </c>
      <c r="AY3038" s="24" t="s">
        <v>126</v>
      </c>
      <c r="BE3038" s="204">
        <f>IF(N3038="základní",J3038,0)</f>
        <v>0</v>
      </c>
      <c r="BF3038" s="204">
        <f>IF(N3038="snížená",J3038,0)</f>
        <v>0</v>
      </c>
      <c r="BG3038" s="204">
        <f>IF(N3038="zákl. přenesená",J3038,0)</f>
        <v>0</v>
      </c>
      <c r="BH3038" s="204">
        <f>IF(N3038="sníž. přenesená",J3038,0)</f>
        <v>0</v>
      </c>
      <c r="BI3038" s="204">
        <f>IF(N3038="nulová",J3038,0)</f>
        <v>0</v>
      </c>
      <c r="BJ3038" s="24" t="s">
        <v>134</v>
      </c>
      <c r="BK3038" s="204">
        <f>ROUND(I3038*H3038,2)</f>
        <v>0</v>
      </c>
      <c r="BL3038" s="24" t="s">
        <v>133</v>
      </c>
      <c r="BM3038" s="24" t="s">
        <v>3991</v>
      </c>
    </row>
    <row r="3039" spans="2:65" s="1" customFormat="1" ht="13.5">
      <c r="B3039" s="41"/>
      <c r="C3039" s="63"/>
      <c r="D3039" s="205" t="s">
        <v>135</v>
      </c>
      <c r="E3039" s="63"/>
      <c r="F3039" s="206" t="s">
        <v>4960</v>
      </c>
      <c r="G3039" s="63"/>
      <c r="H3039" s="63"/>
      <c r="I3039" s="163"/>
      <c r="J3039" s="63"/>
      <c r="K3039" s="63"/>
      <c r="L3039" s="61"/>
      <c r="M3039" s="207"/>
      <c r="N3039" s="42"/>
      <c r="O3039" s="42"/>
      <c r="P3039" s="42"/>
      <c r="Q3039" s="42"/>
      <c r="R3039" s="42"/>
      <c r="S3039" s="42"/>
      <c r="T3039" s="78"/>
      <c r="AT3039" s="24" t="s">
        <v>135</v>
      </c>
      <c r="AU3039" s="24" t="s">
        <v>138</v>
      </c>
    </row>
    <row r="3040" spans="2:65" s="1" customFormat="1" ht="22.5" customHeight="1">
      <c r="B3040" s="41"/>
      <c r="C3040" s="193" t="s">
        <v>2193</v>
      </c>
      <c r="D3040" s="193" t="s">
        <v>129</v>
      </c>
      <c r="E3040" s="194" t="s">
        <v>4961</v>
      </c>
      <c r="F3040" s="195" t="s">
        <v>5153</v>
      </c>
      <c r="G3040" s="196" t="s">
        <v>489</v>
      </c>
      <c r="H3040" s="197">
        <v>1</v>
      </c>
      <c r="I3040" s="198"/>
      <c r="J3040" s="199">
        <f>ROUND(I3040*H3040,2)</f>
        <v>0</v>
      </c>
      <c r="K3040" s="195" t="s">
        <v>21</v>
      </c>
      <c r="L3040" s="61"/>
      <c r="M3040" s="200" t="s">
        <v>21</v>
      </c>
      <c r="N3040" s="201" t="s">
        <v>42</v>
      </c>
      <c r="O3040" s="42"/>
      <c r="P3040" s="202">
        <f>O3040*H3040</f>
        <v>0</v>
      </c>
      <c r="Q3040" s="202">
        <v>0</v>
      </c>
      <c r="R3040" s="202">
        <f>Q3040*H3040</f>
        <v>0</v>
      </c>
      <c r="S3040" s="202">
        <v>0</v>
      </c>
      <c r="T3040" s="203">
        <f>S3040*H3040</f>
        <v>0</v>
      </c>
      <c r="AR3040" s="24" t="s">
        <v>133</v>
      </c>
      <c r="AT3040" s="24" t="s">
        <v>129</v>
      </c>
      <c r="AU3040" s="24" t="s">
        <v>138</v>
      </c>
      <c r="AY3040" s="24" t="s">
        <v>126</v>
      </c>
      <c r="BE3040" s="204">
        <f>IF(N3040="základní",J3040,0)</f>
        <v>0</v>
      </c>
      <c r="BF3040" s="204">
        <f>IF(N3040="snížená",J3040,0)</f>
        <v>0</v>
      </c>
      <c r="BG3040" s="204">
        <f>IF(N3040="zákl. přenesená",J3040,0)</f>
        <v>0</v>
      </c>
      <c r="BH3040" s="204">
        <f>IF(N3040="sníž. přenesená",J3040,0)</f>
        <v>0</v>
      </c>
      <c r="BI3040" s="204">
        <f>IF(N3040="nulová",J3040,0)</f>
        <v>0</v>
      </c>
      <c r="BJ3040" s="24" t="s">
        <v>134</v>
      </c>
      <c r="BK3040" s="204">
        <f>ROUND(I3040*H3040,2)</f>
        <v>0</v>
      </c>
      <c r="BL3040" s="24" t="s">
        <v>133</v>
      </c>
      <c r="BM3040" s="24" t="s">
        <v>3995</v>
      </c>
    </row>
    <row r="3041" spans="2:65" s="1" customFormat="1" ht="13.5">
      <c r="B3041" s="41"/>
      <c r="C3041" s="63"/>
      <c r="D3041" s="205" t="s">
        <v>135</v>
      </c>
      <c r="E3041" s="63"/>
      <c r="F3041" s="206" t="s">
        <v>5155</v>
      </c>
      <c r="G3041" s="63"/>
      <c r="H3041" s="63"/>
      <c r="I3041" s="163"/>
      <c r="J3041" s="63"/>
      <c r="K3041" s="63"/>
      <c r="L3041" s="61"/>
      <c r="M3041" s="207"/>
      <c r="N3041" s="42"/>
      <c r="O3041" s="42"/>
      <c r="P3041" s="42"/>
      <c r="Q3041" s="42"/>
      <c r="R3041" s="42"/>
      <c r="S3041" s="42"/>
      <c r="T3041" s="78"/>
      <c r="AT3041" s="24" t="s">
        <v>135</v>
      </c>
      <c r="AU3041" s="24" t="s">
        <v>138</v>
      </c>
    </row>
    <row r="3042" spans="2:65" s="1" customFormat="1" ht="22.5" customHeight="1">
      <c r="B3042" s="41"/>
      <c r="C3042" s="193" t="s">
        <v>3996</v>
      </c>
      <c r="D3042" s="193" t="s">
        <v>129</v>
      </c>
      <c r="E3042" s="194" t="s">
        <v>4965</v>
      </c>
      <c r="F3042" s="195" t="s">
        <v>8291</v>
      </c>
      <c r="G3042" s="196" t="s">
        <v>489</v>
      </c>
      <c r="H3042" s="197">
        <v>1</v>
      </c>
      <c r="I3042" s="198"/>
      <c r="J3042" s="199">
        <f>ROUND(I3042*H3042,2)</f>
        <v>0</v>
      </c>
      <c r="K3042" s="195" t="s">
        <v>21</v>
      </c>
      <c r="L3042" s="61"/>
      <c r="M3042" s="200" t="s">
        <v>21</v>
      </c>
      <c r="N3042" s="201" t="s">
        <v>42</v>
      </c>
      <c r="O3042" s="42"/>
      <c r="P3042" s="202">
        <f>O3042*H3042</f>
        <v>0</v>
      </c>
      <c r="Q3042" s="202">
        <v>0</v>
      </c>
      <c r="R3042" s="202">
        <f>Q3042*H3042</f>
        <v>0</v>
      </c>
      <c r="S3042" s="202">
        <v>0</v>
      </c>
      <c r="T3042" s="203">
        <f>S3042*H3042</f>
        <v>0</v>
      </c>
      <c r="AR3042" s="24" t="s">
        <v>133</v>
      </c>
      <c r="AT3042" s="24" t="s">
        <v>129</v>
      </c>
      <c r="AU3042" s="24" t="s">
        <v>138</v>
      </c>
      <c r="AY3042" s="24" t="s">
        <v>126</v>
      </c>
      <c r="BE3042" s="204">
        <f>IF(N3042="základní",J3042,0)</f>
        <v>0</v>
      </c>
      <c r="BF3042" s="204">
        <f>IF(N3042="snížená",J3042,0)</f>
        <v>0</v>
      </c>
      <c r="BG3042" s="204">
        <f>IF(N3042="zákl. přenesená",J3042,0)</f>
        <v>0</v>
      </c>
      <c r="BH3042" s="204">
        <f>IF(N3042="sníž. přenesená",J3042,0)</f>
        <v>0</v>
      </c>
      <c r="BI3042" s="204">
        <f>IF(N3042="nulová",J3042,0)</f>
        <v>0</v>
      </c>
      <c r="BJ3042" s="24" t="s">
        <v>134</v>
      </c>
      <c r="BK3042" s="204">
        <f>ROUND(I3042*H3042,2)</f>
        <v>0</v>
      </c>
      <c r="BL3042" s="24" t="s">
        <v>133</v>
      </c>
      <c r="BM3042" s="24" t="s">
        <v>3999</v>
      </c>
    </row>
    <row r="3043" spans="2:65" s="1" customFormat="1" ht="13.5">
      <c r="B3043" s="41"/>
      <c r="C3043" s="63"/>
      <c r="D3043" s="205" t="s">
        <v>135</v>
      </c>
      <c r="E3043" s="63"/>
      <c r="F3043" s="206" t="s">
        <v>8291</v>
      </c>
      <c r="G3043" s="63"/>
      <c r="H3043" s="63"/>
      <c r="I3043" s="163"/>
      <c r="J3043" s="63"/>
      <c r="K3043" s="63"/>
      <c r="L3043" s="61"/>
      <c r="M3043" s="207"/>
      <c r="N3043" s="42"/>
      <c r="O3043" s="42"/>
      <c r="P3043" s="42"/>
      <c r="Q3043" s="42"/>
      <c r="R3043" s="42"/>
      <c r="S3043" s="42"/>
      <c r="T3043" s="78"/>
      <c r="AT3043" s="24" t="s">
        <v>135</v>
      </c>
      <c r="AU3043" s="24" t="s">
        <v>138</v>
      </c>
    </row>
    <row r="3044" spans="2:65" s="1" customFormat="1" ht="22.5" customHeight="1">
      <c r="B3044" s="41"/>
      <c r="C3044" s="193" t="s">
        <v>2196</v>
      </c>
      <c r="D3044" s="193" t="s">
        <v>129</v>
      </c>
      <c r="E3044" s="194" t="s">
        <v>4968</v>
      </c>
      <c r="F3044" s="195" t="s">
        <v>8292</v>
      </c>
      <c r="G3044" s="196" t="s">
        <v>489</v>
      </c>
      <c r="H3044" s="197">
        <v>1</v>
      </c>
      <c r="I3044" s="198"/>
      <c r="J3044" s="199">
        <f>ROUND(I3044*H3044,2)</f>
        <v>0</v>
      </c>
      <c r="K3044" s="195" t="s">
        <v>21</v>
      </c>
      <c r="L3044" s="61"/>
      <c r="M3044" s="200" t="s">
        <v>21</v>
      </c>
      <c r="N3044" s="201" t="s">
        <v>42</v>
      </c>
      <c r="O3044" s="42"/>
      <c r="P3044" s="202">
        <f>O3044*H3044</f>
        <v>0</v>
      </c>
      <c r="Q3044" s="202">
        <v>0</v>
      </c>
      <c r="R3044" s="202">
        <f>Q3044*H3044</f>
        <v>0</v>
      </c>
      <c r="S3044" s="202">
        <v>0</v>
      </c>
      <c r="T3044" s="203">
        <f>S3044*H3044</f>
        <v>0</v>
      </c>
      <c r="AR3044" s="24" t="s">
        <v>133</v>
      </c>
      <c r="AT3044" s="24" t="s">
        <v>129</v>
      </c>
      <c r="AU3044" s="24" t="s">
        <v>138</v>
      </c>
      <c r="AY3044" s="24" t="s">
        <v>126</v>
      </c>
      <c r="BE3044" s="204">
        <f>IF(N3044="základní",J3044,0)</f>
        <v>0</v>
      </c>
      <c r="BF3044" s="204">
        <f>IF(N3044="snížená",J3044,0)</f>
        <v>0</v>
      </c>
      <c r="BG3044" s="204">
        <f>IF(N3044="zákl. přenesená",J3044,0)</f>
        <v>0</v>
      </c>
      <c r="BH3044" s="204">
        <f>IF(N3044="sníž. přenesená",J3044,0)</f>
        <v>0</v>
      </c>
      <c r="BI3044" s="204">
        <f>IF(N3044="nulová",J3044,0)</f>
        <v>0</v>
      </c>
      <c r="BJ3044" s="24" t="s">
        <v>134</v>
      </c>
      <c r="BK3044" s="204">
        <f>ROUND(I3044*H3044,2)</f>
        <v>0</v>
      </c>
      <c r="BL3044" s="24" t="s">
        <v>133</v>
      </c>
      <c r="BM3044" s="24" t="s">
        <v>4002</v>
      </c>
    </row>
    <row r="3045" spans="2:65" s="1" customFormat="1" ht="13.5">
      <c r="B3045" s="41"/>
      <c r="C3045" s="63"/>
      <c r="D3045" s="205" t="s">
        <v>135</v>
      </c>
      <c r="E3045" s="63"/>
      <c r="F3045" s="206" t="s">
        <v>8292</v>
      </c>
      <c r="G3045" s="63"/>
      <c r="H3045" s="63"/>
      <c r="I3045" s="163"/>
      <c r="J3045" s="63"/>
      <c r="K3045" s="63"/>
      <c r="L3045" s="61"/>
      <c r="M3045" s="207"/>
      <c r="N3045" s="42"/>
      <c r="O3045" s="42"/>
      <c r="P3045" s="42"/>
      <c r="Q3045" s="42"/>
      <c r="R3045" s="42"/>
      <c r="S3045" s="42"/>
      <c r="T3045" s="78"/>
      <c r="AT3045" s="24" t="s">
        <v>135</v>
      </c>
      <c r="AU3045" s="24" t="s">
        <v>138</v>
      </c>
    </row>
    <row r="3046" spans="2:65" s="1" customFormat="1" ht="22.5" customHeight="1">
      <c r="B3046" s="41"/>
      <c r="C3046" s="193" t="s">
        <v>4003</v>
      </c>
      <c r="D3046" s="193" t="s">
        <v>129</v>
      </c>
      <c r="E3046" s="194" t="s">
        <v>4972</v>
      </c>
      <c r="F3046" s="195" t="s">
        <v>4966</v>
      </c>
      <c r="G3046" s="196" t="s">
        <v>489</v>
      </c>
      <c r="H3046" s="197">
        <v>4</v>
      </c>
      <c r="I3046" s="198"/>
      <c r="J3046" s="199">
        <f>ROUND(I3046*H3046,2)</f>
        <v>0</v>
      </c>
      <c r="K3046" s="195" t="s">
        <v>21</v>
      </c>
      <c r="L3046" s="61"/>
      <c r="M3046" s="200" t="s">
        <v>21</v>
      </c>
      <c r="N3046" s="201" t="s">
        <v>42</v>
      </c>
      <c r="O3046" s="42"/>
      <c r="P3046" s="202">
        <f>O3046*H3046</f>
        <v>0</v>
      </c>
      <c r="Q3046" s="202">
        <v>0</v>
      </c>
      <c r="R3046" s="202">
        <f>Q3046*H3046</f>
        <v>0</v>
      </c>
      <c r="S3046" s="202">
        <v>0</v>
      </c>
      <c r="T3046" s="203">
        <f>S3046*H3046</f>
        <v>0</v>
      </c>
      <c r="AR3046" s="24" t="s">
        <v>133</v>
      </c>
      <c r="AT3046" s="24" t="s">
        <v>129</v>
      </c>
      <c r="AU3046" s="24" t="s">
        <v>138</v>
      </c>
      <c r="AY3046" s="24" t="s">
        <v>126</v>
      </c>
      <c r="BE3046" s="204">
        <f>IF(N3046="základní",J3046,0)</f>
        <v>0</v>
      </c>
      <c r="BF3046" s="204">
        <f>IF(N3046="snížená",J3046,0)</f>
        <v>0</v>
      </c>
      <c r="BG3046" s="204">
        <f>IF(N3046="zákl. přenesená",J3046,0)</f>
        <v>0</v>
      </c>
      <c r="BH3046" s="204">
        <f>IF(N3046="sníž. přenesená",J3046,0)</f>
        <v>0</v>
      </c>
      <c r="BI3046" s="204">
        <f>IF(N3046="nulová",J3046,0)</f>
        <v>0</v>
      </c>
      <c r="BJ3046" s="24" t="s">
        <v>134</v>
      </c>
      <c r="BK3046" s="204">
        <f>ROUND(I3046*H3046,2)</f>
        <v>0</v>
      </c>
      <c r="BL3046" s="24" t="s">
        <v>133</v>
      </c>
      <c r="BM3046" s="24" t="s">
        <v>4005</v>
      </c>
    </row>
    <row r="3047" spans="2:65" s="1" customFormat="1" ht="13.5">
      <c r="B3047" s="41"/>
      <c r="C3047" s="63"/>
      <c r="D3047" s="205" t="s">
        <v>135</v>
      </c>
      <c r="E3047" s="63"/>
      <c r="F3047" s="206" t="s">
        <v>4966</v>
      </c>
      <c r="G3047" s="63"/>
      <c r="H3047" s="63"/>
      <c r="I3047" s="163"/>
      <c r="J3047" s="63"/>
      <c r="K3047" s="63"/>
      <c r="L3047" s="61"/>
      <c r="M3047" s="207"/>
      <c r="N3047" s="42"/>
      <c r="O3047" s="42"/>
      <c r="P3047" s="42"/>
      <c r="Q3047" s="42"/>
      <c r="R3047" s="42"/>
      <c r="S3047" s="42"/>
      <c r="T3047" s="78"/>
      <c r="AT3047" s="24" t="s">
        <v>135</v>
      </c>
      <c r="AU3047" s="24" t="s">
        <v>138</v>
      </c>
    </row>
    <row r="3048" spans="2:65" s="1" customFormat="1" ht="22.5" customHeight="1">
      <c r="B3048" s="41"/>
      <c r="C3048" s="193" t="s">
        <v>2202</v>
      </c>
      <c r="D3048" s="193" t="s">
        <v>129</v>
      </c>
      <c r="E3048" s="194" t="s">
        <v>4975</v>
      </c>
      <c r="F3048" s="195" t="s">
        <v>5224</v>
      </c>
      <c r="G3048" s="196" t="s">
        <v>489</v>
      </c>
      <c r="H3048" s="197">
        <v>1</v>
      </c>
      <c r="I3048" s="198"/>
      <c r="J3048" s="199">
        <f>ROUND(I3048*H3048,2)</f>
        <v>0</v>
      </c>
      <c r="K3048" s="195" t="s">
        <v>21</v>
      </c>
      <c r="L3048" s="61"/>
      <c r="M3048" s="200" t="s">
        <v>21</v>
      </c>
      <c r="N3048" s="201" t="s">
        <v>42</v>
      </c>
      <c r="O3048" s="42"/>
      <c r="P3048" s="202">
        <f>O3048*H3048</f>
        <v>0</v>
      </c>
      <c r="Q3048" s="202">
        <v>0</v>
      </c>
      <c r="R3048" s="202">
        <f>Q3048*H3048</f>
        <v>0</v>
      </c>
      <c r="S3048" s="202">
        <v>0</v>
      </c>
      <c r="T3048" s="203">
        <f>S3048*H3048</f>
        <v>0</v>
      </c>
      <c r="AR3048" s="24" t="s">
        <v>133</v>
      </c>
      <c r="AT3048" s="24" t="s">
        <v>129</v>
      </c>
      <c r="AU3048" s="24" t="s">
        <v>138</v>
      </c>
      <c r="AY3048" s="24" t="s">
        <v>126</v>
      </c>
      <c r="BE3048" s="204">
        <f>IF(N3048="základní",J3048,0)</f>
        <v>0</v>
      </c>
      <c r="BF3048" s="204">
        <f>IF(N3048="snížená",J3048,0)</f>
        <v>0</v>
      </c>
      <c r="BG3048" s="204">
        <f>IF(N3048="zákl. přenesená",J3048,0)</f>
        <v>0</v>
      </c>
      <c r="BH3048" s="204">
        <f>IF(N3048="sníž. přenesená",J3048,0)</f>
        <v>0</v>
      </c>
      <c r="BI3048" s="204">
        <f>IF(N3048="nulová",J3048,0)</f>
        <v>0</v>
      </c>
      <c r="BJ3048" s="24" t="s">
        <v>134</v>
      </c>
      <c r="BK3048" s="204">
        <f>ROUND(I3048*H3048,2)</f>
        <v>0</v>
      </c>
      <c r="BL3048" s="24" t="s">
        <v>133</v>
      </c>
      <c r="BM3048" s="24" t="s">
        <v>4008</v>
      </c>
    </row>
    <row r="3049" spans="2:65" s="1" customFormat="1" ht="13.5">
      <c r="B3049" s="41"/>
      <c r="C3049" s="63"/>
      <c r="D3049" s="205" t="s">
        <v>135</v>
      </c>
      <c r="E3049" s="63"/>
      <c r="F3049" s="206" t="s">
        <v>5224</v>
      </c>
      <c r="G3049" s="63"/>
      <c r="H3049" s="63"/>
      <c r="I3049" s="163"/>
      <c r="J3049" s="63"/>
      <c r="K3049" s="63"/>
      <c r="L3049" s="61"/>
      <c r="M3049" s="207"/>
      <c r="N3049" s="42"/>
      <c r="O3049" s="42"/>
      <c r="P3049" s="42"/>
      <c r="Q3049" s="42"/>
      <c r="R3049" s="42"/>
      <c r="S3049" s="42"/>
      <c r="T3049" s="78"/>
      <c r="AT3049" s="24" t="s">
        <v>135</v>
      </c>
      <c r="AU3049" s="24" t="s">
        <v>138</v>
      </c>
    </row>
    <row r="3050" spans="2:65" s="1" customFormat="1" ht="22.5" customHeight="1">
      <c r="B3050" s="41"/>
      <c r="C3050" s="193" t="s">
        <v>4009</v>
      </c>
      <c r="D3050" s="193" t="s">
        <v>129</v>
      </c>
      <c r="E3050" s="194" t="s">
        <v>4979</v>
      </c>
      <c r="F3050" s="195" t="s">
        <v>8293</v>
      </c>
      <c r="G3050" s="196" t="s">
        <v>489</v>
      </c>
      <c r="H3050" s="197">
        <v>1</v>
      </c>
      <c r="I3050" s="198"/>
      <c r="J3050" s="199">
        <f>ROUND(I3050*H3050,2)</f>
        <v>0</v>
      </c>
      <c r="K3050" s="195" t="s">
        <v>21</v>
      </c>
      <c r="L3050" s="61"/>
      <c r="M3050" s="200" t="s">
        <v>21</v>
      </c>
      <c r="N3050" s="201" t="s">
        <v>42</v>
      </c>
      <c r="O3050" s="42"/>
      <c r="P3050" s="202">
        <f>O3050*H3050</f>
        <v>0</v>
      </c>
      <c r="Q3050" s="202">
        <v>0</v>
      </c>
      <c r="R3050" s="202">
        <f>Q3050*H3050</f>
        <v>0</v>
      </c>
      <c r="S3050" s="202">
        <v>0</v>
      </c>
      <c r="T3050" s="203">
        <f>S3050*H3050</f>
        <v>0</v>
      </c>
      <c r="AR3050" s="24" t="s">
        <v>133</v>
      </c>
      <c r="AT3050" s="24" t="s">
        <v>129</v>
      </c>
      <c r="AU3050" s="24" t="s">
        <v>138</v>
      </c>
      <c r="AY3050" s="24" t="s">
        <v>126</v>
      </c>
      <c r="BE3050" s="204">
        <f>IF(N3050="základní",J3050,0)</f>
        <v>0</v>
      </c>
      <c r="BF3050" s="204">
        <f>IF(N3050="snížená",J3050,0)</f>
        <v>0</v>
      </c>
      <c r="BG3050" s="204">
        <f>IF(N3050="zákl. přenesená",J3050,0)</f>
        <v>0</v>
      </c>
      <c r="BH3050" s="204">
        <f>IF(N3050="sníž. přenesená",J3050,0)</f>
        <v>0</v>
      </c>
      <c r="BI3050" s="204">
        <f>IF(N3050="nulová",J3050,0)</f>
        <v>0</v>
      </c>
      <c r="BJ3050" s="24" t="s">
        <v>134</v>
      </c>
      <c r="BK3050" s="204">
        <f>ROUND(I3050*H3050,2)</f>
        <v>0</v>
      </c>
      <c r="BL3050" s="24" t="s">
        <v>133</v>
      </c>
      <c r="BM3050" s="24" t="s">
        <v>4011</v>
      </c>
    </row>
    <row r="3051" spans="2:65" s="1" customFormat="1" ht="13.5">
      <c r="B3051" s="41"/>
      <c r="C3051" s="63"/>
      <c r="D3051" s="205" t="s">
        <v>135</v>
      </c>
      <c r="E3051" s="63"/>
      <c r="F3051" s="206" t="s">
        <v>8293</v>
      </c>
      <c r="G3051" s="63"/>
      <c r="H3051" s="63"/>
      <c r="I3051" s="163"/>
      <c r="J3051" s="63"/>
      <c r="K3051" s="63"/>
      <c r="L3051" s="61"/>
      <c r="M3051" s="207"/>
      <c r="N3051" s="42"/>
      <c r="O3051" s="42"/>
      <c r="P3051" s="42"/>
      <c r="Q3051" s="42"/>
      <c r="R3051" s="42"/>
      <c r="S3051" s="42"/>
      <c r="T3051" s="78"/>
      <c r="AT3051" s="24" t="s">
        <v>135</v>
      </c>
      <c r="AU3051" s="24" t="s">
        <v>138</v>
      </c>
    </row>
    <row r="3052" spans="2:65" s="1" customFormat="1" ht="22.5" customHeight="1">
      <c r="B3052" s="41"/>
      <c r="C3052" s="193" t="s">
        <v>2205</v>
      </c>
      <c r="D3052" s="193" t="s">
        <v>129</v>
      </c>
      <c r="E3052" s="194" t="s">
        <v>4982</v>
      </c>
      <c r="F3052" s="195" t="s">
        <v>4973</v>
      </c>
      <c r="G3052" s="196" t="s">
        <v>489</v>
      </c>
      <c r="H3052" s="197">
        <v>1</v>
      </c>
      <c r="I3052" s="198"/>
      <c r="J3052" s="199">
        <f>ROUND(I3052*H3052,2)</f>
        <v>0</v>
      </c>
      <c r="K3052" s="195" t="s">
        <v>21</v>
      </c>
      <c r="L3052" s="61"/>
      <c r="M3052" s="200" t="s">
        <v>21</v>
      </c>
      <c r="N3052" s="201" t="s">
        <v>42</v>
      </c>
      <c r="O3052" s="42"/>
      <c r="P3052" s="202">
        <f>O3052*H3052</f>
        <v>0</v>
      </c>
      <c r="Q3052" s="202">
        <v>0</v>
      </c>
      <c r="R3052" s="202">
        <f>Q3052*H3052</f>
        <v>0</v>
      </c>
      <c r="S3052" s="202">
        <v>0</v>
      </c>
      <c r="T3052" s="203">
        <f>S3052*H3052</f>
        <v>0</v>
      </c>
      <c r="AR3052" s="24" t="s">
        <v>133</v>
      </c>
      <c r="AT3052" s="24" t="s">
        <v>129</v>
      </c>
      <c r="AU3052" s="24" t="s">
        <v>138</v>
      </c>
      <c r="AY3052" s="24" t="s">
        <v>126</v>
      </c>
      <c r="BE3052" s="204">
        <f>IF(N3052="základní",J3052,0)</f>
        <v>0</v>
      </c>
      <c r="BF3052" s="204">
        <f>IF(N3052="snížená",J3052,0)</f>
        <v>0</v>
      </c>
      <c r="BG3052" s="204">
        <f>IF(N3052="zákl. přenesená",J3052,0)</f>
        <v>0</v>
      </c>
      <c r="BH3052" s="204">
        <f>IF(N3052="sníž. přenesená",J3052,0)</f>
        <v>0</v>
      </c>
      <c r="BI3052" s="204">
        <f>IF(N3052="nulová",J3052,0)</f>
        <v>0</v>
      </c>
      <c r="BJ3052" s="24" t="s">
        <v>134</v>
      </c>
      <c r="BK3052" s="204">
        <f>ROUND(I3052*H3052,2)</f>
        <v>0</v>
      </c>
      <c r="BL3052" s="24" t="s">
        <v>133</v>
      </c>
      <c r="BM3052" s="24" t="s">
        <v>4014</v>
      </c>
    </row>
    <row r="3053" spans="2:65" s="1" customFormat="1" ht="13.5">
      <c r="B3053" s="41"/>
      <c r="C3053" s="63"/>
      <c r="D3053" s="205" t="s">
        <v>135</v>
      </c>
      <c r="E3053" s="63"/>
      <c r="F3053" s="206" t="s">
        <v>4973</v>
      </c>
      <c r="G3053" s="63"/>
      <c r="H3053" s="63"/>
      <c r="I3053" s="163"/>
      <c r="J3053" s="63"/>
      <c r="K3053" s="63"/>
      <c r="L3053" s="61"/>
      <c r="M3053" s="207"/>
      <c r="N3053" s="42"/>
      <c r="O3053" s="42"/>
      <c r="P3053" s="42"/>
      <c r="Q3053" s="42"/>
      <c r="R3053" s="42"/>
      <c r="S3053" s="42"/>
      <c r="T3053" s="78"/>
      <c r="AT3053" s="24" t="s">
        <v>135</v>
      </c>
      <c r="AU3053" s="24" t="s">
        <v>138</v>
      </c>
    </row>
    <row r="3054" spans="2:65" s="1" customFormat="1" ht="22.5" customHeight="1">
      <c r="B3054" s="41"/>
      <c r="C3054" s="193" t="s">
        <v>4015</v>
      </c>
      <c r="D3054" s="193" t="s">
        <v>129</v>
      </c>
      <c r="E3054" s="194" t="s">
        <v>4986</v>
      </c>
      <c r="F3054" s="195" t="s">
        <v>5111</v>
      </c>
      <c r="G3054" s="196" t="s">
        <v>489</v>
      </c>
      <c r="H3054" s="197">
        <v>3</v>
      </c>
      <c r="I3054" s="198"/>
      <c r="J3054" s="199">
        <f>ROUND(I3054*H3054,2)</f>
        <v>0</v>
      </c>
      <c r="K3054" s="195" t="s">
        <v>21</v>
      </c>
      <c r="L3054" s="61"/>
      <c r="M3054" s="200" t="s">
        <v>21</v>
      </c>
      <c r="N3054" s="201" t="s">
        <v>42</v>
      </c>
      <c r="O3054" s="42"/>
      <c r="P3054" s="202">
        <f>O3054*H3054</f>
        <v>0</v>
      </c>
      <c r="Q3054" s="202">
        <v>0</v>
      </c>
      <c r="R3054" s="202">
        <f>Q3054*H3054</f>
        <v>0</v>
      </c>
      <c r="S3054" s="202">
        <v>0</v>
      </c>
      <c r="T3054" s="203">
        <f>S3054*H3054</f>
        <v>0</v>
      </c>
      <c r="AR3054" s="24" t="s">
        <v>133</v>
      </c>
      <c r="AT3054" s="24" t="s">
        <v>129</v>
      </c>
      <c r="AU3054" s="24" t="s">
        <v>138</v>
      </c>
      <c r="AY3054" s="24" t="s">
        <v>126</v>
      </c>
      <c r="BE3054" s="204">
        <f>IF(N3054="základní",J3054,0)</f>
        <v>0</v>
      </c>
      <c r="BF3054" s="204">
        <f>IF(N3054="snížená",J3054,0)</f>
        <v>0</v>
      </c>
      <c r="BG3054" s="204">
        <f>IF(N3054="zákl. přenesená",J3054,0)</f>
        <v>0</v>
      </c>
      <c r="BH3054" s="204">
        <f>IF(N3054="sníž. přenesená",J3054,0)</f>
        <v>0</v>
      </c>
      <c r="BI3054" s="204">
        <f>IF(N3054="nulová",J3054,0)</f>
        <v>0</v>
      </c>
      <c r="BJ3054" s="24" t="s">
        <v>134</v>
      </c>
      <c r="BK3054" s="204">
        <f>ROUND(I3054*H3054,2)</f>
        <v>0</v>
      </c>
      <c r="BL3054" s="24" t="s">
        <v>133</v>
      </c>
      <c r="BM3054" s="24" t="s">
        <v>4018</v>
      </c>
    </row>
    <row r="3055" spans="2:65" s="1" customFormat="1" ht="13.5">
      <c r="B3055" s="41"/>
      <c r="C3055" s="63"/>
      <c r="D3055" s="205" t="s">
        <v>135</v>
      </c>
      <c r="E3055" s="63"/>
      <c r="F3055" s="206" t="s">
        <v>5111</v>
      </c>
      <c r="G3055" s="63"/>
      <c r="H3055" s="63"/>
      <c r="I3055" s="163"/>
      <c r="J3055" s="63"/>
      <c r="K3055" s="63"/>
      <c r="L3055" s="61"/>
      <c r="M3055" s="207"/>
      <c r="N3055" s="42"/>
      <c r="O3055" s="42"/>
      <c r="P3055" s="42"/>
      <c r="Q3055" s="42"/>
      <c r="R3055" s="42"/>
      <c r="S3055" s="42"/>
      <c r="T3055" s="78"/>
      <c r="AT3055" s="24" t="s">
        <v>135</v>
      </c>
      <c r="AU3055" s="24" t="s">
        <v>138</v>
      </c>
    </row>
    <row r="3056" spans="2:65" s="1" customFormat="1" ht="22.5" customHeight="1">
      <c r="B3056" s="41"/>
      <c r="C3056" s="193" t="s">
        <v>2210</v>
      </c>
      <c r="D3056" s="193" t="s">
        <v>129</v>
      </c>
      <c r="E3056" s="194" t="s">
        <v>4990</v>
      </c>
      <c r="F3056" s="195" t="s">
        <v>5055</v>
      </c>
      <c r="G3056" s="196" t="s">
        <v>489</v>
      </c>
      <c r="H3056" s="197">
        <v>3</v>
      </c>
      <c r="I3056" s="198"/>
      <c r="J3056" s="199">
        <f>ROUND(I3056*H3056,2)</f>
        <v>0</v>
      </c>
      <c r="K3056" s="195" t="s">
        <v>21</v>
      </c>
      <c r="L3056" s="61"/>
      <c r="M3056" s="200" t="s">
        <v>21</v>
      </c>
      <c r="N3056" s="201" t="s">
        <v>42</v>
      </c>
      <c r="O3056" s="42"/>
      <c r="P3056" s="202">
        <f>O3056*H3056</f>
        <v>0</v>
      </c>
      <c r="Q3056" s="202">
        <v>0</v>
      </c>
      <c r="R3056" s="202">
        <f>Q3056*H3056</f>
        <v>0</v>
      </c>
      <c r="S3056" s="202">
        <v>0</v>
      </c>
      <c r="T3056" s="203">
        <f>S3056*H3056</f>
        <v>0</v>
      </c>
      <c r="AR3056" s="24" t="s">
        <v>133</v>
      </c>
      <c r="AT3056" s="24" t="s">
        <v>129</v>
      </c>
      <c r="AU3056" s="24" t="s">
        <v>138</v>
      </c>
      <c r="AY3056" s="24" t="s">
        <v>126</v>
      </c>
      <c r="BE3056" s="204">
        <f>IF(N3056="základní",J3056,0)</f>
        <v>0</v>
      </c>
      <c r="BF3056" s="204">
        <f>IF(N3056="snížená",J3056,0)</f>
        <v>0</v>
      </c>
      <c r="BG3056" s="204">
        <f>IF(N3056="zákl. přenesená",J3056,0)</f>
        <v>0</v>
      </c>
      <c r="BH3056" s="204">
        <f>IF(N3056="sníž. přenesená",J3056,0)</f>
        <v>0</v>
      </c>
      <c r="BI3056" s="204">
        <f>IF(N3056="nulová",J3056,0)</f>
        <v>0</v>
      </c>
      <c r="BJ3056" s="24" t="s">
        <v>134</v>
      </c>
      <c r="BK3056" s="204">
        <f>ROUND(I3056*H3056,2)</f>
        <v>0</v>
      </c>
      <c r="BL3056" s="24" t="s">
        <v>133</v>
      </c>
      <c r="BM3056" s="24" t="s">
        <v>4020</v>
      </c>
    </row>
    <row r="3057" spans="2:65" s="1" customFormat="1" ht="13.5">
      <c r="B3057" s="41"/>
      <c r="C3057" s="63"/>
      <c r="D3057" s="205" t="s">
        <v>135</v>
      </c>
      <c r="E3057" s="63"/>
      <c r="F3057" s="206" t="s">
        <v>5055</v>
      </c>
      <c r="G3057" s="63"/>
      <c r="H3057" s="63"/>
      <c r="I3057" s="163"/>
      <c r="J3057" s="63"/>
      <c r="K3057" s="63"/>
      <c r="L3057" s="61"/>
      <c r="M3057" s="207"/>
      <c r="N3057" s="42"/>
      <c r="O3057" s="42"/>
      <c r="P3057" s="42"/>
      <c r="Q3057" s="42"/>
      <c r="R3057" s="42"/>
      <c r="S3057" s="42"/>
      <c r="T3057" s="78"/>
      <c r="AT3057" s="24" t="s">
        <v>135</v>
      </c>
      <c r="AU3057" s="24" t="s">
        <v>138</v>
      </c>
    </row>
    <row r="3058" spans="2:65" s="1" customFormat="1" ht="22.5" customHeight="1">
      <c r="B3058" s="41"/>
      <c r="C3058" s="193" t="s">
        <v>4021</v>
      </c>
      <c r="D3058" s="193" t="s">
        <v>129</v>
      </c>
      <c r="E3058" s="194" t="s">
        <v>4995</v>
      </c>
      <c r="F3058" s="195" t="s">
        <v>8294</v>
      </c>
      <c r="G3058" s="196" t="s">
        <v>489</v>
      </c>
      <c r="H3058" s="197">
        <v>1</v>
      </c>
      <c r="I3058" s="198"/>
      <c r="J3058" s="199">
        <f>ROUND(I3058*H3058,2)</f>
        <v>0</v>
      </c>
      <c r="K3058" s="195" t="s">
        <v>21</v>
      </c>
      <c r="L3058" s="61"/>
      <c r="M3058" s="200" t="s">
        <v>21</v>
      </c>
      <c r="N3058" s="201" t="s">
        <v>42</v>
      </c>
      <c r="O3058" s="42"/>
      <c r="P3058" s="202">
        <f>O3058*H3058</f>
        <v>0</v>
      </c>
      <c r="Q3058" s="202">
        <v>0</v>
      </c>
      <c r="R3058" s="202">
        <f>Q3058*H3058</f>
        <v>0</v>
      </c>
      <c r="S3058" s="202">
        <v>0</v>
      </c>
      <c r="T3058" s="203">
        <f>S3058*H3058</f>
        <v>0</v>
      </c>
      <c r="AR3058" s="24" t="s">
        <v>133</v>
      </c>
      <c r="AT3058" s="24" t="s">
        <v>129</v>
      </c>
      <c r="AU3058" s="24" t="s">
        <v>138</v>
      </c>
      <c r="AY3058" s="24" t="s">
        <v>126</v>
      </c>
      <c r="BE3058" s="204">
        <f>IF(N3058="základní",J3058,0)</f>
        <v>0</v>
      </c>
      <c r="BF3058" s="204">
        <f>IF(N3058="snížená",J3058,0)</f>
        <v>0</v>
      </c>
      <c r="BG3058" s="204">
        <f>IF(N3058="zákl. přenesená",J3058,0)</f>
        <v>0</v>
      </c>
      <c r="BH3058" s="204">
        <f>IF(N3058="sníž. přenesená",J3058,0)</f>
        <v>0</v>
      </c>
      <c r="BI3058" s="204">
        <f>IF(N3058="nulová",J3058,0)</f>
        <v>0</v>
      </c>
      <c r="BJ3058" s="24" t="s">
        <v>134</v>
      </c>
      <c r="BK3058" s="204">
        <f>ROUND(I3058*H3058,2)</f>
        <v>0</v>
      </c>
      <c r="BL3058" s="24" t="s">
        <v>133</v>
      </c>
      <c r="BM3058" s="24" t="s">
        <v>4023</v>
      </c>
    </row>
    <row r="3059" spans="2:65" s="1" customFormat="1" ht="13.5">
      <c r="B3059" s="41"/>
      <c r="C3059" s="63"/>
      <c r="D3059" s="205" t="s">
        <v>135</v>
      </c>
      <c r="E3059" s="63"/>
      <c r="F3059" s="206" t="s">
        <v>8294</v>
      </c>
      <c r="G3059" s="63"/>
      <c r="H3059" s="63"/>
      <c r="I3059" s="163"/>
      <c r="J3059" s="63"/>
      <c r="K3059" s="63"/>
      <c r="L3059" s="61"/>
      <c r="M3059" s="207"/>
      <c r="N3059" s="42"/>
      <c r="O3059" s="42"/>
      <c r="P3059" s="42"/>
      <c r="Q3059" s="42"/>
      <c r="R3059" s="42"/>
      <c r="S3059" s="42"/>
      <c r="T3059" s="78"/>
      <c r="AT3059" s="24" t="s">
        <v>135</v>
      </c>
      <c r="AU3059" s="24" t="s">
        <v>138</v>
      </c>
    </row>
    <row r="3060" spans="2:65" s="1" customFormat="1" ht="22.5" customHeight="1">
      <c r="B3060" s="41"/>
      <c r="C3060" s="193" t="s">
        <v>2214</v>
      </c>
      <c r="D3060" s="193" t="s">
        <v>129</v>
      </c>
      <c r="E3060" s="194" t="s">
        <v>4998</v>
      </c>
      <c r="F3060" s="195" t="s">
        <v>8295</v>
      </c>
      <c r="G3060" s="196" t="s">
        <v>489</v>
      </c>
      <c r="H3060" s="197">
        <v>1</v>
      </c>
      <c r="I3060" s="198"/>
      <c r="J3060" s="199">
        <f>ROUND(I3060*H3060,2)</f>
        <v>0</v>
      </c>
      <c r="K3060" s="195" t="s">
        <v>21</v>
      </c>
      <c r="L3060" s="61"/>
      <c r="M3060" s="200" t="s">
        <v>21</v>
      </c>
      <c r="N3060" s="201" t="s">
        <v>42</v>
      </c>
      <c r="O3060" s="42"/>
      <c r="P3060" s="202">
        <f>O3060*H3060</f>
        <v>0</v>
      </c>
      <c r="Q3060" s="202">
        <v>0</v>
      </c>
      <c r="R3060" s="202">
        <f>Q3060*H3060</f>
        <v>0</v>
      </c>
      <c r="S3060" s="202">
        <v>0</v>
      </c>
      <c r="T3060" s="203">
        <f>S3060*H3060</f>
        <v>0</v>
      </c>
      <c r="AR3060" s="24" t="s">
        <v>133</v>
      </c>
      <c r="AT3060" s="24" t="s">
        <v>129</v>
      </c>
      <c r="AU3060" s="24" t="s">
        <v>138</v>
      </c>
      <c r="AY3060" s="24" t="s">
        <v>126</v>
      </c>
      <c r="BE3060" s="204">
        <f>IF(N3060="základní",J3060,0)</f>
        <v>0</v>
      </c>
      <c r="BF3060" s="204">
        <f>IF(N3060="snížená",J3060,0)</f>
        <v>0</v>
      </c>
      <c r="BG3060" s="204">
        <f>IF(N3060="zákl. přenesená",J3060,0)</f>
        <v>0</v>
      </c>
      <c r="BH3060" s="204">
        <f>IF(N3060="sníž. přenesená",J3060,0)</f>
        <v>0</v>
      </c>
      <c r="BI3060" s="204">
        <f>IF(N3060="nulová",J3060,0)</f>
        <v>0</v>
      </c>
      <c r="BJ3060" s="24" t="s">
        <v>134</v>
      </c>
      <c r="BK3060" s="204">
        <f>ROUND(I3060*H3060,2)</f>
        <v>0</v>
      </c>
      <c r="BL3060" s="24" t="s">
        <v>133</v>
      </c>
      <c r="BM3060" s="24" t="s">
        <v>4025</v>
      </c>
    </row>
    <row r="3061" spans="2:65" s="1" customFormat="1" ht="13.5">
      <c r="B3061" s="41"/>
      <c r="C3061" s="63"/>
      <c r="D3061" s="205" t="s">
        <v>135</v>
      </c>
      <c r="E3061" s="63"/>
      <c r="F3061" s="206" t="s">
        <v>8296</v>
      </c>
      <c r="G3061" s="63"/>
      <c r="H3061" s="63"/>
      <c r="I3061" s="163"/>
      <c r="J3061" s="63"/>
      <c r="K3061" s="63"/>
      <c r="L3061" s="61"/>
      <c r="M3061" s="207"/>
      <c r="N3061" s="42"/>
      <c r="O3061" s="42"/>
      <c r="P3061" s="42"/>
      <c r="Q3061" s="42"/>
      <c r="R3061" s="42"/>
      <c r="S3061" s="42"/>
      <c r="T3061" s="78"/>
      <c r="AT3061" s="24" t="s">
        <v>135</v>
      </c>
      <c r="AU3061" s="24" t="s">
        <v>138</v>
      </c>
    </row>
    <row r="3062" spans="2:65" s="1" customFormat="1" ht="22.5" customHeight="1">
      <c r="B3062" s="41"/>
      <c r="C3062" s="193" t="s">
        <v>4026</v>
      </c>
      <c r="D3062" s="193" t="s">
        <v>129</v>
      </c>
      <c r="E3062" s="194" t="s">
        <v>5002</v>
      </c>
      <c r="F3062" s="195" t="s">
        <v>5006</v>
      </c>
      <c r="G3062" s="196" t="s">
        <v>132</v>
      </c>
      <c r="H3062" s="197">
        <v>1</v>
      </c>
      <c r="I3062" s="198"/>
      <c r="J3062" s="199">
        <f>ROUND(I3062*H3062,2)</f>
        <v>0</v>
      </c>
      <c r="K3062" s="195" t="s">
        <v>21</v>
      </c>
      <c r="L3062" s="61"/>
      <c r="M3062" s="200" t="s">
        <v>21</v>
      </c>
      <c r="N3062" s="201" t="s">
        <v>42</v>
      </c>
      <c r="O3062" s="42"/>
      <c r="P3062" s="202">
        <f>O3062*H3062</f>
        <v>0</v>
      </c>
      <c r="Q3062" s="202">
        <v>0</v>
      </c>
      <c r="R3062" s="202">
        <f>Q3062*H3062</f>
        <v>0</v>
      </c>
      <c r="S3062" s="202">
        <v>0</v>
      </c>
      <c r="T3062" s="203">
        <f>S3062*H3062</f>
        <v>0</v>
      </c>
      <c r="AR3062" s="24" t="s">
        <v>133</v>
      </c>
      <c r="AT3062" s="24" t="s">
        <v>129</v>
      </c>
      <c r="AU3062" s="24" t="s">
        <v>138</v>
      </c>
      <c r="AY3062" s="24" t="s">
        <v>126</v>
      </c>
      <c r="BE3062" s="204">
        <f>IF(N3062="základní",J3062,0)</f>
        <v>0</v>
      </c>
      <c r="BF3062" s="204">
        <f>IF(N3062="snížená",J3062,0)</f>
        <v>0</v>
      </c>
      <c r="BG3062" s="204">
        <f>IF(N3062="zákl. přenesená",J3062,0)</f>
        <v>0</v>
      </c>
      <c r="BH3062" s="204">
        <f>IF(N3062="sníž. přenesená",J3062,0)</f>
        <v>0</v>
      </c>
      <c r="BI3062" s="204">
        <f>IF(N3062="nulová",J3062,0)</f>
        <v>0</v>
      </c>
      <c r="BJ3062" s="24" t="s">
        <v>134</v>
      </c>
      <c r="BK3062" s="204">
        <f>ROUND(I3062*H3062,2)</f>
        <v>0</v>
      </c>
      <c r="BL3062" s="24" t="s">
        <v>133</v>
      </c>
      <c r="BM3062" s="24" t="s">
        <v>4028</v>
      </c>
    </row>
    <row r="3063" spans="2:65" s="1" customFormat="1" ht="13.5">
      <c r="B3063" s="41"/>
      <c r="C3063" s="63"/>
      <c r="D3063" s="205" t="s">
        <v>135</v>
      </c>
      <c r="E3063" s="63"/>
      <c r="F3063" s="206" t="s">
        <v>5008</v>
      </c>
      <c r="G3063" s="63"/>
      <c r="H3063" s="63"/>
      <c r="I3063" s="163"/>
      <c r="J3063" s="63"/>
      <c r="K3063" s="63"/>
      <c r="L3063" s="61"/>
      <c r="M3063" s="207"/>
      <c r="N3063" s="42"/>
      <c r="O3063" s="42"/>
      <c r="P3063" s="42"/>
      <c r="Q3063" s="42"/>
      <c r="R3063" s="42"/>
      <c r="S3063" s="42"/>
      <c r="T3063" s="78"/>
      <c r="AT3063" s="24" t="s">
        <v>135</v>
      </c>
      <c r="AU3063" s="24" t="s">
        <v>138</v>
      </c>
    </row>
    <row r="3064" spans="2:65" s="1" customFormat="1" ht="22.5" customHeight="1">
      <c r="B3064" s="41"/>
      <c r="C3064" s="193" t="s">
        <v>2220</v>
      </c>
      <c r="D3064" s="193" t="s">
        <v>129</v>
      </c>
      <c r="E3064" s="194" t="s">
        <v>5005</v>
      </c>
      <c r="F3064" s="195" t="s">
        <v>5011</v>
      </c>
      <c r="G3064" s="196" t="s">
        <v>132</v>
      </c>
      <c r="H3064" s="197">
        <v>1</v>
      </c>
      <c r="I3064" s="198"/>
      <c r="J3064" s="199">
        <f>ROUND(I3064*H3064,2)</f>
        <v>0</v>
      </c>
      <c r="K3064" s="195" t="s">
        <v>21</v>
      </c>
      <c r="L3064" s="61"/>
      <c r="M3064" s="200" t="s">
        <v>21</v>
      </c>
      <c r="N3064" s="201" t="s">
        <v>42</v>
      </c>
      <c r="O3064" s="42"/>
      <c r="P3064" s="202">
        <f>O3064*H3064</f>
        <v>0</v>
      </c>
      <c r="Q3064" s="202">
        <v>0</v>
      </c>
      <c r="R3064" s="202">
        <f>Q3064*H3064</f>
        <v>0</v>
      </c>
      <c r="S3064" s="202">
        <v>0</v>
      </c>
      <c r="T3064" s="203">
        <f>S3064*H3064</f>
        <v>0</v>
      </c>
      <c r="AR3064" s="24" t="s">
        <v>133</v>
      </c>
      <c r="AT3064" s="24" t="s">
        <v>129</v>
      </c>
      <c r="AU3064" s="24" t="s">
        <v>138</v>
      </c>
      <c r="AY3064" s="24" t="s">
        <v>126</v>
      </c>
      <c r="BE3064" s="204">
        <f>IF(N3064="základní",J3064,0)</f>
        <v>0</v>
      </c>
      <c r="BF3064" s="204">
        <f>IF(N3064="snížená",J3064,0)</f>
        <v>0</v>
      </c>
      <c r="BG3064" s="204">
        <f>IF(N3064="zákl. přenesená",J3064,0)</f>
        <v>0</v>
      </c>
      <c r="BH3064" s="204">
        <f>IF(N3064="sníž. přenesená",J3064,0)</f>
        <v>0</v>
      </c>
      <c r="BI3064" s="204">
        <f>IF(N3064="nulová",J3064,0)</f>
        <v>0</v>
      </c>
      <c r="BJ3064" s="24" t="s">
        <v>134</v>
      </c>
      <c r="BK3064" s="204">
        <f>ROUND(I3064*H3064,2)</f>
        <v>0</v>
      </c>
      <c r="BL3064" s="24" t="s">
        <v>133</v>
      </c>
      <c r="BM3064" s="24" t="s">
        <v>4031</v>
      </c>
    </row>
    <row r="3065" spans="2:65" s="1" customFormat="1" ht="13.5">
      <c r="B3065" s="41"/>
      <c r="C3065" s="63"/>
      <c r="D3065" s="205" t="s">
        <v>135</v>
      </c>
      <c r="E3065" s="63"/>
      <c r="F3065" s="206" t="s">
        <v>5013</v>
      </c>
      <c r="G3065" s="63"/>
      <c r="H3065" s="63"/>
      <c r="I3065" s="163"/>
      <c r="J3065" s="63"/>
      <c r="K3065" s="63"/>
      <c r="L3065" s="61"/>
      <c r="M3065" s="207"/>
      <c r="N3065" s="42"/>
      <c r="O3065" s="42"/>
      <c r="P3065" s="42"/>
      <c r="Q3065" s="42"/>
      <c r="R3065" s="42"/>
      <c r="S3065" s="42"/>
      <c r="T3065" s="78"/>
      <c r="AT3065" s="24" t="s">
        <v>135</v>
      </c>
      <c r="AU3065" s="24" t="s">
        <v>138</v>
      </c>
    </row>
    <row r="3066" spans="2:65" s="1" customFormat="1" ht="22.5" customHeight="1">
      <c r="B3066" s="41"/>
      <c r="C3066" s="193" t="s">
        <v>4032</v>
      </c>
      <c r="D3066" s="193" t="s">
        <v>129</v>
      </c>
      <c r="E3066" s="194" t="s">
        <v>5010</v>
      </c>
      <c r="F3066" s="195" t="s">
        <v>5015</v>
      </c>
      <c r="G3066" s="196" t="s">
        <v>132</v>
      </c>
      <c r="H3066" s="197">
        <v>1</v>
      </c>
      <c r="I3066" s="198"/>
      <c r="J3066" s="199">
        <f>ROUND(I3066*H3066,2)</f>
        <v>0</v>
      </c>
      <c r="K3066" s="195" t="s">
        <v>21</v>
      </c>
      <c r="L3066" s="61"/>
      <c r="M3066" s="200" t="s">
        <v>21</v>
      </c>
      <c r="N3066" s="201" t="s">
        <v>42</v>
      </c>
      <c r="O3066" s="42"/>
      <c r="P3066" s="202">
        <f>O3066*H3066</f>
        <v>0</v>
      </c>
      <c r="Q3066" s="202">
        <v>0</v>
      </c>
      <c r="R3066" s="202">
        <f>Q3066*H3066</f>
        <v>0</v>
      </c>
      <c r="S3066" s="202">
        <v>0</v>
      </c>
      <c r="T3066" s="203">
        <f>S3066*H3066</f>
        <v>0</v>
      </c>
      <c r="AR3066" s="24" t="s">
        <v>133</v>
      </c>
      <c r="AT3066" s="24" t="s">
        <v>129</v>
      </c>
      <c r="AU3066" s="24" t="s">
        <v>138</v>
      </c>
      <c r="AY3066" s="24" t="s">
        <v>126</v>
      </c>
      <c r="BE3066" s="204">
        <f>IF(N3066="základní",J3066,0)</f>
        <v>0</v>
      </c>
      <c r="BF3066" s="204">
        <f>IF(N3066="snížená",J3066,0)</f>
        <v>0</v>
      </c>
      <c r="BG3066" s="204">
        <f>IF(N3066="zákl. přenesená",J3066,0)</f>
        <v>0</v>
      </c>
      <c r="BH3066" s="204">
        <f>IF(N3066="sníž. přenesená",J3066,0)</f>
        <v>0</v>
      </c>
      <c r="BI3066" s="204">
        <f>IF(N3066="nulová",J3066,0)</f>
        <v>0</v>
      </c>
      <c r="BJ3066" s="24" t="s">
        <v>134</v>
      </c>
      <c r="BK3066" s="204">
        <f>ROUND(I3066*H3066,2)</f>
        <v>0</v>
      </c>
      <c r="BL3066" s="24" t="s">
        <v>133</v>
      </c>
      <c r="BM3066" s="24" t="s">
        <v>4035</v>
      </c>
    </row>
    <row r="3067" spans="2:65" s="1" customFormat="1" ht="13.5">
      <c r="B3067" s="41"/>
      <c r="C3067" s="63"/>
      <c r="D3067" s="205" t="s">
        <v>135</v>
      </c>
      <c r="E3067" s="63"/>
      <c r="F3067" s="206" t="s">
        <v>5017</v>
      </c>
      <c r="G3067" s="63"/>
      <c r="H3067" s="63"/>
      <c r="I3067" s="163"/>
      <c r="J3067" s="63"/>
      <c r="K3067" s="63"/>
      <c r="L3067" s="61"/>
      <c r="M3067" s="207"/>
      <c r="N3067" s="42"/>
      <c r="O3067" s="42"/>
      <c r="P3067" s="42"/>
      <c r="Q3067" s="42"/>
      <c r="R3067" s="42"/>
      <c r="S3067" s="42"/>
      <c r="T3067" s="78"/>
      <c r="AT3067" s="24" t="s">
        <v>135</v>
      </c>
      <c r="AU3067" s="24" t="s">
        <v>138</v>
      </c>
    </row>
    <row r="3068" spans="2:65" s="1" customFormat="1" ht="22.5" customHeight="1">
      <c r="B3068" s="41"/>
      <c r="C3068" s="193" t="s">
        <v>2223</v>
      </c>
      <c r="D3068" s="193" t="s">
        <v>129</v>
      </c>
      <c r="E3068" s="194" t="s">
        <v>5014</v>
      </c>
      <c r="F3068" s="195" t="s">
        <v>8297</v>
      </c>
      <c r="G3068" s="196" t="s">
        <v>132</v>
      </c>
      <c r="H3068" s="197">
        <v>1</v>
      </c>
      <c r="I3068" s="198"/>
      <c r="J3068" s="199">
        <f>ROUND(I3068*H3068,2)</f>
        <v>0</v>
      </c>
      <c r="K3068" s="195" t="s">
        <v>21</v>
      </c>
      <c r="L3068" s="61"/>
      <c r="M3068" s="200" t="s">
        <v>21</v>
      </c>
      <c r="N3068" s="201" t="s">
        <v>42</v>
      </c>
      <c r="O3068" s="42"/>
      <c r="P3068" s="202">
        <f>O3068*H3068</f>
        <v>0</v>
      </c>
      <c r="Q3068" s="202">
        <v>0</v>
      </c>
      <c r="R3068" s="202">
        <f>Q3068*H3068</f>
        <v>0</v>
      </c>
      <c r="S3068" s="202">
        <v>0</v>
      </c>
      <c r="T3068" s="203">
        <f>S3068*H3068</f>
        <v>0</v>
      </c>
      <c r="AR3068" s="24" t="s">
        <v>133</v>
      </c>
      <c r="AT3068" s="24" t="s">
        <v>129</v>
      </c>
      <c r="AU3068" s="24" t="s">
        <v>138</v>
      </c>
      <c r="AY3068" s="24" t="s">
        <v>126</v>
      </c>
      <c r="BE3068" s="204">
        <f>IF(N3068="základní",J3068,0)</f>
        <v>0</v>
      </c>
      <c r="BF3068" s="204">
        <f>IF(N3068="snížená",J3068,0)</f>
        <v>0</v>
      </c>
      <c r="BG3068" s="204">
        <f>IF(N3068="zákl. přenesená",J3068,0)</f>
        <v>0</v>
      </c>
      <c r="BH3068" s="204">
        <f>IF(N3068="sníž. přenesená",J3068,0)</f>
        <v>0</v>
      </c>
      <c r="BI3068" s="204">
        <f>IF(N3068="nulová",J3068,0)</f>
        <v>0</v>
      </c>
      <c r="BJ3068" s="24" t="s">
        <v>134</v>
      </c>
      <c r="BK3068" s="204">
        <f>ROUND(I3068*H3068,2)</f>
        <v>0</v>
      </c>
      <c r="BL3068" s="24" t="s">
        <v>133</v>
      </c>
      <c r="BM3068" s="24" t="s">
        <v>4038</v>
      </c>
    </row>
    <row r="3069" spans="2:65" s="1" customFormat="1" ht="13.5">
      <c r="B3069" s="41"/>
      <c r="C3069" s="63"/>
      <c r="D3069" s="208" t="s">
        <v>135</v>
      </c>
      <c r="E3069" s="63"/>
      <c r="F3069" s="209" t="s">
        <v>5181</v>
      </c>
      <c r="G3069" s="63"/>
      <c r="H3069" s="63"/>
      <c r="I3069" s="163"/>
      <c r="J3069" s="63"/>
      <c r="K3069" s="63"/>
      <c r="L3069" s="61"/>
      <c r="M3069" s="207"/>
      <c r="N3069" s="42"/>
      <c r="O3069" s="42"/>
      <c r="P3069" s="42"/>
      <c r="Q3069" s="42"/>
      <c r="R3069" s="42"/>
      <c r="S3069" s="42"/>
      <c r="T3069" s="78"/>
      <c r="AT3069" s="24" t="s">
        <v>135</v>
      </c>
      <c r="AU3069" s="24" t="s">
        <v>138</v>
      </c>
    </row>
    <row r="3070" spans="2:65" s="10" customFormat="1" ht="22.35" customHeight="1">
      <c r="B3070" s="176"/>
      <c r="C3070" s="177"/>
      <c r="D3070" s="190" t="s">
        <v>69</v>
      </c>
      <c r="E3070" s="191" t="s">
        <v>5023</v>
      </c>
      <c r="F3070" s="191" t="s">
        <v>8298</v>
      </c>
      <c r="G3070" s="177"/>
      <c r="H3070" s="177"/>
      <c r="I3070" s="180"/>
      <c r="J3070" s="192">
        <f>BK3070</f>
        <v>0</v>
      </c>
      <c r="K3070" s="177"/>
      <c r="L3070" s="182"/>
      <c r="M3070" s="183"/>
      <c r="N3070" s="184"/>
      <c r="O3070" s="184"/>
      <c r="P3070" s="185">
        <f>SUM(P3071:P3082)</f>
        <v>0</v>
      </c>
      <c r="Q3070" s="184"/>
      <c r="R3070" s="185">
        <f>SUM(R3071:R3082)</f>
        <v>0</v>
      </c>
      <c r="S3070" s="184"/>
      <c r="T3070" s="186">
        <f>SUM(T3071:T3082)</f>
        <v>0</v>
      </c>
      <c r="AR3070" s="187" t="s">
        <v>78</v>
      </c>
      <c r="AT3070" s="188" t="s">
        <v>69</v>
      </c>
      <c r="AU3070" s="188" t="s">
        <v>134</v>
      </c>
      <c r="AY3070" s="187" t="s">
        <v>126</v>
      </c>
      <c r="BK3070" s="189">
        <f>SUM(BK3071:BK3082)</f>
        <v>0</v>
      </c>
    </row>
    <row r="3071" spans="2:65" s="1" customFormat="1" ht="22.5" customHeight="1">
      <c r="B3071" s="41"/>
      <c r="C3071" s="193" t="s">
        <v>4040</v>
      </c>
      <c r="D3071" s="193" t="s">
        <v>129</v>
      </c>
      <c r="E3071" s="194" t="s">
        <v>5025</v>
      </c>
      <c r="F3071" s="195" t="s">
        <v>5246</v>
      </c>
      <c r="G3071" s="196" t="s">
        <v>489</v>
      </c>
      <c r="H3071" s="197">
        <v>1</v>
      </c>
      <c r="I3071" s="198"/>
      <c r="J3071" s="199">
        <f>ROUND(I3071*H3071,2)</f>
        <v>0</v>
      </c>
      <c r="K3071" s="195" t="s">
        <v>21</v>
      </c>
      <c r="L3071" s="61"/>
      <c r="M3071" s="200" t="s">
        <v>21</v>
      </c>
      <c r="N3071" s="201" t="s">
        <v>42</v>
      </c>
      <c r="O3071" s="42"/>
      <c r="P3071" s="202">
        <f>O3071*H3071</f>
        <v>0</v>
      </c>
      <c r="Q3071" s="202">
        <v>0</v>
      </c>
      <c r="R3071" s="202">
        <f>Q3071*H3071</f>
        <v>0</v>
      </c>
      <c r="S3071" s="202">
        <v>0</v>
      </c>
      <c r="T3071" s="203">
        <f>S3071*H3071</f>
        <v>0</v>
      </c>
      <c r="AR3071" s="24" t="s">
        <v>133</v>
      </c>
      <c r="AT3071" s="24" t="s">
        <v>129</v>
      </c>
      <c r="AU3071" s="24" t="s">
        <v>138</v>
      </c>
      <c r="AY3071" s="24" t="s">
        <v>126</v>
      </c>
      <c r="BE3071" s="204">
        <f>IF(N3071="základní",J3071,0)</f>
        <v>0</v>
      </c>
      <c r="BF3071" s="204">
        <f>IF(N3071="snížená",J3071,0)</f>
        <v>0</v>
      </c>
      <c r="BG3071" s="204">
        <f>IF(N3071="zákl. přenesená",J3071,0)</f>
        <v>0</v>
      </c>
      <c r="BH3071" s="204">
        <f>IF(N3071="sníž. přenesená",J3071,0)</f>
        <v>0</v>
      </c>
      <c r="BI3071" s="204">
        <f>IF(N3071="nulová",J3071,0)</f>
        <v>0</v>
      </c>
      <c r="BJ3071" s="24" t="s">
        <v>134</v>
      </c>
      <c r="BK3071" s="204">
        <f>ROUND(I3071*H3071,2)</f>
        <v>0</v>
      </c>
      <c r="BL3071" s="24" t="s">
        <v>133</v>
      </c>
      <c r="BM3071" s="24" t="s">
        <v>4043</v>
      </c>
    </row>
    <row r="3072" spans="2:65" s="1" customFormat="1" ht="13.5">
      <c r="B3072" s="41"/>
      <c r="C3072" s="63"/>
      <c r="D3072" s="205" t="s">
        <v>135</v>
      </c>
      <c r="E3072" s="63"/>
      <c r="F3072" s="206" t="s">
        <v>4918</v>
      </c>
      <c r="G3072" s="63"/>
      <c r="H3072" s="63"/>
      <c r="I3072" s="163"/>
      <c r="J3072" s="63"/>
      <c r="K3072" s="63"/>
      <c r="L3072" s="61"/>
      <c r="M3072" s="207"/>
      <c r="N3072" s="42"/>
      <c r="O3072" s="42"/>
      <c r="P3072" s="42"/>
      <c r="Q3072" s="42"/>
      <c r="R3072" s="42"/>
      <c r="S3072" s="42"/>
      <c r="T3072" s="78"/>
      <c r="AT3072" s="24" t="s">
        <v>135</v>
      </c>
      <c r="AU3072" s="24" t="s">
        <v>138</v>
      </c>
    </row>
    <row r="3073" spans="2:65" s="1" customFormat="1" ht="22.5" customHeight="1">
      <c r="B3073" s="41"/>
      <c r="C3073" s="193" t="s">
        <v>2229</v>
      </c>
      <c r="D3073" s="193" t="s">
        <v>129</v>
      </c>
      <c r="E3073" s="194" t="s">
        <v>5029</v>
      </c>
      <c r="F3073" s="195" t="s">
        <v>4936</v>
      </c>
      <c r="G3073" s="196" t="s">
        <v>489</v>
      </c>
      <c r="H3073" s="197">
        <v>3</v>
      </c>
      <c r="I3073" s="198"/>
      <c r="J3073" s="199">
        <f>ROUND(I3073*H3073,2)</f>
        <v>0</v>
      </c>
      <c r="K3073" s="195" t="s">
        <v>21</v>
      </c>
      <c r="L3073" s="61"/>
      <c r="M3073" s="200" t="s">
        <v>21</v>
      </c>
      <c r="N3073" s="201" t="s">
        <v>42</v>
      </c>
      <c r="O3073" s="42"/>
      <c r="P3073" s="202">
        <f>O3073*H3073</f>
        <v>0</v>
      </c>
      <c r="Q3073" s="202">
        <v>0</v>
      </c>
      <c r="R3073" s="202">
        <f>Q3073*H3073</f>
        <v>0</v>
      </c>
      <c r="S3073" s="202">
        <v>0</v>
      </c>
      <c r="T3073" s="203">
        <f>S3073*H3073</f>
        <v>0</v>
      </c>
      <c r="AR3073" s="24" t="s">
        <v>133</v>
      </c>
      <c r="AT3073" s="24" t="s">
        <v>129</v>
      </c>
      <c r="AU3073" s="24" t="s">
        <v>138</v>
      </c>
      <c r="AY3073" s="24" t="s">
        <v>126</v>
      </c>
      <c r="BE3073" s="204">
        <f>IF(N3073="základní",J3073,0)</f>
        <v>0</v>
      </c>
      <c r="BF3073" s="204">
        <f>IF(N3073="snížená",J3073,0)</f>
        <v>0</v>
      </c>
      <c r="BG3073" s="204">
        <f>IF(N3073="zákl. přenesená",J3073,0)</f>
        <v>0</v>
      </c>
      <c r="BH3073" s="204">
        <f>IF(N3073="sníž. přenesená",J3073,0)</f>
        <v>0</v>
      </c>
      <c r="BI3073" s="204">
        <f>IF(N3073="nulová",J3073,0)</f>
        <v>0</v>
      </c>
      <c r="BJ3073" s="24" t="s">
        <v>134</v>
      </c>
      <c r="BK3073" s="204">
        <f>ROUND(I3073*H3073,2)</f>
        <v>0</v>
      </c>
      <c r="BL3073" s="24" t="s">
        <v>133</v>
      </c>
      <c r="BM3073" s="24" t="s">
        <v>4047</v>
      </c>
    </row>
    <row r="3074" spans="2:65" s="1" customFormat="1" ht="13.5">
      <c r="B3074" s="41"/>
      <c r="C3074" s="63"/>
      <c r="D3074" s="205" t="s">
        <v>135</v>
      </c>
      <c r="E3074" s="63"/>
      <c r="F3074" s="206" t="s">
        <v>4938</v>
      </c>
      <c r="G3074" s="63"/>
      <c r="H3074" s="63"/>
      <c r="I3074" s="163"/>
      <c r="J3074" s="63"/>
      <c r="K3074" s="63"/>
      <c r="L3074" s="61"/>
      <c r="M3074" s="207"/>
      <c r="N3074" s="42"/>
      <c r="O3074" s="42"/>
      <c r="P3074" s="42"/>
      <c r="Q3074" s="42"/>
      <c r="R3074" s="42"/>
      <c r="S3074" s="42"/>
      <c r="T3074" s="78"/>
      <c r="AT3074" s="24" t="s">
        <v>135</v>
      </c>
      <c r="AU3074" s="24" t="s">
        <v>138</v>
      </c>
    </row>
    <row r="3075" spans="2:65" s="1" customFormat="1" ht="22.5" customHeight="1">
      <c r="B3075" s="41"/>
      <c r="C3075" s="193" t="s">
        <v>4049</v>
      </c>
      <c r="D3075" s="193" t="s">
        <v>129</v>
      </c>
      <c r="E3075" s="194" t="s">
        <v>5031</v>
      </c>
      <c r="F3075" s="195" t="s">
        <v>5194</v>
      </c>
      <c r="G3075" s="196" t="s">
        <v>489</v>
      </c>
      <c r="H3075" s="197">
        <v>6</v>
      </c>
      <c r="I3075" s="198"/>
      <c r="J3075" s="199">
        <f>ROUND(I3075*H3075,2)</f>
        <v>0</v>
      </c>
      <c r="K3075" s="195" t="s">
        <v>21</v>
      </c>
      <c r="L3075" s="61"/>
      <c r="M3075" s="200" t="s">
        <v>21</v>
      </c>
      <c r="N3075" s="201" t="s">
        <v>42</v>
      </c>
      <c r="O3075" s="42"/>
      <c r="P3075" s="202">
        <f>O3075*H3075</f>
        <v>0</v>
      </c>
      <c r="Q3075" s="202">
        <v>0</v>
      </c>
      <c r="R3075" s="202">
        <f>Q3075*H3075</f>
        <v>0</v>
      </c>
      <c r="S3075" s="202">
        <v>0</v>
      </c>
      <c r="T3075" s="203">
        <f>S3075*H3075</f>
        <v>0</v>
      </c>
      <c r="AR3075" s="24" t="s">
        <v>133</v>
      </c>
      <c r="AT3075" s="24" t="s">
        <v>129</v>
      </c>
      <c r="AU3075" s="24" t="s">
        <v>138</v>
      </c>
      <c r="AY3075" s="24" t="s">
        <v>126</v>
      </c>
      <c r="BE3075" s="204">
        <f>IF(N3075="základní",J3075,0)</f>
        <v>0</v>
      </c>
      <c r="BF3075" s="204">
        <f>IF(N3075="snížená",J3075,0)</f>
        <v>0</v>
      </c>
      <c r="BG3075" s="204">
        <f>IF(N3075="zákl. přenesená",J3075,0)</f>
        <v>0</v>
      </c>
      <c r="BH3075" s="204">
        <f>IF(N3075="sníž. přenesená",J3075,0)</f>
        <v>0</v>
      </c>
      <c r="BI3075" s="204">
        <f>IF(N3075="nulová",J3075,0)</f>
        <v>0</v>
      </c>
      <c r="BJ3075" s="24" t="s">
        <v>134</v>
      </c>
      <c r="BK3075" s="204">
        <f>ROUND(I3075*H3075,2)</f>
        <v>0</v>
      </c>
      <c r="BL3075" s="24" t="s">
        <v>133</v>
      </c>
      <c r="BM3075" s="24" t="s">
        <v>4052</v>
      </c>
    </row>
    <row r="3076" spans="2:65" s="1" customFormat="1" ht="13.5">
      <c r="B3076" s="41"/>
      <c r="C3076" s="63"/>
      <c r="D3076" s="205" t="s">
        <v>135</v>
      </c>
      <c r="E3076" s="63"/>
      <c r="F3076" s="206" t="s">
        <v>5196</v>
      </c>
      <c r="G3076" s="63"/>
      <c r="H3076" s="63"/>
      <c r="I3076" s="163"/>
      <c r="J3076" s="63"/>
      <c r="K3076" s="63"/>
      <c r="L3076" s="61"/>
      <c r="M3076" s="207"/>
      <c r="N3076" s="42"/>
      <c r="O3076" s="42"/>
      <c r="P3076" s="42"/>
      <c r="Q3076" s="42"/>
      <c r="R3076" s="42"/>
      <c r="S3076" s="42"/>
      <c r="T3076" s="78"/>
      <c r="AT3076" s="24" t="s">
        <v>135</v>
      </c>
      <c r="AU3076" s="24" t="s">
        <v>138</v>
      </c>
    </row>
    <row r="3077" spans="2:65" s="1" customFormat="1" ht="22.5" customHeight="1">
      <c r="B3077" s="41"/>
      <c r="C3077" s="193" t="s">
        <v>2236</v>
      </c>
      <c r="D3077" s="193" t="s">
        <v>129</v>
      </c>
      <c r="E3077" s="194" t="s">
        <v>5036</v>
      </c>
      <c r="F3077" s="195" t="s">
        <v>4966</v>
      </c>
      <c r="G3077" s="196" t="s">
        <v>489</v>
      </c>
      <c r="H3077" s="197">
        <v>1</v>
      </c>
      <c r="I3077" s="198"/>
      <c r="J3077" s="199">
        <f>ROUND(I3077*H3077,2)</f>
        <v>0</v>
      </c>
      <c r="K3077" s="195" t="s">
        <v>21</v>
      </c>
      <c r="L3077" s="61"/>
      <c r="M3077" s="200" t="s">
        <v>21</v>
      </c>
      <c r="N3077" s="201" t="s">
        <v>42</v>
      </c>
      <c r="O3077" s="42"/>
      <c r="P3077" s="202">
        <f>O3077*H3077</f>
        <v>0</v>
      </c>
      <c r="Q3077" s="202">
        <v>0</v>
      </c>
      <c r="R3077" s="202">
        <f>Q3077*H3077</f>
        <v>0</v>
      </c>
      <c r="S3077" s="202">
        <v>0</v>
      </c>
      <c r="T3077" s="203">
        <f>S3077*H3077</f>
        <v>0</v>
      </c>
      <c r="AR3077" s="24" t="s">
        <v>133</v>
      </c>
      <c r="AT3077" s="24" t="s">
        <v>129</v>
      </c>
      <c r="AU3077" s="24" t="s">
        <v>138</v>
      </c>
      <c r="AY3077" s="24" t="s">
        <v>126</v>
      </c>
      <c r="BE3077" s="204">
        <f>IF(N3077="základní",J3077,0)</f>
        <v>0</v>
      </c>
      <c r="BF3077" s="204">
        <f>IF(N3077="snížená",J3077,0)</f>
        <v>0</v>
      </c>
      <c r="BG3077" s="204">
        <f>IF(N3077="zákl. přenesená",J3077,0)</f>
        <v>0</v>
      </c>
      <c r="BH3077" s="204">
        <f>IF(N3077="sníž. přenesená",J3077,0)</f>
        <v>0</v>
      </c>
      <c r="BI3077" s="204">
        <f>IF(N3077="nulová",J3077,0)</f>
        <v>0</v>
      </c>
      <c r="BJ3077" s="24" t="s">
        <v>134</v>
      </c>
      <c r="BK3077" s="204">
        <f>ROUND(I3077*H3077,2)</f>
        <v>0</v>
      </c>
      <c r="BL3077" s="24" t="s">
        <v>133</v>
      </c>
      <c r="BM3077" s="24" t="s">
        <v>4055</v>
      </c>
    </row>
    <row r="3078" spans="2:65" s="1" customFormat="1" ht="13.5">
      <c r="B3078" s="41"/>
      <c r="C3078" s="63"/>
      <c r="D3078" s="205" t="s">
        <v>135</v>
      </c>
      <c r="E3078" s="63"/>
      <c r="F3078" s="206" t="s">
        <v>4966</v>
      </c>
      <c r="G3078" s="63"/>
      <c r="H3078" s="63"/>
      <c r="I3078" s="163"/>
      <c r="J3078" s="63"/>
      <c r="K3078" s="63"/>
      <c r="L3078" s="61"/>
      <c r="M3078" s="207"/>
      <c r="N3078" s="42"/>
      <c r="O3078" s="42"/>
      <c r="P3078" s="42"/>
      <c r="Q3078" s="42"/>
      <c r="R3078" s="42"/>
      <c r="S3078" s="42"/>
      <c r="T3078" s="78"/>
      <c r="AT3078" s="24" t="s">
        <v>135</v>
      </c>
      <c r="AU3078" s="24" t="s">
        <v>138</v>
      </c>
    </row>
    <row r="3079" spans="2:65" s="1" customFormat="1" ht="22.5" customHeight="1">
      <c r="B3079" s="41"/>
      <c r="C3079" s="193" t="s">
        <v>4056</v>
      </c>
      <c r="D3079" s="193" t="s">
        <v>129</v>
      </c>
      <c r="E3079" s="194" t="s">
        <v>5038</v>
      </c>
      <c r="F3079" s="195" t="s">
        <v>4973</v>
      </c>
      <c r="G3079" s="196" t="s">
        <v>489</v>
      </c>
      <c r="H3079" s="197">
        <v>1</v>
      </c>
      <c r="I3079" s="198"/>
      <c r="J3079" s="199">
        <f>ROUND(I3079*H3079,2)</f>
        <v>0</v>
      </c>
      <c r="K3079" s="195" t="s">
        <v>21</v>
      </c>
      <c r="L3079" s="61"/>
      <c r="M3079" s="200" t="s">
        <v>21</v>
      </c>
      <c r="N3079" s="201" t="s">
        <v>42</v>
      </c>
      <c r="O3079" s="42"/>
      <c r="P3079" s="202">
        <f>O3079*H3079</f>
        <v>0</v>
      </c>
      <c r="Q3079" s="202">
        <v>0</v>
      </c>
      <c r="R3079" s="202">
        <f>Q3079*H3079</f>
        <v>0</v>
      </c>
      <c r="S3079" s="202">
        <v>0</v>
      </c>
      <c r="T3079" s="203">
        <f>S3079*H3079</f>
        <v>0</v>
      </c>
      <c r="AR3079" s="24" t="s">
        <v>133</v>
      </c>
      <c r="AT3079" s="24" t="s">
        <v>129</v>
      </c>
      <c r="AU3079" s="24" t="s">
        <v>138</v>
      </c>
      <c r="AY3079" s="24" t="s">
        <v>126</v>
      </c>
      <c r="BE3079" s="204">
        <f>IF(N3079="základní",J3079,0)</f>
        <v>0</v>
      </c>
      <c r="BF3079" s="204">
        <f>IF(N3079="snížená",J3079,0)</f>
        <v>0</v>
      </c>
      <c r="BG3079" s="204">
        <f>IF(N3079="zákl. přenesená",J3079,0)</f>
        <v>0</v>
      </c>
      <c r="BH3079" s="204">
        <f>IF(N3079="sníž. přenesená",J3079,0)</f>
        <v>0</v>
      </c>
      <c r="BI3079" s="204">
        <f>IF(N3079="nulová",J3079,0)</f>
        <v>0</v>
      </c>
      <c r="BJ3079" s="24" t="s">
        <v>134</v>
      </c>
      <c r="BK3079" s="204">
        <f>ROUND(I3079*H3079,2)</f>
        <v>0</v>
      </c>
      <c r="BL3079" s="24" t="s">
        <v>133</v>
      </c>
      <c r="BM3079" s="24" t="s">
        <v>4059</v>
      </c>
    </row>
    <row r="3080" spans="2:65" s="1" customFormat="1" ht="13.5">
      <c r="B3080" s="41"/>
      <c r="C3080" s="63"/>
      <c r="D3080" s="205" t="s">
        <v>135</v>
      </c>
      <c r="E3080" s="63"/>
      <c r="F3080" s="206" t="s">
        <v>4973</v>
      </c>
      <c r="G3080" s="63"/>
      <c r="H3080" s="63"/>
      <c r="I3080" s="163"/>
      <c r="J3080" s="63"/>
      <c r="K3080" s="63"/>
      <c r="L3080" s="61"/>
      <c r="M3080" s="207"/>
      <c r="N3080" s="42"/>
      <c r="O3080" s="42"/>
      <c r="P3080" s="42"/>
      <c r="Q3080" s="42"/>
      <c r="R3080" s="42"/>
      <c r="S3080" s="42"/>
      <c r="T3080" s="78"/>
      <c r="AT3080" s="24" t="s">
        <v>135</v>
      </c>
      <c r="AU3080" s="24" t="s">
        <v>138</v>
      </c>
    </row>
    <row r="3081" spans="2:65" s="1" customFormat="1" ht="22.5" customHeight="1">
      <c r="B3081" s="41"/>
      <c r="C3081" s="193" t="s">
        <v>2241</v>
      </c>
      <c r="D3081" s="193" t="s">
        <v>129</v>
      </c>
      <c r="E3081" s="194" t="s">
        <v>5041</v>
      </c>
      <c r="F3081" s="195" t="s">
        <v>5058</v>
      </c>
      <c r="G3081" s="196" t="s">
        <v>489</v>
      </c>
      <c r="H3081" s="197">
        <v>1</v>
      </c>
      <c r="I3081" s="198"/>
      <c r="J3081" s="199">
        <f>ROUND(I3081*H3081,2)</f>
        <v>0</v>
      </c>
      <c r="K3081" s="195" t="s">
        <v>21</v>
      </c>
      <c r="L3081" s="61"/>
      <c r="M3081" s="200" t="s">
        <v>21</v>
      </c>
      <c r="N3081" s="201" t="s">
        <v>42</v>
      </c>
      <c r="O3081" s="42"/>
      <c r="P3081" s="202">
        <f>O3081*H3081</f>
        <v>0</v>
      </c>
      <c r="Q3081" s="202">
        <v>0</v>
      </c>
      <c r="R3081" s="202">
        <f>Q3081*H3081</f>
        <v>0</v>
      </c>
      <c r="S3081" s="202">
        <v>0</v>
      </c>
      <c r="T3081" s="203">
        <f>S3081*H3081</f>
        <v>0</v>
      </c>
      <c r="AR3081" s="24" t="s">
        <v>133</v>
      </c>
      <c r="AT3081" s="24" t="s">
        <v>129</v>
      </c>
      <c r="AU3081" s="24" t="s">
        <v>138</v>
      </c>
      <c r="AY3081" s="24" t="s">
        <v>126</v>
      </c>
      <c r="BE3081" s="204">
        <f>IF(N3081="základní",J3081,0)</f>
        <v>0</v>
      </c>
      <c r="BF3081" s="204">
        <f>IF(N3081="snížená",J3081,0)</f>
        <v>0</v>
      </c>
      <c r="BG3081" s="204">
        <f>IF(N3081="zákl. přenesená",J3081,0)</f>
        <v>0</v>
      </c>
      <c r="BH3081" s="204">
        <f>IF(N3081="sníž. přenesená",J3081,0)</f>
        <v>0</v>
      </c>
      <c r="BI3081" s="204">
        <f>IF(N3081="nulová",J3081,0)</f>
        <v>0</v>
      </c>
      <c r="BJ3081" s="24" t="s">
        <v>134</v>
      </c>
      <c r="BK3081" s="204">
        <f>ROUND(I3081*H3081,2)</f>
        <v>0</v>
      </c>
      <c r="BL3081" s="24" t="s">
        <v>133</v>
      </c>
      <c r="BM3081" s="24" t="s">
        <v>4062</v>
      </c>
    </row>
    <row r="3082" spans="2:65" s="1" customFormat="1" ht="13.5">
      <c r="B3082" s="41"/>
      <c r="C3082" s="63"/>
      <c r="D3082" s="208" t="s">
        <v>135</v>
      </c>
      <c r="E3082" s="63"/>
      <c r="F3082" s="209" t="s">
        <v>5060</v>
      </c>
      <c r="G3082" s="63"/>
      <c r="H3082" s="63"/>
      <c r="I3082" s="163"/>
      <c r="J3082" s="63"/>
      <c r="K3082" s="63"/>
      <c r="L3082" s="61"/>
      <c r="M3082" s="207"/>
      <c r="N3082" s="42"/>
      <c r="O3082" s="42"/>
      <c r="P3082" s="42"/>
      <c r="Q3082" s="42"/>
      <c r="R3082" s="42"/>
      <c r="S3082" s="42"/>
      <c r="T3082" s="78"/>
      <c r="AT3082" s="24" t="s">
        <v>135</v>
      </c>
      <c r="AU3082" s="24" t="s">
        <v>138</v>
      </c>
    </row>
    <row r="3083" spans="2:65" s="10" customFormat="1" ht="22.35" customHeight="1">
      <c r="B3083" s="176"/>
      <c r="C3083" s="177"/>
      <c r="D3083" s="190" t="s">
        <v>69</v>
      </c>
      <c r="E3083" s="191" t="s">
        <v>5061</v>
      </c>
      <c r="F3083" s="191" t="s">
        <v>5692</v>
      </c>
      <c r="G3083" s="177"/>
      <c r="H3083" s="177"/>
      <c r="I3083" s="180"/>
      <c r="J3083" s="192">
        <f>BK3083</f>
        <v>0</v>
      </c>
      <c r="K3083" s="177"/>
      <c r="L3083" s="182"/>
      <c r="M3083" s="183"/>
      <c r="N3083" s="184"/>
      <c r="O3083" s="184"/>
      <c r="P3083" s="185">
        <f>SUM(P3084:P3109)</f>
        <v>0</v>
      </c>
      <c r="Q3083" s="184"/>
      <c r="R3083" s="185">
        <f>SUM(R3084:R3109)</f>
        <v>0</v>
      </c>
      <c r="S3083" s="184"/>
      <c r="T3083" s="186">
        <f>SUM(T3084:T3109)</f>
        <v>0</v>
      </c>
      <c r="AR3083" s="187" t="s">
        <v>78</v>
      </c>
      <c r="AT3083" s="188" t="s">
        <v>69</v>
      </c>
      <c r="AU3083" s="188" t="s">
        <v>134</v>
      </c>
      <c r="AY3083" s="187" t="s">
        <v>126</v>
      </c>
      <c r="BK3083" s="189">
        <f>SUM(BK3084:BK3109)</f>
        <v>0</v>
      </c>
    </row>
    <row r="3084" spans="2:65" s="1" customFormat="1" ht="22.5" customHeight="1">
      <c r="B3084" s="41"/>
      <c r="C3084" s="193" t="s">
        <v>4064</v>
      </c>
      <c r="D3084" s="193" t="s">
        <v>129</v>
      </c>
      <c r="E3084" s="194" t="s">
        <v>5063</v>
      </c>
      <c r="F3084" s="195" t="s">
        <v>8299</v>
      </c>
      <c r="G3084" s="196" t="s">
        <v>169</v>
      </c>
      <c r="H3084" s="197">
        <v>9</v>
      </c>
      <c r="I3084" s="198"/>
      <c r="J3084" s="199">
        <f>ROUND(I3084*H3084,2)</f>
        <v>0</v>
      </c>
      <c r="K3084" s="195" t="s">
        <v>21</v>
      </c>
      <c r="L3084" s="61"/>
      <c r="M3084" s="200" t="s">
        <v>21</v>
      </c>
      <c r="N3084" s="201" t="s">
        <v>42</v>
      </c>
      <c r="O3084" s="42"/>
      <c r="P3084" s="202">
        <f>O3084*H3084</f>
        <v>0</v>
      </c>
      <c r="Q3084" s="202">
        <v>0</v>
      </c>
      <c r="R3084" s="202">
        <f>Q3084*H3084</f>
        <v>0</v>
      </c>
      <c r="S3084" s="202">
        <v>0</v>
      </c>
      <c r="T3084" s="203">
        <f>S3084*H3084</f>
        <v>0</v>
      </c>
      <c r="AR3084" s="24" t="s">
        <v>133</v>
      </c>
      <c r="AT3084" s="24" t="s">
        <v>129</v>
      </c>
      <c r="AU3084" s="24" t="s">
        <v>138</v>
      </c>
      <c r="AY3084" s="24" t="s">
        <v>126</v>
      </c>
      <c r="BE3084" s="204">
        <f>IF(N3084="základní",J3084,0)</f>
        <v>0</v>
      </c>
      <c r="BF3084" s="204">
        <f>IF(N3084="snížená",J3084,0)</f>
        <v>0</v>
      </c>
      <c r="BG3084" s="204">
        <f>IF(N3084="zákl. přenesená",J3084,0)</f>
        <v>0</v>
      </c>
      <c r="BH3084" s="204">
        <f>IF(N3084="sníž. přenesená",J3084,0)</f>
        <v>0</v>
      </c>
      <c r="BI3084" s="204">
        <f>IF(N3084="nulová",J3084,0)</f>
        <v>0</v>
      </c>
      <c r="BJ3084" s="24" t="s">
        <v>134</v>
      </c>
      <c r="BK3084" s="204">
        <f>ROUND(I3084*H3084,2)</f>
        <v>0</v>
      </c>
      <c r="BL3084" s="24" t="s">
        <v>133</v>
      </c>
      <c r="BM3084" s="24" t="s">
        <v>4067</v>
      </c>
    </row>
    <row r="3085" spans="2:65" s="1" customFormat="1" ht="13.5">
      <c r="B3085" s="41"/>
      <c r="C3085" s="63"/>
      <c r="D3085" s="205" t="s">
        <v>135</v>
      </c>
      <c r="E3085" s="63"/>
      <c r="F3085" s="206" t="s">
        <v>8299</v>
      </c>
      <c r="G3085" s="63"/>
      <c r="H3085" s="63"/>
      <c r="I3085" s="163"/>
      <c r="J3085" s="63"/>
      <c r="K3085" s="63"/>
      <c r="L3085" s="61"/>
      <c r="M3085" s="207"/>
      <c r="N3085" s="42"/>
      <c r="O3085" s="42"/>
      <c r="P3085" s="42"/>
      <c r="Q3085" s="42"/>
      <c r="R3085" s="42"/>
      <c r="S3085" s="42"/>
      <c r="T3085" s="78"/>
      <c r="AT3085" s="24" t="s">
        <v>135</v>
      </c>
      <c r="AU3085" s="24" t="s">
        <v>138</v>
      </c>
    </row>
    <row r="3086" spans="2:65" s="1" customFormat="1" ht="22.5" customHeight="1">
      <c r="B3086" s="41"/>
      <c r="C3086" s="193" t="s">
        <v>2246</v>
      </c>
      <c r="D3086" s="193" t="s">
        <v>129</v>
      </c>
      <c r="E3086" s="194" t="s">
        <v>5067</v>
      </c>
      <c r="F3086" s="195" t="s">
        <v>5437</v>
      </c>
      <c r="G3086" s="196" t="s">
        <v>489</v>
      </c>
      <c r="H3086" s="197">
        <v>1</v>
      </c>
      <c r="I3086" s="198"/>
      <c r="J3086" s="199">
        <f>ROUND(I3086*H3086,2)</f>
        <v>0</v>
      </c>
      <c r="K3086" s="195" t="s">
        <v>21</v>
      </c>
      <c r="L3086" s="61"/>
      <c r="M3086" s="200" t="s">
        <v>21</v>
      </c>
      <c r="N3086" s="201" t="s">
        <v>42</v>
      </c>
      <c r="O3086" s="42"/>
      <c r="P3086" s="202">
        <f>O3086*H3086</f>
        <v>0</v>
      </c>
      <c r="Q3086" s="202">
        <v>0</v>
      </c>
      <c r="R3086" s="202">
        <f>Q3086*H3086</f>
        <v>0</v>
      </c>
      <c r="S3086" s="202">
        <v>0</v>
      </c>
      <c r="T3086" s="203">
        <f>S3086*H3086</f>
        <v>0</v>
      </c>
      <c r="AR3086" s="24" t="s">
        <v>133</v>
      </c>
      <c r="AT3086" s="24" t="s">
        <v>129</v>
      </c>
      <c r="AU3086" s="24" t="s">
        <v>138</v>
      </c>
      <c r="AY3086" s="24" t="s">
        <v>126</v>
      </c>
      <c r="BE3086" s="204">
        <f>IF(N3086="základní",J3086,0)</f>
        <v>0</v>
      </c>
      <c r="BF3086" s="204">
        <f>IF(N3086="snížená",J3086,0)</f>
        <v>0</v>
      </c>
      <c r="BG3086" s="204">
        <f>IF(N3086="zákl. přenesená",J3086,0)</f>
        <v>0</v>
      </c>
      <c r="BH3086" s="204">
        <f>IF(N3086="sníž. přenesená",J3086,0)</f>
        <v>0</v>
      </c>
      <c r="BI3086" s="204">
        <f>IF(N3086="nulová",J3086,0)</f>
        <v>0</v>
      </c>
      <c r="BJ3086" s="24" t="s">
        <v>134</v>
      </c>
      <c r="BK3086" s="204">
        <f>ROUND(I3086*H3086,2)</f>
        <v>0</v>
      </c>
      <c r="BL3086" s="24" t="s">
        <v>133</v>
      </c>
      <c r="BM3086" s="24" t="s">
        <v>4070</v>
      </c>
    </row>
    <row r="3087" spans="2:65" s="1" customFormat="1" ht="13.5">
      <c r="B3087" s="41"/>
      <c r="C3087" s="63"/>
      <c r="D3087" s="205" t="s">
        <v>135</v>
      </c>
      <c r="E3087" s="63"/>
      <c r="F3087" s="206" t="s">
        <v>5437</v>
      </c>
      <c r="G3087" s="63"/>
      <c r="H3087" s="63"/>
      <c r="I3087" s="163"/>
      <c r="J3087" s="63"/>
      <c r="K3087" s="63"/>
      <c r="L3087" s="61"/>
      <c r="M3087" s="207"/>
      <c r="N3087" s="42"/>
      <c r="O3087" s="42"/>
      <c r="P3087" s="42"/>
      <c r="Q3087" s="42"/>
      <c r="R3087" s="42"/>
      <c r="S3087" s="42"/>
      <c r="T3087" s="78"/>
      <c r="AT3087" s="24" t="s">
        <v>135</v>
      </c>
      <c r="AU3087" s="24" t="s">
        <v>138</v>
      </c>
    </row>
    <row r="3088" spans="2:65" s="1" customFormat="1" ht="22.5" customHeight="1">
      <c r="B3088" s="41"/>
      <c r="C3088" s="193" t="s">
        <v>4071</v>
      </c>
      <c r="D3088" s="193" t="s">
        <v>129</v>
      </c>
      <c r="E3088" s="194" t="s">
        <v>5069</v>
      </c>
      <c r="F3088" s="195" t="s">
        <v>5711</v>
      </c>
      <c r="G3088" s="196" t="s">
        <v>489</v>
      </c>
      <c r="H3088" s="197">
        <v>1</v>
      </c>
      <c r="I3088" s="198"/>
      <c r="J3088" s="199">
        <f>ROUND(I3088*H3088,2)</f>
        <v>0</v>
      </c>
      <c r="K3088" s="195" t="s">
        <v>21</v>
      </c>
      <c r="L3088" s="61"/>
      <c r="M3088" s="200" t="s">
        <v>21</v>
      </c>
      <c r="N3088" s="201" t="s">
        <v>42</v>
      </c>
      <c r="O3088" s="42"/>
      <c r="P3088" s="202">
        <f>O3088*H3088</f>
        <v>0</v>
      </c>
      <c r="Q3088" s="202">
        <v>0</v>
      </c>
      <c r="R3088" s="202">
        <f>Q3088*H3088</f>
        <v>0</v>
      </c>
      <c r="S3088" s="202">
        <v>0</v>
      </c>
      <c r="T3088" s="203">
        <f>S3088*H3088</f>
        <v>0</v>
      </c>
      <c r="AR3088" s="24" t="s">
        <v>133</v>
      </c>
      <c r="AT3088" s="24" t="s">
        <v>129</v>
      </c>
      <c r="AU3088" s="24" t="s">
        <v>138</v>
      </c>
      <c r="AY3088" s="24" t="s">
        <v>126</v>
      </c>
      <c r="BE3088" s="204">
        <f>IF(N3088="základní",J3088,0)</f>
        <v>0</v>
      </c>
      <c r="BF3088" s="204">
        <f>IF(N3088="snížená",J3088,0)</f>
        <v>0</v>
      </c>
      <c r="BG3088" s="204">
        <f>IF(N3088="zákl. přenesená",J3088,0)</f>
        <v>0</v>
      </c>
      <c r="BH3088" s="204">
        <f>IF(N3088="sníž. přenesená",J3088,0)</f>
        <v>0</v>
      </c>
      <c r="BI3088" s="204">
        <f>IF(N3088="nulová",J3088,0)</f>
        <v>0</v>
      </c>
      <c r="BJ3088" s="24" t="s">
        <v>134</v>
      </c>
      <c r="BK3088" s="204">
        <f>ROUND(I3088*H3088,2)</f>
        <v>0</v>
      </c>
      <c r="BL3088" s="24" t="s">
        <v>133</v>
      </c>
      <c r="BM3088" s="24" t="s">
        <v>4074</v>
      </c>
    </row>
    <row r="3089" spans="2:65" s="1" customFormat="1" ht="13.5">
      <c r="B3089" s="41"/>
      <c r="C3089" s="63"/>
      <c r="D3089" s="205" t="s">
        <v>135</v>
      </c>
      <c r="E3089" s="63"/>
      <c r="F3089" s="206" t="s">
        <v>5711</v>
      </c>
      <c r="G3089" s="63"/>
      <c r="H3089" s="63"/>
      <c r="I3089" s="163"/>
      <c r="J3089" s="63"/>
      <c r="K3089" s="63"/>
      <c r="L3089" s="61"/>
      <c r="M3089" s="207"/>
      <c r="N3089" s="42"/>
      <c r="O3089" s="42"/>
      <c r="P3089" s="42"/>
      <c r="Q3089" s="42"/>
      <c r="R3089" s="42"/>
      <c r="S3089" s="42"/>
      <c r="T3089" s="78"/>
      <c r="AT3089" s="24" t="s">
        <v>135</v>
      </c>
      <c r="AU3089" s="24" t="s">
        <v>138</v>
      </c>
    </row>
    <row r="3090" spans="2:65" s="1" customFormat="1" ht="22.5" customHeight="1">
      <c r="B3090" s="41"/>
      <c r="C3090" s="193" t="s">
        <v>2251</v>
      </c>
      <c r="D3090" s="193" t="s">
        <v>129</v>
      </c>
      <c r="E3090" s="194" t="s">
        <v>5072</v>
      </c>
      <c r="F3090" s="195" t="s">
        <v>4611</v>
      </c>
      <c r="G3090" s="196" t="s">
        <v>169</v>
      </c>
      <c r="H3090" s="197">
        <v>9</v>
      </c>
      <c r="I3090" s="198"/>
      <c r="J3090" s="199">
        <f>ROUND(I3090*H3090,2)</f>
        <v>0</v>
      </c>
      <c r="K3090" s="195" t="s">
        <v>21</v>
      </c>
      <c r="L3090" s="61"/>
      <c r="M3090" s="200" t="s">
        <v>21</v>
      </c>
      <c r="N3090" s="201" t="s">
        <v>42</v>
      </c>
      <c r="O3090" s="42"/>
      <c r="P3090" s="202">
        <f>O3090*H3090</f>
        <v>0</v>
      </c>
      <c r="Q3090" s="202">
        <v>0</v>
      </c>
      <c r="R3090" s="202">
        <f>Q3090*H3090</f>
        <v>0</v>
      </c>
      <c r="S3090" s="202">
        <v>0</v>
      </c>
      <c r="T3090" s="203">
        <f>S3090*H3090</f>
        <v>0</v>
      </c>
      <c r="AR3090" s="24" t="s">
        <v>133</v>
      </c>
      <c r="AT3090" s="24" t="s">
        <v>129</v>
      </c>
      <c r="AU3090" s="24" t="s">
        <v>138</v>
      </c>
      <c r="AY3090" s="24" t="s">
        <v>126</v>
      </c>
      <c r="BE3090" s="204">
        <f>IF(N3090="základní",J3090,0)</f>
        <v>0</v>
      </c>
      <c r="BF3090" s="204">
        <f>IF(N3090="snížená",J3090,0)</f>
        <v>0</v>
      </c>
      <c r="BG3090" s="204">
        <f>IF(N3090="zákl. přenesená",J3090,0)</f>
        <v>0</v>
      </c>
      <c r="BH3090" s="204">
        <f>IF(N3090="sníž. přenesená",J3090,0)</f>
        <v>0</v>
      </c>
      <c r="BI3090" s="204">
        <f>IF(N3090="nulová",J3090,0)</f>
        <v>0</v>
      </c>
      <c r="BJ3090" s="24" t="s">
        <v>134</v>
      </c>
      <c r="BK3090" s="204">
        <f>ROUND(I3090*H3090,2)</f>
        <v>0</v>
      </c>
      <c r="BL3090" s="24" t="s">
        <v>133</v>
      </c>
      <c r="BM3090" s="24" t="s">
        <v>4078</v>
      </c>
    </row>
    <row r="3091" spans="2:65" s="1" customFormat="1" ht="13.5">
      <c r="B3091" s="41"/>
      <c r="C3091" s="63"/>
      <c r="D3091" s="205" t="s">
        <v>135</v>
      </c>
      <c r="E3091" s="63"/>
      <c r="F3091" s="206" t="s">
        <v>4611</v>
      </c>
      <c r="G3091" s="63"/>
      <c r="H3091" s="63"/>
      <c r="I3091" s="163"/>
      <c r="J3091" s="63"/>
      <c r="K3091" s="63"/>
      <c r="L3091" s="61"/>
      <c r="M3091" s="207"/>
      <c r="N3091" s="42"/>
      <c r="O3091" s="42"/>
      <c r="P3091" s="42"/>
      <c r="Q3091" s="42"/>
      <c r="R3091" s="42"/>
      <c r="S3091" s="42"/>
      <c r="T3091" s="78"/>
      <c r="AT3091" s="24" t="s">
        <v>135</v>
      </c>
      <c r="AU3091" s="24" t="s">
        <v>138</v>
      </c>
    </row>
    <row r="3092" spans="2:65" s="1" customFormat="1" ht="22.5" customHeight="1">
      <c r="B3092" s="41"/>
      <c r="C3092" s="193" t="s">
        <v>4080</v>
      </c>
      <c r="D3092" s="193" t="s">
        <v>129</v>
      </c>
      <c r="E3092" s="194" t="s">
        <v>5075</v>
      </c>
      <c r="F3092" s="195" t="s">
        <v>4618</v>
      </c>
      <c r="G3092" s="196" t="s">
        <v>169</v>
      </c>
      <c r="H3092" s="197">
        <v>31</v>
      </c>
      <c r="I3092" s="198"/>
      <c r="J3092" s="199">
        <f>ROUND(I3092*H3092,2)</f>
        <v>0</v>
      </c>
      <c r="K3092" s="195" t="s">
        <v>21</v>
      </c>
      <c r="L3092" s="61"/>
      <c r="M3092" s="200" t="s">
        <v>21</v>
      </c>
      <c r="N3092" s="201" t="s">
        <v>42</v>
      </c>
      <c r="O3092" s="42"/>
      <c r="P3092" s="202">
        <f>O3092*H3092</f>
        <v>0</v>
      </c>
      <c r="Q3092" s="202">
        <v>0</v>
      </c>
      <c r="R3092" s="202">
        <f>Q3092*H3092</f>
        <v>0</v>
      </c>
      <c r="S3092" s="202">
        <v>0</v>
      </c>
      <c r="T3092" s="203">
        <f>S3092*H3092</f>
        <v>0</v>
      </c>
      <c r="AR3092" s="24" t="s">
        <v>133</v>
      </c>
      <c r="AT3092" s="24" t="s">
        <v>129</v>
      </c>
      <c r="AU3092" s="24" t="s">
        <v>138</v>
      </c>
      <c r="AY3092" s="24" t="s">
        <v>126</v>
      </c>
      <c r="BE3092" s="204">
        <f>IF(N3092="základní",J3092,0)</f>
        <v>0</v>
      </c>
      <c r="BF3092" s="204">
        <f>IF(N3092="snížená",J3092,0)</f>
        <v>0</v>
      </c>
      <c r="BG3092" s="204">
        <f>IF(N3092="zákl. přenesená",J3092,0)</f>
        <v>0</v>
      </c>
      <c r="BH3092" s="204">
        <f>IF(N3092="sníž. přenesená",J3092,0)</f>
        <v>0</v>
      </c>
      <c r="BI3092" s="204">
        <f>IF(N3092="nulová",J3092,0)</f>
        <v>0</v>
      </c>
      <c r="BJ3092" s="24" t="s">
        <v>134</v>
      </c>
      <c r="BK3092" s="204">
        <f>ROUND(I3092*H3092,2)</f>
        <v>0</v>
      </c>
      <c r="BL3092" s="24" t="s">
        <v>133</v>
      </c>
      <c r="BM3092" s="24" t="s">
        <v>4083</v>
      </c>
    </row>
    <row r="3093" spans="2:65" s="1" customFormat="1" ht="13.5">
      <c r="B3093" s="41"/>
      <c r="C3093" s="63"/>
      <c r="D3093" s="205" t="s">
        <v>135</v>
      </c>
      <c r="E3093" s="63"/>
      <c r="F3093" s="206" t="s">
        <v>4618</v>
      </c>
      <c r="G3093" s="63"/>
      <c r="H3093" s="63"/>
      <c r="I3093" s="163"/>
      <c r="J3093" s="63"/>
      <c r="K3093" s="63"/>
      <c r="L3093" s="61"/>
      <c r="M3093" s="207"/>
      <c r="N3093" s="42"/>
      <c r="O3093" s="42"/>
      <c r="P3093" s="42"/>
      <c r="Q3093" s="42"/>
      <c r="R3093" s="42"/>
      <c r="S3093" s="42"/>
      <c r="T3093" s="78"/>
      <c r="AT3093" s="24" t="s">
        <v>135</v>
      </c>
      <c r="AU3093" s="24" t="s">
        <v>138</v>
      </c>
    </row>
    <row r="3094" spans="2:65" s="1" customFormat="1" ht="22.5" customHeight="1">
      <c r="B3094" s="41"/>
      <c r="C3094" s="193" t="s">
        <v>2255</v>
      </c>
      <c r="D3094" s="193" t="s">
        <v>129</v>
      </c>
      <c r="E3094" s="194" t="s">
        <v>5078</v>
      </c>
      <c r="F3094" s="195" t="s">
        <v>4621</v>
      </c>
      <c r="G3094" s="196" t="s">
        <v>169</v>
      </c>
      <c r="H3094" s="197">
        <v>30</v>
      </c>
      <c r="I3094" s="198"/>
      <c r="J3094" s="199">
        <f>ROUND(I3094*H3094,2)</f>
        <v>0</v>
      </c>
      <c r="K3094" s="195" t="s">
        <v>21</v>
      </c>
      <c r="L3094" s="61"/>
      <c r="M3094" s="200" t="s">
        <v>21</v>
      </c>
      <c r="N3094" s="201" t="s">
        <v>42</v>
      </c>
      <c r="O3094" s="42"/>
      <c r="P3094" s="202">
        <f>O3094*H3094</f>
        <v>0</v>
      </c>
      <c r="Q3094" s="202">
        <v>0</v>
      </c>
      <c r="R3094" s="202">
        <f>Q3094*H3094</f>
        <v>0</v>
      </c>
      <c r="S3094" s="202">
        <v>0</v>
      </c>
      <c r="T3094" s="203">
        <f>S3094*H3094</f>
        <v>0</v>
      </c>
      <c r="AR3094" s="24" t="s">
        <v>133</v>
      </c>
      <c r="AT3094" s="24" t="s">
        <v>129</v>
      </c>
      <c r="AU3094" s="24" t="s">
        <v>138</v>
      </c>
      <c r="AY3094" s="24" t="s">
        <v>126</v>
      </c>
      <c r="BE3094" s="204">
        <f>IF(N3094="základní",J3094,0)</f>
        <v>0</v>
      </c>
      <c r="BF3094" s="204">
        <f>IF(N3094="snížená",J3094,0)</f>
        <v>0</v>
      </c>
      <c r="BG3094" s="204">
        <f>IF(N3094="zákl. přenesená",J3094,0)</f>
        <v>0</v>
      </c>
      <c r="BH3094" s="204">
        <f>IF(N3094="sníž. přenesená",J3094,0)</f>
        <v>0</v>
      </c>
      <c r="BI3094" s="204">
        <f>IF(N3094="nulová",J3094,0)</f>
        <v>0</v>
      </c>
      <c r="BJ3094" s="24" t="s">
        <v>134</v>
      </c>
      <c r="BK3094" s="204">
        <f>ROUND(I3094*H3094,2)</f>
        <v>0</v>
      </c>
      <c r="BL3094" s="24" t="s">
        <v>133</v>
      </c>
      <c r="BM3094" s="24" t="s">
        <v>4087</v>
      </c>
    </row>
    <row r="3095" spans="2:65" s="1" customFormat="1" ht="13.5">
      <c r="B3095" s="41"/>
      <c r="C3095" s="63"/>
      <c r="D3095" s="205" t="s">
        <v>135</v>
      </c>
      <c r="E3095" s="63"/>
      <c r="F3095" s="206" t="s">
        <v>4621</v>
      </c>
      <c r="G3095" s="63"/>
      <c r="H3095" s="63"/>
      <c r="I3095" s="163"/>
      <c r="J3095" s="63"/>
      <c r="K3095" s="63"/>
      <c r="L3095" s="61"/>
      <c r="M3095" s="207"/>
      <c r="N3095" s="42"/>
      <c r="O3095" s="42"/>
      <c r="P3095" s="42"/>
      <c r="Q3095" s="42"/>
      <c r="R3095" s="42"/>
      <c r="S3095" s="42"/>
      <c r="T3095" s="78"/>
      <c r="AT3095" s="24" t="s">
        <v>135</v>
      </c>
      <c r="AU3095" s="24" t="s">
        <v>138</v>
      </c>
    </row>
    <row r="3096" spans="2:65" s="1" customFormat="1" ht="22.5" customHeight="1">
      <c r="B3096" s="41"/>
      <c r="C3096" s="193" t="s">
        <v>4089</v>
      </c>
      <c r="D3096" s="193" t="s">
        <v>129</v>
      </c>
      <c r="E3096" s="194" t="s">
        <v>5082</v>
      </c>
      <c r="F3096" s="195" t="s">
        <v>5726</v>
      </c>
      <c r="G3096" s="196" t="s">
        <v>169</v>
      </c>
      <c r="H3096" s="197">
        <v>16</v>
      </c>
      <c r="I3096" s="198"/>
      <c r="J3096" s="199">
        <f>ROUND(I3096*H3096,2)</f>
        <v>0</v>
      </c>
      <c r="K3096" s="195" t="s">
        <v>21</v>
      </c>
      <c r="L3096" s="61"/>
      <c r="M3096" s="200" t="s">
        <v>21</v>
      </c>
      <c r="N3096" s="201" t="s">
        <v>42</v>
      </c>
      <c r="O3096" s="42"/>
      <c r="P3096" s="202">
        <f>O3096*H3096</f>
        <v>0</v>
      </c>
      <c r="Q3096" s="202">
        <v>0</v>
      </c>
      <c r="R3096" s="202">
        <f>Q3096*H3096</f>
        <v>0</v>
      </c>
      <c r="S3096" s="202">
        <v>0</v>
      </c>
      <c r="T3096" s="203">
        <f>S3096*H3096</f>
        <v>0</v>
      </c>
      <c r="AR3096" s="24" t="s">
        <v>133</v>
      </c>
      <c r="AT3096" s="24" t="s">
        <v>129</v>
      </c>
      <c r="AU3096" s="24" t="s">
        <v>138</v>
      </c>
      <c r="AY3096" s="24" t="s">
        <v>126</v>
      </c>
      <c r="BE3096" s="204">
        <f>IF(N3096="základní",J3096,0)</f>
        <v>0</v>
      </c>
      <c r="BF3096" s="204">
        <f>IF(N3096="snížená",J3096,0)</f>
        <v>0</v>
      </c>
      <c r="BG3096" s="204">
        <f>IF(N3096="zákl. přenesená",J3096,0)</f>
        <v>0</v>
      </c>
      <c r="BH3096" s="204">
        <f>IF(N3096="sníž. přenesená",J3096,0)</f>
        <v>0</v>
      </c>
      <c r="BI3096" s="204">
        <f>IF(N3096="nulová",J3096,0)</f>
        <v>0</v>
      </c>
      <c r="BJ3096" s="24" t="s">
        <v>134</v>
      </c>
      <c r="BK3096" s="204">
        <f>ROUND(I3096*H3096,2)</f>
        <v>0</v>
      </c>
      <c r="BL3096" s="24" t="s">
        <v>133</v>
      </c>
      <c r="BM3096" s="24" t="s">
        <v>4092</v>
      </c>
    </row>
    <row r="3097" spans="2:65" s="1" customFormat="1" ht="13.5">
      <c r="B3097" s="41"/>
      <c r="C3097" s="63"/>
      <c r="D3097" s="205" t="s">
        <v>135</v>
      </c>
      <c r="E3097" s="63"/>
      <c r="F3097" s="206" t="s">
        <v>5726</v>
      </c>
      <c r="G3097" s="63"/>
      <c r="H3097" s="63"/>
      <c r="I3097" s="163"/>
      <c r="J3097" s="63"/>
      <c r="K3097" s="63"/>
      <c r="L3097" s="61"/>
      <c r="M3097" s="207"/>
      <c r="N3097" s="42"/>
      <c r="O3097" s="42"/>
      <c r="P3097" s="42"/>
      <c r="Q3097" s="42"/>
      <c r="R3097" s="42"/>
      <c r="S3097" s="42"/>
      <c r="T3097" s="78"/>
      <c r="AT3097" s="24" t="s">
        <v>135</v>
      </c>
      <c r="AU3097" s="24" t="s">
        <v>138</v>
      </c>
    </row>
    <row r="3098" spans="2:65" s="1" customFormat="1" ht="22.5" customHeight="1">
      <c r="B3098" s="41"/>
      <c r="C3098" s="193" t="s">
        <v>2265</v>
      </c>
      <c r="D3098" s="193" t="s">
        <v>129</v>
      </c>
      <c r="E3098" s="194" t="s">
        <v>5085</v>
      </c>
      <c r="F3098" s="195" t="s">
        <v>8270</v>
      </c>
      <c r="G3098" s="196" t="s">
        <v>169</v>
      </c>
      <c r="H3098" s="197">
        <v>36</v>
      </c>
      <c r="I3098" s="198"/>
      <c r="J3098" s="199">
        <f>ROUND(I3098*H3098,2)</f>
        <v>0</v>
      </c>
      <c r="K3098" s="195" t="s">
        <v>21</v>
      </c>
      <c r="L3098" s="61"/>
      <c r="M3098" s="200" t="s">
        <v>21</v>
      </c>
      <c r="N3098" s="201" t="s">
        <v>42</v>
      </c>
      <c r="O3098" s="42"/>
      <c r="P3098" s="202">
        <f>O3098*H3098</f>
        <v>0</v>
      </c>
      <c r="Q3098" s="202">
        <v>0</v>
      </c>
      <c r="R3098" s="202">
        <f>Q3098*H3098</f>
        <v>0</v>
      </c>
      <c r="S3098" s="202">
        <v>0</v>
      </c>
      <c r="T3098" s="203">
        <f>S3098*H3098</f>
        <v>0</v>
      </c>
      <c r="AR3098" s="24" t="s">
        <v>133</v>
      </c>
      <c r="AT3098" s="24" t="s">
        <v>129</v>
      </c>
      <c r="AU3098" s="24" t="s">
        <v>138</v>
      </c>
      <c r="AY3098" s="24" t="s">
        <v>126</v>
      </c>
      <c r="BE3098" s="204">
        <f>IF(N3098="základní",J3098,0)</f>
        <v>0</v>
      </c>
      <c r="BF3098" s="204">
        <f>IF(N3098="snížená",J3098,0)</f>
        <v>0</v>
      </c>
      <c r="BG3098" s="204">
        <f>IF(N3098="zákl. přenesená",J3098,0)</f>
        <v>0</v>
      </c>
      <c r="BH3098" s="204">
        <f>IF(N3098="sníž. přenesená",J3098,0)</f>
        <v>0</v>
      </c>
      <c r="BI3098" s="204">
        <f>IF(N3098="nulová",J3098,0)</f>
        <v>0</v>
      </c>
      <c r="BJ3098" s="24" t="s">
        <v>134</v>
      </c>
      <c r="BK3098" s="204">
        <f>ROUND(I3098*H3098,2)</f>
        <v>0</v>
      </c>
      <c r="BL3098" s="24" t="s">
        <v>133</v>
      </c>
      <c r="BM3098" s="24" t="s">
        <v>4096</v>
      </c>
    </row>
    <row r="3099" spans="2:65" s="1" customFormat="1" ht="13.5">
      <c r="B3099" s="41"/>
      <c r="C3099" s="63"/>
      <c r="D3099" s="205" t="s">
        <v>135</v>
      </c>
      <c r="E3099" s="63"/>
      <c r="F3099" s="206" t="s">
        <v>8270</v>
      </c>
      <c r="G3099" s="63"/>
      <c r="H3099" s="63"/>
      <c r="I3099" s="163"/>
      <c r="J3099" s="63"/>
      <c r="K3099" s="63"/>
      <c r="L3099" s="61"/>
      <c r="M3099" s="207"/>
      <c r="N3099" s="42"/>
      <c r="O3099" s="42"/>
      <c r="P3099" s="42"/>
      <c r="Q3099" s="42"/>
      <c r="R3099" s="42"/>
      <c r="S3099" s="42"/>
      <c r="T3099" s="78"/>
      <c r="AT3099" s="24" t="s">
        <v>135</v>
      </c>
      <c r="AU3099" s="24" t="s">
        <v>138</v>
      </c>
    </row>
    <row r="3100" spans="2:65" s="1" customFormat="1" ht="22.5" customHeight="1">
      <c r="B3100" s="41"/>
      <c r="C3100" s="193" t="s">
        <v>4097</v>
      </c>
      <c r="D3100" s="193" t="s">
        <v>129</v>
      </c>
      <c r="E3100" s="194" t="s">
        <v>5088</v>
      </c>
      <c r="F3100" s="195" t="s">
        <v>5717</v>
      </c>
      <c r="G3100" s="196" t="s">
        <v>169</v>
      </c>
      <c r="H3100" s="197">
        <v>26</v>
      </c>
      <c r="I3100" s="198"/>
      <c r="J3100" s="199">
        <f>ROUND(I3100*H3100,2)</f>
        <v>0</v>
      </c>
      <c r="K3100" s="195" t="s">
        <v>21</v>
      </c>
      <c r="L3100" s="61"/>
      <c r="M3100" s="200" t="s">
        <v>21</v>
      </c>
      <c r="N3100" s="201" t="s">
        <v>42</v>
      </c>
      <c r="O3100" s="42"/>
      <c r="P3100" s="202">
        <f>O3100*H3100</f>
        <v>0</v>
      </c>
      <c r="Q3100" s="202">
        <v>0</v>
      </c>
      <c r="R3100" s="202">
        <f>Q3100*H3100</f>
        <v>0</v>
      </c>
      <c r="S3100" s="202">
        <v>0</v>
      </c>
      <c r="T3100" s="203">
        <f>S3100*H3100</f>
        <v>0</v>
      </c>
      <c r="AR3100" s="24" t="s">
        <v>133</v>
      </c>
      <c r="AT3100" s="24" t="s">
        <v>129</v>
      </c>
      <c r="AU3100" s="24" t="s">
        <v>138</v>
      </c>
      <c r="AY3100" s="24" t="s">
        <v>126</v>
      </c>
      <c r="BE3100" s="204">
        <f>IF(N3100="základní",J3100,0)</f>
        <v>0</v>
      </c>
      <c r="BF3100" s="204">
        <f>IF(N3100="snížená",J3100,0)</f>
        <v>0</v>
      </c>
      <c r="BG3100" s="204">
        <f>IF(N3100="zákl. přenesená",J3100,0)</f>
        <v>0</v>
      </c>
      <c r="BH3100" s="204">
        <f>IF(N3100="sníž. přenesená",J3100,0)</f>
        <v>0</v>
      </c>
      <c r="BI3100" s="204">
        <f>IF(N3100="nulová",J3100,0)</f>
        <v>0</v>
      </c>
      <c r="BJ3100" s="24" t="s">
        <v>134</v>
      </c>
      <c r="BK3100" s="204">
        <f>ROUND(I3100*H3100,2)</f>
        <v>0</v>
      </c>
      <c r="BL3100" s="24" t="s">
        <v>133</v>
      </c>
      <c r="BM3100" s="24" t="s">
        <v>4100</v>
      </c>
    </row>
    <row r="3101" spans="2:65" s="1" customFormat="1" ht="13.5">
      <c r="B3101" s="41"/>
      <c r="C3101" s="63"/>
      <c r="D3101" s="205" t="s">
        <v>135</v>
      </c>
      <c r="E3101" s="63"/>
      <c r="F3101" s="206" t="s">
        <v>5719</v>
      </c>
      <c r="G3101" s="63"/>
      <c r="H3101" s="63"/>
      <c r="I3101" s="163"/>
      <c r="J3101" s="63"/>
      <c r="K3101" s="63"/>
      <c r="L3101" s="61"/>
      <c r="M3101" s="207"/>
      <c r="N3101" s="42"/>
      <c r="O3101" s="42"/>
      <c r="P3101" s="42"/>
      <c r="Q3101" s="42"/>
      <c r="R3101" s="42"/>
      <c r="S3101" s="42"/>
      <c r="T3101" s="78"/>
      <c r="AT3101" s="24" t="s">
        <v>135</v>
      </c>
      <c r="AU3101" s="24" t="s">
        <v>138</v>
      </c>
    </row>
    <row r="3102" spans="2:65" s="1" customFormat="1" ht="22.5" customHeight="1">
      <c r="B3102" s="41"/>
      <c r="C3102" s="193" t="s">
        <v>2268</v>
      </c>
      <c r="D3102" s="193" t="s">
        <v>129</v>
      </c>
      <c r="E3102" s="194" t="s">
        <v>5092</v>
      </c>
      <c r="F3102" s="195" t="s">
        <v>4677</v>
      </c>
      <c r="G3102" s="196" t="s">
        <v>489</v>
      </c>
      <c r="H3102" s="197">
        <v>60</v>
      </c>
      <c r="I3102" s="198"/>
      <c r="J3102" s="199">
        <f>ROUND(I3102*H3102,2)</f>
        <v>0</v>
      </c>
      <c r="K3102" s="195" t="s">
        <v>21</v>
      </c>
      <c r="L3102" s="61"/>
      <c r="M3102" s="200" t="s">
        <v>21</v>
      </c>
      <c r="N3102" s="201" t="s">
        <v>42</v>
      </c>
      <c r="O3102" s="42"/>
      <c r="P3102" s="202">
        <f>O3102*H3102</f>
        <v>0</v>
      </c>
      <c r="Q3102" s="202">
        <v>0</v>
      </c>
      <c r="R3102" s="202">
        <f>Q3102*H3102</f>
        <v>0</v>
      </c>
      <c r="S3102" s="202">
        <v>0</v>
      </c>
      <c r="T3102" s="203">
        <f>S3102*H3102</f>
        <v>0</v>
      </c>
      <c r="AR3102" s="24" t="s">
        <v>133</v>
      </c>
      <c r="AT3102" s="24" t="s">
        <v>129</v>
      </c>
      <c r="AU3102" s="24" t="s">
        <v>138</v>
      </c>
      <c r="AY3102" s="24" t="s">
        <v>126</v>
      </c>
      <c r="BE3102" s="204">
        <f>IF(N3102="základní",J3102,0)</f>
        <v>0</v>
      </c>
      <c r="BF3102" s="204">
        <f>IF(N3102="snížená",J3102,0)</f>
        <v>0</v>
      </c>
      <c r="BG3102" s="204">
        <f>IF(N3102="zákl. přenesená",J3102,0)</f>
        <v>0</v>
      </c>
      <c r="BH3102" s="204">
        <f>IF(N3102="sníž. přenesená",J3102,0)</f>
        <v>0</v>
      </c>
      <c r="BI3102" s="204">
        <f>IF(N3102="nulová",J3102,0)</f>
        <v>0</v>
      </c>
      <c r="BJ3102" s="24" t="s">
        <v>134</v>
      </c>
      <c r="BK3102" s="204">
        <f>ROUND(I3102*H3102,2)</f>
        <v>0</v>
      </c>
      <c r="BL3102" s="24" t="s">
        <v>133</v>
      </c>
      <c r="BM3102" s="24" t="s">
        <v>4103</v>
      </c>
    </row>
    <row r="3103" spans="2:65" s="1" customFormat="1" ht="13.5">
      <c r="B3103" s="41"/>
      <c r="C3103" s="63"/>
      <c r="D3103" s="205" t="s">
        <v>135</v>
      </c>
      <c r="E3103" s="63"/>
      <c r="F3103" s="206" t="s">
        <v>4677</v>
      </c>
      <c r="G3103" s="63"/>
      <c r="H3103" s="63"/>
      <c r="I3103" s="163"/>
      <c r="J3103" s="63"/>
      <c r="K3103" s="63"/>
      <c r="L3103" s="61"/>
      <c r="M3103" s="207"/>
      <c r="N3103" s="42"/>
      <c r="O3103" s="42"/>
      <c r="P3103" s="42"/>
      <c r="Q3103" s="42"/>
      <c r="R3103" s="42"/>
      <c r="S3103" s="42"/>
      <c r="T3103" s="78"/>
      <c r="AT3103" s="24" t="s">
        <v>135</v>
      </c>
      <c r="AU3103" s="24" t="s">
        <v>138</v>
      </c>
    </row>
    <row r="3104" spans="2:65" s="1" customFormat="1" ht="22.5" customHeight="1">
      <c r="B3104" s="41"/>
      <c r="C3104" s="193" t="s">
        <v>4104</v>
      </c>
      <c r="D3104" s="193" t="s">
        <v>129</v>
      </c>
      <c r="E3104" s="194" t="s">
        <v>5096</v>
      </c>
      <c r="F3104" s="195" t="s">
        <v>4680</v>
      </c>
      <c r="G3104" s="196" t="s">
        <v>489</v>
      </c>
      <c r="H3104" s="197">
        <v>12</v>
      </c>
      <c r="I3104" s="198"/>
      <c r="J3104" s="199">
        <f>ROUND(I3104*H3104,2)</f>
        <v>0</v>
      </c>
      <c r="K3104" s="195" t="s">
        <v>21</v>
      </c>
      <c r="L3104" s="61"/>
      <c r="M3104" s="200" t="s">
        <v>21</v>
      </c>
      <c r="N3104" s="201" t="s">
        <v>42</v>
      </c>
      <c r="O3104" s="42"/>
      <c r="P3104" s="202">
        <f>O3104*H3104</f>
        <v>0</v>
      </c>
      <c r="Q3104" s="202">
        <v>0</v>
      </c>
      <c r="R3104" s="202">
        <f>Q3104*H3104</f>
        <v>0</v>
      </c>
      <c r="S3104" s="202">
        <v>0</v>
      </c>
      <c r="T3104" s="203">
        <f>S3104*H3104</f>
        <v>0</v>
      </c>
      <c r="AR3104" s="24" t="s">
        <v>133</v>
      </c>
      <c r="AT3104" s="24" t="s">
        <v>129</v>
      </c>
      <c r="AU3104" s="24" t="s">
        <v>138</v>
      </c>
      <c r="AY3104" s="24" t="s">
        <v>126</v>
      </c>
      <c r="BE3104" s="204">
        <f>IF(N3104="základní",J3104,0)</f>
        <v>0</v>
      </c>
      <c r="BF3104" s="204">
        <f>IF(N3104="snížená",J3104,0)</f>
        <v>0</v>
      </c>
      <c r="BG3104" s="204">
        <f>IF(N3104="zákl. přenesená",J3104,0)</f>
        <v>0</v>
      </c>
      <c r="BH3104" s="204">
        <f>IF(N3104="sníž. přenesená",J3104,0)</f>
        <v>0</v>
      </c>
      <c r="BI3104" s="204">
        <f>IF(N3104="nulová",J3104,0)</f>
        <v>0</v>
      </c>
      <c r="BJ3104" s="24" t="s">
        <v>134</v>
      </c>
      <c r="BK3104" s="204">
        <f>ROUND(I3104*H3104,2)</f>
        <v>0</v>
      </c>
      <c r="BL3104" s="24" t="s">
        <v>133</v>
      </c>
      <c r="BM3104" s="24" t="s">
        <v>4107</v>
      </c>
    </row>
    <row r="3105" spans="2:65" s="1" customFormat="1" ht="13.5">
      <c r="B3105" s="41"/>
      <c r="C3105" s="63"/>
      <c r="D3105" s="205" t="s">
        <v>135</v>
      </c>
      <c r="E3105" s="63"/>
      <c r="F3105" s="206" t="s">
        <v>4680</v>
      </c>
      <c r="G3105" s="63"/>
      <c r="H3105" s="63"/>
      <c r="I3105" s="163"/>
      <c r="J3105" s="63"/>
      <c r="K3105" s="63"/>
      <c r="L3105" s="61"/>
      <c r="M3105" s="207"/>
      <c r="N3105" s="42"/>
      <c r="O3105" s="42"/>
      <c r="P3105" s="42"/>
      <c r="Q3105" s="42"/>
      <c r="R3105" s="42"/>
      <c r="S3105" s="42"/>
      <c r="T3105" s="78"/>
      <c r="AT3105" s="24" t="s">
        <v>135</v>
      </c>
      <c r="AU3105" s="24" t="s">
        <v>138</v>
      </c>
    </row>
    <row r="3106" spans="2:65" s="1" customFormat="1" ht="22.5" customHeight="1">
      <c r="B3106" s="41"/>
      <c r="C3106" s="193" t="s">
        <v>2273</v>
      </c>
      <c r="D3106" s="193" t="s">
        <v>129</v>
      </c>
      <c r="E3106" s="194" t="s">
        <v>5101</v>
      </c>
      <c r="F3106" s="195" t="s">
        <v>4697</v>
      </c>
      <c r="G3106" s="196" t="s">
        <v>489</v>
      </c>
      <c r="H3106" s="197">
        <v>12</v>
      </c>
      <c r="I3106" s="198"/>
      <c r="J3106" s="199">
        <f>ROUND(I3106*H3106,2)</f>
        <v>0</v>
      </c>
      <c r="K3106" s="195" t="s">
        <v>21</v>
      </c>
      <c r="L3106" s="61"/>
      <c r="M3106" s="200" t="s">
        <v>21</v>
      </c>
      <c r="N3106" s="201" t="s">
        <v>42</v>
      </c>
      <c r="O3106" s="42"/>
      <c r="P3106" s="202">
        <f>O3106*H3106</f>
        <v>0</v>
      </c>
      <c r="Q3106" s="202">
        <v>0</v>
      </c>
      <c r="R3106" s="202">
        <f>Q3106*H3106</f>
        <v>0</v>
      </c>
      <c r="S3106" s="202">
        <v>0</v>
      </c>
      <c r="T3106" s="203">
        <f>S3106*H3106</f>
        <v>0</v>
      </c>
      <c r="AR3106" s="24" t="s">
        <v>133</v>
      </c>
      <c r="AT3106" s="24" t="s">
        <v>129</v>
      </c>
      <c r="AU3106" s="24" t="s">
        <v>138</v>
      </c>
      <c r="AY3106" s="24" t="s">
        <v>126</v>
      </c>
      <c r="BE3106" s="204">
        <f>IF(N3106="základní",J3106,0)</f>
        <v>0</v>
      </c>
      <c r="BF3106" s="204">
        <f>IF(N3106="snížená",J3106,0)</f>
        <v>0</v>
      </c>
      <c r="BG3106" s="204">
        <f>IF(N3106="zákl. přenesená",J3106,0)</f>
        <v>0</v>
      </c>
      <c r="BH3106" s="204">
        <f>IF(N3106="sníž. přenesená",J3106,0)</f>
        <v>0</v>
      </c>
      <c r="BI3106" s="204">
        <f>IF(N3106="nulová",J3106,0)</f>
        <v>0</v>
      </c>
      <c r="BJ3106" s="24" t="s">
        <v>134</v>
      </c>
      <c r="BK3106" s="204">
        <f>ROUND(I3106*H3106,2)</f>
        <v>0</v>
      </c>
      <c r="BL3106" s="24" t="s">
        <v>133</v>
      </c>
      <c r="BM3106" s="24" t="s">
        <v>4111</v>
      </c>
    </row>
    <row r="3107" spans="2:65" s="1" customFormat="1" ht="13.5">
      <c r="B3107" s="41"/>
      <c r="C3107" s="63"/>
      <c r="D3107" s="205" t="s">
        <v>135</v>
      </c>
      <c r="E3107" s="63"/>
      <c r="F3107" s="206" t="s">
        <v>4697</v>
      </c>
      <c r="G3107" s="63"/>
      <c r="H3107" s="63"/>
      <c r="I3107" s="163"/>
      <c r="J3107" s="63"/>
      <c r="K3107" s="63"/>
      <c r="L3107" s="61"/>
      <c r="M3107" s="207"/>
      <c r="N3107" s="42"/>
      <c r="O3107" s="42"/>
      <c r="P3107" s="42"/>
      <c r="Q3107" s="42"/>
      <c r="R3107" s="42"/>
      <c r="S3107" s="42"/>
      <c r="T3107" s="78"/>
      <c r="AT3107" s="24" t="s">
        <v>135</v>
      </c>
      <c r="AU3107" s="24" t="s">
        <v>138</v>
      </c>
    </row>
    <row r="3108" spans="2:65" s="1" customFormat="1" ht="22.5" customHeight="1">
      <c r="B3108" s="41"/>
      <c r="C3108" s="193" t="s">
        <v>4112</v>
      </c>
      <c r="D3108" s="193" t="s">
        <v>129</v>
      </c>
      <c r="E3108" s="194" t="s">
        <v>5103</v>
      </c>
      <c r="F3108" s="195" t="s">
        <v>4769</v>
      </c>
      <c r="G3108" s="196" t="s">
        <v>489</v>
      </c>
      <c r="H3108" s="197">
        <v>1</v>
      </c>
      <c r="I3108" s="198"/>
      <c r="J3108" s="199">
        <f>ROUND(I3108*H3108,2)</f>
        <v>0</v>
      </c>
      <c r="K3108" s="195" t="s">
        <v>21</v>
      </c>
      <c r="L3108" s="61"/>
      <c r="M3108" s="200" t="s">
        <v>21</v>
      </c>
      <c r="N3108" s="201" t="s">
        <v>42</v>
      </c>
      <c r="O3108" s="42"/>
      <c r="P3108" s="202">
        <f>O3108*H3108</f>
        <v>0</v>
      </c>
      <c r="Q3108" s="202">
        <v>0</v>
      </c>
      <c r="R3108" s="202">
        <f>Q3108*H3108</f>
        <v>0</v>
      </c>
      <c r="S3108" s="202">
        <v>0</v>
      </c>
      <c r="T3108" s="203">
        <f>S3108*H3108</f>
        <v>0</v>
      </c>
      <c r="AR3108" s="24" t="s">
        <v>133</v>
      </c>
      <c r="AT3108" s="24" t="s">
        <v>129</v>
      </c>
      <c r="AU3108" s="24" t="s">
        <v>138</v>
      </c>
      <c r="AY3108" s="24" t="s">
        <v>126</v>
      </c>
      <c r="BE3108" s="204">
        <f>IF(N3108="základní",J3108,0)</f>
        <v>0</v>
      </c>
      <c r="BF3108" s="204">
        <f>IF(N3108="snížená",J3108,0)</f>
        <v>0</v>
      </c>
      <c r="BG3108" s="204">
        <f>IF(N3108="zákl. přenesená",J3108,0)</f>
        <v>0</v>
      </c>
      <c r="BH3108" s="204">
        <f>IF(N3108="sníž. přenesená",J3108,0)</f>
        <v>0</v>
      </c>
      <c r="BI3108" s="204">
        <f>IF(N3108="nulová",J3108,0)</f>
        <v>0</v>
      </c>
      <c r="BJ3108" s="24" t="s">
        <v>134</v>
      </c>
      <c r="BK3108" s="204">
        <f>ROUND(I3108*H3108,2)</f>
        <v>0</v>
      </c>
      <c r="BL3108" s="24" t="s">
        <v>133</v>
      </c>
      <c r="BM3108" s="24" t="s">
        <v>4115</v>
      </c>
    </row>
    <row r="3109" spans="2:65" s="1" customFormat="1" ht="13.5">
      <c r="B3109" s="41"/>
      <c r="C3109" s="63"/>
      <c r="D3109" s="208" t="s">
        <v>135</v>
      </c>
      <c r="E3109" s="63"/>
      <c r="F3109" s="209" t="s">
        <v>4769</v>
      </c>
      <c r="G3109" s="63"/>
      <c r="H3109" s="63"/>
      <c r="I3109" s="163"/>
      <c r="J3109" s="63"/>
      <c r="K3109" s="63"/>
      <c r="L3109" s="61"/>
      <c r="M3109" s="207"/>
      <c r="N3109" s="42"/>
      <c r="O3109" s="42"/>
      <c r="P3109" s="42"/>
      <c r="Q3109" s="42"/>
      <c r="R3109" s="42"/>
      <c r="S3109" s="42"/>
      <c r="T3109" s="78"/>
      <c r="AT3109" s="24" t="s">
        <v>135</v>
      </c>
      <c r="AU3109" s="24" t="s">
        <v>138</v>
      </c>
    </row>
    <row r="3110" spans="2:65" s="10" customFormat="1" ht="22.35" customHeight="1">
      <c r="B3110" s="176"/>
      <c r="C3110" s="177"/>
      <c r="D3110" s="190" t="s">
        <v>69</v>
      </c>
      <c r="E3110" s="191" t="s">
        <v>5136</v>
      </c>
      <c r="F3110" s="191" t="s">
        <v>5401</v>
      </c>
      <c r="G3110" s="177"/>
      <c r="H3110" s="177"/>
      <c r="I3110" s="180"/>
      <c r="J3110" s="192">
        <f>BK3110</f>
        <v>0</v>
      </c>
      <c r="K3110" s="177"/>
      <c r="L3110" s="182"/>
      <c r="M3110" s="183"/>
      <c r="N3110" s="184"/>
      <c r="O3110" s="184"/>
      <c r="P3110" s="185">
        <f>SUM(P3111:P3124)</f>
        <v>0</v>
      </c>
      <c r="Q3110" s="184"/>
      <c r="R3110" s="185">
        <f>SUM(R3111:R3124)</f>
        <v>0</v>
      </c>
      <c r="S3110" s="184"/>
      <c r="T3110" s="186">
        <f>SUM(T3111:T3124)</f>
        <v>0</v>
      </c>
      <c r="AR3110" s="187" t="s">
        <v>78</v>
      </c>
      <c r="AT3110" s="188" t="s">
        <v>69</v>
      </c>
      <c r="AU3110" s="188" t="s">
        <v>134</v>
      </c>
      <c r="AY3110" s="187" t="s">
        <v>126</v>
      </c>
      <c r="BK3110" s="189">
        <f>SUM(BK3111:BK3124)</f>
        <v>0</v>
      </c>
    </row>
    <row r="3111" spans="2:65" s="1" customFormat="1" ht="22.5" customHeight="1">
      <c r="B3111" s="41"/>
      <c r="C3111" s="193" t="s">
        <v>2276</v>
      </c>
      <c r="D3111" s="193" t="s">
        <v>129</v>
      </c>
      <c r="E3111" s="194" t="s">
        <v>5139</v>
      </c>
      <c r="F3111" s="195" t="s">
        <v>5404</v>
      </c>
      <c r="G3111" s="196" t="s">
        <v>132</v>
      </c>
      <c r="H3111" s="197">
        <v>1</v>
      </c>
      <c r="I3111" s="198"/>
      <c r="J3111" s="199">
        <f>ROUND(I3111*H3111,2)</f>
        <v>0</v>
      </c>
      <c r="K3111" s="195" t="s">
        <v>21</v>
      </c>
      <c r="L3111" s="61"/>
      <c r="M3111" s="200" t="s">
        <v>21</v>
      </c>
      <c r="N3111" s="201" t="s">
        <v>42</v>
      </c>
      <c r="O3111" s="42"/>
      <c r="P3111" s="202">
        <f>O3111*H3111</f>
        <v>0</v>
      </c>
      <c r="Q3111" s="202">
        <v>0</v>
      </c>
      <c r="R3111" s="202">
        <f>Q3111*H3111</f>
        <v>0</v>
      </c>
      <c r="S3111" s="202">
        <v>0</v>
      </c>
      <c r="T3111" s="203">
        <f>S3111*H3111</f>
        <v>0</v>
      </c>
      <c r="AR3111" s="24" t="s">
        <v>133</v>
      </c>
      <c r="AT3111" s="24" t="s">
        <v>129</v>
      </c>
      <c r="AU3111" s="24" t="s">
        <v>138</v>
      </c>
      <c r="AY3111" s="24" t="s">
        <v>126</v>
      </c>
      <c r="BE3111" s="204">
        <f>IF(N3111="základní",J3111,0)</f>
        <v>0</v>
      </c>
      <c r="BF3111" s="204">
        <f>IF(N3111="snížená",J3111,0)</f>
        <v>0</v>
      </c>
      <c r="BG3111" s="204">
        <f>IF(N3111="zákl. přenesená",J3111,0)</f>
        <v>0</v>
      </c>
      <c r="BH3111" s="204">
        <f>IF(N3111="sníž. přenesená",J3111,0)</f>
        <v>0</v>
      </c>
      <c r="BI3111" s="204">
        <f>IF(N3111="nulová",J3111,0)</f>
        <v>0</v>
      </c>
      <c r="BJ3111" s="24" t="s">
        <v>134</v>
      </c>
      <c r="BK3111" s="204">
        <f>ROUND(I3111*H3111,2)</f>
        <v>0</v>
      </c>
      <c r="BL3111" s="24" t="s">
        <v>133</v>
      </c>
      <c r="BM3111" s="24" t="s">
        <v>4118</v>
      </c>
    </row>
    <row r="3112" spans="2:65" s="1" customFormat="1" ht="13.5">
      <c r="B3112" s="41"/>
      <c r="C3112" s="63"/>
      <c r="D3112" s="205" t="s">
        <v>135</v>
      </c>
      <c r="E3112" s="63"/>
      <c r="F3112" s="206" t="s">
        <v>5404</v>
      </c>
      <c r="G3112" s="63"/>
      <c r="H3112" s="63"/>
      <c r="I3112" s="163"/>
      <c r="J3112" s="63"/>
      <c r="K3112" s="63"/>
      <c r="L3112" s="61"/>
      <c r="M3112" s="207"/>
      <c r="N3112" s="42"/>
      <c r="O3112" s="42"/>
      <c r="P3112" s="42"/>
      <c r="Q3112" s="42"/>
      <c r="R3112" s="42"/>
      <c r="S3112" s="42"/>
      <c r="T3112" s="78"/>
      <c r="AT3112" s="24" t="s">
        <v>135</v>
      </c>
      <c r="AU3112" s="24" t="s">
        <v>138</v>
      </c>
    </row>
    <row r="3113" spans="2:65" s="1" customFormat="1" ht="22.5" customHeight="1">
      <c r="B3113" s="41"/>
      <c r="C3113" s="193" t="s">
        <v>4120</v>
      </c>
      <c r="D3113" s="193" t="s">
        <v>129</v>
      </c>
      <c r="E3113" s="194" t="s">
        <v>5142</v>
      </c>
      <c r="F3113" s="195" t="s">
        <v>5407</v>
      </c>
      <c r="G3113" s="196" t="s">
        <v>132</v>
      </c>
      <c r="H3113" s="197">
        <v>1</v>
      </c>
      <c r="I3113" s="198"/>
      <c r="J3113" s="199">
        <f>ROUND(I3113*H3113,2)</f>
        <v>0</v>
      </c>
      <c r="K3113" s="195" t="s">
        <v>21</v>
      </c>
      <c r="L3113" s="61"/>
      <c r="M3113" s="200" t="s">
        <v>21</v>
      </c>
      <c r="N3113" s="201" t="s">
        <v>42</v>
      </c>
      <c r="O3113" s="42"/>
      <c r="P3113" s="202">
        <f>O3113*H3113</f>
        <v>0</v>
      </c>
      <c r="Q3113" s="202">
        <v>0</v>
      </c>
      <c r="R3113" s="202">
        <f>Q3113*H3113</f>
        <v>0</v>
      </c>
      <c r="S3113" s="202">
        <v>0</v>
      </c>
      <c r="T3113" s="203">
        <f>S3113*H3113</f>
        <v>0</v>
      </c>
      <c r="AR3113" s="24" t="s">
        <v>133</v>
      </c>
      <c r="AT3113" s="24" t="s">
        <v>129</v>
      </c>
      <c r="AU3113" s="24" t="s">
        <v>138</v>
      </c>
      <c r="AY3113" s="24" t="s">
        <v>126</v>
      </c>
      <c r="BE3113" s="204">
        <f>IF(N3113="základní",J3113,0)</f>
        <v>0</v>
      </c>
      <c r="BF3113" s="204">
        <f>IF(N3113="snížená",J3113,0)</f>
        <v>0</v>
      </c>
      <c r="BG3113" s="204">
        <f>IF(N3113="zákl. přenesená",J3113,0)</f>
        <v>0</v>
      </c>
      <c r="BH3113" s="204">
        <f>IF(N3113="sníž. přenesená",J3113,0)</f>
        <v>0</v>
      </c>
      <c r="BI3113" s="204">
        <f>IF(N3113="nulová",J3113,0)</f>
        <v>0</v>
      </c>
      <c r="BJ3113" s="24" t="s">
        <v>134</v>
      </c>
      <c r="BK3113" s="204">
        <f>ROUND(I3113*H3113,2)</f>
        <v>0</v>
      </c>
      <c r="BL3113" s="24" t="s">
        <v>133</v>
      </c>
      <c r="BM3113" s="24" t="s">
        <v>4123</v>
      </c>
    </row>
    <row r="3114" spans="2:65" s="1" customFormat="1" ht="13.5">
      <c r="B3114" s="41"/>
      <c r="C3114" s="63"/>
      <c r="D3114" s="205" t="s">
        <v>135</v>
      </c>
      <c r="E3114" s="63"/>
      <c r="F3114" s="206" t="s">
        <v>5407</v>
      </c>
      <c r="G3114" s="63"/>
      <c r="H3114" s="63"/>
      <c r="I3114" s="163"/>
      <c r="J3114" s="63"/>
      <c r="K3114" s="63"/>
      <c r="L3114" s="61"/>
      <c r="M3114" s="207"/>
      <c r="N3114" s="42"/>
      <c r="O3114" s="42"/>
      <c r="P3114" s="42"/>
      <c r="Q3114" s="42"/>
      <c r="R3114" s="42"/>
      <c r="S3114" s="42"/>
      <c r="T3114" s="78"/>
      <c r="AT3114" s="24" t="s">
        <v>135</v>
      </c>
      <c r="AU3114" s="24" t="s">
        <v>138</v>
      </c>
    </row>
    <row r="3115" spans="2:65" s="1" customFormat="1" ht="22.5" customHeight="1">
      <c r="B3115" s="41"/>
      <c r="C3115" s="193" t="s">
        <v>2280</v>
      </c>
      <c r="D3115" s="193" t="s">
        <v>129</v>
      </c>
      <c r="E3115" s="194" t="s">
        <v>5145</v>
      </c>
      <c r="F3115" s="195" t="s">
        <v>7566</v>
      </c>
      <c r="G3115" s="196" t="s">
        <v>297</v>
      </c>
      <c r="H3115" s="197">
        <v>30</v>
      </c>
      <c r="I3115" s="198"/>
      <c r="J3115" s="199">
        <f>ROUND(I3115*H3115,2)</f>
        <v>0</v>
      </c>
      <c r="K3115" s="195" t="s">
        <v>21</v>
      </c>
      <c r="L3115" s="61"/>
      <c r="M3115" s="200" t="s">
        <v>21</v>
      </c>
      <c r="N3115" s="201" t="s">
        <v>42</v>
      </c>
      <c r="O3115" s="42"/>
      <c r="P3115" s="202">
        <f>O3115*H3115</f>
        <v>0</v>
      </c>
      <c r="Q3115" s="202">
        <v>0</v>
      </c>
      <c r="R3115" s="202">
        <f>Q3115*H3115</f>
        <v>0</v>
      </c>
      <c r="S3115" s="202">
        <v>0</v>
      </c>
      <c r="T3115" s="203">
        <f>S3115*H3115</f>
        <v>0</v>
      </c>
      <c r="AR3115" s="24" t="s">
        <v>133</v>
      </c>
      <c r="AT3115" s="24" t="s">
        <v>129</v>
      </c>
      <c r="AU3115" s="24" t="s">
        <v>138</v>
      </c>
      <c r="AY3115" s="24" t="s">
        <v>126</v>
      </c>
      <c r="BE3115" s="204">
        <f>IF(N3115="základní",J3115,0)</f>
        <v>0</v>
      </c>
      <c r="BF3115" s="204">
        <f>IF(N3115="snížená",J3115,0)</f>
        <v>0</v>
      </c>
      <c r="BG3115" s="204">
        <f>IF(N3115="zákl. přenesená",J3115,0)</f>
        <v>0</v>
      </c>
      <c r="BH3115" s="204">
        <f>IF(N3115="sníž. přenesená",J3115,0)</f>
        <v>0</v>
      </c>
      <c r="BI3115" s="204">
        <f>IF(N3115="nulová",J3115,0)</f>
        <v>0</v>
      </c>
      <c r="BJ3115" s="24" t="s">
        <v>134</v>
      </c>
      <c r="BK3115" s="204">
        <f>ROUND(I3115*H3115,2)</f>
        <v>0</v>
      </c>
      <c r="BL3115" s="24" t="s">
        <v>133</v>
      </c>
      <c r="BM3115" s="24" t="s">
        <v>4127</v>
      </c>
    </row>
    <row r="3116" spans="2:65" s="1" customFormat="1" ht="13.5">
      <c r="B3116" s="41"/>
      <c r="C3116" s="63"/>
      <c r="D3116" s="205" t="s">
        <v>135</v>
      </c>
      <c r="E3116" s="63"/>
      <c r="F3116" s="206" t="s">
        <v>7566</v>
      </c>
      <c r="G3116" s="63"/>
      <c r="H3116" s="63"/>
      <c r="I3116" s="163"/>
      <c r="J3116" s="63"/>
      <c r="K3116" s="63"/>
      <c r="L3116" s="61"/>
      <c r="M3116" s="207"/>
      <c r="N3116" s="42"/>
      <c r="O3116" s="42"/>
      <c r="P3116" s="42"/>
      <c r="Q3116" s="42"/>
      <c r="R3116" s="42"/>
      <c r="S3116" s="42"/>
      <c r="T3116" s="78"/>
      <c r="AT3116" s="24" t="s">
        <v>135</v>
      </c>
      <c r="AU3116" s="24" t="s">
        <v>138</v>
      </c>
    </row>
    <row r="3117" spans="2:65" s="1" customFormat="1" ht="22.5" customHeight="1">
      <c r="B3117" s="41"/>
      <c r="C3117" s="193" t="s">
        <v>4128</v>
      </c>
      <c r="D3117" s="193" t="s">
        <v>129</v>
      </c>
      <c r="E3117" s="194" t="s">
        <v>5147</v>
      </c>
      <c r="F3117" s="195" t="s">
        <v>5414</v>
      </c>
      <c r="G3117" s="196" t="s">
        <v>297</v>
      </c>
      <c r="H3117" s="197">
        <v>49</v>
      </c>
      <c r="I3117" s="198"/>
      <c r="J3117" s="199">
        <f>ROUND(I3117*H3117,2)</f>
        <v>0</v>
      </c>
      <c r="K3117" s="195" t="s">
        <v>21</v>
      </c>
      <c r="L3117" s="61"/>
      <c r="M3117" s="200" t="s">
        <v>21</v>
      </c>
      <c r="N3117" s="201" t="s">
        <v>42</v>
      </c>
      <c r="O3117" s="42"/>
      <c r="P3117" s="202">
        <f>O3117*H3117</f>
        <v>0</v>
      </c>
      <c r="Q3117" s="202">
        <v>0</v>
      </c>
      <c r="R3117" s="202">
        <f>Q3117*H3117</f>
        <v>0</v>
      </c>
      <c r="S3117" s="202">
        <v>0</v>
      </c>
      <c r="T3117" s="203">
        <f>S3117*H3117</f>
        <v>0</v>
      </c>
      <c r="AR3117" s="24" t="s">
        <v>133</v>
      </c>
      <c r="AT3117" s="24" t="s">
        <v>129</v>
      </c>
      <c r="AU3117" s="24" t="s">
        <v>138</v>
      </c>
      <c r="AY3117" s="24" t="s">
        <v>126</v>
      </c>
      <c r="BE3117" s="204">
        <f>IF(N3117="základní",J3117,0)</f>
        <v>0</v>
      </c>
      <c r="BF3117" s="204">
        <f>IF(N3117="snížená",J3117,0)</f>
        <v>0</v>
      </c>
      <c r="BG3117" s="204">
        <f>IF(N3117="zákl. přenesená",J3117,0)</f>
        <v>0</v>
      </c>
      <c r="BH3117" s="204">
        <f>IF(N3117="sníž. přenesená",J3117,0)</f>
        <v>0</v>
      </c>
      <c r="BI3117" s="204">
        <f>IF(N3117="nulová",J3117,0)</f>
        <v>0</v>
      </c>
      <c r="BJ3117" s="24" t="s">
        <v>134</v>
      </c>
      <c r="BK3117" s="204">
        <f>ROUND(I3117*H3117,2)</f>
        <v>0</v>
      </c>
      <c r="BL3117" s="24" t="s">
        <v>133</v>
      </c>
      <c r="BM3117" s="24" t="s">
        <v>4131</v>
      </c>
    </row>
    <row r="3118" spans="2:65" s="1" customFormat="1" ht="13.5">
      <c r="B3118" s="41"/>
      <c r="C3118" s="63"/>
      <c r="D3118" s="205" t="s">
        <v>135</v>
      </c>
      <c r="E3118" s="63"/>
      <c r="F3118" s="206" t="s">
        <v>5414</v>
      </c>
      <c r="G3118" s="63"/>
      <c r="H3118" s="63"/>
      <c r="I3118" s="163"/>
      <c r="J3118" s="63"/>
      <c r="K3118" s="63"/>
      <c r="L3118" s="61"/>
      <c r="M3118" s="207"/>
      <c r="N3118" s="42"/>
      <c r="O3118" s="42"/>
      <c r="P3118" s="42"/>
      <c r="Q3118" s="42"/>
      <c r="R3118" s="42"/>
      <c r="S3118" s="42"/>
      <c r="T3118" s="78"/>
      <c r="AT3118" s="24" t="s">
        <v>135</v>
      </c>
      <c r="AU3118" s="24" t="s">
        <v>138</v>
      </c>
    </row>
    <row r="3119" spans="2:65" s="1" customFormat="1" ht="22.5" customHeight="1">
      <c r="B3119" s="41"/>
      <c r="C3119" s="193" t="s">
        <v>2284</v>
      </c>
      <c r="D3119" s="193" t="s">
        <v>129</v>
      </c>
      <c r="E3119" s="194" t="s">
        <v>5150</v>
      </c>
      <c r="F3119" s="195" t="s">
        <v>2090</v>
      </c>
      <c r="G3119" s="196" t="s">
        <v>132</v>
      </c>
      <c r="H3119" s="197">
        <v>1</v>
      </c>
      <c r="I3119" s="198"/>
      <c r="J3119" s="199">
        <f>ROUND(I3119*H3119,2)</f>
        <v>0</v>
      </c>
      <c r="K3119" s="195" t="s">
        <v>21</v>
      </c>
      <c r="L3119" s="61"/>
      <c r="M3119" s="200" t="s">
        <v>21</v>
      </c>
      <c r="N3119" s="201" t="s">
        <v>42</v>
      </c>
      <c r="O3119" s="42"/>
      <c r="P3119" s="202">
        <f>O3119*H3119</f>
        <v>0</v>
      </c>
      <c r="Q3119" s="202">
        <v>0</v>
      </c>
      <c r="R3119" s="202">
        <f>Q3119*H3119</f>
        <v>0</v>
      </c>
      <c r="S3119" s="202">
        <v>0</v>
      </c>
      <c r="T3119" s="203">
        <f>S3119*H3119</f>
        <v>0</v>
      </c>
      <c r="AR3119" s="24" t="s">
        <v>133</v>
      </c>
      <c r="AT3119" s="24" t="s">
        <v>129</v>
      </c>
      <c r="AU3119" s="24" t="s">
        <v>138</v>
      </c>
      <c r="AY3119" s="24" t="s">
        <v>126</v>
      </c>
      <c r="BE3119" s="204">
        <f>IF(N3119="základní",J3119,0)</f>
        <v>0</v>
      </c>
      <c r="BF3119" s="204">
        <f>IF(N3119="snížená",J3119,0)</f>
        <v>0</v>
      </c>
      <c r="BG3119" s="204">
        <f>IF(N3119="zákl. přenesená",J3119,0)</f>
        <v>0</v>
      </c>
      <c r="BH3119" s="204">
        <f>IF(N3119="sníž. přenesená",J3119,0)</f>
        <v>0</v>
      </c>
      <c r="BI3119" s="204">
        <f>IF(N3119="nulová",J3119,0)</f>
        <v>0</v>
      </c>
      <c r="BJ3119" s="24" t="s">
        <v>134</v>
      </c>
      <c r="BK3119" s="204">
        <f>ROUND(I3119*H3119,2)</f>
        <v>0</v>
      </c>
      <c r="BL3119" s="24" t="s">
        <v>133</v>
      </c>
      <c r="BM3119" s="24" t="s">
        <v>4140</v>
      </c>
    </row>
    <row r="3120" spans="2:65" s="1" customFormat="1" ht="13.5">
      <c r="B3120" s="41"/>
      <c r="C3120" s="63"/>
      <c r="D3120" s="205" t="s">
        <v>135</v>
      </c>
      <c r="E3120" s="63"/>
      <c r="F3120" s="206" t="s">
        <v>2090</v>
      </c>
      <c r="G3120" s="63"/>
      <c r="H3120" s="63"/>
      <c r="I3120" s="163"/>
      <c r="J3120" s="63"/>
      <c r="K3120" s="63"/>
      <c r="L3120" s="61"/>
      <c r="M3120" s="207"/>
      <c r="N3120" s="42"/>
      <c r="O3120" s="42"/>
      <c r="P3120" s="42"/>
      <c r="Q3120" s="42"/>
      <c r="R3120" s="42"/>
      <c r="S3120" s="42"/>
      <c r="T3120" s="78"/>
      <c r="AT3120" s="24" t="s">
        <v>135</v>
      </c>
      <c r="AU3120" s="24" t="s">
        <v>138</v>
      </c>
    </row>
    <row r="3121" spans="2:65" s="1" customFormat="1" ht="22.5" customHeight="1">
      <c r="B3121" s="41"/>
      <c r="C3121" s="193" t="s">
        <v>4141</v>
      </c>
      <c r="D3121" s="193" t="s">
        <v>129</v>
      </c>
      <c r="E3121" s="194" t="s">
        <v>5152</v>
      </c>
      <c r="F3121" s="195" t="s">
        <v>5419</v>
      </c>
      <c r="G3121" s="196" t="s">
        <v>132</v>
      </c>
      <c r="H3121" s="197">
        <v>1</v>
      </c>
      <c r="I3121" s="198"/>
      <c r="J3121" s="199">
        <f>ROUND(I3121*H3121,2)</f>
        <v>0</v>
      </c>
      <c r="K3121" s="195" t="s">
        <v>21</v>
      </c>
      <c r="L3121" s="61"/>
      <c r="M3121" s="200" t="s">
        <v>21</v>
      </c>
      <c r="N3121" s="201" t="s">
        <v>42</v>
      </c>
      <c r="O3121" s="42"/>
      <c r="P3121" s="202">
        <f>O3121*H3121</f>
        <v>0</v>
      </c>
      <c r="Q3121" s="202">
        <v>0</v>
      </c>
      <c r="R3121" s="202">
        <f>Q3121*H3121</f>
        <v>0</v>
      </c>
      <c r="S3121" s="202">
        <v>0</v>
      </c>
      <c r="T3121" s="203">
        <f>S3121*H3121</f>
        <v>0</v>
      </c>
      <c r="AR3121" s="24" t="s">
        <v>133</v>
      </c>
      <c r="AT3121" s="24" t="s">
        <v>129</v>
      </c>
      <c r="AU3121" s="24" t="s">
        <v>138</v>
      </c>
      <c r="AY3121" s="24" t="s">
        <v>126</v>
      </c>
      <c r="BE3121" s="204">
        <f>IF(N3121="základní",J3121,0)</f>
        <v>0</v>
      </c>
      <c r="BF3121" s="204">
        <f>IF(N3121="snížená",J3121,0)</f>
        <v>0</v>
      </c>
      <c r="BG3121" s="204">
        <f>IF(N3121="zákl. přenesená",J3121,0)</f>
        <v>0</v>
      </c>
      <c r="BH3121" s="204">
        <f>IF(N3121="sníž. přenesená",J3121,0)</f>
        <v>0</v>
      </c>
      <c r="BI3121" s="204">
        <f>IF(N3121="nulová",J3121,0)</f>
        <v>0</v>
      </c>
      <c r="BJ3121" s="24" t="s">
        <v>134</v>
      </c>
      <c r="BK3121" s="204">
        <f>ROUND(I3121*H3121,2)</f>
        <v>0</v>
      </c>
      <c r="BL3121" s="24" t="s">
        <v>133</v>
      </c>
      <c r="BM3121" s="24" t="s">
        <v>4144</v>
      </c>
    </row>
    <row r="3122" spans="2:65" s="1" customFormat="1" ht="13.5">
      <c r="B3122" s="41"/>
      <c r="C3122" s="63"/>
      <c r="D3122" s="205" t="s">
        <v>135</v>
      </c>
      <c r="E3122" s="63"/>
      <c r="F3122" s="206" t="s">
        <v>5419</v>
      </c>
      <c r="G3122" s="63"/>
      <c r="H3122" s="63"/>
      <c r="I3122" s="163"/>
      <c r="J3122" s="63"/>
      <c r="K3122" s="63"/>
      <c r="L3122" s="61"/>
      <c r="M3122" s="207"/>
      <c r="N3122" s="42"/>
      <c r="O3122" s="42"/>
      <c r="P3122" s="42"/>
      <c r="Q3122" s="42"/>
      <c r="R3122" s="42"/>
      <c r="S3122" s="42"/>
      <c r="T3122" s="78"/>
      <c r="AT3122" s="24" t="s">
        <v>135</v>
      </c>
      <c r="AU3122" s="24" t="s">
        <v>138</v>
      </c>
    </row>
    <row r="3123" spans="2:65" s="1" customFormat="1" ht="22.5" customHeight="1">
      <c r="B3123" s="41"/>
      <c r="C3123" s="193" t="s">
        <v>2288</v>
      </c>
      <c r="D3123" s="193" t="s">
        <v>129</v>
      </c>
      <c r="E3123" s="194" t="s">
        <v>5157</v>
      </c>
      <c r="F3123" s="195" t="s">
        <v>5423</v>
      </c>
      <c r="G3123" s="196" t="s">
        <v>132</v>
      </c>
      <c r="H3123" s="197">
        <v>1</v>
      </c>
      <c r="I3123" s="198"/>
      <c r="J3123" s="199">
        <f>ROUND(I3123*H3123,2)</f>
        <v>0</v>
      </c>
      <c r="K3123" s="195" t="s">
        <v>21</v>
      </c>
      <c r="L3123" s="61"/>
      <c r="M3123" s="200" t="s">
        <v>21</v>
      </c>
      <c r="N3123" s="201" t="s">
        <v>42</v>
      </c>
      <c r="O3123" s="42"/>
      <c r="P3123" s="202">
        <f>O3123*H3123</f>
        <v>0</v>
      </c>
      <c r="Q3123" s="202">
        <v>0</v>
      </c>
      <c r="R3123" s="202">
        <f>Q3123*H3123</f>
        <v>0</v>
      </c>
      <c r="S3123" s="202">
        <v>0</v>
      </c>
      <c r="T3123" s="203">
        <f>S3123*H3123</f>
        <v>0</v>
      </c>
      <c r="AR3123" s="24" t="s">
        <v>133</v>
      </c>
      <c r="AT3123" s="24" t="s">
        <v>129</v>
      </c>
      <c r="AU3123" s="24" t="s">
        <v>138</v>
      </c>
      <c r="AY3123" s="24" t="s">
        <v>126</v>
      </c>
      <c r="BE3123" s="204">
        <f>IF(N3123="základní",J3123,0)</f>
        <v>0</v>
      </c>
      <c r="BF3123" s="204">
        <f>IF(N3123="snížená",J3123,0)</f>
        <v>0</v>
      </c>
      <c r="BG3123" s="204">
        <f>IF(N3123="zákl. přenesená",J3123,0)</f>
        <v>0</v>
      </c>
      <c r="BH3123" s="204">
        <f>IF(N3123="sníž. přenesená",J3123,0)</f>
        <v>0</v>
      </c>
      <c r="BI3123" s="204">
        <f>IF(N3123="nulová",J3123,0)</f>
        <v>0</v>
      </c>
      <c r="BJ3123" s="24" t="s">
        <v>134</v>
      </c>
      <c r="BK3123" s="204">
        <f>ROUND(I3123*H3123,2)</f>
        <v>0</v>
      </c>
      <c r="BL3123" s="24" t="s">
        <v>133</v>
      </c>
      <c r="BM3123" s="24" t="s">
        <v>4157</v>
      </c>
    </row>
    <row r="3124" spans="2:65" s="1" customFormat="1" ht="13.5">
      <c r="B3124" s="41"/>
      <c r="C3124" s="63"/>
      <c r="D3124" s="208" t="s">
        <v>135</v>
      </c>
      <c r="E3124" s="63"/>
      <c r="F3124" s="209" t="s">
        <v>5423</v>
      </c>
      <c r="G3124" s="63"/>
      <c r="H3124" s="63"/>
      <c r="I3124" s="163"/>
      <c r="J3124" s="63"/>
      <c r="K3124" s="63"/>
      <c r="L3124" s="61"/>
      <c r="M3124" s="207"/>
      <c r="N3124" s="42"/>
      <c r="O3124" s="42"/>
      <c r="P3124" s="42"/>
      <c r="Q3124" s="42"/>
      <c r="R3124" s="42"/>
      <c r="S3124" s="42"/>
      <c r="T3124" s="78"/>
      <c r="AT3124" s="24" t="s">
        <v>135</v>
      </c>
      <c r="AU3124" s="24" t="s">
        <v>138</v>
      </c>
    </row>
    <row r="3125" spans="2:65" s="10" customFormat="1" ht="29.85" customHeight="1">
      <c r="B3125" s="176"/>
      <c r="C3125" s="177"/>
      <c r="D3125" s="190" t="s">
        <v>69</v>
      </c>
      <c r="E3125" s="191" t="s">
        <v>8300</v>
      </c>
      <c r="F3125" s="191" t="s">
        <v>8301</v>
      </c>
      <c r="G3125" s="177"/>
      <c r="H3125" s="177"/>
      <c r="I3125" s="180"/>
      <c r="J3125" s="192">
        <f>BK3125</f>
        <v>0</v>
      </c>
      <c r="K3125" s="177"/>
      <c r="L3125" s="182"/>
      <c r="M3125" s="183"/>
      <c r="N3125" s="184"/>
      <c r="O3125" s="184"/>
      <c r="P3125" s="185">
        <f>SUM(P3126:P3127)</f>
        <v>0</v>
      </c>
      <c r="Q3125" s="184"/>
      <c r="R3125" s="185">
        <f>SUM(R3126:R3127)</f>
        <v>0</v>
      </c>
      <c r="S3125" s="184"/>
      <c r="T3125" s="186">
        <f>SUM(T3126:T3127)</f>
        <v>0</v>
      </c>
      <c r="AR3125" s="187" t="s">
        <v>138</v>
      </c>
      <c r="AT3125" s="188" t="s">
        <v>69</v>
      </c>
      <c r="AU3125" s="188" t="s">
        <v>78</v>
      </c>
      <c r="AY3125" s="187" t="s">
        <v>126</v>
      </c>
      <c r="BK3125" s="189">
        <f>SUM(BK3126:BK3127)</f>
        <v>0</v>
      </c>
    </row>
    <row r="3126" spans="2:65" s="1" customFormat="1" ht="22.5" customHeight="1">
      <c r="B3126" s="41"/>
      <c r="C3126" s="193" t="s">
        <v>4160</v>
      </c>
      <c r="D3126" s="193" t="s">
        <v>129</v>
      </c>
      <c r="E3126" s="194" t="s">
        <v>1485</v>
      </c>
      <c r="F3126" s="195" t="s">
        <v>1486</v>
      </c>
      <c r="G3126" s="196" t="s">
        <v>132</v>
      </c>
      <c r="H3126" s="197">
        <v>1</v>
      </c>
      <c r="I3126" s="198"/>
      <c r="J3126" s="199">
        <f>ROUND(I3126*H3126,2)</f>
        <v>0</v>
      </c>
      <c r="K3126" s="195" t="s">
        <v>21</v>
      </c>
      <c r="L3126" s="61"/>
      <c r="M3126" s="200" t="s">
        <v>21</v>
      </c>
      <c r="N3126" s="201" t="s">
        <v>42</v>
      </c>
      <c r="O3126" s="42"/>
      <c r="P3126" s="202">
        <f>O3126*H3126</f>
        <v>0</v>
      </c>
      <c r="Q3126" s="202">
        <v>0</v>
      </c>
      <c r="R3126" s="202">
        <f>Q3126*H3126</f>
        <v>0</v>
      </c>
      <c r="S3126" s="202">
        <v>0</v>
      </c>
      <c r="T3126" s="203">
        <f>S3126*H3126</f>
        <v>0</v>
      </c>
      <c r="AR3126" s="24" t="s">
        <v>496</v>
      </c>
      <c r="AT3126" s="24" t="s">
        <v>129</v>
      </c>
      <c r="AU3126" s="24" t="s">
        <v>134</v>
      </c>
      <c r="AY3126" s="24" t="s">
        <v>126</v>
      </c>
      <c r="BE3126" s="204">
        <f>IF(N3126="základní",J3126,0)</f>
        <v>0</v>
      </c>
      <c r="BF3126" s="204">
        <f>IF(N3126="snížená",J3126,0)</f>
        <v>0</v>
      </c>
      <c r="BG3126" s="204">
        <f>IF(N3126="zákl. přenesená",J3126,0)</f>
        <v>0</v>
      </c>
      <c r="BH3126" s="204">
        <f>IF(N3126="sníž. přenesená",J3126,0)</f>
        <v>0</v>
      </c>
      <c r="BI3126" s="204">
        <f>IF(N3126="nulová",J3126,0)</f>
        <v>0</v>
      </c>
      <c r="BJ3126" s="24" t="s">
        <v>134</v>
      </c>
      <c r="BK3126" s="204">
        <f>ROUND(I3126*H3126,2)</f>
        <v>0</v>
      </c>
      <c r="BL3126" s="24" t="s">
        <v>496</v>
      </c>
      <c r="BM3126" s="24" t="s">
        <v>4163</v>
      </c>
    </row>
    <row r="3127" spans="2:65" s="1" customFormat="1" ht="13.5">
      <c r="B3127" s="41"/>
      <c r="C3127" s="63"/>
      <c r="D3127" s="208" t="s">
        <v>135</v>
      </c>
      <c r="E3127" s="63"/>
      <c r="F3127" s="209" t="s">
        <v>1486</v>
      </c>
      <c r="G3127" s="63"/>
      <c r="H3127" s="63"/>
      <c r="I3127" s="163"/>
      <c r="J3127" s="63"/>
      <c r="K3127" s="63"/>
      <c r="L3127" s="61"/>
      <c r="M3127" s="207"/>
      <c r="N3127" s="42"/>
      <c r="O3127" s="42"/>
      <c r="P3127" s="42"/>
      <c r="Q3127" s="42"/>
      <c r="R3127" s="42"/>
      <c r="S3127" s="42"/>
      <c r="T3127" s="78"/>
      <c r="AT3127" s="24" t="s">
        <v>135</v>
      </c>
      <c r="AU3127" s="24" t="s">
        <v>134</v>
      </c>
    </row>
    <row r="3128" spans="2:65" s="10" customFormat="1" ht="29.85" customHeight="1">
      <c r="B3128" s="176"/>
      <c r="C3128" s="177"/>
      <c r="D3128" s="178" t="s">
        <v>69</v>
      </c>
      <c r="E3128" s="262" t="s">
        <v>5854</v>
      </c>
      <c r="F3128" s="262" t="s">
        <v>5855</v>
      </c>
      <c r="G3128" s="177"/>
      <c r="H3128" s="177"/>
      <c r="I3128" s="180"/>
      <c r="J3128" s="263">
        <f>BK3128</f>
        <v>0</v>
      </c>
      <c r="K3128" s="177"/>
      <c r="L3128" s="182"/>
      <c r="M3128" s="183"/>
      <c r="N3128" s="184"/>
      <c r="O3128" s="184"/>
      <c r="P3128" s="185">
        <v>0</v>
      </c>
      <c r="Q3128" s="184"/>
      <c r="R3128" s="185">
        <v>0</v>
      </c>
      <c r="S3128" s="184"/>
      <c r="T3128" s="186">
        <v>0</v>
      </c>
      <c r="AR3128" s="187" t="s">
        <v>138</v>
      </c>
      <c r="AT3128" s="188" t="s">
        <v>69</v>
      </c>
      <c r="AU3128" s="188" t="s">
        <v>78</v>
      </c>
      <c r="AY3128" s="187" t="s">
        <v>126</v>
      </c>
      <c r="BK3128" s="189">
        <v>0</v>
      </c>
    </row>
    <row r="3129" spans="2:65" s="10" customFormat="1" ht="19.899999999999999" customHeight="1">
      <c r="B3129" s="176"/>
      <c r="C3129" s="177"/>
      <c r="D3129" s="190" t="s">
        <v>69</v>
      </c>
      <c r="E3129" s="191" t="s">
        <v>5856</v>
      </c>
      <c r="F3129" s="191" t="s">
        <v>8302</v>
      </c>
      <c r="G3129" s="177"/>
      <c r="H3129" s="177"/>
      <c r="I3129" s="180"/>
      <c r="J3129" s="192">
        <f>BK3129</f>
        <v>0</v>
      </c>
      <c r="K3129" s="177"/>
      <c r="L3129" s="182"/>
      <c r="M3129" s="183"/>
      <c r="N3129" s="184"/>
      <c r="O3129" s="184"/>
      <c r="P3129" s="185">
        <f>SUM(P3130:P3255)</f>
        <v>0</v>
      </c>
      <c r="Q3129" s="184"/>
      <c r="R3129" s="185">
        <f>SUM(R3130:R3255)</f>
        <v>0</v>
      </c>
      <c r="S3129" s="184"/>
      <c r="T3129" s="186">
        <f>SUM(T3130:T3255)</f>
        <v>0</v>
      </c>
      <c r="AR3129" s="187" t="s">
        <v>78</v>
      </c>
      <c r="AT3129" s="188" t="s">
        <v>69</v>
      </c>
      <c r="AU3129" s="188" t="s">
        <v>78</v>
      </c>
      <c r="AY3129" s="187" t="s">
        <v>126</v>
      </c>
      <c r="BK3129" s="189">
        <f>SUM(BK3130:BK3255)</f>
        <v>0</v>
      </c>
    </row>
    <row r="3130" spans="2:65" s="1" customFormat="1" ht="22.5" customHeight="1">
      <c r="B3130" s="41"/>
      <c r="C3130" s="193" t="s">
        <v>2291</v>
      </c>
      <c r="D3130" s="193" t="s">
        <v>129</v>
      </c>
      <c r="E3130" s="194" t="s">
        <v>8303</v>
      </c>
      <c r="F3130" s="195" t="s">
        <v>6086</v>
      </c>
      <c r="G3130" s="196" t="s">
        <v>489</v>
      </c>
      <c r="H3130" s="197">
        <v>1</v>
      </c>
      <c r="I3130" s="198"/>
      <c r="J3130" s="199">
        <f>ROUND(I3130*H3130,2)</f>
        <v>0</v>
      </c>
      <c r="K3130" s="195" t="s">
        <v>21</v>
      </c>
      <c r="L3130" s="61"/>
      <c r="M3130" s="200" t="s">
        <v>21</v>
      </c>
      <c r="N3130" s="201" t="s">
        <v>42</v>
      </c>
      <c r="O3130" s="42"/>
      <c r="P3130" s="202">
        <f>O3130*H3130</f>
        <v>0</v>
      </c>
      <c r="Q3130" s="202">
        <v>0</v>
      </c>
      <c r="R3130" s="202">
        <f>Q3130*H3130</f>
        <v>0</v>
      </c>
      <c r="S3130" s="202">
        <v>0</v>
      </c>
      <c r="T3130" s="203">
        <f>S3130*H3130</f>
        <v>0</v>
      </c>
      <c r="AR3130" s="24" t="s">
        <v>133</v>
      </c>
      <c r="AT3130" s="24" t="s">
        <v>129</v>
      </c>
      <c r="AU3130" s="24" t="s">
        <v>134</v>
      </c>
      <c r="AY3130" s="24" t="s">
        <v>126</v>
      </c>
      <c r="BE3130" s="204">
        <f>IF(N3130="základní",J3130,0)</f>
        <v>0</v>
      </c>
      <c r="BF3130" s="204">
        <f>IF(N3130="snížená",J3130,0)</f>
        <v>0</v>
      </c>
      <c r="BG3130" s="204">
        <f>IF(N3130="zákl. přenesená",J3130,0)</f>
        <v>0</v>
      </c>
      <c r="BH3130" s="204">
        <f>IF(N3130="sníž. přenesená",J3130,0)</f>
        <v>0</v>
      </c>
      <c r="BI3130" s="204">
        <f>IF(N3130="nulová",J3130,0)</f>
        <v>0</v>
      </c>
      <c r="BJ3130" s="24" t="s">
        <v>134</v>
      </c>
      <c r="BK3130" s="204">
        <f>ROUND(I3130*H3130,2)</f>
        <v>0</v>
      </c>
      <c r="BL3130" s="24" t="s">
        <v>133</v>
      </c>
      <c r="BM3130" s="24" t="s">
        <v>4168</v>
      </c>
    </row>
    <row r="3131" spans="2:65" s="1" customFormat="1" ht="13.5">
      <c r="B3131" s="41"/>
      <c r="C3131" s="63"/>
      <c r="D3131" s="205" t="s">
        <v>135</v>
      </c>
      <c r="E3131" s="63"/>
      <c r="F3131" s="206" t="s">
        <v>8304</v>
      </c>
      <c r="G3131" s="63"/>
      <c r="H3131" s="63"/>
      <c r="I3131" s="163"/>
      <c r="J3131" s="63"/>
      <c r="K3131" s="63"/>
      <c r="L3131" s="61"/>
      <c r="M3131" s="207"/>
      <c r="N3131" s="42"/>
      <c r="O3131" s="42"/>
      <c r="P3131" s="42"/>
      <c r="Q3131" s="42"/>
      <c r="R3131" s="42"/>
      <c r="S3131" s="42"/>
      <c r="T3131" s="78"/>
      <c r="AT3131" s="24" t="s">
        <v>135</v>
      </c>
      <c r="AU3131" s="24" t="s">
        <v>134</v>
      </c>
    </row>
    <row r="3132" spans="2:65" s="1" customFormat="1" ht="22.5" customHeight="1">
      <c r="B3132" s="41"/>
      <c r="C3132" s="193" t="s">
        <v>4171</v>
      </c>
      <c r="D3132" s="193" t="s">
        <v>129</v>
      </c>
      <c r="E3132" s="194" t="s">
        <v>8305</v>
      </c>
      <c r="F3132" s="195" t="s">
        <v>5947</v>
      </c>
      <c r="G3132" s="196" t="s">
        <v>489</v>
      </c>
      <c r="H3132" s="197">
        <v>1</v>
      </c>
      <c r="I3132" s="198"/>
      <c r="J3132" s="199">
        <f>ROUND(I3132*H3132,2)</f>
        <v>0</v>
      </c>
      <c r="K3132" s="195" t="s">
        <v>21</v>
      </c>
      <c r="L3132" s="61"/>
      <c r="M3132" s="200" t="s">
        <v>21</v>
      </c>
      <c r="N3132" s="201" t="s">
        <v>42</v>
      </c>
      <c r="O3132" s="42"/>
      <c r="P3132" s="202">
        <f>O3132*H3132</f>
        <v>0</v>
      </c>
      <c r="Q3132" s="202">
        <v>0</v>
      </c>
      <c r="R3132" s="202">
        <f>Q3132*H3132</f>
        <v>0</v>
      </c>
      <c r="S3132" s="202">
        <v>0</v>
      </c>
      <c r="T3132" s="203">
        <f>S3132*H3132</f>
        <v>0</v>
      </c>
      <c r="AR3132" s="24" t="s">
        <v>133</v>
      </c>
      <c r="AT3132" s="24" t="s">
        <v>129</v>
      </c>
      <c r="AU3132" s="24" t="s">
        <v>134</v>
      </c>
      <c r="AY3132" s="24" t="s">
        <v>126</v>
      </c>
      <c r="BE3132" s="204">
        <f>IF(N3132="základní",J3132,0)</f>
        <v>0</v>
      </c>
      <c r="BF3132" s="204">
        <f>IF(N3132="snížená",J3132,0)</f>
        <v>0</v>
      </c>
      <c r="BG3132" s="204">
        <f>IF(N3132="zákl. přenesená",J3132,0)</f>
        <v>0</v>
      </c>
      <c r="BH3132" s="204">
        <f>IF(N3132="sníž. přenesená",J3132,0)</f>
        <v>0</v>
      </c>
      <c r="BI3132" s="204">
        <f>IF(N3132="nulová",J3132,0)</f>
        <v>0</v>
      </c>
      <c r="BJ3132" s="24" t="s">
        <v>134</v>
      </c>
      <c r="BK3132" s="204">
        <f>ROUND(I3132*H3132,2)</f>
        <v>0</v>
      </c>
      <c r="BL3132" s="24" t="s">
        <v>133</v>
      </c>
      <c r="BM3132" s="24" t="s">
        <v>4174</v>
      </c>
    </row>
    <row r="3133" spans="2:65" s="1" customFormat="1" ht="13.5">
      <c r="B3133" s="41"/>
      <c r="C3133" s="63"/>
      <c r="D3133" s="205" t="s">
        <v>135</v>
      </c>
      <c r="E3133" s="63"/>
      <c r="F3133" s="206" t="s">
        <v>8306</v>
      </c>
      <c r="G3133" s="63"/>
      <c r="H3133" s="63"/>
      <c r="I3133" s="163"/>
      <c r="J3133" s="63"/>
      <c r="K3133" s="63"/>
      <c r="L3133" s="61"/>
      <c r="M3133" s="207"/>
      <c r="N3133" s="42"/>
      <c r="O3133" s="42"/>
      <c r="P3133" s="42"/>
      <c r="Q3133" s="42"/>
      <c r="R3133" s="42"/>
      <c r="S3133" s="42"/>
      <c r="T3133" s="78"/>
      <c r="AT3133" s="24" t="s">
        <v>135</v>
      </c>
      <c r="AU3133" s="24" t="s">
        <v>134</v>
      </c>
    </row>
    <row r="3134" spans="2:65" s="1" customFormat="1" ht="22.5" customHeight="1">
      <c r="B3134" s="41"/>
      <c r="C3134" s="193" t="s">
        <v>2295</v>
      </c>
      <c r="D3134" s="193" t="s">
        <v>129</v>
      </c>
      <c r="E3134" s="194" t="s">
        <v>8307</v>
      </c>
      <c r="F3134" s="195" t="s">
        <v>8308</v>
      </c>
      <c r="G3134" s="196" t="s">
        <v>489</v>
      </c>
      <c r="H3134" s="197">
        <v>1</v>
      </c>
      <c r="I3134" s="198"/>
      <c r="J3134" s="199">
        <f>ROUND(I3134*H3134,2)</f>
        <v>0</v>
      </c>
      <c r="K3134" s="195" t="s">
        <v>21</v>
      </c>
      <c r="L3134" s="61"/>
      <c r="M3134" s="200" t="s">
        <v>21</v>
      </c>
      <c r="N3134" s="201" t="s">
        <v>42</v>
      </c>
      <c r="O3134" s="42"/>
      <c r="P3134" s="202">
        <f>O3134*H3134</f>
        <v>0</v>
      </c>
      <c r="Q3134" s="202">
        <v>0</v>
      </c>
      <c r="R3134" s="202">
        <f>Q3134*H3134</f>
        <v>0</v>
      </c>
      <c r="S3134" s="202">
        <v>0</v>
      </c>
      <c r="T3134" s="203">
        <f>S3134*H3134</f>
        <v>0</v>
      </c>
      <c r="AR3134" s="24" t="s">
        <v>133</v>
      </c>
      <c r="AT3134" s="24" t="s">
        <v>129</v>
      </c>
      <c r="AU3134" s="24" t="s">
        <v>134</v>
      </c>
      <c r="AY3134" s="24" t="s">
        <v>126</v>
      </c>
      <c r="BE3134" s="204">
        <f>IF(N3134="základní",J3134,0)</f>
        <v>0</v>
      </c>
      <c r="BF3134" s="204">
        <f>IF(N3134="snížená",J3134,0)</f>
        <v>0</v>
      </c>
      <c r="BG3134" s="204">
        <f>IF(N3134="zákl. přenesená",J3134,0)</f>
        <v>0</v>
      </c>
      <c r="BH3134" s="204">
        <f>IF(N3134="sníž. přenesená",J3134,0)</f>
        <v>0</v>
      </c>
      <c r="BI3134" s="204">
        <f>IF(N3134="nulová",J3134,0)</f>
        <v>0</v>
      </c>
      <c r="BJ3134" s="24" t="s">
        <v>134</v>
      </c>
      <c r="BK3134" s="204">
        <f>ROUND(I3134*H3134,2)</f>
        <v>0</v>
      </c>
      <c r="BL3134" s="24" t="s">
        <v>133</v>
      </c>
      <c r="BM3134" s="24" t="s">
        <v>4178</v>
      </c>
    </row>
    <row r="3135" spans="2:65" s="1" customFormat="1" ht="13.5">
      <c r="B3135" s="41"/>
      <c r="C3135" s="63"/>
      <c r="D3135" s="205" t="s">
        <v>135</v>
      </c>
      <c r="E3135" s="63"/>
      <c r="F3135" s="206" t="s">
        <v>8309</v>
      </c>
      <c r="G3135" s="63"/>
      <c r="H3135" s="63"/>
      <c r="I3135" s="163"/>
      <c r="J3135" s="63"/>
      <c r="K3135" s="63"/>
      <c r="L3135" s="61"/>
      <c r="M3135" s="207"/>
      <c r="N3135" s="42"/>
      <c r="O3135" s="42"/>
      <c r="P3135" s="42"/>
      <c r="Q3135" s="42"/>
      <c r="R3135" s="42"/>
      <c r="S3135" s="42"/>
      <c r="T3135" s="78"/>
      <c r="AT3135" s="24" t="s">
        <v>135</v>
      </c>
      <c r="AU3135" s="24" t="s">
        <v>134</v>
      </c>
    </row>
    <row r="3136" spans="2:65" s="1" customFormat="1" ht="22.5" customHeight="1">
      <c r="B3136" s="41"/>
      <c r="C3136" s="193" t="s">
        <v>4181</v>
      </c>
      <c r="D3136" s="193" t="s">
        <v>129</v>
      </c>
      <c r="E3136" s="194" t="s">
        <v>8310</v>
      </c>
      <c r="F3136" s="195" t="s">
        <v>5933</v>
      </c>
      <c r="G3136" s="196" t="s">
        <v>489</v>
      </c>
      <c r="H3136" s="197">
        <v>1</v>
      </c>
      <c r="I3136" s="198"/>
      <c r="J3136" s="199">
        <f>ROUND(I3136*H3136,2)</f>
        <v>0</v>
      </c>
      <c r="K3136" s="195" t="s">
        <v>21</v>
      </c>
      <c r="L3136" s="61"/>
      <c r="M3136" s="200" t="s">
        <v>21</v>
      </c>
      <c r="N3136" s="201" t="s">
        <v>42</v>
      </c>
      <c r="O3136" s="42"/>
      <c r="P3136" s="202">
        <f>O3136*H3136</f>
        <v>0</v>
      </c>
      <c r="Q3136" s="202">
        <v>0</v>
      </c>
      <c r="R3136" s="202">
        <f>Q3136*H3136</f>
        <v>0</v>
      </c>
      <c r="S3136" s="202">
        <v>0</v>
      </c>
      <c r="T3136" s="203">
        <f>S3136*H3136</f>
        <v>0</v>
      </c>
      <c r="AR3136" s="24" t="s">
        <v>133</v>
      </c>
      <c r="AT3136" s="24" t="s">
        <v>129</v>
      </c>
      <c r="AU3136" s="24" t="s">
        <v>134</v>
      </c>
      <c r="AY3136" s="24" t="s">
        <v>126</v>
      </c>
      <c r="BE3136" s="204">
        <f>IF(N3136="základní",J3136,0)</f>
        <v>0</v>
      </c>
      <c r="BF3136" s="204">
        <f>IF(N3136="snížená",J3136,0)</f>
        <v>0</v>
      </c>
      <c r="BG3136" s="204">
        <f>IF(N3136="zákl. přenesená",J3136,0)</f>
        <v>0</v>
      </c>
      <c r="BH3136" s="204">
        <f>IF(N3136="sníž. přenesená",J3136,0)</f>
        <v>0</v>
      </c>
      <c r="BI3136" s="204">
        <f>IF(N3136="nulová",J3136,0)</f>
        <v>0</v>
      </c>
      <c r="BJ3136" s="24" t="s">
        <v>134</v>
      </c>
      <c r="BK3136" s="204">
        <f>ROUND(I3136*H3136,2)</f>
        <v>0</v>
      </c>
      <c r="BL3136" s="24" t="s">
        <v>133</v>
      </c>
      <c r="BM3136" s="24" t="s">
        <v>4184</v>
      </c>
    </row>
    <row r="3137" spans="2:65" s="1" customFormat="1" ht="13.5">
      <c r="B3137" s="41"/>
      <c r="C3137" s="63"/>
      <c r="D3137" s="205" t="s">
        <v>135</v>
      </c>
      <c r="E3137" s="63"/>
      <c r="F3137" s="206" t="s">
        <v>8311</v>
      </c>
      <c r="G3137" s="63"/>
      <c r="H3137" s="63"/>
      <c r="I3137" s="163"/>
      <c r="J3137" s="63"/>
      <c r="K3137" s="63"/>
      <c r="L3137" s="61"/>
      <c r="M3137" s="207"/>
      <c r="N3137" s="42"/>
      <c r="O3137" s="42"/>
      <c r="P3137" s="42"/>
      <c r="Q3137" s="42"/>
      <c r="R3137" s="42"/>
      <c r="S3137" s="42"/>
      <c r="T3137" s="78"/>
      <c r="AT3137" s="24" t="s">
        <v>135</v>
      </c>
      <c r="AU3137" s="24" t="s">
        <v>134</v>
      </c>
    </row>
    <row r="3138" spans="2:65" s="1" customFormat="1" ht="22.5" customHeight="1">
      <c r="B3138" s="41"/>
      <c r="C3138" s="193" t="s">
        <v>2300</v>
      </c>
      <c r="D3138" s="193" t="s">
        <v>129</v>
      </c>
      <c r="E3138" s="194" t="s">
        <v>8312</v>
      </c>
      <c r="F3138" s="195" t="s">
        <v>5884</v>
      </c>
      <c r="G3138" s="196" t="s">
        <v>489</v>
      </c>
      <c r="H3138" s="197">
        <v>1</v>
      </c>
      <c r="I3138" s="198"/>
      <c r="J3138" s="199">
        <f>ROUND(I3138*H3138,2)</f>
        <v>0</v>
      </c>
      <c r="K3138" s="195" t="s">
        <v>21</v>
      </c>
      <c r="L3138" s="61"/>
      <c r="M3138" s="200" t="s">
        <v>21</v>
      </c>
      <c r="N3138" s="201" t="s">
        <v>42</v>
      </c>
      <c r="O3138" s="42"/>
      <c r="P3138" s="202">
        <f>O3138*H3138</f>
        <v>0</v>
      </c>
      <c r="Q3138" s="202">
        <v>0</v>
      </c>
      <c r="R3138" s="202">
        <f>Q3138*H3138</f>
        <v>0</v>
      </c>
      <c r="S3138" s="202">
        <v>0</v>
      </c>
      <c r="T3138" s="203">
        <f>S3138*H3138</f>
        <v>0</v>
      </c>
      <c r="AR3138" s="24" t="s">
        <v>133</v>
      </c>
      <c r="AT3138" s="24" t="s">
        <v>129</v>
      </c>
      <c r="AU3138" s="24" t="s">
        <v>134</v>
      </c>
      <c r="AY3138" s="24" t="s">
        <v>126</v>
      </c>
      <c r="BE3138" s="204">
        <f>IF(N3138="základní",J3138,0)</f>
        <v>0</v>
      </c>
      <c r="BF3138" s="204">
        <f>IF(N3138="snížená",J3138,0)</f>
        <v>0</v>
      </c>
      <c r="BG3138" s="204">
        <f>IF(N3138="zákl. přenesená",J3138,0)</f>
        <v>0</v>
      </c>
      <c r="BH3138" s="204">
        <f>IF(N3138="sníž. přenesená",J3138,0)</f>
        <v>0</v>
      </c>
      <c r="BI3138" s="204">
        <f>IF(N3138="nulová",J3138,0)</f>
        <v>0</v>
      </c>
      <c r="BJ3138" s="24" t="s">
        <v>134</v>
      </c>
      <c r="BK3138" s="204">
        <f>ROUND(I3138*H3138,2)</f>
        <v>0</v>
      </c>
      <c r="BL3138" s="24" t="s">
        <v>133</v>
      </c>
      <c r="BM3138" s="24" t="s">
        <v>4187</v>
      </c>
    </row>
    <row r="3139" spans="2:65" s="1" customFormat="1" ht="13.5">
      <c r="B3139" s="41"/>
      <c r="C3139" s="63"/>
      <c r="D3139" s="205" t="s">
        <v>135</v>
      </c>
      <c r="E3139" s="63"/>
      <c r="F3139" s="206" t="s">
        <v>8313</v>
      </c>
      <c r="G3139" s="63"/>
      <c r="H3139" s="63"/>
      <c r="I3139" s="163"/>
      <c r="J3139" s="63"/>
      <c r="K3139" s="63"/>
      <c r="L3139" s="61"/>
      <c r="M3139" s="207"/>
      <c r="N3139" s="42"/>
      <c r="O3139" s="42"/>
      <c r="P3139" s="42"/>
      <c r="Q3139" s="42"/>
      <c r="R3139" s="42"/>
      <c r="S3139" s="42"/>
      <c r="T3139" s="78"/>
      <c r="AT3139" s="24" t="s">
        <v>135</v>
      </c>
      <c r="AU3139" s="24" t="s">
        <v>134</v>
      </c>
    </row>
    <row r="3140" spans="2:65" s="1" customFormat="1" ht="22.5" customHeight="1">
      <c r="B3140" s="41"/>
      <c r="C3140" s="193" t="s">
        <v>4189</v>
      </c>
      <c r="D3140" s="193" t="s">
        <v>129</v>
      </c>
      <c r="E3140" s="194" t="s">
        <v>8314</v>
      </c>
      <c r="F3140" s="195" t="s">
        <v>8315</v>
      </c>
      <c r="G3140" s="196" t="s">
        <v>489</v>
      </c>
      <c r="H3140" s="197">
        <v>1</v>
      </c>
      <c r="I3140" s="198"/>
      <c r="J3140" s="199">
        <f>ROUND(I3140*H3140,2)</f>
        <v>0</v>
      </c>
      <c r="K3140" s="195" t="s">
        <v>21</v>
      </c>
      <c r="L3140" s="61"/>
      <c r="M3140" s="200" t="s">
        <v>21</v>
      </c>
      <c r="N3140" s="201" t="s">
        <v>42</v>
      </c>
      <c r="O3140" s="42"/>
      <c r="P3140" s="202">
        <f>O3140*H3140</f>
        <v>0</v>
      </c>
      <c r="Q3140" s="202">
        <v>0</v>
      </c>
      <c r="R3140" s="202">
        <f>Q3140*H3140</f>
        <v>0</v>
      </c>
      <c r="S3140" s="202">
        <v>0</v>
      </c>
      <c r="T3140" s="203">
        <f>S3140*H3140</f>
        <v>0</v>
      </c>
      <c r="AR3140" s="24" t="s">
        <v>133</v>
      </c>
      <c r="AT3140" s="24" t="s">
        <v>129</v>
      </c>
      <c r="AU3140" s="24" t="s">
        <v>134</v>
      </c>
      <c r="AY3140" s="24" t="s">
        <v>126</v>
      </c>
      <c r="BE3140" s="204">
        <f>IF(N3140="základní",J3140,0)</f>
        <v>0</v>
      </c>
      <c r="BF3140" s="204">
        <f>IF(N3140="snížená",J3140,0)</f>
        <v>0</v>
      </c>
      <c r="BG3140" s="204">
        <f>IF(N3140="zákl. přenesená",J3140,0)</f>
        <v>0</v>
      </c>
      <c r="BH3140" s="204">
        <f>IF(N3140="sníž. přenesená",J3140,0)</f>
        <v>0</v>
      </c>
      <c r="BI3140" s="204">
        <f>IF(N3140="nulová",J3140,0)</f>
        <v>0</v>
      </c>
      <c r="BJ3140" s="24" t="s">
        <v>134</v>
      </c>
      <c r="BK3140" s="204">
        <f>ROUND(I3140*H3140,2)</f>
        <v>0</v>
      </c>
      <c r="BL3140" s="24" t="s">
        <v>133</v>
      </c>
      <c r="BM3140" s="24" t="s">
        <v>4192</v>
      </c>
    </row>
    <row r="3141" spans="2:65" s="1" customFormat="1" ht="13.5">
      <c r="B3141" s="41"/>
      <c r="C3141" s="63"/>
      <c r="D3141" s="205" t="s">
        <v>135</v>
      </c>
      <c r="E3141" s="63"/>
      <c r="F3141" s="206" t="s">
        <v>8316</v>
      </c>
      <c r="G3141" s="63"/>
      <c r="H3141" s="63"/>
      <c r="I3141" s="163"/>
      <c r="J3141" s="63"/>
      <c r="K3141" s="63"/>
      <c r="L3141" s="61"/>
      <c r="M3141" s="207"/>
      <c r="N3141" s="42"/>
      <c r="O3141" s="42"/>
      <c r="P3141" s="42"/>
      <c r="Q3141" s="42"/>
      <c r="R3141" s="42"/>
      <c r="S3141" s="42"/>
      <c r="T3141" s="78"/>
      <c r="AT3141" s="24" t="s">
        <v>135</v>
      </c>
      <c r="AU3141" s="24" t="s">
        <v>134</v>
      </c>
    </row>
    <row r="3142" spans="2:65" s="1" customFormat="1" ht="22.5" customHeight="1">
      <c r="B3142" s="41"/>
      <c r="C3142" s="193" t="s">
        <v>2305</v>
      </c>
      <c r="D3142" s="193" t="s">
        <v>129</v>
      </c>
      <c r="E3142" s="194" t="s">
        <v>8317</v>
      </c>
      <c r="F3142" s="195" t="s">
        <v>8318</v>
      </c>
      <c r="G3142" s="196" t="s">
        <v>489</v>
      </c>
      <c r="H3142" s="197">
        <v>1</v>
      </c>
      <c r="I3142" s="198"/>
      <c r="J3142" s="199">
        <f>ROUND(I3142*H3142,2)</f>
        <v>0</v>
      </c>
      <c r="K3142" s="195" t="s">
        <v>21</v>
      </c>
      <c r="L3142" s="61"/>
      <c r="M3142" s="200" t="s">
        <v>21</v>
      </c>
      <c r="N3142" s="201" t="s">
        <v>42</v>
      </c>
      <c r="O3142" s="42"/>
      <c r="P3142" s="202">
        <f>O3142*H3142</f>
        <v>0</v>
      </c>
      <c r="Q3142" s="202">
        <v>0</v>
      </c>
      <c r="R3142" s="202">
        <f>Q3142*H3142</f>
        <v>0</v>
      </c>
      <c r="S3142" s="202">
        <v>0</v>
      </c>
      <c r="T3142" s="203">
        <f>S3142*H3142</f>
        <v>0</v>
      </c>
      <c r="AR3142" s="24" t="s">
        <v>133</v>
      </c>
      <c r="AT3142" s="24" t="s">
        <v>129</v>
      </c>
      <c r="AU3142" s="24" t="s">
        <v>134</v>
      </c>
      <c r="AY3142" s="24" t="s">
        <v>126</v>
      </c>
      <c r="BE3142" s="204">
        <f>IF(N3142="základní",J3142,0)</f>
        <v>0</v>
      </c>
      <c r="BF3142" s="204">
        <f>IF(N3142="snížená",J3142,0)</f>
        <v>0</v>
      </c>
      <c r="BG3142" s="204">
        <f>IF(N3142="zákl. přenesená",J3142,0)</f>
        <v>0</v>
      </c>
      <c r="BH3142" s="204">
        <f>IF(N3142="sníž. přenesená",J3142,0)</f>
        <v>0</v>
      </c>
      <c r="BI3142" s="204">
        <f>IF(N3142="nulová",J3142,0)</f>
        <v>0</v>
      </c>
      <c r="BJ3142" s="24" t="s">
        <v>134</v>
      </c>
      <c r="BK3142" s="204">
        <f>ROUND(I3142*H3142,2)</f>
        <v>0</v>
      </c>
      <c r="BL3142" s="24" t="s">
        <v>133</v>
      </c>
      <c r="BM3142" s="24" t="s">
        <v>4199</v>
      </c>
    </row>
    <row r="3143" spans="2:65" s="1" customFormat="1" ht="13.5">
      <c r="B3143" s="41"/>
      <c r="C3143" s="63"/>
      <c r="D3143" s="205" t="s">
        <v>135</v>
      </c>
      <c r="E3143" s="63"/>
      <c r="F3143" s="206" t="s">
        <v>8319</v>
      </c>
      <c r="G3143" s="63"/>
      <c r="H3143" s="63"/>
      <c r="I3143" s="163"/>
      <c r="J3143" s="63"/>
      <c r="K3143" s="63"/>
      <c r="L3143" s="61"/>
      <c r="M3143" s="207"/>
      <c r="N3143" s="42"/>
      <c r="O3143" s="42"/>
      <c r="P3143" s="42"/>
      <c r="Q3143" s="42"/>
      <c r="R3143" s="42"/>
      <c r="S3143" s="42"/>
      <c r="T3143" s="78"/>
      <c r="AT3143" s="24" t="s">
        <v>135</v>
      </c>
      <c r="AU3143" s="24" t="s">
        <v>134</v>
      </c>
    </row>
    <row r="3144" spans="2:65" s="1" customFormat="1" ht="22.5" customHeight="1">
      <c r="B3144" s="41"/>
      <c r="C3144" s="193" t="s">
        <v>1766</v>
      </c>
      <c r="D3144" s="193" t="s">
        <v>129</v>
      </c>
      <c r="E3144" s="194" t="s">
        <v>8320</v>
      </c>
      <c r="F3144" s="195" t="s">
        <v>5998</v>
      </c>
      <c r="G3144" s="196" t="s">
        <v>489</v>
      </c>
      <c r="H3144" s="197">
        <v>3</v>
      </c>
      <c r="I3144" s="198"/>
      <c r="J3144" s="199">
        <f>ROUND(I3144*H3144,2)</f>
        <v>0</v>
      </c>
      <c r="K3144" s="195" t="s">
        <v>21</v>
      </c>
      <c r="L3144" s="61"/>
      <c r="M3144" s="200" t="s">
        <v>21</v>
      </c>
      <c r="N3144" s="201" t="s">
        <v>42</v>
      </c>
      <c r="O3144" s="42"/>
      <c r="P3144" s="202">
        <f>O3144*H3144</f>
        <v>0</v>
      </c>
      <c r="Q3144" s="202">
        <v>0</v>
      </c>
      <c r="R3144" s="202">
        <f>Q3144*H3144</f>
        <v>0</v>
      </c>
      <c r="S3144" s="202">
        <v>0</v>
      </c>
      <c r="T3144" s="203">
        <f>S3144*H3144</f>
        <v>0</v>
      </c>
      <c r="AR3144" s="24" t="s">
        <v>133</v>
      </c>
      <c r="AT3144" s="24" t="s">
        <v>129</v>
      </c>
      <c r="AU3144" s="24" t="s">
        <v>134</v>
      </c>
      <c r="AY3144" s="24" t="s">
        <v>126</v>
      </c>
      <c r="BE3144" s="204">
        <f>IF(N3144="základní",J3144,0)</f>
        <v>0</v>
      </c>
      <c r="BF3144" s="204">
        <f>IF(N3144="snížená",J3144,0)</f>
        <v>0</v>
      </c>
      <c r="BG3144" s="204">
        <f>IF(N3144="zákl. přenesená",J3144,0)</f>
        <v>0</v>
      </c>
      <c r="BH3144" s="204">
        <f>IF(N3144="sníž. přenesená",J3144,0)</f>
        <v>0</v>
      </c>
      <c r="BI3144" s="204">
        <f>IF(N3144="nulová",J3144,0)</f>
        <v>0</v>
      </c>
      <c r="BJ3144" s="24" t="s">
        <v>134</v>
      </c>
      <c r="BK3144" s="204">
        <f>ROUND(I3144*H3144,2)</f>
        <v>0</v>
      </c>
      <c r="BL3144" s="24" t="s">
        <v>133</v>
      </c>
      <c r="BM3144" s="24" t="s">
        <v>4207</v>
      </c>
    </row>
    <row r="3145" spans="2:65" s="1" customFormat="1" ht="13.5">
      <c r="B3145" s="41"/>
      <c r="C3145" s="63"/>
      <c r="D3145" s="205" t="s">
        <v>135</v>
      </c>
      <c r="E3145" s="63"/>
      <c r="F3145" s="206" t="s">
        <v>8321</v>
      </c>
      <c r="G3145" s="63"/>
      <c r="H3145" s="63"/>
      <c r="I3145" s="163"/>
      <c r="J3145" s="63"/>
      <c r="K3145" s="63"/>
      <c r="L3145" s="61"/>
      <c r="M3145" s="207"/>
      <c r="N3145" s="42"/>
      <c r="O3145" s="42"/>
      <c r="P3145" s="42"/>
      <c r="Q3145" s="42"/>
      <c r="R3145" s="42"/>
      <c r="S3145" s="42"/>
      <c r="T3145" s="78"/>
      <c r="AT3145" s="24" t="s">
        <v>135</v>
      </c>
      <c r="AU3145" s="24" t="s">
        <v>134</v>
      </c>
    </row>
    <row r="3146" spans="2:65" s="1" customFormat="1" ht="22.5" customHeight="1">
      <c r="B3146" s="41"/>
      <c r="C3146" s="193" t="s">
        <v>1814</v>
      </c>
      <c r="D3146" s="193" t="s">
        <v>129</v>
      </c>
      <c r="E3146" s="194" t="s">
        <v>8322</v>
      </c>
      <c r="F3146" s="195" t="s">
        <v>5884</v>
      </c>
      <c r="G3146" s="196" t="s">
        <v>489</v>
      </c>
      <c r="H3146" s="197">
        <v>1</v>
      </c>
      <c r="I3146" s="198"/>
      <c r="J3146" s="199">
        <f>ROUND(I3146*H3146,2)</f>
        <v>0</v>
      </c>
      <c r="K3146" s="195" t="s">
        <v>21</v>
      </c>
      <c r="L3146" s="61"/>
      <c r="M3146" s="200" t="s">
        <v>21</v>
      </c>
      <c r="N3146" s="201" t="s">
        <v>42</v>
      </c>
      <c r="O3146" s="42"/>
      <c r="P3146" s="202">
        <f>O3146*H3146</f>
        <v>0</v>
      </c>
      <c r="Q3146" s="202">
        <v>0</v>
      </c>
      <c r="R3146" s="202">
        <f>Q3146*H3146</f>
        <v>0</v>
      </c>
      <c r="S3146" s="202">
        <v>0</v>
      </c>
      <c r="T3146" s="203">
        <f>S3146*H3146</f>
        <v>0</v>
      </c>
      <c r="AR3146" s="24" t="s">
        <v>133</v>
      </c>
      <c r="AT3146" s="24" t="s">
        <v>129</v>
      </c>
      <c r="AU3146" s="24" t="s">
        <v>134</v>
      </c>
      <c r="AY3146" s="24" t="s">
        <v>126</v>
      </c>
      <c r="BE3146" s="204">
        <f>IF(N3146="základní",J3146,0)</f>
        <v>0</v>
      </c>
      <c r="BF3146" s="204">
        <f>IF(N3146="snížená",J3146,0)</f>
        <v>0</v>
      </c>
      <c r="BG3146" s="204">
        <f>IF(N3146="zákl. přenesená",J3146,0)</f>
        <v>0</v>
      </c>
      <c r="BH3146" s="204">
        <f>IF(N3146="sníž. přenesená",J3146,0)</f>
        <v>0</v>
      </c>
      <c r="BI3146" s="204">
        <f>IF(N3146="nulová",J3146,0)</f>
        <v>0</v>
      </c>
      <c r="BJ3146" s="24" t="s">
        <v>134</v>
      </c>
      <c r="BK3146" s="204">
        <f>ROUND(I3146*H3146,2)</f>
        <v>0</v>
      </c>
      <c r="BL3146" s="24" t="s">
        <v>133</v>
      </c>
      <c r="BM3146" s="24" t="s">
        <v>4211</v>
      </c>
    </row>
    <row r="3147" spans="2:65" s="1" customFormat="1" ht="13.5">
      <c r="B3147" s="41"/>
      <c r="C3147" s="63"/>
      <c r="D3147" s="205" t="s">
        <v>135</v>
      </c>
      <c r="E3147" s="63"/>
      <c r="F3147" s="206" t="s">
        <v>8313</v>
      </c>
      <c r="G3147" s="63"/>
      <c r="H3147" s="63"/>
      <c r="I3147" s="163"/>
      <c r="J3147" s="63"/>
      <c r="K3147" s="63"/>
      <c r="L3147" s="61"/>
      <c r="M3147" s="207"/>
      <c r="N3147" s="42"/>
      <c r="O3147" s="42"/>
      <c r="P3147" s="42"/>
      <c r="Q3147" s="42"/>
      <c r="R3147" s="42"/>
      <c r="S3147" s="42"/>
      <c r="T3147" s="78"/>
      <c r="AT3147" s="24" t="s">
        <v>135</v>
      </c>
      <c r="AU3147" s="24" t="s">
        <v>134</v>
      </c>
    </row>
    <row r="3148" spans="2:65" s="1" customFormat="1" ht="22.5" customHeight="1">
      <c r="B3148" s="41"/>
      <c r="C3148" s="193" t="s">
        <v>1895</v>
      </c>
      <c r="D3148" s="193" t="s">
        <v>129</v>
      </c>
      <c r="E3148" s="194" t="s">
        <v>8323</v>
      </c>
      <c r="F3148" s="195" t="s">
        <v>8324</v>
      </c>
      <c r="G3148" s="196" t="s">
        <v>169</v>
      </c>
      <c r="H3148" s="197">
        <v>1</v>
      </c>
      <c r="I3148" s="198"/>
      <c r="J3148" s="199">
        <f>ROUND(I3148*H3148,2)</f>
        <v>0</v>
      </c>
      <c r="K3148" s="195" t="s">
        <v>21</v>
      </c>
      <c r="L3148" s="61"/>
      <c r="M3148" s="200" t="s">
        <v>21</v>
      </c>
      <c r="N3148" s="201" t="s">
        <v>42</v>
      </c>
      <c r="O3148" s="42"/>
      <c r="P3148" s="202">
        <f>O3148*H3148</f>
        <v>0</v>
      </c>
      <c r="Q3148" s="202">
        <v>0</v>
      </c>
      <c r="R3148" s="202">
        <f>Q3148*H3148</f>
        <v>0</v>
      </c>
      <c r="S3148" s="202">
        <v>0</v>
      </c>
      <c r="T3148" s="203">
        <f>S3148*H3148</f>
        <v>0</v>
      </c>
      <c r="AR3148" s="24" t="s">
        <v>133</v>
      </c>
      <c r="AT3148" s="24" t="s">
        <v>129</v>
      </c>
      <c r="AU3148" s="24" t="s">
        <v>134</v>
      </c>
      <c r="AY3148" s="24" t="s">
        <v>126</v>
      </c>
      <c r="BE3148" s="204">
        <f>IF(N3148="základní",J3148,0)</f>
        <v>0</v>
      </c>
      <c r="BF3148" s="204">
        <f>IF(N3148="snížená",J3148,0)</f>
        <v>0</v>
      </c>
      <c r="BG3148" s="204">
        <f>IF(N3148="zákl. přenesená",J3148,0)</f>
        <v>0</v>
      </c>
      <c r="BH3148" s="204">
        <f>IF(N3148="sníž. přenesená",J3148,0)</f>
        <v>0</v>
      </c>
      <c r="BI3148" s="204">
        <f>IF(N3148="nulová",J3148,0)</f>
        <v>0</v>
      </c>
      <c r="BJ3148" s="24" t="s">
        <v>134</v>
      </c>
      <c r="BK3148" s="204">
        <f>ROUND(I3148*H3148,2)</f>
        <v>0</v>
      </c>
      <c r="BL3148" s="24" t="s">
        <v>133</v>
      </c>
      <c r="BM3148" s="24" t="s">
        <v>4213</v>
      </c>
    </row>
    <row r="3149" spans="2:65" s="1" customFormat="1" ht="13.5">
      <c r="B3149" s="41"/>
      <c r="C3149" s="63"/>
      <c r="D3149" s="205" t="s">
        <v>135</v>
      </c>
      <c r="E3149" s="63"/>
      <c r="F3149" s="206" t="s">
        <v>8325</v>
      </c>
      <c r="G3149" s="63"/>
      <c r="H3149" s="63"/>
      <c r="I3149" s="163"/>
      <c r="J3149" s="63"/>
      <c r="K3149" s="63"/>
      <c r="L3149" s="61"/>
      <c r="M3149" s="207"/>
      <c r="N3149" s="42"/>
      <c r="O3149" s="42"/>
      <c r="P3149" s="42"/>
      <c r="Q3149" s="42"/>
      <c r="R3149" s="42"/>
      <c r="S3149" s="42"/>
      <c r="T3149" s="78"/>
      <c r="AT3149" s="24" t="s">
        <v>135</v>
      </c>
      <c r="AU3149" s="24" t="s">
        <v>134</v>
      </c>
    </row>
    <row r="3150" spans="2:65" s="1" customFormat="1" ht="22.5" customHeight="1">
      <c r="B3150" s="41"/>
      <c r="C3150" s="193" t="s">
        <v>2313</v>
      </c>
      <c r="D3150" s="193" t="s">
        <v>129</v>
      </c>
      <c r="E3150" s="194" t="s">
        <v>8326</v>
      </c>
      <c r="F3150" s="195" t="s">
        <v>5986</v>
      </c>
      <c r="G3150" s="196" t="s">
        <v>169</v>
      </c>
      <c r="H3150" s="197">
        <v>1</v>
      </c>
      <c r="I3150" s="198"/>
      <c r="J3150" s="199">
        <f>ROUND(I3150*H3150,2)</f>
        <v>0</v>
      </c>
      <c r="K3150" s="195" t="s">
        <v>21</v>
      </c>
      <c r="L3150" s="61"/>
      <c r="M3150" s="200" t="s">
        <v>21</v>
      </c>
      <c r="N3150" s="201" t="s">
        <v>42</v>
      </c>
      <c r="O3150" s="42"/>
      <c r="P3150" s="202">
        <f>O3150*H3150</f>
        <v>0</v>
      </c>
      <c r="Q3150" s="202">
        <v>0</v>
      </c>
      <c r="R3150" s="202">
        <f>Q3150*H3150</f>
        <v>0</v>
      </c>
      <c r="S3150" s="202">
        <v>0</v>
      </c>
      <c r="T3150" s="203">
        <f>S3150*H3150</f>
        <v>0</v>
      </c>
      <c r="AR3150" s="24" t="s">
        <v>133</v>
      </c>
      <c r="AT3150" s="24" t="s">
        <v>129</v>
      </c>
      <c r="AU3150" s="24" t="s">
        <v>134</v>
      </c>
      <c r="AY3150" s="24" t="s">
        <v>126</v>
      </c>
      <c r="BE3150" s="204">
        <f>IF(N3150="základní",J3150,0)</f>
        <v>0</v>
      </c>
      <c r="BF3150" s="204">
        <f>IF(N3150="snížená",J3150,0)</f>
        <v>0</v>
      </c>
      <c r="BG3150" s="204">
        <f>IF(N3150="zákl. přenesená",J3150,0)</f>
        <v>0</v>
      </c>
      <c r="BH3150" s="204">
        <f>IF(N3150="sníž. přenesená",J3150,0)</f>
        <v>0</v>
      </c>
      <c r="BI3150" s="204">
        <f>IF(N3150="nulová",J3150,0)</f>
        <v>0</v>
      </c>
      <c r="BJ3150" s="24" t="s">
        <v>134</v>
      </c>
      <c r="BK3150" s="204">
        <f>ROUND(I3150*H3150,2)</f>
        <v>0</v>
      </c>
      <c r="BL3150" s="24" t="s">
        <v>133</v>
      </c>
      <c r="BM3150" s="24" t="s">
        <v>4217</v>
      </c>
    </row>
    <row r="3151" spans="2:65" s="1" customFormat="1" ht="13.5">
      <c r="B3151" s="41"/>
      <c r="C3151" s="63"/>
      <c r="D3151" s="205" t="s">
        <v>135</v>
      </c>
      <c r="E3151" s="63"/>
      <c r="F3151" s="206" t="s">
        <v>8327</v>
      </c>
      <c r="G3151" s="63"/>
      <c r="H3151" s="63"/>
      <c r="I3151" s="163"/>
      <c r="J3151" s="63"/>
      <c r="K3151" s="63"/>
      <c r="L3151" s="61"/>
      <c r="M3151" s="207"/>
      <c r="N3151" s="42"/>
      <c r="O3151" s="42"/>
      <c r="P3151" s="42"/>
      <c r="Q3151" s="42"/>
      <c r="R3151" s="42"/>
      <c r="S3151" s="42"/>
      <c r="T3151" s="78"/>
      <c r="AT3151" s="24" t="s">
        <v>135</v>
      </c>
      <c r="AU3151" s="24" t="s">
        <v>134</v>
      </c>
    </row>
    <row r="3152" spans="2:65" s="1" customFormat="1" ht="22.5" customHeight="1">
      <c r="B3152" s="41"/>
      <c r="C3152" s="193" t="s">
        <v>4219</v>
      </c>
      <c r="D3152" s="193" t="s">
        <v>129</v>
      </c>
      <c r="E3152" s="194" t="s">
        <v>8328</v>
      </c>
      <c r="F3152" s="195" t="s">
        <v>8329</v>
      </c>
      <c r="G3152" s="196" t="s">
        <v>489</v>
      </c>
      <c r="H3152" s="197">
        <v>2</v>
      </c>
      <c r="I3152" s="198"/>
      <c r="J3152" s="199">
        <f>ROUND(I3152*H3152,2)</f>
        <v>0</v>
      </c>
      <c r="K3152" s="195" t="s">
        <v>21</v>
      </c>
      <c r="L3152" s="61"/>
      <c r="M3152" s="200" t="s">
        <v>21</v>
      </c>
      <c r="N3152" s="201" t="s">
        <v>42</v>
      </c>
      <c r="O3152" s="42"/>
      <c r="P3152" s="202">
        <f>O3152*H3152</f>
        <v>0</v>
      </c>
      <c r="Q3152" s="202">
        <v>0</v>
      </c>
      <c r="R3152" s="202">
        <f>Q3152*H3152</f>
        <v>0</v>
      </c>
      <c r="S3152" s="202">
        <v>0</v>
      </c>
      <c r="T3152" s="203">
        <f>S3152*H3152</f>
        <v>0</v>
      </c>
      <c r="AR3152" s="24" t="s">
        <v>133</v>
      </c>
      <c r="AT3152" s="24" t="s">
        <v>129</v>
      </c>
      <c r="AU3152" s="24" t="s">
        <v>134</v>
      </c>
      <c r="AY3152" s="24" t="s">
        <v>126</v>
      </c>
      <c r="BE3152" s="204">
        <f>IF(N3152="základní",J3152,0)</f>
        <v>0</v>
      </c>
      <c r="BF3152" s="204">
        <f>IF(N3152="snížená",J3152,0)</f>
        <v>0</v>
      </c>
      <c r="BG3152" s="204">
        <f>IF(N3152="zákl. přenesená",J3152,0)</f>
        <v>0</v>
      </c>
      <c r="BH3152" s="204">
        <f>IF(N3152="sníž. přenesená",J3152,0)</f>
        <v>0</v>
      </c>
      <c r="BI3152" s="204">
        <f>IF(N3152="nulová",J3152,0)</f>
        <v>0</v>
      </c>
      <c r="BJ3152" s="24" t="s">
        <v>134</v>
      </c>
      <c r="BK3152" s="204">
        <f>ROUND(I3152*H3152,2)</f>
        <v>0</v>
      </c>
      <c r="BL3152" s="24" t="s">
        <v>133</v>
      </c>
      <c r="BM3152" s="24" t="s">
        <v>4222</v>
      </c>
    </row>
    <row r="3153" spans="2:65" s="1" customFormat="1" ht="13.5">
      <c r="B3153" s="41"/>
      <c r="C3153" s="63"/>
      <c r="D3153" s="205" t="s">
        <v>135</v>
      </c>
      <c r="E3153" s="63"/>
      <c r="F3153" s="206" t="s">
        <v>8330</v>
      </c>
      <c r="G3153" s="63"/>
      <c r="H3153" s="63"/>
      <c r="I3153" s="163"/>
      <c r="J3153" s="63"/>
      <c r="K3153" s="63"/>
      <c r="L3153" s="61"/>
      <c r="M3153" s="207"/>
      <c r="N3153" s="42"/>
      <c r="O3153" s="42"/>
      <c r="P3153" s="42"/>
      <c r="Q3153" s="42"/>
      <c r="R3153" s="42"/>
      <c r="S3153" s="42"/>
      <c r="T3153" s="78"/>
      <c r="AT3153" s="24" t="s">
        <v>135</v>
      </c>
      <c r="AU3153" s="24" t="s">
        <v>134</v>
      </c>
    </row>
    <row r="3154" spans="2:65" s="1" customFormat="1" ht="22.5" customHeight="1">
      <c r="B3154" s="41"/>
      <c r="C3154" s="193" t="s">
        <v>2316</v>
      </c>
      <c r="D3154" s="193" t="s">
        <v>129</v>
      </c>
      <c r="E3154" s="194" t="s">
        <v>8331</v>
      </c>
      <c r="F3154" s="195" t="s">
        <v>5947</v>
      </c>
      <c r="G3154" s="196" t="s">
        <v>489</v>
      </c>
      <c r="H3154" s="197">
        <v>2</v>
      </c>
      <c r="I3154" s="198"/>
      <c r="J3154" s="199">
        <f>ROUND(I3154*H3154,2)</f>
        <v>0</v>
      </c>
      <c r="K3154" s="195" t="s">
        <v>21</v>
      </c>
      <c r="L3154" s="61"/>
      <c r="M3154" s="200" t="s">
        <v>21</v>
      </c>
      <c r="N3154" s="201" t="s">
        <v>42</v>
      </c>
      <c r="O3154" s="42"/>
      <c r="P3154" s="202">
        <f>O3154*H3154</f>
        <v>0</v>
      </c>
      <c r="Q3154" s="202">
        <v>0</v>
      </c>
      <c r="R3154" s="202">
        <f>Q3154*H3154</f>
        <v>0</v>
      </c>
      <c r="S3154" s="202">
        <v>0</v>
      </c>
      <c r="T3154" s="203">
        <f>S3154*H3154</f>
        <v>0</v>
      </c>
      <c r="AR3154" s="24" t="s">
        <v>133</v>
      </c>
      <c r="AT3154" s="24" t="s">
        <v>129</v>
      </c>
      <c r="AU3154" s="24" t="s">
        <v>134</v>
      </c>
      <c r="AY3154" s="24" t="s">
        <v>126</v>
      </c>
      <c r="BE3154" s="204">
        <f>IF(N3154="základní",J3154,0)</f>
        <v>0</v>
      </c>
      <c r="BF3154" s="204">
        <f>IF(N3154="snížená",J3154,0)</f>
        <v>0</v>
      </c>
      <c r="BG3154" s="204">
        <f>IF(N3154="zákl. přenesená",J3154,0)</f>
        <v>0</v>
      </c>
      <c r="BH3154" s="204">
        <f>IF(N3154="sníž. přenesená",J3154,0)</f>
        <v>0</v>
      </c>
      <c r="BI3154" s="204">
        <f>IF(N3154="nulová",J3154,0)</f>
        <v>0</v>
      </c>
      <c r="BJ3154" s="24" t="s">
        <v>134</v>
      </c>
      <c r="BK3154" s="204">
        <f>ROUND(I3154*H3154,2)</f>
        <v>0</v>
      </c>
      <c r="BL3154" s="24" t="s">
        <v>133</v>
      </c>
      <c r="BM3154" s="24" t="s">
        <v>4226</v>
      </c>
    </row>
    <row r="3155" spans="2:65" s="1" customFormat="1" ht="13.5">
      <c r="B3155" s="41"/>
      <c r="C3155" s="63"/>
      <c r="D3155" s="205" t="s">
        <v>135</v>
      </c>
      <c r="E3155" s="63"/>
      <c r="F3155" s="206" t="s">
        <v>8306</v>
      </c>
      <c r="G3155" s="63"/>
      <c r="H3155" s="63"/>
      <c r="I3155" s="163"/>
      <c r="J3155" s="63"/>
      <c r="K3155" s="63"/>
      <c r="L3155" s="61"/>
      <c r="M3155" s="207"/>
      <c r="N3155" s="42"/>
      <c r="O3155" s="42"/>
      <c r="P3155" s="42"/>
      <c r="Q3155" s="42"/>
      <c r="R3155" s="42"/>
      <c r="S3155" s="42"/>
      <c r="T3155" s="78"/>
      <c r="AT3155" s="24" t="s">
        <v>135</v>
      </c>
      <c r="AU3155" s="24" t="s">
        <v>134</v>
      </c>
    </row>
    <row r="3156" spans="2:65" s="1" customFormat="1" ht="22.5" customHeight="1">
      <c r="B3156" s="41"/>
      <c r="C3156" s="193" t="s">
        <v>4228</v>
      </c>
      <c r="D3156" s="193" t="s">
        <v>129</v>
      </c>
      <c r="E3156" s="194" t="s">
        <v>8332</v>
      </c>
      <c r="F3156" s="195" t="s">
        <v>8324</v>
      </c>
      <c r="G3156" s="196" t="s">
        <v>169</v>
      </c>
      <c r="H3156" s="197">
        <v>2</v>
      </c>
      <c r="I3156" s="198"/>
      <c r="J3156" s="199">
        <f>ROUND(I3156*H3156,2)</f>
        <v>0</v>
      </c>
      <c r="K3156" s="195" t="s">
        <v>21</v>
      </c>
      <c r="L3156" s="61"/>
      <c r="M3156" s="200" t="s">
        <v>21</v>
      </c>
      <c r="N3156" s="201" t="s">
        <v>42</v>
      </c>
      <c r="O3156" s="42"/>
      <c r="P3156" s="202">
        <f>O3156*H3156</f>
        <v>0</v>
      </c>
      <c r="Q3156" s="202">
        <v>0</v>
      </c>
      <c r="R3156" s="202">
        <f>Q3156*H3156</f>
        <v>0</v>
      </c>
      <c r="S3156" s="202">
        <v>0</v>
      </c>
      <c r="T3156" s="203">
        <f>S3156*H3156</f>
        <v>0</v>
      </c>
      <c r="AR3156" s="24" t="s">
        <v>133</v>
      </c>
      <c r="AT3156" s="24" t="s">
        <v>129</v>
      </c>
      <c r="AU3156" s="24" t="s">
        <v>134</v>
      </c>
      <c r="AY3156" s="24" t="s">
        <v>126</v>
      </c>
      <c r="BE3156" s="204">
        <f>IF(N3156="základní",J3156,0)</f>
        <v>0</v>
      </c>
      <c r="BF3156" s="204">
        <f>IF(N3156="snížená",J3156,0)</f>
        <v>0</v>
      </c>
      <c r="BG3156" s="204">
        <f>IF(N3156="zákl. přenesená",J3156,0)</f>
        <v>0</v>
      </c>
      <c r="BH3156" s="204">
        <f>IF(N3156="sníž. přenesená",J3156,0)</f>
        <v>0</v>
      </c>
      <c r="BI3156" s="204">
        <f>IF(N3156="nulová",J3156,0)</f>
        <v>0</v>
      </c>
      <c r="BJ3156" s="24" t="s">
        <v>134</v>
      </c>
      <c r="BK3156" s="204">
        <f>ROUND(I3156*H3156,2)</f>
        <v>0</v>
      </c>
      <c r="BL3156" s="24" t="s">
        <v>133</v>
      </c>
      <c r="BM3156" s="24" t="s">
        <v>4229</v>
      </c>
    </row>
    <row r="3157" spans="2:65" s="1" customFormat="1" ht="13.5">
      <c r="B3157" s="41"/>
      <c r="C3157" s="63"/>
      <c r="D3157" s="205" t="s">
        <v>135</v>
      </c>
      <c r="E3157" s="63"/>
      <c r="F3157" s="206" t="s">
        <v>8325</v>
      </c>
      <c r="G3157" s="63"/>
      <c r="H3157" s="63"/>
      <c r="I3157" s="163"/>
      <c r="J3157" s="63"/>
      <c r="K3157" s="63"/>
      <c r="L3157" s="61"/>
      <c r="M3157" s="207"/>
      <c r="N3157" s="42"/>
      <c r="O3157" s="42"/>
      <c r="P3157" s="42"/>
      <c r="Q3157" s="42"/>
      <c r="R3157" s="42"/>
      <c r="S3157" s="42"/>
      <c r="T3157" s="78"/>
      <c r="AT3157" s="24" t="s">
        <v>135</v>
      </c>
      <c r="AU3157" s="24" t="s">
        <v>134</v>
      </c>
    </row>
    <row r="3158" spans="2:65" s="1" customFormat="1" ht="22.5" customHeight="1">
      <c r="B3158" s="41"/>
      <c r="C3158" s="193" t="s">
        <v>2320</v>
      </c>
      <c r="D3158" s="193" t="s">
        <v>129</v>
      </c>
      <c r="E3158" s="194" t="s">
        <v>8333</v>
      </c>
      <c r="F3158" s="195" t="s">
        <v>5884</v>
      </c>
      <c r="G3158" s="196" t="s">
        <v>489</v>
      </c>
      <c r="H3158" s="197">
        <v>2</v>
      </c>
      <c r="I3158" s="198"/>
      <c r="J3158" s="199">
        <f>ROUND(I3158*H3158,2)</f>
        <v>0</v>
      </c>
      <c r="K3158" s="195" t="s">
        <v>21</v>
      </c>
      <c r="L3158" s="61"/>
      <c r="M3158" s="200" t="s">
        <v>21</v>
      </c>
      <c r="N3158" s="201" t="s">
        <v>42</v>
      </c>
      <c r="O3158" s="42"/>
      <c r="P3158" s="202">
        <f>O3158*H3158</f>
        <v>0</v>
      </c>
      <c r="Q3158" s="202">
        <v>0</v>
      </c>
      <c r="R3158" s="202">
        <f>Q3158*H3158</f>
        <v>0</v>
      </c>
      <c r="S3158" s="202">
        <v>0</v>
      </c>
      <c r="T3158" s="203">
        <f>S3158*H3158</f>
        <v>0</v>
      </c>
      <c r="AR3158" s="24" t="s">
        <v>133</v>
      </c>
      <c r="AT3158" s="24" t="s">
        <v>129</v>
      </c>
      <c r="AU3158" s="24" t="s">
        <v>134</v>
      </c>
      <c r="AY3158" s="24" t="s">
        <v>126</v>
      </c>
      <c r="BE3158" s="204">
        <f>IF(N3158="základní",J3158,0)</f>
        <v>0</v>
      </c>
      <c r="BF3158" s="204">
        <f>IF(N3158="snížená",J3158,0)</f>
        <v>0</v>
      </c>
      <c r="BG3158" s="204">
        <f>IF(N3158="zákl. přenesená",J3158,0)</f>
        <v>0</v>
      </c>
      <c r="BH3158" s="204">
        <f>IF(N3158="sníž. přenesená",J3158,0)</f>
        <v>0</v>
      </c>
      <c r="BI3158" s="204">
        <f>IF(N3158="nulová",J3158,0)</f>
        <v>0</v>
      </c>
      <c r="BJ3158" s="24" t="s">
        <v>134</v>
      </c>
      <c r="BK3158" s="204">
        <f>ROUND(I3158*H3158,2)</f>
        <v>0</v>
      </c>
      <c r="BL3158" s="24" t="s">
        <v>133</v>
      </c>
      <c r="BM3158" s="24" t="s">
        <v>4233</v>
      </c>
    </row>
    <row r="3159" spans="2:65" s="1" customFormat="1" ht="13.5">
      <c r="B3159" s="41"/>
      <c r="C3159" s="63"/>
      <c r="D3159" s="205" t="s">
        <v>135</v>
      </c>
      <c r="E3159" s="63"/>
      <c r="F3159" s="206" t="s">
        <v>8313</v>
      </c>
      <c r="G3159" s="63"/>
      <c r="H3159" s="63"/>
      <c r="I3159" s="163"/>
      <c r="J3159" s="63"/>
      <c r="K3159" s="63"/>
      <c r="L3159" s="61"/>
      <c r="M3159" s="207"/>
      <c r="N3159" s="42"/>
      <c r="O3159" s="42"/>
      <c r="P3159" s="42"/>
      <c r="Q3159" s="42"/>
      <c r="R3159" s="42"/>
      <c r="S3159" s="42"/>
      <c r="T3159" s="78"/>
      <c r="AT3159" s="24" t="s">
        <v>135</v>
      </c>
      <c r="AU3159" s="24" t="s">
        <v>134</v>
      </c>
    </row>
    <row r="3160" spans="2:65" s="1" customFormat="1" ht="22.5" customHeight="1">
      <c r="B3160" s="41"/>
      <c r="C3160" s="193" t="s">
        <v>4235</v>
      </c>
      <c r="D3160" s="193" t="s">
        <v>129</v>
      </c>
      <c r="E3160" s="194" t="s">
        <v>8334</v>
      </c>
      <c r="F3160" s="195" t="s">
        <v>8335</v>
      </c>
      <c r="G3160" s="196" t="s">
        <v>489</v>
      </c>
      <c r="H3160" s="197">
        <v>1</v>
      </c>
      <c r="I3160" s="198"/>
      <c r="J3160" s="199">
        <f>ROUND(I3160*H3160,2)</f>
        <v>0</v>
      </c>
      <c r="K3160" s="195" t="s">
        <v>21</v>
      </c>
      <c r="L3160" s="61"/>
      <c r="M3160" s="200" t="s">
        <v>21</v>
      </c>
      <c r="N3160" s="201" t="s">
        <v>42</v>
      </c>
      <c r="O3160" s="42"/>
      <c r="P3160" s="202">
        <f>O3160*H3160</f>
        <v>0</v>
      </c>
      <c r="Q3160" s="202">
        <v>0</v>
      </c>
      <c r="R3160" s="202">
        <f>Q3160*H3160</f>
        <v>0</v>
      </c>
      <c r="S3160" s="202">
        <v>0</v>
      </c>
      <c r="T3160" s="203">
        <f>S3160*H3160</f>
        <v>0</v>
      </c>
      <c r="AR3160" s="24" t="s">
        <v>133</v>
      </c>
      <c r="AT3160" s="24" t="s">
        <v>129</v>
      </c>
      <c r="AU3160" s="24" t="s">
        <v>134</v>
      </c>
      <c r="AY3160" s="24" t="s">
        <v>126</v>
      </c>
      <c r="BE3160" s="204">
        <f>IF(N3160="základní",J3160,0)</f>
        <v>0</v>
      </c>
      <c r="BF3160" s="204">
        <f>IF(N3160="snížená",J3160,0)</f>
        <v>0</v>
      </c>
      <c r="BG3160" s="204">
        <f>IF(N3160="zákl. přenesená",J3160,0)</f>
        <v>0</v>
      </c>
      <c r="BH3160" s="204">
        <f>IF(N3160="sníž. přenesená",J3160,0)</f>
        <v>0</v>
      </c>
      <c r="BI3160" s="204">
        <f>IF(N3160="nulová",J3160,0)</f>
        <v>0</v>
      </c>
      <c r="BJ3160" s="24" t="s">
        <v>134</v>
      </c>
      <c r="BK3160" s="204">
        <f>ROUND(I3160*H3160,2)</f>
        <v>0</v>
      </c>
      <c r="BL3160" s="24" t="s">
        <v>133</v>
      </c>
      <c r="BM3160" s="24" t="s">
        <v>4236</v>
      </c>
    </row>
    <row r="3161" spans="2:65" s="1" customFormat="1" ht="13.5">
      <c r="B3161" s="41"/>
      <c r="C3161" s="63"/>
      <c r="D3161" s="205" t="s">
        <v>135</v>
      </c>
      <c r="E3161" s="63"/>
      <c r="F3161" s="206" t="s">
        <v>8336</v>
      </c>
      <c r="G3161" s="63"/>
      <c r="H3161" s="63"/>
      <c r="I3161" s="163"/>
      <c r="J3161" s="63"/>
      <c r="K3161" s="63"/>
      <c r="L3161" s="61"/>
      <c r="M3161" s="207"/>
      <c r="N3161" s="42"/>
      <c r="O3161" s="42"/>
      <c r="P3161" s="42"/>
      <c r="Q3161" s="42"/>
      <c r="R3161" s="42"/>
      <c r="S3161" s="42"/>
      <c r="T3161" s="78"/>
      <c r="AT3161" s="24" t="s">
        <v>135</v>
      </c>
      <c r="AU3161" s="24" t="s">
        <v>134</v>
      </c>
    </row>
    <row r="3162" spans="2:65" s="1" customFormat="1" ht="22.5" customHeight="1">
      <c r="B3162" s="41"/>
      <c r="C3162" s="193" t="s">
        <v>2323</v>
      </c>
      <c r="D3162" s="193" t="s">
        <v>129</v>
      </c>
      <c r="E3162" s="194" t="s">
        <v>8337</v>
      </c>
      <c r="F3162" s="195" t="s">
        <v>8338</v>
      </c>
      <c r="G3162" s="196" t="s">
        <v>489</v>
      </c>
      <c r="H3162" s="197">
        <v>1</v>
      </c>
      <c r="I3162" s="198"/>
      <c r="J3162" s="199">
        <f>ROUND(I3162*H3162,2)</f>
        <v>0</v>
      </c>
      <c r="K3162" s="195" t="s">
        <v>21</v>
      </c>
      <c r="L3162" s="61"/>
      <c r="M3162" s="200" t="s">
        <v>21</v>
      </c>
      <c r="N3162" s="201" t="s">
        <v>42</v>
      </c>
      <c r="O3162" s="42"/>
      <c r="P3162" s="202">
        <f>O3162*H3162</f>
        <v>0</v>
      </c>
      <c r="Q3162" s="202">
        <v>0</v>
      </c>
      <c r="R3162" s="202">
        <f>Q3162*H3162</f>
        <v>0</v>
      </c>
      <c r="S3162" s="202">
        <v>0</v>
      </c>
      <c r="T3162" s="203">
        <f>S3162*H3162</f>
        <v>0</v>
      </c>
      <c r="AR3162" s="24" t="s">
        <v>133</v>
      </c>
      <c r="AT3162" s="24" t="s">
        <v>129</v>
      </c>
      <c r="AU3162" s="24" t="s">
        <v>134</v>
      </c>
      <c r="AY3162" s="24" t="s">
        <v>126</v>
      </c>
      <c r="BE3162" s="204">
        <f>IF(N3162="základní",J3162,0)</f>
        <v>0</v>
      </c>
      <c r="BF3162" s="204">
        <f>IF(N3162="snížená",J3162,0)</f>
        <v>0</v>
      </c>
      <c r="BG3162" s="204">
        <f>IF(N3162="zákl. přenesená",J3162,0)</f>
        <v>0</v>
      </c>
      <c r="BH3162" s="204">
        <f>IF(N3162="sníž. přenesená",J3162,0)</f>
        <v>0</v>
      </c>
      <c r="BI3162" s="204">
        <f>IF(N3162="nulová",J3162,0)</f>
        <v>0</v>
      </c>
      <c r="BJ3162" s="24" t="s">
        <v>134</v>
      </c>
      <c r="BK3162" s="204">
        <f>ROUND(I3162*H3162,2)</f>
        <v>0</v>
      </c>
      <c r="BL3162" s="24" t="s">
        <v>133</v>
      </c>
      <c r="BM3162" s="24" t="s">
        <v>4239</v>
      </c>
    </row>
    <row r="3163" spans="2:65" s="1" customFormat="1" ht="13.5">
      <c r="B3163" s="41"/>
      <c r="C3163" s="63"/>
      <c r="D3163" s="205" t="s">
        <v>135</v>
      </c>
      <c r="E3163" s="63"/>
      <c r="F3163" s="206" t="s">
        <v>8339</v>
      </c>
      <c r="G3163" s="63"/>
      <c r="H3163" s="63"/>
      <c r="I3163" s="163"/>
      <c r="J3163" s="63"/>
      <c r="K3163" s="63"/>
      <c r="L3163" s="61"/>
      <c r="M3163" s="207"/>
      <c r="N3163" s="42"/>
      <c r="O3163" s="42"/>
      <c r="P3163" s="42"/>
      <c r="Q3163" s="42"/>
      <c r="R3163" s="42"/>
      <c r="S3163" s="42"/>
      <c r="T3163" s="78"/>
      <c r="AT3163" s="24" t="s">
        <v>135</v>
      </c>
      <c r="AU3163" s="24" t="s">
        <v>134</v>
      </c>
    </row>
    <row r="3164" spans="2:65" s="1" customFormat="1" ht="22.5" customHeight="1">
      <c r="B3164" s="41"/>
      <c r="C3164" s="193" t="s">
        <v>1971</v>
      </c>
      <c r="D3164" s="193" t="s">
        <v>129</v>
      </c>
      <c r="E3164" s="194" t="s">
        <v>6089</v>
      </c>
      <c r="F3164" s="195" t="s">
        <v>5884</v>
      </c>
      <c r="G3164" s="196" t="s">
        <v>489</v>
      </c>
      <c r="H3164" s="197">
        <v>1</v>
      </c>
      <c r="I3164" s="198"/>
      <c r="J3164" s="199">
        <f>ROUND(I3164*H3164,2)</f>
        <v>0</v>
      </c>
      <c r="K3164" s="195" t="s">
        <v>21</v>
      </c>
      <c r="L3164" s="61"/>
      <c r="M3164" s="200" t="s">
        <v>21</v>
      </c>
      <c r="N3164" s="201" t="s">
        <v>42</v>
      </c>
      <c r="O3164" s="42"/>
      <c r="P3164" s="202">
        <f>O3164*H3164</f>
        <v>0</v>
      </c>
      <c r="Q3164" s="202">
        <v>0</v>
      </c>
      <c r="R3164" s="202">
        <f>Q3164*H3164</f>
        <v>0</v>
      </c>
      <c r="S3164" s="202">
        <v>0</v>
      </c>
      <c r="T3164" s="203">
        <f>S3164*H3164</f>
        <v>0</v>
      </c>
      <c r="AR3164" s="24" t="s">
        <v>133</v>
      </c>
      <c r="AT3164" s="24" t="s">
        <v>129</v>
      </c>
      <c r="AU3164" s="24" t="s">
        <v>134</v>
      </c>
      <c r="AY3164" s="24" t="s">
        <v>126</v>
      </c>
      <c r="BE3164" s="204">
        <f>IF(N3164="základní",J3164,0)</f>
        <v>0</v>
      </c>
      <c r="BF3164" s="204">
        <f>IF(N3164="snížená",J3164,0)</f>
        <v>0</v>
      </c>
      <c r="BG3164" s="204">
        <f>IF(N3164="zákl. přenesená",J3164,0)</f>
        <v>0</v>
      </c>
      <c r="BH3164" s="204">
        <f>IF(N3164="sníž. přenesená",J3164,0)</f>
        <v>0</v>
      </c>
      <c r="BI3164" s="204">
        <f>IF(N3164="nulová",J3164,0)</f>
        <v>0</v>
      </c>
      <c r="BJ3164" s="24" t="s">
        <v>134</v>
      </c>
      <c r="BK3164" s="204">
        <f>ROUND(I3164*H3164,2)</f>
        <v>0</v>
      </c>
      <c r="BL3164" s="24" t="s">
        <v>133</v>
      </c>
      <c r="BM3164" s="24" t="s">
        <v>4243</v>
      </c>
    </row>
    <row r="3165" spans="2:65" s="1" customFormat="1" ht="13.5">
      <c r="B3165" s="41"/>
      <c r="C3165" s="63"/>
      <c r="D3165" s="205" t="s">
        <v>135</v>
      </c>
      <c r="E3165" s="63"/>
      <c r="F3165" s="206" t="s">
        <v>8313</v>
      </c>
      <c r="G3165" s="63"/>
      <c r="H3165" s="63"/>
      <c r="I3165" s="163"/>
      <c r="J3165" s="63"/>
      <c r="K3165" s="63"/>
      <c r="L3165" s="61"/>
      <c r="M3165" s="207"/>
      <c r="N3165" s="42"/>
      <c r="O3165" s="42"/>
      <c r="P3165" s="42"/>
      <c r="Q3165" s="42"/>
      <c r="R3165" s="42"/>
      <c r="S3165" s="42"/>
      <c r="T3165" s="78"/>
      <c r="AT3165" s="24" t="s">
        <v>135</v>
      </c>
      <c r="AU3165" s="24" t="s">
        <v>134</v>
      </c>
    </row>
    <row r="3166" spans="2:65" s="1" customFormat="1" ht="31.5" customHeight="1">
      <c r="B3166" s="41"/>
      <c r="C3166" s="193" t="s">
        <v>1987</v>
      </c>
      <c r="D3166" s="193" t="s">
        <v>129</v>
      </c>
      <c r="E3166" s="194" t="s">
        <v>8340</v>
      </c>
      <c r="F3166" s="195" t="s">
        <v>8341</v>
      </c>
      <c r="G3166" s="196" t="s">
        <v>489</v>
      </c>
      <c r="H3166" s="197">
        <v>1</v>
      </c>
      <c r="I3166" s="198"/>
      <c r="J3166" s="199">
        <f>ROUND(I3166*H3166,2)</f>
        <v>0</v>
      </c>
      <c r="K3166" s="195" t="s">
        <v>21</v>
      </c>
      <c r="L3166" s="61"/>
      <c r="M3166" s="200" t="s">
        <v>21</v>
      </c>
      <c r="N3166" s="201" t="s">
        <v>42</v>
      </c>
      <c r="O3166" s="42"/>
      <c r="P3166" s="202">
        <f>O3166*H3166</f>
        <v>0</v>
      </c>
      <c r="Q3166" s="202">
        <v>0</v>
      </c>
      <c r="R3166" s="202">
        <f>Q3166*H3166</f>
        <v>0</v>
      </c>
      <c r="S3166" s="202">
        <v>0</v>
      </c>
      <c r="T3166" s="203">
        <f>S3166*H3166</f>
        <v>0</v>
      </c>
      <c r="AR3166" s="24" t="s">
        <v>133</v>
      </c>
      <c r="AT3166" s="24" t="s">
        <v>129</v>
      </c>
      <c r="AU3166" s="24" t="s">
        <v>134</v>
      </c>
      <c r="AY3166" s="24" t="s">
        <v>126</v>
      </c>
      <c r="BE3166" s="204">
        <f>IF(N3166="základní",J3166,0)</f>
        <v>0</v>
      </c>
      <c r="BF3166" s="204">
        <f>IF(N3166="snížená",J3166,0)</f>
        <v>0</v>
      </c>
      <c r="BG3166" s="204">
        <f>IF(N3166="zákl. přenesená",J3166,0)</f>
        <v>0</v>
      </c>
      <c r="BH3166" s="204">
        <f>IF(N3166="sníž. přenesená",J3166,0)</f>
        <v>0</v>
      </c>
      <c r="BI3166" s="204">
        <f>IF(N3166="nulová",J3166,0)</f>
        <v>0</v>
      </c>
      <c r="BJ3166" s="24" t="s">
        <v>134</v>
      </c>
      <c r="BK3166" s="204">
        <f>ROUND(I3166*H3166,2)</f>
        <v>0</v>
      </c>
      <c r="BL3166" s="24" t="s">
        <v>133</v>
      </c>
      <c r="BM3166" s="24" t="s">
        <v>4252</v>
      </c>
    </row>
    <row r="3167" spans="2:65" s="1" customFormat="1" ht="27">
      <c r="B3167" s="41"/>
      <c r="C3167" s="63"/>
      <c r="D3167" s="205" t="s">
        <v>135</v>
      </c>
      <c r="E3167" s="63"/>
      <c r="F3167" s="206" t="s">
        <v>8342</v>
      </c>
      <c r="G3167" s="63"/>
      <c r="H3167" s="63"/>
      <c r="I3167" s="163"/>
      <c r="J3167" s="63"/>
      <c r="K3167" s="63"/>
      <c r="L3167" s="61"/>
      <c r="M3167" s="207"/>
      <c r="N3167" s="42"/>
      <c r="O3167" s="42"/>
      <c r="P3167" s="42"/>
      <c r="Q3167" s="42"/>
      <c r="R3167" s="42"/>
      <c r="S3167" s="42"/>
      <c r="T3167" s="78"/>
      <c r="AT3167" s="24" t="s">
        <v>135</v>
      </c>
      <c r="AU3167" s="24" t="s">
        <v>134</v>
      </c>
    </row>
    <row r="3168" spans="2:65" s="1" customFormat="1" ht="22.5" customHeight="1">
      <c r="B3168" s="41"/>
      <c r="C3168" s="193" t="s">
        <v>4256</v>
      </c>
      <c r="D3168" s="193" t="s">
        <v>129</v>
      </c>
      <c r="E3168" s="194" t="s">
        <v>8343</v>
      </c>
      <c r="F3168" s="195" t="s">
        <v>8344</v>
      </c>
      <c r="G3168" s="196" t="s">
        <v>489</v>
      </c>
      <c r="H3168" s="197">
        <v>3</v>
      </c>
      <c r="I3168" s="198"/>
      <c r="J3168" s="199">
        <f>ROUND(I3168*H3168,2)</f>
        <v>0</v>
      </c>
      <c r="K3168" s="195" t="s">
        <v>21</v>
      </c>
      <c r="L3168" s="61"/>
      <c r="M3168" s="200" t="s">
        <v>21</v>
      </c>
      <c r="N3168" s="201" t="s">
        <v>42</v>
      </c>
      <c r="O3168" s="42"/>
      <c r="P3168" s="202">
        <f>O3168*H3168</f>
        <v>0</v>
      </c>
      <c r="Q3168" s="202">
        <v>0</v>
      </c>
      <c r="R3168" s="202">
        <f>Q3168*H3168</f>
        <v>0</v>
      </c>
      <c r="S3168" s="202">
        <v>0</v>
      </c>
      <c r="T3168" s="203">
        <f>S3168*H3168</f>
        <v>0</v>
      </c>
      <c r="AR3168" s="24" t="s">
        <v>133</v>
      </c>
      <c r="AT3168" s="24" t="s">
        <v>129</v>
      </c>
      <c r="AU3168" s="24" t="s">
        <v>134</v>
      </c>
      <c r="AY3168" s="24" t="s">
        <v>126</v>
      </c>
      <c r="BE3168" s="204">
        <f>IF(N3168="základní",J3168,0)</f>
        <v>0</v>
      </c>
      <c r="BF3168" s="204">
        <f>IF(N3168="snížená",J3168,0)</f>
        <v>0</v>
      </c>
      <c r="BG3168" s="204">
        <f>IF(N3168="zákl. přenesená",J3168,0)</f>
        <v>0</v>
      </c>
      <c r="BH3168" s="204">
        <f>IF(N3168="sníž. přenesená",J3168,0)</f>
        <v>0</v>
      </c>
      <c r="BI3168" s="204">
        <f>IF(N3168="nulová",J3168,0)</f>
        <v>0</v>
      </c>
      <c r="BJ3168" s="24" t="s">
        <v>134</v>
      </c>
      <c r="BK3168" s="204">
        <f>ROUND(I3168*H3168,2)</f>
        <v>0</v>
      </c>
      <c r="BL3168" s="24" t="s">
        <v>133</v>
      </c>
      <c r="BM3168" s="24" t="s">
        <v>4259</v>
      </c>
    </row>
    <row r="3169" spans="2:65" s="1" customFormat="1" ht="13.5">
      <c r="B3169" s="41"/>
      <c r="C3169" s="63"/>
      <c r="D3169" s="205" t="s">
        <v>135</v>
      </c>
      <c r="E3169" s="63"/>
      <c r="F3169" s="206" t="s">
        <v>8345</v>
      </c>
      <c r="G3169" s="63"/>
      <c r="H3169" s="63"/>
      <c r="I3169" s="163"/>
      <c r="J3169" s="63"/>
      <c r="K3169" s="63"/>
      <c r="L3169" s="61"/>
      <c r="M3169" s="207"/>
      <c r="N3169" s="42"/>
      <c r="O3169" s="42"/>
      <c r="P3169" s="42"/>
      <c r="Q3169" s="42"/>
      <c r="R3169" s="42"/>
      <c r="S3169" s="42"/>
      <c r="T3169" s="78"/>
      <c r="AT3169" s="24" t="s">
        <v>135</v>
      </c>
      <c r="AU3169" s="24" t="s">
        <v>134</v>
      </c>
    </row>
    <row r="3170" spans="2:65" s="1" customFormat="1" ht="22.5" customHeight="1">
      <c r="B3170" s="41"/>
      <c r="C3170" s="193" t="s">
        <v>2329</v>
      </c>
      <c r="D3170" s="193" t="s">
        <v>129</v>
      </c>
      <c r="E3170" s="194" t="s">
        <v>8346</v>
      </c>
      <c r="F3170" s="195" t="s">
        <v>8347</v>
      </c>
      <c r="G3170" s="196" t="s">
        <v>489</v>
      </c>
      <c r="H3170" s="197">
        <v>1</v>
      </c>
      <c r="I3170" s="198"/>
      <c r="J3170" s="199">
        <f>ROUND(I3170*H3170,2)</f>
        <v>0</v>
      </c>
      <c r="K3170" s="195" t="s">
        <v>21</v>
      </c>
      <c r="L3170" s="61"/>
      <c r="M3170" s="200" t="s">
        <v>21</v>
      </c>
      <c r="N3170" s="201" t="s">
        <v>42</v>
      </c>
      <c r="O3170" s="42"/>
      <c r="P3170" s="202">
        <f>O3170*H3170</f>
        <v>0</v>
      </c>
      <c r="Q3170" s="202">
        <v>0</v>
      </c>
      <c r="R3170" s="202">
        <f>Q3170*H3170</f>
        <v>0</v>
      </c>
      <c r="S3170" s="202">
        <v>0</v>
      </c>
      <c r="T3170" s="203">
        <f>S3170*H3170</f>
        <v>0</v>
      </c>
      <c r="AR3170" s="24" t="s">
        <v>133</v>
      </c>
      <c r="AT3170" s="24" t="s">
        <v>129</v>
      </c>
      <c r="AU3170" s="24" t="s">
        <v>134</v>
      </c>
      <c r="AY3170" s="24" t="s">
        <v>126</v>
      </c>
      <c r="BE3170" s="204">
        <f>IF(N3170="základní",J3170,0)</f>
        <v>0</v>
      </c>
      <c r="BF3170" s="204">
        <f>IF(N3170="snížená",J3170,0)</f>
        <v>0</v>
      </c>
      <c r="BG3170" s="204">
        <f>IF(N3170="zákl. přenesená",J3170,0)</f>
        <v>0</v>
      </c>
      <c r="BH3170" s="204">
        <f>IF(N3170="sníž. přenesená",J3170,0)</f>
        <v>0</v>
      </c>
      <c r="BI3170" s="204">
        <f>IF(N3170="nulová",J3170,0)</f>
        <v>0</v>
      </c>
      <c r="BJ3170" s="24" t="s">
        <v>134</v>
      </c>
      <c r="BK3170" s="204">
        <f>ROUND(I3170*H3170,2)</f>
        <v>0</v>
      </c>
      <c r="BL3170" s="24" t="s">
        <v>133</v>
      </c>
      <c r="BM3170" s="24" t="s">
        <v>4262</v>
      </c>
    </row>
    <row r="3171" spans="2:65" s="1" customFormat="1" ht="27">
      <c r="B3171" s="41"/>
      <c r="C3171" s="63"/>
      <c r="D3171" s="205" t="s">
        <v>135</v>
      </c>
      <c r="E3171" s="63"/>
      <c r="F3171" s="206" t="s">
        <v>8348</v>
      </c>
      <c r="G3171" s="63"/>
      <c r="H3171" s="63"/>
      <c r="I3171" s="163"/>
      <c r="J3171" s="63"/>
      <c r="K3171" s="63"/>
      <c r="L3171" s="61"/>
      <c r="M3171" s="207"/>
      <c r="N3171" s="42"/>
      <c r="O3171" s="42"/>
      <c r="P3171" s="42"/>
      <c r="Q3171" s="42"/>
      <c r="R3171" s="42"/>
      <c r="S3171" s="42"/>
      <c r="T3171" s="78"/>
      <c r="AT3171" s="24" t="s">
        <v>135</v>
      </c>
      <c r="AU3171" s="24" t="s">
        <v>134</v>
      </c>
    </row>
    <row r="3172" spans="2:65" s="1" customFormat="1" ht="22.5" customHeight="1">
      <c r="B3172" s="41"/>
      <c r="C3172" s="193" t="s">
        <v>2100</v>
      </c>
      <c r="D3172" s="193" t="s">
        <v>129</v>
      </c>
      <c r="E3172" s="194" t="s">
        <v>8349</v>
      </c>
      <c r="F3172" s="195" t="s">
        <v>8350</v>
      </c>
      <c r="G3172" s="196" t="s">
        <v>169</v>
      </c>
      <c r="H3172" s="197">
        <v>3</v>
      </c>
      <c r="I3172" s="198"/>
      <c r="J3172" s="199">
        <f>ROUND(I3172*H3172,2)</f>
        <v>0</v>
      </c>
      <c r="K3172" s="195" t="s">
        <v>21</v>
      </c>
      <c r="L3172" s="61"/>
      <c r="M3172" s="200" t="s">
        <v>21</v>
      </c>
      <c r="N3172" s="201" t="s">
        <v>42</v>
      </c>
      <c r="O3172" s="42"/>
      <c r="P3172" s="202">
        <f>O3172*H3172</f>
        <v>0</v>
      </c>
      <c r="Q3172" s="202">
        <v>0</v>
      </c>
      <c r="R3172" s="202">
        <f>Q3172*H3172</f>
        <v>0</v>
      </c>
      <c r="S3172" s="202">
        <v>0</v>
      </c>
      <c r="T3172" s="203">
        <f>S3172*H3172</f>
        <v>0</v>
      </c>
      <c r="AR3172" s="24" t="s">
        <v>133</v>
      </c>
      <c r="AT3172" s="24" t="s">
        <v>129</v>
      </c>
      <c r="AU3172" s="24" t="s">
        <v>134</v>
      </c>
      <c r="AY3172" s="24" t="s">
        <v>126</v>
      </c>
      <c r="BE3172" s="204">
        <f>IF(N3172="základní",J3172,0)</f>
        <v>0</v>
      </c>
      <c r="BF3172" s="204">
        <f>IF(N3172="snížená",J3172,0)</f>
        <v>0</v>
      </c>
      <c r="BG3172" s="204">
        <f>IF(N3172="zákl. přenesená",J3172,0)</f>
        <v>0</v>
      </c>
      <c r="BH3172" s="204">
        <f>IF(N3172="sníž. přenesená",J3172,0)</f>
        <v>0</v>
      </c>
      <c r="BI3172" s="204">
        <f>IF(N3172="nulová",J3172,0)</f>
        <v>0</v>
      </c>
      <c r="BJ3172" s="24" t="s">
        <v>134</v>
      </c>
      <c r="BK3172" s="204">
        <f>ROUND(I3172*H3172,2)</f>
        <v>0</v>
      </c>
      <c r="BL3172" s="24" t="s">
        <v>133</v>
      </c>
      <c r="BM3172" s="24" t="s">
        <v>4266</v>
      </c>
    </row>
    <row r="3173" spans="2:65" s="1" customFormat="1" ht="13.5">
      <c r="B3173" s="41"/>
      <c r="C3173" s="63"/>
      <c r="D3173" s="205" t="s">
        <v>135</v>
      </c>
      <c r="E3173" s="63"/>
      <c r="F3173" s="206" t="s">
        <v>8351</v>
      </c>
      <c r="G3173" s="63"/>
      <c r="H3173" s="63"/>
      <c r="I3173" s="163"/>
      <c r="J3173" s="63"/>
      <c r="K3173" s="63"/>
      <c r="L3173" s="61"/>
      <c r="M3173" s="207"/>
      <c r="N3173" s="42"/>
      <c r="O3173" s="42"/>
      <c r="P3173" s="42"/>
      <c r="Q3173" s="42"/>
      <c r="R3173" s="42"/>
      <c r="S3173" s="42"/>
      <c r="T3173" s="78"/>
      <c r="AT3173" s="24" t="s">
        <v>135</v>
      </c>
      <c r="AU3173" s="24" t="s">
        <v>134</v>
      </c>
    </row>
    <row r="3174" spans="2:65" s="1" customFormat="1" ht="22.5" customHeight="1">
      <c r="B3174" s="41"/>
      <c r="C3174" s="193" t="s">
        <v>2232</v>
      </c>
      <c r="D3174" s="193" t="s">
        <v>129</v>
      </c>
      <c r="E3174" s="194" t="s">
        <v>8352</v>
      </c>
      <c r="F3174" s="195" t="s">
        <v>8353</v>
      </c>
      <c r="G3174" s="196" t="s">
        <v>489</v>
      </c>
      <c r="H3174" s="197">
        <v>1</v>
      </c>
      <c r="I3174" s="198"/>
      <c r="J3174" s="199">
        <f>ROUND(I3174*H3174,2)</f>
        <v>0</v>
      </c>
      <c r="K3174" s="195" t="s">
        <v>21</v>
      </c>
      <c r="L3174" s="61"/>
      <c r="M3174" s="200" t="s">
        <v>21</v>
      </c>
      <c r="N3174" s="201" t="s">
        <v>42</v>
      </c>
      <c r="O3174" s="42"/>
      <c r="P3174" s="202">
        <f>O3174*H3174</f>
        <v>0</v>
      </c>
      <c r="Q3174" s="202">
        <v>0</v>
      </c>
      <c r="R3174" s="202">
        <f>Q3174*H3174</f>
        <v>0</v>
      </c>
      <c r="S3174" s="202">
        <v>0</v>
      </c>
      <c r="T3174" s="203">
        <f>S3174*H3174</f>
        <v>0</v>
      </c>
      <c r="AR3174" s="24" t="s">
        <v>133</v>
      </c>
      <c r="AT3174" s="24" t="s">
        <v>129</v>
      </c>
      <c r="AU3174" s="24" t="s">
        <v>134</v>
      </c>
      <c r="AY3174" s="24" t="s">
        <v>126</v>
      </c>
      <c r="BE3174" s="204">
        <f>IF(N3174="základní",J3174,0)</f>
        <v>0</v>
      </c>
      <c r="BF3174" s="204">
        <f>IF(N3174="snížená",J3174,0)</f>
        <v>0</v>
      </c>
      <c r="BG3174" s="204">
        <f>IF(N3174="zákl. přenesená",J3174,0)</f>
        <v>0</v>
      </c>
      <c r="BH3174" s="204">
        <f>IF(N3174="sníž. přenesená",J3174,0)</f>
        <v>0</v>
      </c>
      <c r="BI3174" s="204">
        <f>IF(N3174="nulová",J3174,0)</f>
        <v>0</v>
      </c>
      <c r="BJ3174" s="24" t="s">
        <v>134</v>
      </c>
      <c r="BK3174" s="204">
        <f>ROUND(I3174*H3174,2)</f>
        <v>0</v>
      </c>
      <c r="BL3174" s="24" t="s">
        <v>133</v>
      </c>
      <c r="BM3174" s="24" t="s">
        <v>4271</v>
      </c>
    </row>
    <row r="3175" spans="2:65" s="1" customFormat="1" ht="13.5">
      <c r="B3175" s="41"/>
      <c r="C3175" s="63"/>
      <c r="D3175" s="205" t="s">
        <v>135</v>
      </c>
      <c r="E3175" s="63"/>
      <c r="F3175" s="206" t="s">
        <v>8354</v>
      </c>
      <c r="G3175" s="63"/>
      <c r="H3175" s="63"/>
      <c r="I3175" s="163"/>
      <c r="J3175" s="63"/>
      <c r="K3175" s="63"/>
      <c r="L3175" s="61"/>
      <c r="M3175" s="207"/>
      <c r="N3175" s="42"/>
      <c r="O3175" s="42"/>
      <c r="P3175" s="42"/>
      <c r="Q3175" s="42"/>
      <c r="R3175" s="42"/>
      <c r="S3175" s="42"/>
      <c r="T3175" s="78"/>
      <c r="AT3175" s="24" t="s">
        <v>135</v>
      </c>
      <c r="AU3175" s="24" t="s">
        <v>134</v>
      </c>
    </row>
    <row r="3176" spans="2:65" s="1" customFormat="1" ht="22.5" customHeight="1">
      <c r="B3176" s="41"/>
      <c r="C3176" s="193" t="s">
        <v>4275</v>
      </c>
      <c r="D3176" s="193" t="s">
        <v>129</v>
      </c>
      <c r="E3176" s="194" t="s">
        <v>8355</v>
      </c>
      <c r="F3176" s="195" t="s">
        <v>8356</v>
      </c>
      <c r="G3176" s="196" t="s">
        <v>489</v>
      </c>
      <c r="H3176" s="197">
        <v>1</v>
      </c>
      <c r="I3176" s="198"/>
      <c r="J3176" s="199">
        <f>ROUND(I3176*H3176,2)</f>
        <v>0</v>
      </c>
      <c r="K3176" s="195" t="s">
        <v>21</v>
      </c>
      <c r="L3176" s="61"/>
      <c r="M3176" s="200" t="s">
        <v>21</v>
      </c>
      <c r="N3176" s="201" t="s">
        <v>42</v>
      </c>
      <c r="O3176" s="42"/>
      <c r="P3176" s="202">
        <f>O3176*H3176</f>
        <v>0</v>
      </c>
      <c r="Q3176" s="202">
        <v>0</v>
      </c>
      <c r="R3176" s="202">
        <f>Q3176*H3176</f>
        <v>0</v>
      </c>
      <c r="S3176" s="202">
        <v>0</v>
      </c>
      <c r="T3176" s="203">
        <f>S3176*H3176</f>
        <v>0</v>
      </c>
      <c r="AR3176" s="24" t="s">
        <v>133</v>
      </c>
      <c r="AT3176" s="24" t="s">
        <v>129</v>
      </c>
      <c r="AU3176" s="24" t="s">
        <v>134</v>
      </c>
      <c r="AY3176" s="24" t="s">
        <v>126</v>
      </c>
      <c r="BE3176" s="204">
        <f>IF(N3176="základní",J3176,0)</f>
        <v>0</v>
      </c>
      <c r="BF3176" s="204">
        <f>IF(N3176="snížená",J3176,0)</f>
        <v>0</v>
      </c>
      <c r="BG3176" s="204">
        <f>IF(N3176="zákl. přenesená",J3176,0)</f>
        <v>0</v>
      </c>
      <c r="BH3176" s="204">
        <f>IF(N3176="sníž. přenesená",J3176,0)</f>
        <v>0</v>
      </c>
      <c r="BI3176" s="204">
        <f>IF(N3176="nulová",J3176,0)</f>
        <v>0</v>
      </c>
      <c r="BJ3176" s="24" t="s">
        <v>134</v>
      </c>
      <c r="BK3176" s="204">
        <f>ROUND(I3176*H3176,2)</f>
        <v>0</v>
      </c>
      <c r="BL3176" s="24" t="s">
        <v>133</v>
      </c>
      <c r="BM3176" s="24" t="s">
        <v>4278</v>
      </c>
    </row>
    <row r="3177" spans="2:65" s="1" customFormat="1" ht="13.5">
      <c r="B3177" s="41"/>
      <c r="C3177" s="63"/>
      <c r="D3177" s="205" t="s">
        <v>135</v>
      </c>
      <c r="E3177" s="63"/>
      <c r="F3177" s="206" t="s">
        <v>8357</v>
      </c>
      <c r="G3177" s="63"/>
      <c r="H3177" s="63"/>
      <c r="I3177" s="163"/>
      <c r="J3177" s="63"/>
      <c r="K3177" s="63"/>
      <c r="L3177" s="61"/>
      <c r="M3177" s="207"/>
      <c r="N3177" s="42"/>
      <c r="O3177" s="42"/>
      <c r="P3177" s="42"/>
      <c r="Q3177" s="42"/>
      <c r="R3177" s="42"/>
      <c r="S3177" s="42"/>
      <c r="T3177" s="78"/>
      <c r="AT3177" s="24" t="s">
        <v>135</v>
      </c>
      <c r="AU3177" s="24" t="s">
        <v>134</v>
      </c>
    </row>
    <row r="3178" spans="2:65" s="1" customFormat="1" ht="22.5" customHeight="1">
      <c r="B3178" s="41"/>
      <c r="C3178" s="193" t="s">
        <v>2335</v>
      </c>
      <c r="D3178" s="193" t="s">
        <v>129</v>
      </c>
      <c r="E3178" s="194" t="s">
        <v>8358</v>
      </c>
      <c r="F3178" s="195" t="s">
        <v>8359</v>
      </c>
      <c r="G3178" s="196" t="s">
        <v>489</v>
      </c>
      <c r="H3178" s="197">
        <v>1</v>
      </c>
      <c r="I3178" s="198"/>
      <c r="J3178" s="199">
        <f>ROUND(I3178*H3178,2)</f>
        <v>0</v>
      </c>
      <c r="K3178" s="195" t="s">
        <v>21</v>
      </c>
      <c r="L3178" s="61"/>
      <c r="M3178" s="200" t="s">
        <v>21</v>
      </c>
      <c r="N3178" s="201" t="s">
        <v>42</v>
      </c>
      <c r="O3178" s="42"/>
      <c r="P3178" s="202">
        <f>O3178*H3178</f>
        <v>0</v>
      </c>
      <c r="Q3178" s="202">
        <v>0</v>
      </c>
      <c r="R3178" s="202">
        <f>Q3178*H3178</f>
        <v>0</v>
      </c>
      <c r="S3178" s="202">
        <v>0</v>
      </c>
      <c r="T3178" s="203">
        <f>S3178*H3178</f>
        <v>0</v>
      </c>
      <c r="AR3178" s="24" t="s">
        <v>133</v>
      </c>
      <c r="AT3178" s="24" t="s">
        <v>129</v>
      </c>
      <c r="AU3178" s="24" t="s">
        <v>134</v>
      </c>
      <c r="AY3178" s="24" t="s">
        <v>126</v>
      </c>
      <c r="BE3178" s="204">
        <f>IF(N3178="základní",J3178,0)</f>
        <v>0</v>
      </c>
      <c r="BF3178" s="204">
        <f>IF(N3178="snížená",J3178,0)</f>
        <v>0</v>
      </c>
      <c r="BG3178" s="204">
        <f>IF(N3178="zákl. přenesená",J3178,0)</f>
        <v>0</v>
      </c>
      <c r="BH3178" s="204">
        <f>IF(N3178="sníž. přenesená",J3178,0)</f>
        <v>0</v>
      </c>
      <c r="BI3178" s="204">
        <f>IF(N3178="nulová",J3178,0)</f>
        <v>0</v>
      </c>
      <c r="BJ3178" s="24" t="s">
        <v>134</v>
      </c>
      <c r="BK3178" s="204">
        <f>ROUND(I3178*H3178,2)</f>
        <v>0</v>
      </c>
      <c r="BL3178" s="24" t="s">
        <v>133</v>
      </c>
      <c r="BM3178" s="24" t="s">
        <v>4283</v>
      </c>
    </row>
    <row r="3179" spans="2:65" s="1" customFormat="1" ht="13.5">
      <c r="B3179" s="41"/>
      <c r="C3179" s="63"/>
      <c r="D3179" s="205" t="s">
        <v>135</v>
      </c>
      <c r="E3179" s="63"/>
      <c r="F3179" s="206" t="s">
        <v>8360</v>
      </c>
      <c r="G3179" s="63"/>
      <c r="H3179" s="63"/>
      <c r="I3179" s="163"/>
      <c r="J3179" s="63"/>
      <c r="K3179" s="63"/>
      <c r="L3179" s="61"/>
      <c r="M3179" s="207"/>
      <c r="N3179" s="42"/>
      <c r="O3179" s="42"/>
      <c r="P3179" s="42"/>
      <c r="Q3179" s="42"/>
      <c r="R3179" s="42"/>
      <c r="S3179" s="42"/>
      <c r="T3179" s="78"/>
      <c r="AT3179" s="24" t="s">
        <v>135</v>
      </c>
      <c r="AU3179" s="24" t="s">
        <v>134</v>
      </c>
    </row>
    <row r="3180" spans="2:65" s="1" customFormat="1" ht="22.5" customHeight="1">
      <c r="B3180" s="41"/>
      <c r="C3180" s="193" t="s">
        <v>4285</v>
      </c>
      <c r="D3180" s="193" t="s">
        <v>129</v>
      </c>
      <c r="E3180" s="194" t="s">
        <v>8361</v>
      </c>
      <c r="F3180" s="195" t="s">
        <v>8362</v>
      </c>
      <c r="G3180" s="196" t="s">
        <v>489</v>
      </c>
      <c r="H3180" s="197">
        <v>1</v>
      </c>
      <c r="I3180" s="198"/>
      <c r="J3180" s="199">
        <f>ROUND(I3180*H3180,2)</f>
        <v>0</v>
      </c>
      <c r="K3180" s="195" t="s">
        <v>21</v>
      </c>
      <c r="L3180" s="61"/>
      <c r="M3180" s="200" t="s">
        <v>21</v>
      </c>
      <c r="N3180" s="201" t="s">
        <v>42</v>
      </c>
      <c r="O3180" s="42"/>
      <c r="P3180" s="202">
        <f>O3180*H3180</f>
        <v>0</v>
      </c>
      <c r="Q3180" s="202">
        <v>0</v>
      </c>
      <c r="R3180" s="202">
        <f>Q3180*H3180</f>
        <v>0</v>
      </c>
      <c r="S3180" s="202">
        <v>0</v>
      </c>
      <c r="T3180" s="203">
        <f>S3180*H3180</f>
        <v>0</v>
      </c>
      <c r="AR3180" s="24" t="s">
        <v>133</v>
      </c>
      <c r="AT3180" s="24" t="s">
        <v>129</v>
      </c>
      <c r="AU3180" s="24" t="s">
        <v>134</v>
      </c>
      <c r="AY3180" s="24" t="s">
        <v>126</v>
      </c>
      <c r="BE3180" s="204">
        <f>IF(N3180="základní",J3180,0)</f>
        <v>0</v>
      </c>
      <c r="BF3180" s="204">
        <f>IF(N3180="snížená",J3180,0)</f>
        <v>0</v>
      </c>
      <c r="BG3180" s="204">
        <f>IF(N3180="zákl. přenesená",J3180,0)</f>
        <v>0</v>
      </c>
      <c r="BH3180" s="204">
        <f>IF(N3180="sníž. přenesená",J3180,0)</f>
        <v>0</v>
      </c>
      <c r="BI3180" s="204">
        <f>IF(N3180="nulová",J3180,0)</f>
        <v>0</v>
      </c>
      <c r="BJ3180" s="24" t="s">
        <v>134</v>
      </c>
      <c r="BK3180" s="204">
        <f>ROUND(I3180*H3180,2)</f>
        <v>0</v>
      </c>
      <c r="BL3180" s="24" t="s">
        <v>133</v>
      </c>
      <c r="BM3180" s="24" t="s">
        <v>4288</v>
      </c>
    </row>
    <row r="3181" spans="2:65" s="1" customFormat="1" ht="13.5">
      <c r="B3181" s="41"/>
      <c r="C3181" s="63"/>
      <c r="D3181" s="205" t="s">
        <v>135</v>
      </c>
      <c r="E3181" s="63"/>
      <c r="F3181" s="206" t="s">
        <v>8363</v>
      </c>
      <c r="G3181" s="63"/>
      <c r="H3181" s="63"/>
      <c r="I3181" s="163"/>
      <c r="J3181" s="63"/>
      <c r="K3181" s="63"/>
      <c r="L3181" s="61"/>
      <c r="M3181" s="207"/>
      <c r="N3181" s="42"/>
      <c r="O3181" s="42"/>
      <c r="P3181" s="42"/>
      <c r="Q3181" s="42"/>
      <c r="R3181" s="42"/>
      <c r="S3181" s="42"/>
      <c r="T3181" s="78"/>
      <c r="AT3181" s="24" t="s">
        <v>135</v>
      </c>
      <c r="AU3181" s="24" t="s">
        <v>134</v>
      </c>
    </row>
    <row r="3182" spans="2:65" s="1" customFormat="1" ht="31.5" customHeight="1">
      <c r="B3182" s="41"/>
      <c r="C3182" s="193" t="s">
        <v>2339</v>
      </c>
      <c r="D3182" s="193" t="s">
        <v>129</v>
      </c>
      <c r="E3182" s="194" t="s">
        <v>8364</v>
      </c>
      <c r="F3182" s="195" t="s">
        <v>8365</v>
      </c>
      <c r="G3182" s="196" t="s">
        <v>489</v>
      </c>
      <c r="H3182" s="197">
        <v>14</v>
      </c>
      <c r="I3182" s="198"/>
      <c r="J3182" s="199">
        <f>ROUND(I3182*H3182,2)</f>
        <v>0</v>
      </c>
      <c r="K3182" s="195" t="s">
        <v>21</v>
      </c>
      <c r="L3182" s="61"/>
      <c r="M3182" s="200" t="s">
        <v>21</v>
      </c>
      <c r="N3182" s="201" t="s">
        <v>42</v>
      </c>
      <c r="O3182" s="42"/>
      <c r="P3182" s="202">
        <f>O3182*H3182</f>
        <v>0</v>
      </c>
      <c r="Q3182" s="202">
        <v>0</v>
      </c>
      <c r="R3182" s="202">
        <f>Q3182*H3182</f>
        <v>0</v>
      </c>
      <c r="S3182" s="202">
        <v>0</v>
      </c>
      <c r="T3182" s="203">
        <f>S3182*H3182</f>
        <v>0</v>
      </c>
      <c r="AR3182" s="24" t="s">
        <v>133</v>
      </c>
      <c r="AT3182" s="24" t="s">
        <v>129</v>
      </c>
      <c r="AU3182" s="24" t="s">
        <v>134</v>
      </c>
      <c r="AY3182" s="24" t="s">
        <v>126</v>
      </c>
      <c r="BE3182" s="204">
        <f>IF(N3182="základní",J3182,0)</f>
        <v>0</v>
      </c>
      <c r="BF3182" s="204">
        <f>IF(N3182="snížená",J3182,0)</f>
        <v>0</v>
      </c>
      <c r="BG3182" s="204">
        <f>IF(N3182="zákl. přenesená",J3182,0)</f>
        <v>0</v>
      </c>
      <c r="BH3182" s="204">
        <f>IF(N3182="sníž. přenesená",J3182,0)</f>
        <v>0</v>
      </c>
      <c r="BI3182" s="204">
        <f>IF(N3182="nulová",J3182,0)</f>
        <v>0</v>
      </c>
      <c r="BJ3182" s="24" t="s">
        <v>134</v>
      </c>
      <c r="BK3182" s="204">
        <f>ROUND(I3182*H3182,2)</f>
        <v>0</v>
      </c>
      <c r="BL3182" s="24" t="s">
        <v>133</v>
      </c>
      <c r="BM3182" s="24" t="s">
        <v>4293</v>
      </c>
    </row>
    <row r="3183" spans="2:65" s="1" customFormat="1" ht="27">
      <c r="B3183" s="41"/>
      <c r="C3183" s="63"/>
      <c r="D3183" s="205" t="s">
        <v>135</v>
      </c>
      <c r="E3183" s="63"/>
      <c r="F3183" s="206" t="s">
        <v>8366</v>
      </c>
      <c r="G3183" s="63"/>
      <c r="H3183" s="63"/>
      <c r="I3183" s="163"/>
      <c r="J3183" s="63"/>
      <c r="K3183" s="63"/>
      <c r="L3183" s="61"/>
      <c r="M3183" s="207"/>
      <c r="N3183" s="42"/>
      <c r="O3183" s="42"/>
      <c r="P3183" s="42"/>
      <c r="Q3183" s="42"/>
      <c r="R3183" s="42"/>
      <c r="S3183" s="42"/>
      <c r="T3183" s="78"/>
      <c r="AT3183" s="24" t="s">
        <v>135</v>
      </c>
      <c r="AU3183" s="24" t="s">
        <v>134</v>
      </c>
    </row>
    <row r="3184" spans="2:65" s="1" customFormat="1" ht="22.5" customHeight="1">
      <c r="B3184" s="41"/>
      <c r="C3184" s="193" t="s">
        <v>2258</v>
      </c>
      <c r="D3184" s="193" t="s">
        <v>129</v>
      </c>
      <c r="E3184" s="194" t="s">
        <v>8367</v>
      </c>
      <c r="F3184" s="195" t="s">
        <v>8368</v>
      </c>
      <c r="G3184" s="196" t="s">
        <v>489</v>
      </c>
      <c r="H3184" s="197">
        <v>1</v>
      </c>
      <c r="I3184" s="198"/>
      <c r="J3184" s="199">
        <f>ROUND(I3184*H3184,2)</f>
        <v>0</v>
      </c>
      <c r="K3184" s="195" t="s">
        <v>21</v>
      </c>
      <c r="L3184" s="61"/>
      <c r="M3184" s="200" t="s">
        <v>21</v>
      </c>
      <c r="N3184" s="201" t="s">
        <v>42</v>
      </c>
      <c r="O3184" s="42"/>
      <c r="P3184" s="202">
        <f>O3184*H3184</f>
        <v>0</v>
      </c>
      <c r="Q3184" s="202">
        <v>0</v>
      </c>
      <c r="R3184" s="202">
        <f>Q3184*H3184</f>
        <v>0</v>
      </c>
      <c r="S3184" s="202">
        <v>0</v>
      </c>
      <c r="T3184" s="203">
        <f>S3184*H3184</f>
        <v>0</v>
      </c>
      <c r="AR3184" s="24" t="s">
        <v>133</v>
      </c>
      <c r="AT3184" s="24" t="s">
        <v>129</v>
      </c>
      <c r="AU3184" s="24" t="s">
        <v>134</v>
      </c>
      <c r="AY3184" s="24" t="s">
        <v>126</v>
      </c>
      <c r="BE3184" s="204">
        <f>IF(N3184="základní",J3184,0)</f>
        <v>0</v>
      </c>
      <c r="BF3184" s="204">
        <f>IF(N3184="snížená",J3184,0)</f>
        <v>0</v>
      </c>
      <c r="BG3184" s="204">
        <f>IF(N3184="zákl. přenesená",J3184,0)</f>
        <v>0</v>
      </c>
      <c r="BH3184" s="204">
        <f>IF(N3184="sníž. přenesená",J3184,0)</f>
        <v>0</v>
      </c>
      <c r="BI3184" s="204">
        <f>IF(N3184="nulová",J3184,0)</f>
        <v>0</v>
      </c>
      <c r="BJ3184" s="24" t="s">
        <v>134</v>
      </c>
      <c r="BK3184" s="204">
        <f>ROUND(I3184*H3184,2)</f>
        <v>0</v>
      </c>
      <c r="BL3184" s="24" t="s">
        <v>133</v>
      </c>
      <c r="BM3184" s="24" t="s">
        <v>4296</v>
      </c>
    </row>
    <row r="3185" spans="2:65" s="1" customFormat="1" ht="13.5">
      <c r="B3185" s="41"/>
      <c r="C3185" s="63"/>
      <c r="D3185" s="205" t="s">
        <v>135</v>
      </c>
      <c r="E3185" s="63"/>
      <c r="F3185" s="206" t="s">
        <v>8369</v>
      </c>
      <c r="G3185" s="63"/>
      <c r="H3185" s="63"/>
      <c r="I3185" s="163"/>
      <c r="J3185" s="63"/>
      <c r="K3185" s="63"/>
      <c r="L3185" s="61"/>
      <c r="M3185" s="207"/>
      <c r="N3185" s="42"/>
      <c r="O3185" s="42"/>
      <c r="P3185" s="42"/>
      <c r="Q3185" s="42"/>
      <c r="R3185" s="42"/>
      <c r="S3185" s="42"/>
      <c r="T3185" s="78"/>
      <c r="AT3185" s="24" t="s">
        <v>135</v>
      </c>
      <c r="AU3185" s="24" t="s">
        <v>134</v>
      </c>
    </row>
    <row r="3186" spans="2:65" s="1" customFormat="1" ht="22.5" customHeight="1">
      <c r="B3186" s="41"/>
      <c r="C3186" s="193" t="s">
        <v>2342</v>
      </c>
      <c r="D3186" s="193" t="s">
        <v>129</v>
      </c>
      <c r="E3186" s="194" t="s">
        <v>8370</v>
      </c>
      <c r="F3186" s="195" t="s">
        <v>8371</v>
      </c>
      <c r="G3186" s="196" t="s">
        <v>489</v>
      </c>
      <c r="H3186" s="197">
        <v>1</v>
      </c>
      <c r="I3186" s="198"/>
      <c r="J3186" s="199">
        <f>ROUND(I3186*H3186,2)</f>
        <v>0</v>
      </c>
      <c r="K3186" s="195" t="s">
        <v>21</v>
      </c>
      <c r="L3186" s="61"/>
      <c r="M3186" s="200" t="s">
        <v>21</v>
      </c>
      <c r="N3186" s="201" t="s">
        <v>42</v>
      </c>
      <c r="O3186" s="42"/>
      <c r="P3186" s="202">
        <f>O3186*H3186</f>
        <v>0</v>
      </c>
      <c r="Q3186" s="202">
        <v>0</v>
      </c>
      <c r="R3186" s="202">
        <f>Q3186*H3186</f>
        <v>0</v>
      </c>
      <c r="S3186" s="202">
        <v>0</v>
      </c>
      <c r="T3186" s="203">
        <f>S3186*H3186</f>
        <v>0</v>
      </c>
      <c r="AR3186" s="24" t="s">
        <v>133</v>
      </c>
      <c r="AT3186" s="24" t="s">
        <v>129</v>
      </c>
      <c r="AU3186" s="24" t="s">
        <v>134</v>
      </c>
      <c r="AY3186" s="24" t="s">
        <v>126</v>
      </c>
      <c r="BE3186" s="204">
        <f>IF(N3186="základní",J3186,0)</f>
        <v>0</v>
      </c>
      <c r="BF3186" s="204">
        <f>IF(N3186="snížená",J3186,0)</f>
        <v>0</v>
      </c>
      <c r="BG3186" s="204">
        <f>IF(N3186="zákl. přenesená",J3186,0)</f>
        <v>0</v>
      </c>
      <c r="BH3186" s="204">
        <f>IF(N3186="sníž. přenesená",J3186,0)</f>
        <v>0</v>
      </c>
      <c r="BI3186" s="204">
        <f>IF(N3186="nulová",J3186,0)</f>
        <v>0</v>
      </c>
      <c r="BJ3186" s="24" t="s">
        <v>134</v>
      </c>
      <c r="BK3186" s="204">
        <f>ROUND(I3186*H3186,2)</f>
        <v>0</v>
      </c>
      <c r="BL3186" s="24" t="s">
        <v>133</v>
      </c>
      <c r="BM3186" s="24" t="s">
        <v>4338</v>
      </c>
    </row>
    <row r="3187" spans="2:65" s="1" customFormat="1" ht="13.5">
      <c r="B3187" s="41"/>
      <c r="C3187" s="63"/>
      <c r="D3187" s="205" t="s">
        <v>135</v>
      </c>
      <c r="E3187" s="63"/>
      <c r="F3187" s="206" t="s">
        <v>8372</v>
      </c>
      <c r="G3187" s="63"/>
      <c r="H3187" s="63"/>
      <c r="I3187" s="163"/>
      <c r="J3187" s="63"/>
      <c r="K3187" s="63"/>
      <c r="L3187" s="61"/>
      <c r="M3187" s="207"/>
      <c r="N3187" s="42"/>
      <c r="O3187" s="42"/>
      <c r="P3187" s="42"/>
      <c r="Q3187" s="42"/>
      <c r="R3187" s="42"/>
      <c r="S3187" s="42"/>
      <c r="T3187" s="78"/>
      <c r="AT3187" s="24" t="s">
        <v>135</v>
      </c>
      <c r="AU3187" s="24" t="s">
        <v>134</v>
      </c>
    </row>
    <row r="3188" spans="2:65" s="1" customFormat="1" ht="22.5" customHeight="1">
      <c r="B3188" s="41"/>
      <c r="C3188" s="193" t="s">
        <v>4344</v>
      </c>
      <c r="D3188" s="193" t="s">
        <v>129</v>
      </c>
      <c r="E3188" s="194" t="s">
        <v>8373</v>
      </c>
      <c r="F3188" s="195" t="s">
        <v>8374</v>
      </c>
      <c r="G3188" s="196" t="s">
        <v>489</v>
      </c>
      <c r="H3188" s="197">
        <v>1</v>
      </c>
      <c r="I3188" s="198"/>
      <c r="J3188" s="199">
        <f>ROUND(I3188*H3188,2)</f>
        <v>0</v>
      </c>
      <c r="K3188" s="195" t="s">
        <v>21</v>
      </c>
      <c r="L3188" s="61"/>
      <c r="M3188" s="200" t="s">
        <v>21</v>
      </c>
      <c r="N3188" s="201" t="s">
        <v>42</v>
      </c>
      <c r="O3188" s="42"/>
      <c r="P3188" s="202">
        <f>O3188*H3188</f>
        <v>0</v>
      </c>
      <c r="Q3188" s="202">
        <v>0</v>
      </c>
      <c r="R3188" s="202">
        <f>Q3188*H3188</f>
        <v>0</v>
      </c>
      <c r="S3188" s="202">
        <v>0</v>
      </c>
      <c r="T3188" s="203">
        <f>S3188*H3188</f>
        <v>0</v>
      </c>
      <c r="AR3188" s="24" t="s">
        <v>133</v>
      </c>
      <c r="AT3188" s="24" t="s">
        <v>129</v>
      </c>
      <c r="AU3188" s="24" t="s">
        <v>134</v>
      </c>
      <c r="AY3188" s="24" t="s">
        <v>126</v>
      </c>
      <c r="BE3188" s="204">
        <f>IF(N3188="základní",J3188,0)</f>
        <v>0</v>
      </c>
      <c r="BF3188" s="204">
        <f>IF(N3188="snížená",J3188,0)</f>
        <v>0</v>
      </c>
      <c r="BG3188" s="204">
        <f>IF(N3188="zákl. přenesená",J3188,0)</f>
        <v>0</v>
      </c>
      <c r="BH3188" s="204">
        <f>IF(N3188="sníž. přenesená",J3188,0)</f>
        <v>0</v>
      </c>
      <c r="BI3188" s="204">
        <f>IF(N3188="nulová",J3188,0)</f>
        <v>0</v>
      </c>
      <c r="BJ3188" s="24" t="s">
        <v>134</v>
      </c>
      <c r="BK3188" s="204">
        <f>ROUND(I3188*H3188,2)</f>
        <v>0</v>
      </c>
      <c r="BL3188" s="24" t="s">
        <v>133</v>
      </c>
      <c r="BM3188" s="24" t="s">
        <v>4347</v>
      </c>
    </row>
    <row r="3189" spans="2:65" s="1" customFormat="1" ht="13.5">
      <c r="B3189" s="41"/>
      <c r="C3189" s="63"/>
      <c r="D3189" s="205" t="s">
        <v>135</v>
      </c>
      <c r="E3189" s="63"/>
      <c r="F3189" s="206" t="s">
        <v>8375</v>
      </c>
      <c r="G3189" s="63"/>
      <c r="H3189" s="63"/>
      <c r="I3189" s="163"/>
      <c r="J3189" s="63"/>
      <c r="K3189" s="63"/>
      <c r="L3189" s="61"/>
      <c r="M3189" s="207"/>
      <c r="N3189" s="42"/>
      <c r="O3189" s="42"/>
      <c r="P3189" s="42"/>
      <c r="Q3189" s="42"/>
      <c r="R3189" s="42"/>
      <c r="S3189" s="42"/>
      <c r="T3189" s="78"/>
      <c r="AT3189" s="24" t="s">
        <v>135</v>
      </c>
      <c r="AU3189" s="24" t="s">
        <v>134</v>
      </c>
    </row>
    <row r="3190" spans="2:65" s="1" customFormat="1" ht="22.5" customHeight="1">
      <c r="B3190" s="41"/>
      <c r="C3190" s="193" t="s">
        <v>2346</v>
      </c>
      <c r="D3190" s="193" t="s">
        <v>129</v>
      </c>
      <c r="E3190" s="194" t="s">
        <v>8376</v>
      </c>
      <c r="F3190" s="195" t="s">
        <v>8377</v>
      </c>
      <c r="G3190" s="196" t="s">
        <v>489</v>
      </c>
      <c r="H3190" s="197">
        <v>1</v>
      </c>
      <c r="I3190" s="198"/>
      <c r="J3190" s="199">
        <f>ROUND(I3190*H3190,2)</f>
        <v>0</v>
      </c>
      <c r="K3190" s="195" t="s">
        <v>21</v>
      </c>
      <c r="L3190" s="61"/>
      <c r="M3190" s="200" t="s">
        <v>21</v>
      </c>
      <c r="N3190" s="201" t="s">
        <v>42</v>
      </c>
      <c r="O3190" s="42"/>
      <c r="P3190" s="202">
        <f>O3190*H3190</f>
        <v>0</v>
      </c>
      <c r="Q3190" s="202">
        <v>0</v>
      </c>
      <c r="R3190" s="202">
        <f>Q3190*H3190</f>
        <v>0</v>
      </c>
      <c r="S3190" s="202">
        <v>0</v>
      </c>
      <c r="T3190" s="203">
        <f>S3190*H3190</f>
        <v>0</v>
      </c>
      <c r="AR3190" s="24" t="s">
        <v>133</v>
      </c>
      <c r="AT3190" s="24" t="s">
        <v>129</v>
      </c>
      <c r="AU3190" s="24" t="s">
        <v>134</v>
      </c>
      <c r="AY3190" s="24" t="s">
        <v>126</v>
      </c>
      <c r="BE3190" s="204">
        <f>IF(N3190="základní",J3190,0)</f>
        <v>0</v>
      </c>
      <c r="BF3190" s="204">
        <f>IF(N3190="snížená",J3190,0)</f>
        <v>0</v>
      </c>
      <c r="BG3190" s="204">
        <f>IF(N3190="zákl. přenesená",J3190,0)</f>
        <v>0</v>
      </c>
      <c r="BH3190" s="204">
        <f>IF(N3190="sníž. přenesená",J3190,0)</f>
        <v>0</v>
      </c>
      <c r="BI3190" s="204">
        <f>IF(N3190="nulová",J3190,0)</f>
        <v>0</v>
      </c>
      <c r="BJ3190" s="24" t="s">
        <v>134</v>
      </c>
      <c r="BK3190" s="204">
        <f>ROUND(I3190*H3190,2)</f>
        <v>0</v>
      </c>
      <c r="BL3190" s="24" t="s">
        <v>133</v>
      </c>
      <c r="BM3190" s="24" t="s">
        <v>4350</v>
      </c>
    </row>
    <row r="3191" spans="2:65" s="1" customFormat="1" ht="13.5">
      <c r="B3191" s="41"/>
      <c r="C3191" s="63"/>
      <c r="D3191" s="205" t="s">
        <v>135</v>
      </c>
      <c r="E3191" s="63"/>
      <c r="F3191" s="206" t="s">
        <v>8378</v>
      </c>
      <c r="G3191" s="63"/>
      <c r="H3191" s="63"/>
      <c r="I3191" s="163"/>
      <c r="J3191" s="63"/>
      <c r="K3191" s="63"/>
      <c r="L3191" s="61"/>
      <c r="M3191" s="207"/>
      <c r="N3191" s="42"/>
      <c r="O3191" s="42"/>
      <c r="P3191" s="42"/>
      <c r="Q3191" s="42"/>
      <c r="R3191" s="42"/>
      <c r="S3191" s="42"/>
      <c r="T3191" s="78"/>
      <c r="AT3191" s="24" t="s">
        <v>135</v>
      </c>
      <c r="AU3191" s="24" t="s">
        <v>134</v>
      </c>
    </row>
    <row r="3192" spans="2:65" s="1" customFormat="1" ht="31.5" customHeight="1">
      <c r="B3192" s="41"/>
      <c r="C3192" s="193" t="s">
        <v>4353</v>
      </c>
      <c r="D3192" s="193" t="s">
        <v>129</v>
      </c>
      <c r="E3192" s="194" t="s">
        <v>8379</v>
      </c>
      <c r="F3192" s="195" t="s">
        <v>6037</v>
      </c>
      <c r="G3192" s="196" t="s">
        <v>489</v>
      </c>
      <c r="H3192" s="197">
        <v>1</v>
      </c>
      <c r="I3192" s="198"/>
      <c r="J3192" s="199">
        <f>ROUND(I3192*H3192,2)</f>
        <v>0</v>
      </c>
      <c r="K3192" s="195" t="s">
        <v>21</v>
      </c>
      <c r="L3192" s="61"/>
      <c r="M3192" s="200" t="s">
        <v>21</v>
      </c>
      <c r="N3192" s="201" t="s">
        <v>42</v>
      </c>
      <c r="O3192" s="42"/>
      <c r="P3192" s="202">
        <f>O3192*H3192</f>
        <v>0</v>
      </c>
      <c r="Q3192" s="202">
        <v>0</v>
      </c>
      <c r="R3192" s="202">
        <f>Q3192*H3192</f>
        <v>0</v>
      </c>
      <c r="S3192" s="202">
        <v>0</v>
      </c>
      <c r="T3192" s="203">
        <f>S3192*H3192</f>
        <v>0</v>
      </c>
      <c r="AR3192" s="24" t="s">
        <v>133</v>
      </c>
      <c r="AT3192" s="24" t="s">
        <v>129</v>
      </c>
      <c r="AU3192" s="24" t="s">
        <v>134</v>
      </c>
      <c r="AY3192" s="24" t="s">
        <v>126</v>
      </c>
      <c r="BE3192" s="204">
        <f>IF(N3192="základní",J3192,0)</f>
        <v>0</v>
      </c>
      <c r="BF3192" s="204">
        <f>IF(N3192="snížená",J3192,0)</f>
        <v>0</v>
      </c>
      <c r="BG3192" s="204">
        <f>IF(N3192="zákl. přenesená",J3192,0)</f>
        <v>0</v>
      </c>
      <c r="BH3192" s="204">
        <f>IF(N3192="sníž. přenesená",J3192,0)</f>
        <v>0</v>
      </c>
      <c r="BI3192" s="204">
        <f>IF(N3192="nulová",J3192,0)</f>
        <v>0</v>
      </c>
      <c r="BJ3192" s="24" t="s">
        <v>134</v>
      </c>
      <c r="BK3192" s="204">
        <f>ROUND(I3192*H3192,2)</f>
        <v>0</v>
      </c>
      <c r="BL3192" s="24" t="s">
        <v>133</v>
      </c>
      <c r="BM3192" s="24" t="s">
        <v>4356</v>
      </c>
    </row>
    <row r="3193" spans="2:65" s="1" customFormat="1" ht="27">
      <c r="B3193" s="41"/>
      <c r="C3193" s="63"/>
      <c r="D3193" s="205" t="s">
        <v>135</v>
      </c>
      <c r="E3193" s="63"/>
      <c r="F3193" s="206" t="s">
        <v>8380</v>
      </c>
      <c r="G3193" s="63"/>
      <c r="H3193" s="63"/>
      <c r="I3193" s="163"/>
      <c r="J3193" s="63"/>
      <c r="K3193" s="63"/>
      <c r="L3193" s="61"/>
      <c r="M3193" s="207"/>
      <c r="N3193" s="42"/>
      <c r="O3193" s="42"/>
      <c r="P3193" s="42"/>
      <c r="Q3193" s="42"/>
      <c r="R3193" s="42"/>
      <c r="S3193" s="42"/>
      <c r="T3193" s="78"/>
      <c r="AT3193" s="24" t="s">
        <v>135</v>
      </c>
      <c r="AU3193" s="24" t="s">
        <v>134</v>
      </c>
    </row>
    <row r="3194" spans="2:65" s="1" customFormat="1" ht="22.5" customHeight="1">
      <c r="B3194" s="41"/>
      <c r="C3194" s="193" t="s">
        <v>2349</v>
      </c>
      <c r="D3194" s="193" t="s">
        <v>129</v>
      </c>
      <c r="E3194" s="194" t="s">
        <v>8381</v>
      </c>
      <c r="F3194" s="195" t="s">
        <v>8382</v>
      </c>
      <c r="G3194" s="196" t="s">
        <v>489</v>
      </c>
      <c r="H3194" s="197">
        <v>4</v>
      </c>
      <c r="I3194" s="198"/>
      <c r="J3194" s="199">
        <f>ROUND(I3194*H3194,2)</f>
        <v>0</v>
      </c>
      <c r="K3194" s="195" t="s">
        <v>21</v>
      </c>
      <c r="L3194" s="61"/>
      <c r="M3194" s="200" t="s">
        <v>21</v>
      </c>
      <c r="N3194" s="201" t="s">
        <v>42</v>
      </c>
      <c r="O3194" s="42"/>
      <c r="P3194" s="202">
        <f>O3194*H3194</f>
        <v>0</v>
      </c>
      <c r="Q3194" s="202">
        <v>0</v>
      </c>
      <c r="R3194" s="202">
        <f>Q3194*H3194</f>
        <v>0</v>
      </c>
      <c r="S3194" s="202">
        <v>0</v>
      </c>
      <c r="T3194" s="203">
        <f>S3194*H3194</f>
        <v>0</v>
      </c>
      <c r="AR3194" s="24" t="s">
        <v>133</v>
      </c>
      <c r="AT3194" s="24" t="s">
        <v>129</v>
      </c>
      <c r="AU3194" s="24" t="s">
        <v>134</v>
      </c>
      <c r="AY3194" s="24" t="s">
        <v>126</v>
      </c>
      <c r="BE3194" s="204">
        <f>IF(N3194="základní",J3194,0)</f>
        <v>0</v>
      </c>
      <c r="BF3194" s="204">
        <f>IF(N3194="snížená",J3194,0)</f>
        <v>0</v>
      </c>
      <c r="BG3194" s="204">
        <f>IF(N3194="zákl. přenesená",J3194,0)</f>
        <v>0</v>
      </c>
      <c r="BH3194" s="204">
        <f>IF(N3194="sníž. přenesená",J3194,0)</f>
        <v>0</v>
      </c>
      <c r="BI3194" s="204">
        <f>IF(N3194="nulová",J3194,0)</f>
        <v>0</v>
      </c>
      <c r="BJ3194" s="24" t="s">
        <v>134</v>
      </c>
      <c r="BK3194" s="204">
        <f>ROUND(I3194*H3194,2)</f>
        <v>0</v>
      </c>
      <c r="BL3194" s="24" t="s">
        <v>133</v>
      </c>
      <c r="BM3194" s="24" t="s">
        <v>4359</v>
      </c>
    </row>
    <row r="3195" spans="2:65" s="1" customFormat="1" ht="13.5">
      <c r="B3195" s="41"/>
      <c r="C3195" s="63"/>
      <c r="D3195" s="205" t="s">
        <v>135</v>
      </c>
      <c r="E3195" s="63"/>
      <c r="F3195" s="206" t="s">
        <v>8383</v>
      </c>
      <c r="G3195" s="63"/>
      <c r="H3195" s="63"/>
      <c r="I3195" s="163"/>
      <c r="J3195" s="63"/>
      <c r="K3195" s="63"/>
      <c r="L3195" s="61"/>
      <c r="M3195" s="207"/>
      <c r="N3195" s="42"/>
      <c r="O3195" s="42"/>
      <c r="P3195" s="42"/>
      <c r="Q3195" s="42"/>
      <c r="R3195" s="42"/>
      <c r="S3195" s="42"/>
      <c r="T3195" s="78"/>
      <c r="AT3195" s="24" t="s">
        <v>135</v>
      </c>
      <c r="AU3195" s="24" t="s">
        <v>134</v>
      </c>
    </row>
    <row r="3196" spans="2:65" s="1" customFormat="1" ht="22.5" customHeight="1">
      <c r="B3196" s="41"/>
      <c r="C3196" s="193" t="s">
        <v>4360</v>
      </c>
      <c r="D3196" s="193" t="s">
        <v>129</v>
      </c>
      <c r="E3196" s="194" t="s">
        <v>8384</v>
      </c>
      <c r="F3196" s="195" t="s">
        <v>8385</v>
      </c>
      <c r="G3196" s="196" t="s">
        <v>489</v>
      </c>
      <c r="H3196" s="197">
        <v>2</v>
      </c>
      <c r="I3196" s="198"/>
      <c r="J3196" s="199">
        <f>ROUND(I3196*H3196,2)</f>
        <v>0</v>
      </c>
      <c r="K3196" s="195" t="s">
        <v>21</v>
      </c>
      <c r="L3196" s="61"/>
      <c r="M3196" s="200" t="s">
        <v>21</v>
      </c>
      <c r="N3196" s="201" t="s">
        <v>42</v>
      </c>
      <c r="O3196" s="42"/>
      <c r="P3196" s="202">
        <f>O3196*H3196</f>
        <v>0</v>
      </c>
      <c r="Q3196" s="202">
        <v>0</v>
      </c>
      <c r="R3196" s="202">
        <f>Q3196*H3196</f>
        <v>0</v>
      </c>
      <c r="S3196" s="202">
        <v>0</v>
      </c>
      <c r="T3196" s="203">
        <f>S3196*H3196</f>
        <v>0</v>
      </c>
      <c r="AR3196" s="24" t="s">
        <v>133</v>
      </c>
      <c r="AT3196" s="24" t="s">
        <v>129</v>
      </c>
      <c r="AU3196" s="24" t="s">
        <v>134</v>
      </c>
      <c r="AY3196" s="24" t="s">
        <v>126</v>
      </c>
      <c r="BE3196" s="204">
        <f>IF(N3196="základní",J3196,0)</f>
        <v>0</v>
      </c>
      <c r="BF3196" s="204">
        <f>IF(N3196="snížená",J3196,0)</f>
        <v>0</v>
      </c>
      <c r="BG3196" s="204">
        <f>IF(N3196="zákl. přenesená",J3196,0)</f>
        <v>0</v>
      </c>
      <c r="BH3196" s="204">
        <f>IF(N3196="sníž. přenesená",J3196,0)</f>
        <v>0</v>
      </c>
      <c r="BI3196" s="204">
        <f>IF(N3196="nulová",J3196,0)</f>
        <v>0</v>
      </c>
      <c r="BJ3196" s="24" t="s">
        <v>134</v>
      </c>
      <c r="BK3196" s="204">
        <f>ROUND(I3196*H3196,2)</f>
        <v>0</v>
      </c>
      <c r="BL3196" s="24" t="s">
        <v>133</v>
      </c>
      <c r="BM3196" s="24" t="s">
        <v>4363</v>
      </c>
    </row>
    <row r="3197" spans="2:65" s="1" customFormat="1" ht="13.5">
      <c r="B3197" s="41"/>
      <c r="C3197" s="63"/>
      <c r="D3197" s="205" t="s">
        <v>135</v>
      </c>
      <c r="E3197" s="63"/>
      <c r="F3197" s="206" t="s">
        <v>8386</v>
      </c>
      <c r="G3197" s="63"/>
      <c r="H3197" s="63"/>
      <c r="I3197" s="163"/>
      <c r="J3197" s="63"/>
      <c r="K3197" s="63"/>
      <c r="L3197" s="61"/>
      <c r="M3197" s="207"/>
      <c r="N3197" s="42"/>
      <c r="O3197" s="42"/>
      <c r="P3197" s="42"/>
      <c r="Q3197" s="42"/>
      <c r="R3197" s="42"/>
      <c r="S3197" s="42"/>
      <c r="T3197" s="78"/>
      <c r="AT3197" s="24" t="s">
        <v>135</v>
      </c>
      <c r="AU3197" s="24" t="s">
        <v>134</v>
      </c>
    </row>
    <row r="3198" spans="2:65" s="1" customFormat="1" ht="31.5" customHeight="1">
      <c r="B3198" s="41"/>
      <c r="C3198" s="193" t="s">
        <v>2355</v>
      </c>
      <c r="D3198" s="193" t="s">
        <v>129</v>
      </c>
      <c r="E3198" s="194" t="s">
        <v>8387</v>
      </c>
      <c r="F3198" s="195" t="s">
        <v>8388</v>
      </c>
      <c r="G3198" s="196" t="s">
        <v>169</v>
      </c>
      <c r="H3198" s="197">
        <v>1</v>
      </c>
      <c r="I3198" s="198"/>
      <c r="J3198" s="199">
        <f>ROUND(I3198*H3198,2)</f>
        <v>0</v>
      </c>
      <c r="K3198" s="195" t="s">
        <v>21</v>
      </c>
      <c r="L3198" s="61"/>
      <c r="M3198" s="200" t="s">
        <v>21</v>
      </c>
      <c r="N3198" s="201" t="s">
        <v>42</v>
      </c>
      <c r="O3198" s="42"/>
      <c r="P3198" s="202">
        <f>O3198*H3198</f>
        <v>0</v>
      </c>
      <c r="Q3198" s="202">
        <v>0</v>
      </c>
      <c r="R3198" s="202">
        <f>Q3198*H3198</f>
        <v>0</v>
      </c>
      <c r="S3198" s="202">
        <v>0</v>
      </c>
      <c r="T3198" s="203">
        <f>S3198*H3198</f>
        <v>0</v>
      </c>
      <c r="AR3198" s="24" t="s">
        <v>133</v>
      </c>
      <c r="AT3198" s="24" t="s">
        <v>129</v>
      </c>
      <c r="AU3198" s="24" t="s">
        <v>134</v>
      </c>
      <c r="AY3198" s="24" t="s">
        <v>126</v>
      </c>
      <c r="BE3198" s="204">
        <f>IF(N3198="základní",J3198,0)</f>
        <v>0</v>
      </c>
      <c r="BF3198" s="204">
        <f>IF(N3198="snížená",J3198,0)</f>
        <v>0</v>
      </c>
      <c r="BG3198" s="204">
        <f>IF(N3198="zákl. přenesená",J3198,0)</f>
        <v>0</v>
      </c>
      <c r="BH3198" s="204">
        <f>IF(N3198="sníž. přenesená",J3198,0)</f>
        <v>0</v>
      </c>
      <c r="BI3198" s="204">
        <f>IF(N3198="nulová",J3198,0)</f>
        <v>0</v>
      </c>
      <c r="BJ3198" s="24" t="s">
        <v>134</v>
      </c>
      <c r="BK3198" s="204">
        <f>ROUND(I3198*H3198,2)</f>
        <v>0</v>
      </c>
      <c r="BL3198" s="24" t="s">
        <v>133</v>
      </c>
      <c r="BM3198" s="24" t="s">
        <v>4367</v>
      </c>
    </row>
    <row r="3199" spans="2:65" s="1" customFormat="1" ht="27">
      <c r="B3199" s="41"/>
      <c r="C3199" s="63"/>
      <c r="D3199" s="205" t="s">
        <v>135</v>
      </c>
      <c r="E3199" s="63"/>
      <c r="F3199" s="206" t="s">
        <v>8389</v>
      </c>
      <c r="G3199" s="63"/>
      <c r="H3199" s="63"/>
      <c r="I3199" s="163"/>
      <c r="J3199" s="63"/>
      <c r="K3199" s="63"/>
      <c r="L3199" s="61"/>
      <c r="M3199" s="207"/>
      <c r="N3199" s="42"/>
      <c r="O3199" s="42"/>
      <c r="P3199" s="42"/>
      <c r="Q3199" s="42"/>
      <c r="R3199" s="42"/>
      <c r="S3199" s="42"/>
      <c r="T3199" s="78"/>
      <c r="AT3199" s="24" t="s">
        <v>135</v>
      </c>
      <c r="AU3199" s="24" t="s">
        <v>134</v>
      </c>
    </row>
    <row r="3200" spans="2:65" s="1" customFormat="1" ht="22.5" customHeight="1">
      <c r="B3200" s="41"/>
      <c r="C3200" s="193" t="s">
        <v>4370</v>
      </c>
      <c r="D3200" s="193" t="s">
        <v>129</v>
      </c>
      <c r="E3200" s="194" t="s">
        <v>8390</v>
      </c>
      <c r="F3200" s="195" t="s">
        <v>8391</v>
      </c>
      <c r="G3200" s="196" t="s">
        <v>489</v>
      </c>
      <c r="H3200" s="197">
        <v>4</v>
      </c>
      <c r="I3200" s="198"/>
      <c r="J3200" s="199">
        <f>ROUND(I3200*H3200,2)</f>
        <v>0</v>
      </c>
      <c r="K3200" s="195" t="s">
        <v>21</v>
      </c>
      <c r="L3200" s="61"/>
      <c r="M3200" s="200" t="s">
        <v>21</v>
      </c>
      <c r="N3200" s="201" t="s">
        <v>42</v>
      </c>
      <c r="O3200" s="42"/>
      <c r="P3200" s="202">
        <f>O3200*H3200</f>
        <v>0</v>
      </c>
      <c r="Q3200" s="202">
        <v>0</v>
      </c>
      <c r="R3200" s="202">
        <f>Q3200*H3200</f>
        <v>0</v>
      </c>
      <c r="S3200" s="202">
        <v>0</v>
      </c>
      <c r="T3200" s="203">
        <f>S3200*H3200</f>
        <v>0</v>
      </c>
      <c r="AR3200" s="24" t="s">
        <v>133</v>
      </c>
      <c r="AT3200" s="24" t="s">
        <v>129</v>
      </c>
      <c r="AU3200" s="24" t="s">
        <v>134</v>
      </c>
      <c r="AY3200" s="24" t="s">
        <v>126</v>
      </c>
      <c r="BE3200" s="204">
        <f>IF(N3200="základní",J3200,0)</f>
        <v>0</v>
      </c>
      <c r="BF3200" s="204">
        <f>IF(N3200="snížená",J3200,0)</f>
        <v>0</v>
      </c>
      <c r="BG3200" s="204">
        <f>IF(N3200="zákl. přenesená",J3200,0)</f>
        <v>0</v>
      </c>
      <c r="BH3200" s="204">
        <f>IF(N3200="sníž. přenesená",J3200,0)</f>
        <v>0</v>
      </c>
      <c r="BI3200" s="204">
        <f>IF(N3200="nulová",J3200,0)</f>
        <v>0</v>
      </c>
      <c r="BJ3200" s="24" t="s">
        <v>134</v>
      </c>
      <c r="BK3200" s="204">
        <f>ROUND(I3200*H3200,2)</f>
        <v>0</v>
      </c>
      <c r="BL3200" s="24" t="s">
        <v>133</v>
      </c>
      <c r="BM3200" s="24" t="s">
        <v>4373</v>
      </c>
    </row>
    <row r="3201" spans="2:65" s="1" customFormat="1" ht="13.5">
      <c r="B3201" s="41"/>
      <c r="C3201" s="63"/>
      <c r="D3201" s="205" t="s">
        <v>135</v>
      </c>
      <c r="E3201" s="63"/>
      <c r="F3201" s="206" t="s">
        <v>8392</v>
      </c>
      <c r="G3201" s="63"/>
      <c r="H3201" s="63"/>
      <c r="I3201" s="163"/>
      <c r="J3201" s="63"/>
      <c r="K3201" s="63"/>
      <c r="L3201" s="61"/>
      <c r="M3201" s="207"/>
      <c r="N3201" s="42"/>
      <c r="O3201" s="42"/>
      <c r="P3201" s="42"/>
      <c r="Q3201" s="42"/>
      <c r="R3201" s="42"/>
      <c r="S3201" s="42"/>
      <c r="T3201" s="78"/>
      <c r="AT3201" s="24" t="s">
        <v>135</v>
      </c>
      <c r="AU3201" s="24" t="s">
        <v>134</v>
      </c>
    </row>
    <row r="3202" spans="2:65" s="1" customFormat="1" ht="31.5" customHeight="1">
      <c r="B3202" s="41"/>
      <c r="C3202" s="193" t="s">
        <v>2359</v>
      </c>
      <c r="D3202" s="193" t="s">
        <v>129</v>
      </c>
      <c r="E3202" s="194" t="s">
        <v>8393</v>
      </c>
      <c r="F3202" s="195" t="s">
        <v>6082</v>
      </c>
      <c r="G3202" s="196" t="s">
        <v>400</v>
      </c>
      <c r="H3202" s="197">
        <v>73</v>
      </c>
      <c r="I3202" s="198"/>
      <c r="J3202" s="199">
        <f>ROUND(I3202*H3202,2)</f>
        <v>0</v>
      </c>
      <c r="K3202" s="195" t="s">
        <v>21</v>
      </c>
      <c r="L3202" s="61"/>
      <c r="M3202" s="200" t="s">
        <v>21</v>
      </c>
      <c r="N3202" s="201" t="s">
        <v>42</v>
      </c>
      <c r="O3202" s="42"/>
      <c r="P3202" s="202">
        <f>O3202*H3202</f>
        <v>0</v>
      </c>
      <c r="Q3202" s="202">
        <v>0</v>
      </c>
      <c r="R3202" s="202">
        <f>Q3202*H3202</f>
        <v>0</v>
      </c>
      <c r="S3202" s="202">
        <v>0</v>
      </c>
      <c r="T3202" s="203">
        <f>S3202*H3202</f>
        <v>0</v>
      </c>
      <c r="AR3202" s="24" t="s">
        <v>133</v>
      </c>
      <c r="AT3202" s="24" t="s">
        <v>129</v>
      </c>
      <c r="AU3202" s="24" t="s">
        <v>134</v>
      </c>
      <c r="AY3202" s="24" t="s">
        <v>126</v>
      </c>
      <c r="BE3202" s="204">
        <f>IF(N3202="základní",J3202,0)</f>
        <v>0</v>
      </c>
      <c r="BF3202" s="204">
        <f>IF(N3202="snížená",J3202,0)</f>
        <v>0</v>
      </c>
      <c r="BG3202" s="204">
        <f>IF(N3202="zákl. přenesená",J3202,0)</f>
        <v>0</v>
      </c>
      <c r="BH3202" s="204">
        <f>IF(N3202="sníž. přenesená",J3202,0)</f>
        <v>0</v>
      </c>
      <c r="BI3202" s="204">
        <f>IF(N3202="nulová",J3202,0)</f>
        <v>0</v>
      </c>
      <c r="BJ3202" s="24" t="s">
        <v>134</v>
      </c>
      <c r="BK3202" s="204">
        <f>ROUND(I3202*H3202,2)</f>
        <v>0</v>
      </c>
      <c r="BL3202" s="24" t="s">
        <v>133</v>
      </c>
      <c r="BM3202" s="24" t="s">
        <v>4379</v>
      </c>
    </row>
    <row r="3203" spans="2:65" s="1" customFormat="1" ht="27">
      <c r="B3203" s="41"/>
      <c r="C3203" s="63"/>
      <c r="D3203" s="205" t="s">
        <v>135</v>
      </c>
      <c r="E3203" s="63"/>
      <c r="F3203" s="206" t="s">
        <v>8394</v>
      </c>
      <c r="G3203" s="63"/>
      <c r="H3203" s="63"/>
      <c r="I3203" s="163"/>
      <c r="J3203" s="63"/>
      <c r="K3203" s="63"/>
      <c r="L3203" s="61"/>
      <c r="M3203" s="207"/>
      <c r="N3203" s="42"/>
      <c r="O3203" s="42"/>
      <c r="P3203" s="42"/>
      <c r="Q3203" s="42"/>
      <c r="R3203" s="42"/>
      <c r="S3203" s="42"/>
      <c r="T3203" s="78"/>
      <c r="AT3203" s="24" t="s">
        <v>135</v>
      </c>
      <c r="AU3203" s="24" t="s">
        <v>134</v>
      </c>
    </row>
    <row r="3204" spans="2:65" s="1" customFormat="1" ht="31.5" customHeight="1">
      <c r="B3204" s="41"/>
      <c r="C3204" s="193" t="s">
        <v>4385</v>
      </c>
      <c r="D3204" s="193" t="s">
        <v>129</v>
      </c>
      <c r="E3204" s="194" t="s">
        <v>8395</v>
      </c>
      <c r="F3204" s="195" t="s">
        <v>8396</v>
      </c>
      <c r="G3204" s="196" t="s">
        <v>400</v>
      </c>
      <c r="H3204" s="197">
        <v>82</v>
      </c>
      <c r="I3204" s="198"/>
      <c r="J3204" s="199">
        <f>ROUND(I3204*H3204,2)</f>
        <v>0</v>
      </c>
      <c r="K3204" s="195" t="s">
        <v>21</v>
      </c>
      <c r="L3204" s="61"/>
      <c r="M3204" s="200" t="s">
        <v>21</v>
      </c>
      <c r="N3204" s="201" t="s">
        <v>42</v>
      </c>
      <c r="O3204" s="42"/>
      <c r="P3204" s="202">
        <f>O3204*H3204</f>
        <v>0</v>
      </c>
      <c r="Q3204" s="202">
        <v>0</v>
      </c>
      <c r="R3204" s="202">
        <f>Q3204*H3204</f>
        <v>0</v>
      </c>
      <c r="S3204" s="202">
        <v>0</v>
      </c>
      <c r="T3204" s="203">
        <f>S3204*H3204</f>
        <v>0</v>
      </c>
      <c r="AR3204" s="24" t="s">
        <v>133</v>
      </c>
      <c r="AT3204" s="24" t="s">
        <v>129</v>
      </c>
      <c r="AU3204" s="24" t="s">
        <v>134</v>
      </c>
      <c r="AY3204" s="24" t="s">
        <v>126</v>
      </c>
      <c r="BE3204" s="204">
        <f>IF(N3204="základní",J3204,0)</f>
        <v>0</v>
      </c>
      <c r="BF3204" s="204">
        <f>IF(N3204="snížená",J3204,0)</f>
        <v>0</v>
      </c>
      <c r="BG3204" s="204">
        <f>IF(N3204="zákl. přenesená",J3204,0)</f>
        <v>0</v>
      </c>
      <c r="BH3204" s="204">
        <f>IF(N3204="sníž. přenesená",J3204,0)</f>
        <v>0</v>
      </c>
      <c r="BI3204" s="204">
        <f>IF(N3204="nulová",J3204,0)</f>
        <v>0</v>
      </c>
      <c r="BJ3204" s="24" t="s">
        <v>134</v>
      </c>
      <c r="BK3204" s="204">
        <f>ROUND(I3204*H3204,2)</f>
        <v>0</v>
      </c>
      <c r="BL3204" s="24" t="s">
        <v>133</v>
      </c>
      <c r="BM3204" s="24" t="s">
        <v>4388</v>
      </c>
    </row>
    <row r="3205" spans="2:65" s="1" customFormat="1" ht="27">
      <c r="B3205" s="41"/>
      <c r="C3205" s="63"/>
      <c r="D3205" s="205" t="s">
        <v>135</v>
      </c>
      <c r="E3205" s="63"/>
      <c r="F3205" s="206" t="s">
        <v>8397</v>
      </c>
      <c r="G3205" s="63"/>
      <c r="H3205" s="63"/>
      <c r="I3205" s="163"/>
      <c r="J3205" s="63"/>
      <c r="K3205" s="63"/>
      <c r="L3205" s="61"/>
      <c r="M3205" s="207"/>
      <c r="N3205" s="42"/>
      <c r="O3205" s="42"/>
      <c r="P3205" s="42"/>
      <c r="Q3205" s="42"/>
      <c r="R3205" s="42"/>
      <c r="S3205" s="42"/>
      <c r="T3205" s="78"/>
      <c r="AT3205" s="24" t="s">
        <v>135</v>
      </c>
      <c r="AU3205" s="24" t="s">
        <v>134</v>
      </c>
    </row>
    <row r="3206" spans="2:65" s="1" customFormat="1" ht="22.5" customHeight="1">
      <c r="B3206" s="41"/>
      <c r="C3206" s="193" t="s">
        <v>2366</v>
      </c>
      <c r="D3206" s="193" t="s">
        <v>129</v>
      </c>
      <c r="E3206" s="194" t="s">
        <v>8398</v>
      </c>
      <c r="F3206" s="195" t="s">
        <v>8399</v>
      </c>
      <c r="G3206" s="196" t="s">
        <v>489</v>
      </c>
      <c r="H3206" s="197">
        <v>1</v>
      </c>
      <c r="I3206" s="198"/>
      <c r="J3206" s="199">
        <f>ROUND(I3206*H3206,2)</f>
        <v>0</v>
      </c>
      <c r="K3206" s="195" t="s">
        <v>21</v>
      </c>
      <c r="L3206" s="61"/>
      <c r="M3206" s="200" t="s">
        <v>21</v>
      </c>
      <c r="N3206" s="201" t="s">
        <v>42</v>
      </c>
      <c r="O3206" s="42"/>
      <c r="P3206" s="202">
        <f>O3206*H3206</f>
        <v>0</v>
      </c>
      <c r="Q3206" s="202">
        <v>0</v>
      </c>
      <c r="R3206" s="202">
        <f>Q3206*H3206</f>
        <v>0</v>
      </c>
      <c r="S3206" s="202">
        <v>0</v>
      </c>
      <c r="T3206" s="203">
        <f>S3206*H3206</f>
        <v>0</v>
      </c>
      <c r="AR3206" s="24" t="s">
        <v>133</v>
      </c>
      <c r="AT3206" s="24" t="s">
        <v>129</v>
      </c>
      <c r="AU3206" s="24" t="s">
        <v>134</v>
      </c>
      <c r="AY3206" s="24" t="s">
        <v>126</v>
      </c>
      <c r="BE3206" s="204">
        <f>IF(N3206="základní",J3206,0)</f>
        <v>0</v>
      </c>
      <c r="BF3206" s="204">
        <f>IF(N3206="snížená",J3206,0)</f>
        <v>0</v>
      </c>
      <c r="BG3206" s="204">
        <f>IF(N3206="zákl. přenesená",J3206,0)</f>
        <v>0</v>
      </c>
      <c r="BH3206" s="204">
        <f>IF(N3206="sníž. přenesená",J3206,0)</f>
        <v>0</v>
      </c>
      <c r="BI3206" s="204">
        <f>IF(N3206="nulová",J3206,0)</f>
        <v>0</v>
      </c>
      <c r="BJ3206" s="24" t="s">
        <v>134</v>
      </c>
      <c r="BK3206" s="204">
        <f>ROUND(I3206*H3206,2)</f>
        <v>0</v>
      </c>
      <c r="BL3206" s="24" t="s">
        <v>133</v>
      </c>
      <c r="BM3206" s="24" t="s">
        <v>4397</v>
      </c>
    </row>
    <row r="3207" spans="2:65" s="1" customFormat="1" ht="13.5">
      <c r="B3207" s="41"/>
      <c r="C3207" s="63"/>
      <c r="D3207" s="205" t="s">
        <v>135</v>
      </c>
      <c r="E3207" s="63"/>
      <c r="F3207" s="206" t="s">
        <v>8400</v>
      </c>
      <c r="G3207" s="63"/>
      <c r="H3207" s="63"/>
      <c r="I3207" s="163"/>
      <c r="J3207" s="63"/>
      <c r="K3207" s="63"/>
      <c r="L3207" s="61"/>
      <c r="M3207" s="207"/>
      <c r="N3207" s="42"/>
      <c r="O3207" s="42"/>
      <c r="P3207" s="42"/>
      <c r="Q3207" s="42"/>
      <c r="R3207" s="42"/>
      <c r="S3207" s="42"/>
      <c r="T3207" s="78"/>
      <c r="AT3207" s="24" t="s">
        <v>135</v>
      </c>
      <c r="AU3207" s="24" t="s">
        <v>134</v>
      </c>
    </row>
    <row r="3208" spans="2:65" s="1" customFormat="1" ht="22.5" customHeight="1">
      <c r="B3208" s="41"/>
      <c r="C3208" s="193" t="s">
        <v>4398</v>
      </c>
      <c r="D3208" s="193" t="s">
        <v>129</v>
      </c>
      <c r="E3208" s="194" t="s">
        <v>8401</v>
      </c>
      <c r="F3208" s="195" t="s">
        <v>5947</v>
      </c>
      <c r="G3208" s="196" t="s">
        <v>489</v>
      </c>
      <c r="H3208" s="197">
        <v>1</v>
      </c>
      <c r="I3208" s="198"/>
      <c r="J3208" s="199">
        <f>ROUND(I3208*H3208,2)</f>
        <v>0</v>
      </c>
      <c r="K3208" s="195" t="s">
        <v>21</v>
      </c>
      <c r="L3208" s="61"/>
      <c r="M3208" s="200" t="s">
        <v>21</v>
      </c>
      <c r="N3208" s="201" t="s">
        <v>42</v>
      </c>
      <c r="O3208" s="42"/>
      <c r="P3208" s="202">
        <f>O3208*H3208</f>
        <v>0</v>
      </c>
      <c r="Q3208" s="202">
        <v>0</v>
      </c>
      <c r="R3208" s="202">
        <f>Q3208*H3208</f>
        <v>0</v>
      </c>
      <c r="S3208" s="202">
        <v>0</v>
      </c>
      <c r="T3208" s="203">
        <f>S3208*H3208</f>
        <v>0</v>
      </c>
      <c r="AR3208" s="24" t="s">
        <v>133</v>
      </c>
      <c r="AT3208" s="24" t="s">
        <v>129</v>
      </c>
      <c r="AU3208" s="24" t="s">
        <v>134</v>
      </c>
      <c r="AY3208" s="24" t="s">
        <v>126</v>
      </c>
      <c r="BE3208" s="204">
        <f>IF(N3208="základní",J3208,0)</f>
        <v>0</v>
      </c>
      <c r="BF3208" s="204">
        <f>IF(N3208="snížená",J3208,0)</f>
        <v>0</v>
      </c>
      <c r="BG3208" s="204">
        <f>IF(N3208="zákl. přenesená",J3208,0)</f>
        <v>0</v>
      </c>
      <c r="BH3208" s="204">
        <f>IF(N3208="sníž. přenesená",J3208,0)</f>
        <v>0</v>
      </c>
      <c r="BI3208" s="204">
        <f>IF(N3208="nulová",J3208,0)</f>
        <v>0</v>
      </c>
      <c r="BJ3208" s="24" t="s">
        <v>134</v>
      </c>
      <c r="BK3208" s="204">
        <f>ROUND(I3208*H3208,2)</f>
        <v>0</v>
      </c>
      <c r="BL3208" s="24" t="s">
        <v>133</v>
      </c>
      <c r="BM3208" s="24" t="s">
        <v>4401</v>
      </c>
    </row>
    <row r="3209" spans="2:65" s="1" customFormat="1" ht="13.5">
      <c r="B3209" s="41"/>
      <c r="C3209" s="63"/>
      <c r="D3209" s="205" t="s">
        <v>135</v>
      </c>
      <c r="E3209" s="63"/>
      <c r="F3209" s="206" t="s">
        <v>8306</v>
      </c>
      <c r="G3209" s="63"/>
      <c r="H3209" s="63"/>
      <c r="I3209" s="163"/>
      <c r="J3209" s="63"/>
      <c r="K3209" s="63"/>
      <c r="L3209" s="61"/>
      <c r="M3209" s="207"/>
      <c r="N3209" s="42"/>
      <c r="O3209" s="42"/>
      <c r="P3209" s="42"/>
      <c r="Q3209" s="42"/>
      <c r="R3209" s="42"/>
      <c r="S3209" s="42"/>
      <c r="T3209" s="78"/>
      <c r="AT3209" s="24" t="s">
        <v>135</v>
      </c>
      <c r="AU3209" s="24" t="s">
        <v>134</v>
      </c>
    </row>
    <row r="3210" spans="2:65" s="1" customFormat="1" ht="22.5" customHeight="1">
      <c r="B3210" s="41"/>
      <c r="C3210" s="193" t="s">
        <v>2370</v>
      </c>
      <c r="D3210" s="193" t="s">
        <v>129</v>
      </c>
      <c r="E3210" s="194" t="s">
        <v>8402</v>
      </c>
      <c r="F3210" s="195" t="s">
        <v>8403</v>
      </c>
      <c r="G3210" s="196" t="s">
        <v>489</v>
      </c>
      <c r="H3210" s="197">
        <v>1</v>
      </c>
      <c r="I3210" s="198"/>
      <c r="J3210" s="199">
        <f>ROUND(I3210*H3210,2)</f>
        <v>0</v>
      </c>
      <c r="K3210" s="195" t="s">
        <v>21</v>
      </c>
      <c r="L3210" s="61"/>
      <c r="M3210" s="200" t="s">
        <v>21</v>
      </c>
      <c r="N3210" s="201" t="s">
        <v>42</v>
      </c>
      <c r="O3210" s="42"/>
      <c r="P3210" s="202">
        <f>O3210*H3210</f>
        <v>0</v>
      </c>
      <c r="Q3210" s="202">
        <v>0</v>
      </c>
      <c r="R3210" s="202">
        <f>Q3210*H3210</f>
        <v>0</v>
      </c>
      <c r="S3210" s="202">
        <v>0</v>
      </c>
      <c r="T3210" s="203">
        <f>S3210*H3210</f>
        <v>0</v>
      </c>
      <c r="AR3210" s="24" t="s">
        <v>133</v>
      </c>
      <c r="AT3210" s="24" t="s">
        <v>129</v>
      </c>
      <c r="AU3210" s="24" t="s">
        <v>134</v>
      </c>
      <c r="AY3210" s="24" t="s">
        <v>126</v>
      </c>
      <c r="BE3210" s="204">
        <f>IF(N3210="základní",J3210,0)</f>
        <v>0</v>
      </c>
      <c r="BF3210" s="204">
        <f>IF(N3210="snížená",J3210,0)</f>
        <v>0</v>
      </c>
      <c r="BG3210" s="204">
        <f>IF(N3210="zákl. přenesená",J3210,0)</f>
        <v>0</v>
      </c>
      <c r="BH3210" s="204">
        <f>IF(N3210="sníž. přenesená",J3210,0)</f>
        <v>0</v>
      </c>
      <c r="BI3210" s="204">
        <f>IF(N3210="nulová",J3210,0)</f>
        <v>0</v>
      </c>
      <c r="BJ3210" s="24" t="s">
        <v>134</v>
      </c>
      <c r="BK3210" s="204">
        <f>ROUND(I3210*H3210,2)</f>
        <v>0</v>
      </c>
      <c r="BL3210" s="24" t="s">
        <v>133</v>
      </c>
      <c r="BM3210" s="24" t="s">
        <v>4407</v>
      </c>
    </row>
    <row r="3211" spans="2:65" s="1" customFormat="1" ht="13.5">
      <c r="B3211" s="41"/>
      <c r="C3211" s="63"/>
      <c r="D3211" s="205" t="s">
        <v>135</v>
      </c>
      <c r="E3211" s="63"/>
      <c r="F3211" s="206" t="s">
        <v>8404</v>
      </c>
      <c r="G3211" s="63"/>
      <c r="H3211" s="63"/>
      <c r="I3211" s="163"/>
      <c r="J3211" s="63"/>
      <c r="K3211" s="63"/>
      <c r="L3211" s="61"/>
      <c r="M3211" s="207"/>
      <c r="N3211" s="42"/>
      <c r="O3211" s="42"/>
      <c r="P3211" s="42"/>
      <c r="Q3211" s="42"/>
      <c r="R3211" s="42"/>
      <c r="S3211" s="42"/>
      <c r="T3211" s="78"/>
      <c r="AT3211" s="24" t="s">
        <v>135</v>
      </c>
      <c r="AU3211" s="24" t="s">
        <v>134</v>
      </c>
    </row>
    <row r="3212" spans="2:65" s="1" customFormat="1" ht="22.5" customHeight="1">
      <c r="B3212" s="41"/>
      <c r="C3212" s="193" t="s">
        <v>4411</v>
      </c>
      <c r="D3212" s="193" t="s">
        <v>129</v>
      </c>
      <c r="E3212" s="194" t="s">
        <v>8405</v>
      </c>
      <c r="F3212" s="195" t="s">
        <v>8406</v>
      </c>
      <c r="G3212" s="196" t="s">
        <v>489</v>
      </c>
      <c r="H3212" s="197">
        <v>1</v>
      </c>
      <c r="I3212" s="198"/>
      <c r="J3212" s="199">
        <f>ROUND(I3212*H3212,2)</f>
        <v>0</v>
      </c>
      <c r="K3212" s="195" t="s">
        <v>21</v>
      </c>
      <c r="L3212" s="61"/>
      <c r="M3212" s="200" t="s">
        <v>21</v>
      </c>
      <c r="N3212" s="201" t="s">
        <v>42</v>
      </c>
      <c r="O3212" s="42"/>
      <c r="P3212" s="202">
        <f>O3212*H3212</f>
        <v>0</v>
      </c>
      <c r="Q3212" s="202">
        <v>0</v>
      </c>
      <c r="R3212" s="202">
        <f>Q3212*H3212</f>
        <v>0</v>
      </c>
      <c r="S3212" s="202">
        <v>0</v>
      </c>
      <c r="T3212" s="203">
        <f>S3212*H3212</f>
        <v>0</v>
      </c>
      <c r="AR3212" s="24" t="s">
        <v>133</v>
      </c>
      <c r="AT3212" s="24" t="s">
        <v>129</v>
      </c>
      <c r="AU3212" s="24" t="s">
        <v>134</v>
      </c>
      <c r="AY3212" s="24" t="s">
        <v>126</v>
      </c>
      <c r="BE3212" s="204">
        <f>IF(N3212="základní",J3212,0)</f>
        <v>0</v>
      </c>
      <c r="BF3212" s="204">
        <f>IF(N3212="snížená",J3212,0)</f>
        <v>0</v>
      </c>
      <c r="BG3212" s="204">
        <f>IF(N3212="zákl. přenesená",J3212,0)</f>
        <v>0</v>
      </c>
      <c r="BH3212" s="204">
        <f>IF(N3212="sníž. přenesená",J3212,0)</f>
        <v>0</v>
      </c>
      <c r="BI3212" s="204">
        <f>IF(N3212="nulová",J3212,0)</f>
        <v>0</v>
      </c>
      <c r="BJ3212" s="24" t="s">
        <v>134</v>
      </c>
      <c r="BK3212" s="204">
        <f>ROUND(I3212*H3212,2)</f>
        <v>0</v>
      </c>
      <c r="BL3212" s="24" t="s">
        <v>133</v>
      </c>
      <c r="BM3212" s="24" t="s">
        <v>4414</v>
      </c>
    </row>
    <row r="3213" spans="2:65" s="1" customFormat="1" ht="13.5">
      <c r="B3213" s="41"/>
      <c r="C3213" s="63"/>
      <c r="D3213" s="205" t="s">
        <v>135</v>
      </c>
      <c r="E3213" s="63"/>
      <c r="F3213" s="206" t="s">
        <v>8407</v>
      </c>
      <c r="G3213" s="63"/>
      <c r="H3213" s="63"/>
      <c r="I3213" s="163"/>
      <c r="J3213" s="63"/>
      <c r="K3213" s="63"/>
      <c r="L3213" s="61"/>
      <c r="M3213" s="207"/>
      <c r="N3213" s="42"/>
      <c r="O3213" s="42"/>
      <c r="P3213" s="42"/>
      <c r="Q3213" s="42"/>
      <c r="R3213" s="42"/>
      <c r="S3213" s="42"/>
      <c r="T3213" s="78"/>
      <c r="AT3213" s="24" t="s">
        <v>135</v>
      </c>
      <c r="AU3213" s="24" t="s">
        <v>134</v>
      </c>
    </row>
    <row r="3214" spans="2:65" s="1" customFormat="1" ht="22.5" customHeight="1">
      <c r="B3214" s="41"/>
      <c r="C3214" s="193" t="s">
        <v>2375</v>
      </c>
      <c r="D3214" s="193" t="s">
        <v>129</v>
      </c>
      <c r="E3214" s="194" t="s">
        <v>8408</v>
      </c>
      <c r="F3214" s="195" t="s">
        <v>6001</v>
      </c>
      <c r="G3214" s="196" t="s">
        <v>489</v>
      </c>
      <c r="H3214" s="197">
        <v>1</v>
      </c>
      <c r="I3214" s="198"/>
      <c r="J3214" s="199">
        <f>ROUND(I3214*H3214,2)</f>
        <v>0</v>
      </c>
      <c r="K3214" s="195" t="s">
        <v>21</v>
      </c>
      <c r="L3214" s="61"/>
      <c r="M3214" s="200" t="s">
        <v>21</v>
      </c>
      <c r="N3214" s="201" t="s">
        <v>42</v>
      </c>
      <c r="O3214" s="42"/>
      <c r="P3214" s="202">
        <f>O3214*H3214</f>
        <v>0</v>
      </c>
      <c r="Q3214" s="202">
        <v>0</v>
      </c>
      <c r="R3214" s="202">
        <f>Q3214*H3214</f>
        <v>0</v>
      </c>
      <c r="S3214" s="202">
        <v>0</v>
      </c>
      <c r="T3214" s="203">
        <f>S3214*H3214</f>
        <v>0</v>
      </c>
      <c r="AR3214" s="24" t="s">
        <v>133</v>
      </c>
      <c r="AT3214" s="24" t="s">
        <v>129</v>
      </c>
      <c r="AU3214" s="24" t="s">
        <v>134</v>
      </c>
      <c r="AY3214" s="24" t="s">
        <v>126</v>
      </c>
      <c r="BE3214" s="204">
        <f>IF(N3214="základní",J3214,0)</f>
        <v>0</v>
      </c>
      <c r="BF3214" s="204">
        <f>IF(N3214="snížená",J3214,0)</f>
        <v>0</v>
      </c>
      <c r="BG3214" s="204">
        <f>IF(N3214="zákl. přenesená",J3214,0)</f>
        <v>0</v>
      </c>
      <c r="BH3214" s="204">
        <f>IF(N3214="sníž. přenesená",J3214,0)</f>
        <v>0</v>
      </c>
      <c r="BI3214" s="204">
        <f>IF(N3214="nulová",J3214,0)</f>
        <v>0</v>
      </c>
      <c r="BJ3214" s="24" t="s">
        <v>134</v>
      </c>
      <c r="BK3214" s="204">
        <f>ROUND(I3214*H3214,2)</f>
        <v>0</v>
      </c>
      <c r="BL3214" s="24" t="s">
        <v>133</v>
      </c>
      <c r="BM3214" s="24" t="s">
        <v>4418</v>
      </c>
    </row>
    <row r="3215" spans="2:65" s="1" customFormat="1" ht="13.5">
      <c r="B3215" s="41"/>
      <c r="C3215" s="63"/>
      <c r="D3215" s="205" t="s">
        <v>135</v>
      </c>
      <c r="E3215" s="63"/>
      <c r="F3215" s="206" t="s">
        <v>8409</v>
      </c>
      <c r="G3215" s="63"/>
      <c r="H3215" s="63"/>
      <c r="I3215" s="163"/>
      <c r="J3215" s="63"/>
      <c r="K3215" s="63"/>
      <c r="L3215" s="61"/>
      <c r="M3215" s="207"/>
      <c r="N3215" s="42"/>
      <c r="O3215" s="42"/>
      <c r="P3215" s="42"/>
      <c r="Q3215" s="42"/>
      <c r="R3215" s="42"/>
      <c r="S3215" s="42"/>
      <c r="T3215" s="78"/>
      <c r="AT3215" s="24" t="s">
        <v>135</v>
      </c>
      <c r="AU3215" s="24" t="s">
        <v>134</v>
      </c>
    </row>
    <row r="3216" spans="2:65" s="1" customFormat="1" ht="31.5" customHeight="1">
      <c r="B3216" s="41"/>
      <c r="C3216" s="193" t="s">
        <v>4420</v>
      </c>
      <c r="D3216" s="193" t="s">
        <v>129</v>
      </c>
      <c r="E3216" s="194" t="s">
        <v>6125</v>
      </c>
      <c r="F3216" s="195" t="s">
        <v>6126</v>
      </c>
      <c r="G3216" s="196" t="s">
        <v>169</v>
      </c>
      <c r="H3216" s="197">
        <v>40</v>
      </c>
      <c r="I3216" s="198"/>
      <c r="J3216" s="199">
        <f>ROUND(I3216*H3216,2)</f>
        <v>0</v>
      </c>
      <c r="K3216" s="195" t="s">
        <v>21</v>
      </c>
      <c r="L3216" s="61"/>
      <c r="M3216" s="200" t="s">
        <v>21</v>
      </c>
      <c r="N3216" s="201" t="s">
        <v>42</v>
      </c>
      <c r="O3216" s="42"/>
      <c r="P3216" s="202">
        <f>O3216*H3216</f>
        <v>0</v>
      </c>
      <c r="Q3216" s="202">
        <v>0</v>
      </c>
      <c r="R3216" s="202">
        <f>Q3216*H3216</f>
        <v>0</v>
      </c>
      <c r="S3216" s="202">
        <v>0</v>
      </c>
      <c r="T3216" s="203">
        <f>S3216*H3216</f>
        <v>0</v>
      </c>
      <c r="AR3216" s="24" t="s">
        <v>133</v>
      </c>
      <c r="AT3216" s="24" t="s">
        <v>129</v>
      </c>
      <c r="AU3216" s="24" t="s">
        <v>134</v>
      </c>
      <c r="AY3216" s="24" t="s">
        <v>126</v>
      </c>
      <c r="BE3216" s="204">
        <f>IF(N3216="základní",J3216,0)</f>
        <v>0</v>
      </c>
      <c r="BF3216" s="204">
        <f>IF(N3216="snížená",J3216,0)</f>
        <v>0</v>
      </c>
      <c r="BG3216" s="204">
        <f>IF(N3216="zákl. přenesená",J3216,0)</f>
        <v>0</v>
      </c>
      <c r="BH3216" s="204">
        <f>IF(N3216="sníž. přenesená",J3216,0)</f>
        <v>0</v>
      </c>
      <c r="BI3216" s="204">
        <f>IF(N3216="nulová",J3216,0)</f>
        <v>0</v>
      </c>
      <c r="BJ3216" s="24" t="s">
        <v>134</v>
      </c>
      <c r="BK3216" s="204">
        <f>ROUND(I3216*H3216,2)</f>
        <v>0</v>
      </c>
      <c r="BL3216" s="24" t="s">
        <v>133</v>
      </c>
      <c r="BM3216" s="24" t="s">
        <v>4423</v>
      </c>
    </row>
    <row r="3217" spans="2:65" s="1" customFormat="1" ht="13.5">
      <c r="B3217" s="41"/>
      <c r="C3217" s="63"/>
      <c r="D3217" s="205" t="s">
        <v>135</v>
      </c>
      <c r="E3217" s="63"/>
      <c r="F3217" s="206" t="s">
        <v>8410</v>
      </c>
      <c r="G3217" s="63"/>
      <c r="H3217" s="63"/>
      <c r="I3217" s="163"/>
      <c r="J3217" s="63"/>
      <c r="K3217" s="63"/>
      <c r="L3217" s="61"/>
      <c r="M3217" s="207"/>
      <c r="N3217" s="42"/>
      <c r="O3217" s="42"/>
      <c r="P3217" s="42"/>
      <c r="Q3217" s="42"/>
      <c r="R3217" s="42"/>
      <c r="S3217" s="42"/>
      <c r="T3217" s="78"/>
      <c r="AT3217" s="24" t="s">
        <v>135</v>
      </c>
      <c r="AU3217" s="24" t="s">
        <v>134</v>
      </c>
    </row>
    <row r="3218" spans="2:65" s="1" customFormat="1" ht="31.5" customHeight="1">
      <c r="B3218" s="41"/>
      <c r="C3218" s="193" t="s">
        <v>2379</v>
      </c>
      <c r="D3218" s="193" t="s">
        <v>129</v>
      </c>
      <c r="E3218" s="194" t="s">
        <v>6128</v>
      </c>
      <c r="F3218" s="195" t="s">
        <v>6129</v>
      </c>
      <c r="G3218" s="196" t="s">
        <v>169</v>
      </c>
      <c r="H3218" s="197">
        <v>6</v>
      </c>
      <c r="I3218" s="198"/>
      <c r="J3218" s="199">
        <f>ROUND(I3218*H3218,2)</f>
        <v>0</v>
      </c>
      <c r="K3218" s="195" t="s">
        <v>21</v>
      </c>
      <c r="L3218" s="61"/>
      <c r="M3218" s="200" t="s">
        <v>21</v>
      </c>
      <c r="N3218" s="201" t="s">
        <v>42</v>
      </c>
      <c r="O3218" s="42"/>
      <c r="P3218" s="202">
        <f>O3218*H3218</f>
        <v>0</v>
      </c>
      <c r="Q3218" s="202">
        <v>0</v>
      </c>
      <c r="R3218" s="202">
        <f>Q3218*H3218</f>
        <v>0</v>
      </c>
      <c r="S3218" s="202">
        <v>0</v>
      </c>
      <c r="T3218" s="203">
        <f>S3218*H3218</f>
        <v>0</v>
      </c>
      <c r="AR3218" s="24" t="s">
        <v>133</v>
      </c>
      <c r="AT3218" s="24" t="s">
        <v>129</v>
      </c>
      <c r="AU3218" s="24" t="s">
        <v>134</v>
      </c>
      <c r="AY3218" s="24" t="s">
        <v>126</v>
      </c>
      <c r="BE3218" s="204">
        <f>IF(N3218="základní",J3218,0)</f>
        <v>0</v>
      </c>
      <c r="BF3218" s="204">
        <f>IF(N3218="snížená",J3218,0)</f>
        <v>0</v>
      </c>
      <c r="BG3218" s="204">
        <f>IF(N3218="zákl. přenesená",J3218,0)</f>
        <v>0</v>
      </c>
      <c r="BH3218" s="204">
        <f>IF(N3218="sníž. přenesená",J3218,0)</f>
        <v>0</v>
      </c>
      <c r="BI3218" s="204">
        <f>IF(N3218="nulová",J3218,0)</f>
        <v>0</v>
      </c>
      <c r="BJ3218" s="24" t="s">
        <v>134</v>
      </c>
      <c r="BK3218" s="204">
        <f>ROUND(I3218*H3218,2)</f>
        <v>0</v>
      </c>
      <c r="BL3218" s="24" t="s">
        <v>133</v>
      </c>
      <c r="BM3218" s="24" t="s">
        <v>4428</v>
      </c>
    </row>
    <row r="3219" spans="2:65" s="1" customFormat="1" ht="13.5">
      <c r="B3219" s="41"/>
      <c r="C3219" s="63"/>
      <c r="D3219" s="205" t="s">
        <v>135</v>
      </c>
      <c r="E3219" s="63"/>
      <c r="F3219" s="206" t="s">
        <v>8411</v>
      </c>
      <c r="G3219" s="63"/>
      <c r="H3219" s="63"/>
      <c r="I3219" s="163"/>
      <c r="J3219" s="63"/>
      <c r="K3219" s="63"/>
      <c r="L3219" s="61"/>
      <c r="M3219" s="207"/>
      <c r="N3219" s="42"/>
      <c r="O3219" s="42"/>
      <c r="P3219" s="42"/>
      <c r="Q3219" s="42"/>
      <c r="R3219" s="42"/>
      <c r="S3219" s="42"/>
      <c r="T3219" s="78"/>
      <c r="AT3219" s="24" t="s">
        <v>135</v>
      </c>
      <c r="AU3219" s="24" t="s">
        <v>134</v>
      </c>
    </row>
    <row r="3220" spans="2:65" s="1" customFormat="1" ht="31.5" customHeight="1">
      <c r="B3220" s="41"/>
      <c r="C3220" s="193" t="s">
        <v>4469</v>
      </c>
      <c r="D3220" s="193" t="s">
        <v>129</v>
      </c>
      <c r="E3220" s="194" t="s">
        <v>6132</v>
      </c>
      <c r="F3220" s="195" t="s">
        <v>6133</v>
      </c>
      <c r="G3220" s="196" t="s">
        <v>169</v>
      </c>
      <c r="H3220" s="197">
        <v>6</v>
      </c>
      <c r="I3220" s="198"/>
      <c r="J3220" s="199">
        <f>ROUND(I3220*H3220,2)</f>
        <v>0</v>
      </c>
      <c r="K3220" s="195" t="s">
        <v>21</v>
      </c>
      <c r="L3220" s="61"/>
      <c r="M3220" s="200" t="s">
        <v>21</v>
      </c>
      <c r="N3220" s="201" t="s">
        <v>42</v>
      </c>
      <c r="O3220" s="42"/>
      <c r="P3220" s="202">
        <f>O3220*H3220</f>
        <v>0</v>
      </c>
      <c r="Q3220" s="202">
        <v>0</v>
      </c>
      <c r="R3220" s="202">
        <f>Q3220*H3220</f>
        <v>0</v>
      </c>
      <c r="S3220" s="202">
        <v>0</v>
      </c>
      <c r="T3220" s="203">
        <f>S3220*H3220</f>
        <v>0</v>
      </c>
      <c r="AR3220" s="24" t="s">
        <v>133</v>
      </c>
      <c r="AT3220" s="24" t="s">
        <v>129</v>
      </c>
      <c r="AU3220" s="24" t="s">
        <v>134</v>
      </c>
      <c r="AY3220" s="24" t="s">
        <v>126</v>
      </c>
      <c r="BE3220" s="204">
        <f>IF(N3220="základní",J3220,0)</f>
        <v>0</v>
      </c>
      <c r="BF3220" s="204">
        <f>IF(N3220="snížená",J3220,0)</f>
        <v>0</v>
      </c>
      <c r="BG3220" s="204">
        <f>IF(N3220="zákl. přenesená",J3220,0)</f>
        <v>0</v>
      </c>
      <c r="BH3220" s="204">
        <f>IF(N3220="sníž. přenesená",J3220,0)</f>
        <v>0</v>
      </c>
      <c r="BI3220" s="204">
        <f>IF(N3220="nulová",J3220,0)</f>
        <v>0</v>
      </c>
      <c r="BJ3220" s="24" t="s">
        <v>134</v>
      </c>
      <c r="BK3220" s="204">
        <f>ROUND(I3220*H3220,2)</f>
        <v>0</v>
      </c>
      <c r="BL3220" s="24" t="s">
        <v>133</v>
      </c>
      <c r="BM3220" s="24" t="s">
        <v>4472</v>
      </c>
    </row>
    <row r="3221" spans="2:65" s="1" customFormat="1" ht="13.5">
      <c r="B3221" s="41"/>
      <c r="C3221" s="63"/>
      <c r="D3221" s="205" t="s">
        <v>135</v>
      </c>
      <c r="E3221" s="63"/>
      <c r="F3221" s="206" t="s">
        <v>8412</v>
      </c>
      <c r="G3221" s="63"/>
      <c r="H3221" s="63"/>
      <c r="I3221" s="163"/>
      <c r="J3221" s="63"/>
      <c r="K3221" s="63"/>
      <c r="L3221" s="61"/>
      <c r="M3221" s="207"/>
      <c r="N3221" s="42"/>
      <c r="O3221" s="42"/>
      <c r="P3221" s="42"/>
      <c r="Q3221" s="42"/>
      <c r="R3221" s="42"/>
      <c r="S3221" s="42"/>
      <c r="T3221" s="78"/>
      <c r="AT3221" s="24" t="s">
        <v>135</v>
      </c>
      <c r="AU3221" s="24" t="s">
        <v>134</v>
      </c>
    </row>
    <row r="3222" spans="2:65" s="1" customFormat="1" ht="31.5" customHeight="1">
      <c r="B3222" s="41"/>
      <c r="C3222" s="193" t="s">
        <v>2384</v>
      </c>
      <c r="D3222" s="193" t="s">
        <v>129</v>
      </c>
      <c r="E3222" s="194" t="s">
        <v>8413</v>
      </c>
      <c r="F3222" s="195" t="s">
        <v>8414</v>
      </c>
      <c r="G3222" s="196" t="s">
        <v>169</v>
      </c>
      <c r="H3222" s="197">
        <v>2</v>
      </c>
      <c r="I3222" s="198"/>
      <c r="J3222" s="199">
        <f>ROUND(I3222*H3222,2)</f>
        <v>0</v>
      </c>
      <c r="K3222" s="195" t="s">
        <v>21</v>
      </c>
      <c r="L3222" s="61"/>
      <c r="M3222" s="200" t="s">
        <v>21</v>
      </c>
      <c r="N3222" s="201" t="s">
        <v>42</v>
      </c>
      <c r="O3222" s="42"/>
      <c r="P3222" s="202">
        <f>O3222*H3222</f>
        <v>0</v>
      </c>
      <c r="Q3222" s="202">
        <v>0</v>
      </c>
      <c r="R3222" s="202">
        <f>Q3222*H3222</f>
        <v>0</v>
      </c>
      <c r="S3222" s="202">
        <v>0</v>
      </c>
      <c r="T3222" s="203">
        <f>S3222*H3222</f>
        <v>0</v>
      </c>
      <c r="AR3222" s="24" t="s">
        <v>133</v>
      </c>
      <c r="AT3222" s="24" t="s">
        <v>129</v>
      </c>
      <c r="AU3222" s="24" t="s">
        <v>134</v>
      </c>
      <c r="AY3222" s="24" t="s">
        <v>126</v>
      </c>
      <c r="BE3222" s="204">
        <f>IF(N3222="základní",J3222,0)</f>
        <v>0</v>
      </c>
      <c r="BF3222" s="204">
        <f>IF(N3222="snížená",J3222,0)</f>
        <v>0</v>
      </c>
      <c r="BG3222" s="204">
        <f>IF(N3222="zákl. přenesená",J3222,0)</f>
        <v>0</v>
      </c>
      <c r="BH3222" s="204">
        <f>IF(N3222="sníž. přenesená",J3222,0)</f>
        <v>0</v>
      </c>
      <c r="BI3222" s="204">
        <f>IF(N3222="nulová",J3222,0)</f>
        <v>0</v>
      </c>
      <c r="BJ3222" s="24" t="s">
        <v>134</v>
      </c>
      <c r="BK3222" s="204">
        <f>ROUND(I3222*H3222,2)</f>
        <v>0</v>
      </c>
      <c r="BL3222" s="24" t="s">
        <v>133</v>
      </c>
      <c r="BM3222" s="24" t="s">
        <v>4476</v>
      </c>
    </row>
    <row r="3223" spans="2:65" s="1" customFormat="1" ht="13.5">
      <c r="B3223" s="41"/>
      <c r="C3223" s="63"/>
      <c r="D3223" s="205" t="s">
        <v>135</v>
      </c>
      <c r="E3223" s="63"/>
      <c r="F3223" s="206" t="s">
        <v>8415</v>
      </c>
      <c r="G3223" s="63"/>
      <c r="H3223" s="63"/>
      <c r="I3223" s="163"/>
      <c r="J3223" s="63"/>
      <c r="K3223" s="63"/>
      <c r="L3223" s="61"/>
      <c r="M3223" s="207"/>
      <c r="N3223" s="42"/>
      <c r="O3223" s="42"/>
      <c r="P3223" s="42"/>
      <c r="Q3223" s="42"/>
      <c r="R3223" s="42"/>
      <c r="S3223" s="42"/>
      <c r="T3223" s="78"/>
      <c r="AT3223" s="24" t="s">
        <v>135</v>
      </c>
      <c r="AU3223" s="24" t="s">
        <v>134</v>
      </c>
    </row>
    <row r="3224" spans="2:65" s="1" customFormat="1" ht="31.5" customHeight="1">
      <c r="B3224" s="41"/>
      <c r="C3224" s="193" t="s">
        <v>4517</v>
      </c>
      <c r="D3224" s="193" t="s">
        <v>129</v>
      </c>
      <c r="E3224" s="194" t="s">
        <v>8416</v>
      </c>
      <c r="F3224" s="195" t="s">
        <v>8417</v>
      </c>
      <c r="G3224" s="196" t="s">
        <v>169</v>
      </c>
      <c r="H3224" s="197">
        <v>24</v>
      </c>
      <c r="I3224" s="198"/>
      <c r="J3224" s="199">
        <f>ROUND(I3224*H3224,2)</f>
        <v>0</v>
      </c>
      <c r="K3224" s="195" t="s">
        <v>21</v>
      </c>
      <c r="L3224" s="61"/>
      <c r="M3224" s="200" t="s">
        <v>21</v>
      </c>
      <c r="N3224" s="201" t="s">
        <v>42</v>
      </c>
      <c r="O3224" s="42"/>
      <c r="P3224" s="202">
        <f>O3224*H3224</f>
        <v>0</v>
      </c>
      <c r="Q3224" s="202">
        <v>0</v>
      </c>
      <c r="R3224" s="202">
        <f>Q3224*H3224</f>
        <v>0</v>
      </c>
      <c r="S3224" s="202">
        <v>0</v>
      </c>
      <c r="T3224" s="203">
        <f>S3224*H3224</f>
        <v>0</v>
      </c>
      <c r="AR3224" s="24" t="s">
        <v>133</v>
      </c>
      <c r="AT3224" s="24" t="s">
        <v>129</v>
      </c>
      <c r="AU3224" s="24" t="s">
        <v>134</v>
      </c>
      <c r="AY3224" s="24" t="s">
        <v>126</v>
      </c>
      <c r="BE3224" s="204">
        <f>IF(N3224="základní",J3224,0)</f>
        <v>0</v>
      </c>
      <c r="BF3224" s="204">
        <f>IF(N3224="snížená",J3224,0)</f>
        <v>0</v>
      </c>
      <c r="BG3224" s="204">
        <f>IF(N3224="zákl. přenesená",J3224,0)</f>
        <v>0</v>
      </c>
      <c r="BH3224" s="204">
        <f>IF(N3224="sníž. přenesená",J3224,0)</f>
        <v>0</v>
      </c>
      <c r="BI3224" s="204">
        <f>IF(N3224="nulová",J3224,0)</f>
        <v>0</v>
      </c>
      <c r="BJ3224" s="24" t="s">
        <v>134</v>
      </c>
      <c r="BK3224" s="204">
        <f>ROUND(I3224*H3224,2)</f>
        <v>0</v>
      </c>
      <c r="BL3224" s="24" t="s">
        <v>133</v>
      </c>
      <c r="BM3224" s="24" t="s">
        <v>4520</v>
      </c>
    </row>
    <row r="3225" spans="2:65" s="1" customFormat="1" ht="13.5">
      <c r="B3225" s="41"/>
      <c r="C3225" s="63"/>
      <c r="D3225" s="205" t="s">
        <v>135</v>
      </c>
      <c r="E3225" s="63"/>
      <c r="F3225" s="206" t="s">
        <v>8418</v>
      </c>
      <c r="G3225" s="63"/>
      <c r="H3225" s="63"/>
      <c r="I3225" s="163"/>
      <c r="J3225" s="63"/>
      <c r="K3225" s="63"/>
      <c r="L3225" s="61"/>
      <c r="M3225" s="207"/>
      <c r="N3225" s="42"/>
      <c r="O3225" s="42"/>
      <c r="P3225" s="42"/>
      <c r="Q3225" s="42"/>
      <c r="R3225" s="42"/>
      <c r="S3225" s="42"/>
      <c r="T3225" s="78"/>
      <c r="AT3225" s="24" t="s">
        <v>135</v>
      </c>
      <c r="AU3225" s="24" t="s">
        <v>134</v>
      </c>
    </row>
    <row r="3226" spans="2:65" s="1" customFormat="1" ht="31.5" customHeight="1">
      <c r="B3226" s="41"/>
      <c r="C3226" s="193" t="s">
        <v>2388</v>
      </c>
      <c r="D3226" s="193" t="s">
        <v>129</v>
      </c>
      <c r="E3226" s="194" t="s">
        <v>8419</v>
      </c>
      <c r="F3226" s="195" t="s">
        <v>8420</v>
      </c>
      <c r="G3226" s="196" t="s">
        <v>169</v>
      </c>
      <c r="H3226" s="197">
        <v>48</v>
      </c>
      <c r="I3226" s="198"/>
      <c r="J3226" s="199">
        <f>ROUND(I3226*H3226,2)</f>
        <v>0</v>
      </c>
      <c r="K3226" s="195" t="s">
        <v>21</v>
      </c>
      <c r="L3226" s="61"/>
      <c r="M3226" s="200" t="s">
        <v>21</v>
      </c>
      <c r="N3226" s="201" t="s">
        <v>42</v>
      </c>
      <c r="O3226" s="42"/>
      <c r="P3226" s="202">
        <f>O3226*H3226</f>
        <v>0</v>
      </c>
      <c r="Q3226" s="202">
        <v>0</v>
      </c>
      <c r="R3226" s="202">
        <f>Q3226*H3226</f>
        <v>0</v>
      </c>
      <c r="S3226" s="202">
        <v>0</v>
      </c>
      <c r="T3226" s="203">
        <f>S3226*H3226</f>
        <v>0</v>
      </c>
      <c r="AR3226" s="24" t="s">
        <v>133</v>
      </c>
      <c r="AT3226" s="24" t="s">
        <v>129</v>
      </c>
      <c r="AU3226" s="24" t="s">
        <v>134</v>
      </c>
      <c r="AY3226" s="24" t="s">
        <v>126</v>
      </c>
      <c r="BE3226" s="204">
        <f>IF(N3226="základní",J3226,0)</f>
        <v>0</v>
      </c>
      <c r="BF3226" s="204">
        <f>IF(N3226="snížená",J3226,0)</f>
        <v>0</v>
      </c>
      <c r="BG3226" s="204">
        <f>IF(N3226="zákl. přenesená",J3226,0)</f>
        <v>0</v>
      </c>
      <c r="BH3226" s="204">
        <f>IF(N3226="sníž. přenesená",J3226,0)</f>
        <v>0</v>
      </c>
      <c r="BI3226" s="204">
        <f>IF(N3226="nulová",J3226,0)</f>
        <v>0</v>
      </c>
      <c r="BJ3226" s="24" t="s">
        <v>134</v>
      </c>
      <c r="BK3226" s="204">
        <f>ROUND(I3226*H3226,2)</f>
        <v>0</v>
      </c>
      <c r="BL3226" s="24" t="s">
        <v>133</v>
      </c>
      <c r="BM3226" s="24" t="s">
        <v>4548</v>
      </c>
    </row>
    <row r="3227" spans="2:65" s="1" customFormat="1" ht="13.5">
      <c r="B3227" s="41"/>
      <c r="C3227" s="63"/>
      <c r="D3227" s="205" t="s">
        <v>135</v>
      </c>
      <c r="E3227" s="63"/>
      <c r="F3227" s="206" t="s">
        <v>8421</v>
      </c>
      <c r="G3227" s="63"/>
      <c r="H3227" s="63"/>
      <c r="I3227" s="163"/>
      <c r="J3227" s="63"/>
      <c r="K3227" s="63"/>
      <c r="L3227" s="61"/>
      <c r="M3227" s="207"/>
      <c r="N3227" s="42"/>
      <c r="O3227" s="42"/>
      <c r="P3227" s="42"/>
      <c r="Q3227" s="42"/>
      <c r="R3227" s="42"/>
      <c r="S3227" s="42"/>
      <c r="T3227" s="78"/>
      <c r="AT3227" s="24" t="s">
        <v>135</v>
      </c>
      <c r="AU3227" s="24" t="s">
        <v>134</v>
      </c>
    </row>
    <row r="3228" spans="2:65" s="1" customFormat="1" ht="31.5" customHeight="1">
      <c r="B3228" s="41"/>
      <c r="C3228" s="193" t="s">
        <v>4552</v>
      </c>
      <c r="D3228" s="193" t="s">
        <v>129</v>
      </c>
      <c r="E3228" s="194" t="s">
        <v>8422</v>
      </c>
      <c r="F3228" s="195" t="s">
        <v>8423</v>
      </c>
      <c r="G3228" s="196" t="s">
        <v>169</v>
      </c>
      <c r="H3228" s="197">
        <v>8</v>
      </c>
      <c r="I3228" s="198"/>
      <c r="J3228" s="199">
        <f>ROUND(I3228*H3228,2)</f>
        <v>0</v>
      </c>
      <c r="K3228" s="195" t="s">
        <v>21</v>
      </c>
      <c r="L3228" s="61"/>
      <c r="M3228" s="200" t="s">
        <v>21</v>
      </c>
      <c r="N3228" s="201" t="s">
        <v>42</v>
      </c>
      <c r="O3228" s="42"/>
      <c r="P3228" s="202">
        <f>O3228*H3228</f>
        <v>0</v>
      </c>
      <c r="Q3228" s="202">
        <v>0</v>
      </c>
      <c r="R3228" s="202">
        <f>Q3228*H3228</f>
        <v>0</v>
      </c>
      <c r="S3228" s="202">
        <v>0</v>
      </c>
      <c r="T3228" s="203">
        <f>S3228*H3228</f>
        <v>0</v>
      </c>
      <c r="AR3228" s="24" t="s">
        <v>133</v>
      </c>
      <c r="AT3228" s="24" t="s">
        <v>129</v>
      </c>
      <c r="AU3228" s="24" t="s">
        <v>134</v>
      </c>
      <c r="AY3228" s="24" t="s">
        <v>126</v>
      </c>
      <c r="BE3228" s="204">
        <f>IF(N3228="základní",J3228,0)</f>
        <v>0</v>
      </c>
      <c r="BF3228" s="204">
        <f>IF(N3228="snížená",J3228,0)</f>
        <v>0</v>
      </c>
      <c r="BG3228" s="204">
        <f>IF(N3228="zákl. přenesená",J3228,0)</f>
        <v>0</v>
      </c>
      <c r="BH3228" s="204">
        <f>IF(N3228="sníž. přenesená",J3228,0)</f>
        <v>0</v>
      </c>
      <c r="BI3228" s="204">
        <f>IF(N3228="nulová",J3228,0)</f>
        <v>0</v>
      </c>
      <c r="BJ3228" s="24" t="s">
        <v>134</v>
      </c>
      <c r="BK3228" s="204">
        <f>ROUND(I3228*H3228,2)</f>
        <v>0</v>
      </c>
      <c r="BL3228" s="24" t="s">
        <v>133</v>
      </c>
      <c r="BM3228" s="24" t="s">
        <v>4555</v>
      </c>
    </row>
    <row r="3229" spans="2:65" s="1" customFormat="1" ht="13.5">
      <c r="B3229" s="41"/>
      <c r="C3229" s="63"/>
      <c r="D3229" s="205" t="s">
        <v>135</v>
      </c>
      <c r="E3229" s="63"/>
      <c r="F3229" s="206" t="s">
        <v>8424</v>
      </c>
      <c r="G3229" s="63"/>
      <c r="H3229" s="63"/>
      <c r="I3229" s="163"/>
      <c r="J3229" s="63"/>
      <c r="K3229" s="63"/>
      <c r="L3229" s="61"/>
      <c r="M3229" s="207"/>
      <c r="N3229" s="42"/>
      <c r="O3229" s="42"/>
      <c r="P3229" s="42"/>
      <c r="Q3229" s="42"/>
      <c r="R3229" s="42"/>
      <c r="S3229" s="42"/>
      <c r="T3229" s="78"/>
      <c r="AT3229" s="24" t="s">
        <v>135</v>
      </c>
      <c r="AU3229" s="24" t="s">
        <v>134</v>
      </c>
    </row>
    <row r="3230" spans="2:65" s="1" customFormat="1" ht="31.5" customHeight="1">
      <c r="B3230" s="41"/>
      <c r="C3230" s="193" t="s">
        <v>2393</v>
      </c>
      <c r="D3230" s="193" t="s">
        <v>129</v>
      </c>
      <c r="E3230" s="194" t="s">
        <v>6135</v>
      </c>
      <c r="F3230" s="195" t="s">
        <v>6136</v>
      </c>
      <c r="G3230" s="196" t="s">
        <v>169</v>
      </c>
      <c r="H3230" s="197">
        <v>6</v>
      </c>
      <c r="I3230" s="198"/>
      <c r="J3230" s="199">
        <f>ROUND(I3230*H3230,2)</f>
        <v>0</v>
      </c>
      <c r="K3230" s="195" t="s">
        <v>21</v>
      </c>
      <c r="L3230" s="61"/>
      <c r="M3230" s="200" t="s">
        <v>21</v>
      </c>
      <c r="N3230" s="201" t="s">
        <v>42</v>
      </c>
      <c r="O3230" s="42"/>
      <c r="P3230" s="202">
        <f>O3230*H3230</f>
        <v>0</v>
      </c>
      <c r="Q3230" s="202">
        <v>0</v>
      </c>
      <c r="R3230" s="202">
        <f>Q3230*H3230</f>
        <v>0</v>
      </c>
      <c r="S3230" s="202">
        <v>0</v>
      </c>
      <c r="T3230" s="203">
        <f>S3230*H3230</f>
        <v>0</v>
      </c>
      <c r="AR3230" s="24" t="s">
        <v>133</v>
      </c>
      <c r="AT3230" s="24" t="s">
        <v>129</v>
      </c>
      <c r="AU3230" s="24" t="s">
        <v>134</v>
      </c>
      <c r="AY3230" s="24" t="s">
        <v>126</v>
      </c>
      <c r="BE3230" s="204">
        <f>IF(N3230="základní",J3230,0)</f>
        <v>0</v>
      </c>
      <c r="BF3230" s="204">
        <f>IF(N3230="snížená",J3230,0)</f>
        <v>0</v>
      </c>
      <c r="BG3230" s="204">
        <f>IF(N3230="zákl. přenesená",J3230,0)</f>
        <v>0</v>
      </c>
      <c r="BH3230" s="204">
        <f>IF(N3230="sníž. přenesená",J3230,0)</f>
        <v>0</v>
      </c>
      <c r="BI3230" s="204">
        <f>IF(N3230="nulová",J3230,0)</f>
        <v>0</v>
      </c>
      <c r="BJ3230" s="24" t="s">
        <v>134</v>
      </c>
      <c r="BK3230" s="204">
        <f>ROUND(I3230*H3230,2)</f>
        <v>0</v>
      </c>
      <c r="BL3230" s="24" t="s">
        <v>133</v>
      </c>
      <c r="BM3230" s="24" t="s">
        <v>4558</v>
      </c>
    </row>
    <row r="3231" spans="2:65" s="1" customFormat="1" ht="13.5">
      <c r="B3231" s="41"/>
      <c r="C3231" s="63"/>
      <c r="D3231" s="205" t="s">
        <v>135</v>
      </c>
      <c r="E3231" s="63"/>
      <c r="F3231" s="206" t="s">
        <v>8425</v>
      </c>
      <c r="G3231" s="63"/>
      <c r="H3231" s="63"/>
      <c r="I3231" s="163"/>
      <c r="J3231" s="63"/>
      <c r="K3231" s="63"/>
      <c r="L3231" s="61"/>
      <c r="M3231" s="207"/>
      <c r="N3231" s="42"/>
      <c r="O3231" s="42"/>
      <c r="P3231" s="42"/>
      <c r="Q3231" s="42"/>
      <c r="R3231" s="42"/>
      <c r="S3231" s="42"/>
      <c r="T3231" s="78"/>
      <c r="AT3231" s="24" t="s">
        <v>135</v>
      </c>
      <c r="AU3231" s="24" t="s">
        <v>134</v>
      </c>
    </row>
    <row r="3232" spans="2:65" s="1" customFormat="1" ht="31.5" customHeight="1">
      <c r="B3232" s="41"/>
      <c r="C3232" s="193" t="s">
        <v>4560</v>
      </c>
      <c r="D3232" s="193" t="s">
        <v>129</v>
      </c>
      <c r="E3232" s="194" t="s">
        <v>6139</v>
      </c>
      <c r="F3232" s="195" t="s">
        <v>6140</v>
      </c>
      <c r="G3232" s="196" t="s">
        <v>169</v>
      </c>
      <c r="H3232" s="197">
        <v>30</v>
      </c>
      <c r="I3232" s="198"/>
      <c r="J3232" s="199">
        <f>ROUND(I3232*H3232,2)</f>
        <v>0</v>
      </c>
      <c r="K3232" s="195" t="s">
        <v>21</v>
      </c>
      <c r="L3232" s="61"/>
      <c r="M3232" s="200" t="s">
        <v>21</v>
      </c>
      <c r="N3232" s="201" t="s">
        <v>42</v>
      </c>
      <c r="O3232" s="42"/>
      <c r="P3232" s="202">
        <f>O3232*H3232</f>
        <v>0</v>
      </c>
      <c r="Q3232" s="202">
        <v>0</v>
      </c>
      <c r="R3232" s="202">
        <f>Q3232*H3232</f>
        <v>0</v>
      </c>
      <c r="S3232" s="202">
        <v>0</v>
      </c>
      <c r="T3232" s="203">
        <f>S3232*H3232</f>
        <v>0</v>
      </c>
      <c r="AR3232" s="24" t="s">
        <v>133</v>
      </c>
      <c r="AT3232" s="24" t="s">
        <v>129</v>
      </c>
      <c r="AU3232" s="24" t="s">
        <v>134</v>
      </c>
      <c r="AY3232" s="24" t="s">
        <v>126</v>
      </c>
      <c r="BE3232" s="204">
        <f>IF(N3232="základní",J3232,0)</f>
        <v>0</v>
      </c>
      <c r="BF3232" s="204">
        <f>IF(N3232="snížená",J3232,0)</f>
        <v>0</v>
      </c>
      <c r="BG3232" s="204">
        <f>IF(N3232="zákl. přenesená",J3232,0)</f>
        <v>0</v>
      </c>
      <c r="BH3232" s="204">
        <f>IF(N3232="sníž. přenesená",J3232,0)</f>
        <v>0</v>
      </c>
      <c r="BI3232" s="204">
        <f>IF(N3232="nulová",J3232,0)</f>
        <v>0</v>
      </c>
      <c r="BJ3232" s="24" t="s">
        <v>134</v>
      </c>
      <c r="BK3232" s="204">
        <f>ROUND(I3232*H3232,2)</f>
        <v>0</v>
      </c>
      <c r="BL3232" s="24" t="s">
        <v>133</v>
      </c>
      <c r="BM3232" s="24" t="s">
        <v>4563</v>
      </c>
    </row>
    <row r="3233" spans="2:65" s="1" customFormat="1" ht="13.5">
      <c r="B3233" s="41"/>
      <c r="C3233" s="63"/>
      <c r="D3233" s="205" t="s">
        <v>135</v>
      </c>
      <c r="E3233" s="63"/>
      <c r="F3233" s="206" t="s">
        <v>8426</v>
      </c>
      <c r="G3233" s="63"/>
      <c r="H3233" s="63"/>
      <c r="I3233" s="163"/>
      <c r="J3233" s="63"/>
      <c r="K3233" s="63"/>
      <c r="L3233" s="61"/>
      <c r="M3233" s="207"/>
      <c r="N3233" s="42"/>
      <c r="O3233" s="42"/>
      <c r="P3233" s="42"/>
      <c r="Q3233" s="42"/>
      <c r="R3233" s="42"/>
      <c r="S3233" s="42"/>
      <c r="T3233" s="78"/>
      <c r="AT3233" s="24" t="s">
        <v>135</v>
      </c>
      <c r="AU3233" s="24" t="s">
        <v>134</v>
      </c>
    </row>
    <row r="3234" spans="2:65" s="1" customFormat="1" ht="31.5" customHeight="1">
      <c r="B3234" s="41"/>
      <c r="C3234" s="193" t="s">
        <v>2399</v>
      </c>
      <c r="D3234" s="193" t="s">
        <v>129</v>
      </c>
      <c r="E3234" s="194" t="s">
        <v>6142</v>
      </c>
      <c r="F3234" s="195" t="s">
        <v>6143</v>
      </c>
      <c r="G3234" s="196" t="s">
        <v>169</v>
      </c>
      <c r="H3234" s="197">
        <v>6</v>
      </c>
      <c r="I3234" s="198"/>
      <c r="J3234" s="199">
        <f>ROUND(I3234*H3234,2)</f>
        <v>0</v>
      </c>
      <c r="K3234" s="195" t="s">
        <v>21</v>
      </c>
      <c r="L3234" s="61"/>
      <c r="M3234" s="200" t="s">
        <v>21</v>
      </c>
      <c r="N3234" s="201" t="s">
        <v>42</v>
      </c>
      <c r="O3234" s="42"/>
      <c r="P3234" s="202">
        <f>O3234*H3234</f>
        <v>0</v>
      </c>
      <c r="Q3234" s="202">
        <v>0</v>
      </c>
      <c r="R3234" s="202">
        <f>Q3234*H3234</f>
        <v>0</v>
      </c>
      <c r="S3234" s="202">
        <v>0</v>
      </c>
      <c r="T3234" s="203">
        <f>S3234*H3234</f>
        <v>0</v>
      </c>
      <c r="AR3234" s="24" t="s">
        <v>133</v>
      </c>
      <c r="AT3234" s="24" t="s">
        <v>129</v>
      </c>
      <c r="AU3234" s="24" t="s">
        <v>134</v>
      </c>
      <c r="AY3234" s="24" t="s">
        <v>126</v>
      </c>
      <c r="BE3234" s="204">
        <f>IF(N3234="základní",J3234,0)</f>
        <v>0</v>
      </c>
      <c r="BF3234" s="204">
        <f>IF(N3234="snížená",J3234,0)</f>
        <v>0</v>
      </c>
      <c r="BG3234" s="204">
        <f>IF(N3234="zákl. přenesená",J3234,0)</f>
        <v>0</v>
      </c>
      <c r="BH3234" s="204">
        <f>IF(N3234="sníž. přenesená",J3234,0)</f>
        <v>0</v>
      </c>
      <c r="BI3234" s="204">
        <f>IF(N3234="nulová",J3234,0)</f>
        <v>0</v>
      </c>
      <c r="BJ3234" s="24" t="s">
        <v>134</v>
      </c>
      <c r="BK3234" s="204">
        <f>ROUND(I3234*H3234,2)</f>
        <v>0</v>
      </c>
      <c r="BL3234" s="24" t="s">
        <v>133</v>
      </c>
      <c r="BM3234" s="24" t="s">
        <v>4569</v>
      </c>
    </row>
    <row r="3235" spans="2:65" s="1" customFormat="1" ht="13.5">
      <c r="B3235" s="41"/>
      <c r="C3235" s="63"/>
      <c r="D3235" s="205" t="s">
        <v>135</v>
      </c>
      <c r="E3235" s="63"/>
      <c r="F3235" s="206" t="s">
        <v>8427</v>
      </c>
      <c r="G3235" s="63"/>
      <c r="H3235" s="63"/>
      <c r="I3235" s="163"/>
      <c r="J3235" s="63"/>
      <c r="K3235" s="63"/>
      <c r="L3235" s="61"/>
      <c r="M3235" s="207"/>
      <c r="N3235" s="42"/>
      <c r="O3235" s="42"/>
      <c r="P3235" s="42"/>
      <c r="Q3235" s="42"/>
      <c r="R3235" s="42"/>
      <c r="S3235" s="42"/>
      <c r="T3235" s="78"/>
      <c r="AT3235" s="24" t="s">
        <v>135</v>
      </c>
      <c r="AU3235" s="24" t="s">
        <v>134</v>
      </c>
    </row>
    <row r="3236" spans="2:65" s="1" customFormat="1" ht="22.5" customHeight="1">
      <c r="B3236" s="41"/>
      <c r="C3236" s="193" t="s">
        <v>4576</v>
      </c>
      <c r="D3236" s="193" t="s">
        <v>129</v>
      </c>
      <c r="E3236" s="194" t="s">
        <v>6146</v>
      </c>
      <c r="F3236" s="195" t="s">
        <v>8428</v>
      </c>
      <c r="G3236" s="196" t="s">
        <v>169</v>
      </c>
      <c r="H3236" s="197">
        <v>19</v>
      </c>
      <c r="I3236" s="198"/>
      <c r="J3236" s="199">
        <f>ROUND(I3236*H3236,2)</f>
        <v>0</v>
      </c>
      <c r="K3236" s="195" t="s">
        <v>21</v>
      </c>
      <c r="L3236" s="61"/>
      <c r="M3236" s="200" t="s">
        <v>21</v>
      </c>
      <c r="N3236" s="201" t="s">
        <v>42</v>
      </c>
      <c r="O3236" s="42"/>
      <c r="P3236" s="202">
        <f>O3236*H3236</f>
        <v>0</v>
      </c>
      <c r="Q3236" s="202">
        <v>0</v>
      </c>
      <c r="R3236" s="202">
        <f>Q3236*H3236</f>
        <v>0</v>
      </c>
      <c r="S3236" s="202">
        <v>0</v>
      </c>
      <c r="T3236" s="203">
        <f>S3236*H3236</f>
        <v>0</v>
      </c>
      <c r="AR3236" s="24" t="s">
        <v>133</v>
      </c>
      <c r="AT3236" s="24" t="s">
        <v>129</v>
      </c>
      <c r="AU3236" s="24" t="s">
        <v>134</v>
      </c>
      <c r="AY3236" s="24" t="s">
        <v>126</v>
      </c>
      <c r="BE3236" s="204">
        <f>IF(N3236="základní",J3236,0)</f>
        <v>0</v>
      </c>
      <c r="BF3236" s="204">
        <f>IF(N3236="snížená",J3236,0)</f>
        <v>0</v>
      </c>
      <c r="BG3236" s="204">
        <f>IF(N3236="zákl. přenesená",J3236,0)</f>
        <v>0</v>
      </c>
      <c r="BH3236" s="204">
        <f>IF(N3236="sníž. přenesená",J3236,0)</f>
        <v>0</v>
      </c>
      <c r="BI3236" s="204">
        <f>IF(N3236="nulová",J3236,0)</f>
        <v>0</v>
      </c>
      <c r="BJ3236" s="24" t="s">
        <v>134</v>
      </c>
      <c r="BK3236" s="204">
        <f>ROUND(I3236*H3236,2)</f>
        <v>0</v>
      </c>
      <c r="BL3236" s="24" t="s">
        <v>133</v>
      </c>
      <c r="BM3236" s="24" t="s">
        <v>4579</v>
      </c>
    </row>
    <row r="3237" spans="2:65" s="1" customFormat="1" ht="13.5">
      <c r="B3237" s="41"/>
      <c r="C3237" s="63"/>
      <c r="D3237" s="205" t="s">
        <v>135</v>
      </c>
      <c r="E3237" s="63"/>
      <c r="F3237" s="206" t="s">
        <v>8429</v>
      </c>
      <c r="G3237" s="63"/>
      <c r="H3237" s="63"/>
      <c r="I3237" s="163"/>
      <c r="J3237" s="63"/>
      <c r="K3237" s="63"/>
      <c r="L3237" s="61"/>
      <c r="M3237" s="207"/>
      <c r="N3237" s="42"/>
      <c r="O3237" s="42"/>
      <c r="P3237" s="42"/>
      <c r="Q3237" s="42"/>
      <c r="R3237" s="42"/>
      <c r="S3237" s="42"/>
      <c r="T3237" s="78"/>
      <c r="AT3237" s="24" t="s">
        <v>135</v>
      </c>
      <c r="AU3237" s="24" t="s">
        <v>134</v>
      </c>
    </row>
    <row r="3238" spans="2:65" s="1" customFormat="1" ht="22.5" customHeight="1">
      <c r="B3238" s="41"/>
      <c r="C3238" s="193" t="s">
        <v>2406</v>
      </c>
      <c r="D3238" s="193" t="s">
        <v>129</v>
      </c>
      <c r="E3238" s="194" t="s">
        <v>6149</v>
      </c>
      <c r="F3238" s="195" t="s">
        <v>8430</v>
      </c>
      <c r="G3238" s="196" t="s">
        <v>169</v>
      </c>
      <c r="H3238" s="197">
        <v>12</v>
      </c>
      <c r="I3238" s="198"/>
      <c r="J3238" s="199">
        <f>ROUND(I3238*H3238,2)</f>
        <v>0</v>
      </c>
      <c r="K3238" s="195" t="s">
        <v>21</v>
      </c>
      <c r="L3238" s="61"/>
      <c r="M3238" s="200" t="s">
        <v>21</v>
      </c>
      <c r="N3238" s="201" t="s">
        <v>42</v>
      </c>
      <c r="O3238" s="42"/>
      <c r="P3238" s="202">
        <f>O3238*H3238</f>
        <v>0</v>
      </c>
      <c r="Q3238" s="202">
        <v>0</v>
      </c>
      <c r="R3238" s="202">
        <f>Q3238*H3238</f>
        <v>0</v>
      </c>
      <c r="S3238" s="202">
        <v>0</v>
      </c>
      <c r="T3238" s="203">
        <f>S3238*H3238</f>
        <v>0</v>
      </c>
      <c r="AR3238" s="24" t="s">
        <v>133</v>
      </c>
      <c r="AT3238" s="24" t="s">
        <v>129</v>
      </c>
      <c r="AU3238" s="24" t="s">
        <v>134</v>
      </c>
      <c r="AY3238" s="24" t="s">
        <v>126</v>
      </c>
      <c r="BE3238" s="204">
        <f>IF(N3238="základní",J3238,0)</f>
        <v>0</v>
      </c>
      <c r="BF3238" s="204">
        <f>IF(N3238="snížená",J3238,0)</f>
        <v>0</v>
      </c>
      <c r="BG3238" s="204">
        <f>IF(N3238="zákl. přenesená",J3238,0)</f>
        <v>0</v>
      </c>
      <c r="BH3238" s="204">
        <f>IF(N3238="sníž. přenesená",J3238,0)</f>
        <v>0</v>
      </c>
      <c r="BI3238" s="204">
        <f>IF(N3238="nulová",J3238,0)</f>
        <v>0</v>
      </c>
      <c r="BJ3238" s="24" t="s">
        <v>134</v>
      </c>
      <c r="BK3238" s="204">
        <f>ROUND(I3238*H3238,2)</f>
        <v>0</v>
      </c>
      <c r="BL3238" s="24" t="s">
        <v>133</v>
      </c>
      <c r="BM3238" s="24" t="s">
        <v>4583</v>
      </c>
    </row>
    <row r="3239" spans="2:65" s="1" customFormat="1" ht="13.5">
      <c r="B3239" s="41"/>
      <c r="C3239" s="63"/>
      <c r="D3239" s="205" t="s">
        <v>135</v>
      </c>
      <c r="E3239" s="63"/>
      <c r="F3239" s="206" t="s">
        <v>8431</v>
      </c>
      <c r="G3239" s="63"/>
      <c r="H3239" s="63"/>
      <c r="I3239" s="163"/>
      <c r="J3239" s="63"/>
      <c r="K3239" s="63"/>
      <c r="L3239" s="61"/>
      <c r="M3239" s="207"/>
      <c r="N3239" s="42"/>
      <c r="O3239" s="42"/>
      <c r="P3239" s="42"/>
      <c r="Q3239" s="42"/>
      <c r="R3239" s="42"/>
      <c r="S3239" s="42"/>
      <c r="T3239" s="78"/>
      <c r="AT3239" s="24" t="s">
        <v>135</v>
      </c>
      <c r="AU3239" s="24" t="s">
        <v>134</v>
      </c>
    </row>
    <row r="3240" spans="2:65" s="1" customFormat="1" ht="22.5" customHeight="1">
      <c r="B3240" s="41"/>
      <c r="C3240" s="193" t="s">
        <v>4584</v>
      </c>
      <c r="D3240" s="193" t="s">
        <v>129</v>
      </c>
      <c r="E3240" s="194" t="s">
        <v>6153</v>
      </c>
      <c r="F3240" s="195" t="s">
        <v>8432</v>
      </c>
      <c r="G3240" s="196" t="s">
        <v>169</v>
      </c>
      <c r="H3240" s="197">
        <v>3</v>
      </c>
      <c r="I3240" s="198"/>
      <c r="J3240" s="199">
        <f>ROUND(I3240*H3240,2)</f>
        <v>0</v>
      </c>
      <c r="K3240" s="195" t="s">
        <v>21</v>
      </c>
      <c r="L3240" s="61"/>
      <c r="M3240" s="200" t="s">
        <v>21</v>
      </c>
      <c r="N3240" s="201" t="s">
        <v>42</v>
      </c>
      <c r="O3240" s="42"/>
      <c r="P3240" s="202">
        <f>O3240*H3240</f>
        <v>0</v>
      </c>
      <c r="Q3240" s="202">
        <v>0</v>
      </c>
      <c r="R3240" s="202">
        <f>Q3240*H3240</f>
        <v>0</v>
      </c>
      <c r="S3240" s="202">
        <v>0</v>
      </c>
      <c r="T3240" s="203">
        <f>S3240*H3240</f>
        <v>0</v>
      </c>
      <c r="AR3240" s="24" t="s">
        <v>133</v>
      </c>
      <c r="AT3240" s="24" t="s">
        <v>129</v>
      </c>
      <c r="AU3240" s="24" t="s">
        <v>134</v>
      </c>
      <c r="AY3240" s="24" t="s">
        <v>126</v>
      </c>
      <c r="BE3240" s="204">
        <f>IF(N3240="základní",J3240,0)</f>
        <v>0</v>
      </c>
      <c r="BF3240" s="204">
        <f>IF(N3240="snížená",J3240,0)</f>
        <v>0</v>
      </c>
      <c r="BG3240" s="204">
        <f>IF(N3240="zákl. přenesená",J3240,0)</f>
        <v>0</v>
      </c>
      <c r="BH3240" s="204">
        <f>IF(N3240="sníž. přenesená",J3240,0)</f>
        <v>0</v>
      </c>
      <c r="BI3240" s="204">
        <f>IF(N3240="nulová",J3240,0)</f>
        <v>0</v>
      </c>
      <c r="BJ3240" s="24" t="s">
        <v>134</v>
      </c>
      <c r="BK3240" s="204">
        <f>ROUND(I3240*H3240,2)</f>
        <v>0</v>
      </c>
      <c r="BL3240" s="24" t="s">
        <v>133</v>
      </c>
      <c r="BM3240" s="24" t="s">
        <v>4587</v>
      </c>
    </row>
    <row r="3241" spans="2:65" s="1" customFormat="1" ht="13.5">
      <c r="B3241" s="41"/>
      <c r="C3241" s="63"/>
      <c r="D3241" s="205" t="s">
        <v>135</v>
      </c>
      <c r="E3241" s="63"/>
      <c r="F3241" s="206" t="s">
        <v>8433</v>
      </c>
      <c r="G3241" s="63"/>
      <c r="H3241" s="63"/>
      <c r="I3241" s="163"/>
      <c r="J3241" s="63"/>
      <c r="K3241" s="63"/>
      <c r="L3241" s="61"/>
      <c r="M3241" s="207"/>
      <c r="N3241" s="42"/>
      <c r="O3241" s="42"/>
      <c r="P3241" s="42"/>
      <c r="Q3241" s="42"/>
      <c r="R3241" s="42"/>
      <c r="S3241" s="42"/>
      <c r="T3241" s="78"/>
      <c r="AT3241" s="24" t="s">
        <v>135</v>
      </c>
      <c r="AU3241" s="24" t="s">
        <v>134</v>
      </c>
    </row>
    <row r="3242" spans="2:65" s="1" customFormat="1" ht="22.5" customHeight="1">
      <c r="B3242" s="41"/>
      <c r="C3242" s="193" t="s">
        <v>2409</v>
      </c>
      <c r="D3242" s="193" t="s">
        <v>129</v>
      </c>
      <c r="E3242" s="194" t="s">
        <v>6160</v>
      </c>
      <c r="F3242" s="195" t="s">
        <v>6161</v>
      </c>
      <c r="G3242" s="196" t="s">
        <v>169</v>
      </c>
      <c r="H3242" s="197">
        <v>5</v>
      </c>
      <c r="I3242" s="198"/>
      <c r="J3242" s="199">
        <f>ROUND(I3242*H3242,2)</f>
        <v>0</v>
      </c>
      <c r="K3242" s="195" t="s">
        <v>21</v>
      </c>
      <c r="L3242" s="61"/>
      <c r="M3242" s="200" t="s">
        <v>21</v>
      </c>
      <c r="N3242" s="201" t="s">
        <v>42</v>
      </c>
      <c r="O3242" s="42"/>
      <c r="P3242" s="202">
        <f>O3242*H3242</f>
        <v>0</v>
      </c>
      <c r="Q3242" s="202">
        <v>0</v>
      </c>
      <c r="R3242" s="202">
        <f>Q3242*H3242</f>
        <v>0</v>
      </c>
      <c r="S3242" s="202">
        <v>0</v>
      </c>
      <c r="T3242" s="203">
        <f>S3242*H3242</f>
        <v>0</v>
      </c>
      <c r="AR3242" s="24" t="s">
        <v>133</v>
      </c>
      <c r="AT3242" s="24" t="s">
        <v>129</v>
      </c>
      <c r="AU3242" s="24" t="s">
        <v>134</v>
      </c>
      <c r="AY3242" s="24" t="s">
        <v>126</v>
      </c>
      <c r="BE3242" s="204">
        <f>IF(N3242="základní",J3242,0)</f>
        <v>0</v>
      </c>
      <c r="BF3242" s="204">
        <f>IF(N3242="snížená",J3242,0)</f>
        <v>0</v>
      </c>
      <c r="BG3242" s="204">
        <f>IF(N3242="zákl. přenesená",J3242,0)</f>
        <v>0</v>
      </c>
      <c r="BH3242" s="204">
        <f>IF(N3242="sníž. přenesená",J3242,0)</f>
        <v>0</v>
      </c>
      <c r="BI3242" s="204">
        <f>IF(N3242="nulová",J3242,0)</f>
        <v>0</v>
      </c>
      <c r="BJ3242" s="24" t="s">
        <v>134</v>
      </c>
      <c r="BK3242" s="204">
        <f>ROUND(I3242*H3242,2)</f>
        <v>0</v>
      </c>
      <c r="BL3242" s="24" t="s">
        <v>133</v>
      </c>
      <c r="BM3242" s="24" t="s">
        <v>4590</v>
      </c>
    </row>
    <row r="3243" spans="2:65" s="1" customFormat="1" ht="13.5">
      <c r="B3243" s="41"/>
      <c r="C3243" s="63"/>
      <c r="D3243" s="205" t="s">
        <v>135</v>
      </c>
      <c r="E3243" s="63"/>
      <c r="F3243" s="206" t="s">
        <v>8434</v>
      </c>
      <c r="G3243" s="63"/>
      <c r="H3243" s="63"/>
      <c r="I3243" s="163"/>
      <c r="J3243" s="63"/>
      <c r="K3243" s="63"/>
      <c r="L3243" s="61"/>
      <c r="M3243" s="207"/>
      <c r="N3243" s="42"/>
      <c r="O3243" s="42"/>
      <c r="P3243" s="42"/>
      <c r="Q3243" s="42"/>
      <c r="R3243" s="42"/>
      <c r="S3243" s="42"/>
      <c r="T3243" s="78"/>
      <c r="AT3243" s="24" t="s">
        <v>135</v>
      </c>
      <c r="AU3243" s="24" t="s">
        <v>134</v>
      </c>
    </row>
    <row r="3244" spans="2:65" s="1" customFormat="1" ht="22.5" customHeight="1">
      <c r="B3244" s="41"/>
      <c r="C3244" s="193" t="s">
        <v>4591</v>
      </c>
      <c r="D3244" s="193" t="s">
        <v>129</v>
      </c>
      <c r="E3244" s="194" t="s">
        <v>8435</v>
      </c>
      <c r="F3244" s="195" t="s">
        <v>8436</v>
      </c>
      <c r="G3244" s="196" t="s">
        <v>169</v>
      </c>
      <c r="H3244" s="197">
        <v>3</v>
      </c>
      <c r="I3244" s="198"/>
      <c r="J3244" s="199">
        <f>ROUND(I3244*H3244,2)</f>
        <v>0</v>
      </c>
      <c r="K3244" s="195" t="s">
        <v>21</v>
      </c>
      <c r="L3244" s="61"/>
      <c r="M3244" s="200" t="s">
        <v>21</v>
      </c>
      <c r="N3244" s="201" t="s">
        <v>42</v>
      </c>
      <c r="O3244" s="42"/>
      <c r="P3244" s="202">
        <f>O3244*H3244</f>
        <v>0</v>
      </c>
      <c r="Q3244" s="202">
        <v>0</v>
      </c>
      <c r="R3244" s="202">
        <f>Q3244*H3244</f>
        <v>0</v>
      </c>
      <c r="S3244" s="202">
        <v>0</v>
      </c>
      <c r="T3244" s="203">
        <f>S3244*H3244</f>
        <v>0</v>
      </c>
      <c r="AR3244" s="24" t="s">
        <v>133</v>
      </c>
      <c r="AT3244" s="24" t="s">
        <v>129</v>
      </c>
      <c r="AU3244" s="24" t="s">
        <v>134</v>
      </c>
      <c r="AY3244" s="24" t="s">
        <v>126</v>
      </c>
      <c r="BE3244" s="204">
        <f>IF(N3244="základní",J3244,0)</f>
        <v>0</v>
      </c>
      <c r="BF3244" s="204">
        <f>IF(N3244="snížená",J3244,0)</f>
        <v>0</v>
      </c>
      <c r="BG3244" s="204">
        <f>IF(N3244="zákl. přenesená",J3244,0)</f>
        <v>0</v>
      </c>
      <c r="BH3244" s="204">
        <f>IF(N3244="sníž. přenesená",J3244,0)</f>
        <v>0</v>
      </c>
      <c r="BI3244" s="204">
        <f>IF(N3244="nulová",J3244,0)</f>
        <v>0</v>
      </c>
      <c r="BJ3244" s="24" t="s">
        <v>134</v>
      </c>
      <c r="BK3244" s="204">
        <f>ROUND(I3244*H3244,2)</f>
        <v>0</v>
      </c>
      <c r="BL3244" s="24" t="s">
        <v>133</v>
      </c>
      <c r="BM3244" s="24" t="s">
        <v>4594</v>
      </c>
    </row>
    <row r="3245" spans="2:65" s="1" customFormat="1" ht="13.5">
      <c r="B3245" s="41"/>
      <c r="C3245" s="63"/>
      <c r="D3245" s="205" t="s">
        <v>135</v>
      </c>
      <c r="E3245" s="63"/>
      <c r="F3245" s="206" t="s">
        <v>8437</v>
      </c>
      <c r="G3245" s="63"/>
      <c r="H3245" s="63"/>
      <c r="I3245" s="163"/>
      <c r="J3245" s="63"/>
      <c r="K3245" s="63"/>
      <c r="L3245" s="61"/>
      <c r="M3245" s="207"/>
      <c r="N3245" s="42"/>
      <c r="O3245" s="42"/>
      <c r="P3245" s="42"/>
      <c r="Q3245" s="42"/>
      <c r="R3245" s="42"/>
      <c r="S3245" s="42"/>
      <c r="T3245" s="78"/>
      <c r="AT3245" s="24" t="s">
        <v>135</v>
      </c>
      <c r="AU3245" s="24" t="s">
        <v>134</v>
      </c>
    </row>
    <row r="3246" spans="2:65" s="1" customFormat="1" ht="22.5" customHeight="1">
      <c r="B3246" s="41"/>
      <c r="C3246" s="193" t="s">
        <v>2413</v>
      </c>
      <c r="D3246" s="193" t="s">
        <v>129</v>
      </c>
      <c r="E3246" s="194" t="s">
        <v>8438</v>
      </c>
      <c r="F3246" s="195" t="s">
        <v>8439</v>
      </c>
      <c r="G3246" s="196" t="s">
        <v>169</v>
      </c>
      <c r="H3246" s="197">
        <v>52</v>
      </c>
      <c r="I3246" s="198"/>
      <c r="J3246" s="199">
        <f>ROUND(I3246*H3246,2)</f>
        <v>0</v>
      </c>
      <c r="K3246" s="195" t="s">
        <v>21</v>
      </c>
      <c r="L3246" s="61"/>
      <c r="M3246" s="200" t="s">
        <v>21</v>
      </c>
      <c r="N3246" s="201" t="s">
        <v>42</v>
      </c>
      <c r="O3246" s="42"/>
      <c r="P3246" s="202">
        <f>O3246*H3246</f>
        <v>0</v>
      </c>
      <c r="Q3246" s="202">
        <v>0</v>
      </c>
      <c r="R3246" s="202">
        <f>Q3246*H3246</f>
        <v>0</v>
      </c>
      <c r="S3246" s="202">
        <v>0</v>
      </c>
      <c r="T3246" s="203">
        <f>S3246*H3246</f>
        <v>0</v>
      </c>
      <c r="AR3246" s="24" t="s">
        <v>133</v>
      </c>
      <c r="AT3246" s="24" t="s">
        <v>129</v>
      </c>
      <c r="AU3246" s="24" t="s">
        <v>134</v>
      </c>
      <c r="AY3246" s="24" t="s">
        <v>126</v>
      </c>
      <c r="BE3246" s="204">
        <f>IF(N3246="základní",J3246,0)</f>
        <v>0</v>
      </c>
      <c r="BF3246" s="204">
        <f>IF(N3246="snížená",J3246,0)</f>
        <v>0</v>
      </c>
      <c r="BG3246" s="204">
        <f>IF(N3246="zákl. přenesená",J3246,0)</f>
        <v>0</v>
      </c>
      <c r="BH3246" s="204">
        <f>IF(N3246="sníž. přenesená",J3246,0)</f>
        <v>0</v>
      </c>
      <c r="BI3246" s="204">
        <f>IF(N3246="nulová",J3246,0)</f>
        <v>0</v>
      </c>
      <c r="BJ3246" s="24" t="s">
        <v>134</v>
      </c>
      <c r="BK3246" s="204">
        <f>ROUND(I3246*H3246,2)</f>
        <v>0</v>
      </c>
      <c r="BL3246" s="24" t="s">
        <v>133</v>
      </c>
      <c r="BM3246" s="24" t="s">
        <v>4597</v>
      </c>
    </row>
    <row r="3247" spans="2:65" s="1" customFormat="1" ht="13.5">
      <c r="B3247" s="41"/>
      <c r="C3247" s="63"/>
      <c r="D3247" s="205" t="s">
        <v>135</v>
      </c>
      <c r="E3247" s="63"/>
      <c r="F3247" s="206" t="s">
        <v>8440</v>
      </c>
      <c r="G3247" s="63"/>
      <c r="H3247" s="63"/>
      <c r="I3247" s="163"/>
      <c r="J3247" s="63"/>
      <c r="K3247" s="63"/>
      <c r="L3247" s="61"/>
      <c r="M3247" s="207"/>
      <c r="N3247" s="42"/>
      <c r="O3247" s="42"/>
      <c r="P3247" s="42"/>
      <c r="Q3247" s="42"/>
      <c r="R3247" s="42"/>
      <c r="S3247" s="42"/>
      <c r="T3247" s="78"/>
      <c r="AT3247" s="24" t="s">
        <v>135</v>
      </c>
      <c r="AU3247" s="24" t="s">
        <v>134</v>
      </c>
    </row>
    <row r="3248" spans="2:65" s="1" customFormat="1" ht="22.5" customHeight="1">
      <c r="B3248" s="41"/>
      <c r="C3248" s="193" t="s">
        <v>2944</v>
      </c>
      <c r="D3248" s="193" t="s">
        <v>129</v>
      </c>
      <c r="E3248" s="194" t="s">
        <v>6170</v>
      </c>
      <c r="F3248" s="195" t="s">
        <v>6171</v>
      </c>
      <c r="G3248" s="196" t="s">
        <v>489</v>
      </c>
      <c r="H3248" s="197">
        <v>1</v>
      </c>
      <c r="I3248" s="198"/>
      <c r="J3248" s="199">
        <f>ROUND(I3248*H3248,2)</f>
        <v>0</v>
      </c>
      <c r="K3248" s="195" t="s">
        <v>21</v>
      </c>
      <c r="L3248" s="61"/>
      <c r="M3248" s="200" t="s">
        <v>21</v>
      </c>
      <c r="N3248" s="201" t="s">
        <v>42</v>
      </c>
      <c r="O3248" s="42"/>
      <c r="P3248" s="202">
        <f>O3248*H3248</f>
        <v>0</v>
      </c>
      <c r="Q3248" s="202">
        <v>0</v>
      </c>
      <c r="R3248" s="202">
        <f>Q3248*H3248</f>
        <v>0</v>
      </c>
      <c r="S3248" s="202">
        <v>0</v>
      </c>
      <c r="T3248" s="203">
        <f>S3248*H3248</f>
        <v>0</v>
      </c>
      <c r="AR3248" s="24" t="s">
        <v>133</v>
      </c>
      <c r="AT3248" s="24" t="s">
        <v>129</v>
      </c>
      <c r="AU3248" s="24" t="s">
        <v>134</v>
      </c>
      <c r="AY3248" s="24" t="s">
        <v>126</v>
      </c>
      <c r="BE3248" s="204">
        <f>IF(N3248="základní",J3248,0)</f>
        <v>0</v>
      </c>
      <c r="BF3248" s="204">
        <f>IF(N3248="snížená",J3248,0)</f>
        <v>0</v>
      </c>
      <c r="BG3248" s="204">
        <f>IF(N3248="zákl. přenesená",J3248,0)</f>
        <v>0</v>
      </c>
      <c r="BH3248" s="204">
        <f>IF(N3248="sníž. přenesená",J3248,0)</f>
        <v>0</v>
      </c>
      <c r="BI3248" s="204">
        <f>IF(N3248="nulová",J3248,0)</f>
        <v>0</v>
      </c>
      <c r="BJ3248" s="24" t="s">
        <v>134</v>
      </c>
      <c r="BK3248" s="204">
        <f>ROUND(I3248*H3248,2)</f>
        <v>0</v>
      </c>
      <c r="BL3248" s="24" t="s">
        <v>133</v>
      </c>
      <c r="BM3248" s="24" t="s">
        <v>4600</v>
      </c>
    </row>
    <row r="3249" spans="2:65" s="1" customFormat="1" ht="13.5">
      <c r="B3249" s="41"/>
      <c r="C3249" s="63"/>
      <c r="D3249" s="205" t="s">
        <v>135</v>
      </c>
      <c r="E3249" s="63"/>
      <c r="F3249" s="206" t="s">
        <v>8441</v>
      </c>
      <c r="G3249" s="63"/>
      <c r="H3249" s="63"/>
      <c r="I3249" s="163"/>
      <c r="J3249" s="63"/>
      <c r="K3249" s="63"/>
      <c r="L3249" s="61"/>
      <c r="M3249" s="207"/>
      <c r="N3249" s="42"/>
      <c r="O3249" s="42"/>
      <c r="P3249" s="42"/>
      <c r="Q3249" s="42"/>
      <c r="R3249" s="42"/>
      <c r="S3249" s="42"/>
      <c r="T3249" s="78"/>
      <c r="AT3249" s="24" t="s">
        <v>135</v>
      </c>
      <c r="AU3249" s="24" t="s">
        <v>134</v>
      </c>
    </row>
    <row r="3250" spans="2:65" s="1" customFormat="1" ht="22.5" customHeight="1">
      <c r="B3250" s="41"/>
      <c r="C3250" s="193" t="s">
        <v>2416</v>
      </c>
      <c r="D3250" s="193" t="s">
        <v>129</v>
      </c>
      <c r="E3250" s="194" t="s">
        <v>8442</v>
      </c>
      <c r="F3250" s="195" t="s">
        <v>8443</v>
      </c>
      <c r="G3250" s="196" t="s">
        <v>489</v>
      </c>
      <c r="H3250" s="197">
        <v>1</v>
      </c>
      <c r="I3250" s="198"/>
      <c r="J3250" s="199">
        <f>ROUND(I3250*H3250,2)</f>
        <v>0</v>
      </c>
      <c r="K3250" s="195" t="s">
        <v>21</v>
      </c>
      <c r="L3250" s="61"/>
      <c r="M3250" s="200" t="s">
        <v>21</v>
      </c>
      <c r="N3250" s="201" t="s">
        <v>42</v>
      </c>
      <c r="O3250" s="42"/>
      <c r="P3250" s="202">
        <f>O3250*H3250</f>
        <v>0</v>
      </c>
      <c r="Q3250" s="202">
        <v>0</v>
      </c>
      <c r="R3250" s="202">
        <f>Q3250*H3250</f>
        <v>0</v>
      </c>
      <c r="S3250" s="202">
        <v>0</v>
      </c>
      <c r="T3250" s="203">
        <f>S3250*H3250</f>
        <v>0</v>
      </c>
      <c r="AR3250" s="24" t="s">
        <v>133</v>
      </c>
      <c r="AT3250" s="24" t="s">
        <v>129</v>
      </c>
      <c r="AU3250" s="24" t="s">
        <v>134</v>
      </c>
      <c r="AY3250" s="24" t="s">
        <v>126</v>
      </c>
      <c r="BE3250" s="204">
        <f>IF(N3250="základní",J3250,0)</f>
        <v>0</v>
      </c>
      <c r="BF3250" s="204">
        <f>IF(N3250="snížená",J3250,0)</f>
        <v>0</v>
      </c>
      <c r="BG3250" s="204">
        <f>IF(N3250="zákl. přenesená",J3250,0)</f>
        <v>0</v>
      </c>
      <c r="BH3250" s="204">
        <f>IF(N3250="sníž. přenesená",J3250,0)</f>
        <v>0</v>
      </c>
      <c r="BI3250" s="204">
        <f>IF(N3250="nulová",J3250,0)</f>
        <v>0</v>
      </c>
      <c r="BJ3250" s="24" t="s">
        <v>134</v>
      </c>
      <c r="BK3250" s="204">
        <f>ROUND(I3250*H3250,2)</f>
        <v>0</v>
      </c>
      <c r="BL3250" s="24" t="s">
        <v>133</v>
      </c>
      <c r="BM3250" s="24" t="s">
        <v>4603</v>
      </c>
    </row>
    <row r="3251" spans="2:65" s="1" customFormat="1" ht="13.5">
      <c r="B3251" s="41"/>
      <c r="C3251" s="63"/>
      <c r="D3251" s="205" t="s">
        <v>135</v>
      </c>
      <c r="E3251" s="63"/>
      <c r="F3251" s="206" t="s">
        <v>8444</v>
      </c>
      <c r="G3251" s="63"/>
      <c r="H3251" s="63"/>
      <c r="I3251" s="163"/>
      <c r="J3251" s="63"/>
      <c r="K3251" s="63"/>
      <c r="L3251" s="61"/>
      <c r="M3251" s="207"/>
      <c r="N3251" s="42"/>
      <c r="O3251" s="42"/>
      <c r="P3251" s="42"/>
      <c r="Q3251" s="42"/>
      <c r="R3251" s="42"/>
      <c r="S3251" s="42"/>
      <c r="T3251" s="78"/>
      <c r="AT3251" s="24" t="s">
        <v>135</v>
      </c>
      <c r="AU3251" s="24" t="s">
        <v>134</v>
      </c>
    </row>
    <row r="3252" spans="2:65" s="1" customFormat="1" ht="31.5" customHeight="1">
      <c r="B3252" s="41"/>
      <c r="C3252" s="193" t="s">
        <v>3651</v>
      </c>
      <c r="D3252" s="193" t="s">
        <v>129</v>
      </c>
      <c r="E3252" s="194" t="s">
        <v>6184</v>
      </c>
      <c r="F3252" s="195" t="s">
        <v>6185</v>
      </c>
      <c r="G3252" s="196" t="s">
        <v>693</v>
      </c>
      <c r="H3252" s="197">
        <v>640</v>
      </c>
      <c r="I3252" s="198"/>
      <c r="J3252" s="199">
        <f>ROUND(I3252*H3252,2)</f>
        <v>0</v>
      </c>
      <c r="K3252" s="195" t="s">
        <v>21</v>
      </c>
      <c r="L3252" s="61"/>
      <c r="M3252" s="200" t="s">
        <v>21</v>
      </c>
      <c r="N3252" s="201" t="s">
        <v>42</v>
      </c>
      <c r="O3252" s="42"/>
      <c r="P3252" s="202">
        <f>O3252*H3252</f>
        <v>0</v>
      </c>
      <c r="Q3252" s="202">
        <v>0</v>
      </c>
      <c r="R3252" s="202">
        <f>Q3252*H3252</f>
        <v>0</v>
      </c>
      <c r="S3252" s="202">
        <v>0</v>
      </c>
      <c r="T3252" s="203">
        <f>S3252*H3252</f>
        <v>0</v>
      </c>
      <c r="AR3252" s="24" t="s">
        <v>133</v>
      </c>
      <c r="AT3252" s="24" t="s">
        <v>129</v>
      </c>
      <c r="AU3252" s="24" t="s">
        <v>134</v>
      </c>
      <c r="AY3252" s="24" t="s">
        <v>126</v>
      </c>
      <c r="BE3252" s="204">
        <f>IF(N3252="základní",J3252,0)</f>
        <v>0</v>
      </c>
      <c r="BF3252" s="204">
        <f>IF(N3252="snížená",J3252,0)</f>
        <v>0</v>
      </c>
      <c r="BG3252" s="204">
        <f>IF(N3252="zákl. přenesená",J3252,0)</f>
        <v>0</v>
      </c>
      <c r="BH3252" s="204">
        <f>IF(N3252="sníž. přenesená",J3252,0)</f>
        <v>0</v>
      </c>
      <c r="BI3252" s="204">
        <f>IF(N3252="nulová",J3252,0)</f>
        <v>0</v>
      </c>
      <c r="BJ3252" s="24" t="s">
        <v>134</v>
      </c>
      <c r="BK3252" s="204">
        <f>ROUND(I3252*H3252,2)</f>
        <v>0</v>
      </c>
      <c r="BL3252" s="24" t="s">
        <v>133</v>
      </c>
      <c r="BM3252" s="24" t="s">
        <v>4606</v>
      </c>
    </row>
    <row r="3253" spans="2:65" s="1" customFormat="1" ht="27">
      <c r="B3253" s="41"/>
      <c r="C3253" s="63"/>
      <c r="D3253" s="205" t="s">
        <v>135</v>
      </c>
      <c r="E3253" s="63"/>
      <c r="F3253" s="206" t="s">
        <v>6185</v>
      </c>
      <c r="G3253" s="63"/>
      <c r="H3253" s="63"/>
      <c r="I3253" s="163"/>
      <c r="J3253" s="63"/>
      <c r="K3253" s="63"/>
      <c r="L3253" s="61"/>
      <c r="M3253" s="207"/>
      <c r="N3253" s="42"/>
      <c r="O3253" s="42"/>
      <c r="P3253" s="42"/>
      <c r="Q3253" s="42"/>
      <c r="R3253" s="42"/>
      <c r="S3253" s="42"/>
      <c r="T3253" s="78"/>
      <c r="AT3253" s="24" t="s">
        <v>135</v>
      </c>
      <c r="AU3253" s="24" t="s">
        <v>134</v>
      </c>
    </row>
    <row r="3254" spans="2:65" s="1" customFormat="1" ht="31.5" customHeight="1">
      <c r="B3254" s="41"/>
      <c r="C3254" s="193" t="s">
        <v>2420</v>
      </c>
      <c r="D3254" s="193" t="s">
        <v>129</v>
      </c>
      <c r="E3254" s="194" t="s">
        <v>6188</v>
      </c>
      <c r="F3254" s="195" t="s">
        <v>6189</v>
      </c>
      <c r="G3254" s="196" t="s">
        <v>132</v>
      </c>
      <c r="H3254" s="197">
        <v>1</v>
      </c>
      <c r="I3254" s="198"/>
      <c r="J3254" s="199">
        <f>ROUND(I3254*H3254,2)</f>
        <v>0</v>
      </c>
      <c r="K3254" s="195" t="s">
        <v>21</v>
      </c>
      <c r="L3254" s="61"/>
      <c r="M3254" s="200" t="s">
        <v>21</v>
      </c>
      <c r="N3254" s="201" t="s">
        <v>42</v>
      </c>
      <c r="O3254" s="42"/>
      <c r="P3254" s="202">
        <f>O3254*H3254</f>
        <v>0</v>
      </c>
      <c r="Q3254" s="202">
        <v>0</v>
      </c>
      <c r="R3254" s="202">
        <f>Q3254*H3254</f>
        <v>0</v>
      </c>
      <c r="S3254" s="202">
        <v>0</v>
      </c>
      <c r="T3254" s="203">
        <f>S3254*H3254</f>
        <v>0</v>
      </c>
      <c r="AR3254" s="24" t="s">
        <v>133</v>
      </c>
      <c r="AT3254" s="24" t="s">
        <v>129</v>
      </c>
      <c r="AU3254" s="24" t="s">
        <v>134</v>
      </c>
      <c r="AY3254" s="24" t="s">
        <v>126</v>
      </c>
      <c r="BE3254" s="204">
        <f>IF(N3254="základní",J3254,0)</f>
        <v>0</v>
      </c>
      <c r="BF3254" s="204">
        <f>IF(N3254="snížená",J3254,0)</f>
        <v>0</v>
      </c>
      <c r="BG3254" s="204">
        <f>IF(N3254="zákl. přenesená",J3254,0)</f>
        <v>0</v>
      </c>
      <c r="BH3254" s="204">
        <f>IF(N3254="sníž. přenesená",J3254,0)</f>
        <v>0</v>
      </c>
      <c r="BI3254" s="204">
        <f>IF(N3254="nulová",J3254,0)</f>
        <v>0</v>
      </c>
      <c r="BJ3254" s="24" t="s">
        <v>134</v>
      </c>
      <c r="BK3254" s="204">
        <f>ROUND(I3254*H3254,2)</f>
        <v>0</v>
      </c>
      <c r="BL3254" s="24" t="s">
        <v>133</v>
      </c>
      <c r="BM3254" s="24" t="s">
        <v>4609</v>
      </c>
    </row>
    <row r="3255" spans="2:65" s="1" customFormat="1" ht="13.5">
      <c r="B3255" s="41"/>
      <c r="C3255" s="63"/>
      <c r="D3255" s="208" t="s">
        <v>135</v>
      </c>
      <c r="E3255" s="63"/>
      <c r="F3255" s="209" t="s">
        <v>8445</v>
      </c>
      <c r="G3255" s="63"/>
      <c r="H3255" s="63"/>
      <c r="I3255" s="163"/>
      <c r="J3255" s="63"/>
      <c r="K3255" s="63"/>
      <c r="L3255" s="61"/>
      <c r="M3255" s="207"/>
      <c r="N3255" s="42"/>
      <c r="O3255" s="42"/>
      <c r="P3255" s="42"/>
      <c r="Q3255" s="42"/>
      <c r="R3255" s="42"/>
      <c r="S3255" s="42"/>
      <c r="T3255" s="78"/>
      <c r="AT3255" s="24" t="s">
        <v>135</v>
      </c>
      <c r="AU3255" s="24" t="s">
        <v>134</v>
      </c>
    </row>
    <row r="3256" spans="2:65" s="10" customFormat="1" ht="29.85" customHeight="1">
      <c r="B3256" s="176"/>
      <c r="C3256" s="177"/>
      <c r="D3256" s="190" t="s">
        <v>69</v>
      </c>
      <c r="E3256" s="191" t="s">
        <v>2834</v>
      </c>
      <c r="F3256" s="191" t="s">
        <v>2835</v>
      </c>
      <c r="G3256" s="177"/>
      <c r="H3256" s="177"/>
      <c r="I3256" s="180"/>
      <c r="J3256" s="192">
        <f>BK3256</f>
        <v>0</v>
      </c>
      <c r="K3256" s="177"/>
      <c r="L3256" s="182"/>
      <c r="M3256" s="183"/>
      <c r="N3256" s="184"/>
      <c r="O3256" s="184"/>
      <c r="P3256" s="185">
        <f>SUM(P3257:P3262)</f>
        <v>0</v>
      </c>
      <c r="Q3256" s="184"/>
      <c r="R3256" s="185">
        <f>SUM(R3257:R3262)</f>
        <v>0</v>
      </c>
      <c r="S3256" s="184"/>
      <c r="T3256" s="186">
        <f>SUM(T3257:T3262)</f>
        <v>0</v>
      </c>
      <c r="AR3256" s="187" t="s">
        <v>78</v>
      </c>
      <c r="AT3256" s="188" t="s">
        <v>69</v>
      </c>
      <c r="AU3256" s="188" t="s">
        <v>78</v>
      </c>
      <c r="AY3256" s="187" t="s">
        <v>126</v>
      </c>
      <c r="BK3256" s="189">
        <f>SUM(BK3257:BK3262)</f>
        <v>0</v>
      </c>
    </row>
    <row r="3257" spans="2:65" s="1" customFormat="1" ht="22.5" customHeight="1">
      <c r="B3257" s="41"/>
      <c r="C3257" s="193" t="s">
        <v>3917</v>
      </c>
      <c r="D3257" s="193" t="s">
        <v>129</v>
      </c>
      <c r="E3257" s="194" t="s">
        <v>6191</v>
      </c>
      <c r="F3257" s="195" t="s">
        <v>8446</v>
      </c>
      <c r="G3257" s="196" t="s">
        <v>297</v>
      </c>
      <c r="H3257" s="197">
        <v>6</v>
      </c>
      <c r="I3257" s="198"/>
      <c r="J3257" s="199">
        <f>ROUND(I3257*H3257,2)</f>
        <v>0</v>
      </c>
      <c r="K3257" s="195" t="s">
        <v>21</v>
      </c>
      <c r="L3257" s="61"/>
      <c r="M3257" s="200" t="s">
        <v>21</v>
      </c>
      <c r="N3257" s="201" t="s">
        <v>42</v>
      </c>
      <c r="O3257" s="42"/>
      <c r="P3257" s="202">
        <f>O3257*H3257</f>
        <v>0</v>
      </c>
      <c r="Q3257" s="202">
        <v>0</v>
      </c>
      <c r="R3257" s="202">
        <f>Q3257*H3257</f>
        <v>0</v>
      </c>
      <c r="S3257" s="202">
        <v>0</v>
      </c>
      <c r="T3257" s="203">
        <f>S3257*H3257</f>
        <v>0</v>
      </c>
      <c r="AR3257" s="24" t="s">
        <v>133</v>
      </c>
      <c r="AT3257" s="24" t="s">
        <v>129</v>
      </c>
      <c r="AU3257" s="24" t="s">
        <v>134</v>
      </c>
      <c r="AY3257" s="24" t="s">
        <v>126</v>
      </c>
      <c r="BE3257" s="204">
        <f>IF(N3257="základní",J3257,0)</f>
        <v>0</v>
      </c>
      <c r="BF3257" s="204">
        <f>IF(N3257="snížená",J3257,0)</f>
        <v>0</v>
      </c>
      <c r="BG3257" s="204">
        <f>IF(N3257="zákl. přenesená",J3257,0)</f>
        <v>0</v>
      </c>
      <c r="BH3257" s="204">
        <f>IF(N3257="sníž. přenesená",J3257,0)</f>
        <v>0</v>
      </c>
      <c r="BI3257" s="204">
        <f>IF(N3257="nulová",J3257,0)</f>
        <v>0</v>
      </c>
      <c r="BJ3257" s="24" t="s">
        <v>134</v>
      </c>
      <c r="BK3257" s="204">
        <f>ROUND(I3257*H3257,2)</f>
        <v>0</v>
      </c>
      <c r="BL3257" s="24" t="s">
        <v>133</v>
      </c>
      <c r="BM3257" s="24" t="s">
        <v>4612</v>
      </c>
    </row>
    <row r="3258" spans="2:65" s="1" customFormat="1" ht="13.5">
      <c r="B3258" s="41"/>
      <c r="C3258" s="63"/>
      <c r="D3258" s="205" t="s">
        <v>135</v>
      </c>
      <c r="E3258" s="63"/>
      <c r="F3258" s="206" t="s">
        <v>6192</v>
      </c>
      <c r="G3258" s="63"/>
      <c r="H3258" s="63"/>
      <c r="I3258" s="163"/>
      <c r="J3258" s="63"/>
      <c r="K3258" s="63"/>
      <c r="L3258" s="61"/>
      <c r="M3258" s="207"/>
      <c r="N3258" s="42"/>
      <c r="O3258" s="42"/>
      <c r="P3258" s="42"/>
      <c r="Q3258" s="42"/>
      <c r="R3258" s="42"/>
      <c r="S3258" s="42"/>
      <c r="T3258" s="78"/>
      <c r="AT3258" s="24" t="s">
        <v>135</v>
      </c>
      <c r="AU3258" s="24" t="s">
        <v>134</v>
      </c>
    </row>
    <row r="3259" spans="2:65" s="1" customFormat="1" ht="22.5" customHeight="1">
      <c r="B3259" s="41"/>
      <c r="C3259" s="193" t="s">
        <v>2424</v>
      </c>
      <c r="D3259" s="193" t="s">
        <v>129</v>
      </c>
      <c r="E3259" s="194" t="s">
        <v>6195</v>
      </c>
      <c r="F3259" s="195" t="s">
        <v>6196</v>
      </c>
      <c r="G3259" s="196" t="s">
        <v>297</v>
      </c>
      <c r="H3259" s="197">
        <v>2</v>
      </c>
      <c r="I3259" s="198"/>
      <c r="J3259" s="199">
        <f>ROUND(I3259*H3259,2)</f>
        <v>0</v>
      </c>
      <c r="K3259" s="195" t="s">
        <v>21</v>
      </c>
      <c r="L3259" s="61"/>
      <c r="M3259" s="200" t="s">
        <v>21</v>
      </c>
      <c r="N3259" s="201" t="s">
        <v>42</v>
      </c>
      <c r="O3259" s="42"/>
      <c r="P3259" s="202">
        <f>O3259*H3259</f>
        <v>0</v>
      </c>
      <c r="Q3259" s="202">
        <v>0</v>
      </c>
      <c r="R3259" s="202">
        <f>Q3259*H3259</f>
        <v>0</v>
      </c>
      <c r="S3259" s="202">
        <v>0</v>
      </c>
      <c r="T3259" s="203">
        <f>S3259*H3259</f>
        <v>0</v>
      </c>
      <c r="AR3259" s="24" t="s">
        <v>133</v>
      </c>
      <c r="AT3259" s="24" t="s">
        <v>129</v>
      </c>
      <c r="AU3259" s="24" t="s">
        <v>134</v>
      </c>
      <c r="AY3259" s="24" t="s">
        <v>126</v>
      </c>
      <c r="BE3259" s="204">
        <f>IF(N3259="základní",J3259,0)</f>
        <v>0</v>
      </c>
      <c r="BF3259" s="204">
        <f>IF(N3259="snížená",J3259,0)</f>
        <v>0</v>
      </c>
      <c r="BG3259" s="204">
        <f>IF(N3259="zákl. přenesená",J3259,0)</f>
        <v>0</v>
      </c>
      <c r="BH3259" s="204">
        <f>IF(N3259="sníž. přenesená",J3259,0)</f>
        <v>0</v>
      </c>
      <c r="BI3259" s="204">
        <f>IF(N3259="nulová",J3259,0)</f>
        <v>0</v>
      </c>
      <c r="BJ3259" s="24" t="s">
        <v>134</v>
      </c>
      <c r="BK3259" s="204">
        <f>ROUND(I3259*H3259,2)</f>
        <v>0</v>
      </c>
      <c r="BL3259" s="24" t="s">
        <v>133</v>
      </c>
      <c r="BM3259" s="24" t="s">
        <v>4615</v>
      </c>
    </row>
    <row r="3260" spans="2:65" s="1" customFormat="1" ht="13.5">
      <c r="B3260" s="41"/>
      <c r="C3260" s="63"/>
      <c r="D3260" s="205" t="s">
        <v>135</v>
      </c>
      <c r="E3260" s="63"/>
      <c r="F3260" s="206" t="s">
        <v>6196</v>
      </c>
      <c r="G3260" s="63"/>
      <c r="H3260" s="63"/>
      <c r="I3260" s="163"/>
      <c r="J3260" s="63"/>
      <c r="K3260" s="63"/>
      <c r="L3260" s="61"/>
      <c r="M3260" s="207"/>
      <c r="N3260" s="42"/>
      <c r="O3260" s="42"/>
      <c r="P3260" s="42"/>
      <c r="Q3260" s="42"/>
      <c r="R3260" s="42"/>
      <c r="S3260" s="42"/>
      <c r="T3260" s="78"/>
      <c r="AT3260" s="24" t="s">
        <v>135</v>
      </c>
      <c r="AU3260" s="24" t="s">
        <v>134</v>
      </c>
    </row>
    <row r="3261" spans="2:65" s="1" customFormat="1" ht="22.5" customHeight="1">
      <c r="B3261" s="41"/>
      <c r="C3261" s="193" t="s">
        <v>4616</v>
      </c>
      <c r="D3261" s="193" t="s">
        <v>129</v>
      </c>
      <c r="E3261" s="194" t="s">
        <v>6198</v>
      </c>
      <c r="F3261" s="195" t="s">
        <v>6199</v>
      </c>
      <c r="G3261" s="196" t="s">
        <v>297</v>
      </c>
      <c r="H3261" s="197">
        <v>12</v>
      </c>
      <c r="I3261" s="198"/>
      <c r="J3261" s="199">
        <f>ROUND(I3261*H3261,2)</f>
        <v>0</v>
      </c>
      <c r="K3261" s="195" t="s">
        <v>21</v>
      </c>
      <c r="L3261" s="61"/>
      <c r="M3261" s="200" t="s">
        <v>21</v>
      </c>
      <c r="N3261" s="201" t="s">
        <v>42</v>
      </c>
      <c r="O3261" s="42"/>
      <c r="P3261" s="202">
        <f>O3261*H3261</f>
        <v>0</v>
      </c>
      <c r="Q3261" s="202">
        <v>0</v>
      </c>
      <c r="R3261" s="202">
        <f>Q3261*H3261</f>
        <v>0</v>
      </c>
      <c r="S3261" s="202">
        <v>0</v>
      </c>
      <c r="T3261" s="203">
        <f>S3261*H3261</f>
        <v>0</v>
      </c>
      <c r="AR3261" s="24" t="s">
        <v>133</v>
      </c>
      <c r="AT3261" s="24" t="s">
        <v>129</v>
      </c>
      <c r="AU3261" s="24" t="s">
        <v>134</v>
      </c>
      <c r="AY3261" s="24" t="s">
        <v>126</v>
      </c>
      <c r="BE3261" s="204">
        <f>IF(N3261="základní",J3261,0)</f>
        <v>0</v>
      </c>
      <c r="BF3261" s="204">
        <f>IF(N3261="snížená",J3261,0)</f>
        <v>0</v>
      </c>
      <c r="BG3261" s="204">
        <f>IF(N3261="zákl. přenesená",J3261,0)</f>
        <v>0</v>
      </c>
      <c r="BH3261" s="204">
        <f>IF(N3261="sníž. přenesená",J3261,0)</f>
        <v>0</v>
      </c>
      <c r="BI3261" s="204">
        <f>IF(N3261="nulová",J3261,0)</f>
        <v>0</v>
      </c>
      <c r="BJ3261" s="24" t="s">
        <v>134</v>
      </c>
      <c r="BK3261" s="204">
        <f>ROUND(I3261*H3261,2)</f>
        <v>0</v>
      </c>
      <c r="BL3261" s="24" t="s">
        <v>133</v>
      </c>
      <c r="BM3261" s="24" t="s">
        <v>4619</v>
      </c>
    </row>
    <row r="3262" spans="2:65" s="1" customFormat="1" ht="13.5">
      <c r="B3262" s="41"/>
      <c r="C3262" s="63"/>
      <c r="D3262" s="208" t="s">
        <v>135</v>
      </c>
      <c r="E3262" s="63"/>
      <c r="F3262" s="209" t="s">
        <v>6199</v>
      </c>
      <c r="G3262" s="63"/>
      <c r="H3262" s="63"/>
      <c r="I3262" s="163"/>
      <c r="J3262" s="63"/>
      <c r="K3262" s="63"/>
      <c r="L3262" s="61"/>
      <c r="M3262" s="207"/>
      <c r="N3262" s="42"/>
      <c r="O3262" s="42"/>
      <c r="P3262" s="42"/>
      <c r="Q3262" s="42"/>
      <c r="R3262" s="42"/>
      <c r="S3262" s="42"/>
      <c r="T3262" s="78"/>
      <c r="AT3262" s="24" t="s">
        <v>135</v>
      </c>
      <c r="AU3262" s="24" t="s">
        <v>134</v>
      </c>
    </row>
    <row r="3263" spans="2:65" s="10" customFormat="1" ht="29.85" customHeight="1">
      <c r="B3263" s="176"/>
      <c r="C3263" s="177"/>
      <c r="D3263" s="190" t="s">
        <v>69</v>
      </c>
      <c r="E3263" s="191" t="s">
        <v>6201</v>
      </c>
      <c r="F3263" s="191" t="s">
        <v>6202</v>
      </c>
      <c r="G3263" s="177"/>
      <c r="H3263" s="177"/>
      <c r="I3263" s="180"/>
      <c r="J3263" s="192">
        <f>BK3263</f>
        <v>0</v>
      </c>
      <c r="K3263" s="177"/>
      <c r="L3263" s="182"/>
      <c r="M3263" s="183"/>
      <c r="N3263" s="184"/>
      <c r="O3263" s="184"/>
      <c r="P3263" s="185">
        <f>SUM(P3264:P3265)</f>
        <v>0</v>
      </c>
      <c r="Q3263" s="184"/>
      <c r="R3263" s="185">
        <f>SUM(R3264:R3265)</f>
        <v>0</v>
      </c>
      <c r="S3263" s="184"/>
      <c r="T3263" s="186">
        <f>SUM(T3264:T3265)</f>
        <v>0</v>
      </c>
      <c r="AR3263" s="187" t="s">
        <v>78</v>
      </c>
      <c r="AT3263" s="188" t="s">
        <v>69</v>
      </c>
      <c r="AU3263" s="188" t="s">
        <v>78</v>
      </c>
      <c r="AY3263" s="187" t="s">
        <v>126</v>
      </c>
      <c r="BK3263" s="189">
        <f>SUM(BK3264:BK3265)</f>
        <v>0</v>
      </c>
    </row>
    <row r="3264" spans="2:65" s="1" customFormat="1" ht="31.5" customHeight="1">
      <c r="B3264" s="41"/>
      <c r="C3264" s="193" t="s">
        <v>2428</v>
      </c>
      <c r="D3264" s="193" t="s">
        <v>129</v>
      </c>
      <c r="E3264" s="194" t="s">
        <v>6204</v>
      </c>
      <c r="F3264" s="195" t="s">
        <v>6205</v>
      </c>
      <c r="G3264" s="196" t="s">
        <v>400</v>
      </c>
      <c r="H3264" s="197">
        <v>28</v>
      </c>
      <c r="I3264" s="198"/>
      <c r="J3264" s="199">
        <f>ROUND(I3264*H3264,2)</f>
        <v>0</v>
      </c>
      <c r="K3264" s="195" t="s">
        <v>21</v>
      </c>
      <c r="L3264" s="61"/>
      <c r="M3264" s="200" t="s">
        <v>21</v>
      </c>
      <c r="N3264" s="201" t="s">
        <v>42</v>
      </c>
      <c r="O3264" s="42"/>
      <c r="P3264" s="202">
        <f>O3264*H3264</f>
        <v>0</v>
      </c>
      <c r="Q3264" s="202">
        <v>0</v>
      </c>
      <c r="R3264" s="202">
        <f>Q3264*H3264</f>
        <v>0</v>
      </c>
      <c r="S3264" s="202">
        <v>0</v>
      </c>
      <c r="T3264" s="203">
        <f>S3264*H3264</f>
        <v>0</v>
      </c>
      <c r="AR3264" s="24" t="s">
        <v>133</v>
      </c>
      <c r="AT3264" s="24" t="s">
        <v>129</v>
      </c>
      <c r="AU3264" s="24" t="s">
        <v>134</v>
      </c>
      <c r="AY3264" s="24" t="s">
        <v>126</v>
      </c>
      <c r="BE3264" s="204">
        <f>IF(N3264="základní",J3264,0)</f>
        <v>0</v>
      </c>
      <c r="BF3264" s="204">
        <f>IF(N3264="snížená",J3264,0)</f>
        <v>0</v>
      </c>
      <c r="BG3264" s="204">
        <f>IF(N3264="zákl. přenesená",J3264,0)</f>
        <v>0</v>
      </c>
      <c r="BH3264" s="204">
        <f>IF(N3264="sníž. přenesená",J3264,0)</f>
        <v>0</v>
      </c>
      <c r="BI3264" s="204">
        <f>IF(N3264="nulová",J3264,0)</f>
        <v>0</v>
      </c>
      <c r="BJ3264" s="24" t="s">
        <v>134</v>
      </c>
      <c r="BK3264" s="204">
        <f>ROUND(I3264*H3264,2)</f>
        <v>0</v>
      </c>
      <c r="BL3264" s="24" t="s">
        <v>133</v>
      </c>
      <c r="BM3264" s="24" t="s">
        <v>4622</v>
      </c>
    </row>
    <row r="3265" spans="2:65" s="1" customFormat="1" ht="27">
      <c r="B3265" s="41"/>
      <c r="C3265" s="63"/>
      <c r="D3265" s="208" t="s">
        <v>135</v>
      </c>
      <c r="E3265" s="63"/>
      <c r="F3265" s="209" t="s">
        <v>6205</v>
      </c>
      <c r="G3265" s="63"/>
      <c r="H3265" s="63"/>
      <c r="I3265" s="163"/>
      <c r="J3265" s="63"/>
      <c r="K3265" s="63"/>
      <c r="L3265" s="61"/>
      <c r="M3265" s="207"/>
      <c r="N3265" s="42"/>
      <c r="O3265" s="42"/>
      <c r="P3265" s="42"/>
      <c r="Q3265" s="42"/>
      <c r="R3265" s="42"/>
      <c r="S3265" s="42"/>
      <c r="T3265" s="78"/>
      <c r="AT3265" s="24" t="s">
        <v>135</v>
      </c>
      <c r="AU3265" s="24" t="s">
        <v>134</v>
      </c>
    </row>
    <row r="3266" spans="2:65" s="10" customFormat="1" ht="29.85" customHeight="1">
      <c r="B3266" s="176"/>
      <c r="C3266" s="177"/>
      <c r="D3266" s="190" t="s">
        <v>69</v>
      </c>
      <c r="E3266" s="191" t="s">
        <v>6207</v>
      </c>
      <c r="F3266" s="191" t="s">
        <v>6208</v>
      </c>
      <c r="G3266" s="177"/>
      <c r="H3266" s="177"/>
      <c r="I3266" s="180"/>
      <c r="J3266" s="192">
        <f>BK3266</f>
        <v>0</v>
      </c>
      <c r="K3266" s="177"/>
      <c r="L3266" s="182"/>
      <c r="M3266" s="183"/>
      <c r="N3266" s="184"/>
      <c r="O3266" s="184"/>
      <c r="P3266" s="185">
        <f>SUM(P3267:P3268)</f>
        <v>0</v>
      </c>
      <c r="Q3266" s="184"/>
      <c r="R3266" s="185">
        <f>SUM(R3267:R3268)</f>
        <v>0</v>
      </c>
      <c r="S3266" s="184"/>
      <c r="T3266" s="186">
        <f>SUM(T3267:T3268)</f>
        <v>0</v>
      </c>
      <c r="AR3266" s="187" t="s">
        <v>78</v>
      </c>
      <c r="AT3266" s="188" t="s">
        <v>69</v>
      </c>
      <c r="AU3266" s="188" t="s">
        <v>78</v>
      </c>
      <c r="AY3266" s="187" t="s">
        <v>126</v>
      </c>
      <c r="BK3266" s="189">
        <f>SUM(BK3267:BK3268)</f>
        <v>0</v>
      </c>
    </row>
    <row r="3267" spans="2:65" s="1" customFormat="1" ht="22.5" customHeight="1">
      <c r="B3267" s="41"/>
      <c r="C3267" s="193" t="s">
        <v>4195</v>
      </c>
      <c r="D3267" s="193" t="s">
        <v>129</v>
      </c>
      <c r="E3267" s="194" t="s">
        <v>6209</v>
      </c>
      <c r="F3267" s="195" t="s">
        <v>6210</v>
      </c>
      <c r="G3267" s="196" t="s">
        <v>400</v>
      </c>
      <c r="H3267" s="197">
        <v>10</v>
      </c>
      <c r="I3267" s="198"/>
      <c r="J3267" s="199">
        <f>ROUND(I3267*H3267,2)</f>
        <v>0</v>
      </c>
      <c r="K3267" s="195" t="s">
        <v>21</v>
      </c>
      <c r="L3267" s="61"/>
      <c r="M3267" s="200" t="s">
        <v>21</v>
      </c>
      <c r="N3267" s="201" t="s">
        <v>42</v>
      </c>
      <c r="O3267" s="42"/>
      <c r="P3267" s="202">
        <f>O3267*H3267</f>
        <v>0</v>
      </c>
      <c r="Q3267" s="202">
        <v>0</v>
      </c>
      <c r="R3267" s="202">
        <f>Q3267*H3267</f>
        <v>0</v>
      </c>
      <c r="S3267" s="202">
        <v>0</v>
      </c>
      <c r="T3267" s="203">
        <f>S3267*H3267</f>
        <v>0</v>
      </c>
      <c r="AR3267" s="24" t="s">
        <v>133</v>
      </c>
      <c r="AT3267" s="24" t="s">
        <v>129</v>
      </c>
      <c r="AU3267" s="24" t="s">
        <v>134</v>
      </c>
      <c r="AY3267" s="24" t="s">
        <v>126</v>
      </c>
      <c r="BE3267" s="204">
        <f>IF(N3267="základní",J3267,0)</f>
        <v>0</v>
      </c>
      <c r="BF3267" s="204">
        <f>IF(N3267="snížená",J3267,0)</f>
        <v>0</v>
      </c>
      <c r="BG3267" s="204">
        <f>IF(N3267="zákl. přenesená",J3267,0)</f>
        <v>0</v>
      </c>
      <c r="BH3267" s="204">
        <f>IF(N3267="sníž. přenesená",J3267,0)</f>
        <v>0</v>
      </c>
      <c r="BI3267" s="204">
        <f>IF(N3267="nulová",J3267,0)</f>
        <v>0</v>
      </c>
      <c r="BJ3267" s="24" t="s">
        <v>134</v>
      </c>
      <c r="BK3267" s="204">
        <f>ROUND(I3267*H3267,2)</f>
        <v>0</v>
      </c>
      <c r="BL3267" s="24" t="s">
        <v>133</v>
      </c>
      <c r="BM3267" s="24" t="s">
        <v>4625</v>
      </c>
    </row>
    <row r="3268" spans="2:65" s="1" customFormat="1" ht="13.5">
      <c r="B3268" s="41"/>
      <c r="C3268" s="63"/>
      <c r="D3268" s="208" t="s">
        <v>135</v>
      </c>
      <c r="E3268" s="63"/>
      <c r="F3268" s="209" t="s">
        <v>6210</v>
      </c>
      <c r="G3268" s="63"/>
      <c r="H3268" s="63"/>
      <c r="I3268" s="163"/>
      <c r="J3268" s="63"/>
      <c r="K3268" s="63"/>
      <c r="L3268" s="61"/>
      <c r="M3268" s="207"/>
      <c r="N3268" s="42"/>
      <c r="O3268" s="42"/>
      <c r="P3268" s="42"/>
      <c r="Q3268" s="42"/>
      <c r="R3268" s="42"/>
      <c r="S3268" s="42"/>
      <c r="T3268" s="78"/>
      <c r="AT3268" s="24" t="s">
        <v>135</v>
      </c>
      <c r="AU3268" s="24" t="s">
        <v>134</v>
      </c>
    </row>
    <row r="3269" spans="2:65" s="10" customFormat="1" ht="29.85" customHeight="1">
      <c r="B3269" s="176"/>
      <c r="C3269" s="177"/>
      <c r="D3269" s="190" t="s">
        <v>69</v>
      </c>
      <c r="E3269" s="191" t="s">
        <v>5136</v>
      </c>
      <c r="F3269" s="191" t="s">
        <v>5401</v>
      </c>
      <c r="G3269" s="177"/>
      <c r="H3269" s="177"/>
      <c r="I3269" s="180"/>
      <c r="J3269" s="192">
        <f>BK3269</f>
        <v>0</v>
      </c>
      <c r="K3269" s="177"/>
      <c r="L3269" s="182"/>
      <c r="M3269" s="183"/>
      <c r="N3269" s="184"/>
      <c r="O3269" s="184"/>
      <c r="P3269" s="185">
        <f>SUM(P3270:P3279)</f>
        <v>0</v>
      </c>
      <c r="Q3269" s="184"/>
      <c r="R3269" s="185">
        <f>SUM(R3270:R3279)</f>
        <v>0</v>
      </c>
      <c r="S3269" s="184"/>
      <c r="T3269" s="186">
        <f>SUM(T3270:T3279)</f>
        <v>0</v>
      </c>
      <c r="AR3269" s="187" t="s">
        <v>78</v>
      </c>
      <c r="AT3269" s="188" t="s">
        <v>69</v>
      </c>
      <c r="AU3269" s="188" t="s">
        <v>78</v>
      </c>
      <c r="AY3269" s="187" t="s">
        <v>126</v>
      </c>
      <c r="BK3269" s="189">
        <f>SUM(BK3270:BK3279)</f>
        <v>0</v>
      </c>
    </row>
    <row r="3270" spans="2:65" s="1" customFormat="1" ht="22.5" customHeight="1">
      <c r="B3270" s="41"/>
      <c r="C3270" s="193" t="s">
        <v>2431</v>
      </c>
      <c r="D3270" s="193" t="s">
        <v>129</v>
      </c>
      <c r="E3270" s="194" t="s">
        <v>6213</v>
      </c>
      <c r="F3270" s="195" t="s">
        <v>6214</v>
      </c>
      <c r="G3270" s="196" t="s">
        <v>132</v>
      </c>
      <c r="H3270" s="197">
        <v>1</v>
      </c>
      <c r="I3270" s="198"/>
      <c r="J3270" s="199">
        <f>ROUND(I3270*H3270,2)</f>
        <v>0</v>
      </c>
      <c r="K3270" s="195" t="s">
        <v>21</v>
      </c>
      <c r="L3270" s="61"/>
      <c r="M3270" s="200" t="s">
        <v>21</v>
      </c>
      <c r="N3270" s="201" t="s">
        <v>42</v>
      </c>
      <c r="O3270" s="42"/>
      <c r="P3270" s="202">
        <f>O3270*H3270</f>
        <v>0</v>
      </c>
      <c r="Q3270" s="202">
        <v>0</v>
      </c>
      <c r="R3270" s="202">
        <f>Q3270*H3270</f>
        <v>0</v>
      </c>
      <c r="S3270" s="202">
        <v>0</v>
      </c>
      <c r="T3270" s="203">
        <f>S3270*H3270</f>
        <v>0</v>
      </c>
      <c r="AR3270" s="24" t="s">
        <v>133</v>
      </c>
      <c r="AT3270" s="24" t="s">
        <v>129</v>
      </c>
      <c r="AU3270" s="24" t="s">
        <v>134</v>
      </c>
      <c r="AY3270" s="24" t="s">
        <v>126</v>
      </c>
      <c r="BE3270" s="204">
        <f>IF(N3270="základní",J3270,0)</f>
        <v>0</v>
      </c>
      <c r="BF3270" s="204">
        <f>IF(N3270="snížená",J3270,0)</f>
        <v>0</v>
      </c>
      <c r="BG3270" s="204">
        <f>IF(N3270="zákl. přenesená",J3270,0)</f>
        <v>0</v>
      </c>
      <c r="BH3270" s="204">
        <f>IF(N3270="sníž. přenesená",J3270,0)</f>
        <v>0</v>
      </c>
      <c r="BI3270" s="204">
        <f>IF(N3270="nulová",J3270,0)</f>
        <v>0</v>
      </c>
      <c r="BJ3270" s="24" t="s">
        <v>134</v>
      </c>
      <c r="BK3270" s="204">
        <f>ROUND(I3270*H3270,2)</f>
        <v>0</v>
      </c>
      <c r="BL3270" s="24" t="s">
        <v>133</v>
      </c>
      <c r="BM3270" s="24" t="s">
        <v>4628</v>
      </c>
    </row>
    <row r="3271" spans="2:65" s="1" customFormat="1" ht="13.5">
      <c r="B3271" s="41"/>
      <c r="C3271" s="63"/>
      <c r="D3271" s="205" t="s">
        <v>135</v>
      </c>
      <c r="E3271" s="63"/>
      <c r="F3271" s="206" t="s">
        <v>6214</v>
      </c>
      <c r="G3271" s="63"/>
      <c r="H3271" s="63"/>
      <c r="I3271" s="163"/>
      <c r="J3271" s="63"/>
      <c r="K3271" s="63"/>
      <c r="L3271" s="61"/>
      <c r="M3271" s="207"/>
      <c r="N3271" s="42"/>
      <c r="O3271" s="42"/>
      <c r="P3271" s="42"/>
      <c r="Q3271" s="42"/>
      <c r="R3271" s="42"/>
      <c r="S3271" s="42"/>
      <c r="T3271" s="78"/>
      <c r="AT3271" s="24" t="s">
        <v>135</v>
      </c>
      <c r="AU3271" s="24" t="s">
        <v>134</v>
      </c>
    </row>
    <row r="3272" spans="2:65" s="1" customFormat="1" ht="22.5" customHeight="1">
      <c r="B3272" s="41"/>
      <c r="C3272" s="193" t="s">
        <v>4629</v>
      </c>
      <c r="D3272" s="193" t="s">
        <v>129</v>
      </c>
      <c r="E3272" s="194" t="s">
        <v>6216</v>
      </c>
      <c r="F3272" s="195" t="s">
        <v>6217</v>
      </c>
      <c r="G3272" s="196" t="s">
        <v>132</v>
      </c>
      <c r="H3272" s="197">
        <v>1</v>
      </c>
      <c r="I3272" s="198"/>
      <c r="J3272" s="199">
        <f>ROUND(I3272*H3272,2)</f>
        <v>0</v>
      </c>
      <c r="K3272" s="195" t="s">
        <v>21</v>
      </c>
      <c r="L3272" s="61"/>
      <c r="M3272" s="200" t="s">
        <v>21</v>
      </c>
      <c r="N3272" s="201" t="s">
        <v>42</v>
      </c>
      <c r="O3272" s="42"/>
      <c r="P3272" s="202">
        <f>O3272*H3272</f>
        <v>0</v>
      </c>
      <c r="Q3272" s="202">
        <v>0</v>
      </c>
      <c r="R3272" s="202">
        <f>Q3272*H3272</f>
        <v>0</v>
      </c>
      <c r="S3272" s="202">
        <v>0</v>
      </c>
      <c r="T3272" s="203">
        <f>S3272*H3272</f>
        <v>0</v>
      </c>
      <c r="AR3272" s="24" t="s">
        <v>133</v>
      </c>
      <c r="AT3272" s="24" t="s">
        <v>129</v>
      </c>
      <c r="AU3272" s="24" t="s">
        <v>134</v>
      </c>
      <c r="AY3272" s="24" t="s">
        <v>126</v>
      </c>
      <c r="BE3272" s="204">
        <f>IF(N3272="základní",J3272,0)</f>
        <v>0</v>
      </c>
      <c r="BF3272" s="204">
        <f>IF(N3272="snížená",J3272,0)</f>
        <v>0</v>
      </c>
      <c r="BG3272" s="204">
        <f>IF(N3272="zákl. přenesená",J3272,0)</f>
        <v>0</v>
      </c>
      <c r="BH3272" s="204">
        <f>IF(N3272="sníž. přenesená",J3272,0)</f>
        <v>0</v>
      </c>
      <c r="BI3272" s="204">
        <f>IF(N3272="nulová",J3272,0)</f>
        <v>0</v>
      </c>
      <c r="BJ3272" s="24" t="s">
        <v>134</v>
      </c>
      <c r="BK3272" s="204">
        <f>ROUND(I3272*H3272,2)</f>
        <v>0</v>
      </c>
      <c r="BL3272" s="24" t="s">
        <v>133</v>
      </c>
      <c r="BM3272" s="24" t="s">
        <v>4632</v>
      </c>
    </row>
    <row r="3273" spans="2:65" s="1" customFormat="1" ht="13.5">
      <c r="B3273" s="41"/>
      <c r="C3273" s="63"/>
      <c r="D3273" s="205" t="s">
        <v>135</v>
      </c>
      <c r="E3273" s="63"/>
      <c r="F3273" s="206" t="s">
        <v>6221</v>
      </c>
      <c r="G3273" s="63"/>
      <c r="H3273" s="63"/>
      <c r="I3273" s="163"/>
      <c r="J3273" s="63"/>
      <c r="K3273" s="63"/>
      <c r="L3273" s="61"/>
      <c r="M3273" s="207"/>
      <c r="N3273" s="42"/>
      <c r="O3273" s="42"/>
      <c r="P3273" s="42"/>
      <c r="Q3273" s="42"/>
      <c r="R3273" s="42"/>
      <c r="S3273" s="42"/>
      <c r="T3273" s="78"/>
      <c r="AT3273" s="24" t="s">
        <v>135</v>
      </c>
      <c r="AU3273" s="24" t="s">
        <v>134</v>
      </c>
    </row>
    <row r="3274" spans="2:65" s="1" customFormat="1" ht="22.5" customHeight="1">
      <c r="B3274" s="41"/>
      <c r="C3274" s="193" t="s">
        <v>2435</v>
      </c>
      <c r="D3274" s="193" t="s">
        <v>129</v>
      </c>
      <c r="E3274" s="194" t="s">
        <v>6220</v>
      </c>
      <c r="F3274" s="195" t="s">
        <v>6221</v>
      </c>
      <c r="G3274" s="196" t="s">
        <v>132</v>
      </c>
      <c r="H3274" s="197">
        <v>1</v>
      </c>
      <c r="I3274" s="198"/>
      <c r="J3274" s="199">
        <f>ROUND(I3274*H3274,2)</f>
        <v>0</v>
      </c>
      <c r="K3274" s="195" t="s">
        <v>21</v>
      </c>
      <c r="L3274" s="61"/>
      <c r="M3274" s="200" t="s">
        <v>21</v>
      </c>
      <c r="N3274" s="201" t="s">
        <v>42</v>
      </c>
      <c r="O3274" s="42"/>
      <c r="P3274" s="202">
        <f>O3274*H3274</f>
        <v>0</v>
      </c>
      <c r="Q3274" s="202">
        <v>0</v>
      </c>
      <c r="R3274" s="202">
        <f>Q3274*H3274</f>
        <v>0</v>
      </c>
      <c r="S3274" s="202">
        <v>0</v>
      </c>
      <c r="T3274" s="203">
        <f>S3274*H3274</f>
        <v>0</v>
      </c>
      <c r="AR3274" s="24" t="s">
        <v>133</v>
      </c>
      <c r="AT3274" s="24" t="s">
        <v>129</v>
      </c>
      <c r="AU3274" s="24" t="s">
        <v>134</v>
      </c>
      <c r="AY3274" s="24" t="s">
        <v>126</v>
      </c>
      <c r="BE3274" s="204">
        <f>IF(N3274="základní",J3274,0)</f>
        <v>0</v>
      </c>
      <c r="BF3274" s="204">
        <f>IF(N3274="snížená",J3274,0)</f>
        <v>0</v>
      </c>
      <c r="BG3274" s="204">
        <f>IF(N3274="zákl. přenesená",J3274,0)</f>
        <v>0</v>
      </c>
      <c r="BH3274" s="204">
        <f>IF(N3274="sníž. přenesená",J3274,0)</f>
        <v>0</v>
      </c>
      <c r="BI3274" s="204">
        <f>IF(N3274="nulová",J3274,0)</f>
        <v>0</v>
      </c>
      <c r="BJ3274" s="24" t="s">
        <v>134</v>
      </c>
      <c r="BK3274" s="204">
        <f>ROUND(I3274*H3274,2)</f>
        <v>0</v>
      </c>
      <c r="BL3274" s="24" t="s">
        <v>133</v>
      </c>
      <c r="BM3274" s="24" t="s">
        <v>4635</v>
      </c>
    </row>
    <row r="3275" spans="2:65" s="1" customFormat="1" ht="13.5">
      <c r="B3275" s="41"/>
      <c r="C3275" s="63"/>
      <c r="D3275" s="205" t="s">
        <v>135</v>
      </c>
      <c r="E3275" s="63"/>
      <c r="F3275" s="206" t="s">
        <v>6221</v>
      </c>
      <c r="G3275" s="63"/>
      <c r="H3275" s="63"/>
      <c r="I3275" s="163"/>
      <c r="J3275" s="63"/>
      <c r="K3275" s="63"/>
      <c r="L3275" s="61"/>
      <c r="M3275" s="207"/>
      <c r="N3275" s="42"/>
      <c r="O3275" s="42"/>
      <c r="P3275" s="42"/>
      <c r="Q3275" s="42"/>
      <c r="R3275" s="42"/>
      <c r="S3275" s="42"/>
      <c r="T3275" s="78"/>
      <c r="AT3275" s="24" t="s">
        <v>135</v>
      </c>
      <c r="AU3275" s="24" t="s">
        <v>134</v>
      </c>
    </row>
    <row r="3276" spans="2:65" s="1" customFormat="1" ht="22.5" customHeight="1">
      <c r="B3276" s="41"/>
      <c r="C3276" s="193" t="s">
        <v>4273</v>
      </c>
      <c r="D3276" s="193" t="s">
        <v>129</v>
      </c>
      <c r="E3276" s="194" t="s">
        <v>6223</v>
      </c>
      <c r="F3276" s="195" t="s">
        <v>6224</v>
      </c>
      <c r="G3276" s="196" t="s">
        <v>132</v>
      </c>
      <c r="H3276" s="197">
        <v>1</v>
      </c>
      <c r="I3276" s="198"/>
      <c r="J3276" s="199">
        <f>ROUND(I3276*H3276,2)</f>
        <v>0</v>
      </c>
      <c r="K3276" s="195" t="s">
        <v>21</v>
      </c>
      <c r="L3276" s="61"/>
      <c r="M3276" s="200" t="s">
        <v>21</v>
      </c>
      <c r="N3276" s="201" t="s">
        <v>42</v>
      </c>
      <c r="O3276" s="42"/>
      <c r="P3276" s="202">
        <f>O3276*H3276</f>
        <v>0</v>
      </c>
      <c r="Q3276" s="202">
        <v>0</v>
      </c>
      <c r="R3276" s="202">
        <f>Q3276*H3276</f>
        <v>0</v>
      </c>
      <c r="S3276" s="202">
        <v>0</v>
      </c>
      <c r="T3276" s="203">
        <f>S3276*H3276</f>
        <v>0</v>
      </c>
      <c r="AR3276" s="24" t="s">
        <v>133</v>
      </c>
      <c r="AT3276" s="24" t="s">
        <v>129</v>
      </c>
      <c r="AU3276" s="24" t="s">
        <v>134</v>
      </c>
      <c r="AY3276" s="24" t="s">
        <v>126</v>
      </c>
      <c r="BE3276" s="204">
        <f>IF(N3276="základní",J3276,0)</f>
        <v>0</v>
      </c>
      <c r="BF3276" s="204">
        <f>IF(N3276="snížená",J3276,0)</f>
        <v>0</v>
      </c>
      <c r="BG3276" s="204">
        <f>IF(N3276="zákl. přenesená",J3276,0)</f>
        <v>0</v>
      </c>
      <c r="BH3276" s="204">
        <f>IF(N3276="sníž. přenesená",J3276,0)</f>
        <v>0</v>
      </c>
      <c r="BI3276" s="204">
        <f>IF(N3276="nulová",J3276,0)</f>
        <v>0</v>
      </c>
      <c r="BJ3276" s="24" t="s">
        <v>134</v>
      </c>
      <c r="BK3276" s="204">
        <f>ROUND(I3276*H3276,2)</f>
        <v>0</v>
      </c>
      <c r="BL3276" s="24" t="s">
        <v>133</v>
      </c>
      <c r="BM3276" s="24" t="s">
        <v>4638</v>
      </c>
    </row>
    <row r="3277" spans="2:65" s="1" customFormat="1" ht="13.5">
      <c r="B3277" s="41"/>
      <c r="C3277" s="63"/>
      <c r="D3277" s="205" t="s">
        <v>135</v>
      </c>
      <c r="E3277" s="63"/>
      <c r="F3277" s="206" t="s">
        <v>6224</v>
      </c>
      <c r="G3277" s="63"/>
      <c r="H3277" s="63"/>
      <c r="I3277" s="163"/>
      <c r="J3277" s="63"/>
      <c r="K3277" s="63"/>
      <c r="L3277" s="61"/>
      <c r="M3277" s="207"/>
      <c r="N3277" s="42"/>
      <c r="O3277" s="42"/>
      <c r="P3277" s="42"/>
      <c r="Q3277" s="42"/>
      <c r="R3277" s="42"/>
      <c r="S3277" s="42"/>
      <c r="T3277" s="78"/>
      <c r="AT3277" s="24" t="s">
        <v>135</v>
      </c>
      <c r="AU3277" s="24" t="s">
        <v>134</v>
      </c>
    </row>
    <row r="3278" spans="2:65" s="1" customFormat="1" ht="22.5" customHeight="1">
      <c r="B3278" s="41"/>
      <c r="C3278" s="193" t="s">
        <v>2438</v>
      </c>
      <c r="D3278" s="193" t="s">
        <v>129</v>
      </c>
      <c r="E3278" s="194" t="s">
        <v>8447</v>
      </c>
      <c r="F3278" s="195" t="s">
        <v>8448</v>
      </c>
      <c r="G3278" s="196" t="s">
        <v>132</v>
      </c>
      <c r="H3278" s="197">
        <v>1</v>
      </c>
      <c r="I3278" s="198"/>
      <c r="J3278" s="199">
        <f>ROUND(I3278*H3278,2)</f>
        <v>0</v>
      </c>
      <c r="K3278" s="195" t="s">
        <v>21</v>
      </c>
      <c r="L3278" s="61"/>
      <c r="M3278" s="200" t="s">
        <v>21</v>
      </c>
      <c r="N3278" s="201" t="s">
        <v>42</v>
      </c>
      <c r="O3278" s="42"/>
      <c r="P3278" s="202">
        <f>O3278*H3278</f>
        <v>0</v>
      </c>
      <c r="Q3278" s="202">
        <v>0</v>
      </c>
      <c r="R3278" s="202">
        <f>Q3278*H3278</f>
        <v>0</v>
      </c>
      <c r="S3278" s="202">
        <v>0</v>
      </c>
      <c r="T3278" s="203">
        <f>S3278*H3278</f>
        <v>0</v>
      </c>
      <c r="AR3278" s="24" t="s">
        <v>133</v>
      </c>
      <c r="AT3278" s="24" t="s">
        <v>129</v>
      </c>
      <c r="AU3278" s="24" t="s">
        <v>134</v>
      </c>
      <c r="AY3278" s="24" t="s">
        <v>126</v>
      </c>
      <c r="BE3278" s="204">
        <f>IF(N3278="základní",J3278,0)</f>
        <v>0</v>
      </c>
      <c r="BF3278" s="204">
        <f>IF(N3278="snížená",J3278,0)</f>
        <v>0</v>
      </c>
      <c r="BG3278" s="204">
        <f>IF(N3278="zákl. přenesená",J3278,0)</f>
        <v>0</v>
      </c>
      <c r="BH3278" s="204">
        <f>IF(N3278="sníž. přenesená",J3278,0)</f>
        <v>0</v>
      </c>
      <c r="BI3278" s="204">
        <f>IF(N3278="nulová",J3278,0)</f>
        <v>0</v>
      </c>
      <c r="BJ3278" s="24" t="s">
        <v>134</v>
      </c>
      <c r="BK3278" s="204">
        <f>ROUND(I3278*H3278,2)</f>
        <v>0</v>
      </c>
      <c r="BL3278" s="24" t="s">
        <v>133</v>
      </c>
      <c r="BM3278" s="24" t="s">
        <v>4641</v>
      </c>
    </row>
    <row r="3279" spans="2:65" s="1" customFormat="1" ht="13.5">
      <c r="B3279" s="41"/>
      <c r="C3279" s="63"/>
      <c r="D3279" s="208" t="s">
        <v>135</v>
      </c>
      <c r="E3279" s="63"/>
      <c r="F3279" s="209" t="s">
        <v>6224</v>
      </c>
      <c r="G3279" s="63"/>
      <c r="H3279" s="63"/>
      <c r="I3279" s="163"/>
      <c r="J3279" s="63"/>
      <c r="K3279" s="63"/>
      <c r="L3279" s="61"/>
      <c r="M3279" s="207"/>
      <c r="N3279" s="42"/>
      <c r="O3279" s="42"/>
      <c r="P3279" s="42"/>
      <c r="Q3279" s="42"/>
      <c r="R3279" s="42"/>
      <c r="S3279" s="42"/>
      <c r="T3279" s="78"/>
      <c r="AT3279" s="24" t="s">
        <v>135</v>
      </c>
      <c r="AU3279" s="24" t="s">
        <v>134</v>
      </c>
    </row>
    <row r="3280" spans="2:65" s="10" customFormat="1" ht="29.85" customHeight="1">
      <c r="B3280" s="176"/>
      <c r="C3280" s="177"/>
      <c r="D3280" s="190" t="s">
        <v>69</v>
      </c>
      <c r="E3280" s="191" t="s">
        <v>8449</v>
      </c>
      <c r="F3280" s="191" t="s">
        <v>8450</v>
      </c>
      <c r="G3280" s="177"/>
      <c r="H3280" s="177"/>
      <c r="I3280" s="180"/>
      <c r="J3280" s="192">
        <f>BK3280</f>
        <v>0</v>
      </c>
      <c r="K3280" s="177"/>
      <c r="L3280" s="182"/>
      <c r="M3280" s="183"/>
      <c r="N3280" s="184"/>
      <c r="O3280" s="184"/>
      <c r="P3280" s="185">
        <f>SUM(P3281:P3286)</f>
        <v>0</v>
      </c>
      <c r="Q3280" s="184"/>
      <c r="R3280" s="185">
        <f>SUM(R3281:R3286)</f>
        <v>0</v>
      </c>
      <c r="S3280" s="184"/>
      <c r="T3280" s="186">
        <f>SUM(T3281:T3286)</f>
        <v>0</v>
      </c>
      <c r="AR3280" s="187" t="s">
        <v>78</v>
      </c>
      <c r="AT3280" s="188" t="s">
        <v>69</v>
      </c>
      <c r="AU3280" s="188" t="s">
        <v>78</v>
      </c>
      <c r="AY3280" s="187" t="s">
        <v>126</v>
      </c>
      <c r="BK3280" s="189">
        <f>SUM(BK3281:BK3286)</f>
        <v>0</v>
      </c>
    </row>
    <row r="3281" spans="2:65" s="1" customFormat="1" ht="31.5" customHeight="1">
      <c r="B3281" s="41"/>
      <c r="C3281" s="193" t="s">
        <v>4375</v>
      </c>
      <c r="D3281" s="193" t="s">
        <v>129</v>
      </c>
      <c r="E3281" s="194" t="s">
        <v>8451</v>
      </c>
      <c r="F3281" s="195" t="s">
        <v>8452</v>
      </c>
      <c r="G3281" s="196" t="s">
        <v>169</v>
      </c>
      <c r="H3281" s="197">
        <v>1</v>
      </c>
      <c r="I3281" s="198"/>
      <c r="J3281" s="199">
        <f>ROUND(I3281*H3281,2)</f>
        <v>0</v>
      </c>
      <c r="K3281" s="195" t="s">
        <v>21</v>
      </c>
      <c r="L3281" s="61"/>
      <c r="M3281" s="200" t="s">
        <v>21</v>
      </c>
      <c r="N3281" s="201" t="s">
        <v>42</v>
      </c>
      <c r="O3281" s="42"/>
      <c r="P3281" s="202">
        <f>O3281*H3281</f>
        <v>0</v>
      </c>
      <c r="Q3281" s="202">
        <v>0</v>
      </c>
      <c r="R3281" s="202">
        <f>Q3281*H3281</f>
        <v>0</v>
      </c>
      <c r="S3281" s="202">
        <v>0</v>
      </c>
      <c r="T3281" s="203">
        <f>S3281*H3281</f>
        <v>0</v>
      </c>
      <c r="AR3281" s="24" t="s">
        <v>133</v>
      </c>
      <c r="AT3281" s="24" t="s">
        <v>129</v>
      </c>
      <c r="AU3281" s="24" t="s">
        <v>134</v>
      </c>
      <c r="AY3281" s="24" t="s">
        <v>126</v>
      </c>
      <c r="BE3281" s="204">
        <f>IF(N3281="základní",J3281,0)</f>
        <v>0</v>
      </c>
      <c r="BF3281" s="204">
        <f>IF(N3281="snížená",J3281,0)</f>
        <v>0</v>
      </c>
      <c r="BG3281" s="204">
        <f>IF(N3281="zákl. přenesená",J3281,0)</f>
        <v>0</v>
      </c>
      <c r="BH3281" s="204">
        <f>IF(N3281="sníž. přenesená",J3281,0)</f>
        <v>0</v>
      </c>
      <c r="BI3281" s="204">
        <f>IF(N3281="nulová",J3281,0)</f>
        <v>0</v>
      </c>
      <c r="BJ3281" s="24" t="s">
        <v>134</v>
      </c>
      <c r="BK3281" s="204">
        <f>ROUND(I3281*H3281,2)</f>
        <v>0</v>
      </c>
      <c r="BL3281" s="24" t="s">
        <v>133</v>
      </c>
      <c r="BM3281" s="24" t="s">
        <v>4644</v>
      </c>
    </row>
    <row r="3282" spans="2:65" s="1" customFormat="1" ht="27">
      <c r="B3282" s="41"/>
      <c r="C3282" s="63"/>
      <c r="D3282" s="205" t="s">
        <v>135</v>
      </c>
      <c r="E3282" s="63"/>
      <c r="F3282" s="206" t="s">
        <v>8452</v>
      </c>
      <c r="G3282" s="63"/>
      <c r="H3282" s="63"/>
      <c r="I3282" s="163"/>
      <c r="J3282" s="63"/>
      <c r="K3282" s="63"/>
      <c r="L3282" s="61"/>
      <c r="M3282" s="207"/>
      <c r="N3282" s="42"/>
      <c r="O3282" s="42"/>
      <c r="P3282" s="42"/>
      <c r="Q3282" s="42"/>
      <c r="R3282" s="42"/>
      <c r="S3282" s="42"/>
      <c r="T3282" s="78"/>
      <c r="AT3282" s="24" t="s">
        <v>135</v>
      </c>
      <c r="AU3282" s="24" t="s">
        <v>134</v>
      </c>
    </row>
    <row r="3283" spans="2:65" s="1" customFormat="1" ht="31.5" customHeight="1">
      <c r="B3283" s="41"/>
      <c r="C3283" s="193" t="s">
        <v>2442</v>
      </c>
      <c r="D3283" s="193" t="s">
        <v>129</v>
      </c>
      <c r="E3283" s="194" t="s">
        <v>8453</v>
      </c>
      <c r="F3283" s="195" t="s">
        <v>8454</v>
      </c>
      <c r="G3283" s="196" t="s">
        <v>489</v>
      </c>
      <c r="H3283" s="197">
        <v>1</v>
      </c>
      <c r="I3283" s="198"/>
      <c r="J3283" s="199">
        <f>ROUND(I3283*H3283,2)</f>
        <v>0</v>
      </c>
      <c r="K3283" s="195" t="s">
        <v>21</v>
      </c>
      <c r="L3283" s="61"/>
      <c r="M3283" s="200" t="s">
        <v>21</v>
      </c>
      <c r="N3283" s="201" t="s">
        <v>42</v>
      </c>
      <c r="O3283" s="42"/>
      <c r="P3283" s="202">
        <f>O3283*H3283</f>
        <v>0</v>
      </c>
      <c r="Q3283" s="202">
        <v>0</v>
      </c>
      <c r="R3283" s="202">
        <f>Q3283*H3283</f>
        <v>0</v>
      </c>
      <c r="S3283" s="202">
        <v>0</v>
      </c>
      <c r="T3283" s="203">
        <f>S3283*H3283</f>
        <v>0</v>
      </c>
      <c r="AR3283" s="24" t="s">
        <v>133</v>
      </c>
      <c r="AT3283" s="24" t="s">
        <v>129</v>
      </c>
      <c r="AU3283" s="24" t="s">
        <v>134</v>
      </c>
      <c r="AY3283" s="24" t="s">
        <v>126</v>
      </c>
      <c r="BE3283" s="204">
        <f>IF(N3283="základní",J3283,0)</f>
        <v>0</v>
      </c>
      <c r="BF3283" s="204">
        <f>IF(N3283="snížená",J3283,0)</f>
        <v>0</v>
      </c>
      <c r="BG3283" s="204">
        <f>IF(N3283="zákl. přenesená",J3283,0)</f>
        <v>0</v>
      </c>
      <c r="BH3283" s="204">
        <f>IF(N3283="sníž. přenesená",J3283,0)</f>
        <v>0</v>
      </c>
      <c r="BI3283" s="204">
        <f>IF(N3283="nulová",J3283,0)</f>
        <v>0</v>
      </c>
      <c r="BJ3283" s="24" t="s">
        <v>134</v>
      </c>
      <c r="BK3283" s="204">
        <f>ROUND(I3283*H3283,2)</f>
        <v>0</v>
      </c>
      <c r="BL3283" s="24" t="s">
        <v>133</v>
      </c>
      <c r="BM3283" s="24" t="s">
        <v>4648</v>
      </c>
    </row>
    <row r="3284" spans="2:65" s="1" customFormat="1" ht="27">
      <c r="B3284" s="41"/>
      <c r="C3284" s="63"/>
      <c r="D3284" s="205" t="s">
        <v>135</v>
      </c>
      <c r="E3284" s="63"/>
      <c r="F3284" s="206" t="s">
        <v>8454</v>
      </c>
      <c r="G3284" s="63"/>
      <c r="H3284" s="63"/>
      <c r="I3284" s="163"/>
      <c r="J3284" s="63"/>
      <c r="K3284" s="63"/>
      <c r="L3284" s="61"/>
      <c r="M3284" s="207"/>
      <c r="N3284" s="42"/>
      <c r="O3284" s="42"/>
      <c r="P3284" s="42"/>
      <c r="Q3284" s="42"/>
      <c r="R3284" s="42"/>
      <c r="S3284" s="42"/>
      <c r="T3284" s="78"/>
      <c r="AT3284" s="24" t="s">
        <v>135</v>
      </c>
      <c r="AU3284" s="24" t="s">
        <v>134</v>
      </c>
    </row>
    <row r="3285" spans="2:65" s="1" customFormat="1" ht="22.5" customHeight="1">
      <c r="B3285" s="41"/>
      <c r="C3285" s="193" t="s">
        <v>4650</v>
      </c>
      <c r="D3285" s="193" t="s">
        <v>129</v>
      </c>
      <c r="E3285" s="194" t="s">
        <v>8455</v>
      </c>
      <c r="F3285" s="195" t="s">
        <v>8456</v>
      </c>
      <c r="G3285" s="196" t="s">
        <v>489</v>
      </c>
      <c r="H3285" s="197">
        <v>1</v>
      </c>
      <c r="I3285" s="198"/>
      <c r="J3285" s="199">
        <f>ROUND(I3285*H3285,2)</f>
        <v>0</v>
      </c>
      <c r="K3285" s="195" t="s">
        <v>21</v>
      </c>
      <c r="L3285" s="61"/>
      <c r="M3285" s="200" t="s">
        <v>21</v>
      </c>
      <c r="N3285" s="201" t="s">
        <v>42</v>
      </c>
      <c r="O3285" s="42"/>
      <c r="P3285" s="202">
        <f>O3285*H3285</f>
        <v>0</v>
      </c>
      <c r="Q3285" s="202">
        <v>0</v>
      </c>
      <c r="R3285" s="202">
        <f>Q3285*H3285</f>
        <v>0</v>
      </c>
      <c r="S3285" s="202">
        <v>0</v>
      </c>
      <c r="T3285" s="203">
        <f>S3285*H3285</f>
        <v>0</v>
      </c>
      <c r="AR3285" s="24" t="s">
        <v>133</v>
      </c>
      <c r="AT3285" s="24" t="s">
        <v>129</v>
      </c>
      <c r="AU3285" s="24" t="s">
        <v>134</v>
      </c>
      <c r="AY3285" s="24" t="s">
        <v>126</v>
      </c>
      <c r="BE3285" s="204">
        <f>IF(N3285="základní",J3285,0)</f>
        <v>0</v>
      </c>
      <c r="BF3285" s="204">
        <f>IF(N3285="snížená",J3285,0)</f>
        <v>0</v>
      </c>
      <c r="BG3285" s="204">
        <f>IF(N3285="zákl. přenesená",J3285,0)</f>
        <v>0</v>
      </c>
      <c r="BH3285" s="204">
        <f>IF(N3285="sníž. přenesená",J3285,0)</f>
        <v>0</v>
      </c>
      <c r="BI3285" s="204">
        <f>IF(N3285="nulová",J3285,0)</f>
        <v>0</v>
      </c>
      <c r="BJ3285" s="24" t="s">
        <v>134</v>
      </c>
      <c r="BK3285" s="204">
        <f>ROUND(I3285*H3285,2)</f>
        <v>0</v>
      </c>
      <c r="BL3285" s="24" t="s">
        <v>133</v>
      </c>
      <c r="BM3285" s="24" t="s">
        <v>4653</v>
      </c>
    </row>
    <row r="3286" spans="2:65" s="1" customFormat="1" ht="13.5">
      <c r="B3286" s="41"/>
      <c r="C3286" s="63"/>
      <c r="D3286" s="208" t="s">
        <v>135</v>
      </c>
      <c r="E3286" s="63"/>
      <c r="F3286" s="209" t="s">
        <v>8456</v>
      </c>
      <c r="G3286" s="63"/>
      <c r="H3286" s="63"/>
      <c r="I3286" s="163"/>
      <c r="J3286" s="63"/>
      <c r="K3286" s="63"/>
      <c r="L3286" s="61"/>
      <c r="M3286" s="207"/>
      <c r="N3286" s="42"/>
      <c r="O3286" s="42"/>
      <c r="P3286" s="42"/>
      <c r="Q3286" s="42"/>
      <c r="R3286" s="42"/>
      <c r="S3286" s="42"/>
      <c r="T3286" s="78"/>
      <c r="AT3286" s="24" t="s">
        <v>135</v>
      </c>
      <c r="AU3286" s="24" t="s">
        <v>134</v>
      </c>
    </row>
    <row r="3287" spans="2:65" s="10" customFormat="1" ht="29.85" customHeight="1">
      <c r="B3287" s="176"/>
      <c r="C3287" s="177"/>
      <c r="D3287" s="190" t="s">
        <v>69</v>
      </c>
      <c r="E3287" s="191" t="s">
        <v>8457</v>
      </c>
      <c r="F3287" s="191" t="s">
        <v>8458</v>
      </c>
      <c r="G3287" s="177"/>
      <c r="H3287" s="177"/>
      <c r="I3287" s="180"/>
      <c r="J3287" s="192">
        <f>BK3287</f>
        <v>0</v>
      </c>
      <c r="K3287" s="177"/>
      <c r="L3287" s="182"/>
      <c r="M3287" s="183"/>
      <c r="N3287" s="184"/>
      <c r="O3287" s="184"/>
      <c r="P3287" s="185">
        <f>SUM(P3288:P3293)</f>
        <v>0</v>
      </c>
      <c r="Q3287" s="184"/>
      <c r="R3287" s="185">
        <f>SUM(R3288:R3293)</f>
        <v>0</v>
      </c>
      <c r="S3287" s="184"/>
      <c r="T3287" s="186">
        <f>SUM(T3288:T3293)</f>
        <v>0</v>
      </c>
      <c r="AR3287" s="187" t="s">
        <v>78</v>
      </c>
      <c r="AT3287" s="188" t="s">
        <v>69</v>
      </c>
      <c r="AU3287" s="188" t="s">
        <v>78</v>
      </c>
      <c r="AY3287" s="187" t="s">
        <v>126</v>
      </c>
      <c r="BK3287" s="189">
        <f>SUM(BK3288:BK3293)</f>
        <v>0</v>
      </c>
    </row>
    <row r="3288" spans="2:65" s="1" customFormat="1" ht="31.5" customHeight="1">
      <c r="B3288" s="41"/>
      <c r="C3288" s="193" t="s">
        <v>2445</v>
      </c>
      <c r="D3288" s="193" t="s">
        <v>129</v>
      </c>
      <c r="E3288" s="194" t="s">
        <v>8459</v>
      </c>
      <c r="F3288" s="195" t="s">
        <v>8460</v>
      </c>
      <c r="G3288" s="196" t="s">
        <v>489</v>
      </c>
      <c r="H3288" s="197">
        <v>1</v>
      </c>
      <c r="I3288" s="198"/>
      <c r="J3288" s="199">
        <f>ROUND(I3288*H3288,2)</f>
        <v>0</v>
      </c>
      <c r="K3288" s="195" t="s">
        <v>21</v>
      </c>
      <c r="L3288" s="61"/>
      <c r="M3288" s="200" t="s">
        <v>21</v>
      </c>
      <c r="N3288" s="201" t="s">
        <v>42</v>
      </c>
      <c r="O3288" s="42"/>
      <c r="P3288" s="202">
        <f>O3288*H3288</f>
        <v>0</v>
      </c>
      <c r="Q3288" s="202">
        <v>0</v>
      </c>
      <c r="R3288" s="202">
        <f>Q3288*H3288</f>
        <v>0</v>
      </c>
      <c r="S3288" s="202">
        <v>0</v>
      </c>
      <c r="T3288" s="203">
        <f>S3288*H3288</f>
        <v>0</v>
      </c>
      <c r="AR3288" s="24" t="s">
        <v>133</v>
      </c>
      <c r="AT3288" s="24" t="s">
        <v>129</v>
      </c>
      <c r="AU3288" s="24" t="s">
        <v>134</v>
      </c>
      <c r="AY3288" s="24" t="s">
        <v>126</v>
      </c>
      <c r="BE3288" s="204">
        <f>IF(N3288="základní",J3288,0)</f>
        <v>0</v>
      </c>
      <c r="BF3288" s="204">
        <f>IF(N3288="snížená",J3288,0)</f>
        <v>0</v>
      </c>
      <c r="BG3288" s="204">
        <f>IF(N3288="zákl. přenesená",J3288,0)</f>
        <v>0</v>
      </c>
      <c r="BH3288" s="204">
        <f>IF(N3288="sníž. přenesená",J3288,0)</f>
        <v>0</v>
      </c>
      <c r="BI3288" s="204">
        <f>IF(N3288="nulová",J3288,0)</f>
        <v>0</v>
      </c>
      <c r="BJ3288" s="24" t="s">
        <v>134</v>
      </c>
      <c r="BK3288" s="204">
        <f>ROUND(I3288*H3288,2)</f>
        <v>0</v>
      </c>
      <c r="BL3288" s="24" t="s">
        <v>133</v>
      </c>
      <c r="BM3288" s="24" t="s">
        <v>4657</v>
      </c>
    </row>
    <row r="3289" spans="2:65" s="1" customFormat="1" ht="27">
      <c r="B3289" s="41"/>
      <c r="C3289" s="63"/>
      <c r="D3289" s="205" t="s">
        <v>135</v>
      </c>
      <c r="E3289" s="63"/>
      <c r="F3289" s="206" t="s">
        <v>8460</v>
      </c>
      <c r="G3289" s="63"/>
      <c r="H3289" s="63"/>
      <c r="I3289" s="163"/>
      <c r="J3289" s="63"/>
      <c r="K3289" s="63"/>
      <c r="L3289" s="61"/>
      <c r="M3289" s="207"/>
      <c r="N3289" s="42"/>
      <c r="O3289" s="42"/>
      <c r="P3289" s="42"/>
      <c r="Q3289" s="42"/>
      <c r="R3289" s="42"/>
      <c r="S3289" s="42"/>
      <c r="T3289" s="78"/>
      <c r="AT3289" s="24" t="s">
        <v>135</v>
      </c>
      <c r="AU3289" s="24" t="s">
        <v>134</v>
      </c>
    </row>
    <row r="3290" spans="2:65" s="1" customFormat="1" ht="31.5" customHeight="1">
      <c r="B3290" s="41"/>
      <c r="C3290" s="193" t="s">
        <v>4409</v>
      </c>
      <c r="D3290" s="193" t="s">
        <v>129</v>
      </c>
      <c r="E3290" s="194" t="s">
        <v>8461</v>
      </c>
      <c r="F3290" s="195" t="s">
        <v>8462</v>
      </c>
      <c r="G3290" s="196" t="s">
        <v>489</v>
      </c>
      <c r="H3290" s="197">
        <v>1</v>
      </c>
      <c r="I3290" s="198"/>
      <c r="J3290" s="199">
        <f>ROUND(I3290*H3290,2)</f>
        <v>0</v>
      </c>
      <c r="K3290" s="195" t="s">
        <v>21</v>
      </c>
      <c r="L3290" s="61"/>
      <c r="M3290" s="200" t="s">
        <v>21</v>
      </c>
      <c r="N3290" s="201" t="s">
        <v>42</v>
      </c>
      <c r="O3290" s="42"/>
      <c r="P3290" s="202">
        <f>O3290*H3290</f>
        <v>0</v>
      </c>
      <c r="Q3290" s="202">
        <v>0</v>
      </c>
      <c r="R3290" s="202">
        <f>Q3290*H3290</f>
        <v>0</v>
      </c>
      <c r="S3290" s="202">
        <v>0</v>
      </c>
      <c r="T3290" s="203">
        <f>S3290*H3290</f>
        <v>0</v>
      </c>
      <c r="AR3290" s="24" t="s">
        <v>133</v>
      </c>
      <c r="AT3290" s="24" t="s">
        <v>129</v>
      </c>
      <c r="AU3290" s="24" t="s">
        <v>134</v>
      </c>
      <c r="AY3290" s="24" t="s">
        <v>126</v>
      </c>
      <c r="BE3290" s="204">
        <f>IF(N3290="základní",J3290,0)</f>
        <v>0</v>
      </c>
      <c r="BF3290" s="204">
        <f>IF(N3290="snížená",J3290,0)</f>
        <v>0</v>
      </c>
      <c r="BG3290" s="204">
        <f>IF(N3290="zákl. přenesená",J3290,0)</f>
        <v>0</v>
      </c>
      <c r="BH3290" s="204">
        <f>IF(N3290="sníž. přenesená",J3290,0)</f>
        <v>0</v>
      </c>
      <c r="BI3290" s="204">
        <f>IF(N3290="nulová",J3290,0)</f>
        <v>0</v>
      </c>
      <c r="BJ3290" s="24" t="s">
        <v>134</v>
      </c>
      <c r="BK3290" s="204">
        <f>ROUND(I3290*H3290,2)</f>
        <v>0</v>
      </c>
      <c r="BL3290" s="24" t="s">
        <v>133</v>
      </c>
      <c r="BM3290" s="24" t="s">
        <v>4661</v>
      </c>
    </row>
    <row r="3291" spans="2:65" s="1" customFormat="1" ht="27">
      <c r="B3291" s="41"/>
      <c r="C3291" s="63"/>
      <c r="D3291" s="205" t="s">
        <v>135</v>
      </c>
      <c r="E3291" s="63"/>
      <c r="F3291" s="206" t="s">
        <v>8462</v>
      </c>
      <c r="G3291" s="63"/>
      <c r="H3291" s="63"/>
      <c r="I3291" s="163"/>
      <c r="J3291" s="63"/>
      <c r="K3291" s="63"/>
      <c r="L3291" s="61"/>
      <c r="M3291" s="207"/>
      <c r="N3291" s="42"/>
      <c r="O3291" s="42"/>
      <c r="P3291" s="42"/>
      <c r="Q3291" s="42"/>
      <c r="R3291" s="42"/>
      <c r="S3291" s="42"/>
      <c r="T3291" s="78"/>
      <c r="AT3291" s="24" t="s">
        <v>135</v>
      </c>
      <c r="AU3291" s="24" t="s">
        <v>134</v>
      </c>
    </row>
    <row r="3292" spans="2:65" s="1" customFormat="1" ht="22.5" customHeight="1">
      <c r="B3292" s="41"/>
      <c r="C3292" s="193" t="s">
        <v>2449</v>
      </c>
      <c r="D3292" s="193" t="s">
        <v>129</v>
      </c>
      <c r="E3292" s="194" t="s">
        <v>8463</v>
      </c>
      <c r="F3292" s="195" t="s">
        <v>8456</v>
      </c>
      <c r="G3292" s="196" t="s">
        <v>489</v>
      </c>
      <c r="H3292" s="197">
        <v>1</v>
      </c>
      <c r="I3292" s="198"/>
      <c r="J3292" s="199">
        <f>ROUND(I3292*H3292,2)</f>
        <v>0</v>
      </c>
      <c r="K3292" s="195" t="s">
        <v>21</v>
      </c>
      <c r="L3292" s="61"/>
      <c r="M3292" s="200" t="s">
        <v>21</v>
      </c>
      <c r="N3292" s="201" t="s">
        <v>42</v>
      </c>
      <c r="O3292" s="42"/>
      <c r="P3292" s="202">
        <f>O3292*H3292</f>
        <v>0</v>
      </c>
      <c r="Q3292" s="202">
        <v>0</v>
      </c>
      <c r="R3292" s="202">
        <f>Q3292*H3292</f>
        <v>0</v>
      </c>
      <c r="S3292" s="202">
        <v>0</v>
      </c>
      <c r="T3292" s="203">
        <f>S3292*H3292</f>
        <v>0</v>
      </c>
      <c r="AR3292" s="24" t="s">
        <v>133</v>
      </c>
      <c r="AT3292" s="24" t="s">
        <v>129</v>
      </c>
      <c r="AU3292" s="24" t="s">
        <v>134</v>
      </c>
      <c r="AY3292" s="24" t="s">
        <v>126</v>
      </c>
      <c r="BE3292" s="204">
        <f>IF(N3292="základní",J3292,0)</f>
        <v>0</v>
      </c>
      <c r="BF3292" s="204">
        <f>IF(N3292="snížená",J3292,0)</f>
        <v>0</v>
      </c>
      <c r="BG3292" s="204">
        <f>IF(N3292="zákl. přenesená",J3292,0)</f>
        <v>0</v>
      </c>
      <c r="BH3292" s="204">
        <f>IF(N3292="sníž. přenesená",J3292,0)</f>
        <v>0</v>
      </c>
      <c r="BI3292" s="204">
        <f>IF(N3292="nulová",J3292,0)</f>
        <v>0</v>
      </c>
      <c r="BJ3292" s="24" t="s">
        <v>134</v>
      </c>
      <c r="BK3292" s="204">
        <f>ROUND(I3292*H3292,2)</f>
        <v>0</v>
      </c>
      <c r="BL3292" s="24" t="s">
        <v>133</v>
      </c>
      <c r="BM3292" s="24" t="s">
        <v>4665</v>
      </c>
    </row>
    <row r="3293" spans="2:65" s="1" customFormat="1" ht="13.5">
      <c r="B3293" s="41"/>
      <c r="C3293" s="63"/>
      <c r="D3293" s="208" t="s">
        <v>135</v>
      </c>
      <c r="E3293" s="63"/>
      <c r="F3293" s="209" t="s">
        <v>8456</v>
      </c>
      <c r="G3293" s="63"/>
      <c r="H3293" s="63"/>
      <c r="I3293" s="163"/>
      <c r="J3293" s="63"/>
      <c r="K3293" s="63"/>
      <c r="L3293" s="61"/>
      <c r="M3293" s="207"/>
      <c r="N3293" s="42"/>
      <c r="O3293" s="42"/>
      <c r="P3293" s="42"/>
      <c r="Q3293" s="42"/>
      <c r="R3293" s="42"/>
      <c r="S3293" s="42"/>
      <c r="T3293" s="78"/>
      <c r="AT3293" s="24" t="s">
        <v>135</v>
      </c>
      <c r="AU3293" s="24" t="s">
        <v>134</v>
      </c>
    </row>
    <row r="3294" spans="2:65" s="10" customFormat="1" ht="29.85" customHeight="1">
      <c r="B3294" s="176"/>
      <c r="C3294" s="177"/>
      <c r="D3294" s="190" t="s">
        <v>69</v>
      </c>
      <c r="E3294" s="191" t="s">
        <v>6226</v>
      </c>
      <c r="F3294" s="191" t="s">
        <v>6227</v>
      </c>
      <c r="G3294" s="177"/>
      <c r="H3294" s="177"/>
      <c r="I3294" s="180"/>
      <c r="J3294" s="192">
        <f>BK3294</f>
        <v>0</v>
      </c>
      <c r="K3294" s="177"/>
      <c r="L3294" s="182"/>
      <c r="M3294" s="183"/>
      <c r="N3294" s="184"/>
      <c r="O3294" s="184"/>
      <c r="P3294" s="185">
        <f>SUM(P3295:P3298)</f>
        <v>0</v>
      </c>
      <c r="Q3294" s="184"/>
      <c r="R3294" s="185">
        <f>SUM(R3295:R3298)</f>
        <v>0</v>
      </c>
      <c r="S3294" s="184"/>
      <c r="T3294" s="186">
        <f>SUM(T3295:T3298)</f>
        <v>0</v>
      </c>
      <c r="AR3294" s="187" t="s">
        <v>138</v>
      </c>
      <c r="AT3294" s="188" t="s">
        <v>69</v>
      </c>
      <c r="AU3294" s="188" t="s">
        <v>78</v>
      </c>
      <c r="AY3294" s="187" t="s">
        <v>126</v>
      </c>
      <c r="BK3294" s="189">
        <f>SUM(BK3295:BK3298)</f>
        <v>0</v>
      </c>
    </row>
    <row r="3295" spans="2:65" s="1" customFormat="1" ht="31.5" customHeight="1">
      <c r="B3295" s="41"/>
      <c r="C3295" s="193" t="s">
        <v>4550</v>
      </c>
      <c r="D3295" s="193" t="s">
        <v>129</v>
      </c>
      <c r="E3295" s="194" t="s">
        <v>8464</v>
      </c>
      <c r="F3295" s="195" t="s">
        <v>8465</v>
      </c>
      <c r="G3295" s="196" t="s">
        <v>489</v>
      </c>
      <c r="H3295" s="197">
        <v>1</v>
      </c>
      <c r="I3295" s="198"/>
      <c r="J3295" s="199">
        <f>ROUND(I3295*H3295,2)</f>
        <v>0</v>
      </c>
      <c r="K3295" s="195" t="s">
        <v>21</v>
      </c>
      <c r="L3295" s="61"/>
      <c r="M3295" s="200" t="s">
        <v>21</v>
      </c>
      <c r="N3295" s="201" t="s">
        <v>42</v>
      </c>
      <c r="O3295" s="42"/>
      <c r="P3295" s="202">
        <f>O3295*H3295</f>
        <v>0</v>
      </c>
      <c r="Q3295" s="202">
        <v>0</v>
      </c>
      <c r="R3295" s="202">
        <f>Q3295*H3295</f>
        <v>0</v>
      </c>
      <c r="S3295" s="202">
        <v>0</v>
      </c>
      <c r="T3295" s="203">
        <f>S3295*H3295</f>
        <v>0</v>
      </c>
      <c r="AR3295" s="24" t="s">
        <v>496</v>
      </c>
      <c r="AT3295" s="24" t="s">
        <v>129</v>
      </c>
      <c r="AU3295" s="24" t="s">
        <v>134</v>
      </c>
      <c r="AY3295" s="24" t="s">
        <v>126</v>
      </c>
      <c r="BE3295" s="204">
        <f>IF(N3295="základní",J3295,0)</f>
        <v>0</v>
      </c>
      <c r="BF3295" s="204">
        <f>IF(N3295="snížená",J3295,0)</f>
        <v>0</v>
      </c>
      <c r="BG3295" s="204">
        <f>IF(N3295="zákl. přenesená",J3295,0)</f>
        <v>0</v>
      </c>
      <c r="BH3295" s="204">
        <f>IF(N3295="sníž. přenesená",J3295,0)</f>
        <v>0</v>
      </c>
      <c r="BI3295" s="204">
        <f>IF(N3295="nulová",J3295,0)</f>
        <v>0</v>
      </c>
      <c r="BJ3295" s="24" t="s">
        <v>134</v>
      </c>
      <c r="BK3295" s="204">
        <f>ROUND(I3295*H3295,2)</f>
        <v>0</v>
      </c>
      <c r="BL3295" s="24" t="s">
        <v>496</v>
      </c>
      <c r="BM3295" s="24" t="s">
        <v>4669</v>
      </c>
    </row>
    <row r="3296" spans="2:65" s="1" customFormat="1" ht="27">
      <c r="B3296" s="41"/>
      <c r="C3296" s="63"/>
      <c r="D3296" s="205" t="s">
        <v>135</v>
      </c>
      <c r="E3296" s="63"/>
      <c r="F3296" s="206" t="s">
        <v>8465</v>
      </c>
      <c r="G3296" s="63"/>
      <c r="H3296" s="63"/>
      <c r="I3296" s="163"/>
      <c r="J3296" s="63"/>
      <c r="K3296" s="63"/>
      <c r="L3296" s="61"/>
      <c r="M3296" s="207"/>
      <c r="N3296" s="42"/>
      <c r="O3296" s="42"/>
      <c r="P3296" s="42"/>
      <c r="Q3296" s="42"/>
      <c r="R3296" s="42"/>
      <c r="S3296" s="42"/>
      <c r="T3296" s="78"/>
      <c r="AT3296" s="24" t="s">
        <v>135</v>
      </c>
      <c r="AU3296" s="24" t="s">
        <v>134</v>
      </c>
    </row>
    <row r="3297" spans="2:65" s="1" customFormat="1" ht="44.25" customHeight="1">
      <c r="B3297" s="41"/>
      <c r="C3297" s="193" t="s">
        <v>2454</v>
      </c>
      <c r="D3297" s="193" t="s">
        <v>129</v>
      </c>
      <c r="E3297" s="194" t="s">
        <v>8466</v>
      </c>
      <c r="F3297" s="195" t="s">
        <v>8467</v>
      </c>
      <c r="G3297" s="196" t="s">
        <v>489</v>
      </c>
      <c r="H3297" s="197">
        <v>1</v>
      </c>
      <c r="I3297" s="198"/>
      <c r="J3297" s="199">
        <f>ROUND(I3297*H3297,2)</f>
        <v>0</v>
      </c>
      <c r="K3297" s="195" t="s">
        <v>21</v>
      </c>
      <c r="L3297" s="61"/>
      <c r="M3297" s="200" t="s">
        <v>21</v>
      </c>
      <c r="N3297" s="201" t="s">
        <v>42</v>
      </c>
      <c r="O3297" s="42"/>
      <c r="P3297" s="202">
        <f>O3297*H3297</f>
        <v>0</v>
      </c>
      <c r="Q3297" s="202">
        <v>0</v>
      </c>
      <c r="R3297" s="202">
        <f>Q3297*H3297</f>
        <v>0</v>
      </c>
      <c r="S3297" s="202">
        <v>0</v>
      </c>
      <c r="T3297" s="203">
        <f>S3297*H3297</f>
        <v>0</v>
      </c>
      <c r="AR3297" s="24" t="s">
        <v>496</v>
      </c>
      <c r="AT3297" s="24" t="s">
        <v>129</v>
      </c>
      <c r="AU3297" s="24" t="s">
        <v>134</v>
      </c>
      <c r="AY3297" s="24" t="s">
        <v>126</v>
      </c>
      <c r="BE3297" s="204">
        <f>IF(N3297="základní",J3297,0)</f>
        <v>0</v>
      </c>
      <c r="BF3297" s="204">
        <f>IF(N3297="snížená",J3297,0)</f>
        <v>0</v>
      </c>
      <c r="BG3297" s="204">
        <f>IF(N3297="zákl. přenesená",J3297,0)</f>
        <v>0</v>
      </c>
      <c r="BH3297" s="204">
        <f>IF(N3297="sníž. přenesená",J3297,0)</f>
        <v>0</v>
      </c>
      <c r="BI3297" s="204">
        <f>IF(N3297="nulová",J3297,0)</f>
        <v>0</v>
      </c>
      <c r="BJ3297" s="24" t="s">
        <v>134</v>
      </c>
      <c r="BK3297" s="204">
        <f>ROUND(I3297*H3297,2)</f>
        <v>0</v>
      </c>
      <c r="BL3297" s="24" t="s">
        <v>496</v>
      </c>
      <c r="BM3297" s="24" t="s">
        <v>4673</v>
      </c>
    </row>
    <row r="3298" spans="2:65" s="1" customFormat="1" ht="40.5">
      <c r="B3298" s="41"/>
      <c r="C3298" s="63"/>
      <c r="D3298" s="208" t="s">
        <v>135</v>
      </c>
      <c r="E3298" s="63"/>
      <c r="F3298" s="209" t="s">
        <v>8468</v>
      </c>
      <c r="G3298" s="63"/>
      <c r="H3298" s="63"/>
      <c r="I3298" s="163"/>
      <c r="J3298" s="63"/>
      <c r="K3298" s="63"/>
      <c r="L3298" s="61"/>
      <c r="M3298" s="232"/>
      <c r="N3298" s="233"/>
      <c r="O3298" s="233"/>
      <c r="P3298" s="233"/>
      <c r="Q3298" s="233"/>
      <c r="R3298" s="233"/>
      <c r="S3298" s="233"/>
      <c r="T3298" s="234"/>
      <c r="AT3298" s="24" t="s">
        <v>135</v>
      </c>
      <c r="AU3298" s="24" t="s">
        <v>134</v>
      </c>
    </row>
    <row r="3299" spans="2:65" s="1" customFormat="1" ht="6.95" customHeight="1">
      <c r="B3299" s="56"/>
      <c r="C3299" s="57"/>
      <c r="D3299" s="57"/>
      <c r="E3299" s="57"/>
      <c r="F3299" s="57"/>
      <c r="G3299" s="57"/>
      <c r="H3299" s="57"/>
      <c r="I3299" s="139"/>
      <c r="J3299" s="57"/>
      <c r="K3299" s="57"/>
      <c r="L3299" s="61"/>
    </row>
  </sheetData>
  <sheetProtection password="CC35" sheet="1" objects="1" scenarios="1" formatCells="0" formatColumns="0" formatRows="0" sort="0" autoFilter="0"/>
  <autoFilter ref="C148:K3298"/>
  <mergeCells count="9">
    <mergeCell ref="E139:H139"/>
    <mergeCell ref="E141:H141"/>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148" display="3) Soupis prací"/>
    <hyperlink ref="L1:V1" location="'Rekapitulace stavby'!C2" display="Rekapitulace stavby"/>
  </hyperlinks>
  <pageMargins left="0.58333330000000005" right="0.58333330000000005" top="0.58333330000000005" bottom="0.58333330000000005" header="0" footer="0"/>
  <pageSetup paperSize="9" scale="88" fitToHeight="100" orientation="landscape" blackAndWhite="1" r:id="rId1"/>
  <headerFooter>
    <oddFooter>&amp;CStrana &amp;P z &amp;N</oddFooter>
  </headerFooter>
  <drawing r:id="rId2"/>
</worksheet>
</file>

<file path=xl/worksheets/sheet5.xml><?xml version="1.0" encoding="utf-8"?>
<worksheet xmlns="http://schemas.openxmlformats.org/spreadsheetml/2006/main" xmlns:r="http://schemas.openxmlformats.org/officeDocument/2006/relationships">
  <sheetPr>
    <pageSetUpPr fitToPage="1"/>
  </sheetPr>
  <dimension ref="A1:BR546"/>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1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1"/>
      <c r="B1" s="112"/>
      <c r="C1" s="112"/>
      <c r="D1" s="113" t="s">
        <v>1</v>
      </c>
      <c r="E1" s="112"/>
      <c r="F1" s="114" t="s">
        <v>92</v>
      </c>
      <c r="G1" s="398" t="s">
        <v>93</v>
      </c>
      <c r="H1" s="398"/>
      <c r="I1" s="115"/>
      <c r="J1" s="114" t="s">
        <v>94</v>
      </c>
      <c r="K1" s="113" t="s">
        <v>95</v>
      </c>
      <c r="L1" s="114" t="s">
        <v>96</v>
      </c>
      <c r="M1" s="114"/>
      <c r="N1" s="114"/>
      <c r="O1" s="114"/>
      <c r="P1" s="114"/>
      <c r="Q1" s="114"/>
      <c r="R1" s="114"/>
      <c r="S1" s="114"/>
      <c r="T1" s="114"/>
      <c r="U1" s="20"/>
      <c r="V1" s="20"/>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row>
    <row r="2" spans="1:70" ht="36.950000000000003" customHeight="1">
      <c r="L2" s="390"/>
      <c r="M2" s="390"/>
      <c r="N2" s="390"/>
      <c r="O2" s="390"/>
      <c r="P2" s="390"/>
      <c r="Q2" s="390"/>
      <c r="R2" s="390"/>
      <c r="S2" s="390"/>
      <c r="T2" s="390"/>
      <c r="U2" s="390"/>
      <c r="V2" s="390"/>
      <c r="AT2" s="24" t="s">
        <v>88</v>
      </c>
    </row>
    <row r="3" spans="1:70" ht="6.95" customHeight="1">
      <c r="B3" s="25"/>
      <c r="C3" s="26"/>
      <c r="D3" s="26"/>
      <c r="E3" s="26"/>
      <c r="F3" s="26"/>
      <c r="G3" s="26"/>
      <c r="H3" s="26"/>
      <c r="I3" s="116"/>
      <c r="J3" s="26"/>
      <c r="K3" s="27"/>
      <c r="AT3" s="24" t="s">
        <v>78</v>
      </c>
    </row>
    <row r="4" spans="1:70" ht="36.950000000000003" customHeight="1">
      <c r="B4" s="28"/>
      <c r="C4" s="29"/>
      <c r="D4" s="30" t="s">
        <v>97</v>
      </c>
      <c r="E4" s="29"/>
      <c r="F4" s="29"/>
      <c r="G4" s="29"/>
      <c r="H4" s="29"/>
      <c r="I4" s="117"/>
      <c r="J4" s="29"/>
      <c r="K4" s="31"/>
      <c r="M4" s="32" t="s">
        <v>12</v>
      </c>
      <c r="AT4" s="24" t="s">
        <v>6</v>
      </c>
    </row>
    <row r="5" spans="1:70" ht="6.95" customHeight="1">
      <c r="B5" s="28"/>
      <c r="C5" s="29"/>
      <c r="D5" s="29"/>
      <c r="E5" s="29"/>
      <c r="F5" s="29"/>
      <c r="G5" s="29"/>
      <c r="H5" s="29"/>
      <c r="I5" s="117"/>
      <c r="J5" s="29"/>
      <c r="K5" s="31"/>
    </row>
    <row r="6" spans="1:70">
      <c r="B6" s="28"/>
      <c r="C6" s="29"/>
      <c r="D6" s="37" t="s">
        <v>18</v>
      </c>
      <c r="E6" s="29"/>
      <c r="F6" s="29"/>
      <c r="G6" s="29"/>
      <c r="H6" s="29"/>
      <c r="I6" s="117"/>
      <c r="J6" s="29"/>
      <c r="K6" s="31"/>
    </row>
    <row r="7" spans="1:70" ht="22.5" customHeight="1">
      <c r="B7" s="28"/>
      <c r="C7" s="29"/>
      <c r="D7" s="29"/>
      <c r="E7" s="391" t="str">
        <f>'Rekapitulace stavby'!K6</f>
        <v>Rekonstrukce a přístavba domova důchodců</v>
      </c>
      <c r="F7" s="392"/>
      <c r="G7" s="392"/>
      <c r="H7" s="392"/>
      <c r="I7" s="117"/>
      <c r="J7" s="29"/>
      <c r="K7" s="31"/>
    </row>
    <row r="8" spans="1:70" s="1" customFormat="1">
      <c r="B8" s="41"/>
      <c r="C8" s="42"/>
      <c r="D8" s="37" t="s">
        <v>98</v>
      </c>
      <c r="E8" s="42"/>
      <c r="F8" s="42"/>
      <c r="G8" s="42"/>
      <c r="H8" s="42"/>
      <c r="I8" s="118"/>
      <c r="J8" s="42"/>
      <c r="K8" s="45"/>
    </row>
    <row r="9" spans="1:70" s="1" customFormat="1" ht="36.950000000000003" customHeight="1">
      <c r="B9" s="41"/>
      <c r="C9" s="42"/>
      <c r="D9" s="42"/>
      <c r="E9" s="393" t="s">
        <v>8469</v>
      </c>
      <c r="F9" s="394"/>
      <c r="G9" s="394"/>
      <c r="H9" s="394"/>
      <c r="I9" s="118"/>
      <c r="J9" s="42"/>
      <c r="K9" s="45"/>
    </row>
    <row r="10" spans="1:70" s="1" customFormat="1" ht="13.5">
      <c r="B10" s="41"/>
      <c r="C10" s="42"/>
      <c r="D10" s="42"/>
      <c r="E10" s="42"/>
      <c r="F10" s="42"/>
      <c r="G10" s="42"/>
      <c r="H10" s="42"/>
      <c r="I10" s="118"/>
      <c r="J10" s="42"/>
      <c r="K10" s="45"/>
    </row>
    <row r="11" spans="1:70" s="1" customFormat="1" ht="14.45" customHeight="1">
      <c r="B11" s="41"/>
      <c r="C11" s="42"/>
      <c r="D11" s="37" t="s">
        <v>20</v>
      </c>
      <c r="E11" s="42"/>
      <c r="F11" s="35" t="s">
        <v>21</v>
      </c>
      <c r="G11" s="42"/>
      <c r="H11" s="42"/>
      <c r="I11" s="119" t="s">
        <v>22</v>
      </c>
      <c r="J11" s="35" t="s">
        <v>21</v>
      </c>
      <c r="K11" s="45"/>
    </row>
    <row r="12" spans="1:70" s="1" customFormat="1" ht="14.45" customHeight="1">
      <c r="B12" s="41"/>
      <c r="C12" s="42"/>
      <c r="D12" s="37" t="s">
        <v>23</v>
      </c>
      <c r="E12" s="42"/>
      <c r="F12" s="35" t="s">
        <v>24</v>
      </c>
      <c r="G12" s="42"/>
      <c r="H12" s="42"/>
      <c r="I12" s="119" t="s">
        <v>25</v>
      </c>
      <c r="J12" s="120" t="str">
        <f>'Rekapitulace stavby'!AN8</f>
        <v>24. 4. 2017</v>
      </c>
      <c r="K12" s="45"/>
    </row>
    <row r="13" spans="1:70" s="1" customFormat="1" ht="10.9" customHeight="1">
      <c r="B13" s="41"/>
      <c r="C13" s="42"/>
      <c r="D13" s="42"/>
      <c r="E13" s="42"/>
      <c r="F13" s="42"/>
      <c r="G13" s="42"/>
      <c r="H13" s="42"/>
      <c r="I13" s="118"/>
      <c r="J13" s="42"/>
      <c r="K13" s="45"/>
    </row>
    <row r="14" spans="1:70" s="1" customFormat="1" ht="14.45" customHeight="1">
      <c r="B14" s="41"/>
      <c r="C14" s="42"/>
      <c r="D14" s="37" t="s">
        <v>27</v>
      </c>
      <c r="E14" s="42"/>
      <c r="F14" s="42"/>
      <c r="G14" s="42"/>
      <c r="H14" s="42"/>
      <c r="I14" s="119" t="s">
        <v>28</v>
      </c>
      <c r="J14" s="35" t="str">
        <f>IF('Rekapitulace stavby'!AN10="","",'Rekapitulace stavby'!AN10)</f>
        <v/>
      </c>
      <c r="K14" s="45"/>
    </row>
    <row r="15" spans="1:70" s="1" customFormat="1" ht="18" customHeight="1">
      <c r="B15" s="41"/>
      <c r="C15" s="42"/>
      <c r="D15" s="42"/>
      <c r="E15" s="35" t="str">
        <f>IF('Rekapitulace stavby'!E11="","",'Rekapitulace stavby'!E11)</f>
        <v xml:space="preserve"> </v>
      </c>
      <c r="F15" s="42"/>
      <c r="G15" s="42"/>
      <c r="H15" s="42"/>
      <c r="I15" s="119" t="s">
        <v>29</v>
      </c>
      <c r="J15" s="35" t="str">
        <f>IF('Rekapitulace stavby'!AN11="","",'Rekapitulace stavby'!AN11)</f>
        <v/>
      </c>
      <c r="K15" s="45"/>
    </row>
    <row r="16" spans="1:70" s="1" customFormat="1" ht="6.95" customHeight="1">
      <c r="B16" s="41"/>
      <c r="C16" s="42"/>
      <c r="D16" s="42"/>
      <c r="E16" s="42"/>
      <c r="F16" s="42"/>
      <c r="G16" s="42"/>
      <c r="H16" s="42"/>
      <c r="I16" s="118"/>
      <c r="J16" s="42"/>
      <c r="K16" s="45"/>
    </row>
    <row r="17" spans="2:11" s="1" customFormat="1" ht="14.45" customHeight="1">
      <c r="B17" s="41"/>
      <c r="C17" s="42"/>
      <c r="D17" s="37" t="s">
        <v>30</v>
      </c>
      <c r="E17" s="42"/>
      <c r="F17" s="42"/>
      <c r="G17" s="42"/>
      <c r="H17" s="42"/>
      <c r="I17" s="119" t="s">
        <v>28</v>
      </c>
      <c r="J17" s="35" t="str">
        <f>IF('Rekapitulace stavby'!AN13="Vyplň údaj","",IF('Rekapitulace stavby'!AN13="","",'Rekapitulace stavby'!AN13))</f>
        <v/>
      </c>
      <c r="K17" s="45"/>
    </row>
    <row r="18" spans="2:11" s="1" customFormat="1" ht="18" customHeight="1">
      <c r="B18" s="41"/>
      <c r="C18" s="42"/>
      <c r="D18" s="42"/>
      <c r="E18" s="35" t="str">
        <f>IF('Rekapitulace stavby'!E14="Vyplň údaj","",IF('Rekapitulace stavby'!E14="","",'Rekapitulace stavby'!E14))</f>
        <v/>
      </c>
      <c r="F18" s="42"/>
      <c r="G18" s="42"/>
      <c r="H18" s="42"/>
      <c r="I18" s="119" t="s">
        <v>29</v>
      </c>
      <c r="J18" s="35" t="str">
        <f>IF('Rekapitulace stavby'!AN14="Vyplň údaj","",IF('Rekapitulace stavby'!AN14="","",'Rekapitulace stavby'!AN14))</f>
        <v/>
      </c>
      <c r="K18" s="45"/>
    </row>
    <row r="19" spans="2:11" s="1" customFormat="1" ht="6.95" customHeight="1">
      <c r="B19" s="41"/>
      <c r="C19" s="42"/>
      <c r="D19" s="42"/>
      <c r="E19" s="42"/>
      <c r="F19" s="42"/>
      <c r="G19" s="42"/>
      <c r="H19" s="42"/>
      <c r="I19" s="118"/>
      <c r="J19" s="42"/>
      <c r="K19" s="45"/>
    </row>
    <row r="20" spans="2:11" s="1" customFormat="1" ht="14.45" customHeight="1">
      <c r="B20" s="41"/>
      <c r="C20" s="42"/>
      <c r="D20" s="37" t="s">
        <v>32</v>
      </c>
      <c r="E20" s="42"/>
      <c r="F20" s="42"/>
      <c r="G20" s="42"/>
      <c r="H20" s="42"/>
      <c r="I20" s="119" t="s">
        <v>28</v>
      </c>
      <c r="J20" s="35" t="str">
        <f>IF('Rekapitulace stavby'!AN16="","",'Rekapitulace stavby'!AN16)</f>
        <v/>
      </c>
      <c r="K20" s="45"/>
    </row>
    <row r="21" spans="2:11" s="1" customFormat="1" ht="18" customHeight="1">
      <c r="B21" s="41"/>
      <c r="C21" s="42"/>
      <c r="D21" s="42"/>
      <c r="E21" s="35" t="str">
        <f>IF('Rekapitulace stavby'!E17="","",'Rekapitulace stavby'!E17)</f>
        <v xml:space="preserve"> </v>
      </c>
      <c r="F21" s="42"/>
      <c r="G21" s="42"/>
      <c r="H21" s="42"/>
      <c r="I21" s="119" t="s">
        <v>29</v>
      </c>
      <c r="J21" s="35" t="str">
        <f>IF('Rekapitulace stavby'!AN17="","",'Rekapitulace stavby'!AN17)</f>
        <v/>
      </c>
      <c r="K21" s="45"/>
    </row>
    <row r="22" spans="2:11" s="1" customFormat="1" ht="6.95" customHeight="1">
      <c r="B22" s="41"/>
      <c r="C22" s="42"/>
      <c r="D22" s="42"/>
      <c r="E22" s="42"/>
      <c r="F22" s="42"/>
      <c r="G22" s="42"/>
      <c r="H22" s="42"/>
      <c r="I22" s="118"/>
      <c r="J22" s="42"/>
      <c r="K22" s="45"/>
    </row>
    <row r="23" spans="2:11" s="1" customFormat="1" ht="14.45" customHeight="1">
      <c r="B23" s="41"/>
      <c r="C23" s="42"/>
      <c r="D23" s="37" t="s">
        <v>34</v>
      </c>
      <c r="E23" s="42"/>
      <c r="F23" s="42"/>
      <c r="G23" s="42"/>
      <c r="H23" s="42"/>
      <c r="I23" s="118"/>
      <c r="J23" s="42"/>
      <c r="K23" s="45"/>
    </row>
    <row r="24" spans="2:11" s="6" customFormat="1" ht="22.5" customHeight="1">
      <c r="B24" s="121"/>
      <c r="C24" s="122"/>
      <c r="D24" s="122"/>
      <c r="E24" s="360" t="s">
        <v>21</v>
      </c>
      <c r="F24" s="360"/>
      <c r="G24" s="360"/>
      <c r="H24" s="360"/>
      <c r="I24" s="123"/>
      <c r="J24" s="122"/>
      <c r="K24" s="124"/>
    </row>
    <row r="25" spans="2:11" s="1" customFormat="1" ht="6.95" customHeight="1">
      <c r="B25" s="41"/>
      <c r="C25" s="42"/>
      <c r="D25" s="42"/>
      <c r="E25" s="42"/>
      <c r="F25" s="42"/>
      <c r="G25" s="42"/>
      <c r="H25" s="42"/>
      <c r="I25" s="118"/>
      <c r="J25" s="42"/>
      <c r="K25" s="45"/>
    </row>
    <row r="26" spans="2:11" s="1" customFormat="1" ht="6.95" customHeight="1">
      <c r="B26" s="41"/>
      <c r="C26" s="42"/>
      <c r="D26" s="85"/>
      <c r="E26" s="85"/>
      <c r="F26" s="85"/>
      <c r="G26" s="85"/>
      <c r="H26" s="85"/>
      <c r="I26" s="125"/>
      <c r="J26" s="85"/>
      <c r="K26" s="126"/>
    </row>
    <row r="27" spans="2:11" s="1" customFormat="1" ht="25.35" customHeight="1">
      <c r="B27" s="41"/>
      <c r="C27" s="42"/>
      <c r="D27" s="127" t="s">
        <v>36</v>
      </c>
      <c r="E27" s="42"/>
      <c r="F27" s="42"/>
      <c r="G27" s="42"/>
      <c r="H27" s="42"/>
      <c r="I27" s="118"/>
      <c r="J27" s="128">
        <f>ROUND(J94,2)</f>
        <v>0</v>
      </c>
      <c r="K27" s="45"/>
    </row>
    <row r="28" spans="2:11" s="1" customFormat="1" ht="6.95" customHeight="1">
      <c r="B28" s="41"/>
      <c r="C28" s="42"/>
      <c r="D28" s="85"/>
      <c r="E28" s="85"/>
      <c r="F28" s="85"/>
      <c r="G28" s="85"/>
      <c r="H28" s="85"/>
      <c r="I28" s="125"/>
      <c r="J28" s="85"/>
      <c r="K28" s="126"/>
    </row>
    <row r="29" spans="2:11" s="1" customFormat="1" ht="14.45" customHeight="1">
      <c r="B29" s="41"/>
      <c r="C29" s="42"/>
      <c r="D29" s="42"/>
      <c r="E29" s="42"/>
      <c r="F29" s="46" t="s">
        <v>38</v>
      </c>
      <c r="G29" s="42"/>
      <c r="H29" s="42"/>
      <c r="I29" s="129" t="s">
        <v>37</v>
      </c>
      <c r="J29" s="46" t="s">
        <v>39</v>
      </c>
      <c r="K29" s="45"/>
    </row>
    <row r="30" spans="2:11" s="1" customFormat="1" ht="14.45" customHeight="1">
      <c r="B30" s="41"/>
      <c r="C30" s="42"/>
      <c r="D30" s="49" t="s">
        <v>40</v>
      </c>
      <c r="E30" s="49" t="s">
        <v>41</v>
      </c>
      <c r="F30" s="130">
        <f>ROUND(SUM(BE94:BE545), 2)</f>
        <v>0</v>
      </c>
      <c r="G30" s="42"/>
      <c r="H30" s="42"/>
      <c r="I30" s="131">
        <v>0.21</v>
      </c>
      <c r="J30" s="130">
        <f>ROUND(ROUND((SUM(BE94:BE545)), 2)*I30, 2)</f>
        <v>0</v>
      </c>
      <c r="K30" s="45"/>
    </row>
    <row r="31" spans="2:11" s="1" customFormat="1" ht="14.45" customHeight="1">
      <c r="B31" s="41"/>
      <c r="C31" s="42"/>
      <c r="D31" s="42"/>
      <c r="E31" s="49" t="s">
        <v>42</v>
      </c>
      <c r="F31" s="130">
        <f>ROUND(SUM(BF94:BF545), 2)</f>
        <v>0</v>
      </c>
      <c r="G31" s="42"/>
      <c r="H31" s="42"/>
      <c r="I31" s="131">
        <v>0.15</v>
      </c>
      <c r="J31" s="130">
        <f>ROUND(ROUND((SUM(BF94:BF545)), 2)*I31, 2)</f>
        <v>0</v>
      </c>
      <c r="K31" s="45"/>
    </row>
    <row r="32" spans="2:11" s="1" customFormat="1" ht="14.45" hidden="1" customHeight="1">
      <c r="B32" s="41"/>
      <c r="C32" s="42"/>
      <c r="D32" s="42"/>
      <c r="E32" s="49" t="s">
        <v>43</v>
      </c>
      <c r="F32" s="130">
        <f>ROUND(SUM(BG94:BG545), 2)</f>
        <v>0</v>
      </c>
      <c r="G32" s="42"/>
      <c r="H32" s="42"/>
      <c r="I32" s="131">
        <v>0.21</v>
      </c>
      <c r="J32" s="130">
        <v>0</v>
      </c>
      <c r="K32" s="45"/>
    </row>
    <row r="33" spans="2:11" s="1" customFormat="1" ht="14.45" hidden="1" customHeight="1">
      <c r="B33" s="41"/>
      <c r="C33" s="42"/>
      <c r="D33" s="42"/>
      <c r="E33" s="49" t="s">
        <v>44</v>
      </c>
      <c r="F33" s="130">
        <f>ROUND(SUM(BH94:BH545), 2)</f>
        <v>0</v>
      </c>
      <c r="G33" s="42"/>
      <c r="H33" s="42"/>
      <c r="I33" s="131">
        <v>0.15</v>
      </c>
      <c r="J33" s="130">
        <v>0</v>
      </c>
      <c r="K33" s="45"/>
    </row>
    <row r="34" spans="2:11" s="1" customFormat="1" ht="14.45" hidden="1" customHeight="1">
      <c r="B34" s="41"/>
      <c r="C34" s="42"/>
      <c r="D34" s="42"/>
      <c r="E34" s="49" t="s">
        <v>45</v>
      </c>
      <c r="F34" s="130">
        <f>ROUND(SUM(BI94:BI545), 2)</f>
        <v>0</v>
      </c>
      <c r="G34" s="42"/>
      <c r="H34" s="42"/>
      <c r="I34" s="131">
        <v>0</v>
      </c>
      <c r="J34" s="130">
        <v>0</v>
      </c>
      <c r="K34" s="45"/>
    </row>
    <row r="35" spans="2:11" s="1" customFormat="1" ht="6.95" customHeight="1">
      <c r="B35" s="41"/>
      <c r="C35" s="42"/>
      <c r="D35" s="42"/>
      <c r="E35" s="42"/>
      <c r="F35" s="42"/>
      <c r="G35" s="42"/>
      <c r="H35" s="42"/>
      <c r="I35" s="118"/>
      <c r="J35" s="42"/>
      <c r="K35" s="45"/>
    </row>
    <row r="36" spans="2:11" s="1" customFormat="1" ht="25.35" customHeight="1">
      <c r="B36" s="41"/>
      <c r="C36" s="132"/>
      <c r="D36" s="133" t="s">
        <v>46</v>
      </c>
      <c r="E36" s="79"/>
      <c r="F36" s="79"/>
      <c r="G36" s="134" t="s">
        <v>47</v>
      </c>
      <c r="H36" s="135" t="s">
        <v>48</v>
      </c>
      <c r="I36" s="136"/>
      <c r="J36" s="137">
        <f>SUM(J27:J34)</f>
        <v>0</v>
      </c>
      <c r="K36" s="138"/>
    </row>
    <row r="37" spans="2:11" s="1" customFormat="1" ht="14.45" customHeight="1">
      <c r="B37" s="56"/>
      <c r="C37" s="57"/>
      <c r="D37" s="57"/>
      <c r="E37" s="57"/>
      <c r="F37" s="57"/>
      <c r="G37" s="57"/>
      <c r="H37" s="57"/>
      <c r="I37" s="139"/>
      <c r="J37" s="57"/>
      <c r="K37" s="58"/>
    </row>
    <row r="41" spans="2:11" s="1" customFormat="1" ht="6.95" customHeight="1">
      <c r="B41" s="140"/>
      <c r="C41" s="141"/>
      <c r="D41" s="141"/>
      <c r="E41" s="141"/>
      <c r="F41" s="141"/>
      <c r="G41" s="141"/>
      <c r="H41" s="141"/>
      <c r="I41" s="142"/>
      <c r="J41" s="141"/>
      <c r="K41" s="143"/>
    </row>
    <row r="42" spans="2:11" s="1" customFormat="1" ht="36.950000000000003" customHeight="1">
      <c r="B42" s="41"/>
      <c r="C42" s="30" t="s">
        <v>100</v>
      </c>
      <c r="D42" s="42"/>
      <c r="E42" s="42"/>
      <c r="F42" s="42"/>
      <c r="G42" s="42"/>
      <c r="H42" s="42"/>
      <c r="I42" s="118"/>
      <c r="J42" s="42"/>
      <c r="K42" s="45"/>
    </row>
    <row r="43" spans="2:11" s="1" customFormat="1" ht="6.95" customHeight="1">
      <c r="B43" s="41"/>
      <c r="C43" s="42"/>
      <c r="D43" s="42"/>
      <c r="E43" s="42"/>
      <c r="F43" s="42"/>
      <c r="G43" s="42"/>
      <c r="H43" s="42"/>
      <c r="I43" s="118"/>
      <c r="J43" s="42"/>
      <c r="K43" s="45"/>
    </row>
    <row r="44" spans="2:11" s="1" customFormat="1" ht="14.45" customHeight="1">
      <c r="B44" s="41"/>
      <c r="C44" s="37" t="s">
        <v>18</v>
      </c>
      <c r="D44" s="42"/>
      <c r="E44" s="42"/>
      <c r="F44" s="42"/>
      <c r="G44" s="42"/>
      <c r="H44" s="42"/>
      <c r="I44" s="118"/>
      <c r="J44" s="42"/>
      <c r="K44" s="45"/>
    </row>
    <row r="45" spans="2:11" s="1" customFormat="1" ht="22.5" customHeight="1">
      <c r="B45" s="41"/>
      <c r="C45" s="42"/>
      <c r="D45" s="42"/>
      <c r="E45" s="391" t="str">
        <f>E7</f>
        <v>Rekonstrukce a přístavba domova důchodců</v>
      </c>
      <c r="F45" s="392"/>
      <c r="G45" s="392"/>
      <c r="H45" s="392"/>
      <c r="I45" s="118"/>
      <c r="J45" s="42"/>
      <c r="K45" s="45"/>
    </row>
    <row r="46" spans="2:11" s="1" customFormat="1" ht="14.45" customHeight="1">
      <c r="B46" s="41"/>
      <c r="C46" s="37" t="s">
        <v>98</v>
      </c>
      <c r="D46" s="42"/>
      <c r="E46" s="42"/>
      <c r="F46" s="42"/>
      <c r="G46" s="42"/>
      <c r="H46" s="42"/>
      <c r="I46" s="118"/>
      <c r="J46" s="42"/>
      <c r="K46" s="45"/>
    </row>
    <row r="47" spans="2:11" s="1" customFormat="1" ht="23.25" customHeight="1">
      <c r="B47" s="41"/>
      <c r="C47" s="42"/>
      <c r="D47" s="42"/>
      <c r="E47" s="393" t="str">
        <f>E9</f>
        <v>SO03 - Komunikace, z - SO03 - Komunikace, zpevně...</v>
      </c>
      <c r="F47" s="394"/>
      <c r="G47" s="394"/>
      <c r="H47" s="394"/>
      <c r="I47" s="118"/>
      <c r="J47" s="42"/>
      <c r="K47" s="45"/>
    </row>
    <row r="48" spans="2:11" s="1" customFormat="1" ht="6.95" customHeight="1">
      <c r="B48" s="41"/>
      <c r="C48" s="42"/>
      <c r="D48" s="42"/>
      <c r="E48" s="42"/>
      <c r="F48" s="42"/>
      <c r="G48" s="42"/>
      <c r="H48" s="42"/>
      <c r="I48" s="118"/>
      <c r="J48" s="42"/>
      <c r="K48" s="45"/>
    </row>
    <row r="49" spans="2:47" s="1" customFormat="1" ht="18" customHeight="1">
      <c r="B49" s="41"/>
      <c r="C49" s="37" t="s">
        <v>23</v>
      </c>
      <c r="D49" s="42"/>
      <c r="E49" s="42"/>
      <c r="F49" s="35" t="str">
        <f>F12</f>
        <v xml:space="preserve"> </v>
      </c>
      <c r="G49" s="42"/>
      <c r="H49" s="42"/>
      <c r="I49" s="119" t="s">
        <v>25</v>
      </c>
      <c r="J49" s="120" t="str">
        <f>IF(J12="","",J12)</f>
        <v>24. 4. 2017</v>
      </c>
      <c r="K49" s="45"/>
    </row>
    <row r="50" spans="2:47" s="1" customFormat="1" ht="6.95" customHeight="1">
      <c r="B50" s="41"/>
      <c r="C50" s="42"/>
      <c r="D50" s="42"/>
      <c r="E50" s="42"/>
      <c r="F50" s="42"/>
      <c r="G50" s="42"/>
      <c r="H50" s="42"/>
      <c r="I50" s="118"/>
      <c r="J50" s="42"/>
      <c r="K50" s="45"/>
    </row>
    <row r="51" spans="2:47" s="1" customFormat="1">
      <c r="B51" s="41"/>
      <c r="C51" s="37" t="s">
        <v>27</v>
      </c>
      <c r="D51" s="42"/>
      <c r="E51" s="42"/>
      <c r="F51" s="35" t="str">
        <f>E15</f>
        <v xml:space="preserve"> </v>
      </c>
      <c r="G51" s="42"/>
      <c r="H51" s="42"/>
      <c r="I51" s="119" t="s">
        <v>32</v>
      </c>
      <c r="J51" s="35" t="str">
        <f>E21</f>
        <v xml:space="preserve"> </v>
      </c>
      <c r="K51" s="45"/>
    </row>
    <row r="52" spans="2:47" s="1" customFormat="1" ht="14.45" customHeight="1">
      <c r="B52" s="41"/>
      <c r="C52" s="37" t="s">
        <v>30</v>
      </c>
      <c r="D52" s="42"/>
      <c r="E52" s="42"/>
      <c r="F52" s="35" t="str">
        <f>IF(E18="","",E18)</f>
        <v/>
      </c>
      <c r="G52" s="42"/>
      <c r="H52" s="42"/>
      <c r="I52" s="118"/>
      <c r="J52" s="42"/>
      <c r="K52" s="45"/>
    </row>
    <row r="53" spans="2:47" s="1" customFormat="1" ht="10.35" customHeight="1">
      <c r="B53" s="41"/>
      <c r="C53" s="42"/>
      <c r="D53" s="42"/>
      <c r="E53" s="42"/>
      <c r="F53" s="42"/>
      <c r="G53" s="42"/>
      <c r="H53" s="42"/>
      <c r="I53" s="118"/>
      <c r="J53" s="42"/>
      <c r="K53" s="45"/>
    </row>
    <row r="54" spans="2:47" s="1" customFormat="1" ht="29.25" customHeight="1">
      <c r="B54" s="41"/>
      <c r="C54" s="144" t="s">
        <v>101</v>
      </c>
      <c r="D54" s="132"/>
      <c r="E54" s="132"/>
      <c r="F54" s="132"/>
      <c r="G54" s="132"/>
      <c r="H54" s="132"/>
      <c r="I54" s="145"/>
      <c r="J54" s="146" t="s">
        <v>102</v>
      </c>
      <c r="K54" s="147"/>
    </row>
    <row r="55" spans="2:47" s="1" customFormat="1" ht="10.35" customHeight="1">
      <c r="B55" s="41"/>
      <c r="C55" s="42"/>
      <c r="D55" s="42"/>
      <c r="E55" s="42"/>
      <c r="F55" s="42"/>
      <c r="G55" s="42"/>
      <c r="H55" s="42"/>
      <c r="I55" s="118"/>
      <c r="J55" s="42"/>
      <c r="K55" s="45"/>
    </row>
    <row r="56" spans="2:47" s="1" customFormat="1" ht="29.25" customHeight="1">
      <c r="B56" s="41"/>
      <c r="C56" s="148" t="s">
        <v>103</v>
      </c>
      <c r="D56" s="42"/>
      <c r="E56" s="42"/>
      <c r="F56" s="42"/>
      <c r="G56" s="42"/>
      <c r="H56" s="42"/>
      <c r="I56" s="118"/>
      <c r="J56" s="128">
        <f>J94</f>
        <v>0</v>
      </c>
      <c r="K56" s="45"/>
      <c r="AU56" s="24" t="s">
        <v>104</v>
      </c>
    </row>
    <row r="57" spans="2:47" s="7" customFormat="1" ht="24.95" customHeight="1">
      <c r="B57" s="149"/>
      <c r="C57" s="150"/>
      <c r="D57" s="151" t="s">
        <v>194</v>
      </c>
      <c r="E57" s="152"/>
      <c r="F57" s="152"/>
      <c r="G57" s="152"/>
      <c r="H57" s="152"/>
      <c r="I57" s="153"/>
      <c r="J57" s="154">
        <f>J95</f>
        <v>0</v>
      </c>
      <c r="K57" s="155"/>
    </row>
    <row r="58" spans="2:47" s="8" customFormat="1" ht="19.899999999999999" customHeight="1">
      <c r="B58" s="156"/>
      <c r="C58" s="157"/>
      <c r="D58" s="158" t="s">
        <v>195</v>
      </c>
      <c r="E58" s="159"/>
      <c r="F58" s="159"/>
      <c r="G58" s="159"/>
      <c r="H58" s="159"/>
      <c r="I58" s="160"/>
      <c r="J58" s="161">
        <f>J96</f>
        <v>0</v>
      </c>
      <c r="K58" s="162"/>
    </row>
    <row r="59" spans="2:47" s="8" customFormat="1" ht="19.899999999999999" customHeight="1">
      <c r="B59" s="156"/>
      <c r="C59" s="157"/>
      <c r="D59" s="158" t="s">
        <v>196</v>
      </c>
      <c r="E59" s="159"/>
      <c r="F59" s="159"/>
      <c r="G59" s="159"/>
      <c r="H59" s="159"/>
      <c r="I59" s="160"/>
      <c r="J59" s="161">
        <f>J205</f>
        <v>0</v>
      </c>
      <c r="K59" s="162"/>
    </row>
    <row r="60" spans="2:47" s="8" customFormat="1" ht="19.899999999999999" customHeight="1">
      <c r="B60" s="156"/>
      <c r="C60" s="157"/>
      <c r="D60" s="158" t="s">
        <v>199</v>
      </c>
      <c r="E60" s="159"/>
      <c r="F60" s="159"/>
      <c r="G60" s="159"/>
      <c r="H60" s="159"/>
      <c r="I60" s="160"/>
      <c r="J60" s="161">
        <f>J249</f>
        <v>0</v>
      </c>
      <c r="K60" s="162"/>
    </row>
    <row r="61" spans="2:47" s="8" customFormat="1" ht="19.899999999999999" customHeight="1">
      <c r="B61" s="156"/>
      <c r="C61" s="157"/>
      <c r="D61" s="158" t="s">
        <v>8470</v>
      </c>
      <c r="E61" s="159"/>
      <c r="F61" s="159"/>
      <c r="G61" s="159"/>
      <c r="H61" s="159"/>
      <c r="I61" s="160"/>
      <c r="J61" s="161">
        <f>J288</f>
        <v>0</v>
      </c>
      <c r="K61" s="162"/>
    </row>
    <row r="62" spans="2:47" s="8" customFormat="1" ht="19.899999999999999" customHeight="1">
      <c r="B62" s="156"/>
      <c r="C62" s="157"/>
      <c r="D62" s="158" t="s">
        <v>195</v>
      </c>
      <c r="E62" s="159"/>
      <c r="F62" s="159"/>
      <c r="G62" s="159"/>
      <c r="H62" s="159"/>
      <c r="I62" s="160"/>
      <c r="J62" s="161">
        <f>J289</f>
        <v>0</v>
      </c>
      <c r="K62" s="162"/>
    </row>
    <row r="63" spans="2:47" s="8" customFormat="1" ht="19.899999999999999" customHeight="1">
      <c r="B63" s="156"/>
      <c r="C63" s="157"/>
      <c r="D63" s="158" t="s">
        <v>8471</v>
      </c>
      <c r="E63" s="159"/>
      <c r="F63" s="159"/>
      <c r="G63" s="159"/>
      <c r="H63" s="159"/>
      <c r="I63" s="160"/>
      <c r="J63" s="161">
        <f>J302</f>
        <v>0</v>
      </c>
      <c r="K63" s="162"/>
    </row>
    <row r="64" spans="2:47" s="8" customFormat="1" ht="19.899999999999999" customHeight="1">
      <c r="B64" s="156"/>
      <c r="C64" s="157"/>
      <c r="D64" s="158" t="s">
        <v>8472</v>
      </c>
      <c r="E64" s="159"/>
      <c r="F64" s="159"/>
      <c r="G64" s="159"/>
      <c r="H64" s="159"/>
      <c r="I64" s="160"/>
      <c r="J64" s="161">
        <f>J363</f>
        <v>0</v>
      </c>
      <c r="K64" s="162"/>
    </row>
    <row r="65" spans="2:12" s="8" customFormat="1" ht="19.899999999999999" customHeight="1">
      <c r="B65" s="156"/>
      <c r="C65" s="157"/>
      <c r="D65" s="158" t="s">
        <v>8473</v>
      </c>
      <c r="E65" s="159"/>
      <c r="F65" s="159"/>
      <c r="G65" s="159"/>
      <c r="H65" s="159"/>
      <c r="I65" s="160"/>
      <c r="J65" s="161">
        <f>J376</f>
        <v>0</v>
      </c>
      <c r="K65" s="162"/>
    </row>
    <row r="66" spans="2:12" s="8" customFormat="1" ht="19.899999999999999" customHeight="1">
      <c r="B66" s="156"/>
      <c r="C66" s="157"/>
      <c r="D66" s="158" t="s">
        <v>204</v>
      </c>
      <c r="E66" s="159"/>
      <c r="F66" s="159"/>
      <c r="G66" s="159"/>
      <c r="H66" s="159"/>
      <c r="I66" s="160"/>
      <c r="J66" s="161">
        <f>J403</f>
        <v>0</v>
      </c>
      <c r="K66" s="162"/>
    </row>
    <row r="67" spans="2:12" s="8" customFormat="1" ht="19.899999999999999" customHeight="1">
      <c r="B67" s="156"/>
      <c r="C67" s="157"/>
      <c r="D67" s="158" t="s">
        <v>205</v>
      </c>
      <c r="E67" s="159"/>
      <c r="F67" s="159"/>
      <c r="G67" s="159"/>
      <c r="H67" s="159"/>
      <c r="I67" s="160"/>
      <c r="J67" s="161">
        <f>J452</f>
        <v>0</v>
      </c>
      <c r="K67" s="162"/>
    </row>
    <row r="68" spans="2:12" s="8" customFormat="1" ht="19.899999999999999" customHeight="1">
      <c r="B68" s="156"/>
      <c r="C68" s="157"/>
      <c r="D68" s="158" t="s">
        <v>206</v>
      </c>
      <c r="E68" s="159"/>
      <c r="F68" s="159"/>
      <c r="G68" s="159"/>
      <c r="H68" s="159"/>
      <c r="I68" s="160"/>
      <c r="J68" s="161">
        <f>J465</f>
        <v>0</v>
      </c>
      <c r="K68" s="162"/>
    </row>
    <row r="69" spans="2:12" s="7" customFormat="1" ht="24.95" customHeight="1">
      <c r="B69" s="149"/>
      <c r="C69" s="150"/>
      <c r="D69" s="151" t="s">
        <v>207</v>
      </c>
      <c r="E69" s="152"/>
      <c r="F69" s="152"/>
      <c r="G69" s="152"/>
      <c r="H69" s="152"/>
      <c r="I69" s="153"/>
      <c r="J69" s="154">
        <f>J469</f>
        <v>0</v>
      </c>
      <c r="K69" s="155"/>
    </row>
    <row r="70" spans="2:12" s="8" customFormat="1" ht="19.899999999999999" customHeight="1">
      <c r="B70" s="156"/>
      <c r="C70" s="157"/>
      <c r="D70" s="158" t="s">
        <v>8474</v>
      </c>
      <c r="E70" s="159"/>
      <c r="F70" s="159"/>
      <c r="G70" s="159"/>
      <c r="H70" s="159"/>
      <c r="I70" s="160"/>
      <c r="J70" s="161">
        <f>J470</f>
        <v>0</v>
      </c>
      <c r="K70" s="162"/>
    </row>
    <row r="71" spans="2:12" s="8" customFormat="1" ht="19.899999999999999" customHeight="1">
      <c r="B71" s="156"/>
      <c r="C71" s="157"/>
      <c r="D71" s="158" t="s">
        <v>8475</v>
      </c>
      <c r="E71" s="159"/>
      <c r="F71" s="159"/>
      <c r="G71" s="159"/>
      <c r="H71" s="159"/>
      <c r="I71" s="160"/>
      <c r="J71" s="161">
        <f>J503</f>
        <v>0</v>
      </c>
      <c r="K71" s="162"/>
    </row>
    <row r="72" spans="2:12" s="8" customFormat="1" ht="19.899999999999999" customHeight="1">
      <c r="B72" s="156"/>
      <c r="C72" s="157"/>
      <c r="D72" s="158" t="s">
        <v>239</v>
      </c>
      <c r="E72" s="159"/>
      <c r="F72" s="159"/>
      <c r="G72" s="159"/>
      <c r="H72" s="159"/>
      <c r="I72" s="160"/>
      <c r="J72" s="161">
        <f>J519</f>
        <v>0</v>
      </c>
      <c r="K72" s="162"/>
    </row>
    <row r="73" spans="2:12" s="8" customFormat="1" ht="19.899999999999999" customHeight="1">
      <c r="B73" s="156"/>
      <c r="C73" s="157"/>
      <c r="D73" s="158" t="s">
        <v>246</v>
      </c>
      <c r="E73" s="159"/>
      <c r="F73" s="159"/>
      <c r="G73" s="159"/>
      <c r="H73" s="159"/>
      <c r="I73" s="160"/>
      <c r="J73" s="161">
        <f>J525</f>
        <v>0</v>
      </c>
      <c r="K73" s="162"/>
    </row>
    <row r="74" spans="2:12" s="8" customFormat="1" ht="19.899999999999999" customHeight="1">
      <c r="B74" s="156"/>
      <c r="C74" s="157"/>
      <c r="D74" s="158" t="s">
        <v>252</v>
      </c>
      <c r="E74" s="159"/>
      <c r="F74" s="159"/>
      <c r="G74" s="159"/>
      <c r="H74" s="159"/>
      <c r="I74" s="160"/>
      <c r="J74" s="161">
        <f>J543</f>
        <v>0</v>
      </c>
      <c r="K74" s="162"/>
    </row>
    <row r="75" spans="2:12" s="1" customFormat="1" ht="21.75" customHeight="1">
      <c r="B75" s="41"/>
      <c r="C75" s="42"/>
      <c r="D75" s="42"/>
      <c r="E75" s="42"/>
      <c r="F75" s="42"/>
      <c r="G75" s="42"/>
      <c r="H75" s="42"/>
      <c r="I75" s="118"/>
      <c r="J75" s="42"/>
      <c r="K75" s="45"/>
    </row>
    <row r="76" spans="2:12" s="1" customFormat="1" ht="6.95" customHeight="1">
      <c r="B76" s="56"/>
      <c r="C76" s="57"/>
      <c r="D76" s="57"/>
      <c r="E76" s="57"/>
      <c r="F76" s="57"/>
      <c r="G76" s="57"/>
      <c r="H76" s="57"/>
      <c r="I76" s="139"/>
      <c r="J76" s="57"/>
      <c r="K76" s="58"/>
    </row>
    <row r="80" spans="2:12" s="1" customFormat="1" ht="6.95" customHeight="1">
      <c r="B80" s="59"/>
      <c r="C80" s="60"/>
      <c r="D80" s="60"/>
      <c r="E80" s="60"/>
      <c r="F80" s="60"/>
      <c r="G80" s="60"/>
      <c r="H80" s="60"/>
      <c r="I80" s="142"/>
      <c r="J80" s="60"/>
      <c r="K80" s="60"/>
      <c r="L80" s="61"/>
    </row>
    <row r="81" spans="2:63" s="1" customFormat="1" ht="36.950000000000003" customHeight="1">
      <c r="B81" s="41"/>
      <c r="C81" s="62" t="s">
        <v>110</v>
      </c>
      <c r="D81" s="63"/>
      <c r="E81" s="63"/>
      <c r="F81" s="63"/>
      <c r="G81" s="63"/>
      <c r="H81" s="63"/>
      <c r="I81" s="163"/>
      <c r="J81" s="63"/>
      <c r="K81" s="63"/>
      <c r="L81" s="61"/>
    </row>
    <row r="82" spans="2:63" s="1" customFormat="1" ht="6.95" customHeight="1">
      <c r="B82" s="41"/>
      <c r="C82" s="63"/>
      <c r="D82" s="63"/>
      <c r="E82" s="63"/>
      <c r="F82" s="63"/>
      <c r="G82" s="63"/>
      <c r="H82" s="63"/>
      <c r="I82" s="163"/>
      <c r="J82" s="63"/>
      <c r="K82" s="63"/>
      <c r="L82" s="61"/>
    </row>
    <row r="83" spans="2:63" s="1" customFormat="1" ht="14.45" customHeight="1">
      <c r="B83" s="41"/>
      <c r="C83" s="65" t="s">
        <v>18</v>
      </c>
      <c r="D83" s="63"/>
      <c r="E83" s="63"/>
      <c r="F83" s="63"/>
      <c r="G83" s="63"/>
      <c r="H83" s="63"/>
      <c r="I83" s="163"/>
      <c r="J83" s="63"/>
      <c r="K83" s="63"/>
      <c r="L83" s="61"/>
    </row>
    <row r="84" spans="2:63" s="1" customFormat="1" ht="22.5" customHeight="1">
      <c r="B84" s="41"/>
      <c r="C84" s="63"/>
      <c r="D84" s="63"/>
      <c r="E84" s="395" t="str">
        <f>E7</f>
        <v>Rekonstrukce a přístavba domova důchodců</v>
      </c>
      <c r="F84" s="396"/>
      <c r="G84" s="396"/>
      <c r="H84" s="396"/>
      <c r="I84" s="163"/>
      <c r="J84" s="63"/>
      <c r="K84" s="63"/>
      <c r="L84" s="61"/>
    </row>
    <row r="85" spans="2:63" s="1" customFormat="1" ht="14.45" customHeight="1">
      <c r="B85" s="41"/>
      <c r="C85" s="65" t="s">
        <v>98</v>
      </c>
      <c r="D85" s="63"/>
      <c r="E85" s="63"/>
      <c r="F85" s="63"/>
      <c r="G85" s="63"/>
      <c r="H85" s="63"/>
      <c r="I85" s="163"/>
      <c r="J85" s="63"/>
      <c r="K85" s="63"/>
      <c r="L85" s="61"/>
    </row>
    <row r="86" spans="2:63" s="1" customFormat="1" ht="23.25" customHeight="1">
      <c r="B86" s="41"/>
      <c r="C86" s="63"/>
      <c r="D86" s="63"/>
      <c r="E86" s="371" t="str">
        <f>E9</f>
        <v>SO03 - Komunikace, z - SO03 - Komunikace, zpevně...</v>
      </c>
      <c r="F86" s="397"/>
      <c r="G86" s="397"/>
      <c r="H86" s="397"/>
      <c r="I86" s="163"/>
      <c r="J86" s="63"/>
      <c r="K86" s="63"/>
      <c r="L86" s="61"/>
    </row>
    <row r="87" spans="2:63" s="1" customFormat="1" ht="6.95" customHeight="1">
      <c r="B87" s="41"/>
      <c r="C87" s="63"/>
      <c r="D87" s="63"/>
      <c r="E87" s="63"/>
      <c r="F87" s="63"/>
      <c r="G87" s="63"/>
      <c r="H87" s="63"/>
      <c r="I87" s="163"/>
      <c r="J87" s="63"/>
      <c r="K87" s="63"/>
      <c r="L87" s="61"/>
    </row>
    <row r="88" spans="2:63" s="1" customFormat="1" ht="18" customHeight="1">
      <c r="B88" s="41"/>
      <c r="C88" s="65" t="s">
        <v>23</v>
      </c>
      <c r="D88" s="63"/>
      <c r="E88" s="63"/>
      <c r="F88" s="164" t="str">
        <f>F12</f>
        <v xml:space="preserve"> </v>
      </c>
      <c r="G88" s="63"/>
      <c r="H88" s="63"/>
      <c r="I88" s="165" t="s">
        <v>25</v>
      </c>
      <c r="J88" s="73" t="str">
        <f>IF(J12="","",J12)</f>
        <v>24. 4. 2017</v>
      </c>
      <c r="K88" s="63"/>
      <c r="L88" s="61"/>
    </row>
    <row r="89" spans="2:63" s="1" customFormat="1" ht="6.95" customHeight="1">
      <c r="B89" s="41"/>
      <c r="C89" s="63"/>
      <c r="D89" s="63"/>
      <c r="E89" s="63"/>
      <c r="F89" s="63"/>
      <c r="G89" s="63"/>
      <c r="H89" s="63"/>
      <c r="I89" s="163"/>
      <c r="J89" s="63"/>
      <c r="K89" s="63"/>
      <c r="L89" s="61"/>
    </row>
    <row r="90" spans="2:63" s="1" customFormat="1">
      <c r="B90" s="41"/>
      <c r="C90" s="65" t="s">
        <v>27</v>
      </c>
      <c r="D90" s="63"/>
      <c r="E90" s="63"/>
      <c r="F90" s="164" t="str">
        <f>E15</f>
        <v xml:space="preserve"> </v>
      </c>
      <c r="G90" s="63"/>
      <c r="H90" s="63"/>
      <c r="I90" s="165" t="s">
        <v>32</v>
      </c>
      <c r="J90" s="164" t="str">
        <f>E21</f>
        <v xml:space="preserve"> </v>
      </c>
      <c r="K90" s="63"/>
      <c r="L90" s="61"/>
    </row>
    <row r="91" spans="2:63" s="1" customFormat="1" ht="14.45" customHeight="1">
      <c r="B91" s="41"/>
      <c r="C91" s="65" t="s">
        <v>30</v>
      </c>
      <c r="D91" s="63"/>
      <c r="E91" s="63"/>
      <c r="F91" s="164" t="str">
        <f>IF(E18="","",E18)</f>
        <v/>
      </c>
      <c r="G91" s="63"/>
      <c r="H91" s="63"/>
      <c r="I91" s="163"/>
      <c r="J91" s="63"/>
      <c r="K91" s="63"/>
      <c r="L91" s="61"/>
    </row>
    <row r="92" spans="2:63" s="1" customFormat="1" ht="10.35" customHeight="1">
      <c r="B92" s="41"/>
      <c r="C92" s="63"/>
      <c r="D92" s="63"/>
      <c r="E92" s="63"/>
      <c r="F92" s="63"/>
      <c r="G92" s="63"/>
      <c r="H92" s="63"/>
      <c r="I92" s="163"/>
      <c r="J92" s="63"/>
      <c r="K92" s="63"/>
      <c r="L92" s="61"/>
    </row>
    <row r="93" spans="2:63" s="9" customFormat="1" ht="29.25" customHeight="1">
      <c r="B93" s="166"/>
      <c r="C93" s="167" t="s">
        <v>111</v>
      </c>
      <c r="D93" s="168" t="s">
        <v>55</v>
      </c>
      <c r="E93" s="168" t="s">
        <v>51</v>
      </c>
      <c r="F93" s="168" t="s">
        <v>112</v>
      </c>
      <c r="G93" s="168" t="s">
        <v>113</v>
      </c>
      <c r="H93" s="168" t="s">
        <v>114</v>
      </c>
      <c r="I93" s="169" t="s">
        <v>115</v>
      </c>
      <c r="J93" s="168" t="s">
        <v>102</v>
      </c>
      <c r="K93" s="170" t="s">
        <v>116</v>
      </c>
      <c r="L93" s="171"/>
      <c r="M93" s="81" t="s">
        <v>117</v>
      </c>
      <c r="N93" s="82" t="s">
        <v>40</v>
      </c>
      <c r="O93" s="82" t="s">
        <v>118</v>
      </c>
      <c r="P93" s="82" t="s">
        <v>119</v>
      </c>
      <c r="Q93" s="82" t="s">
        <v>120</v>
      </c>
      <c r="R93" s="82" t="s">
        <v>121</v>
      </c>
      <c r="S93" s="82" t="s">
        <v>122</v>
      </c>
      <c r="T93" s="83" t="s">
        <v>123</v>
      </c>
    </row>
    <row r="94" spans="2:63" s="1" customFormat="1" ht="29.25" customHeight="1">
      <c r="B94" s="41"/>
      <c r="C94" s="87" t="s">
        <v>103</v>
      </c>
      <c r="D94" s="63"/>
      <c r="E94" s="63"/>
      <c r="F94" s="63"/>
      <c r="G94" s="63"/>
      <c r="H94" s="63"/>
      <c r="I94" s="163"/>
      <c r="J94" s="172">
        <f>BK94</f>
        <v>0</v>
      </c>
      <c r="K94" s="63"/>
      <c r="L94" s="61"/>
      <c r="M94" s="84"/>
      <c r="N94" s="85"/>
      <c r="O94" s="85"/>
      <c r="P94" s="173">
        <f>P95+P469</f>
        <v>0</v>
      </c>
      <c r="Q94" s="85"/>
      <c r="R94" s="173">
        <f>R95+R469</f>
        <v>0</v>
      </c>
      <c r="S94" s="85"/>
      <c r="T94" s="174">
        <f>T95+T469</f>
        <v>0</v>
      </c>
      <c r="AT94" s="24" t="s">
        <v>69</v>
      </c>
      <c r="AU94" s="24" t="s">
        <v>104</v>
      </c>
      <c r="BK94" s="175">
        <f>BK95+BK469</f>
        <v>0</v>
      </c>
    </row>
    <row r="95" spans="2:63" s="10" customFormat="1" ht="37.35" customHeight="1">
      <c r="B95" s="176"/>
      <c r="C95" s="177"/>
      <c r="D95" s="178" t="s">
        <v>69</v>
      </c>
      <c r="E95" s="179" t="s">
        <v>285</v>
      </c>
      <c r="F95" s="179" t="s">
        <v>286</v>
      </c>
      <c r="G95" s="177"/>
      <c r="H95" s="177"/>
      <c r="I95" s="180"/>
      <c r="J95" s="181">
        <f>BK95</f>
        <v>0</v>
      </c>
      <c r="K95" s="177"/>
      <c r="L95" s="182"/>
      <c r="M95" s="183"/>
      <c r="N95" s="184"/>
      <c r="O95" s="184"/>
      <c r="P95" s="185">
        <f>P96+P205+P249+P288+P289+P302+P363+P376+P403+P452+P465</f>
        <v>0</v>
      </c>
      <c r="Q95" s="184"/>
      <c r="R95" s="185">
        <f>R96+R205+R249+R288+R289+R302+R363+R376+R403+R452+R465</f>
        <v>0</v>
      </c>
      <c r="S95" s="184"/>
      <c r="T95" s="186">
        <f>T96+T205+T249+T288+T289+T302+T363+T376+T403+T452+T465</f>
        <v>0</v>
      </c>
      <c r="AR95" s="187" t="s">
        <v>78</v>
      </c>
      <c r="AT95" s="188" t="s">
        <v>69</v>
      </c>
      <c r="AU95" s="188" t="s">
        <v>70</v>
      </c>
      <c r="AY95" s="187" t="s">
        <v>126</v>
      </c>
      <c r="BK95" s="189">
        <f>BK96+BK205+BK249+BK288+BK289+BK302+BK363+BK376+BK403+BK452+BK465</f>
        <v>0</v>
      </c>
    </row>
    <row r="96" spans="2:63" s="10" customFormat="1" ht="19.899999999999999" customHeight="1">
      <c r="B96" s="176"/>
      <c r="C96" s="177"/>
      <c r="D96" s="190" t="s">
        <v>69</v>
      </c>
      <c r="E96" s="191" t="s">
        <v>78</v>
      </c>
      <c r="F96" s="191" t="s">
        <v>287</v>
      </c>
      <c r="G96" s="177"/>
      <c r="H96" s="177"/>
      <c r="I96" s="180"/>
      <c r="J96" s="192">
        <f>BK96</f>
        <v>0</v>
      </c>
      <c r="K96" s="177"/>
      <c r="L96" s="182"/>
      <c r="M96" s="183"/>
      <c r="N96" s="184"/>
      <c r="O96" s="184"/>
      <c r="P96" s="185">
        <f>SUM(P97:P204)</f>
        <v>0</v>
      </c>
      <c r="Q96" s="184"/>
      <c r="R96" s="185">
        <f>SUM(R97:R204)</f>
        <v>0</v>
      </c>
      <c r="S96" s="184"/>
      <c r="T96" s="186">
        <f>SUM(T97:T204)</f>
        <v>0</v>
      </c>
      <c r="AR96" s="187" t="s">
        <v>78</v>
      </c>
      <c r="AT96" s="188" t="s">
        <v>69</v>
      </c>
      <c r="AU96" s="188" t="s">
        <v>78</v>
      </c>
      <c r="AY96" s="187" t="s">
        <v>126</v>
      </c>
      <c r="BK96" s="189">
        <f>SUM(BK97:BK204)</f>
        <v>0</v>
      </c>
    </row>
    <row r="97" spans="2:65" s="1" customFormat="1" ht="22.5" customHeight="1">
      <c r="B97" s="41"/>
      <c r="C97" s="193" t="s">
        <v>78</v>
      </c>
      <c r="D97" s="193" t="s">
        <v>129</v>
      </c>
      <c r="E97" s="194" t="s">
        <v>8476</v>
      </c>
      <c r="F97" s="195" t="s">
        <v>8477</v>
      </c>
      <c r="G97" s="196" t="s">
        <v>400</v>
      </c>
      <c r="H97" s="197">
        <v>12.8</v>
      </c>
      <c r="I97" s="198"/>
      <c r="J97" s="199">
        <f>ROUND(I97*H97,2)</f>
        <v>0</v>
      </c>
      <c r="K97" s="195" t="s">
        <v>160</v>
      </c>
      <c r="L97" s="61"/>
      <c r="M97" s="200" t="s">
        <v>21</v>
      </c>
      <c r="N97" s="201" t="s">
        <v>42</v>
      </c>
      <c r="O97" s="42"/>
      <c r="P97" s="202">
        <f>O97*H97</f>
        <v>0</v>
      </c>
      <c r="Q97" s="202">
        <v>0</v>
      </c>
      <c r="R97" s="202">
        <f>Q97*H97</f>
        <v>0</v>
      </c>
      <c r="S97" s="202">
        <v>0</v>
      </c>
      <c r="T97" s="203">
        <f>S97*H97</f>
        <v>0</v>
      </c>
      <c r="AR97" s="24" t="s">
        <v>133</v>
      </c>
      <c r="AT97" s="24" t="s">
        <v>129</v>
      </c>
      <c r="AU97" s="24" t="s">
        <v>134</v>
      </c>
      <c r="AY97" s="24" t="s">
        <v>126</v>
      </c>
      <c r="BE97" s="204">
        <f>IF(N97="základní",J97,0)</f>
        <v>0</v>
      </c>
      <c r="BF97" s="204">
        <f>IF(N97="snížená",J97,0)</f>
        <v>0</v>
      </c>
      <c r="BG97" s="204">
        <f>IF(N97="zákl. přenesená",J97,0)</f>
        <v>0</v>
      </c>
      <c r="BH97" s="204">
        <f>IF(N97="sníž. přenesená",J97,0)</f>
        <v>0</v>
      </c>
      <c r="BI97" s="204">
        <f>IF(N97="nulová",J97,0)</f>
        <v>0</v>
      </c>
      <c r="BJ97" s="24" t="s">
        <v>134</v>
      </c>
      <c r="BK97" s="204">
        <f>ROUND(I97*H97,2)</f>
        <v>0</v>
      </c>
      <c r="BL97" s="24" t="s">
        <v>133</v>
      </c>
      <c r="BM97" s="24" t="s">
        <v>134</v>
      </c>
    </row>
    <row r="98" spans="2:65" s="1" customFormat="1" ht="54">
      <c r="B98" s="41"/>
      <c r="C98" s="63"/>
      <c r="D98" s="208" t="s">
        <v>135</v>
      </c>
      <c r="E98" s="63"/>
      <c r="F98" s="209" t="s">
        <v>8478</v>
      </c>
      <c r="G98" s="63"/>
      <c r="H98" s="63"/>
      <c r="I98" s="163"/>
      <c r="J98" s="63"/>
      <c r="K98" s="63"/>
      <c r="L98" s="61"/>
      <c r="M98" s="207"/>
      <c r="N98" s="42"/>
      <c r="O98" s="42"/>
      <c r="P98" s="42"/>
      <c r="Q98" s="42"/>
      <c r="R98" s="42"/>
      <c r="S98" s="42"/>
      <c r="T98" s="78"/>
      <c r="AT98" s="24" t="s">
        <v>135</v>
      </c>
      <c r="AU98" s="24" t="s">
        <v>134</v>
      </c>
    </row>
    <row r="99" spans="2:65" s="1" customFormat="1" ht="175.5">
      <c r="B99" s="41"/>
      <c r="C99" s="63"/>
      <c r="D99" s="208" t="s">
        <v>299</v>
      </c>
      <c r="E99" s="63"/>
      <c r="F99" s="236" t="s">
        <v>8479</v>
      </c>
      <c r="G99" s="63"/>
      <c r="H99" s="63"/>
      <c r="I99" s="163"/>
      <c r="J99" s="63"/>
      <c r="K99" s="63"/>
      <c r="L99" s="61"/>
      <c r="M99" s="207"/>
      <c r="N99" s="42"/>
      <c r="O99" s="42"/>
      <c r="P99" s="42"/>
      <c r="Q99" s="42"/>
      <c r="R99" s="42"/>
      <c r="S99" s="42"/>
      <c r="T99" s="78"/>
      <c r="AT99" s="24" t="s">
        <v>299</v>
      </c>
      <c r="AU99" s="24" t="s">
        <v>134</v>
      </c>
    </row>
    <row r="100" spans="2:65" s="11" customFormat="1" ht="13.5">
      <c r="B100" s="210"/>
      <c r="C100" s="211"/>
      <c r="D100" s="208" t="s">
        <v>171</v>
      </c>
      <c r="E100" s="212" t="s">
        <v>21</v>
      </c>
      <c r="F100" s="213" t="s">
        <v>8480</v>
      </c>
      <c r="G100" s="211"/>
      <c r="H100" s="214">
        <v>6.8</v>
      </c>
      <c r="I100" s="215"/>
      <c r="J100" s="211"/>
      <c r="K100" s="211"/>
      <c r="L100" s="216"/>
      <c r="M100" s="217"/>
      <c r="N100" s="218"/>
      <c r="O100" s="218"/>
      <c r="P100" s="218"/>
      <c r="Q100" s="218"/>
      <c r="R100" s="218"/>
      <c r="S100" s="218"/>
      <c r="T100" s="219"/>
      <c r="AT100" s="220" t="s">
        <v>171</v>
      </c>
      <c r="AU100" s="220" t="s">
        <v>134</v>
      </c>
      <c r="AV100" s="11" t="s">
        <v>134</v>
      </c>
      <c r="AW100" s="11" t="s">
        <v>33</v>
      </c>
      <c r="AX100" s="11" t="s">
        <v>70</v>
      </c>
      <c r="AY100" s="220" t="s">
        <v>126</v>
      </c>
    </row>
    <row r="101" spans="2:65" s="11" customFormat="1" ht="13.5">
      <c r="B101" s="210"/>
      <c r="C101" s="211"/>
      <c r="D101" s="208" t="s">
        <v>171</v>
      </c>
      <c r="E101" s="212" t="s">
        <v>21</v>
      </c>
      <c r="F101" s="213" t="s">
        <v>8481</v>
      </c>
      <c r="G101" s="211"/>
      <c r="H101" s="214">
        <v>6</v>
      </c>
      <c r="I101" s="215"/>
      <c r="J101" s="211"/>
      <c r="K101" s="211"/>
      <c r="L101" s="216"/>
      <c r="M101" s="217"/>
      <c r="N101" s="218"/>
      <c r="O101" s="218"/>
      <c r="P101" s="218"/>
      <c r="Q101" s="218"/>
      <c r="R101" s="218"/>
      <c r="S101" s="218"/>
      <c r="T101" s="219"/>
      <c r="AT101" s="220" t="s">
        <v>171</v>
      </c>
      <c r="AU101" s="220" t="s">
        <v>134</v>
      </c>
      <c r="AV101" s="11" t="s">
        <v>134</v>
      </c>
      <c r="AW101" s="11" t="s">
        <v>33</v>
      </c>
      <c r="AX101" s="11" t="s">
        <v>70</v>
      </c>
      <c r="AY101" s="220" t="s">
        <v>126</v>
      </c>
    </row>
    <row r="102" spans="2:65" s="12" customFormat="1" ht="13.5">
      <c r="B102" s="221"/>
      <c r="C102" s="222"/>
      <c r="D102" s="205" t="s">
        <v>171</v>
      </c>
      <c r="E102" s="248" t="s">
        <v>21</v>
      </c>
      <c r="F102" s="249" t="s">
        <v>174</v>
      </c>
      <c r="G102" s="222"/>
      <c r="H102" s="250">
        <v>12.8</v>
      </c>
      <c r="I102" s="226"/>
      <c r="J102" s="222"/>
      <c r="K102" s="222"/>
      <c r="L102" s="227"/>
      <c r="M102" s="228"/>
      <c r="N102" s="229"/>
      <c r="O102" s="229"/>
      <c r="P102" s="229"/>
      <c r="Q102" s="229"/>
      <c r="R102" s="229"/>
      <c r="S102" s="229"/>
      <c r="T102" s="230"/>
      <c r="AT102" s="231" t="s">
        <v>171</v>
      </c>
      <c r="AU102" s="231" t="s">
        <v>134</v>
      </c>
      <c r="AV102" s="12" t="s">
        <v>133</v>
      </c>
      <c r="AW102" s="12" t="s">
        <v>33</v>
      </c>
      <c r="AX102" s="12" t="s">
        <v>78</v>
      </c>
      <c r="AY102" s="231" t="s">
        <v>126</v>
      </c>
    </row>
    <row r="103" spans="2:65" s="1" customFormat="1" ht="22.5" customHeight="1">
      <c r="B103" s="41"/>
      <c r="C103" s="193" t="s">
        <v>134</v>
      </c>
      <c r="D103" s="193" t="s">
        <v>129</v>
      </c>
      <c r="E103" s="194" t="s">
        <v>8482</v>
      </c>
      <c r="F103" s="195" t="s">
        <v>8483</v>
      </c>
      <c r="G103" s="196" t="s">
        <v>400</v>
      </c>
      <c r="H103" s="197">
        <v>1020</v>
      </c>
      <c r="I103" s="198"/>
      <c r="J103" s="199">
        <f>ROUND(I103*H103,2)</f>
        <v>0</v>
      </c>
      <c r="K103" s="195" t="s">
        <v>160</v>
      </c>
      <c r="L103" s="61"/>
      <c r="M103" s="200" t="s">
        <v>21</v>
      </c>
      <c r="N103" s="201" t="s">
        <v>42</v>
      </c>
      <c r="O103" s="42"/>
      <c r="P103" s="202">
        <f>O103*H103</f>
        <v>0</v>
      </c>
      <c r="Q103" s="202">
        <v>0</v>
      </c>
      <c r="R103" s="202">
        <f>Q103*H103</f>
        <v>0</v>
      </c>
      <c r="S103" s="202">
        <v>0</v>
      </c>
      <c r="T103" s="203">
        <f>S103*H103</f>
        <v>0</v>
      </c>
      <c r="AR103" s="24" t="s">
        <v>133</v>
      </c>
      <c r="AT103" s="24" t="s">
        <v>129</v>
      </c>
      <c r="AU103" s="24" t="s">
        <v>134</v>
      </c>
      <c r="AY103" s="24" t="s">
        <v>126</v>
      </c>
      <c r="BE103" s="204">
        <f>IF(N103="základní",J103,0)</f>
        <v>0</v>
      </c>
      <c r="BF103" s="204">
        <f>IF(N103="snížená",J103,0)</f>
        <v>0</v>
      </c>
      <c r="BG103" s="204">
        <f>IF(N103="zákl. přenesená",J103,0)</f>
        <v>0</v>
      </c>
      <c r="BH103" s="204">
        <f>IF(N103="sníž. přenesená",J103,0)</f>
        <v>0</v>
      </c>
      <c r="BI103" s="204">
        <f>IF(N103="nulová",J103,0)</f>
        <v>0</v>
      </c>
      <c r="BJ103" s="24" t="s">
        <v>134</v>
      </c>
      <c r="BK103" s="204">
        <f>ROUND(I103*H103,2)</f>
        <v>0</v>
      </c>
      <c r="BL103" s="24" t="s">
        <v>133</v>
      </c>
      <c r="BM103" s="24" t="s">
        <v>133</v>
      </c>
    </row>
    <row r="104" spans="2:65" s="1" customFormat="1" ht="40.5">
      <c r="B104" s="41"/>
      <c r="C104" s="63"/>
      <c r="D104" s="208" t="s">
        <v>135</v>
      </c>
      <c r="E104" s="63"/>
      <c r="F104" s="209" t="s">
        <v>8484</v>
      </c>
      <c r="G104" s="63"/>
      <c r="H104" s="63"/>
      <c r="I104" s="163"/>
      <c r="J104" s="63"/>
      <c r="K104" s="63"/>
      <c r="L104" s="61"/>
      <c r="M104" s="207"/>
      <c r="N104" s="42"/>
      <c r="O104" s="42"/>
      <c r="P104" s="42"/>
      <c r="Q104" s="42"/>
      <c r="R104" s="42"/>
      <c r="S104" s="42"/>
      <c r="T104" s="78"/>
      <c r="AT104" s="24" t="s">
        <v>135</v>
      </c>
      <c r="AU104" s="24" t="s">
        <v>134</v>
      </c>
    </row>
    <row r="105" spans="2:65" s="1" customFormat="1" ht="175.5">
      <c r="B105" s="41"/>
      <c r="C105" s="63"/>
      <c r="D105" s="208" t="s">
        <v>299</v>
      </c>
      <c r="E105" s="63"/>
      <c r="F105" s="236" t="s">
        <v>8485</v>
      </c>
      <c r="G105" s="63"/>
      <c r="H105" s="63"/>
      <c r="I105" s="163"/>
      <c r="J105" s="63"/>
      <c r="K105" s="63"/>
      <c r="L105" s="61"/>
      <c r="M105" s="207"/>
      <c r="N105" s="42"/>
      <c r="O105" s="42"/>
      <c r="P105" s="42"/>
      <c r="Q105" s="42"/>
      <c r="R105" s="42"/>
      <c r="S105" s="42"/>
      <c r="T105" s="78"/>
      <c r="AT105" s="24" t="s">
        <v>299</v>
      </c>
      <c r="AU105" s="24" t="s">
        <v>134</v>
      </c>
    </row>
    <row r="106" spans="2:65" s="11" customFormat="1" ht="13.5">
      <c r="B106" s="210"/>
      <c r="C106" s="211"/>
      <c r="D106" s="208" t="s">
        <v>171</v>
      </c>
      <c r="E106" s="212" t="s">
        <v>21</v>
      </c>
      <c r="F106" s="213" t="s">
        <v>8486</v>
      </c>
      <c r="G106" s="211"/>
      <c r="H106" s="214">
        <v>1020</v>
      </c>
      <c r="I106" s="215"/>
      <c r="J106" s="211"/>
      <c r="K106" s="211"/>
      <c r="L106" s="216"/>
      <c r="M106" s="217"/>
      <c r="N106" s="218"/>
      <c r="O106" s="218"/>
      <c r="P106" s="218"/>
      <c r="Q106" s="218"/>
      <c r="R106" s="218"/>
      <c r="S106" s="218"/>
      <c r="T106" s="219"/>
      <c r="AT106" s="220" t="s">
        <v>171</v>
      </c>
      <c r="AU106" s="220" t="s">
        <v>134</v>
      </c>
      <c r="AV106" s="11" t="s">
        <v>134</v>
      </c>
      <c r="AW106" s="11" t="s">
        <v>33</v>
      </c>
      <c r="AX106" s="11" t="s">
        <v>70</v>
      </c>
      <c r="AY106" s="220" t="s">
        <v>126</v>
      </c>
    </row>
    <row r="107" spans="2:65" s="12" customFormat="1" ht="13.5">
      <c r="B107" s="221"/>
      <c r="C107" s="222"/>
      <c r="D107" s="205" t="s">
        <v>171</v>
      </c>
      <c r="E107" s="248" t="s">
        <v>21</v>
      </c>
      <c r="F107" s="249" t="s">
        <v>174</v>
      </c>
      <c r="G107" s="222"/>
      <c r="H107" s="250">
        <v>1020</v>
      </c>
      <c r="I107" s="226"/>
      <c r="J107" s="222"/>
      <c r="K107" s="222"/>
      <c r="L107" s="227"/>
      <c r="M107" s="228"/>
      <c r="N107" s="229"/>
      <c r="O107" s="229"/>
      <c r="P107" s="229"/>
      <c r="Q107" s="229"/>
      <c r="R107" s="229"/>
      <c r="S107" s="229"/>
      <c r="T107" s="230"/>
      <c r="AT107" s="231" t="s">
        <v>171</v>
      </c>
      <c r="AU107" s="231" t="s">
        <v>134</v>
      </c>
      <c r="AV107" s="12" t="s">
        <v>133</v>
      </c>
      <c r="AW107" s="12" t="s">
        <v>33</v>
      </c>
      <c r="AX107" s="12" t="s">
        <v>78</v>
      </c>
      <c r="AY107" s="231" t="s">
        <v>126</v>
      </c>
    </row>
    <row r="108" spans="2:65" s="1" customFormat="1" ht="31.5" customHeight="1">
      <c r="B108" s="41"/>
      <c r="C108" s="193" t="s">
        <v>138</v>
      </c>
      <c r="D108" s="193" t="s">
        <v>129</v>
      </c>
      <c r="E108" s="194" t="s">
        <v>8487</v>
      </c>
      <c r="F108" s="195" t="s">
        <v>8488</v>
      </c>
      <c r="G108" s="196" t="s">
        <v>400</v>
      </c>
      <c r="H108" s="197">
        <v>287</v>
      </c>
      <c r="I108" s="198"/>
      <c r="J108" s="199">
        <f>ROUND(I108*H108,2)</f>
        <v>0</v>
      </c>
      <c r="K108" s="195" t="s">
        <v>21</v>
      </c>
      <c r="L108" s="61"/>
      <c r="M108" s="200" t="s">
        <v>21</v>
      </c>
      <c r="N108" s="201" t="s">
        <v>42</v>
      </c>
      <c r="O108" s="42"/>
      <c r="P108" s="202">
        <f>O108*H108</f>
        <v>0</v>
      </c>
      <c r="Q108" s="202">
        <v>0</v>
      </c>
      <c r="R108" s="202">
        <f>Q108*H108</f>
        <v>0</v>
      </c>
      <c r="S108" s="202">
        <v>0</v>
      </c>
      <c r="T108" s="203">
        <f>S108*H108</f>
        <v>0</v>
      </c>
      <c r="AR108" s="24" t="s">
        <v>133</v>
      </c>
      <c r="AT108" s="24" t="s">
        <v>129</v>
      </c>
      <c r="AU108" s="24" t="s">
        <v>134</v>
      </c>
      <c r="AY108" s="24" t="s">
        <v>126</v>
      </c>
      <c r="BE108" s="204">
        <f>IF(N108="základní",J108,0)</f>
        <v>0</v>
      </c>
      <c r="BF108" s="204">
        <f>IF(N108="snížená",J108,0)</f>
        <v>0</v>
      </c>
      <c r="BG108" s="204">
        <f>IF(N108="zákl. přenesená",J108,0)</f>
        <v>0</v>
      </c>
      <c r="BH108" s="204">
        <f>IF(N108="sníž. přenesená",J108,0)</f>
        <v>0</v>
      </c>
      <c r="BI108" s="204">
        <f>IF(N108="nulová",J108,0)</f>
        <v>0</v>
      </c>
      <c r="BJ108" s="24" t="s">
        <v>134</v>
      </c>
      <c r="BK108" s="204">
        <f>ROUND(I108*H108,2)</f>
        <v>0</v>
      </c>
      <c r="BL108" s="24" t="s">
        <v>133</v>
      </c>
      <c r="BM108" s="24" t="s">
        <v>141</v>
      </c>
    </row>
    <row r="109" spans="2:65" s="1" customFormat="1" ht="13.5">
      <c r="B109" s="41"/>
      <c r="C109" s="63"/>
      <c r="D109" s="208" t="s">
        <v>135</v>
      </c>
      <c r="E109" s="63"/>
      <c r="F109" s="209" t="s">
        <v>8488</v>
      </c>
      <c r="G109" s="63"/>
      <c r="H109" s="63"/>
      <c r="I109" s="163"/>
      <c r="J109" s="63"/>
      <c r="K109" s="63"/>
      <c r="L109" s="61"/>
      <c r="M109" s="207"/>
      <c r="N109" s="42"/>
      <c r="O109" s="42"/>
      <c r="P109" s="42"/>
      <c r="Q109" s="42"/>
      <c r="R109" s="42"/>
      <c r="S109" s="42"/>
      <c r="T109" s="78"/>
      <c r="AT109" s="24" t="s">
        <v>135</v>
      </c>
      <c r="AU109" s="24" t="s">
        <v>134</v>
      </c>
    </row>
    <row r="110" spans="2:65" s="11" customFormat="1" ht="13.5">
      <c r="B110" s="210"/>
      <c r="C110" s="211"/>
      <c r="D110" s="208" t="s">
        <v>171</v>
      </c>
      <c r="E110" s="212" t="s">
        <v>21</v>
      </c>
      <c r="F110" s="213" t="s">
        <v>8489</v>
      </c>
      <c r="G110" s="211"/>
      <c r="H110" s="214">
        <v>287</v>
      </c>
      <c r="I110" s="215"/>
      <c r="J110" s="211"/>
      <c r="K110" s="211"/>
      <c r="L110" s="216"/>
      <c r="M110" s="217"/>
      <c r="N110" s="218"/>
      <c r="O110" s="218"/>
      <c r="P110" s="218"/>
      <c r="Q110" s="218"/>
      <c r="R110" s="218"/>
      <c r="S110" s="218"/>
      <c r="T110" s="219"/>
      <c r="AT110" s="220" t="s">
        <v>171</v>
      </c>
      <c r="AU110" s="220" t="s">
        <v>134</v>
      </c>
      <c r="AV110" s="11" t="s">
        <v>134</v>
      </c>
      <c r="AW110" s="11" t="s">
        <v>33</v>
      </c>
      <c r="AX110" s="11" t="s">
        <v>70</v>
      </c>
      <c r="AY110" s="220" t="s">
        <v>126</v>
      </c>
    </row>
    <row r="111" spans="2:65" s="12" customFormat="1" ht="13.5">
      <c r="B111" s="221"/>
      <c r="C111" s="222"/>
      <c r="D111" s="205" t="s">
        <v>171</v>
      </c>
      <c r="E111" s="248" t="s">
        <v>21</v>
      </c>
      <c r="F111" s="249" t="s">
        <v>174</v>
      </c>
      <c r="G111" s="222"/>
      <c r="H111" s="250">
        <v>287</v>
      </c>
      <c r="I111" s="226"/>
      <c r="J111" s="222"/>
      <c r="K111" s="222"/>
      <c r="L111" s="227"/>
      <c r="M111" s="228"/>
      <c r="N111" s="229"/>
      <c r="O111" s="229"/>
      <c r="P111" s="229"/>
      <c r="Q111" s="229"/>
      <c r="R111" s="229"/>
      <c r="S111" s="229"/>
      <c r="T111" s="230"/>
      <c r="AT111" s="231" t="s">
        <v>171</v>
      </c>
      <c r="AU111" s="231" t="s">
        <v>134</v>
      </c>
      <c r="AV111" s="12" t="s">
        <v>133</v>
      </c>
      <c r="AW111" s="12" t="s">
        <v>33</v>
      </c>
      <c r="AX111" s="12" t="s">
        <v>78</v>
      </c>
      <c r="AY111" s="231" t="s">
        <v>126</v>
      </c>
    </row>
    <row r="112" spans="2:65" s="1" customFormat="1" ht="22.5" customHeight="1">
      <c r="B112" s="41"/>
      <c r="C112" s="193" t="s">
        <v>133</v>
      </c>
      <c r="D112" s="193" t="s">
        <v>129</v>
      </c>
      <c r="E112" s="194" t="s">
        <v>8490</v>
      </c>
      <c r="F112" s="195" t="s">
        <v>8491</v>
      </c>
      <c r="G112" s="196" t="s">
        <v>169</v>
      </c>
      <c r="H112" s="197">
        <v>24.442</v>
      </c>
      <c r="I112" s="198"/>
      <c r="J112" s="199">
        <f>ROUND(I112*H112,2)</f>
        <v>0</v>
      </c>
      <c r="K112" s="195" t="s">
        <v>160</v>
      </c>
      <c r="L112" s="61"/>
      <c r="M112" s="200" t="s">
        <v>21</v>
      </c>
      <c r="N112" s="201" t="s">
        <v>42</v>
      </c>
      <c r="O112" s="42"/>
      <c r="P112" s="202">
        <f>O112*H112</f>
        <v>0</v>
      </c>
      <c r="Q112" s="202">
        <v>0</v>
      </c>
      <c r="R112" s="202">
        <f>Q112*H112</f>
        <v>0</v>
      </c>
      <c r="S112" s="202">
        <v>0</v>
      </c>
      <c r="T112" s="203">
        <f>S112*H112</f>
        <v>0</v>
      </c>
      <c r="AR112" s="24" t="s">
        <v>133</v>
      </c>
      <c r="AT112" s="24" t="s">
        <v>129</v>
      </c>
      <c r="AU112" s="24" t="s">
        <v>134</v>
      </c>
      <c r="AY112" s="24" t="s">
        <v>126</v>
      </c>
      <c r="BE112" s="204">
        <f>IF(N112="základní",J112,0)</f>
        <v>0</v>
      </c>
      <c r="BF112" s="204">
        <f>IF(N112="snížená",J112,0)</f>
        <v>0</v>
      </c>
      <c r="BG112" s="204">
        <f>IF(N112="zákl. přenesená",J112,0)</f>
        <v>0</v>
      </c>
      <c r="BH112" s="204">
        <f>IF(N112="sníž. přenesená",J112,0)</f>
        <v>0</v>
      </c>
      <c r="BI112" s="204">
        <f>IF(N112="nulová",J112,0)</f>
        <v>0</v>
      </c>
      <c r="BJ112" s="24" t="s">
        <v>134</v>
      </c>
      <c r="BK112" s="204">
        <f>ROUND(I112*H112,2)</f>
        <v>0</v>
      </c>
      <c r="BL112" s="24" t="s">
        <v>133</v>
      </c>
      <c r="BM112" s="24" t="s">
        <v>144</v>
      </c>
    </row>
    <row r="113" spans="2:65" s="1" customFormat="1" ht="27">
      <c r="B113" s="41"/>
      <c r="C113" s="63"/>
      <c r="D113" s="208" t="s">
        <v>135</v>
      </c>
      <c r="E113" s="63"/>
      <c r="F113" s="209" t="s">
        <v>8492</v>
      </c>
      <c r="G113" s="63"/>
      <c r="H113" s="63"/>
      <c r="I113" s="163"/>
      <c r="J113" s="63"/>
      <c r="K113" s="63"/>
      <c r="L113" s="61"/>
      <c r="M113" s="207"/>
      <c r="N113" s="42"/>
      <c r="O113" s="42"/>
      <c r="P113" s="42"/>
      <c r="Q113" s="42"/>
      <c r="R113" s="42"/>
      <c r="S113" s="42"/>
      <c r="T113" s="78"/>
      <c r="AT113" s="24" t="s">
        <v>135</v>
      </c>
      <c r="AU113" s="24" t="s">
        <v>134</v>
      </c>
    </row>
    <row r="114" spans="2:65" s="1" customFormat="1" ht="162">
      <c r="B114" s="41"/>
      <c r="C114" s="63"/>
      <c r="D114" s="208" t="s">
        <v>299</v>
      </c>
      <c r="E114" s="63"/>
      <c r="F114" s="236" t="s">
        <v>8493</v>
      </c>
      <c r="G114" s="63"/>
      <c r="H114" s="63"/>
      <c r="I114" s="163"/>
      <c r="J114" s="63"/>
      <c r="K114" s="63"/>
      <c r="L114" s="61"/>
      <c r="M114" s="207"/>
      <c r="N114" s="42"/>
      <c r="O114" s="42"/>
      <c r="P114" s="42"/>
      <c r="Q114" s="42"/>
      <c r="R114" s="42"/>
      <c r="S114" s="42"/>
      <c r="T114" s="78"/>
      <c r="AT114" s="24" t="s">
        <v>299</v>
      </c>
      <c r="AU114" s="24" t="s">
        <v>134</v>
      </c>
    </row>
    <row r="115" spans="2:65" s="11" customFormat="1" ht="13.5">
      <c r="B115" s="210"/>
      <c r="C115" s="211"/>
      <c r="D115" s="208" t="s">
        <v>171</v>
      </c>
      <c r="E115" s="212" t="s">
        <v>21</v>
      </c>
      <c r="F115" s="213" t="s">
        <v>8494</v>
      </c>
      <c r="G115" s="211"/>
      <c r="H115" s="214">
        <v>6.5970000000000004</v>
      </c>
      <c r="I115" s="215"/>
      <c r="J115" s="211"/>
      <c r="K115" s="211"/>
      <c r="L115" s="216"/>
      <c r="M115" s="217"/>
      <c r="N115" s="218"/>
      <c r="O115" s="218"/>
      <c r="P115" s="218"/>
      <c r="Q115" s="218"/>
      <c r="R115" s="218"/>
      <c r="S115" s="218"/>
      <c r="T115" s="219"/>
      <c r="AT115" s="220" t="s">
        <v>171</v>
      </c>
      <c r="AU115" s="220" t="s">
        <v>134</v>
      </c>
      <c r="AV115" s="11" t="s">
        <v>134</v>
      </c>
      <c r="AW115" s="11" t="s">
        <v>33</v>
      </c>
      <c r="AX115" s="11" t="s">
        <v>70</v>
      </c>
      <c r="AY115" s="220" t="s">
        <v>126</v>
      </c>
    </row>
    <row r="116" spans="2:65" s="11" customFormat="1" ht="13.5">
      <c r="B116" s="210"/>
      <c r="C116" s="211"/>
      <c r="D116" s="208" t="s">
        <v>171</v>
      </c>
      <c r="E116" s="212" t="s">
        <v>21</v>
      </c>
      <c r="F116" s="213" t="s">
        <v>8495</v>
      </c>
      <c r="G116" s="211"/>
      <c r="H116" s="214">
        <v>10.619</v>
      </c>
      <c r="I116" s="215"/>
      <c r="J116" s="211"/>
      <c r="K116" s="211"/>
      <c r="L116" s="216"/>
      <c r="M116" s="217"/>
      <c r="N116" s="218"/>
      <c r="O116" s="218"/>
      <c r="P116" s="218"/>
      <c r="Q116" s="218"/>
      <c r="R116" s="218"/>
      <c r="S116" s="218"/>
      <c r="T116" s="219"/>
      <c r="AT116" s="220" t="s">
        <v>171</v>
      </c>
      <c r="AU116" s="220" t="s">
        <v>134</v>
      </c>
      <c r="AV116" s="11" t="s">
        <v>134</v>
      </c>
      <c r="AW116" s="11" t="s">
        <v>33</v>
      </c>
      <c r="AX116" s="11" t="s">
        <v>70</v>
      </c>
      <c r="AY116" s="220" t="s">
        <v>126</v>
      </c>
    </row>
    <row r="117" spans="2:65" s="11" customFormat="1" ht="13.5">
      <c r="B117" s="210"/>
      <c r="C117" s="211"/>
      <c r="D117" s="208" t="s">
        <v>171</v>
      </c>
      <c r="E117" s="212" t="s">
        <v>21</v>
      </c>
      <c r="F117" s="213" t="s">
        <v>8496</v>
      </c>
      <c r="G117" s="211"/>
      <c r="H117" s="214">
        <v>7.226</v>
      </c>
      <c r="I117" s="215"/>
      <c r="J117" s="211"/>
      <c r="K117" s="211"/>
      <c r="L117" s="216"/>
      <c r="M117" s="217"/>
      <c r="N117" s="218"/>
      <c r="O117" s="218"/>
      <c r="P117" s="218"/>
      <c r="Q117" s="218"/>
      <c r="R117" s="218"/>
      <c r="S117" s="218"/>
      <c r="T117" s="219"/>
      <c r="AT117" s="220" t="s">
        <v>171</v>
      </c>
      <c r="AU117" s="220" t="s">
        <v>134</v>
      </c>
      <c r="AV117" s="11" t="s">
        <v>134</v>
      </c>
      <c r="AW117" s="11" t="s">
        <v>33</v>
      </c>
      <c r="AX117" s="11" t="s">
        <v>70</v>
      </c>
      <c r="AY117" s="220" t="s">
        <v>126</v>
      </c>
    </row>
    <row r="118" spans="2:65" s="12" customFormat="1" ht="13.5">
      <c r="B118" s="221"/>
      <c r="C118" s="222"/>
      <c r="D118" s="205" t="s">
        <v>171</v>
      </c>
      <c r="E118" s="248" t="s">
        <v>21</v>
      </c>
      <c r="F118" s="249" t="s">
        <v>174</v>
      </c>
      <c r="G118" s="222"/>
      <c r="H118" s="250">
        <v>24.442</v>
      </c>
      <c r="I118" s="226"/>
      <c r="J118" s="222"/>
      <c r="K118" s="222"/>
      <c r="L118" s="227"/>
      <c r="M118" s="228"/>
      <c r="N118" s="229"/>
      <c r="O118" s="229"/>
      <c r="P118" s="229"/>
      <c r="Q118" s="229"/>
      <c r="R118" s="229"/>
      <c r="S118" s="229"/>
      <c r="T118" s="230"/>
      <c r="AT118" s="231" t="s">
        <v>171</v>
      </c>
      <c r="AU118" s="231" t="s">
        <v>134</v>
      </c>
      <c r="AV118" s="12" t="s">
        <v>133</v>
      </c>
      <c r="AW118" s="12" t="s">
        <v>33</v>
      </c>
      <c r="AX118" s="12" t="s">
        <v>78</v>
      </c>
      <c r="AY118" s="231" t="s">
        <v>126</v>
      </c>
    </row>
    <row r="119" spans="2:65" s="1" customFormat="1" ht="22.5" customHeight="1">
      <c r="B119" s="41"/>
      <c r="C119" s="193" t="s">
        <v>145</v>
      </c>
      <c r="D119" s="193" t="s">
        <v>129</v>
      </c>
      <c r="E119" s="194" t="s">
        <v>8497</v>
      </c>
      <c r="F119" s="195" t="s">
        <v>8498</v>
      </c>
      <c r="G119" s="196" t="s">
        <v>308</v>
      </c>
      <c r="H119" s="197">
        <v>1029.5999999999999</v>
      </c>
      <c r="I119" s="198"/>
      <c r="J119" s="199">
        <f>ROUND(I119*H119,2)</f>
        <v>0</v>
      </c>
      <c r="K119" s="195" t="s">
        <v>160</v>
      </c>
      <c r="L119" s="61"/>
      <c r="M119" s="200" t="s">
        <v>21</v>
      </c>
      <c r="N119" s="201" t="s">
        <v>42</v>
      </c>
      <c r="O119" s="42"/>
      <c r="P119" s="202">
        <f>O119*H119</f>
        <v>0</v>
      </c>
      <c r="Q119" s="202">
        <v>0</v>
      </c>
      <c r="R119" s="202">
        <f>Q119*H119</f>
        <v>0</v>
      </c>
      <c r="S119" s="202">
        <v>0</v>
      </c>
      <c r="T119" s="203">
        <f>S119*H119</f>
        <v>0</v>
      </c>
      <c r="AR119" s="24" t="s">
        <v>133</v>
      </c>
      <c r="AT119" s="24" t="s">
        <v>129</v>
      </c>
      <c r="AU119" s="24" t="s">
        <v>134</v>
      </c>
      <c r="AY119" s="24" t="s">
        <v>126</v>
      </c>
      <c r="BE119" s="204">
        <f>IF(N119="základní",J119,0)</f>
        <v>0</v>
      </c>
      <c r="BF119" s="204">
        <f>IF(N119="snížená",J119,0)</f>
        <v>0</v>
      </c>
      <c r="BG119" s="204">
        <f>IF(N119="zákl. přenesená",J119,0)</f>
        <v>0</v>
      </c>
      <c r="BH119" s="204">
        <f>IF(N119="sníž. přenesená",J119,0)</f>
        <v>0</v>
      </c>
      <c r="BI119" s="204">
        <f>IF(N119="nulová",J119,0)</f>
        <v>0</v>
      </c>
      <c r="BJ119" s="24" t="s">
        <v>134</v>
      </c>
      <c r="BK119" s="204">
        <f>ROUND(I119*H119,2)</f>
        <v>0</v>
      </c>
      <c r="BL119" s="24" t="s">
        <v>133</v>
      </c>
      <c r="BM119" s="24" t="s">
        <v>148</v>
      </c>
    </row>
    <row r="120" spans="2:65" s="1" customFormat="1" ht="27">
      <c r="B120" s="41"/>
      <c r="C120" s="63"/>
      <c r="D120" s="208" t="s">
        <v>135</v>
      </c>
      <c r="E120" s="63"/>
      <c r="F120" s="209" t="s">
        <v>8499</v>
      </c>
      <c r="G120" s="63"/>
      <c r="H120" s="63"/>
      <c r="I120" s="163"/>
      <c r="J120" s="63"/>
      <c r="K120" s="63"/>
      <c r="L120" s="61"/>
      <c r="M120" s="207"/>
      <c r="N120" s="42"/>
      <c r="O120" s="42"/>
      <c r="P120" s="42"/>
      <c r="Q120" s="42"/>
      <c r="R120" s="42"/>
      <c r="S120" s="42"/>
      <c r="T120" s="78"/>
      <c r="AT120" s="24" t="s">
        <v>135</v>
      </c>
      <c r="AU120" s="24" t="s">
        <v>134</v>
      </c>
    </row>
    <row r="121" spans="2:65" s="1" customFormat="1" ht="175.5">
      <c r="B121" s="41"/>
      <c r="C121" s="63"/>
      <c r="D121" s="208" t="s">
        <v>299</v>
      </c>
      <c r="E121" s="63"/>
      <c r="F121" s="236" t="s">
        <v>8500</v>
      </c>
      <c r="G121" s="63"/>
      <c r="H121" s="63"/>
      <c r="I121" s="163"/>
      <c r="J121" s="63"/>
      <c r="K121" s="63"/>
      <c r="L121" s="61"/>
      <c r="M121" s="207"/>
      <c r="N121" s="42"/>
      <c r="O121" s="42"/>
      <c r="P121" s="42"/>
      <c r="Q121" s="42"/>
      <c r="R121" s="42"/>
      <c r="S121" s="42"/>
      <c r="T121" s="78"/>
      <c r="AT121" s="24" t="s">
        <v>299</v>
      </c>
      <c r="AU121" s="24" t="s">
        <v>134</v>
      </c>
    </row>
    <row r="122" spans="2:65" s="11" customFormat="1" ht="13.5">
      <c r="B122" s="210"/>
      <c r="C122" s="211"/>
      <c r="D122" s="208" t="s">
        <v>171</v>
      </c>
      <c r="E122" s="212" t="s">
        <v>21</v>
      </c>
      <c r="F122" s="213" t="s">
        <v>8501</v>
      </c>
      <c r="G122" s="211"/>
      <c r="H122" s="214">
        <v>514.79999999999995</v>
      </c>
      <c r="I122" s="215"/>
      <c r="J122" s="211"/>
      <c r="K122" s="211"/>
      <c r="L122" s="216"/>
      <c r="M122" s="217"/>
      <c r="N122" s="218"/>
      <c r="O122" s="218"/>
      <c r="P122" s="218"/>
      <c r="Q122" s="218"/>
      <c r="R122" s="218"/>
      <c r="S122" s="218"/>
      <c r="T122" s="219"/>
      <c r="AT122" s="220" t="s">
        <v>171</v>
      </c>
      <c r="AU122" s="220" t="s">
        <v>134</v>
      </c>
      <c r="AV122" s="11" t="s">
        <v>134</v>
      </c>
      <c r="AW122" s="11" t="s">
        <v>33</v>
      </c>
      <c r="AX122" s="11" t="s">
        <v>70</v>
      </c>
      <c r="AY122" s="220" t="s">
        <v>126</v>
      </c>
    </row>
    <row r="123" spans="2:65" s="12" customFormat="1" ht="13.5">
      <c r="B123" s="221"/>
      <c r="C123" s="222"/>
      <c r="D123" s="208" t="s">
        <v>171</v>
      </c>
      <c r="E123" s="223" t="s">
        <v>21</v>
      </c>
      <c r="F123" s="224" t="s">
        <v>174</v>
      </c>
      <c r="G123" s="222"/>
      <c r="H123" s="225">
        <v>514.79999999999995</v>
      </c>
      <c r="I123" s="226"/>
      <c r="J123" s="222"/>
      <c r="K123" s="222"/>
      <c r="L123" s="227"/>
      <c r="M123" s="228"/>
      <c r="N123" s="229"/>
      <c r="O123" s="229"/>
      <c r="P123" s="229"/>
      <c r="Q123" s="229"/>
      <c r="R123" s="229"/>
      <c r="S123" s="229"/>
      <c r="T123" s="230"/>
      <c r="AT123" s="231" t="s">
        <v>171</v>
      </c>
      <c r="AU123" s="231" t="s">
        <v>134</v>
      </c>
      <c r="AV123" s="12" t="s">
        <v>133</v>
      </c>
      <c r="AW123" s="12" t="s">
        <v>33</v>
      </c>
      <c r="AX123" s="12" t="s">
        <v>70</v>
      </c>
      <c r="AY123" s="231" t="s">
        <v>126</v>
      </c>
    </row>
    <row r="124" spans="2:65" s="11" customFormat="1" ht="13.5">
      <c r="B124" s="210"/>
      <c r="C124" s="211"/>
      <c r="D124" s="208" t="s">
        <v>171</v>
      </c>
      <c r="E124" s="212" t="s">
        <v>21</v>
      </c>
      <c r="F124" s="213" t="s">
        <v>8502</v>
      </c>
      <c r="G124" s="211"/>
      <c r="H124" s="214">
        <v>1029.5999999999999</v>
      </c>
      <c r="I124" s="215"/>
      <c r="J124" s="211"/>
      <c r="K124" s="211"/>
      <c r="L124" s="216"/>
      <c r="M124" s="217"/>
      <c r="N124" s="218"/>
      <c r="O124" s="218"/>
      <c r="P124" s="218"/>
      <c r="Q124" s="218"/>
      <c r="R124" s="218"/>
      <c r="S124" s="218"/>
      <c r="T124" s="219"/>
      <c r="AT124" s="220" t="s">
        <v>171</v>
      </c>
      <c r="AU124" s="220" t="s">
        <v>134</v>
      </c>
      <c r="AV124" s="11" t="s">
        <v>134</v>
      </c>
      <c r="AW124" s="11" t="s">
        <v>33</v>
      </c>
      <c r="AX124" s="11" t="s">
        <v>70</v>
      </c>
      <c r="AY124" s="220" t="s">
        <v>126</v>
      </c>
    </row>
    <row r="125" spans="2:65" s="12" customFormat="1" ht="13.5">
      <c r="B125" s="221"/>
      <c r="C125" s="222"/>
      <c r="D125" s="205" t="s">
        <v>171</v>
      </c>
      <c r="E125" s="248" t="s">
        <v>21</v>
      </c>
      <c r="F125" s="249" t="s">
        <v>174</v>
      </c>
      <c r="G125" s="222"/>
      <c r="H125" s="250">
        <v>1029.5999999999999</v>
      </c>
      <c r="I125" s="226"/>
      <c r="J125" s="222"/>
      <c r="K125" s="222"/>
      <c r="L125" s="227"/>
      <c r="M125" s="228"/>
      <c r="N125" s="229"/>
      <c r="O125" s="229"/>
      <c r="P125" s="229"/>
      <c r="Q125" s="229"/>
      <c r="R125" s="229"/>
      <c r="S125" s="229"/>
      <c r="T125" s="230"/>
      <c r="AT125" s="231" t="s">
        <v>171</v>
      </c>
      <c r="AU125" s="231" t="s">
        <v>134</v>
      </c>
      <c r="AV125" s="12" t="s">
        <v>133</v>
      </c>
      <c r="AW125" s="12" t="s">
        <v>33</v>
      </c>
      <c r="AX125" s="12" t="s">
        <v>78</v>
      </c>
      <c r="AY125" s="231" t="s">
        <v>126</v>
      </c>
    </row>
    <row r="126" spans="2:65" s="1" customFormat="1" ht="22.5" customHeight="1">
      <c r="B126" s="41"/>
      <c r="C126" s="193" t="s">
        <v>141</v>
      </c>
      <c r="D126" s="193" t="s">
        <v>129</v>
      </c>
      <c r="E126" s="194" t="s">
        <v>8503</v>
      </c>
      <c r="F126" s="195" t="s">
        <v>8504</v>
      </c>
      <c r="G126" s="196" t="s">
        <v>308</v>
      </c>
      <c r="H126" s="197">
        <v>798.97</v>
      </c>
      <c r="I126" s="198"/>
      <c r="J126" s="199">
        <f>ROUND(I126*H126,2)</f>
        <v>0</v>
      </c>
      <c r="K126" s="195" t="s">
        <v>160</v>
      </c>
      <c r="L126" s="61"/>
      <c r="M126" s="200" t="s">
        <v>21</v>
      </c>
      <c r="N126" s="201" t="s">
        <v>42</v>
      </c>
      <c r="O126" s="42"/>
      <c r="P126" s="202">
        <f>O126*H126</f>
        <v>0</v>
      </c>
      <c r="Q126" s="202">
        <v>0</v>
      </c>
      <c r="R126" s="202">
        <f>Q126*H126</f>
        <v>0</v>
      </c>
      <c r="S126" s="202">
        <v>0</v>
      </c>
      <c r="T126" s="203">
        <f>S126*H126</f>
        <v>0</v>
      </c>
      <c r="AR126" s="24" t="s">
        <v>133</v>
      </c>
      <c r="AT126" s="24" t="s">
        <v>129</v>
      </c>
      <c r="AU126" s="24" t="s">
        <v>134</v>
      </c>
      <c r="AY126" s="24" t="s">
        <v>126</v>
      </c>
      <c r="BE126" s="204">
        <f>IF(N126="základní",J126,0)</f>
        <v>0</v>
      </c>
      <c r="BF126" s="204">
        <f>IF(N126="snížená",J126,0)</f>
        <v>0</v>
      </c>
      <c r="BG126" s="204">
        <f>IF(N126="zákl. přenesená",J126,0)</f>
        <v>0</v>
      </c>
      <c r="BH126" s="204">
        <f>IF(N126="sníž. přenesená",J126,0)</f>
        <v>0</v>
      </c>
      <c r="BI126" s="204">
        <f>IF(N126="nulová",J126,0)</f>
        <v>0</v>
      </c>
      <c r="BJ126" s="24" t="s">
        <v>134</v>
      </c>
      <c r="BK126" s="204">
        <f>ROUND(I126*H126,2)</f>
        <v>0</v>
      </c>
      <c r="BL126" s="24" t="s">
        <v>133</v>
      </c>
      <c r="BM126" s="24" t="s">
        <v>151</v>
      </c>
    </row>
    <row r="127" spans="2:65" s="1" customFormat="1" ht="27">
      <c r="B127" s="41"/>
      <c r="C127" s="63"/>
      <c r="D127" s="208" t="s">
        <v>135</v>
      </c>
      <c r="E127" s="63"/>
      <c r="F127" s="209" t="s">
        <v>8505</v>
      </c>
      <c r="G127" s="63"/>
      <c r="H127" s="63"/>
      <c r="I127" s="163"/>
      <c r="J127" s="63"/>
      <c r="K127" s="63"/>
      <c r="L127" s="61"/>
      <c r="M127" s="207"/>
      <c r="N127" s="42"/>
      <c r="O127" s="42"/>
      <c r="P127" s="42"/>
      <c r="Q127" s="42"/>
      <c r="R127" s="42"/>
      <c r="S127" s="42"/>
      <c r="T127" s="78"/>
      <c r="AT127" s="24" t="s">
        <v>135</v>
      </c>
      <c r="AU127" s="24" t="s">
        <v>134</v>
      </c>
    </row>
    <row r="128" spans="2:65" s="1" customFormat="1" ht="108">
      <c r="B128" s="41"/>
      <c r="C128" s="63"/>
      <c r="D128" s="205" t="s">
        <v>299</v>
      </c>
      <c r="E128" s="63"/>
      <c r="F128" s="235" t="s">
        <v>8506</v>
      </c>
      <c r="G128" s="63"/>
      <c r="H128" s="63"/>
      <c r="I128" s="163"/>
      <c r="J128" s="63"/>
      <c r="K128" s="63"/>
      <c r="L128" s="61"/>
      <c r="M128" s="207"/>
      <c r="N128" s="42"/>
      <c r="O128" s="42"/>
      <c r="P128" s="42"/>
      <c r="Q128" s="42"/>
      <c r="R128" s="42"/>
      <c r="S128" s="42"/>
      <c r="T128" s="78"/>
      <c r="AT128" s="24" t="s">
        <v>299</v>
      </c>
      <c r="AU128" s="24" t="s">
        <v>134</v>
      </c>
    </row>
    <row r="129" spans="2:65" s="1" customFormat="1" ht="22.5" customHeight="1">
      <c r="B129" s="41"/>
      <c r="C129" s="193" t="s">
        <v>152</v>
      </c>
      <c r="D129" s="193" t="s">
        <v>129</v>
      </c>
      <c r="E129" s="194" t="s">
        <v>8507</v>
      </c>
      <c r="F129" s="195" t="s">
        <v>8508</v>
      </c>
      <c r="G129" s="196" t="s">
        <v>308</v>
      </c>
      <c r="H129" s="197">
        <v>798.97</v>
      </c>
      <c r="I129" s="198"/>
      <c r="J129" s="199">
        <f>ROUND(I129*H129,2)</f>
        <v>0</v>
      </c>
      <c r="K129" s="195" t="s">
        <v>160</v>
      </c>
      <c r="L129" s="61"/>
      <c r="M129" s="200" t="s">
        <v>21</v>
      </c>
      <c r="N129" s="201" t="s">
        <v>42</v>
      </c>
      <c r="O129" s="42"/>
      <c r="P129" s="202">
        <f>O129*H129</f>
        <v>0</v>
      </c>
      <c r="Q129" s="202">
        <v>0</v>
      </c>
      <c r="R129" s="202">
        <f>Q129*H129</f>
        <v>0</v>
      </c>
      <c r="S129" s="202">
        <v>0</v>
      </c>
      <c r="T129" s="203">
        <f>S129*H129</f>
        <v>0</v>
      </c>
      <c r="AR129" s="24" t="s">
        <v>133</v>
      </c>
      <c r="AT129" s="24" t="s">
        <v>129</v>
      </c>
      <c r="AU129" s="24" t="s">
        <v>134</v>
      </c>
      <c r="AY129" s="24" t="s">
        <v>126</v>
      </c>
      <c r="BE129" s="204">
        <f>IF(N129="základní",J129,0)</f>
        <v>0</v>
      </c>
      <c r="BF129" s="204">
        <f>IF(N129="snížená",J129,0)</f>
        <v>0</v>
      </c>
      <c r="BG129" s="204">
        <f>IF(N129="zákl. přenesená",J129,0)</f>
        <v>0</v>
      </c>
      <c r="BH129" s="204">
        <f>IF(N129="sníž. přenesená",J129,0)</f>
        <v>0</v>
      </c>
      <c r="BI129" s="204">
        <f>IF(N129="nulová",J129,0)</f>
        <v>0</v>
      </c>
      <c r="BJ129" s="24" t="s">
        <v>134</v>
      </c>
      <c r="BK129" s="204">
        <f>ROUND(I129*H129,2)</f>
        <v>0</v>
      </c>
      <c r="BL129" s="24" t="s">
        <v>133</v>
      </c>
      <c r="BM129" s="24" t="s">
        <v>155</v>
      </c>
    </row>
    <row r="130" spans="2:65" s="1" customFormat="1" ht="27">
      <c r="B130" s="41"/>
      <c r="C130" s="63"/>
      <c r="D130" s="208" t="s">
        <v>135</v>
      </c>
      <c r="E130" s="63"/>
      <c r="F130" s="209" t="s">
        <v>8509</v>
      </c>
      <c r="G130" s="63"/>
      <c r="H130" s="63"/>
      <c r="I130" s="163"/>
      <c r="J130" s="63"/>
      <c r="K130" s="63"/>
      <c r="L130" s="61"/>
      <c r="M130" s="207"/>
      <c r="N130" s="42"/>
      <c r="O130" s="42"/>
      <c r="P130" s="42"/>
      <c r="Q130" s="42"/>
      <c r="R130" s="42"/>
      <c r="S130" s="42"/>
      <c r="T130" s="78"/>
      <c r="AT130" s="24" t="s">
        <v>135</v>
      </c>
      <c r="AU130" s="24" t="s">
        <v>134</v>
      </c>
    </row>
    <row r="131" spans="2:65" s="1" customFormat="1" ht="108">
      <c r="B131" s="41"/>
      <c r="C131" s="63"/>
      <c r="D131" s="205" t="s">
        <v>299</v>
      </c>
      <c r="E131" s="63"/>
      <c r="F131" s="235" t="s">
        <v>8506</v>
      </c>
      <c r="G131" s="63"/>
      <c r="H131" s="63"/>
      <c r="I131" s="163"/>
      <c r="J131" s="63"/>
      <c r="K131" s="63"/>
      <c r="L131" s="61"/>
      <c r="M131" s="207"/>
      <c r="N131" s="42"/>
      <c r="O131" s="42"/>
      <c r="P131" s="42"/>
      <c r="Q131" s="42"/>
      <c r="R131" s="42"/>
      <c r="S131" s="42"/>
      <c r="T131" s="78"/>
      <c r="AT131" s="24" t="s">
        <v>299</v>
      </c>
      <c r="AU131" s="24" t="s">
        <v>134</v>
      </c>
    </row>
    <row r="132" spans="2:65" s="1" customFormat="1" ht="22.5" customHeight="1">
      <c r="B132" s="41"/>
      <c r="C132" s="193" t="s">
        <v>144</v>
      </c>
      <c r="D132" s="193" t="s">
        <v>129</v>
      </c>
      <c r="E132" s="194" t="s">
        <v>8510</v>
      </c>
      <c r="F132" s="195" t="s">
        <v>8511</v>
      </c>
      <c r="G132" s="196" t="s">
        <v>308</v>
      </c>
      <c r="H132" s="197">
        <v>5.069</v>
      </c>
      <c r="I132" s="198"/>
      <c r="J132" s="199">
        <f>ROUND(I132*H132,2)</f>
        <v>0</v>
      </c>
      <c r="K132" s="195" t="s">
        <v>160</v>
      </c>
      <c r="L132" s="61"/>
      <c r="M132" s="200" t="s">
        <v>21</v>
      </c>
      <c r="N132" s="201" t="s">
        <v>42</v>
      </c>
      <c r="O132" s="42"/>
      <c r="P132" s="202">
        <f>O132*H132</f>
        <v>0</v>
      </c>
      <c r="Q132" s="202">
        <v>0</v>
      </c>
      <c r="R132" s="202">
        <f>Q132*H132</f>
        <v>0</v>
      </c>
      <c r="S132" s="202">
        <v>0</v>
      </c>
      <c r="T132" s="203">
        <f>S132*H132</f>
        <v>0</v>
      </c>
      <c r="AR132" s="24" t="s">
        <v>133</v>
      </c>
      <c r="AT132" s="24" t="s">
        <v>129</v>
      </c>
      <c r="AU132" s="24" t="s">
        <v>134</v>
      </c>
      <c r="AY132" s="24" t="s">
        <v>126</v>
      </c>
      <c r="BE132" s="204">
        <f>IF(N132="základní",J132,0)</f>
        <v>0</v>
      </c>
      <c r="BF132" s="204">
        <f>IF(N132="snížená",J132,0)</f>
        <v>0</v>
      </c>
      <c r="BG132" s="204">
        <f>IF(N132="zákl. přenesená",J132,0)</f>
        <v>0</v>
      </c>
      <c r="BH132" s="204">
        <f>IF(N132="sníž. přenesená",J132,0)</f>
        <v>0</v>
      </c>
      <c r="BI132" s="204">
        <f>IF(N132="nulová",J132,0)</f>
        <v>0</v>
      </c>
      <c r="BJ132" s="24" t="s">
        <v>134</v>
      </c>
      <c r="BK132" s="204">
        <f>ROUND(I132*H132,2)</f>
        <v>0</v>
      </c>
      <c r="BL132" s="24" t="s">
        <v>133</v>
      </c>
      <c r="BM132" s="24" t="s">
        <v>161</v>
      </c>
    </row>
    <row r="133" spans="2:65" s="1" customFormat="1" ht="27">
      <c r="B133" s="41"/>
      <c r="C133" s="63"/>
      <c r="D133" s="208" t="s">
        <v>135</v>
      </c>
      <c r="E133" s="63"/>
      <c r="F133" s="209" t="s">
        <v>8512</v>
      </c>
      <c r="G133" s="63"/>
      <c r="H133" s="63"/>
      <c r="I133" s="163"/>
      <c r="J133" s="63"/>
      <c r="K133" s="63"/>
      <c r="L133" s="61"/>
      <c r="M133" s="207"/>
      <c r="N133" s="42"/>
      <c r="O133" s="42"/>
      <c r="P133" s="42"/>
      <c r="Q133" s="42"/>
      <c r="R133" s="42"/>
      <c r="S133" s="42"/>
      <c r="T133" s="78"/>
      <c r="AT133" s="24" t="s">
        <v>135</v>
      </c>
      <c r="AU133" s="24" t="s">
        <v>134</v>
      </c>
    </row>
    <row r="134" spans="2:65" s="1" customFormat="1" ht="175.5">
      <c r="B134" s="41"/>
      <c r="C134" s="63"/>
      <c r="D134" s="208" t="s">
        <v>299</v>
      </c>
      <c r="E134" s="63"/>
      <c r="F134" s="236" t="s">
        <v>310</v>
      </c>
      <c r="G134" s="63"/>
      <c r="H134" s="63"/>
      <c r="I134" s="163"/>
      <c r="J134" s="63"/>
      <c r="K134" s="63"/>
      <c r="L134" s="61"/>
      <c r="M134" s="207"/>
      <c r="N134" s="42"/>
      <c r="O134" s="42"/>
      <c r="P134" s="42"/>
      <c r="Q134" s="42"/>
      <c r="R134" s="42"/>
      <c r="S134" s="42"/>
      <c r="T134" s="78"/>
      <c r="AT134" s="24" t="s">
        <v>299</v>
      </c>
      <c r="AU134" s="24" t="s">
        <v>134</v>
      </c>
    </row>
    <row r="135" spans="2:65" s="13" customFormat="1" ht="13.5">
      <c r="B135" s="237"/>
      <c r="C135" s="238"/>
      <c r="D135" s="208" t="s">
        <v>171</v>
      </c>
      <c r="E135" s="239" t="s">
        <v>21</v>
      </c>
      <c r="F135" s="240" t="s">
        <v>8513</v>
      </c>
      <c r="G135" s="238"/>
      <c r="H135" s="241" t="s">
        <v>21</v>
      </c>
      <c r="I135" s="242"/>
      <c r="J135" s="238"/>
      <c r="K135" s="238"/>
      <c r="L135" s="243"/>
      <c r="M135" s="244"/>
      <c r="N135" s="245"/>
      <c r="O135" s="245"/>
      <c r="P135" s="245"/>
      <c r="Q135" s="245"/>
      <c r="R135" s="245"/>
      <c r="S135" s="245"/>
      <c r="T135" s="246"/>
      <c r="AT135" s="247" t="s">
        <v>171</v>
      </c>
      <c r="AU135" s="247" t="s">
        <v>134</v>
      </c>
      <c r="AV135" s="13" t="s">
        <v>78</v>
      </c>
      <c r="AW135" s="13" t="s">
        <v>33</v>
      </c>
      <c r="AX135" s="13" t="s">
        <v>70</v>
      </c>
      <c r="AY135" s="247" t="s">
        <v>126</v>
      </c>
    </row>
    <row r="136" spans="2:65" s="11" customFormat="1" ht="13.5">
      <c r="B136" s="210"/>
      <c r="C136" s="211"/>
      <c r="D136" s="208" t="s">
        <v>171</v>
      </c>
      <c r="E136" s="212" t="s">
        <v>21</v>
      </c>
      <c r="F136" s="213" t="s">
        <v>8514</v>
      </c>
      <c r="G136" s="211"/>
      <c r="H136" s="214">
        <v>5.069</v>
      </c>
      <c r="I136" s="215"/>
      <c r="J136" s="211"/>
      <c r="K136" s="211"/>
      <c r="L136" s="216"/>
      <c r="M136" s="217"/>
      <c r="N136" s="218"/>
      <c r="O136" s="218"/>
      <c r="P136" s="218"/>
      <c r="Q136" s="218"/>
      <c r="R136" s="218"/>
      <c r="S136" s="218"/>
      <c r="T136" s="219"/>
      <c r="AT136" s="220" t="s">
        <v>171</v>
      </c>
      <c r="AU136" s="220" t="s">
        <v>134</v>
      </c>
      <c r="AV136" s="11" t="s">
        <v>134</v>
      </c>
      <c r="AW136" s="11" t="s">
        <v>33</v>
      </c>
      <c r="AX136" s="11" t="s">
        <v>70</v>
      </c>
      <c r="AY136" s="220" t="s">
        <v>126</v>
      </c>
    </row>
    <row r="137" spans="2:65" s="12" customFormat="1" ht="13.5">
      <c r="B137" s="221"/>
      <c r="C137" s="222"/>
      <c r="D137" s="205" t="s">
        <v>171</v>
      </c>
      <c r="E137" s="248" t="s">
        <v>21</v>
      </c>
      <c r="F137" s="249" t="s">
        <v>174</v>
      </c>
      <c r="G137" s="222"/>
      <c r="H137" s="250">
        <v>5.069</v>
      </c>
      <c r="I137" s="226"/>
      <c r="J137" s="222"/>
      <c r="K137" s="222"/>
      <c r="L137" s="227"/>
      <c r="M137" s="228"/>
      <c r="N137" s="229"/>
      <c r="O137" s="229"/>
      <c r="P137" s="229"/>
      <c r="Q137" s="229"/>
      <c r="R137" s="229"/>
      <c r="S137" s="229"/>
      <c r="T137" s="230"/>
      <c r="AT137" s="231" t="s">
        <v>171</v>
      </c>
      <c r="AU137" s="231" t="s">
        <v>134</v>
      </c>
      <c r="AV137" s="12" t="s">
        <v>133</v>
      </c>
      <c r="AW137" s="12" t="s">
        <v>33</v>
      </c>
      <c r="AX137" s="12" t="s">
        <v>78</v>
      </c>
      <c r="AY137" s="231" t="s">
        <v>126</v>
      </c>
    </row>
    <row r="138" spans="2:65" s="1" customFormat="1" ht="22.5" customHeight="1">
      <c r="B138" s="41"/>
      <c r="C138" s="193" t="s">
        <v>163</v>
      </c>
      <c r="D138" s="193" t="s">
        <v>129</v>
      </c>
      <c r="E138" s="194" t="s">
        <v>317</v>
      </c>
      <c r="F138" s="195" t="s">
        <v>318</v>
      </c>
      <c r="G138" s="196" t="s">
        <v>308</v>
      </c>
      <c r="H138" s="197">
        <v>5.069</v>
      </c>
      <c r="I138" s="198"/>
      <c r="J138" s="199">
        <f>ROUND(I138*H138,2)</f>
        <v>0</v>
      </c>
      <c r="K138" s="195" t="s">
        <v>160</v>
      </c>
      <c r="L138" s="61"/>
      <c r="M138" s="200" t="s">
        <v>21</v>
      </c>
      <c r="N138" s="201" t="s">
        <v>42</v>
      </c>
      <c r="O138" s="42"/>
      <c r="P138" s="202">
        <f>O138*H138</f>
        <v>0</v>
      </c>
      <c r="Q138" s="202">
        <v>0</v>
      </c>
      <c r="R138" s="202">
        <f>Q138*H138</f>
        <v>0</v>
      </c>
      <c r="S138" s="202">
        <v>0</v>
      </c>
      <c r="T138" s="203">
        <f>S138*H138</f>
        <v>0</v>
      </c>
      <c r="AR138" s="24" t="s">
        <v>133</v>
      </c>
      <c r="AT138" s="24" t="s">
        <v>129</v>
      </c>
      <c r="AU138" s="24" t="s">
        <v>134</v>
      </c>
      <c r="AY138" s="24" t="s">
        <v>126</v>
      </c>
      <c r="BE138" s="204">
        <f>IF(N138="základní",J138,0)</f>
        <v>0</v>
      </c>
      <c r="BF138" s="204">
        <f>IF(N138="snížená",J138,0)</f>
        <v>0</v>
      </c>
      <c r="BG138" s="204">
        <f>IF(N138="zákl. přenesená",J138,0)</f>
        <v>0</v>
      </c>
      <c r="BH138" s="204">
        <f>IF(N138="sníž. přenesená",J138,0)</f>
        <v>0</v>
      </c>
      <c r="BI138" s="204">
        <f>IF(N138="nulová",J138,0)</f>
        <v>0</v>
      </c>
      <c r="BJ138" s="24" t="s">
        <v>134</v>
      </c>
      <c r="BK138" s="204">
        <f>ROUND(I138*H138,2)</f>
        <v>0</v>
      </c>
      <c r="BL138" s="24" t="s">
        <v>133</v>
      </c>
      <c r="BM138" s="24" t="s">
        <v>166</v>
      </c>
    </row>
    <row r="139" spans="2:65" s="1" customFormat="1" ht="27">
      <c r="B139" s="41"/>
      <c r="C139" s="63"/>
      <c r="D139" s="208" t="s">
        <v>135</v>
      </c>
      <c r="E139" s="63"/>
      <c r="F139" s="209" t="s">
        <v>319</v>
      </c>
      <c r="G139" s="63"/>
      <c r="H139" s="63"/>
      <c r="I139" s="163"/>
      <c r="J139" s="63"/>
      <c r="K139" s="63"/>
      <c r="L139" s="61"/>
      <c r="M139" s="207"/>
      <c r="N139" s="42"/>
      <c r="O139" s="42"/>
      <c r="P139" s="42"/>
      <c r="Q139" s="42"/>
      <c r="R139" s="42"/>
      <c r="S139" s="42"/>
      <c r="T139" s="78"/>
      <c r="AT139" s="24" t="s">
        <v>135</v>
      </c>
      <c r="AU139" s="24" t="s">
        <v>134</v>
      </c>
    </row>
    <row r="140" spans="2:65" s="1" customFormat="1" ht="175.5">
      <c r="B140" s="41"/>
      <c r="C140" s="63"/>
      <c r="D140" s="205" t="s">
        <v>299</v>
      </c>
      <c r="E140" s="63"/>
      <c r="F140" s="235" t="s">
        <v>310</v>
      </c>
      <c r="G140" s="63"/>
      <c r="H140" s="63"/>
      <c r="I140" s="163"/>
      <c r="J140" s="63"/>
      <c r="K140" s="63"/>
      <c r="L140" s="61"/>
      <c r="M140" s="207"/>
      <c r="N140" s="42"/>
      <c r="O140" s="42"/>
      <c r="P140" s="42"/>
      <c r="Q140" s="42"/>
      <c r="R140" s="42"/>
      <c r="S140" s="42"/>
      <c r="T140" s="78"/>
      <c r="AT140" s="24" t="s">
        <v>299</v>
      </c>
      <c r="AU140" s="24" t="s">
        <v>134</v>
      </c>
    </row>
    <row r="141" spans="2:65" s="1" customFormat="1" ht="22.5" customHeight="1">
      <c r="B141" s="41"/>
      <c r="C141" s="193" t="s">
        <v>148</v>
      </c>
      <c r="D141" s="193" t="s">
        <v>129</v>
      </c>
      <c r="E141" s="194" t="s">
        <v>320</v>
      </c>
      <c r="F141" s="195" t="s">
        <v>321</v>
      </c>
      <c r="G141" s="196" t="s">
        <v>308</v>
      </c>
      <c r="H141" s="197">
        <v>71.61</v>
      </c>
      <c r="I141" s="198"/>
      <c r="J141" s="199">
        <f>ROUND(I141*H141,2)</f>
        <v>0</v>
      </c>
      <c r="K141" s="195" t="s">
        <v>160</v>
      </c>
      <c r="L141" s="61"/>
      <c r="M141" s="200" t="s">
        <v>21</v>
      </c>
      <c r="N141" s="201" t="s">
        <v>42</v>
      </c>
      <c r="O141" s="42"/>
      <c r="P141" s="202">
        <f>O141*H141</f>
        <v>0</v>
      </c>
      <c r="Q141" s="202">
        <v>0</v>
      </c>
      <c r="R141" s="202">
        <f>Q141*H141</f>
        <v>0</v>
      </c>
      <c r="S141" s="202">
        <v>0</v>
      </c>
      <c r="T141" s="203">
        <f>S141*H141</f>
        <v>0</v>
      </c>
      <c r="AR141" s="24" t="s">
        <v>133</v>
      </c>
      <c r="AT141" s="24" t="s">
        <v>129</v>
      </c>
      <c r="AU141" s="24" t="s">
        <v>134</v>
      </c>
      <c r="AY141" s="24" t="s">
        <v>126</v>
      </c>
      <c r="BE141" s="204">
        <f>IF(N141="základní",J141,0)</f>
        <v>0</v>
      </c>
      <c r="BF141" s="204">
        <f>IF(N141="snížená",J141,0)</f>
        <v>0</v>
      </c>
      <c r="BG141" s="204">
        <f>IF(N141="zákl. přenesená",J141,0)</f>
        <v>0</v>
      </c>
      <c r="BH141" s="204">
        <f>IF(N141="sníž. přenesená",J141,0)</f>
        <v>0</v>
      </c>
      <c r="BI141" s="204">
        <f>IF(N141="nulová",J141,0)</f>
        <v>0</v>
      </c>
      <c r="BJ141" s="24" t="s">
        <v>134</v>
      </c>
      <c r="BK141" s="204">
        <f>ROUND(I141*H141,2)</f>
        <v>0</v>
      </c>
      <c r="BL141" s="24" t="s">
        <v>133</v>
      </c>
      <c r="BM141" s="24" t="s">
        <v>170</v>
      </c>
    </row>
    <row r="142" spans="2:65" s="1" customFormat="1" ht="27">
      <c r="B142" s="41"/>
      <c r="C142" s="63"/>
      <c r="D142" s="208" t="s">
        <v>135</v>
      </c>
      <c r="E142" s="63"/>
      <c r="F142" s="209" t="s">
        <v>322</v>
      </c>
      <c r="G142" s="63"/>
      <c r="H142" s="63"/>
      <c r="I142" s="163"/>
      <c r="J142" s="63"/>
      <c r="K142" s="63"/>
      <c r="L142" s="61"/>
      <c r="M142" s="207"/>
      <c r="N142" s="42"/>
      <c r="O142" s="42"/>
      <c r="P142" s="42"/>
      <c r="Q142" s="42"/>
      <c r="R142" s="42"/>
      <c r="S142" s="42"/>
      <c r="T142" s="78"/>
      <c r="AT142" s="24" t="s">
        <v>135</v>
      </c>
      <c r="AU142" s="24" t="s">
        <v>134</v>
      </c>
    </row>
    <row r="143" spans="2:65" s="1" customFormat="1" ht="94.5">
      <c r="B143" s="41"/>
      <c r="C143" s="63"/>
      <c r="D143" s="205" t="s">
        <v>299</v>
      </c>
      <c r="E143" s="63"/>
      <c r="F143" s="235" t="s">
        <v>323</v>
      </c>
      <c r="G143" s="63"/>
      <c r="H143" s="63"/>
      <c r="I143" s="163"/>
      <c r="J143" s="63"/>
      <c r="K143" s="63"/>
      <c r="L143" s="61"/>
      <c r="M143" s="207"/>
      <c r="N143" s="42"/>
      <c r="O143" s="42"/>
      <c r="P143" s="42"/>
      <c r="Q143" s="42"/>
      <c r="R143" s="42"/>
      <c r="S143" s="42"/>
      <c r="T143" s="78"/>
      <c r="AT143" s="24" t="s">
        <v>299</v>
      </c>
      <c r="AU143" s="24" t="s">
        <v>134</v>
      </c>
    </row>
    <row r="144" spans="2:65" s="1" customFormat="1" ht="22.5" customHeight="1">
      <c r="B144" s="41"/>
      <c r="C144" s="193" t="s">
        <v>177</v>
      </c>
      <c r="D144" s="193" t="s">
        <v>129</v>
      </c>
      <c r="E144" s="194" t="s">
        <v>330</v>
      </c>
      <c r="F144" s="195" t="s">
        <v>331</v>
      </c>
      <c r="G144" s="196" t="s">
        <v>308</v>
      </c>
      <c r="H144" s="197">
        <v>65.558999999999997</v>
      </c>
      <c r="I144" s="198"/>
      <c r="J144" s="199">
        <f>ROUND(I144*H144,2)</f>
        <v>0</v>
      </c>
      <c r="K144" s="195" t="s">
        <v>160</v>
      </c>
      <c r="L144" s="61"/>
      <c r="M144" s="200" t="s">
        <v>21</v>
      </c>
      <c r="N144" s="201" t="s">
        <v>42</v>
      </c>
      <c r="O144" s="42"/>
      <c r="P144" s="202">
        <f>O144*H144</f>
        <v>0</v>
      </c>
      <c r="Q144" s="202">
        <v>0</v>
      </c>
      <c r="R144" s="202">
        <f>Q144*H144</f>
        <v>0</v>
      </c>
      <c r="S144" s="202">
        <v>0</v>
      </c>
      <c r="T144" s="203">
        <f>S144*H144</f>
        <v>0</v>
      </c>
      <c r="AR144" s="24" t="s">
        <v>133</v>
      </c>
      <c r="AT144" s="24" t="s">
        <v>129</v>
      </c>
      <c r="AU144" s="24" t="s">
        <v>134</v>
      </c>
      <c r="AY144" s="24" t="s">
        <v>126</v>
      </c>
      <c r="BE144" s="204">
        <f>IF(N144="základní",J144,0)</f>
        <v>0</v>
      </c>
      <c r="BF144" s="204">
        <f>IF(N144="snížená",J144,0)</f>
        <v>0</v>
      </c>
      <c r="BG144" s="204">
        <f>IF(N144="zákl. přenesená",J144,0)</f>
        <v>0</v>
      </c>
      <c r="BH144" s="204">
        <f>IF(N144="sníž. přenesená",J144,0)</f>
        <v>0</v>
      </c>
      <c r="BI144" s="204">
        <f>IF(N144="nulová",J144,0)</f>
        <v>0</v>
      </c>
      <c r="BJ144" s="24" t="s">
        <v>134</v>
      </c>
      <c r="BK144" s="204">
        <f>ROUND(I144*H144,2)</f>
        <v>0</v>
      </c>
      <c r="BL144" s="24" t="s">
        <v>133</v>
      </c>
      <c r="BM144" s="24" t="s">
        <v>179</v>
      </c>
    </row>
    <row r="145" spans="2:65" s="1" customFormat="1" ht="27">
      <c r="B145" s="41"/>
      <c r="C145" s="63"/>
      <c r="D145" s="208" t="s">
        <v>135</v>
      </c>
      <c r="E145" s="63"/>
      <c r="F145" s="209" t="s">
        <v>332</v>
      </c>
      <c r="G145" s="63"/>
      <c r="H145" s="63"/>
      <c r="I145" s="163"/>
      <c r="J145" s="63"/>
      <c r="K145" s="63"/>
      <c r="L145" s="61"/>
      <c r="M145" s="207"/>
      <c r="N145" s="42"/>
      <c r="O145" s="42"/>
      <c r="P145" s="42"/>
      <c r="Q145" s="42"/>
      <c r="R145" s="42"/>
      <c r="S145" s="42"/>
      <c r="T145" s="78"/>
      <c r="AT145" s="24" t="s">
        <v>135</v>
      </c>
      <c r="AU145" s="24" t="s">
        <v>134</v>
      </c>
    </row>
    <row r="146" spans="2:65" s="1" customFormat="1" ht="94.5">
      <c r="B146" s="41"/>
      <c r="C146" s="63"/>
      <c r="D146" s="205" t="s">
        <v>299</v>
      </c>
      <c r="E146" s="63"/>
      <c r="F146" s="235" t="s">
        <v>323</v>
      </c>
      <c r="G146" s="63"/>
      <c r="H146" s="63"/>
      <c r="I146" s="163"/>
      <c r="J146" s="63"/>
      <c r="K146" s="63"/>
      <c r="L146" s="61"/>
      <c r="M146" s="207"/>
      <c r="N146" s="42"/>
      <c r="O146" s="42"/>
      <c r="P146" s="42"/>
      <c r="Q146" s="42"/>
      <c r="R146" s="42"/>
      <c r="S146" s="42"/>
      <c r="T146" s="78"/>
      <c r="AT146" s="24" t="s">
        <v>299</v>
      </c>
      <c r="AU146" s="24" t="s">
        <v>134</v>
      </c>
    </row>
    <row r="147" spans="2:65" s="1" customFormat="1" ht="22.5" customHeight="1">
      <c r="B147" s="41"/>
      <c r="C147" s="193" t="s">
        <v>151</v>
      </c>
      <c r="D147" s="193" t="s">
        <v>129</v>
      </c>
      <c r="E147" s="194" t="s">
        <v>342</v>
      </c>
      <c r="F147" s="195" t="s">
        <v>343</v>
      </c>
      <c r="G147" s="196" t="s">
        <v>308</v>
      </c>
      <c r="H147" s="197">
        <v>65.558999999999997</v>
      </c>
      <c r="I147" s="198"/>
      <c r="J147" s="199">
        <f>ROUND(I147*H147,2)</f>
        <v>0</v>
      </c>
      <c r="K147" s="195" t="s">
        <v>160</v>
      </c>
      <c r="L147" s="61"/>
      <c r="M147" s="200" t="s">
        <v>21</v>
      </c>
      <c r="N147" s="201" t="s">
        <v>42</v>
      </c>
      <c r="O147" s="42"/>
      <c r="P147" s="202">
        <f>O147*H147</f>
        <v>0</v>
      </c>
      <c r="Q147" s="202">
        <v>0</v>
      </c>
      <c r="R147" s="202">
        <f>Q147*H147</f>
        <v>0</v>
      </c>
      <c r="S147" s="202">
        <v>0</v>
      </c>
      <c r="T147" s="203">
        <f>S147*H147</f>
        <v>0</v>
      </c>
      <c r="AR147" s="24" t="s">
        <v>133</v>
      </c>
      <c r="AT147" s="24" t="s">
        <v>129</v>
      </c>
      <c r="AU147" s="24" t="s">
        <v>134</v>
      </c>
      <c r="AY147" s="24" t="s">
        <v>126</v>
      </c>
      <c r="BE147" s="204">
        <f>IF(N147="základní",J147,0)</f>
        <v>0</v>
      </c>
      <c r="BF147" s="204">
        <f>IF(N147="snížená",J147,0)</f>
        <v>0</v>
      </c>
      <c r="BG147" s="204">
        <f>IF(N147="zákl. přenesená",J147,0)</f>
        <v>0</v>
      </c>
      <c r="BH147" s="204">
        <f>IF(N147="sníž. přenesená",J147,0)</f>
        <v>0</v>
      </c>
      <c r="BI147" s="204">
        <f>IF(N147="nulová",J147,0)</f>
        <v>0</v>
      </c>
      <c r="BJ147" s="24" t="s">
        <v>134</v>
      </c>
      <c r="BK147" s="204">
        <f>ROUND(I147*H147,2)</f>
        <v>0</v>
      </c>
      <c r="BL147" s="24" t="s">
        <v>133</v>
      </c>
      <c r="BM147" s="24" t="s">
        <v>183</v>
      </c>
    </row>
    <row r="148" spans="2:65" s="1" customFormat="1" ht="40.5">
      <c r="B148" s="41"/>
      <c r="C148" s="63"/>
      <c r="D148" s="208" t="s">
        <v>135</v>
      </c>
      <c r="E148" s="63"/>
      <c r="F148" s="209" t="s">
        <v>344</v>
      </c>
      <c r="G148" s="63"/>
      <c r="H148" s="63"/>
      <c r="I148" s="163"/>
      <c r="J148" s="63"/>
      <c r="K148" s="63"/>
      <c r="L148" s="61"/>
      <c r="M148" s="207"/>
      <c r="N148" s="42"/>
      <c r="O148" s="42"/>
      <c r="P148" s="42"/>
      <c r="Q148" s="42"/>
      <c r="R148" s="42"/>
      <c r="S148" s="42"/>
      <c r="T148" s="78"/>
      <c r="AT148" s="24" t="s">
        <v>135</v>
      </c>
      <c r="AU148" s="24" t="s">
        <v>134</v>
      </c>
    </row>
    <row r="149" spans="2:65" s="1" customFormat="1" ht="94.5">
      <c r="B149" s="41"/>
      <c r="C149" s="63"/>
      <c r="D149" s="205" t="s">
        <v>299</v>
      </c>
      <c r="E149" s="63"/>
      <c r="F149" s="235" t="s">
        <v>345</v>
      </c>
      <c r="G149" s="63"/>
      <c r="H149" s="63"/>
      <c r="I149" s="163"/>
      <c r="J149" s="63"/>
      <c r="K149" s="63"/>
      <c r="L149" s="61"/>
      <c r="M149" s="207"/>
      <c r="N149" s="42"/>
      <c r="O149" s="42"/>
      <c r="P149" s="42"/>
      <c r="Q149" s="42"/>
      <c r="R149" s="42"/>
      <c r="S149" s="42"/>
      <c r="T149" s="78"/>
      <c r="AT149" s="24" t="s">
        <v>299</v>
      </c>
      <c r="AU149" s="24" t="s">
        <v>134</v>
      </c>
    </row>
    <row r="150" spans="2:65" s="1" customFormat="1" ht="22.5" customHeight="1">
      <c r="B150" s="41"/>
      <c r="C150" s="193" t="s">
        <v>186</v>
      </c>
      <c r="D150" s="193" t="s">
        <v>129</v>
      </c>
      <c r="E150" s="194" t="s">
        <v>351</v>
      </c>
      <c r="F150" s="195" t="s">
        <v>352</v>
      </c>
      <c r="G150" s="196" t="s">
        <v>308</v>
      </c>
      <c r="H150" s="197">
        <v>875.649</v>
      </c>
      <c r="I150" s="198"/>
      <c r="J150" s="199">
        <f>ROUND(I150*H150,2)</f>
        <v>0</v>
      </c>
      <c r="K150" s="195" t="s">
        <v>160</v>
      </c>
      <c r="L150" s="61"/>
      <c r="M150" s="200" t="s">
        <v>21</v>
      </c>
      <c r="N150" s="201" t="s">
        <v>42</v>
      </c>
      <c r="O150" s="42"/>
      <c r="P150" s="202">
        <f>O150*H150</f>
        <v>0</v>
      </c>
      <c r="Q150" s="202">
        <v>0</v>
      </c>
      <c r="R150" s="202">
        <f>Q150*H150</f>
        <v>0</v>
      </c>
      <c r="S150" s="202">
        <v>0</v>
      </c>
      <c r="T150" s="203">
        <f>S150*H150</f>
        <v>0</v>
      </c>
      <c r="AR150" s="24" t="s">
        <v>133</v>
      </c>
      <c r="AT150" s="24" t="s">
        <v>129</v>
      </c>
      <c r="AU150" s="24" t="s">
        <v>134</v>
      </c>
      <c r="AY150" s="24" t="s">
        <v>126</v>
      </c>
      <c r="BE150" s="204">
        <f>IF(N150="základní",J150,0)</f>
        <v>0</v>
      </c>
      <c r="BF150" s="204">
        <f>IF(N150="snížená",J150,0)</f>
        <v>0</v>
      </c>
      <c r="BG150" s="204">
        <f>IF(N150="zákl. přenesená",J150,0)</f>
        <v>0</v>
      </c>
      <c r="BH150" s="204">
        <f>IF(N150="sníž. přenesená",J150,0)</f>
        <v>0</v>
      </c>
      <c r="BI150" s="204">
        <f>IF(N150="nulová",J150,0)</f>
        <v>0</v>
      </c>
      <c r="BJ150" s="24" t="s">
        <v>134</v>
      </c>
      <c r="BK150" s="204">
        <f>ROUND(I150*H150,2)</f>
        <v>0</v>
      </c>
      <c r="BL150" s="24" t="s">
        <v>133</v>
      </c>
      <c r="BM150" s="24" t="s">
        <v>189</v>
      </c>
    </row>
    <row r="151" spans="2:65" s="1" customFormat="1" ht="40.5">
      <c r="B151" s="41"/>
      <c r="C151" s="63"/>
      <c r="D151" s="208" t="s">
        <v>135</v>
      </c>
      <c r="E151" s="63"/>
      <c r="F151" s="209" t="s">
        <v>353</v>
      </c>
      <c r="G151" s="63"/>
      <c r="H151" s="63"/>
      <c r="I151" s="163"/>
      <c r="J151" s="63"/>
      <c r="K151" s="63"/>
      <c r="L151" s="61"/>
      <c r="M151" s="207"/>
      <c r="N151" s="42"/>
      <c r="O151" s="42"/>
      <c r="P151" s="42"/>
      <c r="Q151" s="42"/>
      <c r="R151" s="42"/>
      <c r="S151" s="42"/>
      <c r="T151" s="78"/>
      <c r="AT151" s="24" t="s">
        <v>135</v>
      </c>
      <c r="AU151" s="24" t="s">
        <v>134</v>
      </c>
    </row>
    <row r="152" spans="2:65" s="1" customFormat="1" ht="175.5">
      <c r="B152" s="41"/>
      <c r="C152" s="63"/>
      <c r="D152" s="208" t="s">
        <v>299</v>
      </c>
      <c r="E152" s="63"/>
      <c r="F152" s="236" t="s">
        <v>350</v>
      </c>
      <c r="G152" s="63"/>
      <c r="H152" s="63"/>
      <c r="I152" s="163"/>
      <c r="J152" s="63"/>
      <c r="K152" s="63"/>
      <c r="L152" s="61"/>
      <c r="M152" s="207"/>
      <c r="N152" s="42"/>
      <c r="O152" s="42"/>
      <c r="P152" s="42"/>
      <c r="Q152" s="42"/>
      <c r="R152" s="42"/>
      <c r="S152" s="42"/>
      <c r="T152" s="78"/>
      <c r="AT152" s="24" t="s">
        <v>299</v>
      </c>
      <c r="AU152" s="24" t="s">
        <v>134</v>
      </c>
    </row>
    <row r="153" spans="2:65" s="11" customFormat="1" ht="13.5">
      <c r="B153" s="210"/>
      <c r="C153" s="211"/>
      <c r="D153" s="208" t="s">
        <v>171</v>
      </c>
      <c r="E153" s="212" t="s">
        <v>21</v>
      </c>
      <c r="F153" s="213" t="s">
        <v>8515</v>
      </c>
      <c r="G153" s="211"/>
      <c r="H153" s="214">
        <v>875.649</v>
      </c>
      <c r="I153" s="215"/>
      <c r="J153" s="211"/>
      <c r="K153" s="211"/>
      <c r="L153" s="216"/>
      <c r="M153" s="217"/>
      <c r="N153" s="218"/>
      <c r="O153" s="218"/>
      <c r="P153" s="218"/>
      <c r="Q153" s="218"/>
      <c r="R153" s="218"/>
      <c r="S153" s="218"/>
      <c r="T153" s="219"/>
      <c r="AT153" s="220" t="s">
        <v>171</v>
      </c>
      <c r="AU153" s="220" t="s">
        <v>134</v>
      </c>
      <c r="AV153" s="11" t="s">
        <v>134</v>
      </c>
      <c r="AW153" s="11" t="s">
        <v>33</v>
      </c>
      <c r="AX153" s="11" t="s">
        <v>70</v>
      </c>
      <c r="AY153" s="220" t="s">
        <v>126</v>
      </c>
    </row>
    <row r="154" spans="2:65" s="12" customFormat="1" ht="13.5">
      <c r="B154" s="221"/>
      <c r="C154" s="222"/>
      <c r="D154" s="205" t="s">
        <v>171</v>
      </c>
      <c r="E154" s="248" t="s">
        <v>21</v>
      </c>
      <c r="F154" s="249" t="s">
        <v>174</v>
      </c>
      <c r="G154" s="222"/>
      <c r="H154" s="250">
        <v>875.649</v>
      </c>
      <c r="I154" s="226"/>
      <c r="J154" s="222"/>
      <c r="K154" s="222"/>
      <c r="L154" s="227"/>
      <c r="M154" s="228"/>
      <c r="N154" s="229"/>
      <c r="O154" s="229"/>
      <c r="P154" s="229"/>
      <c r="Q154" s="229"/>
      <c r="R154" s="229"/>
      <c r="S154" s="229"/>
      <c r="T154" s="230"/>
      <c r="AT154" s="231" t="s">
        <v>171</v>
      </c>
      <c r="AU154" s="231" t="s">
        <v>134</v>
      </c>
      <c r="AV154" s="12" t="s">
        <v>133</v>
      </c>
      <c r="AW154" s="12" t="s">
        <v>33</v>
      </c>
      <c r="AX154" s="12" t="s">
        <v>78</v>
      </c>
      <c r="AY154" s="231" t="s">
        <v>126</v>
      </c>
    </row>
    <row r="155" spans="2:65" s="1" customFormat="1" ht="31.5" customHeight="1">
      <c r="B155" s="41"/>
      <c r="C155" s="193" t="s">
        <v>155</v>
      </c>
      <c r="D155" s="193" t="s">
        <v>129</v>
      </c>
      <c r="E155" s="194" t="s">
        <v>354</v>
      </c>
      <c r="F155" s="195" t="s">
        <v>355</v>
      </c>
      <c r="G155" s="196" t="s">
        <v>308</v>
      </c>
      <c r="H155" s="197">
        <v>13134.735000000001</v>
      </c>
      <c r="I155" s="198"/>
      <c r="J155" s="199">
        <f>ROUND(I155*H155,2)</f>
        <v>0</v>
      </c>
      <c r="K155" s="195" t="s">
        <v>160</v>
      </c>
      <c r="L155" s="61"/>
      <c r="M155" s="200" t="s">
        <v>21</v>
      </c>
      <c r="N155" s="201" t="s">
        <v>42</v>
      </c>
      <c r="O155" s="42"/>
      <c r="P155" s="202">
        <f>O155*H155</f>
        <v>0</v>
      </c>
      <c r="Q155" s="202">
        <v>0</v>
      </c>
      <c r="R155" s="202">
        <f>Q155*H155</f>
        <v>0</v>
      </c>
      <c r="S155" s="202">
        <v>0</v>
      </c>
      <c r="T155" s="203">
        <f>S155*H155</f>
        <v>0</v>
      </c>
      <c r="AR155" s="24" t="s">
        <v>133</v>
      </c>
      <c r="AT155" s="24" t="s">
        <v>129</v>
      </c>
      <c r="AU155" s="24" t="s">
        <v>134</v>
      </c>
      <c r="AY155" s="24" t="s">
        <v>126</v>
      </c>
      <c r="BE155" s="204">
        <f>IF(N155="základní",J155,0)</f>
        <v>0</v>
      </c>
      <c r="BF155" s="204">
        <f>IF(N155="snížená",J155,0)</f>
        <v>0</v>
      </c>
      <c r="BG155" s="204">
        <f>IF(N155="zákl. přenesená",J155,0)</f>
        <v>0</v>
      </c>
      <c r="BH155" s="204">
        <f>IF(N155="sníž. přenesená",J155,0)</f>
        <v>0</v>
      </c>
      <c r="BI155" s="204">
        <f>IF(N155="nulová",J155,0)</f>
        <v>0</v>
      </c>
      <c r="BJ155" s="24" t="s">
        <v>134</v>
      </c>
      <c r="BK155" s="204">
        <f>ROUND(I155*H155,2)</f>
        <v>0</v>
      </c>
      <c r="BL155" s="24" t="s">
        <v>133</v>
      </c>
      <c r="BM155" s="24" t="s">
        <v>192</v>
      </c>
    </row>
    <row r="156" spans="2:65" s="1" customFormat="1" ht="40.5">
      <c r="B156" s="41"/>
      <c r="C156" s="63"/>
      <c r="D156" s="208" t="s">
        <v>135</v>
      </c>
      <c r="E156" s="63"/>
      <c r="F156" s="209" t="s">
        <v>357</v>
      </c>
      <c r="G156" s="63"/>
      <c r="H156" s="63"/>
      <c r="I156" s="163"/>
      <c r="J156" s="63"/>
      <c r="K156" s="63"/>
      <c r="L156" s="61"/>
      <c r="M156" s="207"/>
      <c r="N156" s="42"/>
      <c r="O156" s="42"/>
      <c r="P156" s="42"/>
      <c r="Q156" s="42"/>
      <c r="R156" s="42"/>
      <c r="S156" s="42"/>
      <c r="T156" s="78"/>
      <c r="AT156" s="24" t="s">
        <v>135</v>
      </c>
      <c r="AU156" s="24" t="s">
        <v>134</v>
      </c>
    </row>
    <row r="157" spans="2:65" s="1" customFormat="1" ht="175.5">
      <c r="B157" s="41"/>
      <c r="C157" s="63"/>
      <c r="D157" s="208" t="s">
        <v>299</v>
      </c>
      <c r="E157" s="63"/>
      <c r="F157" s="236" t="s">
        <v>350</v>
      </c>
      <c r="G157" s="63"/>
      <c r="H157" s="63"/>
      <c r="I157" s="163"/>
      <c r="J157" s="63"/>
      <c r="K157" s="63"/>
      <c r="L157" s="61"/>
      <c r="M157" s="207"/>
      <c r="N157" s="42"/>
      <c r="O157" s="42"/>
      <c r="P157" s="42"/>
      <c r="Q157" s="42"/>
      <c r="R157" s="42"/>
      <c r="S157" s="42"/>
      <c r="T157" s="78"/>
      <c r="AT157" s="24" t="s">
        <v>299</v>
      </c>
      <c r="AU157" s="24" t="s">
        <v>134</v>
      </c>
    </row>
    <row r="158" spans="2:65" s="11" customFormat="1" ht="13.5">
      <c r="B158" s="210"/>
      <c r="C158" s="211"/>
      <c r="D158" s="208" t="s">
        <v>171</v>
      </c>
      <c r="E158" s="212" t="s">
        <v>21</v>
      </c>
      <c r="F158" s="213" t="s">
        <v>8516</v>
      </c>
      <c r="G158" s="211"/>
      <c r="H158" s="214">
        <v>13134.735000000001</v>
      </c>
      <c r="I158" s="215"/>
      <c r="J158" s="211"/>
      <c r="K158" s="211"/>
      <c r="L158" s="216"/>
      <c r="M158" s="217"/>
      <c r="N158" s="218"/>
      <c r="O158" s="218"/>
      <c r="P158" s="218"/>
      <c r="Q158" s="218"/>
      <c r="R158" s="218"/>
      <c r="S158" s="218"/>
      <c r="T158" s="219"/>
      <c r="AT158" s="220" t="s">
        <v>171</v>
      </c>
      <c r="AU158" s="220" t="s">
        <v>134</v>
      </c>
      <c r="AV158" s="11" t="s">
        <v>134</v>
      </c>
      <c r="AW158" s="11" t="s">
        <v>33</v>
      </c>
      <c r="AX158" s="11" t="s">
        <v>70</v>
      </c>
      <c r="AY158" s="220" t="s">
        <v>126</v>
      </c>
    </row>
    <row r="159" spans="2:65" s="12" customFormat="1" ht="13.5">
      <c r="B159" s="221"/>
      <c r="C159" s="222"/>
      <c r="D159" s="205" t="s">
        <v>171</v>
      </c>
      <c r="E159" s="248" t="s">
        <v>21</v>
      </c>
      <c r="F159" s="249" t="s">
        <v>174</v>
      </c>
      <c r="G159" s="222"/>
      <c r="H159" s="250">
        <v>13134.735000000001</v>
      </c>
      <c r="I159" s="226"/>
      <c r="J159" s="222"/>
      <c r="K159" s="222"/>
      <c r="L159" s="227"/>
      <c r="M159" s="228"/>
      <c r="N159" s="229"/>
      <c r="O159" s="229"/>
      <c r="P159" s="229"/>
      <c r="Q159" s="229"/>
      <c r="R159" s="229"/>
      <c r="S159" s="229"/>
      <c r="T159" s="230"/>
      <c r="AT159" s="231" t="s">
        <v>171</v>
      </c>
      <c r="AU159" s="231" t="s">
        <v>134</v>
      </c>
      <c r="AV159" s="12" t="s">
        <v>133</v>
      </c>
      <c r="AW159" s="12" t="s">
        <v>33</v>
      </c>
      <c r="AX159" s="12" t="s">
        <v>78</v>
      </c>
      <c r="AY159" s="231" t="s">
        <v>126</v>
      </c>
    </row>
    <row r="160" spans="2:65" s="1" customFormat="1" ht="31.5" customHeight="1">
      <c r="B160" s="41"/>
      <c r="C160" s="193" t="s">
        <v>10</v>
      </c>
      <c r="D160" s="193" t="s">
        <v>129</v>
      </c>
      <c r="E160" s="194" t="s">
        <v>359</v>
      </c>
      <c r="F160" s="195" t="s">
        <v>360</v>
      </c>
      <c r="G160" s="196" t="s">
        <v>308</v>
      </c>
      <c r="H160" s="197">
        <v>504.42599999999999</v>
      </c>
      <c r="I160" s="198"/>
      <c r="J160" s="199">
        <f>ROUND(I160*H160,2)</f>
        <v>0</v>
      </c>
      <c r="K160" s="195" t="s">
        <v>21</v>
      </c>
      <c r="L160" s="61"/>
      <c r="M160" s="200" t="s">
        <v>21</v>
      </c>
      <c r="N160" s="201" t="s">
        <v>42</v>
      </c>
      <c r="O160" s="42"/>
      <c r="P160" s="202">
        <f>O160*H160</f>
        <v>0</v>
      </c>
      <c r="Q160" s="202">
        <v>0</v>
      </c>
      <c r="R160" s="202">
        <f>Q160*H160</f>
        <v>0</v>
      </c>
      <c r="S160" s="202">
        <v>0</v>
      </c>
      <c r="T160" s="203">
        <f>S160*H160</f>
        <v>0</v>
      </c>
      <c r="AR160" s="24" t="s">
        <v>133</v>
      </c>
      <c r="AT160" s="24" t="s">
        <v>129</v>
      </c>
      <c r="AU160" s="24" t="s">
        <v>134</v>
      </c>
      <c r="AY160" s="24" t="s">
        <v>126</v>
      </c>
      <c r="BE160" s="204">
        <f>IF(N160="základní",J160,0)</f>
        <v>0</v>
      </c>
      <c r="BF160" s="204">
        <f>IF(N160="snížená",J160,0)</f>
        <v>0</v>
      </c>
      <c r="BG160" s="204">
        <f>IF(N160="zákl. přenesená",J160,0)</f>
        <v>0</v>
      </c>
      <c r="BH160" s="204">
        <f>IF(N160="sníž. přenesená",J160,0)</f>
        <v>0</v>
      </c>
      <c r="BI160" s="204">
        <f>IF(N160="nulová",J160,0)</f>
        <v>0</v>
      </c>
      <c r="BJ160" s="24" t="s">
        <v>134</v>
      </c>
      <c r="BK160" s="204">
        <f>ROUND(I160*H160,2)</f>
        <v>0</v>
      </c>
      <c r="BL160" s="24" t="s">
        <v>133</v>
      </c>
      <c r="BM160" s="24" t="s">
        <v>356</v>
      </c>
    </row>
    <row r="161" spans="2:65" s="1" customFormat="1" ht="13.5">
      <c r="B161" s="41"/>
      <c r="C161" s="63"/>
      <c r="D161" s="205" t="s">
        <v>135</v>
      </c>
      <c r="E161" s="63"/>
      <c r="F161" s="206" t="s">
        <v>360</v>
      </c>
      <c r="G161" s="63"/>
      <c r="H161" s="63"/>
      <c r="I161" s="163"/>
      <c r="J161" s="63"/>
      <c r="K161" s="63"/>
      <c r="L161" s="61"/>
      <c r="M161" s="207"/>
      <c r="N161" s="42"/>
      <c r="O161" s="42"/>
      <c r="P161" s="42"/>
      <c r="Q161" s="42"/>
      <c r="R161" s="42"/>
      <c r="S161" s="42"/>
      <c r="T161" s="78"/>
      <c r="AT161" s="24" t="s">
        <v>135</v>
      </c>
      <c r="AU161" s="24" t="s">
        <v>134</v>
      </c>
    </row>
    <row r="162" spans="2:65" s="1" customFormat="1" ht="22.5" customHeight="1">
      <c r="B162" s="41"/>
      <c r="C162" s="193" t="s">
        <v>161</v>
      </c>
      <c r="D162" s="193" t="s">
        <v>129</v>
      </c>
      <c r="E162" s="194" t="s">
        <v>364</v>
      </c>
      <c r="F162" s="195" t="s">
        <v>365</v>
      </c>
      <c r="G162" s="196" t="s">
        <v>308</v>
      </c>
      <c r="H162" s="197">
        <v>7566.39</v>
      </c>
      <c r="I162" s="198"/>
      <c r="J162" s="199">
        <f>ROUND(I162*H162,2)</f>
        <v>0</v>
      </c>
      <c r="K162" s="195" t="s">
        <v>21</v>
      </c>
      <c r="L162" s="61"/>
      <c r="M162" s="200" t="s">
        <v>21</v>
      </c>
      <c r="N162" s="201" t="s">
        <v>42</v>
      </c>
      <c r="O162" s="42"/>
      <c r="P162" s="202">
        <f>O162*H162</f>
        <v>0</v>
      </c>
      <c r="Q162" s="202">
        <v>0</v>
      </c>
      <c r="R162" s="202">
        <f>Q162*H162</f>
        <v>0</v>
      </c>
      <c r="S162" s="202">
        <v>0</v>
      </c>
      <c r="T162" s="203">
        <f>S162*H162</f>
        <v>0</v>
      </c>
      <c r="AR162" s="24" t="s">
        <v>133</v>
      </c>
      <c r="AT162" s="24" t="s">
        <v>129</v>
      </c>
      <c r="AU162" s="24" t="s">
        <v>134</v>
      </c>
      <c r="AY162" s="24" t="s">
        <v>126</v>
      </c>
      <c r="BE162" s="204">
        <f>IF(N162="základní",J162,0)</f>
        <v>0</v>
      </c>
      <c r="BF162" s="204">
        <f>IF(N162="snížená",J162,0)</f>
        <v>0</v>
      </c>
      <c r="BG162" s="204">
        <f>IF(N162="zákl. přenesená",J162,0)</f>
        <v>0</v>
      </c>
      <c r="BH162" s="204">
        <f>IF(N162="sníž. přenesená",J162,0)</f>
        <v>0</v>
      </c>
      <c r="BI162" s="204">
        <f>IF(N162="nulová",J162,0)</f>
        <v>0</v>
      </c>
      <c r="BJ162" s="24" t="s">
        <v>134</v>
      </c>
      <c r="BK162" s="204">
        <f>ROUND(I162*H162,2)</f>
        <v>0</v>
      </c>
      <c r="BL162" s="24" t="s">
        <v>133</v>
      </c>
      <c r="BM162" s="24" t="s">
        <v>361</v>
      </c>
    </row>
    <row r="163" spans="2:65" s="1" customFormat="1" ht="13.5">
      <c r="B163" s="41"/>
      <c r="C163" s="63"/>
      <c r="D163" s="208" t="s">
        <v>135</v>
      </c>
      <c r="E163" s="63"/>
      <c r="F163" s="209" t="s">
        <v>365</v>
      </c>
      <c r="G163" s="63"/>
      <c r="H163" s="63"/>
      <c r="I163" s="163"/>
      <c r="J163" s="63"/>
      <c r="K163" s="63"/>
      <c r="L163" s="61"/>
      <c r="M163" s="207"/>
      <c r="N163" s="42"/>
      <c r="O163" s="42"/>
      <c r="P163" s="42"/>
      <c r="Q163" s="42"/>
      <c r="R163" s="42"/>
      <c r="S163" s="42"/>
      <c r="T163" s="78"/>
      <c r="AT163" s="24" t="s">
        <v>135</v>
      </c>
      <c r="AU163" s="24" t="s">
        <v>134</v>
      </c>
    </row>
    <row r="164" spans="2:65" s="11" customFormat="1" ht="13.5">
      <c r="B164" s="210"/>
      <c r="C164" s="211"/>
      <c r="D164" s="208" t="s">
        <v>171</v>
      </c>
      <c r="E164" s="212" t="s">
        <v>21</v>
      </c>
      <c r="F164" s="213" t="s">
        <v>8517</v>
      </c>
      <c r="G164" s="211"/>
      <c r="H164" s="214">
        <v>7566.39</v>
      </c>
      <c r="I164" s="215"/>
      <c r="J164" s="211"/>
      <c r="K164" s="211"/>
      <c r="L164" s="216"/>
      <c r="M164" s="217"/>
      <c r="N164" s="218"/>
      <c r="O164" s="218"/>
      <c r="P164" s="218"/>
      <c r="Q164" s="218"/>
      <c r="R164" s="218"/>
      <c r="S164" s="218"/>
      <c r="T164" s="219"/>
      <c r="AT164" s="220" t="s">
        <v>171</v>
      </c>
      <c r="AU164" s="220" t="s">
        <v>134</v>
      </c>
      <c r="AV164" s="11" t="s">
        <v>134</v>
      </c>
      <c r="AW164" s="11" t="s">
        <v>33</v>
      </c>
      <c r="AX164" s="11" t="s">
        <v>70</v>
      </c>
      <c r="AY164" s="220" t="s">
        <v>126</v>
      </c>
    </row>
    <row r="165" spans="2:65" s="12" customFormat="1" ht="13.5">
      <c r="B165" s="221"/>
      <c r="C165" s="222"/>
      <c r="D165" s="205" t="s">
        <v>171</v>
      </c>
      <c r="E165" s="248" t="s">
        <v>21</v>
      </c>
      <c r="F165" s="249" t="s">
        <v>174</v>
      </c>
      <c r="G165" s="222"/>
      <c r="H165" s="250">
        <v>7566.39</v>
      </c>
      <c r="I165" s="226"/>
      <c r="J165" s="222"/>
      <c r="K165" s="222"/>
      <c r="L165" s="227"/>
      <c r="M165" s="228"/>
      <c r="N165" s="229"/>
      <c r="O165" s="229"/>
      <c r="P165" s="229"/>
      <c r="Q165" s="229"/>
      <c r="R165" s="229"/>
      <c r="S165" s="229"/>
      <c r="T165" s="230"/>
      <c r="AT165" s="231" t="s">
        <v>171</v>
      </c>
      <c r="AU165" s="231" t="s">
        <v>134</v>
      </c>
      <c r="AV165" s="12" t="s">
        <v>133</v>
      </c>
      <c r="AW165" s="12" t="s">
        <v>33</v>
      </c>
      <c r="AX165" s="12" t="s">
        <v>78</v>
      </c>
      <c r="AY165" s="231" t="s">
        <v>126</v>
      </c>
    </row>
    <row r="166" spans="2:65" s="1" customFormat="1" ht="22.5" customHeight="1">
      <c r="B166" s="41"/>
      <c r="C166" s="193" t="s">
        <v>363</v>
      </c>
      <c r="D166" s="193" t="s">
        <v>129</v>
      </c>
      <c r="E166" s="194" t="s">
        <v>368</v>
      </c>
      <c r="F166" s="195" t="s">
        <v>369</v>
      </c>
      <c r="G166" s="196" t="s">
        <v>308</v>
      </c>
      <c r="H166" s="197">
        <v>875.649</v>
      </c>
      <c r="I166" s="198"/>
      <c r="J166" s="199">
        <f>ROUND(I166*H166,2)</f>
        <v>0</v>
      </c>
      <c r="K166" s="195" t="s">
        <v>160</v>
      </c>
      <c r="L166" s="61"/>
      <c r="M166" s="200" t="s">
        <v>21</v>
      </c>
      <c r="N166" s="201" t="s">
        <v>42</v>
      </c>
      <c r="O166" s="42"/>
      <c r="P166" s="202">
        <f>O166*H166</f>
        <v>0</v>
      </c>
      <c r="Q166" s="202">
        <v>0</v>
      </c>
      <c r="R166" s="202">
        <f>Q166*H166</f>
        <v>0</v>
      </c>
      <c r="S166" s="202">
        <v>0</v>
      </c>
      <c r="T166" s="203">
        <f>S166*H166</f>
        <v>0</v>
      </c>
      <c r="AR166" s="24" t="s">
        <v>133</v>
      </c>
      <c r="AT166" s="24" t="s">
        <v>129</v>
      </c>
      <c r="AU166" s="24" t="s">
        <v>134</v>
      </c>
      <c r="AY166" s="24" t="s">
        <v>126</v>
      </c>
      <c r="BE166" s="204">
        <f>IF(N166="základní",J166,0)</f>
        <v>0</v>
      </c>
      <c r="BF166" s="204">
        <f>IF(N166="snížená",J166,0)</f>
        <v>0</v>
      </c>
      <c r="BG166" s="204">
        <f>IF(N166="zákl. přenesená",J166,0)</f>
        <v>0</v>
      </c>
      <c r="BH166" s="204">
        <f>IF(N166="sníž. přenesená",J166,0)</f>
        <v>0</v>
      </c>
      <c r="BI166" s="204">
        <f>IF(N166="nulová",J166,0)</f>
        <v>0</v>
      </c>
      <c r="BJ166" s="24" t="s">
        <v>134</v>
      </c>
      <c r="BK166" s="204">
        <f>ROUND(I166*H166,2)</f>
        <v>0</v>
      </c>
      <c r="BL166" s="24" t="s">
        <v>133</v>
      </c>
      <c r="BM166" s="24" t="s">
        <v>366</v>
      </c>
    </row>
    <row r="167" spans="2:65" s="1" customFormat="1" ht="27">
      <c r="B167" s="41"/>
      <c r="C167" s="63"/>
      <c r="D167" s="208" t="s">
        <v>135</v>
      </c>
      <c r="E167" s="63"/>
      <c r="F167" s="209" t="s">
        <v>371</v>
      </c>
      <c r="G167" s="63"/>
      <c r="H167" s="63"/>
      <c r="I167" s="163"/>
      <c r="J167" s="63"/>
      <c r="K167" s="63"/>
      <c r="L167" s="61"/>
      <c r="M167" s="207"/>
      <c r="N167" s="42"/>
      <c r="O167" s="42"/>
      <c r="P167" s="42"/>
      <c r="Q167" s="42"/>
      <c r="R167" s="42"/>
      <c r="S167" s="42"/>
      <c r="T167" s="78"/>
      <c r="AT167" s="24" t="s">
        <v>135</v>
      </c>
      <c r="AU167" s="24" t="s">
        <v>134</v>
      </c>
    </row>
    <row r="168" spans="2:65" s="1" customFormat="1" ht="148.5">
      <c r="B168" s="41"/>
      <c r="C168" s="63"/>
      <c r="D168" s="205" t="s">
        <v>299</v>
      </c>
      <c r="E168" s="63"/>
      <c r="F168" s="235" t="s">
        <v>372</v>
      </c>
      <c r="G168" s="63"/>
      <c r="H168" s="63"/>
      <c r="I168" s="163"/>
      <c r="J168" s="63"/>
      <c r="K168" s="63"/>
      <c r="L168" s="61"/>
      <c r="M168" s="207"/>
      <c r="N168" s="42"/>
      <c r="O168" s="42"/>
      <c r="P168" s="42"/>
      <c r="Q168" s="42"/>
      <c r="R168" s="42"/>
      <c r="S168" s="42"/>
      <c r="T168" s="78"/>
      <c r="AT168" s="24" t="s">
        <v>299</v>
      </c>
      <c r="AU168" s="24" t="s">
        <v>134</v>
      </c>
    </row>
    <row r="169" spans="2:65" s="1" customFormat="1" ht="22.5" customHeight="1">
      <c r="B169" s="41"/>
      <c r="C169" s="193" t="s">
        <v>166</v>
      </c>
      <c r="D169" s="193" t="s">
        <v>129</v>
      </c>
      <c r="E169" s="194" t="s">
        <v>374</v>
      </c>
      <c r="F169" s="195" t="s">
        <v>375</v>
      </c>
      <c r="G169" s="196" t="s">
        <v>308</v>
      </c>
      <c r="H169" s="197">
        <v>875.649</v>
      </c>
      <c r="I169" s="198"/>
      <c r="J169" s="199">
        <f>ROUND(I169*H169,2)</f>
        <v>0</v>
      </c>
      <c r="K169" s="195" t="s">
        <v>160</v>
      </c>
      <c r="L169" s="61"/>
      <c r="M169" s="200" t="s">
        <v>21</v>
      </c>
      <c r="N169" s="201" t="s">
        <v>42</v>
      </c>
      <c r="O169" s="42"/>
      <c r="P169" s="202">
        <f>O169*H169</f>
        <v>0</v>
      </c>
      <c r="Q169" s="202">
        <v>0</v>
      </c>
      <c r="R169" s="202">
        <f>Q169*H169</f>
        <v>0</v>
      </c>
      <c r="S169" s="202">
        <v>0</v>
      </c>
      <c r="T169" s="203">
        <f>S169*H169</f>
        <v>0</v>
      </c>
      <c r="AR169" s="24" t="s">
        <v>133</v>
      </c>
      <c r="AT169" s="24" t="s">
        <v>129</v>
      </c>
      <c r="AU169" s="24" t="s">
        <v>134</v>
      </c>
      <c r="AY169" s="24" t="s">
        <v>126</v>
      </c>
      <c r="BE169" s="204">
        <f>IF(N169="základní",J169,0)</f>
        <v>0</v>
      </c>
      <c r="BF169" s="204">
        <f>IF(N169="snížená",J169,0)</f>
        <v>0</v>
      </c>
      <c r="BG169" s="204">
        <f>IF(N169="zákl. přenesená",J169,0)</f>
        <v>0</v>
      </c>
      <c r="BH169" s="204">
        <f>IF(N169="sníž. přenesená",J169,0)</f>
        <v>0</v>
      </c>
      <c r="BI169" s="204">
        <f>IF(N169="nulová",J169,0)</f>
        <v>0</v>
      </c>
      <c r="BJ169" s="24" t="s">
        <v>134</v>
      </c>
      <c r="BK169" s="204">
        <f>ROUND(I169*H169,2)</f>
        <v>0</v>
      </c>
      <c r="BL169" s="24" t="s">
        <v>133</v>
      </c>
      <c r="BM169" s="24" t="s">
        <v>370</v>
      </c>
    </row>
    <row r="170" spans="2:65" s="1" customFormat="1" ht="13.5">
      <c r="B170" s="41"/>
      <c r="C170" s="63"/>
      <c r="D170" s="208" t="s">
        <v>135</v>
      </c>
      <c r="E170" s="63"/>
      <c r="F170" s="209" t="s">
        <v>375</v>
      </c>
      <c r="G170" s="63"/>
      <c r="H170" s="63"/>
      <c r="I170" s="163"/>
      <c r="J170" s="63"/>
      <c r="K170" s="63"/>
      <c r="L170" s="61"/>
      <c r="M170" s="207"/>
      <c r="N170" s="42"/>
      <c r="O170" s="42"/>
      <c r="P170" s="42"/>
      <c r="Q170" s="42"/>
      <c r="R170" s="42"/>
      <c r="S170" s="42"/>
      <c r="T170" s="78"/>
      <c r="AT170" s="24" t="s">
        <v>135</v>
      </c>
      <c r="AU170" s="24" t="s">
        <v>134</v>
      </c>
    </row>
    <row r="171" spans="2:65" s="1" customFormat="1" ht="175.5">
      <c r="B171" s="41"/>
      <c r="C171" s="63"/>
      <c r="D171" s="205" t="s">
        <v>299</v>
      </c>
      <c r="E171" s="63"/>
      <c r="F171" s="235" t="s">
        <v>377</v>
      </c>
      <c r="G171" s="63"/>
      <c r="H171" s="63"/>
      <c r="I171" s="163"/>
      <c r="J171" s="63"/>
      <c r="K171" s="63"/>
      <c r="L171" s="61"/>
      <c r="M171" s="207"/>
      <c r="N171" s="42"/>
      <c r="O171" s="42"/>
      <c r="P171" s="42"/>
      <c r="Q171" s="42"/>
      <c r="R171" s="42"/>
      <c r="S171" s="42"/>
      <c r="T171" s="78"/>
      <c r="AT171" s="24" t="s">
        <v>299</v>
      </c>
      <c r="AU171" s="24" t="s">
        <v>134</v>
      </c>
    </row>
    <row r="172" spans="2:65" s="1" customFormat="1" ht="22.5" customHeight="1">
      <c r="B172" s="41"/>
      <c r="C172" s="193" t="s">
        <v>373</v>
      </c>
      <c r="D172" s="193" t="s">
        <v>129</v>
      </c>
      <c r="E172" s="194" t="s">
        <v>378</v>
      </c>
      <c r="F172" s="195" t="s">
        <v>379</v>
      </c>
      <c r="G172" s="196" t="s">
        <v>380</v>
      </c>
      <c r="H172" s="197">
        <v>1637.4639999999999</v>
      </c>
      <c r="I172" s="198"/>
      <c r="J172" s="199">
        <f>ROUND(I172*H172,2)</f>
        <v>0</v>
      </c>
      <c r="K172" s="195" t="s">
        <v>160</v>
      </c>
      <c r="L172" s="61"/>
      <c r="M172" s="200" t="s">
        <v>21</v>
      </c>
      <c r="N172" s="201" t="s">
        <v>42</v>
      </c>
      <c r="O172" s="42"/>
      <c r="P172" s="202">
        <f>O172*H172</f>
        <v>0</v>
      </c>
      <c r="Q172" s="202">
        <v>0</v>
      </c>
      <c r="R172" s="202">
        <f>Q172*H172</f>
        <v>0</v>
      </c>
      <c r="S172" s="202">
        <v>0</v>
      </c>
      <c r="T172" s="203">
        <f>S172*H172</f>
        <v>0</v>
      </c>
      <c r="AR172" s="24" t="s">
        <v>133</v>
      </c>
      <c r="AT172" s="24" t="s">
        <v>129</v>
      </c>
      <c r="AU172" s="24" t="s">
        <v>134</v>
      </c>
      <c r="AY172" s="24" t="s">
        <v>126</v>
      </c>
      <c r="BE172" s="204">
        <f>IF(N172="základní",J172,0)</f>
        <v>0</v>
      </c>
      <c r="BF172" s="204">
        <f>IF(N172="snížená",J172,0)</f>
        <v>0</v>
      </c>
      <c r="BG172" s="204">
        <f>IF(N172="zákl. přenesená",J172,0)</f>
        <v>0</v>
      </c>
      <c r="BH172" s="204">
        <f>IF(N172="sníž. přenesená",J172,0)</f>
        <v>0</v>
      </c>
      <c r="BI172" s="204">
        <f>IF(N172="nulová",J172,0)</f>
        <v>0</v>
      </c>
      <c r="BJ172" s="24" t="s">
        <v>134</v>
      </c>
      <c r="BK172" s="204">
        <f>ROUND(I172*H172,2)</f>
        <v>0</v>
      </c>
      <c r="BL172" s="24" t="s">
        <v>133</v>
      </c>
      <c r="BM172" s="24" t="s">
        <v>376</v>
      </c>
    </row>
    <row r="173" spans="2:65" s="1" customFormat="1" ht="13.5">
      <c r="B173" s="41"/>
      <c r="C173" s="63"/>
      <c r="D173" s="208" t="s">
        <v>135</v>
      </c>
      <c r="E173" s="63"/>
      <c r="F173" s="209" t="s">
        <v>382</v>
      </c>
      <c r="G173" s="63"/>
      <c r="H173" s="63"/>
      <c r="I173" s="163"/>
      <c r="J173" s="63"/>
      <c r="K173" s="63"/>
      <c r="L173" s="61"/>
      <c r="M173" s="207"/>
      <c r="N173" s="42"/>
      <c r="O173" s="42"/>
      <c r="P173" s="42"/>
      <c r="Q173" s="42"/>
      <c r="R173" s="42"/>
      <c r="S173" s="42"/>
      <c r="T173" s="78"/>
      <c r="AT173" s="24" t="s">
        <v>135</v>
      </c>
      <c r="AU173" s="24" t="s">
        <v>134</v>
      </c>
    </row>
    <row r="174" spans="2:65" s="1" customFormat="1" ht="175.5">
      <c r="B174" s="41"/>
      <c r="C174" s="63"/>
      <c r="D174" s="205" t="s">
        <v>299</v>
      </c>
      <c r="E174" s="63"/>
      <c r="F174" s="235" t="s">
        <v>377</v>
      </c>
      <c r="G174" s="63"/>
      <c r="H174" s="63"/>
      <c r="I174" s="163"/>
      <c r="J174" s="63"/>
      <c r="K174" s="63"/>
      <c r="L174" s="61"/>
      <c r="M174" s="207"/>
      <c r="N174" s="42"/>
      <c r="O174" s="42"/>
      <c r="P174" s="42"/>
      <c r="Q174" s="42"/>
      <c r="R174" s="42"/>
      <c r="S174" s="42"/>
      <c r="T174" s="78"/>
      <c r="AT174" s="24" t="s">
        <v>299</v>
      </c>
      <c r="AU174" s="24" t="s">
        <v>134</v>
      </c>
    </row>
    <row r="175" spans="2:65" s="1" customFormat="1" ht="22.5" customHeight="1">
      <c r="B175" s="41"/>
      <c r="C175" s="193" t="s">
        <v>170</v>
      </c>
      <c r="D175" s="193" t="s">
        <v>129</v>
      </c>
      <c r="E175" s="194" t="s">
        <v>383</v>
      </c>
      <c r="F175" s="195" t="s">
        <v>384</v>
      </c>
      <c r="G175" s="196" t="s">
        <v>308</v>
      </c>
      <c r="H175" s="197">
        <v>35.26</v>
      </c>
      <c r="I175" s="198"/>
      <c r="J175" s="199">
        <f>ROUND(I175*H175,2)</f>
        <v>0</v>
      </c>
      <c r="K175" s="195" t="s">
        <v>160</v>
      </c>
      <c r="L175" s="61"/>
      <c r="M175" s="200" t="s">
        <v>21</v>
      </c>
      <c r="N175" s="201" t="s">
        <v>42</v>
      </c>
      <c r="O175" s="42"/>
      <c r="P175" s="202">
        <f>O175*H175</f>
        <v>0</v>
      </c>
      <c r="Q175" s="202">
        <v>0</v>
      </c>
      <c r="R175" s="202">
        <f>Q175*H175</f>
        <v>0</v>
      </c>
      <c r="S175" s="202">
        <v>0</v>
      </c>
      <c r="T175" s="203">
        <f>S175*H175</f>
        <v>0</v>
      </c>
      <c r="AR175" s="24" t="s">
        <v>133</v>
      </c>
      <c r="AT175" s="24" t="s">
        <v>129</v>
      </c>
      <c r="AU175" s="24" t="s">
        <v>134</v>
      </c>
      <c r="AY175" s="24" t="s">
        <v>126</v>
      </c>
      <c r="BE175" s="204">
        <f>IF(N175="základní",J175,0)</f>
        <v>0</v>
      </c>
      <c r="BF175" s="204">
        <f>IF(N175="snížená",J175,0)</f>
        <v>0</v>
      </c>
      <c r="BG175" s="204">
        <f>IF(N175="zákl. přenesená",J175,0)</f>
        <v>0</v>
      </c>
      <c r="BH175" s="204">
        <f>IF(N175="sníž. přenesená",J175,0)</f>
        <v>0</v>
      </c>
      <c r="BI175" s="204">
        <f>IF(N175="nulová",J175,0)</f>
        <v>0</v>
      </c>
      <c r="BJ175" s="24" t="s">
        <v>134</v>
      </c>
      <c r="BK175" s="204">
        <f>ROUND(I175*H175,2)</f>
        <v>0</v>
      </c>
      <c r="BL175" s="24" t="s">
        <v>133</v>
      </c>
      <c r="BM175" s="24" t="s">
        <v>381</v>
      </c>
    </row>
    <row r="176" spans="2:65" s="1" customFormat="1" ht="27">
      <c r="B176" s="41"/>
      <c r="C176" s="63"/>
      <c r="D176" s="208" t="s">
        <v>135</v>
      </c>
      <c r="E176" s="63"/>
      <c r="F176" s="209" t="s">
        <v>386</v>
      </c>
      <c r="G176" s="63"/>
      <c r="H176" s="63"/>
      <c r="I176" s="163"/>
      <c r="J176" s="63"/>
      <c r="K176" s="63"/>
      <c r="L176" s="61"/>
      <c r="M176" s="207"/>
      <c r="N176" s="42"/>
      <c r="O176" s="42"/>
      <c r="P176" s="42"/>
      <c r="Q176" s="42"/>
      <c r="R176" s="42"/>
      <c r="S176" s="42"/>
      <c r="T176" s="78"/>
      <c r="AT176" s="24" t="s">
        <v>135</v>
      </c>
      <c r="AU176" s="24" t="s">
        <v>134</v>
      </c>
    </row>
    <row r="177" spans="2:65" s="1" customFormat="1" ht="175.5">
      <c r="B177" s="41"/>
      <c r="C177" s="63"/>
      <c r="D177" s="205" t="s">
        <v>299</v>
      </c>
      <c r="E177" s="63"/>
      <c r="F177" s="235" t="s">
        <v>387</v>
      </c>
      <c r="G177" s="63"/>
      <c r="H177" s="63"/>
      <c r="I177" s="163"/>
      <c r="J177" s="63"/>
      <c r="K177" s="63"/>
      <c r="L177" s="61"/>
      <c r="M177" s="207"/>
      <c r="N177" s="42"/>
      <c r="O177" s="42"/>
      <c r="P177" s="42"/>
      <c r="Q177" s="42"/>
      <c r="R177" s="42"/>
      <c r="S177" s="42"/>
      <c r="T177" s="78"/>
      <c r="AT177" s="24" t="s">
        <v>299</v>
      </c>
      <c r="AU177" s="24" t="s">
        <v>134</v>
      </c>
    </row>
    <row r="178" spans="2:65" s="1" customFormat="1" ht="22.5" customHeight="1">
      <c r="B178" s="41"/>
      <c r="C178" s="251" t="s">
        <v>9</v>
      </c>
      <c r="D178" s="251" t="s">
        <v>391</v>
      </c>
      <c r="E178" s="252" t="s">
        <v>6276</v>
      </c>
      <c r="F178" s="253" t="s">
        <v>393</v>
      </c>
      <c r="G178" s="254" t="s">
        <v>380</v>
      </c>
      <c r="H178" s="255">
        <v>65.936000000000007</v>
      </c>
      <c r="I178" s="256"/>
      <c r="J178" s="257">
        <f>ROUND(I178*H178,2)</f>
        <v>0</v>
      </c>
      <c r="K178" s="253" t="s">
        <v>160</v>
      </c>
      <c r="L178" s="258"/>
      <c r="M178" s="259" t="s">
        <v>21</v>
      </c>
      <c r="N178" s="260" t="s">
        <v>42</v>
      </c>
      <c r="O178" s="42"/>
      <c r="P178" s="202">
        <f>O178*H178</f>
        <v>0</v>
      </c>
      <c r="Q178" s="202">
        <v>0</v>
      </c>
      <c r="R178" s="202">
        <f>Q178*H178</f>
        <v>0</v>
      </c>
      <c r="S178" s="202">
        <v>0</v>
      </c>
      <c r="T178" s="203">
        <f>S178*H178</f>
        <v>0</v>
      </c>
      <c r="AR178" s="24" t="s">
        <v>144</v>
      </c>
      <c r="AT178" s="24" t="s">
        <v>391</v>
      </c>
      <c r="AU178" s="24" t="s">
        <v>134</v>
      </c>
      <c r="AY178" s="24" t="s">
        <v>126</v>
      </c>
      <c r="BE178" s="204">
        <f>IF(N178="základní",J178,0)</f>
        <v>0</v>
      </c>
      <c r="BF178" s="204">
        <f>IF(N178="snížená",J178,0)</f>
        <v>0</v>
      </c>
      <c r="BG178" s="204">
        <f>IF(N178="zákl. přenesená",J178,0)</f>
        <v>0</v>
      </c>
      <c r="BH178" s="204">
        <f>IF(N178="sníž. přenesená",J178,0)</f>
        <v>0</v>
      </c>
      <c r="BI178" s="204">
        <f>IF(N178="nulová",J178,0)</f>
        <v>0</v>
      </c>
      <c r="BJ178" s="24" t="s">
        <v>134</v>
      </c>
      <c r="BK178" s="204">
        <f>ROUND(I178*H178,2)</f>
        <v>0</v>
      </c>
      <c r="BL178" s="24" t="s">
        <v>133</v>
      </c>
      <c r="BM178" s="24" t="s">
        <v>385</v>
      </c>
    </row>
    <row r="179" spans="2:65" s="1" customFormat="1" ht="27">
      <c r="B179" s="41"/>
      <c r="C179" s="63"/>
      <c r="D179" s="208" t="s">
        <v>135</v>
      </c>
      <c r="E179" s="63"/>
      <c r="F179" s="209" t="s">
        <v>395</v>
      </c>
      <c r="G179" s="63"/>
      <c r="H179" s="63"/>
      <c r="I179" s="163"/>
      <c r="J179" s="63"/>
      <c r="K179" s="63"/>
      <c r="L179" s="61"/>
      <c r="M179" s="207"/>
      <c r="N179" s="42"/>
      <c r="O179" s="42"/>
      <c r="P179" s="42"/>
      <c r="Q179" s="42"/>
      <c r="R179" s="42"/>
      <c r="S179" s="42"/>
      <c r="T179" s="78"/>
      <c r="AT179" s="24" t="s">
        <v>135</v>
      </c>
      <c r="AU179" s="24" t="s">
        <v>134</v>
      </c>
    </row>
    <row r="180" spans="2:65" s="11" customFormat="1" ht="13.5">
      <c r="B180" s="210"/>
      <c r="C180" s="211"/>
      <c r="D180" s="208" t="s">
        <v>171</v>
      </c>
      <c r="E180" s="212" t="s">
        <v>21</v>
      </c>
      <c r="F180" s="213" t="s">
        <v>8518</v>
      </c>
      <c r="G180" s="211"/>
      <c r="H180" s="214">
        <v>65.936000000000007</v>
      </c>
      <c r="I180" s="215"/>
      <c r="J180" s="211"/>
      <c r="K180" s="211"/>
      <c r="L180" s="216"/>
      <c r="M180" s="217"/>
      <c r="N180" s="218"/>
      <c r="O180" s="218"/>
      <c r="P180" s="218"/>
      <c r="Q180" s="218"/>
      <c r="R180" s="218"/>
      <c r="S180" s="218"/>
      <c r="T180" s="219"/>
      <c r="AT180" s="220" t="s">
        <v>171</v>
      </c>
      <c r="AU180" s="220" t="s">
        <v>134</v>
      </c>
      <c r="AV180" s="11" t="s">
        <v>134</v>
      </c>
      <c r="AW180" s="11" t="s">
        <v>33</v>
      </c>
      <c r="AX180" s="11" t="s">
        <v>70</v>
      </c>
      <c r="AY180" s="220" t="s">
        <v>126</v>
      </c>
    </row>
    <row r="181" spans="2:65" s="12" customFormat="1" ht="13.5">
      <c r="B181" s="221"/>
      <c r="C181" s="222"/>
      <c r="D181" s="205" t="s">
        <v>171</v>
      </c>
      <c r="E181" s="248" t="s">
        <v>21</v>
      </c>
      <c r="F181" s="249" t="s">
        <v>174</v>
      </c>
      <c r="G181" s="222"/>
      <c r="H181" s="250">
        <v>65.936000000000007</v>
      </c>
      <c r="I181" s="226"/>
      <c r="J181" s="222"/>
      <c r="K181" s="222"/>
      <c r="L181" s="227"/>
      <c r="M181" s="228"/>
      <c r="N181" s="229"/>
      <c r="O181" s="229"/>
      <c r="P181" s="229"/>
      <c r="Q181" s="229"/>
      <c r="R181" s="229"/>
      <c r="S181" s="229"/>
      <c r="T181" s="230"/>
      <c r="AT181" s="231" t="s">
        <v>171</v>
      </c>
      <c r="AU181" s="231" t="s">
        <v>134</v>
      </c>
      <c r="AV181" s="12" t="s">
        <v>133</v>
      </c>
      <c r="AW181" s="12" t="s">
        <v>33</v>
      </c>
      <c r="AX181" s="12" t="s">
        <v>78</v>
      </c>
      <c r="AY181" s="231" t="s">
        <v>126</v>
      </c>
    </row>
    <row r="182" spans="2:65" s="1" customFormat="1" ht="22.5" customHeight="1">
      <c r="B182" s="41"/>
      <c r="C182" s="193" t="s">
        <v>179</v>
      </c>
      <c r="D182" s="193" t="s">
        <v>129</v>
      </c>
      <c r="E182" s="194" t="s">
        <v>8519</v>
      </c>
      <c r="F182" s="195" t="s">
        <v>8520</v>
      </c>
      <c r="G182" s="196" t="s">
        <v>400</v>
      </c>
      <c r="H182" s="197">
        <v>3127.77</v>
      </c>
      <c r="I182" s="198"/>
      <c r="J182" s="199">
        <f>ROUND(I182*H182,2)</f>
        <v>0</v>
      </c>
      <c r="K182" s="195" t="s">
        <v>160</v>
      </c>
      <c r="L182" s="61"/>
      <c r="M182" s="200" t="s">
        <v>21</v>
      </c>
      <c r="N182" s="201" t="s">
        <v>42</v>
      </c>
      <c r="O182" s="42"/>
      <c r="P182" s="202">
        <f>O182*H182</f>
        <v>0</v>
      </c>
      <c r="Q182" s="202">
        <v>0</v>
      </c>
      <c r="R182" s="202">
        <f>Q182*H182</f>
        <v>0</v>
      </c>
      <c r="S182" s="202">
        <v>0</v>
      </c>
      <c r="T182" s="203">
        <f>S182*H182</f>
        <v>0</v>
      </c>
      <c r="AR182" s="24" t="s">
        <v>133</v>
      </c>
      <c r="AT182" s="24" t="s">
        <v>129</v>
      </c>
      <c r="AU182" s="24" t="s">
        <v>134</v>
      </c>
      <c r="AY182" s="24" t="s">
        <v>126</v>
      </c>
      <c r="BE182" s="204">
        <f>IF(N182="základní",J182,0)</f>
        <v>0</v>
      </c>
      <c r="BF182" s="204">
        <f>IF(N182="snížená",J182,0)</f>
        <v>0</v>
      </c>
      <c r="BG182" s="204">
        <f>IF(N182="zákl. přenesená",J182,0)</f>
        <v>0</v>
      </c>
      <c r="BH182" s="204">
        <f>IF(N182="sníž. přenesená",J182,0)</f>
        <v>0</v>
      </c>
      <c r="BI182" s="204">
        <f>IF(N182="nulová",J182,0)</f>
        <v>0</v>
      </c>
      <c r="BJ182" s="24" t="s">
        <v>134</v>
      </c>
      <c r="BK182" s="204">
        <f>ROUND(I182*H182,2)</f>
        <v>0</v>
      </c>
      <c r="BL182" s="24" t="s">
        <v>133</v>
      </c>
      <c r="BM182" s="24" t="s">
        <v>394</v>
      </c>
    </row>
    <row r="183" spans="2:65" s="1" customFormat="1" ht="27">
      <c r="B183" s="41"/>
      <c r="C183" s="63"/>
      <c r="D183" s="205" t="s">
        <v>135</v>
      </c>
      <c r="E183" s="63"/>
      <c r="F183" s="206" t="s">
        <v>8521</v>
      </c>
      <c r="G183" s="63"/>
      <c r="H183" s="63"/>
      <c r="I183" s="163"/>
      <c r="J183" s="63"/>
      <c r="K183" s="63"/>
      <c r="L183" s="61"/>
      <c r="M183" s="207"/>
      <c r="N183" s="42"/>
      <c r="O183" s="42"/>
      <c r="P183" s="42"/>
      <c r="Q183" s="42"/>
      <c r="R183" s="42"/>
      <c r="S183" s="42"/>
      <c r="T183" s="78"/>
      <c r="AT183" s="24" t="s">
        <v>135</v>
      </c>
      <c r="AU183" s="24" t="s">
        <v>134</v>
      </c>
    </row>
    <row r="184" spans="2:65" s="1" customFormat="1" ht="22.5" customHeight="1">
      <c r="B184" s="41"/>
      <c r="C184" s="251" t="s">
        <v>397</v>
      </c>
      <c r="D184" s="251" t="s">
        <v>391</v>
      </c>
      <c r="E184" s="252" t="s">
        <v>8522</v>
      </c>
      <c r="F184" s="253" t="s">
        <v>8523</v>
      </c>
      <c r="G184" s="254" t="s">
        <v>308</v>
      </c>
      <c r="H184" s="255">
        <v>469.166</v>
      </c>
      <c r="I184" s="256"/>
      <c r="J184" s="257">
        <f>ROUND(I184*H184,2)</f>
        <v>0</v>
      </c>
      <c r="K184" s="253" t="s">
        <v>160</v>
      </c>
      <c r="L184" s="258"/>
      <c r="M184" s="259" t="s">
        <v>21</v>
      </c>
      <c r="N184" s="260" t="s">
        <v>42</v>
      </c>
      <c r="O184" s="42"/>
      <c r="P184" s="202">
        <f>O184*H184</f>
        <v>0</v>
      </c>
      <c r="Q184" s="202">
        <v>0</v>
      </c>
      <c r="R184" s="202">
        <f>Q184*H184</f>
        <v>0</v>
      </c>
      <c r="S184" s="202">
        <v>0</v>
      </c>
      <c r="T184" s="203">
        <f>S184*H184</f>
        <v>0</v>
      </c>
      <c r="AR184" s="24" t="s">
        <v>144</v>
      </c>
      <c r="AT184" s="24" t="s">
        <v>391</v>
      </c>
      <c r="AU184" s="24" t="s">
        <v>134</v>
      </c>
      <c r="AY184" s="24" t="s">
        <v>126</v>
      </c>
      <c r="BE184" s="204">
        <f>IF(N184="základní",J184,0)</f>
        <v>0</v>
      </c>
      <c r="BF184" s="204">
        <f>IF(N184="snížená",J184,0)</f>
        <v>0</v>
      </c>
      <c r="BG184" s="204">
        <f>IF(N184="zákl. přenesená",J184,0)</f>
        <v>0</v>
      </c>
      <c r="BH184" s="204">
        <f>IF(N184="sníž. přenesená",J184,0)</f>
        <v>0</v>
      </c>
      <c r="BI184" s="204">
        <f>IF(N184="nulová",J184,0)</f>
        <v>0</v>
      </c>
      <c r="BJ184" s="24" t="s">
        <v>134</v>
      </c>
      <c r="BK184" s="204">
        <f>ROUND(I184*H184,2)</f>
        <v>0</v>
      </c>
      <c r="BL184" s="24" t="s">
        <v>133</v>
      </c>
      <c r="BM184" s="24" t="s">
        <v>401</v>
      </c>
    </row>
    <row r="185" spans="2:65" s="1" customFormat="1" ht="13.5">
      <c r="B185" s="41"/>
      <c r="C185" s="63"/>
      <c r="D185" s="205" t="s">
        <v>135</v>
      </c>
      <c r="E185" s="63"/>
      <c r="F185" s="206" t="s">
        <v>8524</v>
      </c>
      <c r="G185" s="63"/>
      <c r="H185" s="63"/>
      <c r="I185" s="163"/>
      <c r="J185" s="63"/>
      <c r="K185" s="63"/>
      <c r="L185" s="61"/>
      <c r="M185" s="207"/>
      <c r="N185" s="42"/>
      <c r="O185" s="42"/>
      <c r="P185" s="42"/>
      <c r="Q185" s="42"/>
      <c r="R185" s="42"/>
      <c r="S185" s="42"/>
      <c r="T185" s="78"/>
      <c r="AT185" s="24" t="s">
        <v>135</v>
      </c>
      <c r="AU185" s="24" t="s">
        <v>134</v>
      </c>
    </row>
    <row r="186" spans="2:65" s="1" customFormat="1" ht="22.5" customHeight="1">
      <c r="B186" s="41"/>
      <c r="C186" s="193" t="s">
        <v>183</v>
      </c>
      <c r="D186" s="193" t="s">
        <v>129</v>
      </c>
      <c r="E186" s="194" t="s">
        <v>8525</v>
      </c>
      <c r="F186" s="195" t="s">
        <v>8526</v>
      </c>
      <c r="G186" s="196" t="s">
        <v>308</v>
      </c>
      <c r="H186" s="197">
        <v>3127.77</v>
      </c>
      <c r="I186" s="198"/>
      <c r="J186" s="199">
        <f>ROUND(I186*H186,2)</f>
        <v>0</v>
      </c>
      <c r="K186" s="195" t="s">
        <v>160</v>
      </c>
      <c r="L186" s="61"/>
      <c r="M186" s="200" t="s">
        <v>21</v>
      </c>
      <c r="N186" s="201" t="s">
        <v>42</v>
      </c>
      <c r="O186" s="42"/>
      <c r="P186" s="202">
        <f>O186*H186</f>
        <v>0</v>
      </c>
      <c r="Q186" s="202">
        <v>0</v>
      </c>
      <c r="R186" s="202">
        <f>Q186*H186</f>
        <v>0</v>
      </c>
      <c r="S186" s="202">
        <v>0</v>
      </c>
      <c r="T186" s="203">
        <f>S186*H186</f>
        <v>0</v>
      </c>
      <c r="AR186" s="24" t="s">
        <v>133</v>
      </c>
      <c r="AT186" s="24" t="s">
        <v>129</v>
      </c>
      <c r="AU186" s="24" t="s">
        <v>134</v>
      </c>
      <c r="AY186" s="24" t="s">
        <v>126</v>
      </c>
      <c r="BE186" s="204">
        <f>IF(N186="základní",J186,0)</f>
        <v>0</v>
      </c>
      <c r="BF186" s="204">
        <f>IF(N186="snížená",J186,0)</f>
        <v>0</v>
      </c>
      <c r="BG186" s="204">
        <f>IF(N186="zákl. přenesená",J186,0)</f>
        <v>0</v>
      </c>
      <c r="BH186" s="204">
        <f>IF(N186="sníž. přenesená",J186,0)</f>
        <v>0</v>
      </c>
      <c r="BI186" s="204">
        <f>IF(N186="nulová",J186,0)</f>
        <v>0</v>
      </c>
      <c r="BJ186" s="24" t="s">
        <v>134</v>
      </c>
      <c r="BK186" s="204">
        <f>ROUND(I186*H186,2)</f>
        <v>0</v>
      </c>
      <c r="BL186" s="24" t="s">
        <v>133</v>
      </c>
      <c r="BM186" s="24" t="s">
        <v>407</v>
      </c>
    </row>
    <row r="187" spans="2:65" s="1" customFormat="1" ht="27">
      <c r="B187" s="41"/>
      <c r="C187" s="63"/>
      <c r="D187" s="208" t="s">
        <v>135</v>
      </c>
      <c r="E187" s="63"/>
      <c r="F187" s="209" t="s">
        <v>8527</v>
      </c>
      <c r="G187" s="63"/>
      <c r="H187" s="63"/>
      <c r="I187" s="163"/>
      <c r="J187" s="63"/>
      <c r="K187" s="63"/>
      <c r="L187" s="61"/>
      <c r="M187" s="207"/>
      <c r="N187" s="42"/>
      <c r="O187" s="42"/>
      <c r="P187" s="42"/>
      <c r="Q187" s="42"/>
      <c r="R187" s="42"/>
      <c r="S187" s="42"/>
      <c r="T187" s="78"/>
      <c r="AT187" s="24" t="s">
        <v>135</v>
      </c>
      <c r="AU187" s="24" t="s">
        <v>134</v>
      </c>
    </row>
    <row r="188" spans="2:65" s="1" customFormat="1" ht="81">
      <c r="B188" s="41"/>
      <c r="C188" s="63"/>
      <c r="D188" s="205" t="s">
        <v>299</v>
      </c>
      <c r="E188" s="63"/>
      <c r="F188" s="235" t="s">
        <v>8528</v>
      </c>
      <c r="G188" s="63"/>
      <c r="H188" s="63"/>
      <c r="I188" s="163"/>
      <c r="J188" s="63"/>
      <c r="K188" s="63"/>
      <c r="L188" s="61"/>
      <c r="M188" s="207"/>
      <c r="N188" s="42"/>
      <c r="O188" s="42"/>
      <c r="P188" s="42"/>
      <c r="Q188" s="42"/>
      <c r="R188" s="42"/>
      <c r="S188" s="42"/>
      <c r="T188" s="78"/>
      <c r="AT188" s="24" t="s">
        <v>299</v>
      </c>
      <c r="AU188" s="24" t="s">
        <v>134</v>
      </c>
    </row>
    <row r="189" spans="2:65" s="1" customFormat="1" ht="22.5" customHeight="1">
      <c r="B189" s="41"/>
      <c r="C189" s="193" t="s">
        <v>414</v>
      </c>
      <c r="D189" s="193" t="s">
        <v>129</v>
      </c>
      <c r="E189" s="194" t="s">
        <v>398</v>
      </c>
      <c r="F189" s="195" t="s">
        <v>399</v>
      </c>
      <c r="G189" s="196" t="s">
        <v>400</v>
      </c>
      <c r="H189" s="197">
        <v>5467.78</v>
      </c>
      <c r="I189" s="198"/>
      <c r="J189" s="199">
        <f>ROUND(I189*H189,2)</f>
        <v>0</v>
      </c>
      <c r="K189" s="195" t="s">
        <v>160</v>
      </c>
      <c r="L189" s="61"/>
      <c r="M189" s="200" t="s">
        <v>21</v>
      </c>
      <c r="N189" s="201" t="s">
        <v>42</v>
      </c>
      <c r="O189" s="42"/>
      <c r="P189" s="202">
        <f>O189*H189</f>
        <v>0</v>
      </c>
      <c r="Q189" s="202">
        <v>0</v>
      </c>
      <c r="R189" s="202">
        <f>Q189*H189</f>
        <v>0</v>
      </c>
      <c r="S189" s="202">
        <v>0</v>
      </c>
      <c r="T189" s="203">
        <f>S189*H189</f>
        <v>0</v>
      </c>
      <c r="AR189" s="24" t="s">
        <v>133</v>
      </c>
      <c r="AT189" s="24" t="s">
        <v>129</v>
      </c>
      <c r="AU189" s="24" t="s">
        <v>134</v>
      </c>
      <c r="AY189" s="24" t="s">
        <v>126</v>
      </c>
      <c r="BE189" s="204">
        <f>IF(N189="základní",J189,0)</f>
        <v>0</v>
      </c>
      <c r="BF189" s="204">
        <f>IF(N189="snížená",J189,0)</f>
        <v>0</v>
      </c>
      <c r="BG189" s="204">
        <f>IF(N189="zákl. přenesená",J189,0)</f>
        <v>0</v>
      </c>
      <c r="BH189" s="204">
        <f>IF(N189="sníž. přenesená",J189,0)</f>
        <v>0</v>
      </c>
      <c r="BI189" s="204">
        <f>IF(N189="nulová",J189,0)</f>
        <v>0</v>
      </c>
      <c r="BJ189" s="24" t="s">
        <v>134</v>
      </c>
      <c r="BK189" s="204">
        <f>ROUND(I189*H189,2)</f>
        <v>0</v>
      </c>
      <c r="BL189" s="24" t="s">
        <v>133</v>
      </c>
      <c r="BM189" s="24" t="s">
        <v>417</v>
      </c>
    </row>
    <row r="190" spans="2:65" s="1" customFormat="1" ht="13.5">
      <c r="B190" s="41"/>
      <c r="C190" s="63"/>
      <c r="D190" s="208" t="s">
        <v>135</v>
      </c>
      <c r="E190" s="63"/>
      <c r="F190" s="209" t="s">
        <v>402</v>
      </c>
      <c r="G190" s="63"/>
      <c r="H190" s="63"/>
      <c r="I190" s="163"/>
      <c r="J190" s="63"/>
      <c r="K190" s="63"/>
      <c r="L190" s="61"/>
      <c r="M190" s="207"/>
      <c r="N190" s="42"/>
      <c r="O190" s="42"/>
      <c r="P190" s="42"/>
      <c r="Q190" s="42"/>
      <c r="R190" s="42"/>
      <c r="S190" s="42"/>
      <c r="T190" s="78"/>
      <c r="AT190" s="24" t="s">
        <v>135</v>
      </c>
      <c r="AU190" s="24" t="s">
        <v>134</v>
      </c>
    </row>
    <row r="191" spans="2:65" s="1" customFormat="1" ht="175.5">
      <c r="B191" s="41"/>
      <c r="C191" s="63"/>
      <c r="D191" s="205" t="s">
        <v>299</v>
      </c>
      <c r="E191" s="63"/>
      <c r="F191" s="235" t="s">
        <v>403</v>
      </c>
      <c r="G191" s="63"/>
      <c r="H191" s="63"/>
      <c r="I191" s="163"/>
      <c r="J191" s="63"/>
      <c r="K191" s="63"/>
      <c r="L191" s="61"/>
      <c r="M191" s="207"/>
      <c r="N191" s="42"/>
      <c r="O191" s="42"/>
      <c r="P191" s="42"/>
      <c r="Q191" s="42"/>
      <c r="R191" s="42"/>
      <c r="S191" s="42"/>
      <c r="T191" s="78"/>
      <c r="AT191" s="24" t="s">
        <v>299</v>
      </c>
      <c r="AU191" s="24" t="s">
        <v>134</v>
      </c>
    </row>
    <row r="192" spans="2:65" s="1" customFormat="1" ht="31.5" customHeight="1">
      <c r="B192" s="41"/>
      <c r="C192" s="193" t="s">
        <v>189</v>
      </c>
      <c r="D192" s="193" t="s">
        <v>129</v>
      </c>
      <c r="E192" s="194" t="s">
        <v>8529</v>
      </c>
      <c r="F192" s="195" t="s">
        <v>8530</v>
      </c>
      <c r="G192" s="196" t="s">
        <v>308</v>
      </c>
      <c r="H192" s="197">
        <v>312.77699999999999</v>
      </c>
      <c r="I192" s="198"/>
      <c r="J192" s="199">
        <f>ROUND(I192*H192,2)</f>
        <v>0</v>
      </c>
      <c r="K192" s="195" t="s">
        <v>160</v>
      </c>
      <c r="L192" s="61"/>
      <c r="M192" s="200" t="s">
        <v>21</v>
      </c>
      <c r="N192" s="201" t="s">
        <v>42</v>
      </c>
      <c r="O192" s="42"/>
      <c r="P192" s="202">
        <f>O192*H192</f>
        <v>0</v>
      </c>
      <c r="Q192" s="202">
        <v>0</v>
      </c>
      <c r="R192" s="202">
        <f>Q192*H192</f>
        <v>0</v>
      </c>
      <c r="S192" s="202">
        <v>0</v>
      </c>
      <c r="T192" s="203">
        <f>S192*H192</f>
        <v>0</v>
      </c>
      <c r="AR192" s="24" t="s">
        <v>133</v>
      </c>
      <c r="AT192" s="24" t="s">
        <v>129</v>
      </c>
      <c r="AU192" s="24" t="s">
        <v>134</v>
      </c>
      <c r="AY192" s="24" t="s">
        <v>126</v>
      </c>
      <c r="BE192" s="204">
        <f>IF(N192="základní",J192,0)</f>
        <v>0</v>
      </c>
      <c r="BF192" s="204">
        <f>IF(N192="snížená",J192,0)</f>
        <v>0</v>
      </c>
      <c r="BG192" s="204">
        <f>IF(N192="zákl. přenesená",J192,0)</f>
        <v>0</v>
      </c>
      <c r="BH192" s="204">
        <f>IF(N192="sníž. přenesená",J192,0)</f>
        <v>0</v>
      </c>
      <c r="BI192" s="204">
        <f>IF(N192="nulová",J192,0)</f>
        <v>0</v>
      </c>
      <c r="BJ192" s="24" t="s">
        <v>134</v>
      </c>
      <c r="BK192" s="204">
        <f>ROUND(I192*H192,2)</f>
        <v>0</v>
      </c>
      <c r="BL192" s="24" t="s">
        <v>133</v>
      </c>
      <c r="BM192" s="24" t="s">
        <v>430</v>
      </c>
    </row>
    <row r="193" spans="2:65" s="1" customFormat="1" ht="13.5">
      <c r="B193" s="41"/>
      <c r="C193" s="63"/>
      <c r="D193" s="208" t="s">
        <v>135</v>
      </c>
      <c r="E193" s="63"/>
      <c r="F193" s="209" t="s">
        <v>8531</v>
      </c>
      <c r="G193" s="63"/>
      <c r="H193" s="63"/>
      <c r="I193" s="163"/>
      <c r="J193" s="63"/>
      <c r="K193" s="63"/>
      <c r="L193" s="61"/>
      <c r="M193" s="207"/>
      <c r="N193" s="42"/>
      <c r="O193" s="42"/>
      <c r="P193" s="42"/>
      <c r="Q193" s="42"/>
      <c r="R193" s="42"/>
      <c r="S193" s="42"/>
      <c r="T193" s="78"/>
      <c r="AT193" s="24" t="s">
        <v>135</v>
      </c>
      <c r="AU193" s="24" t="s">
        <v>134</v>
      </c>
    </row>
    <row r="194" spans="2:65" s="1" customFormat="1" ht="81">
      <c r="B194" s="41"/>
      <c r="C194" s="63"/>
      <c r="D194" s="208" t="s">
        <v>299</v>
      </c>
      <c r="E194" s="63"/>
      <c r="F194" s="236" t="s">
        <v>8532</v>
      </c>
      <c r="G194" s="63"/>
      <c r="H194" s="63"/>
      <c r="I194" s="163"/>
      <c r="J194" s="63"/>
      <c r="K194" s="63"/>
      <c r="L194" s="61"/>
      <c r="M194" s="207"/>
      <c r="N194" s="42"/>
      <c r="O194" s="42"/>
      <c r="P194" s="42"/>
      <c r="Q194" s="42"/>
      <c r="R194" s="42"/>
      <c r="S194" s="42"/>
      <c r="T194" s="78"/>
      <c r="AT194" s="24" t="s">
        <v>299</v>
      </c>
      <c r="AU194" s="24" t="s">
        <v>134</v>
      </c>
    </row>
    <row r="195" spans="2:65" s="11" customFormat="1" ht="13.5">
      <c r="B195" s="210"/>
      <c r="C195" s="211"/>
      <c r="D195" s="208" t="s">
        <v>171</v>
      </c>
      <c r="E195" s="212" t="s">
        <v>21</v>
      </c>
      <c r="F195" s="213" t="s">
        <v>8533</v>
      </c>
      <c r="G195" s="211"/>
      <c r="H195" s="214">
        <v>312.77699999999999</v>
      </c>
      <c r="I195" s="215"/>
      <c r="J195" s="211"/>
      <c r="K195" s="211"/>
      <c r="L195" s="216"/>
      <c r="M195" s="217"/>
      <c r="N195" s="218"/>
      <c r="O195" s="218"/>
      <c r="P195" s="218"/>
      <c r="Q195" s="218"/>
      <c r="R195" s="218"/>
      <c r="S195" s="218"/>
      <c r="T195" s="219"/>
      <c r="AT195" s="220" t="s">
        <v>171</v>
      </c>
      <c r="AU195" s="220" t="s">
        <v>134</v>
      </c>
      <c r="AV195" s="11" t="s">
        <v>134</v>
      </c>
      <c r="AW195" s="11" t="s">
        <v>33</v>
      </c>
      <c r="AX195" s="11" t="s">
        <v>70</v>
      </c>
      <c r="AY195" s="220" t="s">
        <v>126</v>
      </c>
    </row>
    <row r="196" spans="2:65" s="12" customFormat="1" ht="13.5">
      <c r="B196" s="221"/>
      <c r="C196" s="222"/>
      <c r="D196" s="205" t="s">
        <v>171</v>
      </c>
      <c r="E196" s="248" t="s">
        <v>21</v>
      </c>
      <c r="F196" s="249" t="s">
        <v>174</v>
      </c>
      <c r="G196" s="222"/>
      <c r="H196" s="250">
        <v>312.77699999999999</v>
      </c>
      <c r="I196" s="226"/>
      <c r="J196" s="222"/>
      <c r="K196" s="222"/>
      <c r="L196" s="227"/>
      <c r="M196" s="228"/>
      <c r="N196" s="229"/>
      <c r="O196" s="229"/>
      <c r="P196" s="229"/>
      <c r="Q196" s="229"/>
      <c r="R196" s="229"/>
      <c r="S196" s="229"/>
      <c r="T196" s="230"/>
      <c r="AT196" s="231" t="s">
        <v>171</v>
      </c>
      <c r="AU196" s="231" t="s">
        <v>134</v>
      </c>
      <c r="AV196" s="12" t="s">
        <v>133</v>
      </c>
      <c r="AW196" s="12" t="s">
        <v>33</v>
      </c>
      <c r="AX196" s="12" t="s">
        <v>78</v>
      </c>
      <c r="AY196" s="231" t="s">
        <v>126</v>
      </c>
    </row>
    <row r="197" spans="2:65" s="1" customFormat="1" ht="22.5" customHeight="1">
      <c r="B197" s="41"/>
      <c r="C197" s="193" t="s">
        <v>464</v>
      </c>
      <c r="D197" s="193" t="s">
        <v>129</v>
      </c>
      <c r="E197" s="194" t="s">
        <v>8534</v>
      </c>
      <c r="F197" s="195" t="s">
        <v>8535</v>
      </c>
      <c r="G197" s="196" t="s">
        <v>400</v>
      </c>
      <c r="H197" s="197">
        <v>3127.77</v>
      </c>
      <c r="I197" s="198"/>
      <c r="J197" s="199">
        <f>ROUND(I197*H197,2)</f>
        <v>0</v>
      </c>
      <c r="K197" s="195" t="s">
        <v>160</v>
      </c>
      <c r="L197" s="61"/>
      <c r="M197" s="200" t="s">
        <v>21</v>
      </c>
      <c r="N197" s="201" t="s">
        <v>42</v>
      </c>
      <c r="O197" s="42"/>
      <c r="P197" s="202">
        <f>O197*H197</f>
        <v>0</v>
      </c>
      <c r="Q197" s="202">
        <v>0</v>
      </c>
      <c r="R197" s="202">
        <f>Q197*H197</f>
        <v>0</v>
      </c>
      <c r="S197" s="202">
        <v>0</v>
      </c>
      <c r="T197" s="203">
        <f>S197*H197</f>
        <v>0</v>
      </c>
      <c r="AR197" s="24" t="s">
        <v>133</v>
      </c>
      <c r="AT197" s="24" t="s">
        <v>129</v>
      </c>
      <c r="AU197" s="24" t="s">
        <v>134</v>
      </c>
      <c r="AY197" s="24" t="s">
        <v>126</v>
      </c>
      <c r="BE197" s="204">
        <f>IF(N197="základní",J197,0)</f>
        <v>0</v>
      </c>
      <c r="BF197" s="204">
        <f>IF(N197="snížená",J197,0)</f>
        <v>0</v>
      </c>
      <c r="BG197" s="204">
        <f>IF(N197="zákl. přenesená",J197,0)</f>
        <v>0</v>
      </c>
      <c r="BH197" s="204">
        <f>IF(N197="sníž. přenesená",J197,0)</f>
        <v>0</v>
      </c>
      <c r="BI197" s="204">
        <f>IF(N197="nulová",J197,0)</f>
        <v>0</v>
      </c>
      <c r="BJ197" s="24" t="s">
        <v>134</v>
      </c>
      <c r="BK197" s="204">
        <f>ROUND(I197*H197,2)</f>
        <v>0</v>
      </c>
      <c r="BL197" s="24" t="s">
        <v>133</v>
      </c>
      <c r="BM197" s="24" t="s">
        <v>467</v>
      </c>
    </row>
    <row r="198" spans="2:65" s="1" customFormat="1" ht="13.5">
      <c r="B198" s="41"/>
      <c r="C198" s="63"/>
      <c r="D198" s="208" t="s">
        <v>135</v>
      </c>
      <c r="E198" s="63"/>
      <c r="F198" s="209" t="s">
        <v>8536</v>
      </c>
      <c r="G198" s="63"/>
      <c r="H198" s="63"/>
      <c r="I198" s="163"/>
      <c r="J198" s="63"/>
      <c r="K198" s="63"/>
      <c r="L198" s="61"/>
      <c r="M198" s="207"/>
      <c r="N198" s="42"/>
      <c r="O198" s="42"/>
      <c r="P198" s="42"/>
      <c r="Q198" s="42"/>
      <c r="R198" s="42"/>
      <c r="S198" s="42"/>
      <c r="T198" s="78"/>
      <c r="AT198" s="24" t="s">
        <v>135</v>
      </c>
      <c r="AU198" s="24" t="s">
        <v>134</v>
      </c>
    </row>
    <row r="199" spans="2:65" s="1" customFormat="1" ht="175.5">
      <c r="B199" s="41"/>
      <c r="C199" s="63"/>
      <c r="D199" s="205" t="s">
        <v>299</v>
      </c>
      <c r="E199" s="63"/>
      <c r="F199" s="235" t="s">
        <v>403</v>
      </c>
      <c r="G199" s="63"/>
      <c r="H199" s="63"/>
      <c r="I199" s="163"/>
      <c r="J199" s="63"/>
      <c r="K199" s="63"/>
      <c r="L199" s="61"/>
      <c r="M199" s="207"/>
      <c r="N199" s="42"/>
      <c r="O199" s="42"/>
      <c r="P199" s="42"/>
      <c r="Q199" s="42"/>
      <c r="R199" s="42"/>
      <c r="S199" s="42"/>
      <c r="T199" s="78"/>
      <c r="AT199" s="24" t="s">
        <v>299</v>
      </c>
      <c r="AU199" s="24" t="s">
        <v>134</v>
      </c>
    </row>
    <row r="200" spans="2:65" s="1" customFormat="1" ht="31.5" customHeight="1">
      <c r="B200" s="41"/>
      <c r="C200" s="193" t="s">
        <v>192</v>
      </c>
      <c r="D200" s="193" t="s">
        <v>129</v>
      </c>
      <c r="E200" s="194" t="s">
        <v>8537</v>
      </c>
      <c r="F200" s="195" t="s">
        <v>8538</v>
      </c>
      <c r="G200" s="196" t="s">
        <v>400</v>
      </c>
      <c r="H200" s="197">
        <v>3127.77</v>
      </c>
      <c r="I200" s="198"/>
      <c r="J200" s="199">
        <f>ROUND(I200*H200,2)</f>
        <v>0</v>
      </c>
      <c r="K200" s="195" t="s">
        <v>21</v>
      </c>
      <c r="L200" s="61"/>
      <c r="M200" s="200" t="s">
        <v>21</v>
      </c>
      <c r="N200" s="201" t="s">
        <v>42</v>
      </c>
      <c r="O200" s="42"/>
      <c r="P200" s="202">
        <f>O200*H200</f>
        <v>0</v>
      </c>
      <c r="Q200" s="202">
        <v>0</v>
      </c>
      <c r="R200" s="202">
        <f>Q200*H200</f>
        <v>0</v>
      </c>
      <c r="S200" s="202">
        <v>0</v>
      </c>
      <c r="T200" s="203">
        <f>S200*H200</f>
        <v>0</v>
      </c>
      <c r="AR200" s="24" t="s">
        <v>133</v>
      </c>
      <c r="AT200" s="24" t="s">
        <v>129</v>
      </c>
      <c r="AU200" s="24" t="s">
        <v>134</v>
      </c>
      <c r="AY200" s="24" t="s">
        <v>126</v>
      </c>
      <c r="BE200" s="204">
        <f>IF(N200="základní",J200,0)</f>
        <v>0</v>
      </c>
      <c r="BF200" s="204">
        <f>IF(N200="snížená",J200,0)</f>
        <v>0</v>
      </c>
      <c r="BG200" s="204">
        <f>IF(N200="zákl. přenesená",J200,0)</f>
        <v>0</v>
      </c>
      <c r="BH200" s="204">
        <f>IF(N200="sníž. přenesená",J200,0)</f>
        <v>0</v>
      </c>
      <c r="BI200" s="204">
        <f>IF(N200="nulová",J200,0)</f>
        <v>0</v>
      </c>
      <c r="BJ200" s="24" t="s">
        <v>134</v>
      </c>
      <c r="BK200" s="204">
        <f>ROUND(I200*H200,2)</f>
        <v>0</v>
      </c>
      <c r="BL200" s="24" t="s">
        <v>133</v>
      </c>
      <c r="BM200" s="24" t="s">
        <v>471</v>
      </c>
    </row>
    <row r="201" spans="2:65" s="1" customFormat="1" ht="13.5">
      <c r="B201" s="41"/>
      <c r="C201" s="63"/>
      <c r="D201" s="205" t="s">
        <v>135</v>
      </c>
      <c r="E201" s="63"/>
      <c r="F201" s="206" t="s">
        <v>8538</v>
      </c>
      <c r="G201" s="63"/>
      <c r="H201" s="63"/>
      <c r="I201" s="163"/>
      <c r="J201" s="63"/>
      <c r="K201" s="63"/>
      <c r="L201" s="61"/>
      <c r="M201" s="207"/>
      <c r="N201" s="42"/>
      <c r="O201" s="42"/>
      <c r="P201" s="42"/>
      <c r="Q201" s="42"/>
      <c r="R201" s="42"/>
      <c r="S201" s="42"/>
      <c r="T201" s="78"/>
      <c r="AT201" s="24" t="s">
        <v>135</v>
      </c>
      <c r="AU201" s="24" t="s">
        <v>134</v>
      </c>
    </row>
    <row r="202" spans="2:65" s="1" customFormat="1" ht="31.5" customHeight="1">
      <c r="B202" s="41"/>
      <c r="C202" s="193" t="s">
        <v>473</v>
      </c>
      <c r="D202" s="193" t="s">
        <v>129</v>
      </c>
      <c r="E202" s="194" t="s">
        <v>8539</v>
      </c>
      <c r="F202" s="195" t="s">
        <v>8540</v>
      </c>
      <c r="G202" s="196" t="s">
        <v>400</v>
      </c>
      <c r="H202" s="197">
        <v>3127.77</v>
      </c>
      <c r="I202" s="198"/>
      <c r="J202" s="199">
        <f>ROUND(I202*H202,2)</f>
        <v>0</v>
      </c>
      <c r="K202" s="195" t="s">
        <v>160</v>
      </c>
      <c r="L202" s="61"/>
      <c r="M202" s="200" t="s">
        <v>21</v>
      </c>
      <c r="N202" s="201" t="s">
        <v>42</v>
      </c>
      <c r="O202" s="42"/>
      <c r="P202" s="202">
        <f>O202*H202</f>
        <v>0</v>
      </c>
      <c r="Q202" s="202">
        <v>0</v>
      </c>
      <c r="R202" s="202">
        <f>Q202*H202</f>
        <v>0</v>
      </c>
      <c r="S202" s="202">
        <v>0</v>
      </c>
      <c r="T202" s="203">
        <f>S202*H202</f>
        <v>0</v>
      </c>
      <c r="AR202" s="24" t="s">
        <v>133</v>
      </c>
      <c r="AT202" s="24" t="s">
        <v>129</v>
      </c>
      <c r="AU202" s="24" t="s">
        <v>134</v>
      </c>
      <c r="AY202" s="24" t="s">
        <v>126</v>
      </c>
      <c r="BE202" s="204">
        <f>IF(N202="základní",J202,0)</f>
        <v>0</v>
      </c>
      <c r="BF202" s="204">
        <f>IF(N202="snížená",J202,0)</f>
        <v>0</v>
      </c>
      <c r="BG202" s="204">
        <f>IF(N202="zákl. přenesená",J202,0)</f>
        <v>0</v>
      </c>
      <c r="BH202" s="204">
        <f>IF(N202="sníž. přenesená",J202,0)</f>
        <v>0</v>
      </c>
      <c r="BI202" s="204">
        <f>IF(N202="nulová",J202,0)</f>
        <v>0</v>
      </c>
      <c r="BJ202" s="24" t="s">
        <v>134</v>
      </c>
      <c r="BK202" s="204">
        <f>ROUND(I202*H202,2)</f>
        <v>0</v>
      </c>
      <c r="BL202" s="24" t="s">
        <v>133</v>
      </c>
      <c r="BM202" s="24" t="s">
        <v>476</v>
      </c>
    </row>
    <row r="203" spans="2:65" s="1" customFormat="1" ht="27">
      <c r="B203" s="41"/>
      <c r="C203" s="63"/>
      <c r="D203" s="208" t="s">
        <v>135</v>
      </c>
      <c r="E203" s="63"/>
      <c r="F203" s="209" t="s">
        <v>8541</v>
      </c>
      <c r="G203" s="63"/>
      <c r="H203" s="63"/>
      <c r="I203" s="163"/>
      <c r="J203" s="63"/>
      <c r="K203" s="63"/>
      <c r="L203" s="61"/>
      <c r="M203" s="207"/>
      <c r="N203" s="42"/>
      <c r="O203" s="42"/>
      <c r="P203" s="42"/>
      <c r="Q203" s="42"/>
      <c r="R203" s="42"/>
      <c r="S203" s="42"/>
      <c r="T203" s="78"/>
      <c r="AT203" s="24" t="s">
        <v>135</v>
      </c>
      <c r="AU203" s="24" t="s">
        <v>134</v>
      </c>
    </row>
    <row r="204" spans="2:65" s="1" customFormat="1" ht="40.5">
      <c r="B204" s="41"/>
      <c r="C204" s="63"/>
      <c r="D204" s="208" t="s">
        <v>299</v>
      </c>
      <c r="E204" s="63"/>
      <c r="F204" s="236" t="s">
        <v>8542</v>
      </c>
      <c r="G204" s="63"/>
      <c r="H204" s="63"/>
      <c r="I204" s="163"/>
      <c r="J204" s="63"/>
      <c r="K204" s="63"/>
      <c r="L204" s="61"/>
      <c r="M204" s="207"/>
      <c r="N204" s="42"/>
      <c r="O204" s="42"/>
      <c r="P204" s="42"/>
      <c r="Q204" s="42"/>
      <c r="R204" s="42"/>
      <c r="S204" s="42"/>
      <c r="T204" s="78"/>
      <c r="AT204" s="24" t="s">
        <v>299</v>
      </c>
      <c r="AU204" s="24" t="s">
        <v>134</v>
      </c>
    </row>
    <row r="205" spans="2:65" s="10" customFormat="1" ht="29.85" customHeight="1">
      <c r="B205" s="176"/>
      <c r="C205" s="177"/>
      <c r="D205" s="190" t="s">
        <v>69</v>
      </c>
      <c r="E205" s="191" t="s">
        <v>134</v>
      </c>
      <c r="F205" s="191" t="s">
        <v>404</v>
      </c>
      <c r="G205" s="177"/>
      <c r="H205" s="177"/>
      <c r="I205" s="180"/>
      <c r="J205" s="192">
        <f>BK205</f>
        <v>0</v>
      </c>
      <c r="K205" s="177"/>
      <c r="L205" s="182"/>
      <c r="M205" s="183"/>
      <c r="N205" s="184"/>
      <c r="O205" s="184"/>
      <c r="P205" s="185">
        <f>SUM(P206:P248)</f>
        <v>0</v>
      </c>
      <c r="Q205" s="184"/>
      <c r="R205" s="185">
        <f>SUM(R206:R248)</f>
        <v>0</v>
      </c>
      <c r="S205" s="184"/>
      <c r="T205" s="186">
        <f>SUM(T206:T248)</f>
        <v>0</v>
      </c>
      <c r="AR205" s="187" t="s">
        <v>78</v>
      </c>
      <c r="AT205" s="188" t="s">
        <v>69</v>
      </c>
      <c r="AU205" s="188" t="s">
        <v>78</v>
      </c>
      <c r="AY205" s="187" t="s">
        <v>126</v>
      </c>
      <c r="BK205" s="189">
        <f>SUM(BK206:BK248)</f>
        <v>0</v>
      </c>
    </row>
    <row r="206" spans="2:65" s="1" customFormat="1" ht="22.5" customHeight="1">
      <c r="B206" s="41"/>
      <c r="C206" s="193" t="s">
        <v>356</v>
      </c>
      <c r="D206" s="193" t="s">
        <v>129</v>
      </c>
      <c r="E206" s="194" t="s">
        <v>8543</v>
      </c>
      <c r="F206" s="195" t="s">
        <v>8544</v>
      </c>
      <c r="G206" s="196" t="s">
        <v>400</v>
      </c>
      <c r="H206" s="197">
        <v>243.363</v>
      </c>
      <c r="I206" s="198"/>
      <c r="J206" s="199">
        <f>ROUND(I206*H206,2)</f>
        <v>0</v>
      </c>
      <c r="K206" s="195" t="s">
        <v>160</v>
      </c>
      <c r="L206" s="61"/>
      <c r="M206" s="200" t="s">
        <v>21</v>
      </c>
      <c r="N206" s="201" t="s">
        <v>42</v>
      </c>
      <c r="O206" s="42"/>
      <c r="P206" s="202">
        <f>O206*H206</f>
        <v>0</v>
      </c>
      <c r="Q206" s="202">
        <v>0</v>
      </c>
      <c r="R206" s="202">
        <f>Q206*H206</f>
        <v>0</v>
      </c>
      <c r="S206" s="202">
        <v>0</v>
      </c>
      <c r="T206" s="203">
        <f>S206*H206</f>
        <v>0</v>
      </c>
      <c r="AR206" s="24" t="s">
        <v>133</v>
      </c>
      <c r="AT206" s="24" t="s">
        <v>129</v>
      </c>
      <c r="AU206" s="24" t="s">
        <v>134</v>
      </c>
      <c r="AY206" s="24" t="s">
        <v>126</v>
      </c>
      <c r="BE206" s="204">
        <f>IF(N206="základní",J206,0)</f>
        <v>0</v>
      </c>
      <c r="BF206" s="204">
        <f>IF(N206="snížená",J206,0)</f>
        <v>0</v>
      </c>
      <c r="BG206" s="204">
        <f>IF(N206="zákl. přenesená",J206,0)</f>
        <v>0</v>
      </c>
      <c r="BH206" s="204">
        <f>IF(N206="sníž. přenesená",J206,0)</f>
        <v>0</v>
      </c>
      <c r="BI206" s="204">
        <f>IF(N206="nulová",J206,0)</f>
        <v>0</v>
      </c>
      <c r="BJ206" s="24" t="s">
        <v>134</v>
      </c>
      <c r="BK206" s="204">
        <f>ROUND(I206*H206,2)</f>
        <v>0</v>
      </c>
      <c r="BL206" s="24" t="s">
        <v>133</v>
      </c>
      <c r="BM206" s="24" t="s">
        <v>481</v>
      </c>
    </row>
    <row r="207" spans="2:65" s="1" customFormat="1" ht="27">
      <c r="B207" s="41"/>
      <c r="C207" s="63"/>
      <c r="D207" s="208" t="s">
        <v>135</v>
      </c>
      <c r="E207" s="63"/>
      <c r="F207" s="209" t="s">
        <v>8545</v>
      </c>
      <c r="G207" s="63"/>
      <c r="H207" s="63"/>
      <c r="I207" s="163"/>
      <c r="J207" s="63"/>
      <c r="K207" s="63"/>
      <c r="L207" s="61"/>
      <c r="M207" s="207"/>
      <c r="N207" s="42"/>
      <c r="O207" s="42"/>
      <c r="P207" s="42"/>
      <c r="Q207" s="42"/>
      <c r="R207" s="42"/>
      <c r="S207" s="42"/>
      <c r="T207" s="78"/>
      <c r="AT207" s="24" t="s">
        <v>135</v>
      </c>
      <c r="AU207" s="24" t="s">
        <v>134</v>
      </c>
    </row>
    <row r="208" spans="2:65" s="1" customFormat="1" ht="175.5">
      <c r="B208" s="41"/>
      <c r="C208" s="63"/>
      <c r="D208" s="205" t="s">
        <v>299</v>
      </c>
      <c r="E208" s="63"/>
      <c r="F208" s="235" t="s">
        <v>8546</v>
      </c>
      <c r="G208" s="63"/>
      <c r="H208" s="63"/>
      <c r="I208" s="163"/>
      <c r="J208" s="63"/>
      <c r="K208" s="63"/>
      <c r="L208" s="61"/>
      <c r="M208" s="207"/>
      <c r="N208" s="42"/>
      <c r="O208" s="42"/>
      <c r="P208" s="42"/>
      <c r="Q208" s="42"/>
      <c r="R208" s="42"/>
      <c r="S208" s="42"/>
      <c r="T208" s="78"/>
      <c r="AT208" s="24" t="s">
        <v>299</v>
      </c>
      <c r="AU208" s="24" t="s">
        <v>134</v>
      </c>
    </row>
    <row r="209" spans="2:65" s="1" customFormat="1" ht="22.5" customHeight="1">
      <c r="B209" s="41"/>
      <c r="C209" s="251" t="s">
        <v>486</v>
      </c>
      <c r="D209" s="251" t="s">
        <v>391</v>
      </c>
      <c r="E209" s="252" t="s">
        <v>704</v>
      </c>
      <c r="F209" s="253" t="s">
        <v>8547</v>
      </c>
      <c r="G209" s="254" t="s">
        <v>400</v>
      </c>
      <c r="H209" s="255">
        <v>262.83199999999999</v>
      </c>
      <c r="I209" s="256"/>
      <c r="J209" s="257">
        <f>ROUND(I209*H209,2)</f>
        <v>0</v>
      </c>
      <c r="K209" s="253" t="s">
        <v>21</v>
      </c>
      <c r="L209" s="258"/>
      <c r="M209" s="259" t="s">
        <v>21</v>
      </c>
      <c r="N209" s="260" t="s">
        <v>42</v>
      </c>
      <c r="O209" s="42"/>
      <c r="P209" s="202">
        <f>O209*H209</f>
        <v>0</v>
      </c>
      <c r="Q209" s="202">
        <v>0</v>
      </c>
      <c r="R209" s="202">
        <f>Q209*H209</f>
        <v>0</v>
      </c>
      <c r="S209" s="202">
        <v>0</v>
      </c>
      <c r="T209" s="203">
        <f>S209*H209</f>
        <v>0</v>
      </c>
      <c r="AR209" s="24" t="s">
        <v>144</v>
      </c>
      <c r="AT209" s="24" t="s">
        <v>391</v>
      </c>
      <c r="AU209" s="24" t="s">
        <v>134</v>
      </c>
      <c r="AY209" s="24" t="s">
        <v>126</v>
      </c>
      <c r="BE209" s="204">
        <f>IF(N209="základní",J209,0)</f>
        <v>0</v>
      </c>
      <c r="BF209" s="204">
        <f>IF(N209="snížená",J209,0)</f>
        <v>0</v>
      </c>
      <c r="BG209" s="204">
        <f>IF(N209="zákl. přenesená",J209,0)</f>
        <v>0</v>
      </c>
      <c r="BH209" s="204">
        <f>IF(N209="sníž. přenesená",J209,0)</f>
        <v>0</v>
      </c>
      <c r="BI209" s="204">
        <f>IF(N209="nulová",J209,0)</f>
        <v>0</v>
      </c>
      <c r="BJ209" s="24" t="s">
        <v>134</v>
      </c>
      <c r="BK209" s="204">
        <f>ROUND(I209*H209,2)</f>
        <v>0</v>
      </c>
      <c r="BL209" s="24" t="s">
        <v>133</v>
      </c>
      <c r="BM209" s="24" t="s">
        <v>490</v>
      </c>
    </row>
    <row r="210" spans="2:65" s="1" customFormat="1" ht="13.5">
      <c r="B210" s="41"/>
      <c r="C210" s="63"/>
      <c r="D210" s="208" t="s">
        <v>135</v>
      </c>
      <c r="E210" s="63"/>
      <c r="F210" s="209" t="s">
        <v>8547</v>
      </c>
      <c r="G210" s="63"/>
      <c r="H210" s="63"/>
      <c r="I210" s="163"/>
      <c r="J210" s="63"/>
      <c r="K210" s="63"/>
      <c r="L210" s="61"/>
      <c r="M210" s="207"/>
      <c r="N210" s="42"/>
      <c r="O210" s="42"/>
      <c r="P210" s="42"/>
      <c r="Q210" s="42"/>
      <c r="R210" s="42"/>
      <c r="S210" s="42"/>
      <c r="T210" s="78"/>
      <c r="AT210" s="24" t="s">
        <v>135</v>
      </c>
      <c r="AU210" s="24" t="s">
        <v>134</v>
      </c>
    </row>
    <row r="211" spans="2:65" s="11" customFormat="1" ht="13.5">
      <c r="B211" s="210"/>
      <c r="C211" s="211"/>
      <c r="D211" s="208" t="s">
        <v>171</v>
      </c>
      <c r="E211" s="212" t="s">
        <v>21</v>
      </c>
      <c r="F211" s="213" t="s">
        <v>8548</v>
      </c>
      <c r="G211" s="211"/>
      <c r="H211" s="214">
        <v>262.83199999999999</v>
      </c>
      <c r="I211" s="215"/>
      <c r="J211" s="211"/>
      <c r="K211" s="211"/>
      <c r="L211" s="216"/>
      <c r="M211" s="217"/>
      <c r="N211" s="218"/>
      <c r="O211" s="218"/>
      <c r="P211" s="218"/>
      <c r="Q211" s="218"/>
      <c r="R211" s="218"/>
      <c r="S211" s="218"/>
      <c r="T211" s="219"/>
      <c r="AT211" s="220" t="s">
        <v>171</v>
      </c>
      <c r="AU211" s="220" t="s">
        <v>134</v>
      </c>
      <c r="AV211" s="11" t="s">
        <v>134</v>
      </c>
      <c r="AW211" s="11" t="s">
        <v>33</v>
      </c>
      <c r="AX211" s="11" t="s">
        <v>70</v>
      </c>
      <c r="AY211" s="220" t="s">
        <v>126</v>
      </c>
    </row>
    <row r="212" spans="2:65" s="12" customFormat="1" ht="13.5">
      <c r="B212" s="221"/>
      <c r="C212" s="222"/>
      <c r="D212" s="205" t="s">
        <v>171</v>
      </c>
      <c r="E212" s="248" t="s">
        <v>21</v>
      </c>
      <c r="F212" s="249" t="s">
        <v>174</v>
      </c>
      <c r="G212" s="222"/>
      <c r="H212" s="250">
        <v>262.83199999999999</v>
      </c>
      <c r="I212" s="226"/>
      <c r="J212" s="222"/>
      <c r="K212" s="222"/>
      <c r="L212" s="227"/>
      <c r="M212" s="228"/>
      <c r="N212" s="229"/>
      <c r="O212" s="229"/>
      <c r="P212" s="229"/>
      <c r="Q212" s="229"/>
      <c r="R212" s="229"/>
      <c r="S212" s="229"/>
      <c r="T212" s="230"/>
      <c r="AT212" s="231" t="s">
        <v>171</v>
      </c>
      <c r="AU212" s="231" t="s">
        <v>134</v>
      </c>
      <c r="AV212" s="12" t="s">
        <v>133</v>
      </c>
      <c r="AW212" s="12" t="s">
        <v>33</v>
      </c>
      <c r="AX212" s="12" t="s">
        <v>78</v>
      </c>
      <c r="AY212" s="231" t="s">
        <v>126</v>
      </c>
    </row>
    <row r="213" spans="2:65" s="1" customFormat="1" ht="22.5" customHeight="1">
      <c r="B213" s="41"/>
      <c r="C213" s="193" t="s">
        <v>361</v>
      </c>
      <c r="D213" s="193" t="s">
        <v>129</v>
      </c>
      <c r="E213" s="194" t="s">
        <v>8549</v>
      </c>
      <c r="F213" s="195" t="s">
        <v>8550</v>
      </c>
      <c r="G213" s="196" t="s">
        <v>308</v>
      </c>
      <c r="H213" s="197">
        <v>7.2839999999999998</v>
      </c>
      <c r="I213" s="198"/>
      <c r="J213" s="199">
        <f>ROUND(I213*H213,2)</f>
        <v>0</v>
      </c>
      <c r="K213" s="195" t="s">
        <v>160</v>
      </c>
      <c r="L213" s="61"/>
      <c r="M213" s="200" t="s">
        <v>21</v>
      </c>
      <c r="N213" s="201" t="s">
        <v>42</v>
      </c>
      <c r="O213" s="42"/>
      <c r="P213" s="202">
        <f>O213*H213</f>
        <v>0</v>
      </c>
      <c r="Q213" s="202">
        <v>0</v>
      </c>
      <c r="R213" s="202">
        <f>Q213*H213</f>
        <v>0</v>
      </c>
      <c r="S213" s="202">
        <v>0</v>
      </c>
      <c r="T213" s="203">
        <f>S213*H213</f>
        <v>0</v>
      </c>
      <c r="AR213" s="24" t="s">
        <v>133</v>
      </c>
      <c r="AT213" s="24" t="s">
        <v>129</v>
      </c>
      <c r="AU213" s="24" t="s">
        <v>134</v>
      </c>
      <c r="AY213" s="24" t="s">
        <v>126</v>
      </c>
      <c r="BE213" s="204">
        <f>IF(N213="základní",J213,0)</f>
        <v>0</v>
      </c>
      <c r="BF213" s="204">
        <f>IF(N213="snížená",J213,0)</f>
        <v>0</v>
      </c>
      <c r="BG213" s="204">
        <f>IF(N213="zákl. přenesená",J213,0)</f>
        <v>0</v>
      </c>
      <c r="BH213" s="204">
        <f>IF(N213="sníž. přenesená",J213,0)</f>
        <v>0</v>
      </c>
      <c r="BI213" s="204">
        <f>IF(N213="nulová",J213,0)</f>
        <v>0</v>
      </c>
      <c r="BJ213" s="24" t="s">
        <v>134</v>
      </c>
      <c r="BK213" s="204">
        <f>ROUND(I213*H213,2)</f>
        <v>0</v>
      </c>
      <c r="BL213" s="24" t="s">
        <v>133</v>
      </c>
      <c r="BM213" s="24" t="s">
        <v>496</v>
      </c>
    </row>
    <row r="214" spans="2:65" s="1" customFormat="1" ht="13.5">
      <c r="B214" s="41"/>
      <c r="C214" s="63"/>
      <c r="D214" s="208" t="s">
        <v>135</v>
      </c>
      <c r="E214" s="63"/>
      <c r="F214" s="209" t="s">
        <v>8551</v>
      </c>
      <c r="G214" s="63"/>
      <c r="H214" s="63"/>
      <c r="I214" s="163"/>
      <c r="J214" s="63"/>
      <c r="K214" s="63"/>
      <c r="L214" s="61"/>
      <c r="M214" s="207"/>
      <c r="N214" s="42"/>
      <c r="O214" s="42"/>
      <c r="P214" s="42"/>
      <c r="Q214" s="42"/>
      <c r="R214" s="42"/>
      <c r="S214" s="42"/>
      <c r="T214" s="78"/>
      <c r="AT214" s="24" t="s">
        <v>135</v>
      </c>
      <c r="AU214" s="24" t="s">
        <v>134</v>
      </c>
    </row>
    <row r="215" spans="2:65" s="1" customFormat="1" ht="40.5">
      <c r="B215" s="41"/>
      <c r="C215" s="63"/>
      <c r="D215" s="205" t="s">
        <v>299</v>
      </c>
      <c r="E215" s="63"/>
      <c r="F215" s="235" t="s">
        <v>8552</v>
      </c>
      <c r="G215" s="63"/>
      <c r="H215" s="63"/>
      <c r="I215" s="163"/>
      <c r="J215" s="63"/>
      <c r="K215" s="63"/>
      <c r="L215" s="61"/>
      <c r="M215" s="207"/>
      <c r="N215" s="42"/>
      <c r="O215" s="42"/>
      <c r="P215" s="42"/>
      <c r="Q215" s="42"/>
      <c r="R215" s="42"/>
      <c r="S215" s="42"/>
      <c r="T215" s="78"/>
      <c r="AT215" s="24" t="s">
        <v>299</v>
      </c>
      <c r="AU215" s="24" t="s">
        <v>134</v>
      </c>
    </row>
    <row r="216" spans="2:65" s="1" customFormat="1" ht="22.5" customHeight="1">
      <c r="B216" s="41"/>
      <c r="C216" s="193" t="s">
        <v>497</v>
      </c>
      <c r="D216" s="193" t="s">
        <v>129</v>
      </c>
      <c r="E216" s="194" t="s">
        <v>8553</v>
      </c>
      <c r="F216" s="195" t="s">
        <v>8554</v>
      </c>
      <c r="G216" s="196" t="s">
        <v>308</v>
      </c>
      <c r="H216" s="197">
        <v>29.137</v>
      </c>
      <c r="I216" s="198"/>
      <c r="J216" s="199">
        <f>ROUND(I216*H216,2)</f>
        <v>0</v>
      </c>
      <c r="K216" s="195" t="s">
        <v>21</v>
      </c>
      <c r="L216" s="61"/>
      <c r="M216" s="200" t="s">
        <v>21</v>
      </c>
      <c r="N216" s="201" t="s">
        <v>42</v>
      </c>
      <c r="O216" s="42"/>
      <c r="P216" s="202">
        <f>O216*H216</f>
        <v>0</v>
      </c>
      <c r="Q216" s="202">
        <v>0</v>
      </c>
      <c r="R216" s="202">
        <f>Q216*H216</f>
        <v>0</v>
      </c>
      <c r="S216" s="202">
        <v>0</v>
      </c>
      <c r="T216" s="203">
        <f>S216*H216</f>
        <v>0</v>
      </c>
      <c r="AR216" s="24" t="s">
        <v>133</v>
      </c>
      <c r="AT216" s="24" t="s">
        <v>129</v>
      </c>
      <c r="AU216" s="24" t="s">
        <v>134</v>
      </c>
      <c r="AY216" s="24" t="s">
        <v>126</v>
      </c>
      <c r="BE216" s="204">
        <f>IF(N216="základní",J216,0)</f>
        <v>0</v>
      </c>
      <c r="BF216" s="204">
        <f>IF(N216="snížená",J216,0)</f>
        <v>0</v>
      </c>
      <c r="BG216" s="204">
        <f>IF(N216="zákl. přenesená",J216,0)</f>
        <v>0</v>
      </c>
      <c r="BH216" s="204">
        <f>IF(N216="sníž. přenesená",J216,0)</f>
        <v>0</v>
      </c>
      <c r="BI216" s="204">
        <f>IF(N216="nulová",J216,0)</f>
        <v>0</v>
      </c>
      <c r="BJ216" s="24" t="s">
        <v>134</v>
      </c>
      <c r="BK216" s="204">
        <f>ROUND(I216*H216,2)</f>
        <v>0</v>
      </c>
      <c r="BL216" s="24" t="s">
        <v>133</v>
      </c>
      <c r="BM216" s="24" t="s">
        <v>500</v>
      </c>
    </row>
    <row r="217" spans="2:65" s="1" customFormat="1" ht="13.5">
      <c r="B217" s="41"/>
      <c r="C217" s="63"/>
      <c r="D217" s="208" t="s">
        <v>135</v>
      </c>
      <c r="E217" s="63"/>
      <c r="F217" s="209" t="s">
        <v>8554</v>
      </c>
      <c r="G217" s="63"/>
      <c r="H217" s="63"/>
      <c r="I217" s="163"/>
      <c r="J217" s="63"/>
      <c r="K217" s="63"/>
      <c r="L217" s="61"/>
      <c r="M217" s="207"/>
      <c r="N217" s="42"/>
      <c r="O217" s="42"/>
      <c r="P217" s="42"/>
      <c r="Q217" s="42"/>
      <c r="R217" s="42"/>
      <c r="S217" s="42"/>
      <c r="T217" s="78"/>
      <c r="AT217" s="24" t="s">
        <v>135</v>
      </c>
      <c r="AU217" s="24" t="s">
        <v>134</v>
      </c>
    </row>
    <row r="218" spans="2:65" s="11" customFormat="1" ht="13.5">
      <c r="B218" s="210"/>
      <c r="C218" s="211"/>
      <c r="D218" s="208" t="s">
        <v>171</v>
      </c>
      <c r="E218" s="212" t="s">
        <v>21</v>
      </c>
      <c r="F218" s="213" t="s">
        <v>8555</v>
      </c>
      <c r="G218" s="211"/>
      <c r="H218" s="214">
        <v>29.137</v>
      </c>
      <c r="I218" s="215"/>
      <c r="J218" s="211"/>
      <c r="K218" s="211"/>
      <c r="L218" s="216"/>
      <c r="M218" s="217"/>
      <c r="N218" s="218"/>
      <c r="O218" s="218"/>
      <c r="P218" s="218"/>
      <c r="Q218" s="218"/>
      <c r="R218" s="218"/>
      <c r="S218" s="218"/>
      <c r="T218" s="219"/>
      <c r="AT218" s="220" t="s">
        <v>171</v>
      </c>
      <c r="AU218" s="220" t="s">
        <v>134</v>
      </c>
      <c r="AV218" s="11" t="s">
        <v>134</v>
      </c>
      <c r="AW218" s="11" t="s">
        <v>33</v>
      </c>
      <c r="AX218" s="11" t="s">
        <v>70</v>
      </c>
      <c r="AY218" s="220" t="s">
        <v>126</v>
      </c>
    </row>
    <row r="219" spans="2:65" s="12" customFormat="1" ht="13.5">
      <c r="B219" s="221"/>
      <c r="C219" s="222"/>
      <c r="D219" s="205" t="s">
        <v>171</v>
      </c>
      <c r="E219" s="248" t="s">
        <v>21</v>
      </c>
      <c r="F219" s="249" t="s">
        <v>174</v>
      </c>
      <c r="G219" s="222"/>
      <c r="H219" s="250">
        <v>29.137</v>
      </c>
      <c r="I219" s="226"/>
      <c r="J219" s="222"/>
      <c r="K219" s="222"/>
      <c r="L219" s="227"/>
      <c r="M219" s="228"/>
      <c r="N219" s="229"/>
      <c r="O219" s="229"/>
      <c r="P219" s="229"/>
      <c r="Q219" s="229"/>
      <c r="R219" s="229"/>
      <c r="S219" s="229"/>
      <c r="T219" s="230"/>
      <c r="AT219" s="231" t="s">
        <v>171</v>
      </c>
      <c r="AU219" s="231" t="s">
        <v>134</v>
      </c>
      <c r="AV219" s="12" t="s">
        <v>133</v>
      </c>
      <c r="AW219" s="12" t="s">
        <v>33</v>
      </c>
      <c r="AX219" s="12" t="s">
        <v>78</v>
      </c>
      <c r="AY219" s="231" t="s">
        <v>126</v>
      </c>
    </row>
    <row r="220" spans="2:65" s="1" customFormat="1" ht="22.5" customHeight="1">
      <c r="B220" s="41"/>
      <c r="C220" s="193" t="s">
        <v>366</v>
      </c>
      <c r="D220" s="193" t="s">
        <v>129</v>
      </c>
      <c r="E220" s="194" t="s">
        <v>8556</v>
      </c>
      <c r="F220" s="195" t="s">
        <v>8557</v>
      </c>
      <c r="G220" s="196" t="s">
        <v>169</v>
      </c>
      <c r="H220" s="197">
        <v>242.81</v>
      </c>
      <c r="I220" s="198"/>
      <c r="J220" s="199">
        <f>ROUND(I220*H220,2)</f>
        <v>0</v>
      </c>
      <c r="K220" s="195" t="s">
        <v>160</v>
      </c>
      <c r="L220" s="61"/>
      <c r="M220" s="200" t="s">
        <v>21</v>
      </c>
      <c r="N220" s="201" t="s">
        <v>42</v>
      </c>
      <c r="O220" s="42"/>
      <c r="P220" s="202">
        <f>O220*H220</f>
        <v>0</v>
      </c>
      <c r="Q220" s="202">
        <v>0</v>
      </c>
      <c r="R220" s="202">
        <f>Q220*H220</f>
        <v>0</v>
      </c>
      <c r="S220" s="202">
        <v>0</v>
      </c>
      <c r="T220" s="203">
        <f>S220*H220</f>
        <v>0</v>
      </c>
      <c r="AR220" s="24" t="s">
        <v>133</v>
      </c>
      <c r="AT220" s="24" t="s">
        <v>129</v>
      </c>
      <c r="AU220" s="24" t="s">
        <v>134</v>
      </c>
      <c r="AY220" s="24" t="s">
        <v>126</v>
      </c>
      <c r="BE220" s="204">
        <f>IF(N220="základní",J220,0)</f>
        <v>0</v>
      </c>
      <c r="BF220" s="204">
        <f>IF(N220="snížená",J220,0)</f>
        <v>0</v>
      </c>
      <c r="BG220" s="204">
        <f>IF(N220="zákl. přenesená",J220,0)</f>
        <v>0</v>
      </c>
      <c r="BH220" s="204">
        <f>IF(N220="sníž. přenesená",J220,0)</f>
        <v>0</v>
      </c>
      <c r="BI220" s="204">
        <f>IF(N220="nulová",J220,0)</f>
        <v>0</v>
      </c>
      <c r="BJ220" s="24" t="s">
        <v>134</v>
      </c>
      <c r="BK220" s="204">
        <f>ROUND(I220*H220,2)</f>
        <v>0</v>
      </c>
      <c r="BL220" s="24" t="s">
        <v>133</v>
      </c>
      <c r="BM220" s="24" t="s">
        <v>507</v>
      </c>
    </row>
    <row r="221" spans="2:65" s="1" customFormat="1" ht="13.5">
      <c r="B221" s="41"/>
      <c r="C221" s="63"/>
      <c r="D221" s="208" t="s">
        <v>135</v>
      </c>
      <c r="E221" s="63"/>
      <c r="F221" s="209" t="s">
        <v>8558</v>
      </c>
      <c r="G221" s="63"/>
      <c r="H221" s="63"/>
      <c r="I221" s="163"/>
      <c r="J221" s="63"/>
      <c r="K221" s="63"/>
      <c r="L221" s="61"/>
      <c r="M221" s="207"/>
      <c r="N221" s="42"/>
      <c r="O221" s="42"/>
      <c r="P221" s="42"/>
      <c r="Q221" s="42"/>
      <c r="R221" s="42"/>
      <c r="S221" s="42"/>
      <c r="T221" s="78"/>
      <c r="AT221" s="24" t="s">
        <v>135</v>
      </c>
      <c r="AU221" s="24" t="s">
        <v>134</v>
      </c>
    </row>
    <row r="222" spans="2:65" s="1" customFormat="1" ht="54">
      <c r="B222" s="41"/>
      <c r="C222" s="63"/>
      <c r="D222" s="205" t="s">
        <v>299</v>
      </c>
      <c r="E222" s="63"/>
      <c r="F222" s="235" t="s">
        <v>8559</v>
      </c>
      <c r="G222" s="63"/>
      <c r="H222" s="63"/>
      <c r="I222" s="163"/>
      <c r="J222" s="63"/>
      <c r="K222" s="63"/>
      <c r="L222" s="61"/>
      <c r="M222" s="207"/>
      <c r="N222" s="42"/>
      <c r="O222" s="42"/>
      <c r="P222" s="42"/>
      <c r="Q222" s="42"/>
      <c r="R222" s="42"/>
      <c r="S222" s="42"/>
      <c r="T222" s="78"/>
      <c r="AT222" s="24" t="s">
        <v>299</v>
      </c>
      <c r="AU222" s="24" t="s">
        <v>134</v>
      </c>
    </row>
    <row r="223" spans="2:65" s="1" customFormat="1" ht="22.5" customHeight="1">
      <c r="B223" s="41"/>
      <c r="C223" s="193" t="s">
        <v>508</v>
      </c>
      <c r="D223" s="193" t="s">
        <v>129</v>
      </c>
      <c r="E223" s="194" t="s">
        <v>8560</v>
      </c>
      <c r="F223" s="195" t="s">
        <v>8561</v>
      </c>
      <c r="G223" s="196" t="s">
        <v>308</v>
      </c>
      <c r="H223" s="197">
        <v>2.1779999999999999</v>
      </c>
      <c r="I223" s="198"/>
      <c r="J223" s="199">
        <f>ROUND(I223*H223,2)</f>
        <v>0</v>
      </c>
      <c r="K223" s="195" t="s">
        <v>160</v>
      </c>
      <c r="L223" s="61"/>
      <c r="M223" s="200" t="s">
        <v>21</v>
      </c>
      <c r="N223" s="201" t="s">
        <v>42</v>
      </c>
      <c r="O223" s="42"/>
      <c r="P223" s="202">
        <f>O223*H223</f>
        <v>0</v>
      </c>
      <c r="Q223" s="202">
        <v>0</v>
      </c>
      <c r="R223" s="202">
        <f>Q223*H223</f>
        <v>0</v>
      </c>
      <c r="S223" s="202">
        <v>0</v>
      </c>
      <c r="T223" s="203">
        <f>S223*H223</f>
        <v>0</v>
      </c>
      <c r="AR223" s="24" t="s">
        <v>133</v>
      </c>
      <c r="AT223" s="24" t="s">
        <v>129</v>
      </c>
      <c r="AU223" s="24" t="s">
        <v>134</v>
      </c>
      <c r="AY223" s="24" t="s">
        <v>126</v>
      </c>
      <c r="BE223" s="204">
        <f>IF(N223="základní",J223,0)</f>
        <v>0</v>
      </c>
      <c r="BF223" s="204">
        <f>IF(N223="snížená",J223,0)</f>
        <v>0</v>
      </c>
      <c r="BG223" s="204">
        <f>IF(N223="zákl. přenesená",J223,0)</f>
        <v>0</v>
      </c>
      <c r="BH223" s="204">
        <f>IF(N223="sníž. přenesená",J223,0)</f>
        <v>0</v>
      </c>
      <c r="BI223" s="204">
        <f>IF(N223="nulová",J223,0)</f>
        <v>0</v>
      </c>
      <c r="BJ223" s="24" t="s">
        <v>134</v>
      </c>
      <c r="BK223" s="204">
        <f>ROUND(I223*H223,2)</f>
        <v>0</v>
      </c>
      <c r="BL223" s="24" t="s">
        <v>133</v>
      </c>
      <c r="BM223" s="24" t="s">
        <v>511</v>
      </c>
    </row>
    <row r="224" spans="2:65" s="1" customFormat="1" ht="27">
      <c r="B224" s="41"/>
      <c r="C224" s="63"/>
      <c r="D224" s="208" t="s">
        <v>135</v>
      </c>
      <c r="E224" s="63"/>
      <c r="F224" s="209" t="s">
        <v>8562</v>
      </c>
      <c r="G224" s="63"/>
      <c r="H224" s="63"/>
      <c r="I224" s="163"/>
      <c r="J224" s="63"/>
      <c r="K224" s="63"/>
      <c r="L224" s="61"/>
      <c r="M224" s="207"/>
      <c r="N224" s="42"/>
      <c r="O224" s="42"/>
      <c r="P224" s="42"/>
      <c r="Q224" s="42"/>
      <c r="R224" s="42"/>
      <c r="S224" s="42"/>
      <c r="T224" s="78"/>
      <c r="AT224" s="24" t="s">
        <v>135</v>
      </c>
      <c r="AU224" s="24" t="s">
        <v>134</v>
      </c>
    </row>
    <row r="225" spans="2:65" s="1" customFormat="1" ht="54">
      <c r="B225" s="41"/>
      <c r="C225" s="63"/>
      <c r="D225" s="208" t="s">
        <v>299</v>
      </c>
      <c r="E225" s="63"/>
      <c r="F225" s="236" t="s">
        <v>516</v>
      </c>
      <c r="G225" s="63"/>
      <c r="H225" s="63"/>
      <c r="I225" s="163"/>
      <c r="J225" s="63"/>
      <c r="K225" s="63"/>
      <c r="L225" s="61"/>
      <c r="M225" s="207"/>
      <c r="N225" s="42"/>
      <c r="O225" s="42"/>
      <c r="P225" s="42"/>
      <c r="Q225" s="42"/>
      <c r="R225" s="42"/>
      <c r="S225" s="42"/>
      <c r="T225" s="78"/>
      <c r="AT225" s="24" t="s">
        <v>299</v>
      </c>
      <c r="AU225" s="24" t="s">
        <v>134</v>
      </c>
    </row>
    <row r="226" spans="2:65" s="11" customFormat="1" ht="13.5">
      <c r="B226" s="210"/>
      <c r="C226" s="211"/>
      <c r="D226" s="208" t="s">
        <v>171</v>
      </c>
      <c r="E226" s="212" t="s">
        <v>21</v>
      </c>
      <c r="F226" s="213" t="s">
        <v>8563</v>
      </c>
      <c r="G226" s="211"/>
      <c r="H226" s="214">
        <v>2.1779999999999999</v>
      </c>
      <c r="I226" s="215"/>
      <c r="J226" s="211"/>
      <c r="K226" s="211"/>
      <c r="L226" s="216"/>
      <c r="M226" s="217"/>
      <c r="N226" s="218"/>
      <c r="O226" s="218"/>
      <c r="P226" s="218"/>
      <c r="Q226" s="218"/>
      <c r="R226" s="218"/>
      <c r="S226" s="218"/>
      <c r="T226" s="219"/>
      <c r="AT226" s="220" t="s">
        <v>171</v>
      </c>
      <c r="AU226" s="220" t="s">
        <v>134</v>
      </c>
      <c r="AV226" s="11" t="s">
        <v>134</v>
      </c>
      <c r="AW226" s="11" t="s">
        <v>33</v>
      </c>
      <c r="AX226" s="11" t="s">
        <v>70</v>
      </c>
      <c r="AY226" s="220" t="s">
        <v>126</v>
      </c>
    </row>
    <row r="227" spans="2:65" s="12" customFormat="1" ht="13.5">
      <c r="B227" s="221"/>
      <c r="C227" s="222"/>
      <c r="D227" s="205" t="s">
        <v>171</v>
      </c>
      <c r="E227" s="248" t="s">
        <v>21</v>
      </c>
      <c r="F227" s="249" t="s">
        <v>174</v>
      </c>
      <c r="G227" s="222"/>
      <c r="H227" s="250">
        <v>2.1779999999999999</v>
      </c>
      <c r="I227" s="226"/>
      <c r="J227" s="222"/>
      <c r="K227" s="222"/>
      <c r="L227" s="227"/>
      <c r="M227" s="228"/>
      <c r="N227" s="229"/>
      <c r="O227" s="229"/>
      <c r="P227" s="229"/>
      <c r="Q227" s="229"/>
      <c r="R227" s="229"/>
      <c r="S227" s="229"/>
      <c r="T227" s="230"/>
      <c r="AT227" s="231" t="s">
        <v>171</v>
      </c>
      <c r="AU227" s="231" t="s">
        <v>134</v>
      </c>
      <c r="AV227" s="12" t="s">
        <v>133</v>
      </c>
      <c r="AW227" s="12" t="s">
        <v>33</v>
      </c>
      <c r="AX227" s="12" t="s">
        <v>78</v>
      </c>
      <c r="AY227" s="231" t="s">
        <v>126</v>
      </c>
    </row>
    <row r="228" spans="2:65" s="1" customFormat="1" ht="22.5" customHeight="1">
      <c r="B228" s="41"/>
      <c r="C228" s="193" t="s">
        <v>370</v>
      </c>
      <c r="D228" s="193" t="s">
        <v>129</v>
      </c>
      <c r="E228" s="194" t="s">
        <v>8564</v>
      </c>
      <c r="F228" s="195" t="s">
        <v>8565</v>
      </c>
      <c r="G228" s="196" t="s">
        <v>308</v>
      </c>
      <c r="H228" s="197">
        <v>2.9039999999999999</v>
      </c>
      <c r="I228" s="198"/>
      <c r="J228" s="199">
        <f>ROUND(I228*H228,2)</f>
        <v>0</v>
      </c>
      <c r="K228" s="195" t="s">
        <v>160</v>
      </c>
      <c r="L228" s="61"/>
      <c r="M228" s="200" t="s">
        <v>21</v>
      </c>
      <c r="N228" s="201" t="s">
        <v>42</v>
      </c>
      <c r="O228" s="42"/>
      <c r="P228" s="202">
        <f>O228*H228</f>
        <v>0</v>
      </c>
      <c r="Q228" s="202">
        <v>0</v>
      </c>
      <c r="R228" s="202">
        <f>Q228*H228</f>
        <v>0</v>
      </c>
      <c r="S228" s="202">
        <v>0</v>
      </c>
      <c r="T228" s="203">
        <f>S228*H228</f>
        <v>0</v>
      </c>
      <c r="AR228" s="24" t="s">
        <v>133</v>
      </c>
      <c r="AT228" s="24" t="s">
        <v>129</v>
      </c>
      <c r="AU228" s="24" t="s">
        <v>134</v>
      </c>
      <c r="AY228" s="24" t="s">
        <v>126</v>
      </c>
      <c r="BE228" s="204">
        <f>IF(N228="základní",J228,0)</f>
        <v>0</v>
      </c>
      <c r="BF228" s="204">
        <f>IF(N228="snížená",J228,0)</f>
        <v>0</v>
      </c>
      <c r="BG228" s="204">
        <f>IF(N228="zákl. přenesená",J228,0)</f>
        <v>0</v>
      </c>
      <c r="BH228" s="204">
        <f>IF(N228="sníž. přenesená",J228,0)</f>
        <v>0</v>
      </c>
      <c r="BI228" s="204">
        <f>IF(N228="nulová",J228,0)</f>
        <v>0</v>
      </c>
      <c r="BJ228" s="24" t="s">
        <v>134</v>
      </c>
      <c r="BK228" s="204">
        <f>ROUND(I228*H228,2)</f>
        <v>0</v>
      </c>
      <c r="BL228" s="24" t="s">
        <v>133</v>
      </c>
      <c r="BM228" s="24" t="s">
        <v>514</v>
      </c>
    </row>
    <row r="229" spans="2:65" s="1" customFormat="1" ht="13.5">
      <c r="B229" s="41"/>
      <c r="C229" s="63"/>
      <c r="D229" s="208" t="s">
        <v>135</v>
      </c>
      <c r="E229" s="63"/>
      <c r="F229" s="209" t="s">
        <v>8566</v>
      </c>
      <c r="G229" s="63"/>
      <c r="H229" s="63"/>
      <c r="I229" s="163"/>
      <c r="J229" s="63"/>
      <c r="K229" s="63"/>
      <c r="L229" s="61"/>
      <c r="M229" s="207"/>
      <c r="N229" s="42"/>
      <c r="O229" s="42"/>
      <c r="P229" s="42"/>
      <c r="Q229" s="42"/>
      <c r="R229" s="42"/>
      <c r="S229" s="42"/>
      <c r="T229" s="78"/>
      <c r="AT229" s="24" t="s">
        <v>135</v>
      </c>
      <c r="AU229" s="24" t="s">
        <v>134</v>
      </c>
    </row>
    <row r="230" spans="2:65" s="1" customFormat="1" ht="108">
      <c r="B230" s="41"/>
      <c r="C230" s="63"/>
      <c r="D230" s="208" t="s">
        <v>299</v>
      </c>
      <c r="E230" s="63"/>
      <c r="F230" s="236" t="s">
        <v>8567</v>
      </c>
      <c r="G230" s="63"/>
      <c r="H230" s="63"/>
      <c r="I230" s="163"/>
      <c r="J230" s="63"/>
      <c r="K230" s="63"/>
      <c r="L230" s="61"/>
      <c r="M230" s="207"/>
      <c r="N230" s="42"/>
      <c r="O230" s="42"/>
      <c r="P230" s="42"/>
      <c r="Q230" s="42"/>
      <c r="R230" s="42"/>
      <c r="S230" s="42"/>
      <c r="T230" s="78"/>
      <c r="AT230" s="24" t="s">
        <v>299</v>
      </c>
      <c r="AU230" s="24" t="s">
        <v>134</v>
      </c>
    </row>
    <row r="231" spans="2:65" s="11" customFormat="1" ht="13.5">
      <c r="B231" s="210"/>
      <c r="C231" s="211"/>
      <c r="D231" s="208" t="s">
        <v>171</v>
      </c>
      <c r="E231" s="212" t="s">
        <v>21</v>
      </c>
      <c r="F231" s="213" t="s">
        <v>8568</v>
      </c>
      <c r="G231" s="211"/>
      <c r="H231" s="214">
        <v>2.9039999999999999</v>
      </c>
      <c r="I231" s="215"/>
      <c r="J231" s="211"/>
      <c r="K231" s="211"/>
      <c r="L231" s="216"/>
      <c r="M231" s="217"/>
      <c r="N231" s="218"/>
      <c r="O231" s="218"/>
      <c r="P231" s="218"/>
      <c r="Q231" s="218"/>
      <c r="R231" s="218"/>
      <c r="S231" s="218"/>
      <c r="T231" s="219"/>
      <c r="AT231" s="220" t="s">
        <v>171</v>
      </c>
      <c r="AU231" s="220" t="s">
        <v>134</v>
      </c>
      <c r="AV231" s="11" t="s">
        <v>134</v>
      </c>
      <c r="AW231" s="11" t="s">
        <v>33</v>
      </c>
      <c r="AX231" s="11" t="s">
        <v>70</v>
      </c>
      <c r="AY231" s="220" t="s">
        <v>126</v>
      </c>
    </row>
    <row r="232" spans="2:65" s="12" customFormat="1" ht="13.5">
      <c r="B232" s="221"/>
      <c r="C232" s="222"/>
      <c r="D232" s="205" t="s">
        <v>171</v>
      </c>
      <c r="E232" s="248" t="s">
        <v>21</v>
      </c>
      <c r="F232" s="249" t="s">
        <v>174</v>
      </c>
      <c r="G232" s="222"/>
      <c r="H232" s="250">
        <v>2.9039999999999999</v>
      </c>
      <c r="I232" s="226"/>
      <c r="J232" s="222"/>
      <c r="K232" s="222"/>
      <c r="L232" s="227"/>
      <c r="M232" s="228"/>
      <c r="N232" s="229"/>
      <c r="O232" s="229"/>
      <c r="P232" s="229"/>
      <c r="Q232" s="229"/>
      <c r="R232" s="229"/>
      <c r="S232" s="229"/>
      <c r="T232" s="230"/>
      <c r="AT232" s="231" t="s">
        <v>171</v>
      </c>
      <c r="AU232" s="231" t="s">
        <v>134</v>
      </c>
      <c r="AV232" s="12" t="s">
        <v>133</v>
      </c>
      <c r="AW232" s="12" t="s">
        <v>33</v>
      </c>
      <c r="AX232" s="12" t="s">
        <v>78</v>
      </c>
      <c r="AY232" s="231" t="s">
        <v>126</v>
      </c>
    </row>
    <row r="233" spans="2:65" s="1" customFormat="1" ht="22.5" customHeight="1">
      <c r="B233" s="41"/>
      <c r="C233" s="193" t="s">
        <v>517</v>
      </c>
      <c r="D233" s="193" t="s">
        <v>129</v>
      </c>
      <c r="E233" s="194" t="s">
        <v>541</v>
      </c>
      <c r="F233" s="195" t="s">
        <v>542</v>
      </c>
      <c r="G233" s="196" t="s">
        <v>400</v>
      </c>
      <c r="H233" s="197">
        <v>5.28</v>
      </c>
      <c r="I233" s="198"/>
      <c r="J233" s="199">
        <f>ROUND(I233*H233,2)</f>
        <v>0</v>
      </c>
      <c r="K233" s="195" t="s">
        <v>160</v>
      </c>
      <c r="L233" s="61"/>
      <c r="M233" s="200" t="s">
        <v>21</v>
      </c>
      <c r="N233" s="201" t="s">
        <v>42</v>
      </c>
      <c r="O233" s="42"/>
      <c r="P233" s="202">
        <f>O233*H233</f>
        <v>0</v>
      </c>
      <c r="Q233" s="202">
        <v>0</v>
      </c>
      <c r="R233" s="202">
        <f>Q233*H233</f>
        <v>0</v>
      </c>
      <c r="S233" s="202">
        <v>0</v>
      </c>
      <c r="T233" s="203">
        <f>S233*H233</f>
        <v>0</v>
      </c>
      <c r="AR233" s="24" t="s">
        <v>133</v>
      </c>
      <c r="AT233" s="24" t="s">
        <v>129</v>
      </c>
      <c r="AU233" s="24" t="s">
        <v>134</v>
      </c>
      <c r="AY233" s="24" t="s">
        <v>126</v>
      </c>
      <c r="BE233" s="204">
        <f>IF(N233="základní",J233,0)</f>
        <v>0</v>
      </c>
      <c r="BF233" s="204">
        <f>IF(N233="snížená",J233,0)</f>
        <v>0</v>
      </c>
      <c r="BG233" s="204">
        <f>IF(N233="zákl. přenesená",J233,0)</f>
        <v>0</v>
      </c>
      <c r="BH233" s="204">
        <f>IF(N233="sníž. přenesená",J233,0)</f>
        <v>0</v>
      </c>
      <c r="BI233" s="204">
        <f>IF(N233="nulová",J233,0)</f>
        <v>0</v>
      </c>
      <c r="BJ233" s="24" t="s">
        <v>134</v>
      </c>
      <c r="BK233" s="204">
        <f>ROUND(I233*H233,2)</f>
        <v>0</v>
      </c>
      <c r="BL233" s="24" t="s">
        <v>133</v>
      </c>
      <c r="BM233" s="24" t="s">
        <v>520</v>
      </c>
    </row>
    <row r="234" spans="2:65" s="1" customFormat="1" ht="27">
      <c r="B234" s="41"/>
      <c r="C234" s="63"/>
      <c r="D234" s="208" t="s">
        <v>135</v>
      </c>
      <c r="E234" s="63"/>
      <c r="F234" s="209" t="s">
        <v>544</v>
      </c>
      <c r="G234" s="63"/>
      <c r="H234" s="63"/>
      <c r="I234" s="163"/>
      <c r="J234" s="63"/>
      <c r="K234" s="63"/>
      <c r="L234" s="61"/>
      <c r="M234" s="207"/>
      <c r="N234" s="42"/>
      <c r="O234" s="42"/>
      <c r="P234" s="42"/>
      <c r="Q234" s="42"/>
      <c r="R234" s="42"/>
      <c r="S234" s="42"/>
      <c r="T234" s="78"/>
      <c r="AT234" s="24" t="s">
        <v>135</v>
      </c>
      <c r="AU234" s="24" t="s">
        <v>134</v>
      </c>
    </row>
    <row r="235" spans="2:65" s="11" customFormat="1" ht="13.5">
      <c r="B235" s="210"/>
      <c r="C235" s="211"/>
      <c r="D235" s="208" t="s">
        <v>171</v>
      </c>
      <c r="E235" s="212" t="s">
        <v>21</v>
      </c>
      <c r="F235" s="213" t="s">
        <v>8569</v>
      </c>
      <c r="G235" s="211"/>
      <c r="H235" s="214">
        <v>5.28</v>
      </c>
      <c r="I235" s="215"/>
      <c r="J235" s="211"/>
      <c r="K235" s="211"/>
      <c r="L235" s="216"/>
      <c r="M235" s="217"/>
      <c r="N235" s="218"/>
      <c r="O235" s="218"/>
      <c r="P235" s="218"/>
      <c r="Q235" s="218"/>
      <c r="R235" s="218"/>
      <c r="S235" s="218"/>
      <c r="T235" s="219"/>
      <c r="AT235" s="220" t="s">
        <v>171</v>
      </c>
      <c r="AU235" s="220" t="s">
        <v>134</v>
      </c>
      <c r="AV235" s="11" t="s">
        <v>134</v>
      </c>
      <c r="AW235" s="11" t="s">
        <v>33</v>
      </c>
      <c r="AX235" s="11" t="s">
        <v>70</v>
      </c>
      <c r="AY235" s="220" t="s">
        <v>126</v>
      </c>
    </row>
    <row r="236" spans="2:65" s="12" customFormat="1" ht="13.5">
      <c r="B236" s="221"/>
      <c r="C236" s="222"/>
      <c r="D236" s="205" t="s">
        <v>171</v>
      </c>
      <c r="E236" s="248" t="s">
        <v>21</v>
      </c>
      <c r="F236" s="249" t="s">
        <v>174</v>
      </c>
      <c r="G236" s="222"/>
      <c r="H236" s="250">
        <v>5.28</v>
      </c>
      <c r="I236" s="226"/>
      <c r="J236" s="222"/>
      <c r="K236" s="222"/>
      <c r="L236" s="227"/>
      <c r="M236" s="228"/>
      <c r="N236" s="229"/>
      <c r="O236" s="229"/>
      <c r="P236" s="229"/>
      <c r="Q236" s="229"/>
      <c r="R236" s="229"/>
      <c r="S236" s="229"/>
      <c r="T236" s="230"/>
      <c r="AT236" s="231" t="s">
        <v>171</v>
      </c>
      <c r="AU236" s="231" t="s">
        <v>134</v>
      </c>
      <c r="AV236" s="12" t="s">
        <v>133</v>
      </c>
      <c r="AW236" s="12" t="s">
        <v>33</v>
      </c>
      <c r="AX236" s="12" t="s">
        <v>78</v>
      </c>
      <c r="AY236" s="231" t="s">
        <v>126</v>
      </c>
    </row>
    <row r="237" spans="2:65" s="1" customFormat="1" ht="22.5" customHeight="1">
      <c r="B237" s="41"/>
      <c r="C237" s="193" t="s">
        <v>376</v>
      </c>
      <c r="D237" s="193" t="s">
        <v>129</v>
      </c>
      <c r="E237" s="194" t="s">
        <v>546</v>
      </c>
      <c r="F237" s="195" t="s">
        <v>547</v>
      </c>
      <c r="G237" s="196" t="s">
        <v>400</v>
      </c>
      <c r="H237" s="197">
        <v>5.28</v>
      </c>
      <c r="I237" s="198"/>
      <c r="J237" s="199">
        <f>ROUND(I237*H237,2)</f>
        <v>0</v>
      </c>
      <c r="K237" s="195" t="s">
        <v>160</v>
      </c>
      <c r="L237" s="61"/>
      <c r="M237" s="200" t="s">
        <v>21</v>
      </c>
      <c r="N237" s="201" t="s">
        <v>42</v>
      </c>
      <c r="O237" s="42"/>
      <c r="P237" s="202">
        <f>O237*H237</f>
        <v>0</v>
      </c>
      <c r="Q237" s="202">
        <v>0</v>
      </c>
      <c r="R237" s="202">
        <f>Q237*H237</f>
        <v>0</v>
      </c>
      <c r="S237" s="202">
        <v>0</v>
      </c>
      <c r="T237" s="203">
        <f>S237*H237</f>
        <v>0</v>
      </c>
      <c r="AR237" s="24" t="s">
        <v>133</v>
      </c>
      <c r="AT237" s="24" t="s">
        <v>129</v>
      </c>
      <c r="AU237" s="24" t="s">
        <v>134</v>
      </c>
      <c r="AY237" s="24" t="s">
        <v>126</v>
      </c>
      <c r="BE237" s="204">
        <f>IF(N237="základní",J237,0)</f>
        <v>0</v>
      </c>
      <c r="BF237" s="204">
        <f>IF(N237="snížená",J237,0)</f>
        <v>0</v>
      </c>
      <c r="BG237" s="204">
        <f>IF(N237="zákl. přenesená",J237,0)</f>
        <v>0</v>
      </c>
      <c r="BH237" s="204">
        <f>IF(N237="sníž. přenesená",J237,0)</f>
        <v>0</v>
      </c>
      <c r="BI237" s="204">
        <f>IF(N237="nulová",J237,0)</f>
        <v>0</v>
      </c>
      <c r="BJ237" s="24" t="s">
        <v>134</v>
      </c>
      <c r="BK237" s="204">
        <f>ROUND(I237*H237,2)</f>
        <v>0</v>
      </c>
      <c r="BL237" s="24" t="s">
        <v>133</v>
      </c>
      <c r="BM237" s="24" t="s">
        <v>525</v>
      </c>
    </row>
    <row r="238" spans="2:65" s="1" customFormat="1" ht="27">
      <c r="B238" s="41"/>
      <c r="C238" s="63"/>
      <c r="D238" s="205" t="s">
        <v>135</v>
      </c>
      <c r="E238" s="63"/>
      <c r="F238" s="206" t="s">
        <v>549</v>
      </c>
      <c r="G238" s="63"/>
      <c r="H238" s="63"/>
      <c r="I238" s="163"/>
      <c r="J238" s="63"/>
      <c r="K238" s="63"/>
      <c r="L238" s="61"/>
      <c r="M238" s="207"/>
      <c r="N238" s="42"/>
      <c r="O238" s="42"/>
      <c r="P238" s="42"/>
      <c r="Q238" s="42"/>
      <c r="R238" s="42"/>
      <c r="S238" s="42"/>
      <c r="T238" s="78"/>
      <c r="AT238" s="24" t="s">
        <v>135</v>
      </c>
      <c r="AU238" s="24" t="s">
        <v>134</v>
      </c>
    </row>
    <row r="239" spans="2:65" s="1" customFormat="1" ht="22.5" customHeight="1">
      <c r="B239" s="41"/>
      <c r="C239" s="193" t="s">
        <v>529</v>
      </c>
      <c r="D239" s="193" t="s">
        <v>129</v>
      </c>
      <c r="E239" s="194" t="s">
        <v>8570</v>
      </c>
      <c r="F239" s="195" t="s">
        <v>8571</v>
      </c>
      <c r="G239" s="196" t="s">
        <v>380</v>
      </c>
      <c r="H239" s="197">
        <v>0.17199999999999999</v>
      </c>
      <c r="I239" s="198"/>
      <c r="J239" s="199">
        <f>ROUND(I239*H239,2)</f>
        <v>0</v>
      </c>
      <c r="K239" s="195" t="s">
        <v>160</v>
      </c>
      <c r="L239" s="61"/>
      <c r="M239" s="200" t="s">
        <v>21</v>
      </c>
      <c r="N239" s="201" t="s">
        <v>42</v>
      </c>
      <c r="O239" s="42"/>
      <c r="P239" s="202">
        <f>O239*H239</f>
        <v>0</v>
      </c>
      <c r="Q239" s="202">
        <v>0</v>
      </c>
      <c r="R239" s="202">
        <f>Q239*H239</f>
        <v>0</v>
      </c>
      <c r="S239" s="202">
        <v>0</v>
      </c>
      <c r="T239" s="203">
        <f>S239*H239</f>
        <v>0</v>
      </c>
      <c r="AR239" s="24" t="s">
        <v>133</v>
      </c>
      <c r="AT239" s="24" t="s">
        <v>129</v>
      </c>
      <c r="AU239" s="24" t="s">
        <v>134</v>
      </c>
      <c r="AY239" s="24" t="s">
        <v>126</v>
      </c>
      <c r="BE239" s="204">
        <f>IF(N239="základní",J239,0)</f>
        <v>0</v>
      </c>
      <c r="BF239" s="204">
        <f>IF(N239="snížená",J239,0)</f>
        <v>0</v>
      </c>
      <c r="BG239" s="204">
        <f>IF(N239="zákl. přenesená",J239,0)</f>
        <v>0</v>
      </c>
      <c r="BH239" s="204">
        <f>IF(N239="sníž. přenesená",J239,0)</f>
        <v>0</v>
      </c>
      <c r="BI239" s="204">
        <f>IF(N239="nulová",J239,0)</f>
        <v>0</v>
      </c>
      <c r="BJ239" s="24" t="s">
        <v>134</v>
      </c>
      <c r="BK239" s="204">
        <f>ROUND(I239*H239,2)</f>
        <v>0</v>
      </c>
      <c r="BL239" s="24" t="s">
        <v>133</v>
      </c>
      <c r="BM239" s="24" t="s">
        <v>532</v>
      </c>
    </row>
    <row r="240" spans="2:65" s="1" customFormat="1" ht="13.5">
      <c r="B240" s="41"/>
      <c r="C240" s="63"/>
      <c r="D240" s="208" t="s">
        <v>135</v>
      </c>
      <c r="E240" s="63"/>
      <c r="F240" s="209" t="s">
        <v>8572</v>
      </c>
      <c r="G240" s="63"/>
      <c r="H240" s="63"/>
      <c r="I240" s="163"/>
      <c r="J240" s="63"/>
      <c r="K240" s="63"/>
      <c r="L240" s="61"/>
      <c r="M240" s="207"/>
      <c r="N240" s="42"/>
      <c r="O240" s="42"/>
      <c r="P240" s="42"/>
      <c r="Q240" s="42"/>
      <c r="R240" s="42"/>
      <c r="S240" s="42"/>
      <c r="T240" s="78"/>
      <c r="AT240" s="24" t="s">
        <v>135</v>
      </c>
      <c r="AU240" s="24" t="s">
        <v>134</v>
      </c>
    </row>
    <row r="241" spans="2:65" s="1" customFormat="1" ht="40.5">
      <c r="B241" s="41"/>
      <c r="C241" s="63"/>
      <c r="D241" s="208" t="s">
        <v>299</v>
      </c>
      <c r="E241" s="63"/>
      <c r="F241" s="236" t="s">
        <v>554</v>
      </c>
      <c r="G241" s="63"/>
      <c r="H241" s="63"/>
      <c r="I241" s="163"/>
      <c r="J241" s="63"/>
      <c r="K241" s="63"/>
      <c r="L241" s="61"/>
      <c r="M241" s="207"/>
      <c r="N241" s="42"/>
      <c r="O241" s="42"/>
      <c r="P241" s="42"/>
      <c r="Q241" s="42"/>
      <c r="R241" s="42"/>
      <c r="S241" s="42"/>
      <c r="T241" s="78"/>
      <c r="AT241" s="24" t="s">
        <v>299</v>
      </c>
      <c r="AU241" s="24" t="s">
        <v>134</v>
      </c>
    </row>
    <row r="242" spans="2:65" s="11" customFormat="1" ht="13.5">
      <c r="B242" s="210"/>
      <c r="C242" s="211"/>
      <c r="D242" s="208" t="s">
        <v>171</v>
      </c>
      <c r="E242" s="212" t="s">
        <v>21</v>
      </c>
      <c r="F242" s="213" t="s">
        <v>8573</v>
      </c>
      <c r="G242" s="211"/>
      <c r="H242" s="214">
        <v>0.17199999999999999</v>
      </c>
      <c r="I242" s="215"/>
      <c r="J242" s="211"/>
      <c r="K242" s="211"/>
      <c r="L242" s="216"/>
      <c r="M242" s="217"/>
      <c r="N242" s="218"/>
      <c r="O242" s="218"/>
      <c r="P242" s="218"/>
      <c r="Q242" s="218"/>
      <c r="R242" s="218"/>
      <c r="S242" s="218"/>
      <c r="T242" s="219"/>
      <c r="AT242" s="220" t="s">
        <v>171</v>
      </c>
      <c r="AU242" s="220" t="s">
        <v>134</v>
      </c>
      <c r="AV242" s="11" t="s">
        <v>134</v>
      </c>
      <c r="AW242" s="11" t="s">
        <v>33</v>
      </c>
      <c r="AX242" s="11" t="s">
        <v>70</v>
      </c>
      <c r="AY242" s="220" t="s">
        <v>126</v>
      </c>
    </row>
    <row r="243" spans="2:65" s="12" customFormat="1" ht="13.5">
      <c r="B243" s="221"/>
      <c r="C243" s="222"/>
      <c r="D243" s="205" t="s">
        <v>171</v>
      </c>
      <c r="E243" s="248" t="s">
        <v>21</v>
      </c>
      <c r="F243" s="249" t="s">
        <v>174</v>
      </c>
      <c r="G243" s="222"/>
      <c r="H243" s="250">
        <v>0.17199999999999999</v>
      </c>
      <c r="I243" s="226"/>
      <c r="J243" s="222"/>
      <c r="K243" s="222"/>
      <c r="L243" s="227"/>
      <c r="M243" s="228"/>
      <c r="N243" s="229"/>
      <c r="O243" s="229"/>
      <c r="P243" s="229"/>
      <c r="Q243" s="229"/>
      <c r="R243" s="229"/>
      <c r="S243" s="229"/>
      <c r="T243" s="230"/>
      <c r="AT243" s="231" t="s">
        <v>171</v>
      </c>
      <c r="AU243" s="231" t="s">
        <v>134</v>
      </c>
      <c r="AV243" s="12" t="s">
        <v>133</v>
      </c>
      <c r="AW243" s="12" t="s">
        <v>33</v>
      </c>
      <c r="AX243" s="12" t="s">
        <v>78</v>
      </c>
      <c r="AY243" s="231" t="s">
        <v>126</v>
      </c>
    </row>
    <row r="244" spans="2:65" s="1" customFormat="1" ht="22.5" customHeight="1">
      <c r="B244" s="41"/>
      <c r="C244" s="193" t="s">
        <v>381</v>
      </c>
      <c r="D244" s="193" t="s">
        <v>129</v>
      </c>
      <c r="E244" s="194" t="s">
        <v>8574</v>
      </c>
      <c r="F244" s="195" t="s">
        <v>8575</v>
      </c>
      <c r="G244" s="196" t="s">
        <v>308</v>
      </c>
      <c r="H244" s="197">
        <v>4.2240000000000002</v>
      </c>
      <c r="I244" s="198"/>
      <c r="J244" s="199">
        <f>ROUND(I244*H244,2)</f>
        <v>0</v>
      </c>
      <c r="K244" s="195" t="s">
        <v>160</v>
      </c>
      <c r="L244" s="61"/>
      <c r="M244" s="200" t="s">
        <v>21</v>
      </c>
      <c r="N244" s="201" t="s">
        <v>42</v>
      </c>
      <c r="O244" s="42"/>
      <c r="P244" s="202">
        <f>O244*H244</f>
        <v>0</v>
      </c>
      <c r="Q244" s="202">
        <v>0</v>
      </c>
      <c r="R244" s="202">
        <f>Q244*H244</f>
        <v>0</v>
      </c>
      <c r="S244" s="202">
        <v>0</v>
      </c>
      <c r="T244" s="203">
        <f>S244*H244</f>
        <v>0</v>
      </c>
      <c r="AR244" s="24" t="s">
        <v>133</v>
      </c>
      <c r="AT244" s="24" t="s">
        <v>129</v>
      </c>
      <c r="AU244" s="24" t="s">
        <v>134</v>
      </c>
      <c r="AY244" s="24" t="s">
        <v>126</v>
      </c>
      <c r="BE244" s="204">
        <f>IF(N244="základní",J244,0)</f>
        <v>0</v>
      </c>
      <c r="BF244" s="204">
        <f>IF(N244="snížená",J244,0)</f>
        <v>0</v>
      </c>
      <c r="BG244" s="204">
        <f>IF(N244="zákl. přenesená",J244,0)</f>
        <v>0</v>
      </c>
      <c r="BH244" s="204">
        <f>IF(N244="sníž. přenesená",J244,0)</f>
        <v>0</v>
      </c>
      <c r="BI244" s="204">
        <f>IF(N244="nulová",J244,0)</f>
        <v>0</v>
      </c>
      <c r="BJ244" s="24" t="s">
        <v>134</v>
      </c>
      <c r="BK244" s="204">
        <f>ROUND(I244*H244,2)</f>
        <v>0</v>
      </c>
      <c r="BL244" s="24" t="s">
        <v>133</v>
      </c>
      <c r="BM244" s="24" t="s">
        <v>543</v>
      </c>
    </row>
    <row r="245" spans="2:65" s="1" customFormat="1" ht="13.5">
      <c r="B245" s="41"/>
      <c r="C245" s="63"/>
      <c r="D245" s="208" t="s">
        <v>135</v>
      </c>
      <c r="E245" s="63"/>
      <c r="F245" s="209" t="s">
        <v>8576</v>
      </c>
      <c r="G245" s="63"/>
      <c r="H245" s="63"/>
      <c r="I245" s="163"/>
      <c r="J245" s="63"/>
      <c r="K245" s="63"/>
      <c r="L245" s="61"/>
      <c r="M245" s="207"/>
      <c r="N245" s="42"/>
      <c r="O245" s="42"/>
      <c r="P245" s="42"/>
      <c r="Q245" s="42"/>
      <c r="R245" s="42"/>
      <c r="S245" s="42"/>
      <c r="T245" s="78"/>
      <c r="AT245" s="24" t="s">
        <v>135</v>
      </c>
      <c r="AU245" s="24" t="s">
        <v>134</v>
      </c>
    </row>
    <row r="246" spans="2:65" s="1" customFormat="1" ht="81">
      <c r="B246" s="41"/>
      <c r="C246" s="63"/>
      <c r="D246" s="208" t="s">
        <v>299</v>
      </c>
      <c r="E246" s="63"/>
      <c r="F246" s="236" t="s">
        <v>8577</v>
      </c>
      <c r="G246" s="63"/>
      <c r="H246" s="63"/>
      <c r="I246" s="163"/>
      <c r="J246" s="63"/>
      <c r="K246" s="63"/>
      <c r="L246" s="61"/>
      <c r="M246" s="207"/>
      <c r="N246" s="42"/>
      <c r="O246" s="42"/>
      <c r="P246" s="42"/>
      <c r="Q246" s="42"/>
      <c r="R246" s="42"/>
      <c r="S246" s="42"/>
      <c r="T246" s="78"/>
      <c r="AT246" s="24" t="s">
        <v>299</v>
      </c>
      <c r="AU246" s="24" t="s">
        <v>134</v>
      </c>
    </row>
    <row r="247" spans="2:65" s="11" customFormat="1" ht="13.5">
      <c r="B247" s="210"/>
      <c r="C247" s="211"/>
      <c r="D247" s="208" t="s">
        <v>171</v>
      </c>
      <c r="E247" s="212" t="s">
        <v>21</v>
      </c>
      <c r="F247" s="213" t="s">
        <v>8578</v>
      </c>
      <c r="G247" s="211"/>
      <c r="H247" s="214">
        <v>4.2240000000000002</v>
      </c>
      <c r="I247" s="215"/>
      <c r="J247" s="211"/>
      <c r="K247" s="211"/>
      <c r="L247" s="216"/>
      <c r="M247" s="217"/>
      <c r="N247" s="218"/>
      <c r="O247" s="218"/>
      <c r="P247" s="218"/>
      <c r="Q247" s="218"/>
      <c r="R247" s="218"/>
      <c r="S247" s="218"/>
      <c r="T247" s="219"/>
      <c r="AT247" s="220" t="s">
        <v>171</v>
      </c>
      <c r="AU247" s="220" t="s">
        <v>134</v>
      </c>
      <c r="AV247" s="11" t="s">
        <v>134</v>
      </c>
      <c r="AW247" s="11" t="s">
        <v>33</v>
      </c>
      <c r="AX247" s="11" t="s">
        <v>70</v>
      </c>
      <c r="AY247" s="220" t="s">
        <v>126</v>
      </c>
    </row>
    <row r="248" spans="2:65" s="12" customFormat="1" ht="13.5">
      <c r="B248" s="221"/>
      <c r="C248" s="222"/>
      <c r="D248" s="208" t="s">
        <v>171</v>
      </c>
      <c r="E248" s="223" t="s">
        <v>21</v>
      </c>
      <c r="F248" s="224" t="s">
        <v>174</v>
      </c>
      <c r="G248" s="222"/>
      <c r="H248" s="225">
        <v>4.2240000000000002</v>
      </c>
      <c r="I248" s="226"/>
      <c r="J248" s="222"/>
      <c r="K248" s="222"/>
      <c r="L248" s="227"/>
      <c r="M248" s="228"/>
      <c r="N248" s="229"/>
      <c r="O248" s="229"/>
      <c r="P248" s="229"/>
      <c r="Q248" s="229"/>
      <c r="R248" s="229"/>
      <c r="S248" s="229"/>
      <c r="T248" s="230"/>
      <c r="AT248" s="231" t="s">
        <v>171</v>
      </c>
      <c r="AU248" s="231" t="s">
        <v>134</v>
      </c>
      <c r="AV248" s="12" t="s">
        <v>133</v>
      </c>
      <c r="AW248" s="12" t="s">
        <v>33</v>
      </c>
      <c r="AX248" s="12" t="s">
        <v>78</v>
      </c>
      <c r="AY248" s="231" t="s">
        <v>126</v>
      </c>
    </row>
    <row r="249" spans="2:65" s="10" customFormat="1" ht="29.85" customHeight="1">
      <c r="B249" s="176"/>
      <c r="C249" s="177"/>
      <c r="D249" s="190" t="s">
        <v>69</v>
      </c>
      <c r="E249" s="191" t="s">
        <v>145</v>
      </c>
      <c r="F249" s="191" t="s">
        <v>1016</v>
      </c>
      <c r="G249" s="177"/>
      <c r="H249" s="177"/>
      <c r="I249" s="180"/>
      <c r="J249" s="192">
        <f>BK249</f>
        <v>0</v>
      </c>
      <c r="K249" s="177"/>
      <c r="L249" s="182"/>
      <c r="M249" s="183"/>
      <c r="N249" s="184"/>
      <c r="O249" s="184"/>
      <c r="P249" s="185">
        <f>SUM(P250:P287)</f>
        <v>0</v>
      </c>
      <c r="Q249" s="184"/>
      <c r="R249" s="185">
        <f>SUM(R250:R287)</f>
        <v>0</v>
      </c>
      <c r="S249" s="184"/>
      <c r="T249" s="186">
        <f>SUM(T250:T287)</f>
        <v>0</v>
      </c>
      <c r="AR249" s="187" t="s">
        <v>78</v>
      </c>
      <c r="AT249" s="188" t="s">
        <v>69</v>
      </c>
      <c r="AU249" s="188" t="s">
        <v>78</v>
      </c>
      <c r="AY249" s="187" t="s">
        <v>126</v>
      </c>
      <c r="BK249" s="189">
        <f>SUM(BK250:BK287)</f>
        <v>0</v>
      </c>
    </row>
    <row r="250" spans="2:65" s="1" customFormat="1" ht="22.5" customHeight="1">
      <c r="B250" s="41"/>
      <c r="C250" s="193" t="s">
        <v>545</v>
      </c>
      <c r="D250" s="193" t="s">
        <v>129</v>
      </c>
      <c r="E250" s="194" t="s">
        <v>8579</v>
      </c>
      <c r="F250" s="195" t="s">
        <v>8580</v>
      </c>
      <c r="G250" s="196" t="s">
        <v>132</v>
      </c>
      <c r="H250" s="197">
        <v>1</v>
      </c>
      <c r="I250" s="198"/>
      <c r="J250" s="199">
        <f>ROUND(I250*H250,2)</f>
        <v>0</v>
      </c>
      <c r="K250" s="195" t="s">
        <v>21</v>
      </c>
      <c r="L250" s="61"/>
      <c r="M250" s="200" t="s">
        <v>21</v>
      </c>
      <c r="N250" s="201" t="s">
        <v>42</v>
      </c>
      <c r="O250" s="42"/>
      <c r="P250" s="202">
        <f>O250*H250</f>
        <v>0</v>
      </c>
      <c r="Q250" s="202">
        <v>0</v>
      </c>
      <c r="R250" s="202">
        <f>Q250*H250</f>
        <v>0</v>
      </c>
      <c r="S250" s="202">
        <v>0</v>
      </c>
      <c r="T250" s="203">
        <f>S250*H250</f>
        <v>0</v>
      </c>
      <c r="AR250" s="24" t="s">
        <v>133</v>
      </c>
      <c r="AT250" s="24" t="s">
        <v>129</v>
      </c>
      <c r="AU250" s="24" t="s">
        <v>134</v>
      </c>
      <c r="AY250" s="24" t="s">
        <v>126</v>
      </c>
      <c r="BE250" s="204">
        <f>IF(N250="základní",J250,0)</f>
        <v>0</v>
      </c>
      <c r="BF250" s="204">
        <f>IF(N250="snížená",J250,0)</f>
        <v>0</v>
      </c>
      <c r="BG250" s="204">
        <f>IF(N250="zákl. přenesená",J250,0)</f>
        <v>0</v>
      </c>
      <c r="BH250" s="204">
        <f>IF(N250="sníž. přenesená",J250,0)</f>
        <v>0</v>
      </c>
      <c r="BI250" s="204">
        <f>IF(N250="nulová",J250,0)</f>
        <v>0</v>
      </c>
      <c r="BJ250" s="24" t="s">
        <v>134</v>
      </c>
      <c r="BK250" s="204">
        <f>ROUND(I250*H250,2)</f>
        <v>0</v>
      </c>
      <c r="BL250" s="24" t="s">
        <v>133</v>
      </c>
      <c r="BM250" s="24" t="s">
        <v>548</v>
      </c>
    </row>
    <row r="251" spans="2:65" s="1" customFormat="1" ht="13.5">
      <c r="B251" s="41"/>
      <c r="C251" s="63"/>
      <c r="D251" s="205" t="s">
        <v>135</v>
      </c>
      <c r="E251" s="63"/>
      <c r="F251" s="206" t="s">
        <v>8580</v>
      </c>
      <c r="G251" s="63"/>
      <c r="H251" s="63"/>
      <c r="I251" s="163"/>
      <c r="J251" s="63"/>
      <c r="K251" s="63"/>
      <c r="L251" s="61"/>
      <c r="M251" s="207"/>
      <c r="N251" s="42"/>
      <c r="O251" s="42"/>
      <c r="P251" s="42"/>
      <c r="Q251" s="42"/>
      <c r="R251" s="42"/>
      <c r="S251" s="42"/>
      <c r="T251" s="78"/>
      <c r="AT251" s="24" t="s">
        <v>135</v>
      </c>
      <c r="AU251" s="24" t="s">
        <v>134</v>
      </c>
    </row>
    <row r="252" spans="2:65" s="1" customFormat="1" ht="31.5" customHeight="1">
      <c r="B252" s="41"/>
      <c r="C252" s="193" t="s">
        <v>385</v>
      </c>
      <c r="D252" s="193" t="s">
        <v>129</v>
      </c>
      <c r="E252" s="194" t="s">
        <v>8581</v>
      </c>
      <c r="F252" s="195" t="s">
        <v>8582</v>
      </c>
      <c r="G252" s="196" t="s">
        <v>400</v>
      </c>
      <c r="H252" s="197">
        <v>205</v>
      </c>
      <c r="I252" s="198"/>
      <c r="J252" s="199">
        <f>ROUND(I252*H252,2)</f>
        <v>0</v>
      </c>
      <c r="K252" s="195" t="s">
        <v>21</v>
      </c>
      <c r="L252" s="61"/>
      <c r="M252" s="200" t="s">
        <v>21</v>
      </c>
      <c r="N252" s="201" t="s">
        <v>42</v>
      </c>
      <c r="O252" s="42"/>
      <c r="P252" s="202">
        <f>O252*H252</f>
        <v>0</v>
      </c>
      <c r="Q252" s="202">
        <v>0</v>
      </c>
      <c r="R252" s="202">
        <f>Q252*H252</f>
        <v>0</v>
      </c>
      <c r="S252" s="202">
        <v>0</v>
      </c>
      <c r="T252" s="203">
        <f>S252*H252</f>
        <v>0</v>
      </c>
      <c r="AR252" s="24" t="s">
        <v>133</v>
      </c>
      <c r="AT252" s="24" t="s">
        <v>129</v>
      </c>
      <c r="AU252" s="24" t="s">
        <v>134</v>
      </c>
      <c r="AY252" s="24" t="s">
        <v>126</v>
      </c>
      <c r="BE252" s="204">
        <f>IF(N252="základní",J252,0)</f>
        <v>0</v>
      </c>
      <c r="BF252" s="204">
        <f>IF(N252="snížená",J252,0)</f>
        <v>0</v>
      </c>
      <c r="BG252" s="204">
        <f>IF(N252="zákl. přenesená",J252,0)</f>
        <v>0</v>
      </c>
      <c r="BH252" s="204">
        <f>IF(N252="sníž. přenesená",J252,0)</f>
        <v>0</v>
      </c>
      <c r="BI252" s="204">
        <f>IF(N252="nulová",J252,0)</f>
        <v>0</v>
      </c>
      <c r="BJ252" s="24" t="s">
        <v>134</v>
      </c>
      <c r="BK252" s="204">
        <f>ROUND(I252*H252,2)</f>
        <v>0</v>
      </c>
      <c r="BL252" s="24" t="s">
        <v>133</v>
      </c>
      <c r="BM252" s="24" t="s">
        <v>552</v>
      </c>
    </row>
    <row r="253" spans="2:65" s="1" customFormat="1" ht="27">
      <c r="B253" s="41"/>
      <c r="C253" s="63"/>
      <c r="D253" s="208" t="s">
        <v>135</v>
      </c>
      <c r="E253" s="63"/>
      <c r="F253" s="209" t="s">
        <v>8582</v>
      </c>
      <c r="G253" s="63"/>
      <c r="H253" s="63"/>
      <c r="I253" s="163"/>
      <c r="J253" s="63"/>
      <c r="K253" s="63"/>
      <c r="L253" s="61"/>
      <c r="M253" s="207"/>
      <c r="N253" s="42"/>
      <c r="O253" s="42"/>
      <c r="P253" s="42"/>
      <c r="Q253" s="42"/>
      <c r="R253" s="42"/>
      <c r="S253" s="42"/>
      <c r="T253" s="78"/>
      <c r="AT253" s="24" t="s">
        <v>135</v>
      </c>
      <c r="AU253" s="24" t="s">
        <v>134</v>
      </c>
    </row>
    <row r="254" spans="2:65" s="11" customFormat="1" ht="13.5">
      <c r="B254" s="210"/>
      <c r="C254" s="211"/>
      <c r="D254" s="208" t="s">
        <v>171</v>
      </c>
      <c r="E254" s="212" t="s">
        <v>21</v>
      </c>
      <c r="F254" s="213" t="s">
        <v>8583</v>
      </c>
      <c r="G254" s="211"/>
      <c r="H254" s="214">
        <v>105</v>
      </c>
      <c r="I254" s="215"/>
      <c r="J254" s="211"/>
      <c r="K254" s="211"/>
      <c r="L254" s="216"/>
      <c r="M254" s="217"/>
      <c r="N254" s="218"/>
      <c r="O254" s="218"/>
      <c r="P254" s="218"/>
      <c r="Q254" s="218"/>
      <c r="R254" s="218"/>
      <c r="S254" s="218"/>
      <c r="T254" s="219"/>
      <c r="AT254" s="220" t="s">
        <v>171</v>
      </c>
      <c r="AU254" s="220" t="s">
        <v>134</v>
      </c>
      <c r="AV254" s="11" t="s">
        <v>134</v>
      </c>
      <c r="AW254" s="11" t="s">
        <v>33</v>
      </c>
      <c r="AX254" s="11" t="s">
        <v>70</v>
      </c>
      <c r="AY254" s="220" t="s">
        <v>126</v>
      </c>
    </row>
    <row r="255" spans="2:65" s="11" customFormat="1" ht="13.5">
      <c r="B255" s="210"/>
      <c r="C255" s="211"/>
      <c r="D255" s="208" t="s">
        <v>171</v>
      </c>
      <c r="E255" s="212" t="s">
        <v>21</v>
      </c>
      <c r="F255" s="213" t="s">
        <v>8584</v>
      </c>
      <c r="G255" s="211"/>
      <c r="H255" s="214">
        <v>100</v>
      </c>
      <c r="I255" s="215"/>
      <c r="J255" s="211"/>
      <c r="K255" s="211"/>
      <c r="L255" s="216"/>
      <c r="M255" s="217"/>
      <c r="N255" s="218"/>
      <c r="O255" s="218"/>
      <c r="P255" s="218"/>
      <c r="Q255" s="218"/>
      <c r="R255" s="218"/>
      <c r="S255" s="218"/>
      <c r="T255" s="219"/>
      <c r="AT255" s="220" t="s">
        <v>171</v>
      </c>
      <c r="AU255" s="220" t="s">
        <v>134</v>
      </c>
      <c r="AV255" s="11" t="s">
        <v>134</v>
      </c>
      <c r="AW255" s="11" t="s">
        <v>33</v>
      </c>
      <c r="AX255" s="11" t="s">
        <v>70</v>
      </c>
      <c r="AY255" s="220" t="s">
        <v>126</v>
      </c>
    </row>
    <row r="256" spans="2:65" s="12" customFormat="1" ht="13.5">
      <c r="B256" s="221"/>
      <c r="C256" s="222"/>
      <c r="D256" s="205" t="s">
        <v>171</v>
      </c>
      <c r="E256" s="248" t="s">
        <v>21</v>
      </c>
      <c r="F256" s="249" t="s">
        <v>174</v>
      </c>
      <c r="G256" s="222"/>
      <c r="H256" s="250">
        <v>205</v>
      </c>
      <c r="I256" s="226"/>
      <c r="J256" s="222"/>
      <c r="K256" s="222"/>
      <c r="L256" s="227"/>
      <c r="M256" s="228"/>
      <c r="N256" s="229"/>
      <c r="O256" s="229"/>
      <c r="P256" s="229"/>
      <c r="Q256" s="229"/>
      <c r="R256" s="229"/>
      <c r="S256" s="229"/>
      <c r="T256" s="230"/>
      <c r="AT256" s="231" t="s">
        <v>171</v>
      </c>
      <c r="AU256" s="231" t="s">
        <v>134</v>
      </c>
      <c r="AV256" s="12" t="s">
        <v>133</v>
      </c>
      <c r="AW256" s="12" t="s">
        <v>33</v>
      </c>
      <c r="AX256" s="12" t="s">
        <v>78</v>
      </c>
      <c r="AY256" s="231" t="s">
        <v>126</v>
      </c>
    </row>
    <row r="257" spans="2:65" s="1" customFormat="1" ht="22.5" customHeight="1">
      <c r="B257" s="41"/>
      <c r="C257" s="251" t="s">
        <v>555</v>
      </c>
      <c r="D257" s="251" t="s">
        <v>391</v>
      </c>
      <c r="E257" s="252" t="s">
        <v>8585</v>
      </c>
      <c r="F257" s="253" t="s">
        <v>8586</v>
      </c>
      <c r="G257" s="254" t="s">
        <v>489</v>
      </c>
      <c r="H257" s="255">
        <v>47</v>
      </c>
      <c r="I257" s="256"/>
      <c r="J257" s="257">
        <f>ROUND(I257*H257,2)</f>
        <v>0</v>
      </c>
      <c r="K257" s="253" t="s">
        <v>160</v>
      </c>
      <c r="L257" s="258"/>
      <c r="M257" s="259" t="s">
        <v>21</v>
      </c>
      <c r="N257" s="260" t="s">
        <v>42</v>
      </c>
      <c r="O257" s="42"/>
      <c r="P257" s="202">
        <f>O257*H257</f>
        <v>0</v>
      </c>
      <c r="Q257" s="202">
        <v>0</v>
      </c>
      <c r="R257" s="202">
        <f>Q257*H257</f>
        <v>0</v>
      </c>
      <c r="S257" s="202">
        <v>0</v>
      </c>
      <c r="T257" s="203">
        <f>S257*H257</f>
        <v>0</v>
      </c>
      <c r="AR257" s="24" t="s">
        <v>144</v>
      </c>
      <c r="AT257" s="24" t="s">
        <v>391</v>
      </c>
      <c r="AU257" s="24" t="s">
        <v>134</v>
      </c>
      <c r="AY257" s="24" t="s">
        <v>126</v>
      </c>
      <c r="BE257" s="204">
        <f>IF(N257="základní",J257,0)</f>
        <v>0</v>
      </c>
      <c r="BF257" s="204">
        <f>IF(N257="snížená",J257,0)</f>
        <v>0</v>
      </c>
      <c r="BG257" s="204">
        <f>IF(N257="zákl. přenesená",J257,0)</f>
        <v>0</v>
      </c>
      <c r="BH257" s="204">
        <f>IF(N257="sníž. přenesená",J257,0)</f>
        <v>0</v>
      </c>
      <c r="BI257" s="204">
        <f>IF(N257="nulová",J257,0)</f>
        <v>0</v>
      </c>
      <c r="BJ257" s="24" t="s">
        <v>134</v>
      </c>
      <c r="BK257" s="204">
        <f>ROUND(I257*H257,2)</f>
        <v>0</v>
      </c>
      <c r="BL257" s="24" t="s">
        <v>133</v>
      </c>
      <c r="BM257" s="24" t="s">
        <v>558</v>
      </c>
    </row>
    <row r="258" spans="2:65" s="1" customFormat="1" ht="27">
      <c r="B258" s="41"/>
      <c r="C258" s="63"/>
      <c r="D258" s="205" t="s">
        <v>135</v>
      </c>
      <c r="E258" s="63"/>
      <c r="F258" s="206" t="s">
        <v>8587</v>
      </c>
      <c r="G258" s="63"/>
      <c r="H258" s="63"/>
      <c r="I258" s="163"/>
      <c r="J258" s="63"/>
      <c r="K258" s="63"/>
      <c r="L258" s="61"/>
      <c r="M258" s="207"/>
      <c r="N258" s="42"/>
      <c r="O258" s="42"/>
      <c r="P258" s="42"/>
      <c r="Q258" s="42"/>
      <c r="R258" s="42"/>
      <c r="S258" s="42"/>
      <c r="T258" s="78"/>
      <c r="AT258" s="24" t="s">
        <v>135</v>
      </c>
      <c r="AU258" s="24" t="s">
        <v>134</v>
      </c>
    </row>
    <row r="259" spans="2:65" s="1" customFormat="1" ht="22.5" customHeight="1">
      <c r="B259" s="41"/>
      <c r="C259" s="193" t="s">
        <v>394</v>
      </c>
      <c r="D259" s="193" t="s">
        <v>129</v>
      </c>
      <c r="E259" s="194" t="s">
        <v>8588</v>
      </c>
      <c r="F259" s="195" t="s">
        <v>8589</v>
      </c>
      <c r="G259" s="196" t="s">
        <v>400</v>
      </c>
      <c r="H259" s="197">
        <v>505.75</v>
      </c>
      <c r="I259" s="198"/>
      <c r="J259" s="199">
        <f>ROUND(I259*H259,2)</f>
        <v>0</v>
      </c>
      <c r="K259" s="195" t="s">
        <v>160</v>
      </c>
      <c r="L259" s="61"/>
      <c r="M259" s="200" t="s">
        <v>21</v>
      </c>
      <c r="N259" s="201" t="s">
        <v>42</v>
      </c>
      <c r="O259" s="42"/>
      <c r="P259" s="202">
        <f>O259*H259</f>
        <v>0</v>
      </c>
      <c r="Q259" s="202">
        <v>0</v>
      </c>
      <c r="R259" s="202">
        <f>Q259*H259</f>
        <v>0</v>
      </c>
      <c r="S259" s="202">
        <v>0</v>
      </c>
      <c r="T259" s="203">
        <f>S259*H259</f>
        <v>0</v>
      </c>
      <c r="AR259" s="24" t="s">
        <v>133</v>
      </c>
      <c r="AT259" s="24" t="s">
        <v>129</v>
      </c>
      <c r="AU259" s="24" t="s">
        <v>134</v>
      </c>
      <c r="AY259" s="24" t="s">
        <v>126</v>
      </c>
      <c r="BE259" s="204">
        <f>IF(N259="základní",J259,0)</f>
        <v>0</v>
      </c>
      <c r="BF259" s="204">
        <f>IF(N259="snížená",J259,0)</f>
        <v>0</v>
      </c>
      <c r="BG259" s="204">
        <f>IF(N259="zákl. přenesená",J259,0)</f>
        <v>0</v>
      </c>
      <c r="BH259" s="204">
        <f>IF(N259="sníž. přenesená",J259,0)</f>
        <v>0</v>
      </c>
      <c r="BI259" s="204">
        <f>IF(N259="nulová",J259,0)</f>
        <v>0</v>
      </c>
      <c r="BJ259" s="24" t="s">
        <v>134</v>
      </c>
      <c r="BK259" s="204">
        <f>ROUND(I259*H259,2)</f>
        <v>0</v>
      </c>
      <c r="BL259" s="24" t="s">
        <v>133</v>
      </c>
      <c r="BM259" s="24" t="s">
        <v>571</v>
      </c>
    </row>
    <row r="260" spans="2:65" s="1" customFormat="1" ht="13.5">
      <c r="B260" s="41"/>
      <c r="C260" s="63"/>
      <c r="D260" s="205" t="s">
        <v>135</v>
      </c>
      <c r="E260" s="63"/>
      <c r="F260" s="206" t="s">
        <v>8590</v>
      </c>
      <c r="G260" s="63"/>
      <c r="H260" s="63"/>
      <c r="I260" s="163"/>
      <c r="J260" s="63"/>
      <c r="K260" s="63"/>
      <c r="L260" s="61"/>
      <c r="M260" s="207"/>
      <c r="N260" s="42"/>
      <c r="O260" s="42"/>
      <c r="P260" s="42"/>
      <c r="Q260" s="42"/>
      <c r="R260" s="42"/>
      <c r="S260" s="42"/>
      <c r="T260" s="78"/>
      <c r="AT260" s="24" t="s">
        <v>135</v>
      </c>
      <c r="AU260" s="24" t="s">
        <v>134</v>
      </c>
    </row>
    <row r="261" spans="2:65" s="1" customFormat="1" ht="22.5" customHeight="1">
      <c r="B261" s="41"/>
      <c r="C261" s="193" t="s">
        <v>574</v>
      </c>
      <c r="D261" s="193" t="s">
        <v>129</v>
      </c>
      <c r="E261" s="194" t="s">
        <v>8591</v>
      </c>
      <c r="F261" s="195" t="s">
        <v>8592</v>
      </c>
      <c r="G261" s="196" t="s">
        <v>400</v>
      </c>
      <c r="H261" s="197">
        <v>2249.8000000000002</v>
      </c>
      <c r="I261" s="198"/>
      <c r="J261" s="199">
        <f>ROUND(I261*H261,2)</f>
        <v>0</v>
      </c>
      <c r="K261" s="195" t="s">
        <v>160</v>
      </c>
      <c r="L261" s="61"/>
      <c r="M261" s="200" t="s">
        <v>21</v>
      </c>
      <c r="N261" s="201" t="s">
        <v>42</v>
      </c>
      <c r="O261" s="42"/>
      <c r="P261" s="202">
        <f>O261*H261</f>
        <v>0</v>
      </c>
      <c r="Q261" s="202">
        <v>0</v>
      </c>
      <c r="R261" s="202">
        <f>Q261*H261</f>
        <v>0</v>
      </c>
      <c r="S261" s="202">
        <v>0</v>
      </c>
      <c r="T261" s="203">
        <f>S261*H261</f>
        <v>0</v>
      </c>
      <c r="AR261" s="24" t="s">
        <v>133</v>
      </c>
      <c r="AT261" s="24" t="s">
        <v>129</v>
      </c>
      <c r="AU261" s="24" t="s">
        <v>134</v>
      </c>
      <c r="AY261" s="24" t="s">
        <v>126</v>
      </c>
      <c r="BE261" s="204">
        <f>IF(N261="základní",J261,0)</f>
        <v>0</v>
      </c>
      <c r="BF261" s="204">
        <f>IF(N261="snížená",J261,0)</f>
        <v>0</v>
      </c>
      <c r="BG261" s="204">
        <f>IF(N261="zákl. přenesená",J261,0)</f>
        <v>0</v>
      </c>
      <c r="BH261" s="204">
        <f>IF(N261="sníž. přenesená",J261,0)</f>
        <v>0</v>
      </c>
      <c r="BI261" s="204">
        <f>IF(N261="nulová",J261,0)</f>
        <v>0</v>
      </c>
      <c r="BJ261" s="24" t="s">
        <v>134</v>
      </c>
      <c r="BK261" s="204">
        <f>ROUND(I261*H261,2)</f>
        <v>0</v>
      </c>
      <c r="BL261" s="24" t="s">
        <v>133</v>
      </c>
      <c r="BM261" s="24" t="s">
        <v>577</v>
      </c>
    </row>
    <row r="262" spans="2:65" s="1" customFormat="1" ht="13.5">
      <c r="B262" s="41"/>
      <c r="C262" s="63"/>
      <c r="D262" s="208" t="s">
        <v>135</v>
      </c>
      <c r="E262" s="63"/>
      <c r="F262" s="209" t="s">
        <v>8593</v>
      </c>
      <c r="G262" s="63"/>
      <c r="H262" s="63"/>
      <c r="I262" s="163"/>
      <c r="J262" s="63"/>
      <c r="K262" s="63"/>
      <c r="L262" s="61"/>
      <c r="M262" s="207"/>
      <c r="N262" s="42"/>
      <c r="O262" s="42"/>
      <c r="P262" s="42"/>
      <c r="Q262" s="42"/>
      <c r="R262" s="42"/>
      <c r="S262" s="42"/>
      <c r="T262" s="78"/>
      <c r="AT262" s="24" t="s">
        <v>135</v>
      </c>
      <c r="AU262" s="24" t="s">
        <v>134</v>
      </c>
    </row>
    <row r="263" spans="2:65" s="11" customFormat="1" ht="13.5">
      <c r="B263" s="210"/>
      <c r="C263" s="211"/>
      <c r="D263" s="208" t="s">
        <v>171</v>
      </c>
      <c r="E263" s="212" t="s">
        <v>21</v>
      </c>
      <c r="F263" s="213" t="s">
        <v>8594</v>
      </c>
      <c r="G263" s="211"/>
      <c r="H263" s="214">
        <v>2249.8000000000002</v>
      </c>
      <c r="I263" s="215"/>
      <c r="J263" s="211"/>
      <c r="K263" s="211"/>
      <c r="L263" s="216"/>
      <c r="M263" s="217"/>
      <c r="N263" s="218"/>
      <c r="O263" s="218"/>
      <c r="P263" s="218"/>
      <c r="Q263" s="218"/>
      <c r="R263" s="218"/>
      <c r="S263" s="218"/>
      <c r="T263" s="219"/>
      <c r="AT263" s="220" t="s">
        <v>171</v>
      </c>
      <c r="AU263" s="220" t="s">
        <v>134</v>
      </c>
      <c r="AV263" s="11" t="s">
        <v>134</v>
      </c>
      <c r="AW263" s="11" t="s">
        <v>33</v>
      </c>
      <c r="AX263" s="11" t="s">
        <v>70</v>
      </c>
      <c r="AY263" s="220" t="s">
        <v>126</v>
      </c>
    </row>
    <row r="264" spans="2:65" s="12" customFormat="1" ht="13.5">
      <c r="B264" s="221"/>
      <c r="C264" s="222"/>
      <c r="D264" s="205" t="s">
        <v>171</v>
      </c>
      <c r="E264" s="248" t="s">
        <v>21</v>
      </c>
      <c r="F264" s="249" t="s">
        <v>174</v>
      </c>
      <c r="G264" s="222"/>
      <c r="H264" s="250">
        <v>2249.8000000000002</v>
      </c>
      <c r="I264" s="226"/>
      <c r="J264" s="222"/>
      <c r="K264" s="222"/>
      <c r="L264" s="227"/>
      <c r="M264" s="228"/>
      <c r="N264" s="229"/>
      <c r="O264" s="229"/>
      <c r="P264" s="229"/>
      <c r="Q264" s="229"/>
      <c r="R264" s="229"/>
      <c r="S264" s="229"/>
      <c r="T264" s="230"/>
      <c r="AT264" s="231" t="s">
        <v>171</v>
      </c>
      <c r="AU264" s="231" t="s">
        <v>134</v>
      </c>
      <c r="AV264" s="12" t="s">
        <v>133</v>
      </c>
      <c r="AW264" s="12" t="s">
        <v>33</v>
      </c>
      <c r="AX264" s="12" t="s">
        <v>78</v>
      </c>
      <c r="AY264" s="231" t="s">
        <v>126</v>
      </c>
    </row>
    <row r="265" spans="2:65" s="1" customFormat="1" ht="22.5" customHeight="1">
      <c r="B265" s="41"/>
      <c r="C265" s="193" t="s">
        <v>401</v>
      </c>
      <c r="D265" s="193" t="s">
        <v>129</v>
      </c>
      <c r="E265" s="194" t="s">
        <v>8595</v>
      </c>
      <c r="F265" s="195" t="s">
        <v>8596</v>
      </c>
      <c r="G265" s="196" t="s">
        <v>400</v>
      </c>
      <c r="H265" s="197">
        <v>505.75</v>
      </c>
      <c r="I265" s="198"/>
      <c r="J265" s="199">
        <f>ROUND(I265*H265,2)</f>
        <v>0</v>
      </c>
      <c r="K265" s="195" t="s">
        <v>160</v>
      </c>
      <c r="L265" s="61"/>
      <c r="M265" s="200" t="s">
        <v>21</v>
      </c>
      <c r="N265" s="201" t="s">
        <v>42</v>
      </c>
      <c r="O265" s="42"/>
      <c r="P265" s="202">
        <f>O265*H265</f>
        <v>0</v>
      </c>
      <c r="Q265" s="202">
        <v>0</v>
      </c>
      <c r="R265" s="202">
        <f>Q265*H265</f>
        <v>0</v>
      </c>
      <c r="S265" s="202">
        <v>0</v>
      </c>
      <c r="T265" s="203">
        <f>S265*H265</f>
        <v>0</v>
      </c>
      <c r="AR265" s="24" t="s">
        <v>133</v>
      </c>
      <c r="AT265" s="24" t="s">
        <v>129</v>
      </c>
      <c r="AU265" s="24" t="s">
        <v>134</v>
      </c>
      <c r="AY265" s="24" t="s">
        <v>126</v>
      </c>
      <c r="BE265" s="204">
        <f>IF(N265="základní",J265,0)</f>
        <v>0</v>
      </c>
      <c r="BF265" s="204">
        <f>IF(N265="snížená",J265,0)</f>
        <v>0</v>
      </c>
      <c r="BG265" s="204">
        <f>IF(N265="zákl. přenesená",J265,0)</f>
        <v>0</v>
      </c>
      <c r="BH265" s="204">
        <f>IF(N265="sníž. přenesená",J265,0)</f>
        <v>0</v>
      </c>
      <c r="BI265" s="204">
        <f>IF(N265="nulová",J265,0)</f>
        <v>0</v>
      </c>
      <c r="BJ265" s="24" t="s">
        <v>134</v>
      </c>
      <c r="BK265" s="204">
        <f>ROUND(I265*H265,2)</f>
        <v>0</v>
      </c>
      <c r="BL265" s="24" t="s">
        <v>133</v>
      </c>
      <c r="BM265" s="24" t="s">
        <v>590</v>
      </c>
    </row>
    <row r="266" spans="2:65" s="1" customFormat="1" ht="13.5">
      <c r="B266" s="41"/>
      <c r="C266" s="63"/>
      <c r="D266" s="205" t="s">
        <v>135</v>
      </c>
      <c r="E266" s="63"/>
      <c r="F266" s="206" t="s">
        <v>8597</v>
      </c>
      <c r="G266" s="63"/>
      <c r="H266" s="63"/>
      <c r="I266" s="163"/>
      <c r="J266" s="63"/>
      <c r="K266" s="63"/>
      <c r="L266" s="61"/>
      <c r="M266" s="207"/>
      <c r="N266" s="42"/>
      <c r="O266" s="42"/>
      <c r="P266" s="42"/>
      <c r="Q266" s="42"/>
      <c r="R266" s="42"/>
      <c r="S266" s="42"/>
      <c r="T266" s="78"/>
      <c r="AT266" s="24" t="s">
        <v>135</v>
      </c>
      <c r="AU266" s="24" t="s">
        <v>134</v>
      </c>
    </row>
    <row r="267" spans="2:65" s="1" customFormat="1" ht="22.5" customHeight="1">
      <c r="B267" s="41"/>
      <c r="C267" s="193" t="s">
        <v>598</v>
      </c>
      <c r="D267" s="193" t="s">
        <v>129</v>
      </c>
      <c r="E267" s="194" t="s">
        <v>8598</v>
      </c>
      <c r="F267" s="195" t="s">
        <v>8599</v>
      </c>
      <c r="G267" s="196" t="s">
        <v>400</v>
      </c>
      <c r="H267" s="197">
        <v>1124.9000000000001</v>
      </c>
      <c r="I267" s="198"/>
      <c r="J267" s="199">
        <f>ROUND(I267*H267,2)</f>
        <v>0</v>
      </c>
      <c r="K267" s="195" t="s">
        <v>160</v>
      </c>
      <c r="L267" s="61"/>
      <c r="M267" s="200" t="s">
        <v>21</v>
      </c>
      <c r="N267" s="201" t="s">
        <v>42</v>
      </c>
      <c r="O267" s="42"/>
      <c r="P267" s="202">
        <f>O267*H267</f>
        <v>0</v>
      </c>
      <c r="Q267" s="202">
        <v>0</v>
      </c>
      <c r="R267" s="202">
        <f>Q267*H267</f>
        <v>0</v>
      </c>
      <c r="S267" s="202">
        <v>0</v>
      </c>
      <c r="T267" s="203">
        <f>S267*H267</f>
        <v>0</v>
      </c>
      <c r="AR267" s="24" t="s">
        <v>133</v>
      </c>
      <c r="AT267" s="24" t="s">
        <v>129</v>
      </c>
      <c r="AU267" s="24" t="s">
        <v>134</v>
      </c>
      <c r="AY267" s="24" t="s">
        <v>126</v>
      </c>
      <c r="BE267" s="204">
        <f>IF(N267="základní",J267,0)</f>
        <v>0</v>
      </c>
      <c r="BF267" s="204">
        <f>IF(N267="snížená",J267,0)</f>
        <v>0</v>
      </c>
      <c r="BG267" s="204">
        <f>IF(N267="zákl. přenesená",J267,0)</f>
        <v>0</v>
      </c>
      <c r="BH267" s="204">
        <f>IF(N267="sníž. přenesená",J267,0)</f>
        <v>0</v>
      </c>
      <c r="BI267" s="204">
        <f>IF(N267="nulová",J267,0)</f>
        <v>0</v>
      </c>
      <c r="BJ267" s="24" t="s">
        <v>134</v>
      </c>
      <c r="BK267" s="204">
        <f>ROUND(I267*H267,2)</f>
        <v>0</v>
      </c>
      <c r="BL267" s="24" t="s">
        <v>133</v>
      </c>
      <c r="BM267" s="24" t="s">
        <v>601</v>
      </c>
    </row>
    <row r="268" spans="2:65" s="1" customFormat="1" ht="27">
      <c r="B268" s="41"/>
      <c r="C268" s="63"/>
      <c r="D268" s="208" t="s">
        <v>135</v>
      </c>
      <c r="E268" s="63"/>
      <c r="F268" s="209" t="s">
        <v>8600</v>
      </c>
      <c r="G268" s="63"/>
      <c r="H268" s="63"/>
      <c r="I268" s="163"/>
      <c r="J268" s="63"/>
      <c r="K268" s="63"/>
      <c r="L268" s="61"/>
      <c r="M268" s="207"/>
      <c r="N268" s="42"/>
      <c r="O268" s="42"/>
      <c r="P268" s="42"/>
      <c r="Q268" s="42"/>
      <c r="R268" s="42"/>
      <c r="S268" s="42"/>
      <c r="T268" s="78"/>
      <c r="AT268" s="24" t="s">
        <v>135</v>
      </c>
      <c r="AU268" s="24" t="s">
        <v>134</v>
      </c>
    </row>
    <row r="269" spans="2:65" s="1" customFormat="1" ht="27">
      <c r="B269" s="41"/>
      <c r="C269" s="63"/>
      <c r="D269" s="205" t="s">
        <v>299</v>
      </c>
      <c r="E269" s="63"/>
      <c r="F269" s="235" t="s">
        <v>8601</v>
      </c>
      <c r="G269" s="63"/>
      <c r="H269" s="63"/>
      <c r="I269" s="163"/>
      <c r="J269" s="63"/>
      <c r="K269" s="63"/>
      <c r="L269" s="61"/>
      <c r="M269" s="207"/>
      <c r="N269" s="42"/>
      <c r="O269" s="42"/>
      <c r="P269" s="42"/>
      <c r="Q269" s="42"/>
      <c r="R269" s="42"/>
      <c r="S269" s="42"/>
      <c r="T269" s="78"/>
      <c r="AT269" s="24" t="s">
        <v>299</v>
      </c>
      <c r="AU269" s="24" t="s">
        <v>134</v>
      </c>
    </row>
    <row r="270" spans="2:65" s="1" customFormat="1" ht="22.5" customHeight="1">
      <c r="B270" s="41"/>
      <c r="C270" s="193" t="s">
        <v>407</v>
      </c>
      <c r="D270" s="193" t="s">
        <v>129</v>
      </c>
      <c r="E270" s="194" t="s">
        <v>8602</v>
      </c>
      <c r="F270" s="195" t="s">
        <v>8603</v>
      </c>
      <c r="G270" s="196" t="s">
        <v>400</v>
      </c>
      <c r="H270" s="197">
        <v>2249.8000000000002</v>
      </c>
      <c r="I270" s="198"/>
      <c r="J270" s="199">
        <f>ROUND(I270*H270,2)</f>
        <v>0</v>
      </c>
      <c r="K270" s="195" t="s">
        <v>160</v>
      </c>
      <c r="L270" s="61"/>
      <c r="M270" s="200" t="s">
        <v>21</v>
      </c>
      <c r="N270" s="201" t="s">
        <v>42</v>
      </c>
      <c r="O270" s="42"/>
      <c r="P270" s="202">
        <f>O270*H270</f>
        <v>0</v>
      </c>
      <c r="Q270" s="202">
        <v>0</v>
      </c>
      <c r="R270" s="202">
        <f>Q270*H270</f>
        <v>0</v>
      </c>
      <c r="S270" s="202">
        <v>0</v>
      </c>
      <c r="T270" s="203">
        <f>S270*H270</f>
        <v>0</v>
      </c>
      <c r="AR270" s="24" t="s">
        <v>133</v>
      </c>
      <c r="AT270" s="24" t="s">
        <v>129</v>
      </c>
      <c r="AU270" s="24" t="s">
        <v>134</v>
      </c>
      <c r="AY270" s="24" t="s">
        <v>126</v>
      </c>
      <c r="BE270" s="204">
        <f>IF(N270="základní",J270,0)</f>
        <v>0</v>
      </c>
      <c r="BF270" s="204">
        <f>IF(N270="snížená",J270,0)</f>
        <v>0</v>
      </c>
      <c r="BG270" s="204">
        <f>IF(N270="zákl. přenesená",J270,0)</f>
        <v>0</v>
      </c>
      <c r="BH270" s="204">
        <f>IF(N270="sníž. přenesená",J270,0)</f>
        <v>0</v>
      </c>
      <c r="BI270" s="204">
        <f>IF(N270="nulová",J270,0)</f>
        <v>0</v>
      </c>
      <c r="BJ270" s="24" t="s">
        <v>134</v>
      </c>
      <c r="BK270" s="204">
        <f>ROUND(I270*H270,2)</f>
        <v>0</v>
      </c>
      <c r="BL270" s="24" t="s">
        <v>133</v>
      </c>
      <c r="BM270" s="24" t="s">
        <v>605</v>
      </c>
    </row>
    <row r="271" spans="2:65" s="1" customFormat="1" ht="13.5">
      <c r="B271" s="41"/>
      <c r="C271" s="63"/>
      <c r="D271" s="208" t="s">
        <v>135</v>
      </c>
      <c r="E271" s="63"/>
      <c r="F271" s="209" t="s">
        <v>8604</v>
      </c>
      <c r="G271" s="63"/>
      <c r="H271" s="63"/>
      <c r="I271" s="163"/>
      <c r="J271" s="63"/>
      <c r="K271" s="63"/>
      <c r="L271" s="61"/>
      <c r="M271" s="207"/>
      <c r="N271" s="42"/>
      <c r="O271" s="42"/>
      <c r="P271" s="42"/>
      <c r="Q271" s="42"/>
      <c r="R271" s="42"/>
      <c r="S271" s="42"/>
      <c r="T271" s="78"/>
      <c r="AT271" s="24" t="s">
        <v>135</v>
      </c>
      <c r="AU271" s="24" t="s">
        <v>134</v>
      </c>
    </row>
    <row r="272" spans="2:65" s="1" customFormat="1" ht="54">
      <c r="B272" s="41"/>
      <c r="C272" s="63"/>
      <c r="D272" s="205" t="s">
        <v>299</v>
      </c>
      <c r="E272" s="63"/>
      <c r="F272" s="235" t="s">
        <v>8605</v>
      </c>
      <c r="G272" s="63"/>
      <c r="H272" s="63"/>
      <c r="I272" s="163"/>
      <c r="J272" s="63"/>
      <c r="K272" s="63"/>
      <c r="L272" s="61"/>
      <c r="M272" s="207"/>
      <c r="N272" s="42"/>
      <c r="O272" s="42"/>
      <c r="P272" s="42"/>
      <c r="Q272" s="42"/>
      <c r="R272" s="42"/>
      <c r="S272" s="42"/>
      <c r="T272" s="78"/>
      <c r="AT272" s="24" t="s">
        <v>299</v>
      </c>
      <c r="AU272" s="24" t="s">
        <v>134</v>
      </c>
    </row>
    <row r="273" spans="2:65" s="1" customFormat="1" ht="31.5" customHeight="1">
      <c r="B273" s="41"/>
      <c r="C273" s="193" t="s">
        <v>609</v>
      </c>
      <c r="D273" s="193" t="s">
        <v>129</v>
      </c>
      <c r="E273" s="194" t="s">
        <v>8606</v>
      </c>
      <c r="F273" s="195" t="s">
        <v>8607</v>
      </c>
      <c r="G273" s="196" t="s">
        <v>400</v>
      </c>
      <c r="H273" s="197">
        <v>1124.9000000000001</v>
      </c>
      <c r="I273" s="198"/>
      <c r="J273" s="199">
        <f>ROUND(I273*H273,2)</f>
        <v>0</v>
      </c>
      <c r="K273" s="195" t="s">
        <v>160</v>
      </c>
      <c r="L273" s="61"/>
      <c r="M273" s="200" t="s">
        <v>21</v>
      </c>
      <c r="N273" s="201" t="s">
        <v>42</v>
      </c>
      <c r="O273" s="42"/>
      <c r="P273" s="202">
        <f>O273*H273</f>
        <v>0</v>
      </c>
      <c r="Q273" s="202">
        <v>0</v>
      </c>
      <c r="R273" s="202">
        <f>Q273*H273</f>
        <v>0</v>
      </c>
      <c r="S273" s="202">
        <v>0</v>
      </c>
      <c r="T273" s="203">
        <f>S273*H273</f>
        <v>0</v>
      </c>
      <c r="AR273" s="24" t="s">
        <v>133</v>
      </c>
      <c r="AT273" s="24" t="s">
        <v>129</v>
      </c>
      <c r="AU273" s="24" t="s">
        <v>134</v>
      </c>
      <c r="AY273" s="24" t="s">
        <v>126</v>
      </c>
      <c r="BE273" s="204">
        <f>IF(N273="základní",J273,0)</f>
        <v>0</v>
      </c>
      <c r="BF273" s="204">
        <f>IF(N273="snížená",J273,0)</f>
        <v>0</v>
      </c>
      <c r="BG273" s="204">
        <f>IF(N273="zákl. přenesená",J273,0)</f>
        <v>0</v>
      </c>
      <c r="BH273" s="204">
        <f>IF(N273="sníž. přenesená",J273,0)</f>
        <v>0</v>
      </c>
      <c r="BI273" s="204">
        <f>IF(N273="nulová",J273,0)</f>
        <v>0</v>
      </c>
      <c r="BJ273" s="24" t="s">
        <v>134</v>
      </c>
      <c r="BK273" s="204">
        <f>ROUND(I273*H273,2)</f>
        <v>0</v>
      </c>
      <c r="BL273" s="24" t="s">
        <v>133</v>
      </c>
      <c r="BM273" s="24" t="s">
        <v>612</v>
      </c>
    </row>
    <row r="274" spans="2:65" s="1" customFormat="1" ht="27">
      <c r="B274" s="41"/>
      <c r="C274" s="63"/>
      <c r="D274" s="208" t="s">
        <v>135</v>
      </c>
      <c r="E274" s="63"/>
      <c r="F274" s="209" t="s">
        <v>8608</v>
      </c>
      <c r="G274" s="63"/>
      <c r="H274" s="63"/>
      <c r="I274" s="163"/>
      <c r="J274" s="63"/>
      <c r="K274" s="63"/>
      <c r="L274" s="61"/>
      <c r="M274" s="207"/>
      <c r="N274" s="42"/>
      <c r="O274" s="42"/>
      <c r="P274" s="42"/>
      <c r="Q274" s="42"/>
      <c r="R274" s="42"/>
      <c r="S274" s="42"/>
      <c r="T274" s="78"/>
      <c r="AT274" s="24" t="s">
        <v>135</v>
      </c>
      <c r="AU274" s="24" t="s">
        <v>134</v>
      </c>
    </row>
    <row r="275" spans="2:65" s="1" customFormat="1" ht="27">
      <c r="B275" s="41"/>
      <c r="C275" s="63"/>
      <c r="D275" s="205" t="s">
        <v>299</v>
      </c>
      <c r="E275" s="63"/>
      <c r="F275" s="235" t="s">
        <v>8609</v>
      </c>
      <c r="G275" s="63"/>
      <c r="H275" s="63"/>
      <c r="I275" s="163"/>
      <c r="J275" s="63"/>
      <c r="K275" s="63"/>
      <c r="L275" s="61"/>
      <c r="M275" s="207"/>
      <c r="N275" s="42"/>
      <c r="O275" s="42"/>
      <c r="P275" s="42"/>
      <c r="Q275" s="42"/>
      <c r="R275" s="42"/>
      <c r="S275" s="42"/>
      <c r="T275" s="78"/>
      <c r="AT275" s="24" t="s">
        <v>299</v>
      </c>
      <c r="AU275" s="24" t="s">
        <v>134</v>
      </c>
    </row>
    <row r="276" spans="2:65" s="1" customFormat="1" ht="22.5" customHeight="1">
      <c r="B276" s="41"/>
      <c r="C276" s="193" t="s">
        <v>417</v>
      </c>
      <c r="D276" s="193" t="s">
        <v>129</v>
      </c>
      <c r="E276" s="194" t="s">
        <v>8610</v>
      </c>
      <c r="F276" s="195" t="s">
        <v>8611</v>
      </c>
      <c r="G276" s="196" t="s">
        <v>400</v>
      </c>
      <c r="H276" s="197">
        <v>505.75</v>
      </c>
      <c r="I276" s="198"/>
      <c r="J276" s="199">
        <f>ROUND(I276*H276,2)</f>
        <v>0</v>
      </c>
      <c r="K276" s="195" t="s">
        <v>160</v>
      </c>
      <c r="L276" s="61"/>
      <c r="M276" s="200" t="s">
        <v>21</v>
      </c>
      <c r="N276" s="201" t="s">
        <v>42</v>
      </c>
      <c r="O276" s="42"/>
      <c r="P276" s="202">
        <f>O276*H276</f>
        <v>0</v>
      </c>
      <c r="Q276" s="202">
        <v>0</v>
      </c>
      <c r="R276" s="202">
        <f>Q276*H276</f>
        <v>0</v>
      </c>
      <c r="S276" s="202">
        <v>0</v>
      </c>
      <c r="T276" s="203">
        <f>S276*H276</f>
        <v>0</v>
      </c>
      <c r="AR276" s="24" t="s">
        <v>133</v>
      </c>
      <c r="AT276" s="24" t="s">
        <v>129</v>
      </c>
      <c r="AU276" s="24" t="s">
        <v>134</v>
      </c>
      <c r="AY276" s="24" t="s">
        <v>126</v>
      </c>
      <c r="BE276" s="204">
        <f>IF(N276="základní",J276,0)</f>
        <v>0</v>
      </c>
      <c r="BF276" s="204">
        <f>IF(N276="snížená",J276,0)</f>
        <v>0</v>
      </c>
      <c r="BG276" s="204">
        <f>IF(N276="zákl. přenesená",J276,0)</f>
        <v>0</v>
      </c>
      <c r="BH276" s="204">
        <f>IF(N276="sníž. přenesená",J276,0)</f>
        <v>0</v>
      </c>
      <c r="BI276" s="204">
        <f>IF(N276="nulová",J276,0)</f>
        <v>0</v>
      </c>
      <c r="BJ276" s="24" t="s">
        <v>134</v>
      </c>
      <c r="BK276" s="204">
        <f>ROUND(I276*H276,2)</f>
        <v>0</v>
      </c>
      <c r="BL276" s="24" t="s">
        <v>133</v>
      </c>
      <c r="BM276" s="24" t="s">
        <v>617</v>
      </c>
    </row>
    <row r="277" spans="2:65" s="1" customFormat="1" ht="40.5">
      <c r="B277" s="41"/>
      <c r="C277" s="63"/>
      <c r="D277" s="208" t="s">
        <v>135</v>
      </c>
      <c r="E277" s="63"/>
      <c r="F277" s="209" t="s">
        <v>8612</v>
      </c>
      <c r="G277" s="63"/>
      <c r="H277" s="63"/>
      <c r="I277" s="163"/>
      <c r="J277" s="63"/>
      <c r="K277" s="63"/>
      <c r="L277" s="61"/>
      <c r="M277" s="207"/>
      <c r="N277" s="42"/>
      <c r="O277" s="42"/>
      <c r="P277" s="42"/>
      <c r="Q277" s="42"/>
      <c r="R277" s="42"/>
      <c r="S277" s="42"/>
      <c r="T277" s="78"/>
      <c r="AT277" s="24" t="s">
        <v>135</v>
      </c>
      <c r="AU277" s="24" t="s">
        <v>134</v>
      </c>
    </row>
    <row r="278" spans="2:65" s="1" customFormat="1" ht="121.5">
      <c r="B278" s="41"/>
      <c r="C278" s="63"/>
      <c r="D278" s="205" t="s">
        <v>299</v>
      </c>
      <c r="E278" s="63"/>
      <c r="F278" s="235" t="s">
        <v>1037</v>
      </c>
      <c r="G278" s="63"/>
      <c r="H278" s="63"/>
      <c r="I278" s="163"/>
      <c r="J278" s="63"/>
      <c r="K278" s="63"/>
      <c r="L278" s="61"/>
      <c r="M278" s="207"/>
      <c r="N278" s="42"/>
      <c r="O278" s="42"/>
      <c r="P278" s="42"/>
      <c r="Q278" s="42"/>
      <c r="R278" s="42"/>
      <c r="S278" s="42"/>
      <c r="T278" s="78"/>
      <c r="AT278" s="24" t="s">
        <v>299</v>
      </c>
      <c r="AU278" s="24" t="s">
        <v>134</v>
      </c>
    </row>
    <row r="279" spans="2:65" s="1" customFormat="1" ht="22.5" customHeight="1">
      <c r="B279" s="41"/>
      <c r="C279" s="251" t="s">
        <v>620</v>
      </c>
      <c r="D279" s="251" t="s">
        <v>391</v>
      </c>
      <c r="E279" s="252" t="s">
        <v>8613</v>
      </c>
      <c r="F279" s="253" t="s">
        <v>8614</v>
      </c>
      <c r="G279" s="254" t="s">
        <v>400</v>
      </c>
      <c r="H279" s="255">
        <v>546.21</v>
      </c>
      <c r="I279" s="256"/>
      <c r="J279" s="257">
        <f>ROUND(I279*H279,2)</f>
        <v>0</v>
      </c>
      <c r="K279" s="253" t="s">
        <v>160</v>
      </c>
      <c r="L279" s="258"/>
      <c r="M279" s="259" t="s">
        <v>21</v>
      </c>
      <c r="N279" s="260" t="s">
        <v>42</v>
      </c>
      <c r="O279" s="42"/>
      <c r="P279" s="202">
        <f>O279*H279</f>
        <v>0</v>
      </c>
      <c r="Q279" s="202">
        <v>0</v>
      </c>
      <c r="R279" s="202">
        <f>Q279*H279</f>
        <v>0</v>
      </c>
      <c r="S279" s="202">
        <v>0</v>
      </c>
      <c r="T279" s="203">
        <f>S279*H279</f>
        <v>0</v>
      </c>
      <c r="AR279" s="24" t="s">
        <v>144</v>
      </c>
      <c r="AT279" s="24" t="s">
        <v>391</v>
      </c>
      <c r="AU279" s="24" t="s">
        <v>134</v>
      </c>
      <c r="AY279" s="24" t="s">
        <v>126</v>
      </c>
      <c r="BE279" s="204">
        <f>IF(N279="základní",J279,0)</f>
        <v>0</v>
      </c>
      <c r="BF279" s="204">
        <f>IF(N279="snížená",J279,0)</f>
        <v>0</v>
      </c>
      <c r="BG279" s="204">
        <f>IF(N279="zákl. přenesená",J279,0)</f>
        <v>0</v>
      </c>
      <c r="BH279" s="204">
        <f>IF(N279="sníž. přenesená",J279,0)</f>
        <v>0</v>
      </c>
      <c r="BI279" s="204">
        <f>IF(N279="nulová",J279,0)</f>
        <v>0</v>
      </c>
      <c r="BJ279" s="24" t="s">
        <v>134</v>
      </c>
      <c r="BK279" s="204">
        <f>ROUND(I279*H279,2)</f>
        <v>0</v>
      </c>
      <c r="BL279" s="24" t="s">
        <v>133</v>
      </c>
      <c r="BM279" s="24" t="s">
        <v>623</v>
      </c>
    </row>
    <row r="280" spans="2:65" s="1" customFormat="1" ht="27">
      <c r="B280" s="41"/>
      <c r="C280" s="63"/>
      <c r="D280" s="208" t="s">
        <v>135</v>
      </c>
      <c r="E280" s="63"/>
      <c r="F280" s="209" t="s">
        <v>8615</v>
      </c>
      <c r="G280" s="63"/>
      <c r="H280" s="63"/>
      <c r="I280" s="163"/>
      <c r="J280" s="63"/>
      <c r="K280" s="63"/>
      <c r="L280" s="61"/>
      <c r="M280" s="207"/>
      <c r="N280" s="42"/>
      <c r="O280" s="42"/>
      <c r="P280" s="42"/>
      <c r="Q280" s="42"/>
      <c r="R280" s="42"/>
      <c r="S280" s="42"/>
      <c r="T280" s="78"/>
      <c r="AT280" s="24" t="s">
        <v>135</v>
      </c>
      <c r="AU280" s="24" t="s">
        <v>134</v>
      </c>
    </row>
    <row r="281" spans="2:65" s="11" customFormat="1" ht="13.5">
      <c r="B281" s="210"/>
      <c r="C281" s="211"/>
      <c r="D281" s="208" t="s">
        <v>171</v>
      </c>
      <c r="E281" s="212" t="s">
        <v>21</v>
      </c>
      <c r="F281" s="213" t="s">
        <v>8616</v>
      </c>
      <c r="G281" s="211"/>
      <c r="H281" s="214">
        <v>546.21</v>
      </c>
      <c r="I281" s="215"/>
      <c r="J281" s="211"/>
      <c r="K281" s="211"/>
      <c r="L281" s="216"/>
      <c r="M281" s="217"/>
      <c r="N281" s="218"/>
      <c r="O281" s="218"/>
      <c r="P281" s="218"/>
      <c r="Q281" s="218"/>
      <c r="R281" s="218"/>
      <c r="S281" s="218"/>
      <c r="T281" s="219"/>
      <c r="AT281" s="220" t="s">
        <v>171</v>
      </c>
      <c r="AU281" s="220" t="s">
        <v>134</v>
      </c>
      <c r="AV281" s="11" t="s">
        <v>134</v>
      </c>
      <c r="AW281" s="11" t="s">
        <v>33</v>
      </c>
      <c r="AX281" s="11" t="s">
        <v>70</v>
      </c>
      <c r="AY281" s="220" t="s">
        <v>126</v>
      </c>
    </row>
    <row r="282" spans="2:65" s="12" customFormat="1" ht="13.5">
      <c r="B282" s="221"/>
      <c r="C282" s="222"/>
      <c r="D282" s="205" t="s">
        <v>171</v>
      </c>
      <c r="E282" s="248" t="s">
        <v>21</v>
      </c>
      <c r="F282" s="249" t="s">
        <v>174</v>
      </c>
      <c r="G282" s="222"/>
      <c r="H282" s="250">
        <v>546.21</v>
      </c>
      <c r="I282" s="226"/>
      <c r="J282" s="222"/>
      <c r="K282" s="222"/>
      <c r="L282" s="227"/>
      <c r="M282" s="228"/>
      <c r="N282" s="229"/>
      <c r="O282" s="229"/>
      <c r="P282" s="229"/>
      <c r="Q282" s="229"/>
      <c r="R282" s="229"/>
      <c r="S282" s="229"/>
      <c r="T282" s="230"/>
      <c r="AT282" s="231" t="s">
        <v>171</v>
      </c>
      <c r="AU282" s="231" t="s">
        <v>134</v>
      </c>
      <c r="AV282" s="12" t="s">
        <v>133</v>
      </c>
      <c r="AW282" s="12" t="s">
        <v>33</v>
      </c>
      <c r="AX282" s="12" t="s">
        <v>78</v>
      </c>
      <c r="AY282" s="231" t="s">
        <v>126</v>
      </c>
    </row>
    <row r="283" spans="2:65" s="1" customFormat="1" ht="22.5" customHeight="1">
      <c r="B283" s="41"/>
      <c r="C283" s="193" t="s">
        <v>430</v>
      </c>
      <c r="D283" s="193" t="s">
        <v>129</v>
      </c>
      <c r="E283" s="194" t="s">
        <v>8617</v>
      </c>
      <c r="F283" s="195" t="s">
        <v>8618</v>
      </c>
      <c r="G283" s="196" t="s">
        <v>400</v>
      </c>
      <c r="H283" s="197">
        <v>482.83</v>
      </c>
      <c r="I283" s="198"/>
      <c r="J283" s="199">
        <f>ROUND(I283*H283,2)</f>
        <v>0</v>
      </c>
      <c r="K283" s="195" t="s">
        <v>160</v>
      </c>
      <c r="L283" s="61"/>
      <c r="M283" s="200" t="s">
        <v>21</v>
      </c>
      <c r="N283" s="201" t="s">
        <v>42</v>
      </c>
      <c r="O283" s="42"/>
      <c r="P283" s="202">
        <f>O283*H283</f>
        <v>0</v>
      </c>
      <c r="Q283" s="202">
        <v>0</v>
      </c>
      <c r="R283" s="202">
        <f>Q283*H283</f>
        <v>0</v>
      </c>
      <c r="S283" s="202">
        <v>0</v>
      </c>
      <c r="T283" s="203">
        <f>S283*H283</f>
        <v>0</v>
      </c>
      <c r="AR283" s="24" t="s">
        <v>133</v>
      </c>
      <c r="AT283" s="24" t="s">
        <v>129</v>
      </c>
      <c r="AU283" s="24" t="s">
        <v>134</v>
      </c>
      <c r="AY283" s="24" t="s">
        <v>126</v>
      </c>
      <c r="BE283" s="204">
        <f>IF(N283="základní",J283,0)</f>
        <v>0</v>
      </c>
      <c r="BF283" s="204">
        <f>IF(N283="snížená",J283,0)</f>
        <v>0</v>
      </c>
      <c r="BG283" s="204">
        <f>IF(N283="zákl. přenesená",J283,0)</f>
        <v>0</v>
      </c>
      <c r="BH283" s="204">
        <f>IF(N283="sníž. přenesená",J283,0)</f>
        <v>0</v>
      </c>
      <c r="BI283" s="204">
        <f>IF(N283="nulová",J283,0)</f>
        <v>0</v>
      </c>
      <c r="BJ283" s="24" t="s">
        <v>134</v>
      </c>
      <c r="BK283" s="204">
        <f>ROUND(I283*H283,2)</f>
        <v>0</v>
      </c>
      <c r="BL283" s="24" t="s">
        <v>133</v>
      </c>
      <c r="BM283" s="24" t="s">
        <v>628</v>
      </c>
    </row>
    <row r="284" spans="2:65" s="1" customFormat="1" ht="40.5">
      <c r="B284" s="41"/>
      <c r="C284" s="63"/>
      <c r="D284" s="208" t="s">
        <v>135</v>
      </c>
      <c r="E284" s="63"/>
      <c r="F284" s="209" t="s">
        <v>8619</v>
      </c>
      <c r="G284" s="63"/>
      <c r="H284" s="63"/>
      <c r="I284" s="163"/>
      <c r="J284" s="63"/>
      <c r="K284" s="63"/>
      <c r="L284" s="61"/>
      <c r="M284" s="207"/>
      <c r="N284" s="42"/>
      <c r="O284" s="42"/>
      <c r="P284" s="42"/>
      <c r="Q284" s="42"/>
      <c r="R284" s="42"/>
      <c r="S284" s="42"/>
      <c r="T284" s="78"/>
      <c r="AT284" s="24" t="s">
        <v>135</v>
      </c>
      <c r="AU284" s="24" t="s">
        <v>134</v>
      </c>
    </row>
    <row r="285" spans="2:65" s="1" customFormat="1" ht="121.5">
      <c r="B285" s="41"/>
      <c r="C285" s="63"/>
      <c r="D285" s="205" t="s">
        <v>299</v>
      </c>
      <c r="E285" s="63"/>
      <c r="F285" s="235" t="s">
        <v>8620</v>
      </c>
      <c r="G285" s="63"/>
      <c r="H285" s="63"/>
      <c r="I285" s="163"/>
      <c r="J285" s="63"/>
      <c r="K285" s="63"/>
      <c r="L285" s="61"/>
      <c r="M285" s="207"/>
      <c r="N285" s="42"/>
      <c r="O285" s="42"/>
      <c r="P285" s="42"/>
      <c r="Q285" s="42"/>
      <c r="R285" s="42"/>
      <c r="S285" s="42"/>
      <c r="T285" s="78"/>
      <c r="AT285" s="24" t="s">
        <v>299</v>
      </c>
      <c r="AU285" s="24" t="s">
        <v>134</v>
      </c>
    </row>
    <row r="286" spans="2:65" s="1" customFormat="1" ht="22.5" customHeight="1">
      <c r="B286" s="41"/>
      <c r="C286" s="251" t="s">
        <v>634</v>
      </c>
      <c r="D286" s="251" t="s">
        <v>391</v>
      </c>
      <c r="E286" s="252" t="s">
        <v>8621</v>
      </c>
      <c r="F286" s="253" t="s">
        <v>8622</v>
      </c>
      <c r="G286" s="254" t="s">
        <v>400</v>
      </c>
      <c r="H286" s="255">
        <v>521.45600000000002</v>
      </c>
      <c r="I286" s="256"/>
      <c r="J286" s="257">
        <f>ROUND(I286*H286,2)</f>
        <v>0</v>
      </c>
      <c r="K286" s="253" t="s">
        <v>160</v>
      </c>
      <c r="L286" s="258"/>
      <c r="M286" s="259" t="s">
        <v>21</v>
      </c>
      <c r="N286" s="260" t="s">
        <v>42</v>
      </c>
      <c r="O286" s="42"/>
      <c r="P286" s="202">
        <f>O286*H286</f>
        <v>0</v>
      </c>
      <c r="Q286" s="202">
        <v>0</v>
      </c>
      <c r="R286" s="202">
        <f>Q286*H286</f>
        <v>0</v>
      </c>
      <c r="S286" s="202">
        <v>0</v>
      </c>
      <c r="T286" s="203">
        <f>S286*H286</f>
        <v>0</v>
      </c>
      <c r="AR286" s="24" t="s">
        <v>144</v>
      </c>
      <c r="AT286" s="24" t="s">
        <v>391</v>
      </c>
      <c r="AU286" s="24" t="s">
        <v>134</v>
      </c>
      <c r="AY286" s="24" t="s">
        <v>126</v>
      </c>
      <c r="BE286" s="204">
        <f>IF(N286="základní",J286,0)</f>
        <v>0</v>
      </c>
      <c r="BF286" s="204">
        <f>IF(N286="snížená",J286,0)</f>
        <v>0</v>
      </c>
      <c r="BG286" s="204">
        <f>IF(N286="zákl. přenesená",J286,0)</f>
        <v>0</v>
      </c>
      <c r="BH286" s="204">
        <f>IF(N286="sníž. přenesená",J286,0)</f>
        <v>0</v>
      </c>
      <c r="BI286" s="204">
        <f>IF(N286="nulová",J286,0)</f>
        <v>0</v>
      </c>
      <c r="BJ286" s="24" t="s">
        <v>134</v>
      </c>
      <c r="BK286" s="204">
        <f>ROUND(I286*H286,2)</f>
        <v>0</v>
      </c>
      <c r="BL286" s="24" t="s">
        <v>133</v>
      </c>
      <c r="BM286" s="24" t="s">
        <v>637</v>
      </c>
    </row>
    <row r="287" spans="2:65" s="1" customFormat="1" ht="27">
      <c r="B287" s="41"/>
      <c r="C287" s="63"/>
      <c r="D287" s="208" t="s">
        <v>135</v>
      </c>
      <c r="E287" s="63"/>
      <c r="F287" s="209" t="s">
        <v>8623</v>
      </c>
      <c r="G287" s="63"/>
      <c r="H287" s="63"/>
      <c r="I287" s="163"/>
      <c r="J287" s="63"/>
      <c r="K287" s="63"/>
      <c r="L287" s="61"/>
      <c r="M287" s="207"/>
      <c r="N287" s="42"/>
      <c r="O287" s="42"/>
      <c r="P287" s="42"/>
      <c r="Q287" s="42"/>
      <c r="R287" s="42"/>
      <c r="S287" s="42"/>
      <c r="T287" s="78"/>
      <c r="AT287" s="24" t="s">
        <v>135</v>
      </c>
      <c r="AU287" s="24" t="s">
        <v>134</v>
      </c>
    </row>
    <row r="288" spans="2:65" s="10" customFormat="1" ht="29.85" customHeight="1">
      <c r="B288" s="176"/>
      <c r="C288" s="177"/>
      <c r="D288" s="178" t="s">
        <v>69</v>
      </c>
      <c r="E288" s="262" t="s">
        <v>144</v>
      </c>
      <c r="F288" s="262" t="s">
        <v>8624</v>
      </c>
      <c r="G288" s="177"/>
      <c r="H288" s="177"/>
      <c r="I288" s="180"/>
      <c r="J288" s="263">
        <f>BK288</f>
        <v>0</v>
      </c>
      <c r="K288" s="177"/>
      <c r="L288" s="182"/>
      <c r="M288" s="183"/>
      <c r="N288" s="184"/>
      <c r="O288" s="184"/>
      <c r="P288" s="185">
        <v>0</v>
      </c>
      <c r="Q288" s="184"/>
      <c r="R288" s="185">
        <v>0</v>
      </c>
      <c r="S288" s="184"/>
      <c r="T288" s="186">
        <v>0</v>
      </c>
      <c r="AR288" s="187" t="s">
        <v>78</v>
      </c>
      <c r="AT288" s="188" t="s">
        <v>69</v>
      </c>
      <c r="AU288" s="188" t="s">
        <v>78</v>
      </c>
      <c r="AY288" s="187" t="s">
        <v>126</v>
      </c>
      <c r="BK288" s="189">
        <v>0</v>
      </c>
    </row>
    <row r="289" spans="2:65" s="10" customFormat="1" ht="19.899999999999999" customHeight="1">
      <c r="B289" s="176"/>
      <c r="C289" s="177"/>
      <c r="D289" s="190" t="s">
        <v>69</v>
      </c>
      <c r="E289" s="191" t="s">
        <v>78</v>
      </c>
      <c r="F289" s="191" t="s">
        <v>287</v>
      </c>
      <c r="G289" s="177"/>
      <c r="H289" s="177"/>
      <c r="I289" s="180"/>
      <c r="J289" s="192">
        <f>BK289</f>
        <v>0</v>
      </c>
      <c r="K289" s="177"/>
      <c r="L289" s="182"/>
      <c r="M289" s="183"/>
      <c r="N289" s="184"/>
      <c r="O289" s="184"/>
      <c r="P289" s="185">
        <f>SUM(P290:P301)</f>
        <v>0</v>
      </c>
      <c r="Q289" s="184"/>
      <c r="R289" s="185">
        <f>SUM(R290:R301)</f>
        <v>0</v>
      </c>
      <c r="S289" s="184"/>
      <c r="T289" s="186">
        <f>SUM(T290:T301)</f>
        <v>0</v>
      </c>
      <c r="AR289" s="187" t="s">
        <v>78</v>
      </c>
      <c r="AT289" s="188" t="s">
        <v>69</v>
      </c>
      <c r="AU289" s="188" t="s">
        <v>78</v>
      </c>
      <c r="AY289" s="187" t="s">
        <v>126</v>
      </c>
      <c r="BK289" s="189">
        <f>SUM(BK290:BK301)</f>
        <v>0</v>
      </c>
    </row>
    <row r="290" spans="2:65" s="1" customFormat="1" ht="22.5" customHeight="1">
      <c r="B290" s="41"/>
      <c r="C290" s="193" t="s">
        <v>467</v>
      </c>
      <c r="D290" s="193" t="s">
        <v>129</v>
      </c>
      <c r="E290" s="194" t="s">
        <v>8625</v>
      </c>
      <c r="F290" s="195" t="s">
        <v>8626</v>
      </c>
      <c r="G290" s="196" t="s">
        <v>308</v>
      </c>
      <c r="H290" s="197">
        <v>186</v>
      </c>
      <c r="I290" s="198"/>
      <c r="J290" s="199">
        <f>ROUND(I290*H290,2)</f>
        <v>0</v>
      </c>
      <c r="K290" s="195" t="s">
        <v>21</v>
      </c>
      <c r="L290" s="61"/>
      <c r="M290" s="200" t="s">
        <v>21</v>
      </c>
      <c r="N290" s="201" t="s">
        <v>42</v>
      </c>
      <c r="O290" s="42"/>
      <c r="P290" s="202">
        <f>O290*H290</f>
        <v>0</v>
      </c>
      <c r="Q290" s="202">
        <v>0</v>
      </c>
      <c r="R290" s="202">
        <f>Q290*H290</f>
        <v>0</v>
      </c>
      <c r="S290" s="202">
        <v>0</v>
      </c>
      <c r="T290" s="203">
        <f>S290*H290</f>
        <v>0</v>
      </c>
      <c r="AR290" s="24" t="s">
        <v>133</v>
      </c>
      <c r="AT290" s="24" t="s">
        <v>129</v>
      </c>
      <c r="AU290" s="24" t="s">
        <v>134</v>
      </c>
      <c r="AY290" s="24" t="s">
        <v>126</v>
      </c>
      <c r="BE290" s="204">
        <f>IF(N290="základní",J290,0)</f>
        <v>0</v>
      </c>
      <c r="BF290" s="204">
        <f>IF(N290="snížená",J290,0)</f>
        <v>0</v>
      </c>
      <c r="BG290" s="204">
        <f>IF(N290="zákl. přenesená",J290,0)</f>
        <v>0</v>
      </c>
      <c r="BH290" s="204">
        <f>IF(N290="sníž. přenesená",J290,0)</f>
        <v>0</v>
      </c>
      <c r="BI290" s="204">
        <f>IF(N290="nulová",J290,0)</f>
        <v>0</v>
      </c>
      <c r="BJ290" s="24" t="s">
        <v>134</v>
      </c>
      <c r="BK290" s="204">
        <f>ROUND(I290*H290,2)</f>
        <v>0</v>
      </c>
      <c r="BL290" s="24" t="s">
        <v>133</v>
      </c>
      <c r="BM290" s="24" t="s">
        <v>642</v>
      </c>
    </row>
    <row r="291" spans="2:65" s="1" customFormat="1" ht="13.5">
      <c r="B291" s="41"/>
      <c r="C291" s="63"/>
      <c r="D291" s="205" t="s">
        <v>135</v>
      </c>
      <c r="E291" s="63"/>
      <c r="F291" s="206" t="s">
        <v>8626</v>
      </c>
      <c r="G291" s="63"/>
      <c r="H291" s="63"/>
      <c r="I291" s="163"/>
      <c r="J291" s="63"/>
      <c r="K291" s="63"/>
      <c r="L291" s="61"/>
      <c r="M291" s="207"/>
      <c r="N291" s="42"/>
      <c r="O291" s="42"/>
      <c r="P291" s="42"/>
      <c r="Q291" s="42"/>
      <c r="R291" s="42"/>
      <c r="S291" s="42"/>
      <c r="T291" s="78"/>
      <c r="AT291" s="24" t="s">
        <v>135</v>
      </c>
      <c r="AU291" s="24" t="s">
        <v>134</v>
      </c>
    </row>
    <row r="292" spans="2:65" s="1" customFormat="1" ht="22.5" customHeight="1">
      <c r="B292" s="41"/>
      <c r="C292" s="193" t="s">
        <v>650</v>
      </c>
      <c r="D292" s="193" t="s">
        <v>129</v>
      </c>
      <c r="E292" s="194" t="s">
        <v>8627</v>
      </c>
      <c r="F292" s="195" t="s">
        <v>8628</v>
      </c>
      <c r="G292" s="196" t="s">
        <v>308</v>
      </c>
      <c r="H292" s="197">
        <v>18</v>
      </c>
      <c r="I292" s="198"/>
      <c r="J292" s="199">
        <f>ROUND(I292*H292,2)</f>
        <v>0</v>
      </c>
      <c r="K292" s="195" t="s">
        <v>21</v>
      </c>
      <c r="L292" s="61"/>
      <c r="M292" s="200" t="s">
        <v>21</v>
      </c>
      <c r="N292" s="201" t="s">
        <v>42</v>
      </c>
      <c r="O292" s="42"/>
      <c r="P292" s="202">
        <f>O292*H292</f>
        <v>0</v>
      </c>
      <c r="Q292" s="202">
        <v>0</v>
      </c>
      <c r="R292" s="202">
        <f>Q292*H292</f>
        <v>0</v>
      </c>
      <c r="S292" s="202">
        <v>0</v>
      </c>
      <c r="T292" s="203">
        <f>S292*H292</f>
        <v>0</v>
      </c>
      <c r="AR292" s="24" t="s">
        <v>133</v>
      </c>
      <c r="AT292" s="24" t="s">
        <v>129</v>
      </c>
      <c r="AU292" s="24" t="s">
        <v>134</v>
      </c>
      <c r="AY292" s="24" t="s">
        <v>126</v>
      </c>
      <c r="BE292" s="204">
        <f>IF(N292="základní",J292,0)</f>
        <v>0</v>
      </c>
      <c r="BF292" s="204">
        <f>IF(N292="snížená",J292,0)</f>
        <v>0</v>
      </c>
      <c r="BG292" s="204">
        <f>IF(N292="zákl. přenesená",J292,0)</f>
        <v>0</v>
      </c>
      <c r="BH292" s="204">
        <f>IF(N292="sníž. přenesená",J292,0)</f>
        <v>0</v>
      </c>
      <c r="BI292" s="204">
        <f>IF(N292="nulová",J292,0)</f>
        <v>0</v>
      </c>
      <c r="BJ292" s="24" t="s">
        <v>134</v>
      </c>
      <c r="BK292" s="204">
        <f>ROUND(I292*H292,2)</f>
        <v>0</v>
      </c>
      <c r="BL292" s="24" t="s">
        <v>133</v>
      </c>
      <c r="BM292" s="24" t="s">
        <v>653</v>
      </c>
    </row>
    <row r="293" spans="2:65" s="1" customFormat="1" ht="13.5">
      <c r="B293" s="41"/>
      <c r="C293" s="63"/>
      <c r="D293" s="205" t="s">
        <v>135</v>
      </c>
      <c r="E293" s="63"/>
      <c r="F293" s="206" t="s">
        <v>8628</v>
      </c>
      <c r="G293" s="63"/>
      <c r="H293" s="63"/>
      <c r="I293" s="163"/>
      <c r="J293" s="63"/>
      <c r="K293" s="63"/>
      <c r="L293" s="61"/>
      <c r="M293" s="207"/>
      <c r="N293" s="42"/>
      <c r="O293" s="42"/>
      <c r="P293" s="42"/>
      <c r="Q293" s="42"/>
      <c r="R293" s="42"/>
      <c r="S293" s="42"/>
      <c r="T293" s="78"/>
      <c r="AT293" s="24" t="s">
        <v>135</v>
      </c>
      <c r="AU293" s="24" t="s">
        <v>134</v>
      </c>
    </row>
    <row r="294" spans="2:65" s="1" customFormat="1" ht="22.5" customHeight="1">
      <c r="B294" s="41"/>
      <c r="C294" s="193" t="s">
        <v>471</v>
      </c>
      <c r="D294" s="193" t="s">
        <v>129</v>
      </c>
      <c r="E294" s="194" t="s">
        <v>8629</v>
      </c>
      <c r="F294" s="195" t="s">
        <v>8630</v>
      </c>
      <c r="G294" s="196" t="s">
        <v>308</v>
      </c>
      <c r="H294" s="197">
        <v>30</v>
      </c>
      <c r="I294" s="198"/>
      <c r="J294" s="199">
        <f>ROUND(I294*H294,2)</f>
        <v>0</v>
      </c>
      <c r="K294" s="195" t="s">
        <v>21</v>
      </c>
      <c r="L294" s="61"/>
      <c r="M294" s="200" t="s">
        <v>21</v>
      </c>
      <c r="N294" s="201" t="s">
        <v>42</v>
      </c>
      <c r="O294" s="42"/>
      <c r="P294" s="202">
        <f>O294*H294</f>
        <v>0</v>
      </c>
      <c r="Q294" s="202">
        <v>0</v>
      </c>
      <c r="R294" s="202">
        <f>Q294*H294</f>
        <v>0</v>
      </c>
      <c r="S294" s="202">
        <v>0</v>
      </c>
      <c r="T294" s="203">
        <f>S294*H294</f>
        <v>0</v>
      </c>
      <c r="AR294" s="24" t="s">
        <v>133</v>
      </c>
      <c r="AT294" s="24" t="s">
        <v>129</v>
      </c>
      <c r="AU294" s="24" t="s">
        <v>134</v>
      </c>
      <c r="AY294" s="24" t="s">
        <v>126</v>
      </c>
      <c r="BE294" s="204">
        <f>IF(N294="základní",J294,0)</f>
        <v>0</v>
      </c>
      <c r="BF294" s="204">
        <f>IF(N294="snížená",J294,0)</f>
        <v>0</v>
      </c>
      <c r="BG294" s="204">
        <f>IF(N294="zákl. přenesená",J294,0)</f>
        <v>0</v>
      </c>
      <c r="BH294" s="204">
        <f>IF(N294="sníž. přenesená",J294,0)</f>
        <v>0</v>
      </c>
      <c r="BI294" s="204">
        <f>IF(N294="nulová",J294,0)</f>
        <v>0</v>
      </c>
      <c r="BJ294" s="24" t="s">
        <v>134</v>
      </c>
      <c r="BK294" s="204">
        <f>ROUND(I294*H294,2)</f>
        <v>0</v>
      </c>
      <c r="BL294" s="24" t="s">
        <v>133</v>
      </c>
      <c r="BM294" s="24" t="s">
        <v>658</v>
      </c>
    </row>
    <row r="295" spans="2:65" s="1" customFormat="1" ht="13.5">
      <c r="B295" s="41"/>
      <c r="C295" s="63"/>
      <c r="D295" s="205" t="s">
        <v>135</v>
      </c>
      <c r="E295" s="63"/>
      <c r="F295" s="206" t="s">
        <v>8630</v>
      </c>
      <c r="G295" s="63"/>
      <c r="H295" s="63"/>
      <c r="I295" s="163"/>
      <c r="J295" s="63"/>
      <c r="K295" s="63"/>
      <c r="L295" s="61"/>
      <c r="M295" s="207"/>
      <c r="N295" s="42"/>
      <c r="O295" s="42"/>
      <c r="P295" s="42"/>
      <c r="Q295" s="42"/>
      <c r="R295" s="42"/>
      <c r="S295" s="42"/>
      <c r="T295" s="78"/>
      <c r="AT295" s="24" t="s">
        <v>135</v>
      </c>
      <c r="AU295" s="24" t="s">
        <v>134</v>
      </c>
    </row>
    <row r="296" spans="2:65" s="1" customFormat="1" ht="22.5" customHeight="1">
      <c r="B296" s="41"/>
      <c r="C296" s="193" t="s">
        <v>664</v>
      </c>
      <c r="D296" s="193" t="s">
        <v>129</v>
      </c>
      <c r="E296" s="194" t="s">
        <v>8631</v>
      </c>
      <c r="F296" s="195" t="s">
        <v>8632</v>
      </c>
      <c r="G296" s="196" t="s">
        <v>308</v>
      </c>
      <c r="H296" s="197">
        <v>165</v>
      </c>
      <c r="I296" s="198"/>
      <c r="J296" s="199">
        <f>ROUND(I296*H296,2)</f>
        <v>0</v>
      </c>
      <c r="K296" s="195" t="s">
        <v>21</v>
      </c>
      <c r="L296" s="61"/>
      <c r="M296" s="200" t="s">
        <v>21</v>
      </c>
      <c r="N296" s="201" t="s">
        <v>42</v>
      </c>
      <c r="O296" s="42"/>
      <c r="P296" s="202">
        <f>O296*H296</f>
        <v>0</v>
      </c>
      <c r="Q296" s="202">
        <v>0</v>
      </c>
      <c r="R296" s="202">
        <f>Q296*H296</f>
        <v>0</v>
      </c>
      <c r="S296" s="202">
        <v>0</v>
      </c>
      <c r="T296" s="203">
        <f>S296*H296</f>
        <v>0</v>
      </c>
      <c r="AR296" s="24" t="s">
        <v>133</v>
      </c>
      <c r="AT296" s="24" t="s">
        <v>129</v>
      </c>
      <c r="AU296" s="24" t="s">
        <v>134</v>
      </c>
      <c r="AY296" s="24" t="s">
        <v>126</v>
      </c>
      <c r="BE296" s="204">
        <f>IF(N296="základní",J296,0)</f>
        <v>0</v>
      </c>
      <c r="BF296" s="204">
        <f>IF(N296="snížená",J296,0)</f>
        <v>0</v>
      </c>
      <c r="BG296" s="204">
        <f>IF(N296="zákl. přenesená",J296,0)</f>
        <v>0</v>
      </c>
      <c r="BH296" s="204">
        <f>IF(N296="sníž. přenesená",J296,0)</f>
        <v>0</v>
      </c>
      <c r="BI296" s="204">
        <f>IF(N296="nulová",J296,0)</f>
        <v>0</v>
      </c>
      <c r="BJ296" s="24" t="s">
        <v>134</v>
      </c>
      <c r="BK296" s="204">
        <f>ROUND(I296*H296,2)</f>
        <v>0</v>
      </c>
      <c r="BL296" s="24" t="s">
        <v>133</v>
      </c>
      <c r="BM296" s="24" t="s">
        <v>667</v>
      </c>
    </row>
    <row r="297" spans="2:65" s="1" customFormat="1" ht="13.5">
      <c r="B297" s="41"/>
      <c r="C297" s="63"/>
      <c r="D297" s="205" t="s">
        <v>135</v>
      </c>
      <c r="E297" s="63"/>
      <c r="F297" s="206" t="s">
        <v>8632</v>
      </c>
      <c r="G297" s="63"/>
      <c r="H297" s="63"/>
      <c r="I297" s="163"/>
      <c r="J297" s="63"/>
      <c r="K297" s="63"/>
      <c r="L297" s="61"/>
      <c r="M297" s="207"/>
      <c r="N297" s="42"/>
      <c r="O297" s="42"/>
      <c r="P297" s="42"/>
      <c r="Q297" s="42"/>
      <c r="R297" s="42"/>
      <c r="S297" s="42"/>
      <c r="T297" s="78"/>
      <c r="AT297" s="24" t="s">
        <v>135</v>
      </c>
      <c r="AU297" s="24" t="s">
        <v>134</v>
      </c>
    </row>
    <row r="298" spans="2:65" s="1" customFormat="1" ht="22.5" customHeight="1">
      <c r="B298" s="41"/>
      <c r="C298" s="193" t="s">
        <v>476</v>
      </c>
      <c r="D298" s="193" t="s">
        <v>129</v>
      </c>
      <c r="E298" s="194" t="s">
        <v>6730</v>
      </c>
      <c r="F298" s="195" t="s">
        <v>6731</v>
      </c>
      <c r="G298" s="196" t="s">
        <v>308</v>
      </c>
      <c r="H298" s="197">
        <v>47</v>
      </c>
      <c r="I298" s="198"/>
      <c r="J298" s="199">
        <f>ROUND(I298*H298,2)</f>
        <v>0</v>
      </c>
      <c r="K298" s="195" t="s">
        <v>21</v>
      </c>
      <c r="L298" s="61"/>
      <c r="M298" s="200" t="s">
        <v>21</v>
      </c>
      <c r="N298" s="201" t="s">
        <v>42</v>
      </c>
      <c r="O298" s="42"/>
      <c r="P298" s="202">
        <f>O298*H298</f>
        <v>0</v>
      </c>
      <c r="Q298" s="202">
        <v>0</v>
      </c>
      <c r="R298" s="202">
        <f>Q298*H298</f>
        <v>0</v>
      </c>
      <c r="S298" s="202">
        <v>0</v>
      </c>
      <c r="T298" s="203">
        <f>S298*H298</f>
        <v>0</v>
      </c>
      <c r="AR298" s="24" t="s">
        <v>133</v>
      </c>
      <c r="AT298" s="24" t="s">
        <v>129</v>
      </c>
      <c r="AU298" s="24" t="s">
        <v>134</v>
      </c>
      <c r="AY298" s="24" t="s">
        <v>126</v>
      </c>
      <c r="BE298" s="204">
        <f>IF(N298="základní",J298,0)</f>
        <v>0</v>
      </c>
      <c r="BF298" s="204">
        <f>IF(N298="snížená",J298,0)</f>
        <v>0</v>
      </c>
      <c r="BG298" s="204">
        <f>IF(N298="zákl. přenesená",J298,0)</f>
        <v>0</v>
      </c>
      <c r="BH298" s="204">
        <f>IF(N298="sníž. přenesená",J298,0)</f>
        <v>0</v>
      </c>
      <c r="BI298" s="204">
        <f>IF(N298="nulová",J298,0)</f>
        <v>0</v>
      </c>
      <c r="BJ298" s="24" t="s">
        <v>134</v>
      </c>
      <c r="BK298" s="204">
        <f>ROUND(I298*H298,2)</f>
        <v>0</v>
      </c>
      <c r="BL298" s="24" t="s">
        <v>133</v>
      </c>
      <c r="BM298" s="24" t="s">
        <v>671</v>
      </c>
    </row>
    <row r="299" spans="2:65" s="1" customFormat="1" ht="13.5">
      <c r="B299" s="41"/>
      <c r="C299" s="63"/>
      <c r="D299" s="205" t="s">
        <v>135</v>
      </c>
      <c r="E299" s="63"/>
      <c r="F299" s="206" t="s">
        <v>6731</v>
      </c>
      <c r="G299" s="63"/>
      <c r="H299" s="63"/>
      <c r="I299" s="163"/>
      <c r="J299" s="63"/>
      <c r="K299" s="63"/>
      <c r="L299" s="61"/>
      <c r="M299" s="207"/>
      <c r="N299" s="42"/>
      <c r="O299" s="42"/>
      <c r="P299" s="42"/>
      <c r="Q299" s="42"/>
      <c r="R299" s="42"/>
      <c r="S299" s="42"/>
      <c r="T299" s="78"/>
      <c r="AT299" s="24" t="s">
        <v>135</v>
      </c>
      <c r="AU299" s="24" t="s">
        <v>134</v>
      </c>
    </row>
    <row r="300" spans="2:65" s="1" customFormat="1" ht="22.5" customHeight="1">
      <c r="B300" s="41"/>
      <c r="C300" s="193" t="s">
        <v>674</v>
      </c>
      <c r="D300" s="193" t="s">
        <v>129</v>
      </c>
      <c r="E300" s="194" t="s">
        <v>8633</v>
      </c>
      <c r="F300" s="195" t="s">
        <v>8634</v>
      </c>
      <c r="G300" s="196" t="s">
        <v>308</v>
      </c>
      <c r="H300" s="197">
        <v>4</v>
      </c>
      <c r="I300" s="198"/>
      <c r="J300" s="199">
        <f>ROUND(I300*H300,2)</f>
        <v>0</v>
      </c>
      <c r="K300" s="195" t="s">
        <v>21</v>
      </c>
      <c r="L300" s="61"/>
      <c r="M300" s="200" t="s">
        <v>21</v>
      </c>
      <c r="N300" s="201" t="s">
        <v>42</v>
      </c>
      <c r="O300" s="42"/>
      <c r="P300" s="202">
        <f>O300*H300</f>
        <v>0</v>
      </c>
      <c r="Q300" s="202">
        <v>0</v>
      </c>
      <c r="R300" s="202">
        <f>Q300*H300</f>
        <v>0</v>
      </c>
      <c r="S300" s="202">
        <v>0</v>
      </c>
      <c r="T300" s="203">
        <f>S300*H300</f>
        <v>0</v>
      </c>
      <c r="AR300" s="24" t="s">
        <v>133</v>
      </c>
      <c r="AT300" s="24" t="s">
        <v>129</v>
      </c>
      <c r="AU300" s="24" t="s">
        <v>134</v>
      </c>
      <c r="AY300" s="24" t="s">
        <v>126</v>
      </c>
      <c r="BE300" s="204">
        <f>IF(N300="základní",J300,0)</f>
        <v>0</v>
      </c>
      <c r="BF300" s="204">
        <f>IF(N300="snížená",J300,0)</f>
        <v>0</v>
      </c>
      <c r="BG300" s="204">
        <f>IF(N300="zákl. přenesená",J300,0)</f>
        <v>0</v>
      </c>
      <c r="BH300" s="204">
        <f>IF(N300="sníž. přenesená",J300,0)</f>
        <v>0</v>
      </c>
      <c r="BI300" s="204">
        <f>IF(N300="nulová",J300,0)</f>
        <v>0</v>
      </c>
      <c r="BJ300" s="24" t="s">
        <v>134</v>
      </c>
      <c r="BK300" s="204">
        <f>ROUND(I300*H300,2)</f>
        <v>0</v>
      </c>
      <c r="BL300" s="24" t="s">
        <v>133</v>
      </c>
      <c r="BM300" s="24" t="s">
        <v>677</v>
      </c>
    </row>
    <row r="301" spans="2:65" s="1" customFormat="1" ht="13.5">
      <c r="B301" s="41"/>
      <c r="C301" s="63"/>
      <c r="D301" s="208" t="s">
        <v>135</v>
      </c>
      <c r="E301" s="63"/>
      <c r="F301" s="209" t="s">
        <v>8634</v>
      </c>
      <c r="G301" s="63"/>
      <c r="H301" s="63"/>
      <c r="I301" s="163"/>
      <c r="J301" s="63"/>
      <c r="K301" s="63"/>
      <c r="L301" s="61"/>
      <c r="M301" s="207"/>
      <c r="N301" s="42"/>
      <c r="O301" s="42"/>
      <c r="P301" s="42"/>
      <c r="Q301" s="42"/>
      <c r="R301" s="42"/>
      <c r="S301" s="42"/>
      <c r="T301" s="78"/>
      <c r="AT301" s="24" t="s">
        <v>135</v>
      </c>
      <c r="AU301" s="24" t="s">
        <v>134</v>
      </c>
    </row>
    <row r="302" spans="2:65" s="10" customFormat="1" ht="29.85" customHeight="1">
      <c r="B302" s="176"/>
      <c r="C302" s="177"/>
      <c r="D302" s="190" t="s">
        <v>69</v>
      </c>
      <c r="E302" s="191" t="s">
        <v>8635</v>
      </c>
      <c r="F302" s="191" t="s">
        <v>8636</v>
      </c>
      <c r="G302" s="177"/>
      <c r="H302" s="177"/>
      <c r="I302" s="180"/>
      <c r="J302" s="192">
        <f>BK302</f>
        <v>0</v>
      </c>
      <c r="K302" s="177"/>
      <c r="L302" s="182"/>
      <c r="M302" s="183"/>
      <c r="N302" s="184"/>
      <c r="O302" s="184"/>
      <c r="P302" s="185">
        <f>SUM(P303:P362)</f>
        <v>0</v>
      </c>
      <c r="Q302" s="184"/>
      <c r="R302" s="185">
        <f>SUM(R303:R362)</f>
        <v>0</v>
      </c>
      <c r="S302" s="184"/>
      <c r="T302" s="186">
        <f>SUM(T303:T362)</f>
        <v>0</v>
      </c>
      <c r="AR302" s="187" t="s">
        <v>78</v>
      </c>
      <c r="AT302" s="188" t="s">
        <v>69</v>
      </c>
      <c r="AU302" s="188" t="s">
        <v>78</v>
      </c>
      <c r="AY302" s="187" t="s">
        <v>126</v>
      </c>
      <c r="BK302" s="189">
        <f>SUM(BK303:BK362)</f>
        <v>0</v>
      </c>
    </row>
    <row r="303" spans="2:65" s="1" customFormat="1" ht="22.5" customHeight="1">
      <c r="B303" s="41"/>
      <c r="C303" s="193" t="s">
        <v>481</v>
      </c>
      <c r="D303" s="193" t="s">
        <v>129</v>
      </c>
      <c r="E303" s="194" t="s">
        <v>8637</v>
      </c>
      <c r="F303" s="195" t="s">
        <v>8638</v>
      </c>
      <c r="G303" s="196" t="s">
        <v>308</v>
      </c>
      <c r="H303" s="197">
        <v>4.05</v>
      </c>
      <c r="I303" s="198"/>
      <c r="J303" s="199">
        <f>ROUND(I303*H303,2)</f>
        <v>0</v>
      </c>
      <c r="K303" s="195" t="s">
        <v>21</v>
      </c>
      <c r="L303" s="61"/>
      <c r="M303" s="200" t="s">
        <v>21</v>
      </c>
      <c r="N303" s="201" t="s">
        <v>42</v>
      </c>
      <c r="O303" s="42"/>
      <c r="P303" s="202">
        <f>O303*H303</f>
        <v>0</v>
      </c>
      <c r="Q303" s="202">
        <v>0</v>
      </c>
      <c r="R303" s="202">
        <f>Q303*H303</f>
        <v>0</v>
      </c>
      <c r="S303" s="202">
        <v>0</v>
      </c>
      <c r="T303" s="203">
        <f>S303*H303</f>
        <v>0</v>
      </c>
      <c r="AR303" s="24" t="s">
        <v>133</v>
      </c>
      <c r="AT303" s="24" t="s">
        <v>129</v>
      </c>
      <c r="AU303" s="24" t="s">
        <v>134</v>
      </c>
      <c r="AY303" s="24" t="s">
        <v>126</v>
      </c>
      <c r="BE303" s="204">
        <f>IF(N303="základní",J303,0)</f>
        <v>0</v>
      </c>
      <c r="BF303" s="204">
        <f>IF(N303="snížená",J303,0)</f>
        <v>0</v>
      </c>
      <c r="BG303" s="204">
        <f>IF(N303="zákl. přenesená",J303,0)</f>
        <v>0</v>
      </c>
      <c r="BH303" s="204">
        <f>IF(N303="sníž. přenesená",J303,0)</f>
        <v>0</v>
      </c>
      <c r="BI303" s="204">
        <f>IF(N303="nulová",J303,0)</f>
        <v>0</v>
      </c>
      <c r="BJ303" s="24" t="s">
        <v>134</v>
      </c>
      <c r="BK303" s="204">
        <f>ROUND(I303*H303,2)</f>
        <v>0</v>
      </c>
      <c r="BL303" s="24" t="s">
        <v>133</v>
      </c>
      <c r="BM303" s="24" t="s">
        <v>681</v>
      </c>
    </row>
    <row r="304" spans="2:65" s="1" customFormat="1" ht="13.5">
      <c r="B304" s="41"/>
      <c r="C304" s="63"/>
      <c r="D304" s="208" t="s">
        <v>135</v>
      </c>
      <c r="E304" s="63"/>
      <c r="F304" s="209" t="s">
        <v>8638</v>
      </c>
      <c r="G304" s="63"/>
      <c r="H304" s="63"/>
      <c r="I304" s="163"/>
      <c r="J304" s="63"/>
      <c r="K304" s="63"/>
      <c r="L304" s="61"/>
      <c r="M304" s="207"/>
      <c r="N304" s="42"/>
      <c r="O304" s="42"/>
      <c r="P304" s="42"/>
      <c r="Q304" s="42"/>
      <c r="R304" s="42"/>
      <c r="S304" s="42"/>
      <c r="T304" s="78"/>
      <c r="AT304" s="24" t="s">
        <v>135</v>
      </c>
      <c r="AU304" s="24" t="s">
        <v>134</v>
      </c>
    </row>
    <row r="305" spans="2:65" s="11" customFormat="1" ht="13.5">
      <c r="B305" s="210"/>
      <c r="C305" s="211"/>
      <c r="D305" s="208" t="s">
        <v>171</v>
      </c>
      <c r="E305" s="212" t="s">
        <v>21</v>
      </c>
      <c r="F305" s="213" t="s">
        <v>8639</v>
      </c>
      <c r="G305" s="211"/>
      <c r="H305" s="214">
        <v>4.05</v>
      </c>
      <c r="I305" s="215"/>
      <c r="J305" s="211"/>
      <c r="K305" s="211"/>
      <c r="L305" s="216"/>
      <c r="M305" s="217"/>
      <c r="N305" s="218"/>
      <c r="O305" s="218"/>
      <c r="P305" s="218"/>
      <c r="Q305" s="218"/>
      <c r="R305" s="218"/>
      <c r="S305" s="218"/>
      <c r="T305" s="219"/>
      <c r="AT305" s="220" t="s">
        <v>171</v>
      </c>
      <c r="AU305" s="220" t="s">
        <v>134</v>
      </c>
      <c r="AV305" s="11" t="s">
        <v>134</v>
      </c>
      <c r="AW305" s="11" t="s">
        <v>33</v>
      </c>
      <c r="AX305" s="11" t="s">
        <v>70</v>
      </c>
      <c r="AY305" s="220" t="s">
        <v>126</v>
      </c>
    </row>
    <row r="306" spans="2:65" s="12" customFormat="1" ht="13.5">
      <c r="B306" s="221"/>
      <c r="C306" s="222"/>
      <c r="D306" s="205" t="s">
        <v>171</v>
      </c>
      <c r="E306" s="248" t="s">
        <v>21</v>
      </c>
      <c r="F306" s="249" t="s">
        <v>174</v>
      </c>
      <c r="G306" s="222"/>
      <c r="H306" s="250">
        <v>4.05</v>
      </c>
      <c r="I306" s="226"/>
      <c r="J306" s="222"/>
      <c r="K306" s="222"/>
      <c r="L306" s="227"/>
      <c r="M306" s="228"/>
      <c r="N306" s="229"/>
      <c r="O306" s="229"/>
      <c r="P306" s="229"/>
      <c r="Q306" s="229"/>
      <c r="R306" s="229"/>
      <c r="S306" s="229"/>
      <c r="T306" s="230"/>
      <c r="AT306" s="231" t="s">
        <v>171</v>
      </c>
      <c r="AU306" s="231" t="s">
        <v>134</v>
      </c>
      <c r="AV306" s="12" t="s">
        <v>133</v>
      </c>
      <c r="AW306" s="12" t="s">
        <v>33</v>
      </c>
      <c r="AX306" s="12" t="s">
        <v>78</v>
      </c>
      <c r="AY306" s="231" t="s">
        <v>126</v>
      </c>
    </row>
    <row r="307" spans="2:65" s="1" customFormat="1" ht="22.5" customHeight="1">
      <c r="B307" s="41"/>
      <c r="C307" s="193" t="s">
        <v>690</v>
      </c>
      <c r="D307" s="193" t="s">
        <v>129</v>
      </c>
      <c r="E307" s="194" t="s">
        <v>8640</v>
      </c>
      <c r="F307" s="195" t="s">
        <v>8641</v>
      </c>
      <c r="G307" s="196" t="s">
        <v>308</v>
      </c>
      <c r="H307" s="197">
        <v>2.6</v>
      </c>
      <c r="I307" s="198"/>
      <c r="J307" s="199">
        <f>ROUND(I307*H307,2)</f>
        <v>0</v>
      </c>
      <c r="K307" s="195" t="s">
        <v>160</v>
      </c>
      <c r="L307" s="61"/>
      <c r="M307" s="200" t="s">
        <v>21</v>
      </c>
      <c r="N307" s="201" t="s">
        <v>42</v>
      </c>
      <c r="O307" s="42"/>
      <c r="P307" s="202">
        <f>O307*H307</f>
        <v>0</v>
      </c>
      <c r="Q307" s="202">
        <v>0</v>
      </c>
      <c r="R307" s="202">
        <f>Q307*H307</f>
        <v>0</v>
      </c>
      <c r="S307" s="202">
        <v>0</v>
      </c>
      <c r="T307" s="203">
        <f>S307*H307</f>
        <v>0</v>
      </c>
      <c r="AR307" s="24" t="s">
        <v>133</v>
      </c>
      <c r="AT307" s="24" t="s">
        <v>129</v>
      </c>
      <c r="AU307" s="24" t="s">
        <v>134</v>
      </c>
      <c r="AY307" s="24" t="s">
        <v>126</v>
      </c>
      <c r="BE307" s="204">
        <f>IF(N307="základní",J307,0)</f>
        <v>0</v>
      </c>
      <c r="BF307" s="204">
        <f>IF(N307="snížená",J307,0)</f>
        <v>0</v>
      </c>
      <c r="BG307" s="204">
        <f>IF(N307="zákl. přenesená",J307,0)</f>
        <v>0</v>
      </c>
      <c r="BH307" s="204">
        <f>IF(N307="sníž. přenesená",J307,0)</f>
        <v>0</v>
      </c>
      <c r="BI307" s="204">
        <f>IF(N307="nulová",J307,0)</f>
        <v>0</v>
      </c>
      <c r="BJ307" s="24" t="s">
        <v>134</v>
      </c>
      <c r="BK307" s="204">
        <f>ROUND(I307*H307,2)</f>
        <v>0</v>
      </c>
      <c r="BL307" s="24" t="s">
        <v>133</v>
      </c>
      <c r="BM307" s="24" t="s">
        <v>694</v>
      </c>
    </row>
    <row r="308" spans="2:65" s="1" customFormat="1" ht="27">
      <c r="B308" s="41"/>
      <c r="C308" s="63"/>
      <c r="D308" s="208" t="s">
        <v>135</v>
      </c>
      <c r="E308" s="63"/>
      <c r="F308" s="209" t="s">
        <v>8642</v>
      </c>
      <c r="G308" s="63"/>
      <c r="H308" s="63"/>
      <c r="I308" s="163"/>
      <c r="J308" s="63"/>
      <c r="K308" s="63"/>
      <c r="L308" s="61"/>
      <c r="M308" s="207"/>
      <c r="N308" s="42"/>
      <c r="O308" s="42"/>
      <c r="P308" s="42"/>
      <c r="Q308" s="42"/>
      <c r="R308" s="42"/>
      <c r="S308" s="42"/>
      <c r="T308" s="78"/>
      <c r="AT308" s="24" t="s">
        <v>135</v>
      </c>
      <c r="AU308" s="24" t="s">
        <v>134</v>
      </c>
    </row>
    <row r="309" spans="2:65" s="1" customFormat="1" ht="108">
      <c r="B309" s="41"/>
      <c r="C309" s="63"/>
      <c r="D309" s="205" t="s">
        <v>299</v>
      </c>
      <c r="E309" s="63"/>
      <c r="F309" s="235" t="s">
        <v>522</v>
      </c>
      <c r="G309" s="63"/>
      <c r="H309" s="63"/>
      <c r="I309" s="163"/>
      <c r="J309" s="63"/>
      <c r="K309" s="63"/>
      <c r="L309" s="61"/>
      <c r="M309" s="207"/>
      <c r="N309" s="42"/>
      <c r="O309" s="42"/>
      <c r="P309" s="42"/>
      <c r="Q309" s="42"/>
      <c r="R309" s="42"/>
      <c r="S309" s="42"/>
      <c r="T309" s="78"/>
      <c r="AT309" s="24" t="s">
        <v>299</v>
      </c>
      <c r="AU309" s="24" t="s">
        <v>134</v>
      </c>
    </row>
    <row r="310" spans="2:65" s="1" customFormat="1" ht="22.5" customHeight="1">
      <c r="B310" s="41"/>
      <c r="C310" s="193" t="s">
        <v>490</v>
      </c>
      <c r="D310" s="193" t="s">
        <v>129</v>
      </c>
      <c r="E310" s="194" t="s">
        <v>8643</v>
      </c>
      <c r="F310" s="195" t="s">
        <v>8644</v>
      </c>
      <c r="G310" s="196" t="s">
        <v>400</v>
      </c>
      <c r="H310" s="197">
        <v>4</v>
      </c>
      <c r="I310" s="198"/>
      <c r="J310" s="199">
        <f>ROUND(I310*H310,2)</f>
        <v>0</v>
      </c>
      <c r="K310" s="195" t="s">
        <v>160</v>
      </c>
      <c r="L310" s="61"/>
      <c r="M310" s="200" t="s">
        <v>21</v>
      </c>
      <c r="N310" s="201" t="s">
        <v>42</v>
      </c>
      <c r="O310" s="42"/>
      <c r="P310" s="202">
        <f>O310*H310</f>
        <v>0</v>
      </c>
      <c r="Q310" s="202">
        <v>0</v>
      </c>
      <c r="R310" s="202">
        <f>Q310*H310</f>
        <v>0</v>
      </c>
      <c r="S310" s="202">
        <v>0</v>
      </c>
      <c r="T310" s="203">
        <f>S310*H310</f>
        <v>0</v>
      </c>
      <c r="AR310" s="24" t="s">
        <v>133</v>
      </c>
      <c r="AT310" s="24" t="s">
        <v>129</v>
      </c>
      <c r="AU310" s="24" t="s">
        <v>134</v>
      </c>
      <c r="AY310" s="24" t="s">
        <v>126</v>
      </c>
      <c r="BE310" s="204">
        <f>IF(N310="základní",J310,0)</f>
        <v>0</v>
      </c>
      <c r="BF310" s="204">
        <f>IF(N310="snížená",J310,0)</f>
        <v>0</v>
      </c>
      <c r="BG310" s="204">
        <f>IF(N310="zákl. přenesená",J310,0)</f>
        <v>0</v>
      </c>
      <c r="BH310" s="204">
        <f>IF(N310="sníž. přenesená",J310,0)</f>
        <v>0</v>
      </c>
      <c r="BI310" s="204">
        <f>IF(N310="nulová",J310,0)</f>
        <v>0</v>
      </c>
      <c r="BJ310" s="24" t="s">
        <v>134</v>
      </c>
      <c r="BK310" s="204">
        <f>ROUND(I310*H310,2)</f>
        <v>0</v>
      </c>
      <c r="BL310" s="24" t="s">
        <v>133</v>
      </c>
      <c r="BM310" s="24" t="s">
        <v>698</v>
      </c>
    </row>
    <row r="311" spans="2:65" s="1" customFormat="1" ht="13.5">
      <c r="B311" s="41"/>
      <c r="C311" s="63"/>
      <c r="D311" s="205" t="s">
        <v>135</v>
      </c>
      <c r="E311" s="63"/>
      <c r="F311" s="206" t="s">
        <v>8645</v>
      </c>
      <c r="G311" s="63"/>
      <c r="H311" s="63"/>
      <c r="I311" s="163"/>
      <c r="J311" s="63"/>
      <c r="K311" s="63"/>
      <c r="L311" s="61"/>
      <c r="M311" s="207"/>
      <c r="N311" s="42"/>
      <c r="O311" s="42"/>
      <c r="P311" s="42"/>
      <c r="Q311" s="42"/>
      <c r="R311" s="42"/>
      <c r="S311" s="42"/>
      <c r="T311" s="78"/>
      <c r="AT311" s="24" t="s">
        <v>135</v>
      </c>
      <c r="AU311" s="24" t="s">
        <v>134</v>
      </c>
    </row>
    <row r="312" spans="2:65" s="1" customFormat="1" ht="22.5" customHeight="1">
      <c r="B312" s="41"/>
      <c r="C312" s="193" t="s">
        <v>700</v>
      </c>
      <c r="D312" s="193" t="s">
        <v>129</v>
      </c>
      <c r="E312" s="194" t="s">
        <v>8646</v>
      </c>
      <c r="F312" s="195" t="s">
        <v>8647</v>
      </c>
      <c r="G312" s="196" t="s">
        <v>400</v>
      </c>
      <c r="H312" s="197">
        <v>4</v>
      </c>
      <c r="I312" s="198"/>
      <c r="J312" s="199">
        <f>ROUND(I312*H312,2)</f>
        <v>0</v>
      </c>
      <c r="K312" s="195" t="s">
        <v>160</v>
      </c>
      <c r="L312" s="61"/>
      <c r="M312" s="200" t="s">
        <v>21</v>
      </c>
      <c r="N312" s="201" t="s">
        <v>42</v>
      </c>
      <c r="O312" s="42"/>
      <c r="P312" s="202">
        <f>O312*H312</f>
        <v>0</v>
      </c>
      <c r="Q312" s="202">
        <v>0</v>
      </c>
      <c r="R312" s="202">
        <f>Q312*H312</f>
        <v>0</v>
      </c>
      <c r="S312" s="202">
        <v>0</v>
      </c>
      <c r="T312" s="203">
        <f>S312*H312</f>
        <v>0</v>
      </c>
      <c r="AR312" s="24" t="s">
        <v>133</v>
      </c>
      <c r="AT312" s="24" t="s">
        <v>129</v>
      </c>
      <c r="AU312" s="24" t="s">
        <v>134</v>
      </c>
      <c r="AY312" s="24" t="s">
        <v>126</v>
      </c>
      <c r="BE312" s="204">
        <f>IF(N312="základní",J312,0)</f>
        <v>0</v>
      </c>
      <c r="BF312" s="204">
        <f>IF(N312="snížená",J312,0)</f>
        <v>0</v>
      </c>
      <c r="BG312" s="204">
        <f>IF(N312="zákl. přenesená",J312,0)</f>
        <v>0</v>
      </c>
      <c r="BH312" s="204">
        <f>IF(N312="sníž. přenesená",J312,0)</f>
        <v>0</v>
      </c>
      <c r="BI312" s="204">
        <f>IF(N312="nulová",J312,0)</f>
        <v>0</v>
      </c>
      <c r="BJ312" s="24" t="s">
        <v>134</v>
      </c>
      <c r="BK312" s="204">
        <f>ROUND(I312*H312,2)</f>
        <v>0</v>
      </c>
      <c r="BL312" s="24" t="s">
        <v>133</v>
      </c>
      <c r="BM312" s="24" t="s">
        <v>703</v>
      </c>
    </row>
    <row r="313" spans="2:65" s="1" customFormat="1" ht="13.5">
      <c r="B313" s="41"/>
      <c r="C313" s="63"/>
      <c r="D313" s="205" t="s">
        <v>135</v>
      </c>
      <c r="E313" s="63"/>
      <c r="F313" s="206" t="s">
        <v>8648</v>
      </c>
      <c r="G313" s="63"/>
      <c r="H313" s="63"/>
      <c r="I313" s="163"/>
      <c r="J313" s="63"/>
      <c r="K313" s="63"/>
      <c r="L313" s="61"/>
      <c r="M313" s="207"/>
      <c r="N313" s="42"/>
      <c r="O313" s="42"/>
      <c r="P313" s="42"/>
      <c r="Q313" s="42"/>
      <c r="R313" s="42"/>
      <c r="S313" s="42"/>
      <c r="T313" s="78"/>
      <c r="AT313" s="24" t="s">
        <v>135</v>
      </c>
      <c r="AU313" s="24" t="s">
        <v>134</v>
      </c>
    </row>
    <row r="314" spans="2:65" s="1" customFormat="1" ht="22.5" customHeight="1">
      <c r="B314" s="41"/>
      <c r="C314" s="193" t="s">
        <v>496</v>
      </c>
      <c r="D314" s="193" t="s">
        <v>129</v>
      </c>
      <c r="E314" s="194" t="s">
        <v>603</v>
      </c>
      <c r="F314" s="195" t="s">
        <v>604</v>
      </c>
      <c r="G314" s="196" t="s">
        <v>380</v>
      </c>
      <c r="H314" s="197">
        <v>0.35099999999999998</v>
      </c>
      <c r="I314" s="198"/>
      <c r="J314" s="199">
        <f>ROUND(I314*H314,2)</f>
        <v>0</v>
      </c>
      <c r="K314" s="195" t="s">
        <v>160</v>
      </c>
      <c r="L314" s="61"/>
      <c r="M314" s="200" t="s">
        <v>21</v>
      </c>
      <c r="N314" s="201" t="s">
        <v>42</v>
      </c>
      <c r="O314" s="42"/>
      <c r="P314" s="202">
        <f>O314*H314</f>
        <v>0</v>
      </c>
      <c r="Q314" s="202">
        <v>0</v>
      </c>
      <c r="R314" s="202">
        <f>Q314*H314</f>
        <v>0</v>
      </c>
      <c r="S314" s="202">
        <v>0</v>
      </c>
      <c r="T314" s="203">
        <f>S314*H314</f>
        <v>0</v>
      </c>
      <c r="AR314" s="24" t="s">
        <v>133</v>
      </c>
      <c r="AT314" s="24" t="s">
        <v>129</v>
      </c>
      <c r="AU314" s="24" t="s">
        <v>134</v>
      </c>
      <c r="AY314" s="24" t="s">
        <v>126</v>
      </c>
      <c r="BE314" s="204">
        <f>IF(N314="základní",J314,0)</f>
        <v>0</v>
      </c>
      <c r="BF314" s="204">
        <f>IF(N314="snížená",J314,0)</f>
        <v>0</v>
      </c>
      <c r="BG314" s="204">
        <f>IF(N314="zákl. přenesená",J314,0)</f>
        <v>0</v>
      </c>
      <c r="BH314" s="204">
        <f>IF(N314="sníž. přenesená",J314,0)</f>
        <v>0</v>
      </c>
      <c r="BI314" s="204">
        <f>IF(N314="nulová",J314,0)</f>
        <v>0</v>
      </c>
      <c r="BJ314" s="24" t="s">
        <v>134</v>
      </c>
      <c r="BK314" s="204">
        <f>ROUND(I314*H314,2)</f>
        <v>0</v>
      </c>
      <c r="BL314" s="24" t="s">
        <v>133</v>
      </c>
      <c r="BM314" s="24" t="s">
        <v>706</v>
      </c>
    </row>
    <row r="315" spans="2:65" s="1" customFormat="1" ht="13.5">
      <c r="B315" s="41"/>
      <c r="C315" s="63"/>
      <c r="D315" s="208" t="s">
        <v>135</v>
      </c>
      <c r="E315" s="63"/>
      <c r="F315" s="209" t="s">
        <v>606</v>
      </c>
      <c r="G315" s="63"/>
      <c r="H315" s="63"/>
      <c r="I315" s="163"/>
      <c r="J315" s="63"/>
      <c r="K315" s="63"/>
      <c r="L315" s="61"/>
      <c r="M315" s="207"/>
      <c r="N315" s="42"/>
      <c r="O315" s="42"/>
      <c r="P315" s="42"/>
      <c r="Q315" s="42"/>
      <c r="R315" s="42"/>
      <c r="S315" s="42"/>
      <c r="T315" s="78"/>
      <c r="AT315" s="24" t="s">
        <v>135</v>
      </c>
      <c r="AU315" s="24" t="s">
        <v>134</v>
      </c>
    </row>
    <row r="316" spans="2:65" s="1" customFormat="1" ht="40.5">
      <c r="B316" s="41"/>
      <c r="C316" s="63"/>
      <c r="D316" s="205" t="s">
        <v>299</v>
      </c>
      <c r="E316" s="63"/>
      <c r="F316" s="235" t="s">
        <v>554</v>
      </c>
      <c r="G316" s="63"/>
      <c r="H316" s="63"/>
      <c r="I316" s="163"/>
      <c r="J316" s="63"/>
      <c r="K316" s="63"/>
      <c r="L316" s="61"/>
      <c r="M316" s="207"/>
      <c r="N316" s="42"/>
      <c r="O316" s="42"/>
      <c r="P316" s="42"/>
      <c r="Q316" s="42"/>
      <c r="R316" s="42"/>
      <c r="S316" s="42"/>
      <c r="T316" s="78"/>
      <c r="AT316" s="24" t="s">
        <v>299</v>
      </c>
      <c r="AU316" s="24" t="s">
        <v>134</v>
      </c>
    </row>
    <row r="317" spans="2:65" s="1" customFormat="1" ht="22.5" customHeight="1">
      <c r="B317" s="41"/>
      <c r="C317" s="193" t="s">
        <v>708</v>
      </c>
      <c r="D317" s="193" t="s">
        <v>129</v>
      </c>
      <c r="E317" s="194" t="s">
        <v>8649</v>
      </c>
      <c r="F317" s="195" t="s">
        <v>8650</v>
      </c>
      <c r="G317" s="196" t="s">
        <v>308</v>
      </c>
      <c r="H317" s="197">
        <v>3.5</v>
      </c>
      <c r="I317" s="198"/>
      <c r="J317" s="199">
        <f>ROUND(I317*H317,2)</f>
        <v>0</v>
      </c>
      <c r="K317" s="195" t="s">
        <v>160</v>
      </c>
      <c r="L317" s="61"/>
      <c r="M317" s="200" t="s">
        <v>21</v>
      </c>
      <c r="N317" s="201" t="s">
        <v>42</v>
      </c>
      <c r="O317" s="42"/>
      <c r="P317" s="202">
        <f>O317*H317</f>
        <v>0</v>
      </c>
      <c r="Q317" s="202">
        <v>0</v>
      </c>
      <c r="R317" s="202">
        <f>Q317*H317</f>
        <v>0</v>
      </c>
      <c r="S317" s="202">
        <v>0</v>
      </c>
      <c r="T317" s="203">
        <f>S317*H317</f>
        <v>0</v>
      </c>
      <c r="AR317" s="24" t="s">
        <v>133</v>
      </c>
      <c r="AT317" s="24" t="s">
        <v>129</v>
      </c>
      <c r="AU317" s="24" t="s">
        <v>134</v>
      </c>
      <c r="AY317" s="24" t="s">
        <v>126</v>
      </c>
      <c r="BE317" s="204">
        <f>IF(N317="základní",J317,0)</f>
        <v>0</v>
      </c>
      <c r="BF317" s="204">
        <f>IF(N317="snížená",J317,0)</f>
        <v>0</v>
      </c>
      <c r="BG317" s="204">
        <f>IF(N317="zákl. přenesená",J317,0)</f>
        <v>0</v>
      </c>
      <c r="BH317" s="204">
        <f>IF(N317="sníž. přenesená",J317,0)</f>
        <v>0</v>
      </c>
      <c r="BI317" s="204">
        <f>IF(N317="nulová",J317,0)</f>
        <v>0</v>
      </c>
      <c r="BJ317" s="24" t="s">
        <v>134</v>
      </c>
      <c r="BK317" s="204">
        <f>ROUND(I317*H317,2)</f>
        <v>0</v>
      </c>
      <c r="BL317" s="24" t="s">
        <v>133</v>
      </c>
      <c r="BM317" s="24" t="s">
        <v>711</v>
      </c>
    </row>
    <row r="318" spans="2:65" s="1" customFormat="1" ht="27">
      <c r="B318" s="41"/>
      <c r="C318" s="63"/>
      <c r="D318" s="208" t="s">
        <v>135</v>
      </c>
      <c r="E318" s="63"/>
      <c r="F318" s="209" t="s">
        <v>8651</v>
      </c>
      <c r="G318" s="63"/>
      <c r="H318" s="63"/>
      <c r="I318" s="163"/>
      <c r="J318" s="63"/>
      <c r="K318" s="63"/>
      <c r="L318" s="61"/>
      <c r="M318" s="207"/>
      <c r="N318" s="42"/>
      <c r="O318" s="42"/>
      <c r="P318" s="42"/>
      <c r="Q318" s="42"/>
      <c r="R318" s="42"/>
      <c r="S318" s="42"/>
      <c r="T318" s="78"/>
      <c r="AT318" s="24" t="s">
        <v>135</v>
      </c>
      <c r="AU318" s="24" t="s">
        <v>134</v>
      </c>
    </row>
    <row r="319" spans="2:65" s="1" customFormat="1" ht="121.5">
      <c r="B319" s="41"/>
      <c r="C319" s="63"/>
      <c r="D319" s="205" t="s">
        <v>299</v>
      </c>
      <c r="E319" s="63"/>
      <c r="F319" s="235" t="s">
        <v>644</v>
      </c>
      <c r="G319" s="63"/>
      <c r="H319" s="63"/>
      <c r="I319" s="163"/>
      <c r="J319" s="63"/>
      <c r="K319" s="63"/>
      <c r="L319" s="61"/>
      <c r="M319" s="207"/>
      <c r="N319" s="42"/>
      <c r="O319" s="42"/>
      <c r="P319" s="42"/>
      <c r="Q319" s="42"/>
      <c r="R319" s="42"/>
      <c r="S319" s="42"/>
      <c r="T319" s="78"/>
      <c r="AT319" s="24" t="s">
        <v>299</v>
      </c>
      <c r="AU319" s="24" t="s">
        <v>134</v>
      </c>
    </row>
    <row r="320" spans="2:65" s="1" customFormat="1" ht="22.5" customHeight="1">
      <c r="B320" s="41"/>
      <c r="C320" s="193" t="s">
        <v>500</v>
      </c>
      <c r="D320" s="193" t="s">
        <v>129</v>
      </c>
      <c r="E320" s="194" t="s">
        <v>669</v>
      </c>
      <c r="F320" s="195" t="s">
        <v>670</v>
      </c>
      <c r="G320" s="196" t="s">
        <v>400</v>
      </c>
      <c r="H320" s="197">
        <v>26</v>
      </c>
      <c r="I320" s="198"/>
      <c r="J320" s="199">
        <f>ROUND(I320*H320,2)</f>
        <v>0</v>
      </c>
      <c r="K320" s="195" t="s">
        <v>160</v>
      </c>
      <c r="L320" s="61"/>
      <c r="M320" s="200" t="s">
        <v>21</v>
      </c>
      <c r="N320" s="201" t="s">
        <v>42</v>
      </c>
      <c r="O320" s="42"/>
      <c r="P320" s="202">
        <f>O320*H320</f>
        <v>0</v>
      </c>
      <c r="Q320" s="202">
        <v>0</v>
      </c>
      <c r="R320" s="202">
        <f>Q320*H320</f>
        <v>0</v>
      </c>
      <c r="S320" s="202">
        <v>0</v>
      </c>
      <c r="T320" s="203">
        <f>S320*H320</f>
        <v>0</v>
      </c>
      <c r="AR320" s="24" t="s">
        <v>133</v>
      </c>
      <c r="AT320" s="24" t="s">
        <v>129</v>
      </c>
      <c r="AU320" s="24" t="s">
        <v>134</v>
      </c>
      <c r="AY320" s="24" t="s">
        <v>126</v>
      </c>
      <c r="BE320" s="204">
        <f>IF(N320="základní",J320,0)</f>
        <v>0</v>
      </c>
      <c r="BF320" s="204">
        <f>IF(N320="snížená",J320,0)</f>
        <v>0</v>
      </c>
      <c r="BG320" s="204">
        <f>IF(N320="zákl. přenesená",J320,0)</f>
        <v>0</v>
      </c>
      <c r="BH320" s="204">
        <f>IF(N320="sníž. přenesená",J320,0)</f>
        <v>0</v>
      </c>
      <c r="BI320" s="204">
        <f>IF(N320="nulová",J320,0)</f>
        <v>0</v>
      </c>
      <c r="BJ320" s="24" t="s">
        <v>134</v>
      </c>
      <c r="BK320" s="204">
        <f>ROUND(I320*H320,2)</f>
        <v>0</v>
      </c>
      <c r="BL320" s="24" t="s">
        <v>133</v>
      </c>
      <c r="BM320" s="24" t="s">
        <v>716</v>
      </c>
    </row>
    <row r="321" spans="2:65" s="1" customFormat="1" ht="40.5">
      <c r="B321" s="41"/>
      <c r="C321" s="63"/>
      <c r="D321" s="208" t="s">
        <v>135</v>
      </c>
      <c r="E321" s="63"/>
      <c r="F321" s="209" t="s">
        <v>672</v>
      </c>
      <c r="G321" s="63"/>
      <c r="H321" s="63"/>
      <c r="I321" s="163"/>
      <c r="J321" s="63"/>
      <c r="K321" s="63"/>
      <c r="L321" s="61"/>
      <c r="M321" s="207"/>
      <c r="N321" s="42"/>
      <c r="O321" s="42"/>
      <c r="P321" s="42"/>
      <c r="Q321" s="42"/>
      <c r="R321" s="42"/>
      <c r="S321" s="42"/>
      <c r="T321" s="78"/>
      <c r="AT321" s="24" t="s">
        <v>135</v>
      </c>
      <c r="AU321" s="24" t="s">
        <v>134</v>
      </c>
    </row>
    <row r="322" spans="2:65" s="1" customFormat="1" ht="40.5">
      <c r="B322" s="41"/>
      <c r="C322" s="63"/>
      <c r="D322" s="205" t="s">
        <v>299</v>
      </c>
      <c r="E322" s="63"/>
      <c r="F322" s="235" t="s">
        <v>660</v>
      </c>
      <c r="G322" s="63"/>
      <c r="H322" s="63"/>
      <c r="I322" s="163"/>
      <c r="J322" s="63"/>
      <c r="K322" s="63"/>
      <c r="L322" s="61"/>
      <c r="M322" s="207"/>
      <c r="N322" s="42"/>
      <c r="O322" s="42"/>
      <c r="P322" s="42"/>
      <c r="Q322" s="42"/>
      <c r="R322" s="42"/>
      <c r="S322" s="42"/>
      <c r="T322" s="78"/>
      <c r="AT322" s="24" t="s">
        <v>299</v>
      </c>
      <c r="AU322" s="24" t="s">
        <v>134</v>
      </c>
    </row>
    <row r="323" spans="2:65" s="1" customFormat="1" ht="22.5" customHeight="1">
      <c r="B323" s="41"/>
      <c r="C323" s="193" t="s">
        <v>719</v>
      </c>
      <c r="D323" s="193" t="s">
        <v>129</v>
      </c>
      <c r="E323" s="194" t="s">
        <v>675</v>
      </c>
      <c r="F323" s="195" t="s">
        <v>676</v>
      </c>
      <c r="G323" s="196" t="s">
        <v>400</v>
      </c>
      <c r="H323" s="197">
        <v>26</v>
      </c>
      <c r="I323" s="198"/>
      <c r="J323" s="199">
        <f>ROUND(I323*H323,2)</f>
        <v>0</v>
      </c>
      <c r="K323" s="195" t="s">
        <v>160</v>
      </c>
      <c r="L323" s="61"/>
      <c r="M323" s="200" t="s">
        <v>21</v>
      </c>
      <c r="N323" s="201" t="s">
        <v>42</v>
      </c>
      <c r="O323" s="42"/>
      <c r="P323" s="202">
        <f>O323*H323</f>
        <v>0</v>
      </c>
      <c r="Q323" s="202">
        <v>0</v>
      </c>
      <c r="R323" s="202">
        <f>Q323*H323</f>
        <v>0</v>
      </c>
      <c r="S323" s="202">
        <v>0</v>
      </c>
      <c r="T323" s="203">
        <f>S323*H323</f>
        <v>0</v>
      </c>
      <c r="AR323" s="24" t="s">
        <v>133</v>
      </c>
      <c r="AT323" s="24" t="s">
        <v>129</v>
      </c>
      <c r="AU323" s="24" t="s">
        <v>134</v>
      </c>
      <c r="AY323" s="24" t="s">
        <v>126</v>
      </c>
      <c r="BE323" s="204">
        <f>IF(N323="základní",J323,0)</f>
        <v>0</v>
      </c>
      <c r="BF323" s="204">
        <f>IF(N323="snížená",J323,0)</f>
        <v>0</v>
      </c>
      <c r="BG323" s="204">
        <f>IF(N323="zákl. přenesená",J323,0)</f>
        <v>0</v>
      </c>
      <c r="BH323" s="204">
        <f>IF(N323="sníž. přenesená",J323,0)</f>
        <v>0</v>
      </c>
      <c r="BI323" s="204">
        <f>IF(N323="nulová",J323,0)</f>
        <v>0</v>
      </c>
      <c r="BJ323" s="24" t="s">
        <v>134</v>
      </c>
      <c r="BK323" s="204">
        <f>ROUND(I323*H323,2)</f>
        <v>0</v>
      </c>
      <c r="BL323" s="24" t="s">
        <v>133</v>
      </c>
      <c r="BM323" s="24" t="s">
        <v>722</v>
      </c>
    </row>
    <row r="324" spans="2:65" s="1" customFormat="1" ht="40.5">
      <c r="B324" s="41"/>
      <c r="C324" s="63"/>
      <c r="D324" s="208" t="s">
        <v>135</v>
      </c>
      <c r="E324" s="63"/>
      <c r="F324" s="209" t="s">
        <v>678</v>
      </c>
      <c r="G324" s="63"/>
      <c r="H324" s="63"/>
      <c r="I324" s="163"/>
      <c r="J324" s="63"/>
      <c r="K324" s="63"/>
      <c r="L324" s="61"/>
      <c r="M324" s="207"/>
      <c r="N324" s="42"/>
      <c r="O324" s="42"/>
      <c r="P324" s="42"/>
      <c r="Q324" s="42"/>
      <c r="R324" s="42"/>
      <c r="S324" s="42"/>
      <c r="T324" s="78"/>
      <c r="AT324" s="24" t="s">
        <v>135</v>
      </c>
      <c r="AU324" s="24" t="s">
        <v>134</v>
      </c>
    </row>
    <row r="325" spans="2:65" s="1" customFormat="1" ht="40.5">
      <c r="B325" s="41"/>
      <c r="C325" s="63"/>
      <c r="D325" s="205" t="s">
        <v>299</v>
      </c>
      <c r="E325" s="63"/>
      <c r="F325" s="235" t="s">
        <v>660</v>
      </c>
      <c r="G325" s="63"/>
      <c r="H325" s="63"/>
      <c r="I325" s="163"/>
      <c r="J325" s="63"/>
      <c r="K325" s="63"/>
      <c r="L325" s="61"/>
      <c r="M325" s="207"/>
      <c r="N325" s="42"/>
      <c r="O325" s="42"/>
      <c r="P325" s="42"/>
      <c r="Q325" s="42"/>
      <c r="R325" s="42"/>
      <c r="S325" s="42"/>
      <c r="T325" s="78"/>
      <c r="AT325" s="24" t="s">
        <v>299</v>
      </c>
      <c r="AU325" s="24" t="s">
        <v>134</v>
      </c>
    </row>
    <row r="326" spans="2:65" s="1" customFormat="1" ht="22.5" customHeight="1">
      <c r="B326" s="41"/>
      <c r="C326" s="193" t="s">
        <v>507</v>
      </c>
      <c r="D326" s="193" t="s">
        <v>129</v>
      </c>
      <c r="E326" s="194" t="s">
        <v>679</v>
      </c>
      <c r="F326" s="195" t="s">
        <v>680</v>
      </c>
      <c r="G326" s="196" t="s">
        <v>380</v>
      </c>
      <c r="H326" s="197">
        <v>0.47199999999999998</v>
      </c>
      <c r="I326" s="198"/>
      <c r="J326" s="199">
        <f>ROUND(I326*H326,2)</f>
        <v>0</v>
      </c>
      <c r="K326" s="195" t="s">
        <v>160</v>
      </c>
      <c r="L326" s="61"/>
      <c r="M326" s="200" t="s">
        <v>21</v>
      </c>
      <c r="N326" s="201" t="s">
        <v>42</v>
      </c>
      <c r="O326" s="42"/>
      <c r="P326" s="202">
        <f>O326*H326</f>
        <v>0</v>
      </c>
      <c r="Q326" s="202">
        <v>0</v>
      </c>
      <c r="R326" s="202">
        <f>Q326*H326</f>
        <v>0</v>
      </c>
      <c r="S326" s="202">
        <v>0</v>
      </c>
      <c r="T326" s="203">
        <f>S326*H326</f>
        <v>0</v>
      </c>
      <c r="AR326" s="24" t="s">
        <v>133</v>
      </c>
      <c r="AT326" s="24" t="s">
        <v>129</v>
      </c>
      <c r="AU326" s="24" t="s">
        <v>134</v>
      </c>
      <c r="AY326" s="24" t="s">
        <v>126</v>
      </c>
      <c r="BE326" s="204">
        <f>IF(N326="základní",J326,0)</f>
        <v>0</v>
      </c>
      <c r="BF326" s="204">
        <f>IF(N326="snížená",J326,0)</f>
        <v>0</v>
      </c>
      <c r="BG326" s="204">
        <f>IF(N326="zákl. přenesená",J326,0)</f>
        <v>0</v>
      </c>
      <c r="BH326" s="204">
        <f>IF(N326="sníž. přenesená",J326,0)</f>
        <v>0</v>
      </c>
      <c r="BI326" s="204">
        <f>IF(N326="nulová",J326,0)</f>
        <v>0</v>
      </c>
      <c r="BJ326" s="24" t="s">
        <v>134</v>
      </c>
      <c r="BK326" s="204">
        <f>ROUND(I326*H326,2)</f>
        <v>0</v>
      </c>
      <c r="BL326" s="24" t="s">
        <v>133</v>
      </c>
      <c r="BM326" s="24" t="s">
        <v>727</v>
      </c>
    </row>
    <row r="327" spans="2:65" s="1" customFormat="1" ht="27">
      <c r="B327" s="41"/>
      <c r="C327" s="63"/>
      <c r="D327" s="205" t="s">
        <v>135</v>
      </c>
      <c r="E327" s="63"/>
      <c r="F327" s="206" t="s">
        <v>682</v>
      </c>
      <c r="G327" s="63"/>
      <c r="H327" s="63"/>
      <c r="I327" s="163"/>
      <c r="J327" s="63"/>
      <c r="K327" s="63"/>
      <c r="L327" s="61"/>
      <c r="M327" s="207"/>
      <c r="N327" s="42"/>
      <c r="O327" s="42"/>
      <c r="P327" s="42"/>
      <c r="Q327" s="42"/>
      <c r="R327" s="42"/>
      <c r="S327" s="42"/>
      <c r="T327" s="78"/>
      <c r="AT327" s="24" t="s">
        <v>135</v>
      </c>
      <c r="AU327" s="24" t="s">
        <v>134</v>
      </c>
    </row>
    <row r="328" spans="2:65" s="1" customFormat="1" ht="22.5" customHeight="1">
      <c r="B328" s="41"/>
      <c r="C328" s="193" t="s">
        <v>729</v>
      </c>
      <c r="D328" s="193" t="s">
        <v>129</v>
      </c>
      <c r="E328" s="194" t="s">
        <v>8652</v>
      </c>
      <c r="F328" s="195" t="s">
        <v>8653</v>
      </c>
      <c r="G328" s="196" t="s">
        <v>308</v>
      </c>
      <c r="H328" s="197">
        <v>2.6</v>
      </c>
      <c r="I328" s="198"/>
      <c r="J328" s="199">
        <f>ROUND(I328*H328,2)</f>
        <v>0</v>
      </c>
      <c r="K328" s="195" t="s">
        <v>160</v>
      </c>
      <c r="L328" s="61"/>
      <c r="M328" s="200" t="s">
        <v>21</v>
      </c>
      <c r="N328" s="201" t="s">
        <v>42</v>
      </c>
      <c r="O328" s="42"/>
      <c r="P328" s="202">
        <f>O328*H328</f>
        <v>0</v>
      </c>
      <c r="Q328" s="202">
        <v>0</v>
      </c>
      <c r="R328" s="202">
        <f>Q328*H328</f>
        <v>0</v>
      </c>
      <c r="S328" s="202">
        <v>0</v>
      </c>
      <c r="T328" s="203">
        <f>S328*H328</f>
        <v>0</v>
      </c>
      <c r="AR328" s="24" t="s">
        <v>133</v>
      </c>
      <c r="AT328" s="24" t="s">
        <v>129</v>
      </c>
      <c r="AU328" s="24" t="s">
        <v>134</v>
      </c>
      <c r="AY328" s="24" t="s">
        <v>126</v>
      </c>
      <c r="BE328" s="204">
        <f>IF(N328="základní",J328,0)</f>
        <v>0</v>
      </c>
      <c r="BF328" s="204">
        <f>IF(N328="snížená",J328,0)</f>
        <v>0</v>
      </c>
      <c r="BG328" s="204">
        <f>IF(N328="zákl. přenesená",J328,0)</f>
        <v>0</v>
      </c>
      <c r="BH328" s="204">
        <f>IF(N328="sníž. přenesená",J328,0)</f>
        <v>0</v>
      </c>
      <c r="BI328" s="204">
        <f>IF(N328="nulová",J328,0)</f>
        <v>0</v>
      </c>
      <c r="BJ328" s="24" t="s">
        <v>134</v>
      </c>
      <c r="BK328" s="204">
        <f>ROUND(I328*H328,2)</f>
        <v>0</v>
      </c>
      <c r="BL328" s="24" t="s">
        <v>133</v>
      </c>
      <c r="BM328" s="24" t="s">
        <v>732</v>
      </c>
    </row>
    <row r="329" spans="2:65" s="1" customFormat="1" ht="27">
      <c r="B329" s="41"/>
      <c r="C329" s="63"/>
      <c r="D329" s="205" t="s">
        <v>135</v>
      </c>
      <c r="E329" s="63"/>
      <c r="F329" s="206" t="s">
        <v>8654</v>
      </c>
      <c r="G329" s="63"/>
      <c r="H329" s="63"/>
      <c r="I329" s="163"/>
      <c r="J329" s="63"/>
      <c r="K329" s="63"/>
      <c r="L329" s="61"/>
      <c r="M329" s="207"/>
      <c r="N329" s="42"/>
      <c r="O329" s="42"/>
      <c r="P329" s="42"/>
      <c r="Q329" s="42"/>
      <c r="R329" s="42"/>
      <c r="S329" s="42"/>
      <c r="T329" s="78"/>
      <c r="AT329" s="24" t="s">
        <v>135</v>
      </c>
      <c r="AU329" s="24" t="s">
        <v>134</v>
      </c>
    </row>
    <row r="330" spans="2:65" s="1" customFormat="1" ht="22.5" customHeight="1">
      <c r="B330" s="41"/>
      <c r="C330" s="193" t="s">
        <v>511</v>
      </c>
      <c r="D330" s="193" t="s">
        <v>129</v>
      </c>
      <c r="E330" s="194" t="s">
        <v>844</v>
      </c>
      <c r="F330" s="195" t="s">
        <v>845</v>
      </c>
      <c r="G330" s="196" t="s">
        <v>400</v>
      </c>
      <c r="H330" s="197">
        <v>18</v>
      </c>
      <c r="I330" s="198"/>
      <c r="J330" s="199">
        <f>ROUND(I330*H330,2)</f>
        <v>0</v>
      </c>
      <c r="K330" s="195" t="s">
        <v>160</v>
      </c>
      <c r="L330" s="61"/>
      <c r="M330" s="200" t="s">
        <v>21</v>
      </c>
      <c r="N330" s="201" t="s">
        <v>42</v>
      </c>
      <c r="O330" s="42"/>
      <c r="P330" s="202">
        <f>O330*H330</f>
        <v>0</v>
      </c>
      <c r="Q330" s="202">
        <v>0</v>
      </c>
      <c r="R330" s="202">
        <f>Q330*H330</f>
        <v>0</v>
      </c>
      <c r="S330" s="202">
        <v>0</v>
      </c>
      <c r="T330" s="203">
        <f>S330*H330</f>
        <v>0</v>
      </c>
      <c r="AR330" s="24" t="s">
        <v>133</v>
      </c>
      <c r="AT330" s="24" t="s">
        <v>129</v>
      </c>
      <c r="AU330" s="24" t="s">
        <v>134</v>
      </c>
      <c r="AY330" s="24" t="s">
        <v>126</v>
      </c>
      <c r="BE330" s="204">
        <f>IF(N330="základní",J330,0)</f>
        <v>0</v>
      </c>
      <c r="BF330" s="204">
        <f>IF(N330="snížená",J330,0)</f>
        <v>0</v>
      </c>
      <c r="BG330" s="204">
        <f>IF(N330="zákl. přenesená",J330,0)</f>
        <v>0</v>
      </c>
      <c r="BH330" s="204">
        <f>IF(N330="sníž. přenesená",J330,0)</f>
        <v>0</v>
      </c>
      <c r="BI330" s="204">
        <f>IF(N330="nulová",J330,0)</f>
        <v>0</v>
      </c>
      <c r="BJ330" s="24" t="s">
        <v>134</v>
      </c>
      <c r="BK330" s="204">
        <f>ROUND(I330*H330,2)</f>
        <v>0</v>
      </c>
      <c r="BL330" s="24" t="s">
        <v>133</v>
      </c>
      <c r="BM330" s="24" t="s">
        <v>736</v>
      </c>
    </row>
    <row r="331" spans="2:65" s="1" customFormat="1" ht="27">
      <c r="B331" s="41"/>
      <c r="C331" s="63"/>
      <c r="D331" s="208" t="s">
        <v>135</v>
      </c>
      <c r="E331" s="63"/>
      <c r="F331" s="209" t="s">
        <v>847</v>
      </c>
      <c r="G331" s="63"/>
      <c r="H331" s="63"/>
      <c r="I331" s="163"/>
      <c r="J331" s="63"/>
      <c r="K331" s="63"/>
      <c r="L331" s="61"/>
      <c r="M331" s="207"/>
      <c r="N331" s="42"/>
      <c r="O331" s="42"/>
      <c r="P331" s="42"/>
      <c r="Q331" s="42"/>
      <c r="R331" s="42"/>
      <c r="S331" s="42"/>
      <c r="T331" s="78"/>
      <c r="AT331" s="24" t="s">
        <v>135</v>
      </c>
      <c r="AU331" s="24" t="s">
        <v>134</v>
      </c>
    </row>
    <row r="332" spans="2:65" s="1" customFormat="1" ht="40.5">
      <c r="B332" s="41"/>
      <c r="C332" s="63"/>
      <c r="D332" s="205" t="s">
        <v>299</v>
      </c>
      <c r="E332" s="63"/>
      <c r="F332" s="235" t="s">
        <v>848</v>
      </c>
      <c r="G332" s="63"/>
      <c r="H332" s="63"/>
      <c r="I332" s="163"/>
      <c r="J332" s="63"/>
      <c r="K332" s="63"/>
      <c r="L332" s="61"/>
      <c r="M332" s="207"/>
      <c r="N332" s="42"/>
      <c r="O332" s="42"/>
      <c r="P332" s="42"/>
      <c r="Q332" s="42"/>
      <c r="R332" s="42"/>
      <c r="S332" s="42"/>
      <c r="T332" s="78"/>
      <c r="AT332" s="24" t="s">
        <v>299</v>
      </c>
      <c r="AU332" s="24" t="s">
        <v>134</v>
      </c>
    </row>
    <row r="333" spans="2:65" s="1" customFormat="1" ht="22.5" customHeight="1">
      <c r="B333" s="41"/>
      <c r="C333" s="193" t="s">
        <v>738</v>
      </c>
      <c r="D333" s="193" t="s">
        <v>129</v>
      </c>
      <c r="E333" s="194" t="s">
        <v>864</v>
      </c>
      <c r="F333" s="195" t="s">
        <v>865</v>
      </c>
      <c r="G333" s="196" t="s">
        <v>400</v>
      </c>
      <c r="H333" s="197">
        <v>18</v>
      </c>
      <c r="I333" s="198"/>
      <c r="J333" s="199">
        <f>ROUND(I333*H333,2)</f>
        <v>0</v>
      </c>
      <c r="K333" s="195" t="s">
        <v>160</v>
      </c>
      <c r="L333" s="61"/>
      <c r="M333" s="200" t="s">
        <v>21</v>
      </c>
      <c r="N333" s="201" t="s">
        <v>42</v>
      </c>
      <c r="O333" s="42"/>
      <c r="P333" s="202">
        <f>O333*H333</f>
        <v>0</v>
      </c>
      <c r="Q333" s="202">
        <v>0</v>
      </c>
      <c r="R333" s="202">
        <f>Q333*H333</f>
        <v>0</v>
      </c>
      <c r="S333" s="202">
        <v>0</v>
      </c>
      <c r="T333" s="203">
        <f>S333*H333</f>
        <v>0</v>
      </c>
      <c r="AR333" s="24" t="s">
        <v>133</v>
      </c>
      <c r="AT333" s="24" t="s">
        <v>129</v>
      </c>
      <c r="AU333" s="24" t="s">
        <v>134</v>
      </c>
      <c r="AY333" s="24" t="s">
        <v>126</v>
      </c>
      <c r="BE333" s="204">
        <f>IF(N333="základní",J333,0)</f>
        <v>0</v>
      </c>
      <c r="BF333" s="204">
        <f>IF(N333="snížená",J333,0)</f>
        <v>0</v>
      </c>
      <c r="BG333" s="204">
        <f>IF(N333="zákl. přenesená",J333,0)</f>
        <v>0</v>
      </c>
      <c r="BH333" s="204">
        <f>IF(N333="sníž. přenesená",J333,0)</f>
        <v>0</v>
      </c>
      <c r="BI333" s="204">
        <f>IF(N333="nulová",J333,0)</f>
        <v>0</v>
      </c>
      <c r="BJ333" s="24" t="s">
        <v>134</v>
      </c>
      <c r="BK333" s="204">
        <f>ROUND(I333*H333,2)</f>
        <v>0</v>
      </c>
      <c r="BL333" s="24" t="s">
        <v>133</v>
      </c>
      <c r="BM333" s="24" t="s">
        <v>741</v>
      </c>
    </row>
    <row r="334" spans="2:65" s="1" customFormat="1" ht="27">
      <c r="B334" s="41"/>
      <c r="C334" s="63"/>
      <c r="D334" s="208" t="s">
        <v>135</v>
      </c>
      <c r="E334" s="63"/>
      <c r="F334" s="209" t="s">
        <v>867</v>
      </c>
      <c r="G334" s="63"/>
      <c r="H334" s="63"/>
      <c r="I334" s="163"/>
      <c r="J334" s="63"/>
      <c r="K334" s="63"/>
      <c r="L334" s="61"/>
      <c r="M334" s="207"/>
      <c r="N334" s="42"/>
      <c r="O334" s="42"/>
      <c r="P334" s="42"/>
      <c r="Q334" s="42"/>
      <c r="R334" s="42"/>
      <c r="S334" s="42"/>
      <c r="T334" s="78"/>
      <c r="AT334" s="24" t="s">
        <v>135</v>
      </c>
      <c r="AU334" s="24" t="s">
        <v>134</v>
      </c>
    </row>
    <row r="335" spans="2:65" s="1" customFormat="1" ht="40.5">
      <c r="B335" s="41"/>
      <c r="C335" s="63"/>
      <c r="D335" s="205" t="s">
        <v>299</v>
      </c>
      <c r="E335" s="63"/>
      <c r="F335" s="235" t="s">
        <v>848</v>
      </c>
      <c r="G335" s="63"/>
      <c r="H335" s="63"/>
      <c r="I335" s="163"/>
      <c r="J335" s="63"/>
      <c r="K335" s="63"/>
      <c r="L335" s="61"/>
      <c r="M335" s="207"/>
      <c r="N335" s="42"/>
      <c r="O335" s="42"/>
      <c r="P335" s="42"/>
      <c r="Q335" s="42"/>
      <c r="R335" s="42"/>
      <c r="S335" s="42"/>
      <c r="T335" s="78"/>
      <c r="AT335" s="24" t="s">
        <v>299</v>
      </c>
      <c r="AU335" s="24" t="s">
        <v>134</v>
      </c>
    </row>
    <row r="336" spans="2:65" s="1" customFormat="1" ht="22.5" customHeight="1">
      <c r="B336" s="41"/>
      <c r="C336" s="193" t="s">
        <v>514</v>
      </c>
      <c r="D336" s="193" t="s">
        <v>129</v>
      </c>
      <c r="E336" s="194" t="s">
        <v>869</v>
      </c>
      <c r="F336" s="195" t="s">
        <v>870</v>
      </c>
      <c r="G336" s="196" t="s">
        <v>400</v>
      </c>
      <c r="H336" s="197">
        <v>18</v>
      </c>
      <c r="I336" s="198"/>
      <c r="J336" s="199">
        <f>ROUND(I336*H336,2)</f>
        <v>0</v>
      </c>
      <c r="K336" s="195" t="s">
        <v>160</v>
      </c>
      <c r="L336" s="61"/>
      <c r="M336" s="200" t="s">
        <v>21</v>
      </c>
      <c r="N336" s="201" t="s">
        <v>42</v>
      </c>
      <c r="O336" s="42"/>
      <c r="P336" s="202">
        <f>O336*H336</f>
        <v>0</v>
      </c>
      <c r="Q336" s="202">
        <v>0</v>
      </c>
      <c r="R336" s="202">
        <f>Q336*H336</f>
        <v>0</v>
      </c>
      <c r="S336" s="202">
        <v>0</v>
      </c>
      <c r="T336" s="203">
        <f>S336*H336</f>
        <v>0</v>
      </c>
      <c r="AR336" s="24" t="s">
        <v>133</v>
      </c>
      <c r="AT336" s="24" t="s">
        <v>129</v>
      </c>
      <c r="AU336" s="24" t="s">
        <v>134</v>
      </c>
      <c r="AY336" s="24" t="s">
        <v>126</v>
      </c>
      <c r="BE336" s="204">
        <f>IF(N336="základní",J336,0)</f>
        <v>0</v>
      </c>
      <c r="BF336" s="204">
        <f>IF(N336="snížená",J336,0)</f>
        <v>0</v>
      </c>
      <c r="BG336" s="204">
        <f>IF(N336="zákl. přenesená",J336,0)</f>
        <v>0</v>
      </c>
      <c r="BH336" s="204">
        <f>IF(N336="sníž. přenesená",J336,0)</f>
        <v>0</v>
      </c>
      <c r="BI336" s="204">
        <f>IF(N336="nulová",J336,0)</f>
        <v>0</v>
      </c>
      <c r="BJ336" s="24" t="s">
        <v>134</v>
      </c>
      <c r="BK336" s="204">
        <f>ROUND(I336*H336,2)</f>
        <v>0</v>
      </c>
      <c r="BL336" s="24" t="s">
        <v>133</v>
      </c>
      <c r="BM336" s="24" t="s">
        <v>745</v>
      </c>
    </row>
    <row r="337" spans="2:65" s="1" customFormat="1" ht="27">
      <c r="B337" s="41"/>
      <c r="C337" s="63"/>
      <c r="D337" s="205" t="s">
        <v>135</v>
      </c>
      <c r="E337" s="63"/>
      <c r="F337" s="206" t="s">
        <v>872</v>
      </c>
      <c r="G337" s="63"/>
      <c r="H337" s="63"/>
      <c r="I337" s="163"/>
      <c r="J337" s="63"/>
      <c r="K337" s="63"/>
      <c r="L337" s="61"/>
      <c r="M337" s="207"/>
      <c r="N337" s="42"/>
      <c r="O337" s="42"/>
      <c r="P337" s="42"/>
      <c r="Q337" s="42"/>
      <c r="R337" s="42"/>
      <c r="S337" s="42"/>
      <c r="T337" s="78"/>
      <c r="AT337" s="24" t="s">
        <v>135</v>
      </c>
      <c r="AU337" s="24" t="s">
        <v>134</v>
      </c>
    </row>
    <row r="338" spans="2:65" s="1" customFormat="1" ht="22.5" customHeight="1">
      <c r="B338" s="41"/>
      <c r="C338" s="193" t="s">
        <v>756</v>
      </c>
      <c r="D338" s="193" t="s">
        <v>129</v>
      </c>
      <c r="E338" s="194" t="s">
        <v>877</v>
      </c>
      <c r="F338" s="195" t="s">
        <v>878</v>
      </c>
      <c r="G338" s="196" t="s">
        <v>400</v>
      </c>
      <c r="H338" s="197">
        <v>18</v>
      </c>
      <c r="I338" s="198"/>
      <c r="J338" s="199">
        <f>ROUND(I338*H338,2)</f>
        <v>0</v>
      </c>
      <c r="K338" s="195" t="s">
        <v>160</v>
      </c>
      <c r="L338" s="61"/>
      <c r="M338" s="200" t="s">
        <v>21</v>
      </c>
      <c r="N338" s="201" t="s">
        <v>42</v>
      </c>
      <c r="O338" s="42"/>
      <c r="P338" s="202">
        <f>O338*H338</f>
        <v>0</v>
      </c>
      <c r="Q338" s="202">
        <v>0</v>
      </c>
      <c r="R338" s="202">
        <f>Q338*H338</f>
        <v>0</v>
      </c>
      <c r="S338" s="202">
        <v>0</v>
      </c>
      <c r="T338" s="203">
        <f>S338*H338</f>
        <v>0</v>
      </c>
      <c r="AR338" s="24" t="s">
        <v>133</v>
      </c>
      <c r="AT338" s="24" t="s">
        <v>129</v>
      </c>
      <c r="AU338" s="24" t="s">
        <v>134</v>
      </c>
      <c r="AY338" s="24" t="s">
        <v>126</v>
      </c>
      <c r="BE338" s="204">
        <f>IF(N338="základní",J338,0)</f>
        <v>0</v>
      </c>
      <c r="BF338" s="204">
        <f>IF(N338="snížená",J338,0)</f>
        <v>0</v>
      </c>
      <c r="BG338" s="204">
        <f>IF(N338="zákl. přenesená",J338,0)</f>
        <v>0</v>
      </c>
      <c r="BH338" s="204">
        <f>IF(N338="sníž. přenesená",J338,0)</f>
        <v>0</v>
      </c>
      <c r="BI338" s="204">
        <f>IF(N338="nulová",J338,0)</f>
        <v>0</v>
      </c>
      <c r="BJ338" s="24" t="s">
        <v>134</v>
      </c>
      <c r="BK338" s="204">
        <f>ROUND(I338*H338,2)</f>
        <v>0</v>
      </c>
      <c r="BL338" s="24" t="s">
        <v>133</v>
      </c>
      <c r="BM338" s="24" t="s">
        <v>759</v>
      </c>
    </row>
    <row r="339" spans="2:65" s="1" customFormat="1" ht="27">
      <c r="B339" s="41"/>
      <c r="C339" s="63"/>
      <c r="D339" s="205" t="s">
        <v>135</v>
      </c>
      <c r="E339" s="63"/>
      <c r="F339" s="206" t="s">
        <v>880</v>
      </c>
      <c r="G339" s="63"/>
      <c r="H339" s="63"/>
      <c r="I339" s="163"/>
      <c r="J339" s="63"/>
      <c r="K339" s="63"/>
      <c r="L339" s="61"/>
      <c r="M339" s="207"/>
      <c r="N339" s="42"/>
      <c r="O339" s="42"/>
      <c r="P339" s="42"/>
      <c r="Q339" s="42"/>
      <c r="R339" s="42"/>
      <c r="S339" s="42"/>
      <c r="T339" s="78"/>
      <c r="AT339" s="24" t="s">
        <v>135</v>
      </c>
      <c r="AU339" s="24" t="s">
        <v>134</v>
      </c>
    </row>
    <row r="340" spans="2:65" s="1" customFormat="1" ht="22.5" customHeight="1">
      <c r="B340" s="41"/>
      <c r="C340" s="193" t="s">
        <v>520</v>
      </c>
      <c r="D340" s="193" t="s">
        <v>129</v>
      </c>
      <c r="E340" s="194" t="s">
        <v>888</v>
      </c>
      <c r="F340" s="195" t="s">
        <v>889</v>
      </c>
      <c r="G340" s="196" t="s">
        <v>380</v>
      </c>
      <c r="H340" s="197">
        <v>0.35099999999999998</v>
      </c>
      <c r="I340" s="198"/>
      <c r="J340" s="199">
        <f>ROUND(I340*H340,2)</f>
        <v>0</v>
      </c>
      <c r="K340" s="195" t="s">
        <v>160</v>
      </c>
      <c r="L340" s="61"/>
      <c r="M340" s="200" t="s">
        <v>21</v>
      </c>
      <c r="N340" s="201" t="s">
        <v>42</v>
      </c>
      <c r="O340" s="42"/>
      <c r="P340" s="202">
        <f>O340*H340</f>
        <v>0</v>
      </c>
      <c r="Q340" s="202">
        <v>0</v>
      </c>
      <c r="R340" s="202">
        <f>Q340*H340</f>
        <v>0</v>
      </c>
      <c r="S340" s="202">
        <v>0</v>
      </c>
      <c r="T340" s="203">
        <f>S340*H340</f>
        <v>0</v>
      </c>
      <c r="AR340" s="24" t="s">
        <v>133</v>
      </c>
      <c r="AT340" s="24" t="s">
        <v>129</v>
      </c>
      <c r="AU340" s="24" t="s">
        <v>134</v>
      </c>
      <c r="AY340" s="24" t="s">
        <v>126</v>
      </c>
      <c r="BE340" s="204">
        <f>IF(N340="základní",J340,0)</f>
        <v>0</v>
      </c>
      <c r="BF340" s="204">
        <f>IF(N340="snížená",J340,0)</f>
        <v>0</v>
      </c>
      <c r="BG340" s="204">
        <f>IF(N340="zákl. přenesená",J340,0)</f>
        <v>0</v>
      </c>
      <c r="BH340" s="204">
        <f>IF(N340="sníž. přenesená",J340,0)</f>
        <v>0</v>
      </c>
      <c r="BI340" s="204">
        <f>IF(N340="nulová",J340,0)</f>
        <v>0</v>
      </c>
      <c r="BJ340" s="24" t="s">
        <v>134</v>
      </c>
      <c r="BK340" s="204">
        <f>ROUND(I340*H340,2)</f>
        <v>0</v>
      </c>
      <c r="BL340" s="24" t="s">
        <v>133</v>
      </c>
      <c r="BM340" s="24" t="s">
        <v>764</v>
      </c>
    </row>
    <row r="341" spans="2:65" s="1" customFormat="1" ht="54">
      <c r="B341" s="41"/>
      <c r="C341" s="63"/>
      <c r="D341" s="205" t="s">
        <v>135</v>
      </c>
      <c r="E341" s="63"/>
      <c r="F341" s="206" t="s">
        <v>891</v>
      </c>
      <c r="G341" s="63"/>
      <c r="H341" s="63"/>
      <c r="I341" s="163"/>
      <c r="J341" s="63"/>
      <c r="K341" s="63"/>
      <c r="L341" s="61"/>
      <c r="M341" s="207"/>
      <c r="N341" s="42"/>
      <c r="O341" s="42"/>
      <c r="P341" s="42"/>
      <c r="Q341" s="42"/>
      <c r="R341" s="42"/>
      <c r="S341" s="42"/>
      <c r="T341" s="78"/>
      <c r="AT341" s="24" t="s">
        <v>135</v>
      </c>
      <c r="AU341" s="24" t="s">
        <v>134</v>
      </c>
    </row>
    <row r="342" spans="2:65" s="1" customFormat="1" ht="22.5" customHeight="1">
      <c r="B342" s="41"/>
      <c r="C342" s="193" t="s">
        <v>767</v>
      </c>
      <c r="D342" s="193" t="s">
        <v>129</v>
      </c>
      <c r="E342" s="194" t="s">
        <v>8655</v>
      </c>
      <c r="F342" s="195" t="s">
        <v>8656</v>
      </c>
      <c r="G342" s="196" t="s">
        <v>489</v>
      </c>
      <c r="H342" s="197">
        <v>1</v>
      </c>
      <c r="I342" s="198"/>
      <c r="J342" s="199">
        <f>ROUND(I342*H342,2)</f>
        <v>0</v>
      </c>
      <c r="K342" s="195" t="s">
        <v>21</v>
      </c>
      <c r="L342" s="61"/>
      <c r="M342" s="200" t="s">
        <v>21</v>
      </c>
      <c r="N342" s="201" t="s">
        <v>42</v>
      </c>
      <c r="O342" s="42"/>
      <c r="P342" s="202">
        <f>O342*H342</f>
        <v>0</v>
      </c>
      <c r="Q342" s="202">
        <v>0</v>
      </c>
      <c r="R342" s="202">
        <f>Q342*H342</f>
        <v>0</v>
      </c>
      <c r="S342" s="202">
        <v>0</v>
      </c>
      <c r="T342" s="203">
        <f>S342*H342</f>
        <v>0</v>
      </c>
      <c r="AR342" s="24" t="s">
        <v>133</v>
      </c>
      <c r="AT342" s="24" t="s">
        <v>129</v>
      </c>
      <c r="AU342" s="24" t="s">
        <v>134</v>
      </c>
      <c r="AY342" s="24" t="s">
        <v>126</v>
      </c>
      <c r="BE342" s="204">
        <f>IF(N342="základní",J342,0)</f>
        <v>0</v>
      </c>
      <c r="BF342" s="204">
        <f>IF(N342="snížená",J342,0)</f>
        <v>0</v>
      </c>
      <c r="BG342" s="204">
        <f>IF(N342="zákl. přenesená",J342,0)</f>
        <v>0</v>
      </c>
      <c r="BH342" s="204">
        <f>IF(N342="sníž. přenesená",J342,0)</f>
        <v>0</v>
      </c>
      <c r="BI342" s="204">
        <f>IF(N342="nulová",J342,0)</f>
        <v>0</v>
      </c>
      <c r="BJ342" s="24" t="s">
        <v>134</v>
      </c>
      <c r="BK342" s="204">
        <f>ROUND(I342*H342,2)</f>
        <v>0</v>
      </c>
      <c r="BL342" s="24" t="s">
        <v>133</v>
      </c>
      <c r="BM342" s="24" t="s">
        <v>770</v>
      </c>
    </row>
    <row r="343" spans="2:65" s="1" customFormat="1" ht="13.5">
      <c r="B343" s="41"/>
      <c r="C343" s="63"/>
      <c r="D343" s="205" t="s">
        <v>135</v>
      </c>
      <c r="E343" s="63"/>
      <c r="F343" s="206" t="s">
        <v>8656</v>
      </c>
      <c r="G343" s="63"/>
      <c r="H343" s="63"/>
      <c r="I343" s="163"/>
      <c r="J343" s="63"/>
      <c r="K343" s="63"/>
      <c r="L343" s="61"/>
      <c r="M343" s="207"/>
      <c r="N343" s="42"/>
      <c r="O343" s="42"/>
      <c r="P343" s="42"/>
      <c r="Q343" s="42"/>
      <c r="R343" s="42"/>
      <c r="S343" s="42"/>
      <c r="T343" s="78"/>
      <c r="AT343" s="24" t="s">
        <v>135</v>
      </c>
      <c r="AU343" s="24" t="s">
        <v>134</v>
      </c>
    </row>
    <row r="344" spans="2:65" s="1" customFormat="1" ht="22.5" customHeight="1">
      <c r="B344" s="41"/>
      <c r="C344" s="251" t="s">
        <v>525</v>
      </c>
      <c r="D344" s="251" t="s">
        <v>391</v>
      </c>
      <c r="E344" s="252" t="s">
        <v>8657</v>
      </c>
      <c r="F344" s="253" t="s">
        <v>8658</v>
      </c>
      <c r="G344" s="254" t="s">
        <v>489</v>
      </c>
      <c r="H344" s="255">
        <v>1</v>
      </c>
      <c r="I344" s="256"/>
      <c r="J344" s="257">
        <f>ROUND(I344*H344,2)</f>
        <v>0</v>
      </c>
      <c r="K344" s="253" t="s">
        <v>160</v>
      </c>
      <c r="L344" s="258"/>
      <c r="M344" s="259" t="s">
        <v>21</v>
      </c>
      <c r="N344" s="260" t="s">
        <v>42</v>
      </c>
      <c r="O344" s="42"/>
      <c r="P344" s="202">
        <f>O344*H344</f>
        <v>0</v>
      </c>
      <c r="Q344" s="202">
        <v>0</v>
      </c>
      <c r="R344" s="202">
        <f>Q344*H344</f>
        <v>0</v>
      </c>
      <c r="S344" s="202">
        <v>0</v>
      </c>
      <c r="T344" s="203">
        <f>S344*H344</f>
        <v>0</v>
      </c>
      <c r="AR344" s="24" t="s">
        <v>144</v>
      </c>
      <c r="AT344" s="24" t="s">
        <v>391</v>
      </c>
      <c r="AU344" s="24" t="s">
        <v>134</v>
      </c>
      <c r="AY344" s="24" t="s">
        <v>126</v>
      </c>
      <c r="BE344" s="204">
        <f>IF(N344="základní",J344,0)</f>
        <v>0</v>
      </c>
      <c r="BF344" s="204">
        <f>IF(N344="snížená",J344,0)</f>
        <v>0</v>
      </c>
      <c r="BG344" s="204">
        <f>IF(N344="zákl. přenesená",J344,0)</f>
        <v>0</v>
      </c>
      <c r="BH344" s="204">
        <f>IF(N344="sníž. přenesená",J344,0)</f>
        <v>0</v>
      </c>
      <c r="BI344" s="204">
        <f>IF(N344="nulová",J344,0)</f>
        <v>0</v>
      </c>
      <c r="BJ344" s="24" t="s">
        <v>134</v>
      </c>
      <c r="BK344" s="204">
        <f>ROUND(I344*H344,2)</f>
        <v>0</v>
      </c>
      <c r="BL344" s="24" t="s">
        <v>133</v>
      </c>
      <c r="BM344" s="24" t="s">
        <v>779</v>
      </c>
    </row>
    <row r="345" spans="2:65" s="1" customFormat="1" ht="40.5">
      <c r="B345" s="41"/>
      <c r="C345" s="63"/>
      <c r="D345" s="205" t="s">
        <v>135</v>
      </c>
      <c r="E345" s="63"/>
      <c r="F345" s="206" t="s">
        <v>8659</v>
      </c>
      <c r="G345" s="63"/>
      <c r="H345" s="63"/>
      <c r="I345" s="163"/>
      <c r="J345" s="63"/>
      <c r="K345" s="63"/>
      <c r="L345" s="61"/>
      <c r="M345" s="207"/>
      <c r="N345" s="42"/>
      <c r="O345" s="42"/>
      <c r="P345" s="42"/>
      <c r="Q345" s="42"/>
      <c r="R345" s="42"/>
      <c r="S345" s="42"/>
      <c r="T345" s="78"/>
      <c r="AT345" s="24" t="s">
        <v>135</v>
      </c>
      <c r="AU345" s="24" t="s">
        <v>134</v>
      </c>
    </row>
    <row r="346" spans="2:65" s="1" customFormat="1" ht="22.5" customHeight="1">
      <c r="B346" s="41"/>
      <c r="C346" s="193" t="s">
        <v>781</v>
      </c>
      <c r="D346" s="193" t="s">
        <v>129</v>
      </c>
      <c r="E346" s="194" t="s">
        <v>8660</v>
      </c>
      <c r="F346" s="195" t="s">
        <v>8661</v>
      </c>
      <c r="G346" s="196" t="s">
        <v>489</v>
      </c>
      <c r="H346" s="197">
        <v>1</v>
      </c>
      <c r="I346" s="198"/>
      <c r="J346" s="199">
        <f>ROUND(I346*H346,2)</f>
        <v>0</v>
      </c>
      <c r="K346" s="195" t="s">
        <v>160</v>
      </c>
      <c r="L346" s="61"/>
      <c r="M346" s="200" t="s">
        <v>21</v>
      </c>
      <c r="N346" s="201" t="s">
        <v>42</v>
      </c>
      <c r="O346" s="42"/>
      <c r="P346" s="202">
        <f>O346*H346</f>
        <v>0</v>
      </c>
      <c r="Q346" s="202">
        <v>0</v>
      </c>
      <c r="R346" s="202">
        <f>Q346*H346</f>
        <v>0</v>
      </c>
      <c r="S346" s="202">
        <v>0</v>
      </c>
      <c r="T346" s="203">
        <f>S346*H346</f>
        <v>0</v>
      </c>
      <c r="AR346" s="24" t="s">
        <v>133</v>
      </c>
      <c r="AT346" s="24" t="s">
        <v>129</v>
      </c>
      <c r="AU346" s="24" t="s">
        <v>134</v>
      </c>
      <c r="AY346" s="24" t="s">
        <v>126</v>
      </c>
      <c r="BE346" s="204">
        <f>IF(N346="základní",J346,0)</f>
        <v>0</v>
      </c>
      <c r="BF346" s="204">
        <f>IF(N346="snížená",J346,0)</f>
        <v>0</v>
      </c>
      <c r="BG346" s="204">
        <f>IF(N346="zákl. přenesená",J346,0)</f>
        <v>0</v>
      </c>
      <c r="BH346" s="204">
        <f>IF(N346="sníž. přenesená",J346,0)</f>
        <v>0</v>
      </c>
      <c r="BI346" s="204">
        <f>IF(N346="nulová",J346,0)</f>
        <v>0</v>
      </c>
      <c r="BJ346" s="24" t="s">
        <v>134</v>
      </c>
      <c r="BK346" s="204">
        <f>ROUND(I346*H346,2)</f>
        <v>0</v>
      </c>
      <c r="BL346" s="24" t="s">
        <v>133</v>
      </c>
      <c r="BM346" s="24" t="s">
        <v>784</v>
      </c>
    </row>
    <row r="347" spans="2:65" s="1" customFormat="1" ht="13.5">
      <c r="B347" s="41"/>
      <c r="C347" s="63"/>
      <c r="D347" s="208" t="s">
        <v>135</v>
      </c>
      <c r="E347" s="63"/>
      <c r="F347" s="209" t="s">
        <v>8662</v>
      </c>
      <c r="G347" s="63"/>
      <c r="H347" s="63"/>
      <c r="I347" s="163"/>
      <c r="J347" s="63"/>
      <c r="K347" s="63"/>
      <c r="L347" s="61"/>
      <c r="M347" s="207"/>
      <c r="N347" s="42"/>
      <c r="O347" s="42"/>
      <c r="P347" s="42"/>
      <c r="Q347" s="42"/>
      <c r="R347" s="42"/>
      <c r="S347" s="42"/>
      <c r="T347" s="78"/>
      <c r="AT347" s="24" t="s">
        <v>135</v>
      </c>
      <c r="AU347" s="24" t="s">
        <v>134</v>
      </c>
    </row>
    <row r="348" spans="2:65" s="1" customFormat="1" ht="40.5">
      <c r="B348" s="41"/>
      <c r="C348" s="63"/>
      <c r="D348" s="205" t="s">
        <v>299</v>
      </c>
      <c r="E348" s="63"/>
      <c r="F348" s="235" t="s">
        <v>8663</v>
      </c>
      <c r="G348" s="63"/>
      <c r="H348" s="63"/>
      <c r="I348" s="163"/>
      <c r="J348" s="63"/>
      <c r="K348" s="63"/>
      <c r="L348" s="61"/>
      <c r="M348" s="207"/>
      <c r="N348" s="42"/>
      <c r="O348" s="42"/>
      <c r="P348" s="42"/>
      <c r="Q348" s="42"/>
      <c r="R348" s="42"/>
      <c r="S348" s="42"/>
      <c r="T348" s="78"/>
      <c r="AT348" s="24" t="s">
        <v>299</v>
      </c>
      <c r="AU348" s="24" t="s">
        <v>134</v>
      </c>
    </row>
    <row r="349" spans="2:65" s="1" customFormat="1" ht="22.5" customHeight="1">
      <c r="B349" s="41"/>
      <c r="C349" s="251" t="s">
        <v>532</v>
      </c>
      <c r="D349" s="251" t="s">
        <v>391</v>
      </c>
      <c r="E349" s="252" t="s">
        <v>8664</v>
      </c>
      <c r="F349" s="253" t="s">
        <v>8665</v>
      </c>
      <c r="G349" s="254" t="s">
        <v>489</v>
      </c>
      <c r="H349" s="255">
        <v>1</v>
      </c>
      <c r="I349" s="256"/>
      <c r="J349" s="257">
        <f>ROUND(I349*H349,2)</f>
        <v>0</v>
      </c>
      <c r="K349" s="253" t="s">
        <v>160</v>
      </c>
      <c r="L349" s="258"/>
      <c r="M349" s="259" t="s">
        <v>21</v>
      </c>
      <c r="N349" s="260" t="s">
        <v>42</v>
      </c>
      <c r="O349" s="42"/>
      <c r="P349" s="202">
        <f>O349*H349</f>
        <v>0</v>
      </c>
      <c r="Q349" s="202">
        <v>0</v>
      </c>
      <c r="R349" s="202">
        <f>Q349*H349</f>
        <v>0</v>
      </c>
      <c r="S349" s="202">
        <v>0</v>
      </c>
      <c r="T349" s="203">
        <f>S349*H349</f>
        <v>0</v>
      </c>
      <c r="AR349" s="24" t="s">
        <v>144</v>
      </c>
      <c r="AT349" s="24" t="s">
        <v>391</v>
      </c>
      <c r="AU349" s="24" t="s">
        <v>134</v>
      </c>
      <c r="AY349" s="24" t="s">
        <v>126</v>
      </c>
      <c r="BE349" s="204">
        <f>IF(N349="základní",J349,0)</f>
        <v>0</v>
      </c>
      <c r="BF349" s="204">
        <f>IF(N349="snížená",J349,0)</f>
        <v>0</v>
      </c>
      <c r="BG349" s="204">
        <f>IF(N349="zákl. přenesená",J349,0)</f>
        <v>0</v>
      </c>
      <c r="BH349" s="204">
        <f>IF(N349="sníž. přenesená",J349,0)</f>
        <v>0</v>
      </c>
      <c r="BI349" s="204">
        <f>IF(N349="nulová",J349,0)</f>
        <v>0</v>
      </c>
      <c r="BJ349" s="24" t="s">
        <v>134</v>
      </c>
      <c r="BK349" s="204">
        <f>ROUND(I349*H349,2)</f>
        <v>0</v>
      </c>
      <c r="BL349" s="24" t="s">
        <v>133</v>
      </c>
      <c r="BM349" s="24" t="s">
        <v>788</v>
      </c>
    </row>
    <row r="350" spans="2:65" s="1" customFormat="1" ht="27">
      <c r="B350" s="41"/>
      <c r="C350" s="63"/>
      <c r="D350" s="205" t="s">
        <v>135</v>
      </c>
      <c r="E350" s="63"/>
      <c r="F350" s="206" t="s">
        <v>8666</v>
      </c>
      <c r="G350" s="63"/>
      <c r="H350" s="63"/>
      <c r="I350" s="163"/>
      <c r="J350" s="63"/>
      <c r="K350" s="63"/>
      <c r="L350" s="61"/>
      <c r="M350" s="207"/>
      <c r="N350" s="42"/>
      <c r="O350" s="42"/>
      <c r="P350" s="42"/>
      <c r="Q350" s="42"/>
      <c r="R350" s="42"/>
      <c r="S350" s="42"/>
      <c r="T350" s="78"/>
      <c r="AT350" s="24" t="s">
        <v>135</v>
      </c>
      <c r="AU350" s="24" t="s">
        <v>134</v>
      </c>
    </row>
    <row r="351" spans="2:65" s="1" customFormat="1" ht="22.5" customHeight="1">
      <c r="B351" s="41"/>
      <c r="C351" s="193" t="s">
        <v>791</v>
      </c>
      <c r="D351" s="193" t="s">
        <v>129</v>
      </c>
      <c r="E351" s="194" t="s">
        <v>8667</v>
      </c>
      <c r="F351" s="195" t="s">
        <v>8668</v>
      </c>
      <c r="G351" s="196" t="s">
        <v>400</v>
      </c>
      <c r="H351" s="197">
        <v>35</v>
      </c>
      <c r="I351" s="198"/>
      <c r="J351" s="199">
        <f>ROUND(I351*H351,2)</f>
        <v>0</v>
      </c>
      <c r="K351" s="195" t="s">
        <v>160</v>
      </c>
      <c r="L351" s="61"/>
      <c r="M351" s="200" t="s">
        <v>21</v>
      </c>
      <c r="N351" s="201" t="s">
        <v>42</v>
      </c>
      <c r="O351" s="42"/>
      <c r="P351" s="202">
        <f>O351*H351</f>
        <v>0</v>
      </c>
      <c r="Q351" s="202">
        <v>0</v>
      </c>
      <c r="R351" s="202">
        <f>Q351*H351</f>
        <v>0</v>
      </c>
      <c r="S351" s="202">
        <v>0</v>
      </c>
      <c r="T351" s="203">
        <f>S351*H351</f>
        <v>0</v>
      </c>
      <c r="AR351" s="24" t="s">
        <v>133</v>
      </c>
      <c r="AT351" s="24" t="s">
        <v>129</v>
      </c>
      <c r="AU351" s="24" t="s">
        <v>134</v>
      </c>
      <c r="AY351" s="24" t="s">
        <v>126</v>
      </c>
      <c r="BE351" s="204">
        <f>IF(N351="základní",J351,0)</f>
        <v>0</v>
      </c>
      <c r="BF351" s="204">
        <f>IF(N351="snížená",J351,0)</f>
        <v>0</v>
      </c>
      <c r="BG351" s="204">
        <f>IF(N351="zákl. přenesená",J351,0)</f>
        <v>0</v>
      </c>
      <c r="BH351" s="204">
        <f>IF(N351="sníž. přenesená",J351,0)</f>
        <v>0</v>
      </c>
      <c r="BI351" s="204">
        <f>IF(N351="nulová",J351,0)</f>
        <v>0</v>
      </c>
      <c r="BJ351" s="24" t="s">
        <v>134</v>
      </c>
      <c r="BK351" s="204">
        <f>ROUND(I351*H351,2)</f>
        <v>0</v>
      </c>
      <c r="BL351" s="24" t="s">
        <v>133</v>
      </c>
      <c r="BM351" s="24" t="s">
        <v>794</v>
      </c>
    </row>
    <row r="352" spans="2:65" s="1" customFormat="1" ht="27">
      <c r="B352" s="41"/>
      <c r="C352" s="63"/>
      <c r="D352" s="208" t="s">
        <v>135</v>
      </c>
      <c r="E352" s="63"/>
      <c r="F352" s="209" t="s">
        <v>8669</v>
      </c>
      <c r="G352" s="63"/>
      <c r="H352" s="63"/>
      <c r="I352" s="163"/>
      <c r="J352" s="63"/>
      <c r="K352" s="63"/>
      <c r="L352" s="61"/>
      <c r="M352" s="207"/>
      <c r="N352" s="42"/>
      <c r="O352" s="42"/>
      <c r="P352" s="42"/>
      <c r="Q352" s="42"/>
      <c r="R352" s="42"/>
      <c r="S352" s="42"/>
      <c r="T352" s="78"/>
      <c r="AT352" s="24" t="s">
        <v>135</v>
      </c>
      <c r="AU352" s="24" t="s">
        <v>134</v>
      </c>
    </row>
    <row r="353" spans="2:65" s="1" customFormat="1" ht="54">
      <c r="B353" s="41"/>
      <c r="C353" s="63"/>
      <c r="D353" s="205" t="s">
        <v>299</v>
      </c>
      <c r="E353" s="63"/>
      <c r="F353" s="235" t="s">
        <v>8670</v>
      </c>
      <c r="G353" s="63"/>
      <c r="H353" s="63"/>
      <c r="I353" s="163"/>
      <c r="J353" s="63"/>
      <c r="K353" s="63"/>
      <c r="L353" s="61"/>
      <c r="M353" s="207"/>
      <c r="N353" s="42"/>
      <c r="O353" s="42"/>
      <c r="P353" s="42"/>
      <c r="Q353" s="42"/>
      <c r="R353" s="42"/>
      <c r="S353" s="42"/>
      <c r="T353" s="78"/>
      <c r="AT353" s="24" t="s">
        <v>299</v>
      </c>
      <c r="AU353" s="24" t="s">
        <v>134</v>
      </c>
    </row>
    <row r="354" spans="2:65" s="1" customFormat="1" ht="22.5" customHeight="1">
      <c r="B354" s="41"/>
      <c r="C354" s="251" t="s">
        <v>543</v>
      </c>
      <c r="D354" s="251" t="s">
        <v>391</v>
      </c>
      <c r="E354" s="252" t="s">
        <v>8671</v>
      </c>
      <c r="F354" s="253" t="s">
        <v>8672</v>
      </c>
      <c r="G354" s="254" t="s">
        <v>400</v>
      </c>
      <c r="H354" s="255">
        <v>40.25</v>
      </c>
      <c r="I354" s="256"/>
      <c r="J354" s="257">
        <f>ROUND(I354*H354,2)</f>
        <v>0</v>
      </c>
      <c r="K354" s="253" t="s">
        <v>160</v>
      </c>
      <c r="L354" s="258"/>
      <c r="M354" s="259" t="s">
        <v>21</v>
      </c>
      <c r="N354" s="260" t="s">
        <v>42</v>
      </c>
      <c r="O354" s="42"/>
      <c r="P354" s="202">
        <f>O354*H354</f>
        <v>0</v>
      </c>
      <c r="Q354" s="202">
        <v>0</v>
      </c>
      <c r="R354" s="202">
        <f>Q354*H354</f>
        <v>0</v>
      </c>
      <c r="S354" s="202">
        <v>0</v>
      </c>
      <c r="T354" s="203">
        <f>S354*H354</f>
        <v>0</v>
      </c>
      <c r="AR354" s="24" t="s">
        <v>144</v>
      </c>
      <c r="AT354" s="24" t="s">
        <v>391</v>
      </c>
      <c r="AU354" s="24" t="s">
        <v>134</v>
      </c>
      <c r="AY354" s="24" t="s">
        <v>126</v>
      </c>
      <c r="BE354" s="204">
        <f>IF(N354="základní",J354,0)</f>
        <v>0</v>
      </c>
      <c r="BF354" s="204">
        <f>IF(N354="snížená",J354,0)</f>
        <v>0</v>
      </c>
      <c r="BG354" s="204">
        <f>IF(N354="zákl. přenesená",J354,0)</f>
        <v>0</v>
      </c>
      <c r="BH354" s="204">
        <f>IF(N354="sníž. přenesená",J354,0)</f>
        <v>0</v>
      </c>
      <c r="BI354" s="204">
        <f>IF(N354="nulová",J354,0)</f>
        <v>0</v>
      </c>
      <c r="BJ354" s="24" t="s">
        <v>134</v>
      </c>
      <c r="BK354" s="204">
        <f>ROUND(I354*H354,2)</f>
        <v>0</v>
      </c>
      <c r="BL354" s="24" t="s">
        <v>133</v>
      </c>
      <c r="BM354" s="24" t="s">
        <v>800</v>
      </c>
    </row>
    <row r="355" spans="2:65" s="1" customFormat="1" ht="27">
      <c r="B355" s="41"/>
      <c r="C355" s="63"/>
      <c r="D355" s="208" t="s">
        <v>135</v>
      </c>
      <c r="E355" s="63"/>
      <c r="F355" s="209" t="s">
        <v>8673</v>
      </c>
      <c r="G355" s="63"/>
      <c r="H355" s="63"/>
      <c r="I355" s="163"/>
      <c r="J355" s="63"/>
      <c r="K355" s="63"/>
      <c r="L355" s="61"/>
      <c r="M355" s="207"/>
      <c r="N355" s="42"/>
      <c r="O355" s="42"/>
      <c r="P355" s="42"/>
      <c r="Q355" s="42"/>
      <c r="R355" s="42"/>
      <c r="S355" s="42"/>
      <c r="T355" s="78"/>
      <c r="AT355" s="24" t="s">
        <v>135</v>
      </c>
      <c r="AU355" s="24" t="s">
        <v>134</v>
      </c>
    </row>
    <row r="356" spans="2:65" s="11" customFormat="1" ht="13.5">
      <c r="B356" s="210"/>
      <c r="C356" s="211"/>
      <c r="D356" s="208" t="s">
        <v>171</v>
      </c>
      <c r="E356" s="212" t="s">
        <v>21</v>
      </c>
      <c r="F356" s="213" t="s">
        <v>8674</v>
      </c>
      <c r="G356" s="211"/>
      <c r="H356" s="214">
        <v>40.25</v>
      </c>
      <c r="I356" s="215"/>
      <c r="J356" s="211"/>
      <c r="K356" s="211"/>
      <c r="L356" s="216"/>
      <c r="M356" s="217"/>
      <c r="N356" s="218"/>
      <c r="O356" s="218"/>
      <c r="P356" s="218"/>
      <c r="Q356" s="218"/>
      <c r="R356" s="218"/>
      <c r="S356" s="218"/>
      <c r="T356" s="219"/>
      <c r="AT356" s="220" t="s">
        <v>171</v>
      </c>
      <c r="AU356" s="220" t="s">
        <v>134</v>
      </c>
      <c r="AV356" s="11" t="s">
        <v>134</v>
      </c>
      <c r="AW356" s="11" t="s">
        <v>33</v>
      </c>
      <c r="AX356" s="11" t="s">
        <v>70</v>
      </c>
      <c r="AY356" s="220" t="s">
        <v>126</v>
      </c>
    </row>
    <row r="357" spans="2:65" s="12" customFormat="1" ht="13.5">
      <c r="B357" s="221"/>
      <c r="C357" s="222"/>
      <c r="D357" s="205" t="s">
        <v>171</v>
      </c>
      <c r="E357" s="248" t="s">
        <v>21</v>
      </c>
      <c r="F357" s="249" t="s">
        <v>174</v>
      </c>
      <c r="G357" s="222"/>
      <c r="H357" s="250">
        <v>40.25</v>
      </c>
      <c r="I357" s="226"/>
      <c r="J357" s="222"/>
      <c r="K357" s="222"/>
      <c r="L357" s="227"/>
      <c r="M357" s="228"/>
      <c r="N357" s="229"/>
      <c r="O357" s="229"/>
      <c r="P357" s="229"/>
      <c r="Q357" s="229"/>
      <c r="R357" s="229"/>
      <c r="S357" s="229"/>
      <c r="T357" s="230"/>
      <c r="AT357" s="231" t="s">
        <v>171</v>
      </c>
      <c r="AU357" s="231" t="s">
        <v>134</v>
      </c>
      <c r="AV357" s="12" t="s">
        <v>133</v>
      </c>
      <c r="AW357" s="12" t="s">
        <v>33</v>
      </c>
      <c r="AX357" s="12" t="s">
        <v>78</v>
      </c>
      <c r="AY357" s="231" t="s">
        <v>126</v>
      </c>
    </row>
    <row r="358" spans="2:65" s="1" customFormat="1" ht="22.5" customHeight="1">
      <c r="B358" s="41"/>
      <c r="C358" s="193" t="s">
        <v>807</v>
      </c>
      <c r="D358" s="193" t="s">
        <v>129</v>
      </c>
      <c r="E358" s="194" t="s">
        <v>8675</v>
      </c>
      <c r="F358" s="195" t="s">
        <v>8676</v>
      </c>
      <c r="G358" s="196" t="s">
        <v>400</v>
      </c>
      <c r="H358" s="197">
        <v>21</v>
      </c>
      <c r="I358" s="198"/>
      <c r="J358" s="199">
        <f>ROUND(I358*H358,2)</f>
        <v>0</v>
      </c>
      <c r="K358" s="195" t="s">
        <v>160</v>
      </c>
      <c r="L358" s="61"/>
      <c r="M358" s="200" t="s">
        <v>21</v>
      </c>
      <c r="N358" s="201" t="s">
        <v>42</v>
      </c>
      <c r="O358" s="42"/>
      <c r="P358" s="202">
        <f>O358*H358</f>
        <v>0</v>
      </c>
      <c r="Q358" s="202">
        <v>0</v>
      </c>
      <c r="R358" s="202">
        <f>Q358*H358</f>
        <v>0</v>
      </c>
      <c r="S358" s="202">
        <v>0</v>
      </c>
      <c r="T358" s="203">
        <f>S358*H358</f>
        <v>0</v>
      </c>
      <c r="AR358" s="24" t="s">
        <v>133</v>
      </c>
      <c r="AT358" s="24" t="s">
        <v>129</v>
      </c>
      <c r="AU358" s="24" t="s">
        <v>134</v>
      </c>
      <c r="AY358" s="24" t="s">
        <v>126</v>
      </c>
      <c r="BE358" s="204">
        <f>IF(N358="základní",J358,0)</f>
        <v>0</v>
      </c>
      <c r="BF358" s="204">
        <f>IF(N358="snížená",J358,0)</f>
        <v>0</v>
      </c>
      <c r="BG358" s="204">
        <f>IF(N358="zákl. přenesená",J358,0)</f>
        <v>0</v>
      </c>
      <c r="BH358" s="204">
        <f>IF(N358="sníž. přenesená",J358,0)</f>
        <v>0</v>
      </c>
      <c r="BI358" s="204">
        <f>IF(N358="nulová",J358,0)</f>
        <v>0</v>
      </c>
      <c r="BJ358" s="24" t="s">
        <v>134</v>
      </c>
      <c r="BK358" s="204">
        <f>ROUND(I358*H358,2)</f>
        <v>0</v>
      </c>
      <c r="BL358" s="24" t="s">
        <v>133</v>
      </c>
      <c r="BM358" s="24" t="s">
        <v>810</v>
      </c>
    </row>
    <row r="359" spans="2:65" s="1" customFormat="1" ht="27">
      <c r="B359" s="41"/>
      <c r="C359" s="63"/>
      <c r="D359" s="208" t="s">
        <v>135</v>
      </c>
      <c r="E359" s="63"/>
      <c r="F359" s="209" t="s">
        <v>8677</v>
      </c>
      <c r="G359" s="63"/>
      <c r="H359" s="63"/>
      <c r="I359" s="163"/>
      <c r="J359" s="63"/>
      <c r="K359" s="63"/>
      <c r="L359" s="61"/>
      <c r="M359" s="207"/>
      <c r="N359" s="42"/>
      <c r="O359" s="42"/>
      <c r="P359" s="42"/>
      <c r="Q359" s="42"/>
      <c r="R359" s="42"/>
      <c r="S359" s="42"/>
      <c r="T359" s="78"/>
      <c r="AT359" s="24" t="s">
        <v>135</v>
      </c>
      <c r="AU359" s="24" t="s">
        <v>134</v>
      </c>
    </row>
    <row r="360" spans="2:65" s="1" customFormat="1" ht="54">
      <c r="B360" s="41"/>
      <c r="C360" s="63"/>
      <c r="D360" s="205" t="s">
        <v>299</v>
      </c>
      <c r="E360" s="63"/>
      <c r="F360" s="235" t="s">
        <v>8670</v>
      </c>
      <c r="G360" s="63"/>
      <c r="H360" s="63"/>
      <c r="I360" s="163"/>
      <c r="J360" s="63"/>
      <c r="K360" s="63"/>
      <c r="L360" s="61"/>
      <c r="M360" s="207"/>
      <c r="N360" s="42"/>
      <c r="O360" s="42"/>
      <c r="P360" s="42"/>
      <c r="Q360" s="42"/>
      <c r="R360" s="42"/>
      <c r="S360" s="42"/>
      <c r="T360" s="78"/>
      <c r="AT360" s="24" t="s">
        <v>299</v>
      </c>
      <c r="AU360" s="24" t="s">
        <v>134</v>
      </c>
    </row>
    <row r="361" spans="2:65" s="1" customFormat="1" ht="22.5" customHeight="1">
      <c r="B361" s="41"/>
      <c r="C361" s="251" t="s">
        <v>548</v>
      </c>
      <c r="D361" s="251" t="s">
        <v>391</v>
      </c>
      <c r="E361" s="252" t="s">
        <v>8671</v>
      </c>
      <c r="F361" s="253" t="s">
        <v>8672</v>
      </c>
      <c r="G361" s="254" t="s">
        <v>400</v>
      </c>
      <c r="H361" s="255">
        <v>25.2</v>
      </c>
      <c r="I361" s="256"/>
      <c r="J361" s="257">
        <f>ROUND(I361*H361,2)</f>
        <v>0</v>
      </c>
      <c r="K361" s="253" t="s">
        <v>160</v>
      </c>
      <c r="L361" s="258"/>
      <c r="M361" s="259" t="s">
        <v>21</v>
      </c>
      <c r="N361" s="260" t="s">
        <v>42</v>
      </c>
      <c r="O361" s="42"/>
      <c r="P361" s="202">
        <f>O361*H361</f>
        <v>0</v>
      </c>
      <c r="Q361" s="202">
        <v>0</v>
      </c>
      <c r="R361" s="202">
        <f>Q361*H361</f>
        <v>0</v>
      </c>
      <c r="S361" s="202">
        <v>0</v>
      </c>
      <c r="T361" s="203">
        <f>S361*H361</f>
        <v>0</v>
      </c>
      <c r="AR361" s="24" t="s">
        <v>144</v>
      </c>
      <c r="AT361" s="24" t="s">
        <v>391</v>
      </c>
      <c r="AU361" s="24" t="s">
        <v>134</v>
      </c>
      <c r="AY361" s="24" t="s">
        <v>126</v>
      </c>
      <c r="BE361" s="204">
        <f>IF(N361="základní",J361,0)</f>
        <v>0</v>
      </c>
      <c r="BF361" s="204">
        <f>IF(N361="snížená",J361,0)</f>
        <v>0</v>
      </c>
      <c r="BG361" s="204">
        <f>IF(N361="zákl. přenesená",J361,0)</f>
        <v>0</v>
      </c>
      <c r="BH361" s="204">
        <f>IF(N361="sníž. přenesená",J361,0)</f>
        <v>0</v>
      </c>
      <c r="BI361" s="204">
        <f>IF(N361="nulová",J361,0)</f>
        <v>0</v>
      </c>
      <c r="BJ361" s="24" t="s">
        <v>134</v>
      </c>
      <c r="BK361" s="204">
        <f>ROUND(I361*H361,2)</f>
        <v>0</v>
      </c>
      <c r="BL361" s="24" t="s">
        <v>133</v>
      </c>
      <c r="BM361" s="24" t="s">
        <v>815</v>
      </c>
    </row>
    <row r="362" spans="2:65" s="1" customFormat="1" ht="27">
      <c r="B362" s="41"/>
      <c r="C362" s="63"/>
      <c r="D362" s="208" t="s">
        <v>135</v>
      </c>
      <c r="E362" s="63"/>
      <c r="F362" s="209" t="s">
        <v>8673</v>
      </c>
      <c r="G362" s="63"/>
      <c r="H362" s="63"/>
      <c r="I362" s="163"/>
      <c r="J362" s="63"/>
      <c r="K362" s="63"/>
      <c r="L362" s="61"/>
      <c r="M362" s="207"/>
      <c r="N362" s="42"/>
      <c r="O362" s="42"/>
      <c r="P362" s="42"/>
      <c r="Q362" s="42"/>
      <c r="R362" s="42"/>
      <c r="S362" s="42"/>
      <c r="T362" s="78"/>
      <c r="AT362" s="24" t="s">
        <v>135</v>
      </c>
      <c r="AU362" s="24" t="s">
        <v>134</v>
      </c>
    </row>
    <row r="363" spans="2:65" s="10" customFormat="1" ht="29.85" customHeight="1">
      <c r="B363" s="176"/>
      <c r="C363" s="177"/>
      <c r="D363" s="190" t="s">
        <v>69</v>
      </c>
      <c r="E363" s="191" t="s">
        <v>8678</v>
      </c>
      <c r="F363" s="191" t="s">
        <v>1465</v>
      </c>
      <c r="G363" s="177"/>
      <c r="H363" s="177"/>
      <c r="I363" s="180"/>
      <c r="J363" s="192">
        <f>BK363</f>
        <v>0</v>
      </c>
      <c r="K363" s="177"/>
      <c r="L363" s="182"/>
      <c r="M363" s="183"/>
      <c r="N363" s="184"/>
      <c r="O363" s="184"/>
      <c r="P363" s="185">
        <f>SUM(P364:P375)</f>
        <v>0</v>
      </c>
      <c r="Q363" s="184"/>
      <c r="R363" s="185">
        <f>SUM(R364:R375)</f>
        <v>0</v>
      </c>
      <c r="S363" s="184"/>
      <c r="T363" s="186">
        <f>SUM(T364:T375)</f>
        <v>0</v>
      </c>
      <c r="AR363" s="187" t="s">
        <v>78</v>
      </c>
      <c r="AT363" s="188" t="s">
        <v>69</v>
      </c>
      <c r="AU363" s="188" t="s">
        <v>78</v>
      </c>
      <c r="AY363" s="187" t="s">
        <v>126</v>
      </c>
      <c r="BK363" s="189">
        <f>SUM(BK364:BK375)</f>
        <v>0</v>
      </c>
    </row>
    <row r="364" spans="2:65" s="1" customFormat="1" ht="22.5" customHeight="1">
      <c r="B364" s="41"/>
      <c r="C364" s="193" t="s">
        <v>843</v>
      </c>
      <c r="D364" s="193" t="s">
        <v>129</v>
      </c>
      <c r="E364" s="194" t="s">
        <v>138</v>
      </c>
      <c r="F364" s="195" t="s">
        <v>8679</v>
      </c>
      <c r="G364" s="196" t="s">
        <v>1489</v>
      </c>
      <c r="H364" s="197">
        <v>2</v>
      </c>
      <c r="I364" s="198"/>
      <c r="J364" s="199">
        <f>ROUND(I364*H364,2)</f>
        <v>0</v>
      </c>
      <c r="K364" s="195" t="s">
        <v>21</v>
      </c>
      <c r="L364" s="61"/>
      <c r="M364" s="200" t="s">
        <v>21</v>
      </c>
      <c r="N364" s="201" t="s">
        <v>42</v>
      </c>
      <c r="O364" s="42"/>
      <c r="P364" s="202">
        <f>O364*H364</f>
        <v>0</v>
      </c>
      <c r="Q364" s="202">
        <v>0</v>
      </c>
      <c r="R364" s="202">
        <f>Q364*H364</f>
        <v>0</v>
      </c>
      <c r="S364" s="202">
        <v>0</v>
      </c>
      <c r="T364" s="203">
        <f>S364*H364</f>
        <v>0</v>
      </c>
      <c r="AR364" s="24" t="s">
        <v>133</v>
      </c>
      <c r="AT364" s="24" t="s">
        <v>129</v>
      </c>
      <c r="AU364" s="24" t="s">
        <v>134</v>
      </c>
      <c r="AY364" s="24" t="s">
        <v>126</v>
      </c>
      <c r="BE364" s="204">
        <f>IF(N364="základní",J364,0)</f>
        <v>0</v>
      </c>
      <c r="BF364" s="204">
        <f>IF(N364="snížená",J364,0)</f>
        <v>0</v>
      </c>
      <c r="BG364" s="204">
        <f>IF(N364="zákl. přenesená",J364,0)</f>
        <v>0</v>
      </c>
      <c r="BH364" s="204">
        <f>IF(N364="sníž. přenesená",J364,0)</f>
        <v>0</v>
      </c>
      <c r="BI364" s="204">
        <f>IF(N364="nulová",J364,0)</f>
        <v>0</v>
      </c>
      <c r="BJ364" s="24" t="s">
        <v>134</v>
      </c>
      <c r="BK364" s="204">
        <f>ROUND(I364*H364,2)</f>
        <v>0</v>
      </c>
      <c r="BL364" s="24" t="s">
        <v>133</v>
      </c>
      <c r="BM364" s="24" t="s">
        <v>846</v>
      </c>
    </row>
    <row r="365" spans="2:65" s="1" customFormat="1" ht="13.5">
      <c r="B365" s="41"/>
      <c r="C365" s="63"/>
      <c r="D365" s="205" t="s">
        <v>135</v>
      </c>
      <c r="E365" s="63"/>
      <c r="F365" s="206" t="s">
        <v>8679</v>
      </c>
      <c r="G365" s="63"/>
      <c r="H365" s="63"/>
      <c r="I365" s="163"/>
      <c r="J365" s="63"/>
      <c r="K365" s="63"/>
      <c r="L365" s="61"/>
      <c r="M365" s="207"/>
      <c r="N365" s="42"/>
      <c r="O365" s="42"/>
      <c r="P365" s="42"/>
      <c r="Q365" s="42"/>
      <c r="R365" s="42"/>
      <c r="S365" s="42"/>
      <c r="T365" s="78"/>
      <c r="AT365" s="24" t="s">
        <v>135</v>
      </c>
      <c r="AU365" s="24" t="s">
        <v>134</v>
      </c>
    </row>
    <row r="366" spans="2:65" s="1" customFormat="1" ht="22.5" customHeight="1">
      <c r="B366" s="41"/>
      <c r="C366" s="193" t="s">
        <v>552</v>
      </c>
      <c r="D366" s="193" t="s">
        <v>129</v>
      </c>
      <c r="E366" s="194" t="s">
        <v>133</v>
      </c>
      <c r="F366" s="195" t="s">
        <v>8680</v>
      </c>
      <c r="G366" s="196" t="s">
        <v>1489</v>
      </c>
      <c r="H366" s="197">
        <v>2</v>
      </c>
      <c r="I366" s="198"/>
      <c r="J366" s="199">
        <f>ROUND(I366*H366,2)</f>
        <v>0</v>
      </c>
      <c r="K366" s="195" t="s">
        <v>21</v>
      </c>
      <c r="L366" s="61"/>
      <c r="M366" s="200" t="s">
        <v>21</v>
      </c>
      <c r="N366" s="201" t="s">
        <v>42</v>
      </c>
      <c r="O366" s="42"/>
      <c r="P366" s="202">
        <f>O366*H366</f>
        <v>0</v>
      </c>
      <c r="Q366" s="202">
        <v>0</v>
      </c>
      <c r="R366" s="202">
        <f>Q366*H366</f>
        <v>0</v>
      </c>
      <c r="S366" s="202">
        <v>0</v>
      </c>
      <c r="T366" s="203">
        <f>S366*H366</f>
        <v>0</v>
      </c>
      <c r="AR366" s="24" t="s">
        <v>133</v>
      </c>
      <c r="AT366" s="24" t="s">
        <v>129</v>
      </c>
      <c r="AU366" s="24" t="s">
        <v>134</v>
      </c>
      <c r="AY366" s="24" t="s">
        <v>126</v>
      </c>
      <c r="BE366" s="204">
        <f>IF(N366="základní",J366,0)</f>
        <v>0</v>
      </c>
      <c r="BF366" s="204">
        <f>IF(N366="snížená",J366,0)</f>
        <v>0</v>
      </c>
      <c r="BG366" s="204">
        <f>IF(N366="zákl. přenesená",J366,0)</f>
        <v>0</v>
      </c>
      <c r="BH366" s="204">
        <f>IF(N366="sníž. přenesená",J366,0)</f>
        <v>0</v>
      </c>
      <c r="BI366" s="204">
        <f>IF(N366="nulová",J366,0)</f>
        <v>0</v>
      </c>
      <c r="BJ366" s="24" t="s">
        <v>134</v>
      </c>
      <c r="BK366" s="204">
        <f>ROUND(I366*H366,2)</f>
        <v>0</v>
      </c>
      <c r="BL366" s="24" t="s">
        <v>133</v>
      </c>
      <c r="BM366" s="24" t="s">
        <v>866</v>
      </c>
    </row>
    <row r="367" spans="2:65" s="1" customFormat="1" ht="13.5">
      <c r="B367" s="41"/>
      <c r="C367" s="63"/>
      <c r="D367" s="205" t="s">
        <v>135</v>
      </c>
      <c r="E367" s="63"/>
      <c r="F367" s="206" t="s">
        <v>8680</v>
      </c>
      <c r="G367" s="63"/>
      <c r="H367" s="63"/>
      <c r="I367" s="163"/>
      <c r="J367" s="63"/>
      <c r="K367" s="63"/>
      <c r="L367" s="61"/>
      <c r="M367" s="207"/>
      <c r="N367" s="42"/>
      <c r="O367" s="42"/>
      <c r="P367" s="42"/>
      <c r="Q367" s="42"/>
      <c r="R367" s="42"/>
      <c r="S367" s="42"/>
      <c r="T367" s="78"/>
      <c r="AT367" s="24" t="s">
        <v>135</v>
      </c>
      <c r="AU367" s="24" t="s">
        <v>134</v>
      </c>
    </row>
    <row r="368" spans="2:65" s="1" customFormat="1" ht="22.5" customHeight="1">
      <c r="B368" s="41"/>
      <c r="C368" s="193" t="s">
        <v>868</v>
      </c>
      <c r="D368" s="193" t="s">
        <v>129</v>
      </c>
      <c r="E368" s="194" t="s">
        <v>8681</v>
      </c>
      <c r="F368" s="195" t="s">
        <v>8682</v>
      </c>
      <c r="G368" s="196" t="s">
        <v>489</v>
      </c>
      <c r="H368" s="197">
        <v>4</v>
      </c>
      <c r="I368" s="198"/>
      <c r="J368" s="199">
        <f>ROUND(I368*H368,2)</f>
        <v>0</v>
      </c>
      <c r="K368" s="195" t="s">
        <v>21</v>
      </c>
      <c r="L368" s="61"/>
      <c r="M368" s="200" t="s">
        <v>21</v>
      </c>
      <c r="N368" s="201" t="s">
        <v>42</v>
      </c>
      <c r="O368" s="42"/>
      <c r="P368" s="202">
        <f>O368*H368</f>
        <v>0</v>
      </c>
      <c r="Q368" s="202">
        <v>0</v>
      </c>
      <c r="R368" s="202">
        <f>Q368*H368</f>
        <v>0</v>
      </c>
      <c r="S368" s="202">
        <v>0</v>
      </c>
      <c r="T368" s="203">
        <f>S368*H368</f>
        <v>0</v>
      </c>
      <c r="AR368" s="24" t="s">
        <v>133</v>
      </c>
      <c r="AT368" s="24" t="s">
        <v>129</v>
      </c>
      <c r="AU368" s="24" t="s">
        <v>134</v>
      </c>
      <c r="AY368" s="24" t="s">
        <v>126</v>
      </c>
      <c r="BE368" s="204">
        <f>IF(N368="základní",J368,0)</f>
        <v>0</v>
      </c>
      <c r="BF368" s="204">
        <f>IF(N368="snížená",J368,0)</f>
        <v>0</v>
      </c>
      <c r="BG368" s="204">
        <f>IF(N368="zákl. přenesená",J368,0)</f>
        <v>0</v>
      </c>
      <c r="BH368" s="204">
        <f>IF(N368="sníž. přenesená",J368,0)</f>
        <v>0</v>
      </c>
      <c r="BI368" s="204">
        <f>IF(N368="nulová",J368,0)</f>
        <v>0</v>
      </c>
      <c r="BJ368" s="24" t="s">
        <v>134</v>
      </c>
      <c r="BK368" s="204">
        <f>ROUND(I368*H368,2)</f>
        <v>0</v>
      </c>
      <c r="BL368" s="24" t="s">
        <v>133</v>
      </c>
      <c r="BM368" s="24" t="s">
        <v>871</v>
      </c>
    </row>
    <row r="369" spans="2:65" s="1" customFormat="1" ht="13.5">
      <c r="B369" s="41"/>
      <c r="C369" s="63"/>
      <c r="D369" s="205" t="s">
        <v>135</v>
      </c>
      <c r="E369" s="63"/>
      <c r="F369" s="206" t="s">
        <v>8682</v>
      </c>
      <c r="G369" s="63"/>
      <c r="H369" s="63"/>
      <c r="I369" s="163"/>
      <c r="J369" s="63"/>
      <c r="K369" s="63"/>
      <c r="L369" s="61"/>
      <c r="M369" s="207"/>
      <c r="N369" s="42"/>
      <c r="O369" s="42"/>
      <c r="P369" s="42"/>
      <c r="Q369" s="42"/>
      <c r="R369" s="42"/>
      <c r="S369" s="42"/>
      <c r="T369" s="78"/>
      <c r="AT369" s="24" t="s">
        <v>135</v>
      </c>
      <c r="AU369" s="24" t="s">
        <v>134</v>
      </c>
    </row>
    <row r="370" spans="2:65" s="1" customFormat="1" ht="22.5" customHeight="1">
      <c r="B370" s="41"/>
      <c r="C370" s="193" t="s">
        <v>558</v>
      </c>
      <c r="D370" s="193" t="s">
        <v>129</v>
      </c>
      <c r="E370" s="194" t="s">
        <v>8683</v>
      </c>
      <c r="F370" s="195" t="s">
        <v>8684</v>
      </c>
      <c r="G370" s="196" t="s">
        <v>489</v>
      </c>
      <c r="H370" s="197">
        <v>2</v>
      </c>
      <c r="I370" s="198"/>
      <c r="J370" s="199">
        <f>ROUND(I370*H370,2)</f>
        <v>0</v>
      </c>
      <c r="K370" s="195" t="s">
        <v>21</v>
      </c>
      <c r="L370" s="61"/>
      <c r="M370" s="200" t="s">
        <v>21</v>
      </c>
      <c r="N370" s="201" t="s">
        <v>42</v>
      </c>
      <c r="O370" s="42"/>
      <c r="P370" s="202">
        <f>O370*H370</f>
        <v>0</v>
      </c>
      <c r="Q370" s="202">
        <v>0</v>
      </c>
      <c r="R370" s="202">
        <f>Q370*H370</f>
        <v>0</v>
      </c>
      <c r="S370" s="202">
        <v>0</v>
      </c>
      <c r="T370" s="203">
        <f>S370*H370</f>
        <v>0</v>
      </c>
      <c r="AR370" s="24" t="s">
        <v>133</v>
      </c>
      <c r="AT370" s="24" t="s">
        <v>129</v>
      </c>
      <c r="AU370" s="24" t="s">
        <v>134</v>
      </c>
      <c r="AY370" s="24" t="s">
        <v>126</v>
      </c>
      <c r="BE370" s="204">
        <f>IF(N370="základní",J370,0)</f>
        <v>0</v>
      </c>
      <c r="BF370" s="204">
        <f>IF(N370="snížená",J370,0)</f>
        <v>0</v>
      </c>
      <c r="BG370" s="204">
        <f>IF(N370="zákl. přenesená",J370,0)</f>
        <v>0</v>
      </c>
      <c r="BH370" s="204">
        <f>IF(N370="sníž. přenesená",J370,0)</f>
        <v>0</v>
      </c>
      <c r="BI370" s="204">
        <f>IF(N370="nulová",J370,0)</f>
        <v>0</v>
      </c>
      <c r="BJ370" s="24" t="s">
        <v>134</v>
      </c>
      <c r="BK370" s="204">
        <f>ROUND(I370*H370,2)</f>
        <v>0</v>
      </c>
      <c r="BL370" s="24" t="s">
        <v>133</v>
      </c>
      <c r="BM370" s="24" t="s">
        <v>879</v>
      </c>
    </row>
    <row r="371" spans="2:65" s="1" customFormat="1" ht="13.5">
      <c r="B371" s="41"/>
      <c r="C371" s="63"/>
      <c r="D371" s="205" t="s">
        <v>135</v>
      </c>
      <c r="E371" s="63"/>
      <c r="F371" s="206" t="s">
        <v>8684</v>
      </c>
      <c r="G371" s="63"/>
      <c r="H371" s="63"/>
      <c r="I371" s="163"/>
      <c r="J371" s="63"/>
      <c r="K371" s="63"/>
      <c r="L371" s="61"/>
      <c r="M371" s="207"/>
      <c r="N371" s="42"/>
      <c r="O371" s="42"/>
      <c r="P371" s="42"/>
      <c r="Q371" s="42"/>
      <c r="R371" s="42"/>
      <c r="S371" s="42"/>
      <c r="T371" s="78"/>
      <c r="AT371" s="24" t="s">
        <v>135</v>
      </c>
      <c r="AU371" s="24" t="s">
        <v>134</v>
      </c>
    </row>
    <row r="372" spans="2:65" s="1" customFormat="1" ht="22.5" customHeight="1">
      <c r="B372" s="41"/>
      <c r="C372" s="193" t="s">
        <v>881</v>
      </c>
      <c r="D372" s="193" t="s">
        <v>129</v>
      </c>
      <c r="E372" s="194" t="s">
        <v>8685</v>
      </c>
      <c r="F372" s="195" t="s">
        <v>8686</v>
      </c>
      <c r="G372" s="196" t="s">
        <v>489</v>
      </c>
      <c r="H372" s="197">
        <v>1</v>
      </c>
      <c r="I372" s="198"/>
      <c r="J372" s="199">
        <f>ROUND(I372*H372,2)</f>
        <v>0</v>
      </c>
      <c r="K372" s="195" t="s">
        <v>21</v>
      </c>
      <c r="L372" s="61"/>
      <c r="M372" s="200" t="s">
        <v>21</v>
      </c>
      <c r="N372" s="201" t="s">
        <v>42</v>
      </c>
      <c r="O372" s="42"/>
      <c r="P372" s="202">
        <f>O372*H372</f>
        <v>0</v>
      </c>
      <c r="Q372" s="202">
        <v>0</v>
      </c>
      <c r="R372" s="202">
        <f>Q372*H372</f>
        <v>0</v>
      </c>
      <c r="S372" s="202">
        <v>0</v>
      </c>
      <c r="T372" s="203">
        <f>S372*H372</f>
        <v>0</v>
      </c>
      <c r="AR372" s="24" t="s">
        <v>133</v>
      </c>
      <c r="AT372" s="24" t="s">
        <v>129</v>
      </c>
      <c r="AU372" s="24" t="s">
        <v>134</v>
      </c>
      <c r="AY372" s="24" t="s">
        <v>126</v>
      </c>
      <c r="BE372" s="204">
        <f>IF(N372="základní",J372,0)</f>
        <v>0</v>
      </c>
      <c r="BF372" s="204">
        <f>IF(N372="snížená",J372,0)</f>
        <v>0</v>
      </c>
      <c r="BG372" s="204">
        <f>IF(N372="zákl. přenesená",J372,0)</f>
        <v>0</v>
      </c>
      <c r="BH372" s="204">
        <f>IF(N372="sníž. přenesená",J372,0)</f>
        <v>0</v>
      </c>
      <c r="BI372" s="204">
        <f>IF(N372="nulová",J372,0)</f>
        <v>0</v>
      </c>
      <c r="BJ372" s="24" t="s">
        <v>134</v>
      </c>
      <c r="BK372" s="204">
        <f>ROUND(I372*H372,2)</f>
        <v>0</v>
      </c>
      <c r="BL372" s="24" t="s">
        <v>133</v>
      </c>
      <c r="BM372" s="24" t="s">
        <v>884</v>
      </c>
    </row>
    <row r="373" spans="2:65" s="1" customFormat="1" ht="13.5">
      <c r="B373" s="41"/>
      <c r="C373" s="63"/>
      <c r="D373" s="205" t="s">
        <v>135</v>
      </c>
      <c r="E373" s="63"/>
      <c r="F373" s="206" t="s">
        <v>8686</v>
      </c>
      <c r="G373" s="63"/>
      <c r="H373" s="63"/>
      <c r="I373" s="163"/>
      <c r="J373" s="63"/>
      <c r="K373" s="63"/>
      <c r="L373" s="61"/>
      <c r="M373" s="207"/>
      <c r="N373" s="42"/>
      <c r="O373" s="42"/>
      <c r="P373" s="42"/>
      <c r="Q373" s="42"/>
      <c r="R373" s="42"/>
      <c r="S373" s="42"/>
      <c r="T373" s="78"/>
      <c r="AT373" s="24" t="s">
        <v>135</v>
      </c>
      <c r="AU373" s="24" t="s">
        <v>134</v>
      </c>
    </row>
    <row r="374" spans="2:65" s="1" customFormat="1" ht="22.5" customHeight="1">
      <c r="B374" s="41"/>
      <c r="C374" s="193" t="s">
        <v>571</v>
      </c>
      <c r="D374" s="193" t="s">
        <v>129</v>
      </c>
      <c r="E374" s="194" t="s">
        <v>8687</v>
      </c>
      <c r="F374" s="195" t="s">
        <v>8688</v>
      </c>
      <c r="G374" s="196" t="s">
        <v>489</v>
      </c>
      <c r="H374" s="197">
        <v>2</v>
      </c>
      <c r="I374" s="198"/>
      <c r="J374" s="199">
        <f>ROUND(I374*H374,2)</f>
        <v>0</v>
      </c>
      <c r="K374" s="195" t="s">
        <v>21</v>
      </c>
      <c r="L374" s="61"/>
      <c r="M374" s="200" t="s">
        <v>21</v>
      </c>
      <c r="N374" s="201" t="s">
        <v>42</v>
      </c>
      <c r="O374" s="42"/>
      <c r="P374" s="202">
        <f>O374*H374</f>
        <v>0</v>
      </c>
      <c r="Q374" s="202">
        <v>0</v>
      </c>
      <c r="R374" s="202">
        <f>Q374*H374</f>
        <v>0</v>
      </c>
      <c r="S374" s="202">
        <v>0</v>
      </c>
      <c r="T374" s="203">
        <f>S374*H374</f>
        <v>0</v>
      </c>
      <c r="AR374" s="24" t="s">
        <v>133</v>
      </c>
      <c r="AT374" s="24" t="s">
        <v>129</v>
      </c>
      <c r="AU374" s="24" t="s">
        <v>134</v>
      </c>
      <c r="AY374" s="24" t="s">
        <v>126</v>
      </c>
      <c r="BE374" s="204">
        <f>IF(N374="základní",J374,0)</f>
        <v>0</v>
      </c>
      <c r="BF374" s="204">
        <f>IF(N374="snížená",J374,0)</f>
        <v>0</v>
      </c>
      <c r="BG374" s="204">
        <f>IF(N374="zákl. přenesená",J374,0)</f>
        <v>0</v>
      </c>
      <c r="BH374" s="204">
        <f>IF(N374="sníž. přenesená",J374,0)</f>
        <v>0</v>
      </c>
      <c r="BI374" s="204">
        <f>IF(N374="nulová",J374,0)</f>
        <v>0</v>
      </c>
      <c r="BJ374" s="24" t="s">
        <v>134</v>
      </c>
      <c r="BK374" s="204">
        <f>ROUND(I374*H374,2)</f>
        <v>0</v>
      </c>
      <c r="BL374" s="24" t="s">
        <v>133</v>
      </c>
      <c r="BM374" s="24" t="s">
        <v>890</v>
      </c>
    </row>
    <row r="375" spans="2:65" s="1" customFormat="1" ht="13.5">
      <c r="B375" s="41"/>
      <c r="C375" s="63"/>
      <c r="D375" s="208" t="s">
        <v>135</v>
      </c>
      <c r="E375" s="63"/>
      <c r="F375" s="209" t="s">
        <v>8688</v>
      </c>
      <c r="G375" s="63"/>
      <c r="H375" s="63"/>
      <c r="I375" s="163"/>
      <c r="J375" s="63"/>
      <c r="K375" s="63"/>
      <c r="L375" s="61"/>
      <c r="M375" s="207"/>
      <c r="N375" s="42"/>
      <c r="O375" s="42"/>
      <c r="P375" s="42"/>
      <c r="Q375" s="42"/>
      <c r="R375" s="42"/>
      <c r="S375" s="42"/>
      <c r="T375" s="78"/>
      <c r="AT375" s="24" t="s">
        <v>135</v>
      </c>
      <c r="AU375" s="24" t="s">
        <v>134</v>
      </c>
    </row>
    <row r="376" spans="2:65" s="10" customFormat="1" ht="29.85" customHeight="1">
      <c r="B376" s="176"/>
      <c r="C376" s="177"/>
      <c r="D376" s="190" t="s">
        <v>69</v>
      </c>
      <c r="E376" s="191" t="s">
        <v>1505</v>
      </c>
      <c r="F376" s="191" t="s">
        <v>8689</v>
      </c>
      <c r="G376" s="177"/>
      <c r="H376" s="177"/>
      <c r="I376" s="180"/>
      <c r="J376" s="192">
        <f>BK376</f>
        <v>0</v>
      </c>
      <c r="K376" s="177"/>
      <c r="L376" s="182"/>
      <c r="M376" s="183"/>
      <c r="N376" s="184"/>
      <c r="O376" s="184"/>
      <c r="P376" s="185">
        <f>SUM(P377:P402)</f>
        <v>0</v>
      </c>
      <c r="Q376" s="184"/>
      <c r="R376" s="185">
        <f>SUM(R377:R402)</f>
        <v>0</v>
      </c>
      <c r="S376" s="184"/>
      <c r="T376" s="186">
        <f>SUM(T377:T402)</f>
        <v>0</v>
      </c>
      <c r="AR376" s="187" t="s">
        <v>78</v>
      </c>
      <c r="AT376" s="188" t="s">
        <v>69</v>
      </c>
      <c r="AU376" s="188" t="s">
        <v>78</v>
      </c>
      <c r="AY376" s="187" t="s">
        <v>126</v>
      </c>
      <c r="BK376" s="189">
        <f>SUM(BK377:BK402)</f>
        <v>0</v>
      </c>
    </row>
    <row r="377" spans="2:65" s="1" customFormat="1" ht="22.5" customHeight="1">
      <c r="B377" s="41"/>
      <c r="C377" s="193" t="s">
        <v>893</v>
      </c>
      <c r="D377" s="193" t="s">
        <v>129</v>
      </c>
      <c r="E377" s="194" t="s">
        <v>8690</v>
      </c>
      <c r="F377" s="195" t="s">
        <v>8691</v>
      </c>
      <c r="G377" s="196" t="s">
        <v>132</v>
      </c>
      <c r="H377" s="197">
        <v>1</v>
      </c>
      <c r="I377" s="198"/>
      <c r="J377" s="199">
        <f>ROUND(I377*H377,2)</f>
        <v>0</v>
      </c>
      <c r="K377" s="195" t="s">
        <v>21</v>
      </c>
      <c r="L377" s="61"/>
      <c r="M377" s="200" t="s">
        <v>21</v>
      </c>
      <c r="N377" s="201" t="s">
        <v>42</v>
      </c>
      <c r="O377" s="42"/>
      <c r="P377" s="202">
        <f>O377*H377</f>
        <v>0</v>
      </c>
      <c r="Q377" s="202">
        <v>0</v>
      </c>
      <c r="R377" s="202">
        <f>Q377*H377</f>
        <v>0</v>
      </c>
      <c r="S377" s="202">
        <v>0</v>
      </c>
      <c r="T377" s="203">
        <f>S377*H377</f>
        <v>0</v>
      </c>
      <c r="AR377" s="24" t="s">
        <v>133</v>
      </c>
      <c r="AT377" s="24" t="s">
        <v>129</v>
      </c>
      <c r="AU377" s="24" t="s">
        <v>134</v>
      </c>
      <c r="AY377" s="24" t="s">
        <v>126</v>
      </c>
      <c r="BE377" s="204">
        <f>IF(N377="základní",J377,0)</f>
        <v>0</v>
      </c>
      <c r="BF377" s="204">
        <f>IF(N377="snížená",J377,0)</f>
        <v>0</v>
      </c>
      <c r="BG377" s="204">
        <f>IF(N377="zákl. přenesená",J377,0)</f>
        <v>0</v>
      </c>
      <c r="BH377" s="204">
        <f>IF(N377="sníž. přenesená",J377,0)</f>
        <v>0</v>
      </c>
      <c r="BI377" s="204">
        <f>IF(N377="nulová",J377,0)</f>
        <v>0</v>
      </c>
      <c r="BJ377" s="24" t="s">
        <v>134</v>
      </c>
      <c r="BK377" s="204">
        <f>ROUND(I377*H377,2)</f>
        <v>0</v>
      </c>
      <c r="BL377" s="24" t="s">
        <v>133</v>
      </c>
      <c r="BM377" s="24" t="s">
        <v>896</v>
      </c>
    </row>
    <row r="378" spans="2:65" s="1" customFormat="1" ht="13.5">
      <c r="B378" s="41"/>
      <c r="C378" s="63"/>
      <c r="D378" s="205" t="s">
        <v>135</v>
      </c>
      <c r="E378" s="63"/>
      <c r="F378" s="206" t="s">
        <v>8691</v>
      </c>
      <c r="G378" s="63"/>
      <c r="H378" s="63"/>
      <c r="I378" s="163"/>
      <c r="J378" s="63"/>
      <c r="K378" s="63"/>
      <c r="L378" s="61"/>
      <c r="M378" s="207"/>
      <c r="N378" s="42"/>
      <c r="O378" s="42"/>
      <c r="P378" s="42"/>
      <c r="Q378" s="42"/>
      <c r="R378" s="42"/>
      <c r="S378" s="42"/>
      <c r="T378" s="78"/>
      <c r="AT378" s="24" t="s">
        <v>135</v>
      </c>
      <c r="AU378" s="24" t="s">
        <v>134</v>
      </c>
    </row>
    <row r="379" spans="2:65" s="1" customFormat="1" ht="22.5" customHeight="1">
      <c r="B379" s="41"/>
      <c r="C379" s="193" t="s">
        <v>577</v>
      </c>
      <c r="D379" s="193" t="s">
        <v>129</v>
      </c>
      <c r="E379" s="194" t="s">
        <v>8692</v>
      </c>
      <c r="F379" s="195" t="s">
        <v>8693</v>
      </c>
      <c r="G379" s="196" t="s">
        <v>489</v>
      </c>
      <c r="H379" s="197">
        <v>4</v>
      </c>
      <c r="I379" s="198"/>
      <c r="J379" s="199">
        <f>ROUND(I379*H379,2)</f>
        <v>0</v>
      </c>
      <c r="K379" s="195" t="s">
        <v>21</v>
      </c>
      <c r="L379" s="61"/>
      <c r="M379" s="200" t="s">
        <v>21</v>
      </c>
      <c r="N379" s="201" t="s">
        <v>42</v>
      </c>
      <c r="O379" s="42"/>
      <c r="P379" s="202">
        <f>O379*H379</f>
        <v>0</v>
      </c>
      <c r="Q379" s="202">
        <v>0</v>
      </c>
      <c r="R379" s="202">
        <f>Q379*H379</f>
        <v>0</v>
      </c>
      <c r="S379" s="202">
        <v>0</v>
      </c>
      <c r="T379" s="203">
        <f>S379*H379</f>
        <v>0</v>
      </c>
      <c r="AR379" s="24" t="s">
        <v>133</v>
      </c>
      <c r="AT379" s="24" t="s">
        <v>129</v>
      </c>
      <c r="AU379" s="24" t="s">
        <v>134</v>
      </c>
      <c r="AY379" s="24" t="s">
        <v>126</v>
      </c>
      <c r="BE379" s="204">
        <f>IF(N379="základní",J379,0)</f>
        <v>0</v>
      </c>
      <c r="BF379" s="204">
        <f>IF(N379="snížená",J379,0)</f>
        <v>0</v>
      </c>
      <c r="BG379" s="204">
        <f>IF(N379="zákl. přenesená",J379,0)</f>
        <v>0</v>
      </c>
      <c r="BH379" s="204">
        <f>IF(N379="sníž. přenesená",J379,0)</f>
        <v>0</v>
      </c>
      <c r="BI379" s="204">
        <f>IF(N379="nulová",J379,0)</f>
        <v>0</v>
      </c>
      <c r="BJ379" s="24" t="s">
        <v>134</v>
      </c>
      <c r="BK379" s="204">
        <f>ROUND(I379*H379,2)</f>
        <v>0</v>
      </c>
      <c r="BL379" s="24" t="s">
        <v>133</v>
      </c>
      <c r="BM379" s="24" t="s">
        <v>901</v>
      </c>
    </row>
    <row r="380" spans="2:65" s="1" customFormat="1" ht="13.5">
      <c r="B380" s="41"/>
      <c r="C380" s="63"/>
      <c r="D380" s="205" t="s">
        <v>135</v>
      </c>
      <c r="E380" s="63"/>
      <c r="F380" s="206" t="s">
        <v>8693</v>
      </c>
      <c r="G380" s="63"/>
      <c r="H380" s="63"/>
      <c r="I380" s="163"/>
      <c r="J380" s="63"/>
      <c r="K380" s="63"/>
      <c r="L380" s="61"/>
      <c r="M380" s="207"/>
      <c r="N380" s="42"/>
      <c r="O380" s="42"/>
      <c r="P380" s="42"/>
      <c r="Q380" s="42"/>
      <c r="R380" s="42"/>
      <c r="S380" s="42"/>
      <c r="T380" s="78"/>
      <c r="AT380" s="24" t="s">
        <v>135</v>
      </c>
      <c r="AU380" s="24" t="s">
        <v>134</v>
      </c>
    </row>
    <row r="381" spans="2:65" s="1" customFormat="1" ht="22.5" customHeight="1">
      <c r="B381" s="41"/>
      <c r="C381" s="193" t="s">
        <v>909</v>
      </c>
      <c r="D381" s="193" t="s">
        <v>129</v>
      </c>
      <c r="E381" s="194" t="s">
        <v>8694</v>
      </c>
      <c r="F381" s="195" t="s">
        <v>8695</v>
      </c>
      <c r="G381" s="196" t="s">
        <v>489</v>
      </c>
      <c r="H381" s="197">
        <v>4</v>
      </c>
      <c r="I381" s="198"/>
      <c r="J381" s="199">
        <f>ROUND(I381*H381,2)</f>
        <v>0</v>
      </c>
      <c r="K381" s="195" t="s">
        <v>21</v>
      </c>
      <c r="L381" s="61"/>
      <c r="M381" s="200" t="s">
        <v>21</v>
      </c>
      <c r="N381" s="201" t="s">
        <v>42</v>
      </c>
      <c r="O381" s="42"/>
      <c r="P381" s="202">
        <f>O381*H381</f>
        <v>0</v>
      </c>
      <c r="Q381" s="202">
        <v>0</v>
      </c>
      <c r="R381" s="202">
        <f>Q381*H381</f>
        <v>0</v>
      </c>
      <c r="S381" s="202">
        <v>0</v>
      </c>
      <c r="T381" s="203">
        <f>S381*H381</f>
        <v>0</v>
      </c>
      <c r="AR381" s="24" t="s">
        <v>133</v>
      </c>
      <c r="AT381" s="24" t="s">
        <v>129</v>
      </c>
      <c r="AU381" s="24" t="s">
        <v>134</v>
      </c>
      <c r="AY381" s="24" t="s">
        <v>126</v>
      </c>
      <c r="BE381" s="204">
        <f>IF(N381="základní",J381,0)</f>
        <v>0</v>
      </c>
      <c r="BF381" s="204">
        <f>IF(N381="snížená",J381,0)</f>
        <v>0</v>
      </c>
      <c r="BG381" s="204">
        <f>IF(N381="zákl. přenesená",J381,0)</f>
        <v>0</v>
      </c>
      <c r="BH381" s="204">
        <f>IF(N381="sníž. přenesená",J381,0)</f>
        <v>0</v>
      </c>
      <c r="BI381" s="204">
        <f>IF(N381="nulová",J381,0)</f>
        <v>0</v>
      </c>
      <c r="BJ381" s="24" t="s">
        <v>134</v>
      </c>
      <c r="BK381" s="204">
        <f>ROUND(I381*H381,2)</f>
        <v>0</v>
      </c>
      <c r="BL381" s="24" t="s">
        <v>133</v>
      </c>
      <c r="BM381" s="24" t="s">
        <v>912</v>
      </c>
    </row>
    <row r="382" spans="2:65" s="1" customFormat="1" ht="13.5">
      <c r="B382" s="41"/>
      <c r="C382" s="63"/>
      <c r="D382" s="205" t="s">
        <v>135</v>
      </c>
      <c r="E382" s="63"/>
      <c r="F382" s="206" t="s">
        <v>8695</v>
      </c>
      <c r="G382" s="63"/>
      <c r="H382" s="63"/>
      <c r="I382" s="163"/>
      <c r="J382" s="63"/>
      <c r="K382" s="63"/>
      <c r="L382" s="61"/>
      <c r="M382" s="207"/>
      <c r="N382" s="42"/>
      <c r="O382" s="42"/>
      <c r="P382" s="42"/>
      <c r="Q382" s="42"/>
      <c r="R382" s="42"/>
      <c r="S382" s="42"/>
      <c r="T382" s="78"/>
      <c r="AT382" s="24" t="s">
        <v>135</v>
      </c>
      <c r="AU382" s="24" t="s">
        <v>134</v>
      </c>
    </row>
    <row r="383" spans="2:65" s="1" customFormat="1" ht="22.5" customHeight="1">
      <c r="B383" s="41"/>
      <c r="C383" s="193" t="s">
        <v>590</v>
      </c>
      <c r="D383" s="193" t="s">
        <v>129</v>
      </c>
      <c r="E383" s="194" t="s">
        <v>8696</v>
      </c>
      <c r="F383" s="195" t="s">
        <v>8697</v>
      </c>
      <c r="G383" s="196" t="s">
        <v>489</v>
      </c>
      <c r="H383" s="197">
        <v>6</v>
      </c>
      <c r="I383" s="198"/>
      <c r="J383" s="199">
        <f>ROUND(I383*H383,2)</f>
        <v>0</v>
      </c>
      <c r="K383" s="195" t="s">
        <v>21</v>
      </c>
      <c r="L383" s="61"/>
      <c r="M383" s="200" t="s">
        <v>21</v>
      </c>
      <c r="N383" s="201" t="s">
        <v>42</v>
      </c>
      <c r="O383" s="42"/>
      <c r="P383" s="202">
        <f>O383*H383</f>
        <v>0</v>
      </c>
      <c r="Q383" s="202">
        <v>0</v>
      </c>
      <c r="R383" s="202">
        <f>Q383*H383</f>
        <v>0</v>
      </c>
      <c r="S383" s="202">
        <v>0</v>
      </c>
      <c r="T383" s="203">
        <f>S383*H383</f>
        <v>0</v>
      </c>
      <c r="AR383" s="24" t="s">
        <v>133</v>
      </c>
      <c r="AT383" s="24" t="s">
        <v>129</v>
      </c>
      <c r="AU383" s="24" t="s">
        <v>134</v>
      </c>
      <c r="AY383" s="24" t="s">
        <v>126</v>
      </c>
      <c r="BE383" s="204">
        <f>IF(N383="základní",J383,0)</f>
        <v>0</v>
      </c>
      <c r="BF383" s="204">
        <f>IF(N383="snížená",J383,0)</f>
        <v>0</v>
      </c>
      <c r="BG383" s="204">
        <f>IF(N383="zákl. přenesená",J383,0)</f>
        <v>0</v>
      </c>
      <c r="BH383" s="204">
        <f>IF(N383="sníž. přenesená",J383,0)</f>
        <v>0</v>
      </c>
      <c r="BI383" s="204">
        <f>IF(N383="nulová",J383,0)</f>
        <v>0</v>
      </c>
      <c r="BJ383" s="24" t="s">
        <v>134</v>
      </c>
      <c r="BK383" s="204">
        <f>ROUND(I383*H383,2)</f>
        <v>0</v>
      </c>
      <c r="BL383" s="24" t="s">
        <v>133</v>
      </c>
      <c r="BM383" s="24" t="s">
        <v>916</v>
      </c>
    </row>
    <row r="384" spans="2:65" s="1" customFormat="1" ht="13.5">
      <c r="B384" s="41"/>
      <c r="C384" s="63"/>
      <c r="D384" s="205" t="s">
        <v>135</v>
      </c>
      <c r="E384" s="63"/>
      <c r="F384" s="206" t="s">
        <v>8697</v>
      </c>
      <c r="G384" s="63"/>
      <c r="H384" s="63"/>
      <c r="I384" s="163"/>
      <c r="J384" s="63"/>
      <c r="K384" s="63"/>
      <c r="L384" s="61"/>
      <c r="M384" s="207"/>
      <c r="N384" s="42"/>
      <c r="O384" s="42"/>
      <c r="P384" s="42"/>
      <c r="Q384" s="42"/>
      <c r="R384" s="42"/>
      <c r="S384" s="42"/>
      <c r="T384" s="78"/>
      <c r="AT384" s="24" t="s">
        <v>135</v>
      </c>
      <c r="AU384" s="24" t="s">
        <v>134</v>
      </c>
    </row>
    <row r="385" spans="2:65" s="1" customFormat="1" ht="22.5" customHeight="1">
      <c r="B385" s="41"/>
      <c r="C385" s="193" t="s">
        <v>918</v>
      </c>
      <c r="D385" s="193" t="s">
        <v>129</v>
      </c>
      <c r="E385" s="194" t="s">
        <v>8698</v>
      </c>
      <c r="F385" s="195" t="s">
        <v>8699</v>
      </c>
      <c r="G385" s="196" t="s">
        <v>489</v>
      </c>
      <c r="H385" s="197">
        <v>4</v>
      </c>
      <c r="I385" s="198"/>
      <c r="J385" s="199">
        <f>ROUND(I385*H385,2)</f>
        <v>0</v>
      </c>
      <c r="K385" s="195" t="s">
        <v>21</v>
      </c>
      <c r="L385" s="61"/>
      <c r="M385" s="200" t="s">
        <v>21</v>
      </c>
      <c r="N385" s="201" t="s">
        <v>42</v>
      </c>
      <c r="O385" s="42"/>
      <c r="P385" s="202">
        <f>O385*H385</f>
        <v>0</v>
      </c>
      <c r="Q385" s="202">
        <v>0</v>
      </c>
      <c r="R385" s="202">
        <f>Q385*H385</f>
        <v>0</v>
      </c>
      <c r="S385" s="202">
        <v>0</v>
      </c>
      <c r="T385" s="203">
        <f>S385*H385</f>
        <v>0</v>
      </c>
      <c r="AR385" s="24" t="s">
        <v>133</v>
      </c>
      <c r="AT385" s="24" t="s">
        <v>129</v>
      </c>
      <c r="AU385" s="24" t="s">
        <v>134</v>
      </c>
      <c r="AY385" s="24" t="s">
        <v>126</v>
      </c>
      <c r="BE385" s="204">
        <f>IF(N385="základní",J385,0)</f>
        <v>0</v>
      </c>
      <c r="BF385" s="204">
        <f>IF(N385="snížená",J385,0)</f>
        <v>0</v>
      </c>
      <c r="BG385" s="204">
        <f>IF(N385="zákl. přenesená",J385,0)</f>
        <v>0</v>
      </c>
      <c r="BH385" s="204">
        <f>IF(N385="sníž. přenesená",J385,0)</f>
        <v>0</v>
      </c>
      <c r="BI385" s="204">
        <f>IF(N385="nulová",J385,0)</f>
        <v>0</v>
      </c>
      <c r="BJ385" s="24" t="s">
        <v>134</v>
      </c>
      <c r="BK385" s="204">
        <f>ROUND(I385*H385,2)</f>
        <v>0</v>
      </c>
      <c r="BL385" s="24" t="s">
        <v>133</v>
      </c>
      <c r="BM385" s="24" t="s">
        <v>921</v>
      </c>
    </row>
    <row r="386" spans="2:65" s="1" customFormat="1" ht="13.5">
      <c r="B386" s="41"/>
      <c r="C386" s="63"/>
      <c r="D386" s="205" t="s">
        <v>135</v>
      </c>
      <c r="E386" s="63"/>
      <c r="F386" s="206" t="s">
        <v>8699</v>
      </c>
      <c r="G386" s="63"/>
      <c r="H386" s="63"/>
      <c r="I386" s="163"/>
      <c r="J386" s="63"/>
      <c r="K386" s="63"/>
      <c r="L386" s="61"/>
      <c r="M386" s="207"/>
      <c r="N386" s="42"/>
      <c r="O386" s="42"/>
      <c r="P386" s="42"/>
      <c r="Q386" s="42"/>
      <c r="R386" s="42"/>
      <c r="S386" s="42"/>
      <c r="T386" s="78"/>
      <c r="AT386" s="24" t="s">
        <v>135</v>
      </c>
      <c r="AU386" s="24" t="s">
        <v>134</v>
      </c>
    </row>
    <row r="387" spans="2:65" s="1" customFormat="1" ht="22.5" customHeight="1">
      <c r="B387" s="41"/>
      <c r="C387" s="193" t="s">
        <v>601</v>
      </c>
      <c r="D387" s="193" t="s">
        <v>129</v>
      </c>
      <c r="E387" s="194" t="s">
        <v>6741</v>
      </c>
      <c r="F387" s="195" t="s">
        <v>6742</v>
      </c>
      <c r="G387" s="196" t="s">
        <v>169</v>
      </c>
      <c r="H387" s="197">
        <v>38</v>
      </c>
      <c r="I387" s="198"/>
      <c r="J387" s="199">
        <f>ROUND(I387*H387,2)</f>
        <v>0</v>
      </c>
      <c r="K387" s="195" t="s">
        <v>21</v>
      </c>
      <c r="L387" s="61"/>
      <c r="M387" s="200" t="s">
        <v>21</v>
      </c>
      <c r="N387" s="201" t="s">
        <v>42</v>
      </c>
      <c r="O387" s="42"/>
      <c r="P387" s="202">
        <f>O387*H387</f>
        <v>0</v>
      </c>
      <c r="Q387" s="202">
        <v>0</v>
      </c>
      <c r="R387" s="202">
        <f>Q387*H387</f>
        <v>0</v>
      </c>
      <c r="S387" s="202">
        <v>0</v>
      </c>
      <c r="T387" s="203">
        <f>S387*H387</f>
        <v>0</v>
      </c>
      <c r="AR387" s="24" t="s">
        <v>133</v>
      </c>
      <c r="AT387" s="24" t="s">
        <v>129</v>
      </c>
      <c r="AU387" s="24" t="s">
        <v>134</v>
      </c>
      <c r="AY387" s="24" t="s">
        <v>126</v>
      </c>
      <c r="BE387" s="204">
        <f>IF(N387="základní",J387,0)</f>
        <v>0</v>
      </c>
      <c r="BF387" s="204">
        <f>IF(N387="snížená",J387,0)</f>
        <v>0</v>
      </c>
      <c r="BG387" s="204">
        <f>IF(N387="zákl. přenesená",J387,0)</f>
        <v>0</v>
      </c>
      <c r="BH387" s="204">
        <f>IF(N387="sníž. přenesená",J387,0)</f>
        <v>0</v>
      </c>
      <c r="BI387" s="204">
        <f>IF(N387="nulová",J387,0)</f>
        <v>0</v>
      </c>
      <c r="BJ387" s="24" t="s">
        <v>134</v>
      </c>
      <c r="BK387" s="204">
        <f>ROUND(I387*H387,2)</f>
        <v>0</v>
      </c>
      <c r="BL387" s="24" t="s">
        <v>133</v>
      </c>
      <c r="BM387" s="24" t="s">
        <v>925</v>
      </c>
    </row>
    <row r="388" spans="2:65" s="1" customFormat="1" ht="13.5">
      <c r="B388" s="41"/>
      <c r="C388" s="63"/>
      <c r="D388" s="205" t="s">
        <v>135</v>
      </c>
      <c r="E388" s="63"/>
      <c r="F388" s="206" t="s">
        <v>6742</v>
      </c>
      <c r="G388" s="63"/>
      <c r="H388" s="63"/>
      <c r="I388" s="163"/>
      <c r="J388" s="63"/>
      <c r="K388" s="63"/>
      <c r="L388" s="61"/>
      <c r="M388" s="207"/>
      <c r="N388" s="42"/>
      <c r="O388" s="42"/>
      <c r="P388" s="42"/>
      <c r="Q388" s="42"/>
      <c r="R388" s="42"/>
      <c r="S388" s="42"/>
      <c r="T388" s="78"/>
      <c r="AT388" s="24" t="s">
        <v>135</v>
      </c>
      <c r="AU388" s="24" t="s">
        <v>134</v>
      </c>
    </row>
    <row r="389" spans="2:65" s="1" customFormat="1" ht="22.5" customHeight="1">
      <c r="B389" s="41"/>
      <c r="C389" s="193" t="s">
        <v>927</v>
      </c>
      <c r="D389" s="193" t="s">
        <v>129</v>
      </c>
      <c r="E389" s="194" t="s">
        <v>6743</v>
      </c>
      <c r="F389" s="195" t="s">
        <v>6744</v>
      </c>
      <c r="G389" s="196" t="s">
        <v>169</v>
      </c>
      <c r="H389" s="197">
        <v>119</v>
      </c>
      <c r="I389" s="198"/>
      <c r="J389" s="199">
        <f>ROUND(I389*H389,2)</f>
        <v>0</v>
      </c>
      <c r="K389" s="195" t="s">
        <v>21</v>
      </c>
      <c r="L389" s="61"/>
      <c r="M389" s="200" t="s">
        <v>21</v>
      </c>
      <c r="N389" s="201" t="s">
        <v>42</v>
      </c>
      <c r="O389" s="42"/>
      <c r="P389" s="202">
        <f>O389*H389</f>
        <v>0</v>
      </c>
      <c r="Q389" s="202">
        <v>0</v>
      </c>
      <c r="R389" s="202">
        <f>Q389*H389</f>
        <v>0</v>
      </c>
      <c r="S389" s="202">
        <v>0</v>
      </c>
      <c r="T389" s="203">
        <f>S389*H389</f>
        <v>0</v>
      </c>
      <c r="AR389" s="24" t="s">
        <v>133</v>
      </c>
      <c r="AT389" s="24" t="s">
        <v>129</v>
      </c>
      <c r="AU389" s="24" t="s">
        <v>134</v>
      </c>
      <c r="AY389" s="24" t="s">
        <v>126</v>
      </c>
      <c r="BE389" s="204">
        <f>IF(N389="základní",J389,0)</f>
        <v>0</v>
      </c>
      <c r="BF389" s="204">
        <f>IF(N389="snížená",J389,0)</f>
        <v>0</v>
      </c>
      <c r="BG389" s="204">
        <f>IF(N389="zákl. přenesená",J389,0)</f>
        <v>0</v>
      </c>
      <c r="BH389" s="204">
        <f>IF(N389="sníž. přenesená",J389,0)</f>
        <v>0</v>
      </c>
      <c r="BI389" s="204">
        <f>IF(N389="nulová",J389,0)</f>
        <v>0</v>
      </c>
      <c r="BJ389" s="24" t="s">
        <v>134</v>
      </c>
      <c r="BK389" s="204">
        <f>ROUND(I389*H389,2)</f>
        <v>0</v>
      </c>
      <c r="BL389" s="24" t="s">
        <v>133</v>
      </c>
      <c r="BM389" s="24" t="s">
        <v>930</v>
      </c>
    </row>
    <row r="390" spans="2:65" s="1" customFormat="1" ht="13.5">
      <c r="B390" s="41"/>
      <c r="C390" s="63"/>
      <c r="D390" s="205" t="s">
        <v>135</v>
      </c>
      <c r="E390" s="63"/>
      <c r="F390" s="206" t="s">
        <v>6744</v>
      </c>
      <c r="G390" s="63"/>
      <c r="H390" s="63"/>
      <c r="I390" s="163"/>
      <c r="J390" s="63"/>
      <c r="K390" s="63"/>
      <c r="L390" s="61"/>
      <c r="M390" s="207"/>
      <c r="N390" s="42"/>
      <c r="O390" s="42"/>
      <c r="P390" s="42"/>
      <c r="Q390" s="42"/>
      <c r="R390" s="42"/>
      <c r="S390" s="42"/>
      <c r="T390" s="78"/>
      <c r="AT390" s="24" t="s">
        <v>135</v>
      </c>
      <c r="AU390" s="24" t="s">
        <v>134</v>
      </c>
    </row>
    <row r="391" spans="2:65" s="1" customFormat="1" ht="22.5" customHeight="1">
      <c r="B391" s="41"/>
      <c r="C391" s="193" t="s">
        <v>605</v>
      </c>
      <c r="D391" s="193" t="s">
        <v>129</v>
      </c>
      <c r="E391" s="194" t="s">
        <v>8700</v>
      </c>
      <c r="F391" s="195" t="s">
        <v>8701</v>
      </c>
      <c r="G391" s="196" t="s">
        <v>169</v>
      </c>
      <c r="H391" s="197">
        <v>110</v>
      </c>
      <c r="I391" s="198"/>
      <c r="J391" s="199">
        <f>ROUND(I391*H391,2)</f>
        <v>0</v>
      </c>
      <c r="K391" s="195" t="s">
        <v>21</v>
      </c>
      <c r="L391" s="61"/>
      <c r="M391" s="200" t="s">
        <v>21</v>
      </c>
      <c r="N391" s="201" t="s">
        <v>42</v>
      </c>
      <c r="O391" s="42"/>
      <c r="P391" s="202">
        <f>O391*H391</f>
        <v>0</v>
      </c>
      <c r="Q391" s="202">
        <v>0</v>
      </c>
      <c r="R391" s="202">
        <f>Q391*H391</f>
        <v>0</v>
      </c>
      <c r="S391" s="202">
        <v>0</v>
      </c>
      <c r="T391" s="203">
        <f>S391*H391</f>
        <v>0</v>
      </c>
      <c r="AR391" s="24" t="s">
        <v>133</v>
      </c>
      <c r="AT391" s="24" t="s">
        <v>129</v>
      </c>
      <c r="AU391" s="24" t="s">
        <v>134</v>
      </c>
      <c r="AY391" s="24" t="s">
        <v>126</v>
      </c>
      <c r="BE391" s="204">
        <f>IF(N391="základní",J391,0)</f>
        <v>0</v>
      </c>
      <c r="BF391" s="204">
        <f>IF(N391="snížená",J391,0)</f>
        <v>0</v>
      </c>
      <c r="BG391" s="204">
        <f>IF(N391="zákl. přenesená",J391,0)</f>
        <v>0</v>
      </c>
      <c r="BH391" s="204">
        <f>IF(N391="sníž. přenesená",J391,0)</f>
        <v>0</v>
      </c>
      <c r="BI391" s="204">
        <f>IF(N391="nulová",J391,0)</f>
        <v>0</v>
      </c>
      <c r="BJ391" s="24" t="s">
        <v>134</v>
      </c>
      <c r="BK391" s="204">
        <f>ROUND(I391*H391,2)</f>
        <v>0</v>
      </c>
      <c r="BL391" s="24" t="s">
        <v>133</v>
      </c>
      <c r="BM391" s="24" t="s">
        <v>935</v>
      </c>
    </row>
    <row r="392" spans="2:65" s="1" customFormat="1" ht="13.5">
      <c r="B392" s="41"/>
      <c r="C392" s="63"/>
      <c r="D392" s="205" t="s">
        <v>135</v>
      </c>
      <c r="E392" s="63"/>
      <c r="F392" s="206" t="s">
        <v>8701</v>
      </c>
      <c r="G392" s="63"/>
      <c r="H392" s="63"/>
      <c r="I392" s="163"/>
      <c r="J392" s="63"/>
      <c r="K392" s="63"/>
      <c r="L392" s="61"/>
      <c r="M392" s="207"/>
      <c r="N392" s="42"/>
      <c r="O392" s="42"/>
      <c r="P392" s="42"/>
      <c r="Q392" s="42"/>
      <c r="R392" s="42"/>
      <c r="S392" s="42"/>
      <c r="T392" s="78"/>
      <c r="AT392" s="24" t="s">
        <v>135</v>
      </c>
      <c r="AU392" s="24" t="s">
        <v>134</v>
      </c>
    </row>
    <row r="393" spans="2:65" s="1" customFormat="1" ht="22.5" customHeight="1">
      <c r="B393" s="41"/>
      <c r="C393" s="193" t="s">
        <v>939</v>
      </c>
      <c r="D393" s="193" t="s">
        <v>129</v>
      </c>
      <c r="E393" s="194" t="s">
        <v>8702</v>
      </c>
      <c r="F393" s="195" t="s">
        <v>8703</v>
      </c>
      <c r="G393" s="196" t="s">
        <v>169</v>
      </c>
      <c r="H393" s="197">
        <v>6</v>
      </c>
      <c r="I393" s="198"/>
      <c r="J393" s="199">
        <f>ROUND(I393*H393,2)</f>
        <v>0</v>
      </c>
      <c r="K393" s="195" t="s">
        <v>21</v>
      </c>
      <c r="L393" s="61"/>
      <c r="M393" s="200" t="s">
        <v>21</v>
      </c>
      <c r="N393" s="201" t="s">
        <v>42</v>
      </c>
      <c r="O393" s="42"/>
      <c r="P393" s="202">
        <f>O393*H393</f>
        <v>0</v>
      </c>
      <c r="Q393" s="202">
        <v>0</v>
      </c>
      <c r="R393" s="202">
        <f>Q393*H393</f>
        <v>0</v>
      </c>
      <c r="S393" s="202">
        <v>0</v>
      </c>
      <c r="T393" s="203">
        <f>S393*H393</f>
        <v>0</v>
      </c>
      <c r="AR393" s="24" t="s">
        <v>133</v>
      </c>
      <c r="AT393" s="24" t="s">
        <v>129</v>
      </c>
      <c r="AU393" s="24" t="s">
        <v>134</v>
      </c>
      <c r="AY393" s="24" t="s">
        <v>126</v>
      </c>
      <c r="BE393" s="204">
        <f>IF(N393="základní",J393,0)</f>
        <v>0</v>
      </c>
      <c r="BF393" s="204">
        <f>IF(N393="snížená",J393,0)</f>
        <v>0</v>
      </c>
      <c r="BG393" s="204">
        <f>IF(N393="zákl. přenesená",J393,0)</f>
        <v>0</v>
      </c>
      <c r="BH393" s="204">
        <f>IF(N393="sníž. přenesená",J393,0)</f>
        <v>0</v>
      </c>
      <c r="BI393" s="204">
        <f>IF(N393="nulová",J393,0)</f>
        <v>0</v>
      </c>
      <c r="BJ393" s="24" t="s">
        <v>134</v>
      </c>
      <c r="BK393" s="204">
        <f>ROUND(I393*H393,2)</f>
        <v>0</v>
      </c>
      <c r="BL393" s="24" t="s">
        <v>133</v>
      </c>
      <c r="BM393" s="24" t="s">
        <v>942</v>
      </c>
    </row>
    <row r="394" spans="2:65" s="1" customFormat="1" ht="13.5">
      <c r="B394" s="41"/>
      <c r="C394" s="63"/>
      <c r="D394" s="205" t="s">
        <v>135</v>
      </c>
      <c r="E394" s="63"/>
      <c r="F394" s="206" t="s">
        <v>8703</v>
      </c>
      <c r="G394" s="63"/>
      <c r="H394" s="63"/>
      <c r="I394" s="163"/>
      <c r="J394" s="63"/>
      <c r="K394" s="63"/>
      <c r="L394" s="61"/>
      <c r="M394" s="207"/>
      <c r="N394" s="42"/>
      <c r="O394" s="42"/>
      <c r="P394" s="42"/>
      <c r="Q394" s="42"/>
      <c r="R394" s="42"/>
      <c r="S394" s="42"/>
      <c r="T394" s="78"/>
      <c r="AT394" s="24" t="s">
        <v>135</v>
      </c>
      <c r="AU394" s="24" t="s">
        <v>134</v>
      </c>
    </row>
    <row r="395" spans="2:65" s="1" customFormat="1" ht="22.5" customHeight="1">
      <c r="B395" s="41"/>
      <c r="C395" s="193" t="s">
        <v>612</v>
      </c>
      <c r="D395" s="193" t="s">
        <v>129</v>
      </c>
      <c r="E395" s="194" t="s">
        <v>8704</v>
      </c>
      <c r="F395" s="195" t="s">
        <v>8705</v>
      </c>
      <c r="G395" s="196" t="s">
        <v>489</v>
      </c>
      <c r="H395" s="197">
        <v>1</v>
      </c>
      <c r="I395" s="198"/>
      <c r="J395" s="199">
        <f>ROUND(I395*H395,2)</f>
        <v>0</v>
      </c>
      <c r="K395" s="195" t="s">
        <v>21</v>
      </c>
      <c r="L395" s="61"/>
      <c r="M395" s="200" t="s">
        <v>21</v>
      </c>
      <c r="N395" s="201" t="s">
        <v>42</v>
      </c>
      <c r="O395" s="42"/>
      <c r="P395" s="202">
        <f>O395*H395</f>
        <v>0</v>
      </c>
      <c r="Q395" s="202">
        <v>0</v>
      </c>
      <c r="R395" s="202">
        <f>Q395*H395</f>
        <v>0</v>
      </c>
      <c r="S395" s="202">
        <v>0</v>
      </c>
      <c r="T395" s="203">
        <f>S395*H395</f>
        <v>0</v>
      </c>
      <c r="AR395" s="24" t="s">
        <v>133</v>
      </c>
      <c r="AT395" s="24" t="s">
        <v>129</v>
      </c>
      <c r="AU395" s="24" t="s">
        <v>134</v>
      </c>
      <c r="AY395" s="24" t="s">
        <v>126</v>
      </c>
      <c r="BE395" s="204">
        <f>IF(N395="základní",J395,0)</f>
        <v>0</v>
      </c>
      <c r="BF395" s="204">
        <f>IF(N395="snížená",J395,0)</f>
        <v>0</v>
      </c>
      <c r="BG395" s="204">
        <f>IF(N395="zákl. přenesená",J395,0)</f>
        <v>0</v>
      </c>
      <c r="BH395" s="204">
        <f>IF(N395="sníž. přenesená",J395,0)</f>
        <v>0</v>
      </c>
      <c r="BI395" s="204">
        <f>IF(N395="nulová",J395,0)</f>
        <v>0</v>
      </c>
      <c r="BJ395" s="24" t="s">
        <v>134</v>
      </c>
      <c r="BK395" s="204">
        <f>ROUND(I395*H395,2)</f>
        <v>0</v>
      </c>
      <c r="BL395" s="24" t="s">
        <v>133</v>
      </c>
      <c r="BM395" s="24" t="s">
        <v>947</v>
      </c>
    </row>
    <row r="396" spans="2:65" s="1" customFormat="1" ht="13.5">
      <c r="B396" s="41"/>
      <c r="C396" s="63"/>
      <c r="D396" s="205" t="s">
        <v>135</v>
      </c>
      <c r="E396" s="63"/>
      <c r="F396" s="206" t="s">
        <v>8705</v>
      </c>
      <c r="G396" s="63"/>
      <c r="H396" s="63"/>
      <c r="I396" s="163"/>
      <c r="J396" s="63"/>
      <c r="K396" s="63"/>
      <c r="L396" s="61"/>
      <c r="M396" s="207"/>
      <c r="N396" s="42"/>
      <c r="O396" s="42"/>
      <c r="P396" s="42"/>
      <c r="Q396" s="42"/>
      <c r="R396" s="42"/>
      <c r="S396" s="42"/>
      <c r="T396" s="78"/>
      <c r="AT396" s="24" t="s">
        <v>135</v>
      </c>
      <c r="AU396" s="24" t="s">
        <v>134</v>
      </c>
    </row>
    <row r="397" spans="2:65" s="1" customFormat="1" ht="22.5" customHeight="1">
      <c r="B397" s="41"/>
      <c r="C397" s="193" t="s">
        <v>949</v>
      </c>
      <c r="D397" s="193" t="s">
        <v>129</v>
      </c>
      <c r="E397" s="194" t="s">
        <v>8706</v>
      </c>
      <c r="F397" s="195" t="s">
        <v>8707</v>
      </c>
      <c r="G397" s="196" t="s">
        <v>489</v>
      </c>
      <c r="H397" s="197">
        <v>2</v>
      </c>
      <c r="I397" s="198"/>
      <c r="J397" s="199">
        <f>ROUND(I397*H397,2)</f>
        <v>0</v>
      </c>
      <c r="K397" s="195" t="s">
        <v>21</v>
      </c>
      <c r="L397" s="61"/>
      <c r="M397" s="200" t="s">
        <v>21</v>
      </c>
      <c r="N397" s="201" t="s">
        <v>42</v>
      </c>
      <c r="O397" s="42"/>
      <c r="P397" s="202">
        <f>O397*H397</f>
        <v>0</v>
      </c>
      <c r="Q397" s="202">
        <v>0</v>
      </c>
      <c r="R397" s="202">
        <f>Q397*H397</f>
        <v>0</v>
      </c>
      <c r="S397" s="202">
        <v>0</v>
      </c>
      <c r="T397" s="203">
        <f>S397*H397</f>
        <v>0</v>
      </c>
      <c r="AR397" s="24" t="s">
        <v>133</v>
      </c>
      <c r="AT397" s="24" t="s">
        <v>129</v>
      </c>
      <c r="AU397" s="24" t="s">
        <v>134</v>
      </c>
      <c r="AY397" s="24" t="s">
        <v>126</v>
      </c>
      <c r="BE397" s="204">
        <f>IF(N397="základní",J397,0)</f>
        <v>0</v>
      </c>
      <c r="BF397" s="204">
        <f>IF(N397="snížená",J397,0)</f>
        <v>0</v>
      </c>
      <c r="BG397" s="204">
        <f>IF(N397="zákl. přenesená",J397,0)</f>
        <v>0</v>
      </c>
      <c r="BH397" s="204">
        <f>IF(N397="sníž. přenesená",J397,0)</f>
        <v>0</v>
      </c>
      <c r="BI397" s="204">
        <f>IF(N397="nulová",J397,0)</f>
        <v>0</v>
      </c>
      <c r="BJ397" s="24" t="s">
        <v>134</v>
      </c>
      <c r="BK397" s="204">
        <f>ROUND(I397*H397,2)</f>
        <v>0</v>
      </c>
      <c r="BL397" s="24" t="s">
        <v>133</v>
      </c>
      <c r="BM397" s="24" t="s">
        <v>952</v>
      </c>
    </row>
    <row r="398" spans="2:65" s="1" customFormat="1" ht="13.5">
      <c r="B398" s="41"/>
      <c r="C398" s="63"/>
      <c r="D398" s="205" t="s">
        <v>135</v>
      </c>
      <c r="E398" s="63"/>
      <c r="F398" s="206" t="s">
        <v>8707</v>
      </c>
      <c r="G398" s="63"/>
      <c r="H398" s="63"/>
      <c r="I398" s="163"/>
      <c r="J398" s="63"/>
      <c r="K398" s="63"/>
      <c r="L398" s="61"/>
      <c r="M398" s="207"/>
      <c r="N398" s="42"/>
      <c r="O398" s="42"/>
      <c r="P398" s="42"/>
      <c r="Q398" s="42"/>
      <c r="R398" s="42"/>
      <c r="S398" s="42"/>
      <c r="T398" s="78"/>
      <c r="AT398" s="24" t="s">
        <v>135</v>
      </c>
      <c r="AU398" s="24" t="s">
        <v>134</v>
      </c>
    </row>
    <row r="399" spans="2:65" s="1" customFormat="1" ht="22.5" customHeight="1">
      <c r="B399" s="41"/>
      <c r="C399" s="193" t="s">
        <v>617</v>
      </c>
      <c r="D399" s="193" t="s">
        <v>129</v>
      </c>
      <c r="E399" s="194" t="s">
        <v>1572</v>
      </c>
      <c r="F399" s="195" t="s">
        <v>1573</v>
      </c>
      <c r="G399" s="196" t="s">
        <v>169</v>
      </c>
      <c r="H399" s="197">
        <v>157</v>
      </c>
      <c r="I399" s="198"/>
      <c r="J399" s="199">
        <f>ROUND(I399*H399,2)</f>
        <v>0</v>
      </c>
      <c r="K399" s="195" t="s">
        <v>21</v>
      </c>
      <c r="L399" s="61"/>
      <c r="M399" s="200" t="s">
        <v>21</v>
      </c>
      <c r="N399" s="201" t="s">
        <v>42</v>
      </c>
      <c r="O399" s="42"/>
      <c r="P399" s="202">
        <f>O399*H399</f>
        <v>0</v>
      </c>
      <c r="Q399" s="202">
        <v>0</v>
      </c>
      <c r="R399" s="202">
        <f>Q399*H399</f>
        <v>0</v>
      </c>
      <c r="S399" s="202">
        <v>0</v>
      </c>
      <c r="T399" s="203">
        <f>S399*H399</f>
        <v>0</v>
      </c>
      <c r="AR399" s="24" t="s">
        <v>133</v>
      </c>
      <c r="AT399" s="24" t="s">
        <v>129</v>
      </c>
      <c r="AU399" s="24" t="s">
        <v>134</v>
      </c>
      <c r="AY399" s="24" t="s">
        <v>126</v>
      </c>
      <c r="BE399" s="204">
        <f>IF(N399="základní",J399,0)</f>
        <v>0</v>
      </c>
      <c r="BF399" s="204">
        <f>IF(N399="snížená",J399,0)</f>
        <v>0</v>
      </c>
      <c r="BG399" s="204">
        <f>IF(N399="zákl. přenesená",J399,0)</f>
        <v>0</v>
      </c>
      <c r="BH399" s="204">
        <f>IF(N399="sníž. přenesená",J399,0)</f>
        <v>0</v>
      </c>
      <c r="BI399" s="204">
        <f>IF(N399="nulová",J399,0)</f>
        <v>0</v>
      </c>
      <c r="BJ399" s="24" t="s">
        <v>134</v>
      </c>
      <c r="BK399" s="204">
        <f>ROUND(I399*H399,2)</f>
        <v>0</v>
      </c>
      <c r="BL399" s="24" t="s">
        <v>133</v>
      </c>
      <c r="BM399" s="24" t="s">
        <v>957</v>
      </c>
    </row>
    <row r="400" spans="2:65" s="1" customFormat="1" ht="13.5">
      <c r="B400" s="41"/>
      <c r="C400" s="63"/>
      <c r="D400" s="205" t="s">
        <v>135</v>
      </c>
      <c r="E400" s="63"/>
      <c r="F400" s="206" t="s">
        <v>1573</v>
      </c>
      <c r="G400" s="63"/>
      <c r="H400" s="63"/>
      <c r="I400" s="163"/>
      <c r="J400" s="63"/>
      <c r="K400" s="63"/>
      <c r="L400" s="61"/>
      <c r="M400" s="207"/>
      <c r="N400" s="42"/>
      <c r="O400" s="42"/>
      <c r="P400" s="42"/>
      <c r="Q400" s="42"/>
      <c r="R400" s="42"/>
      <c r="S400" s="42"/>
      <c r="T400" s="78"/>
      <c r="AT400" s="24" t="s">
        <v>135</v>
      </c>
      <c r="AU400" s="24" t="s">
        <v>134</v>
      </c>
    </row>
    <row r="401" spans="2:65" s="1" customFormat="1" ht="22.5" customHeight="1">
      <c r="B401" s="41"/>
      <c r="C401" s="193" t="s">
        <v>961</v>
      </c>
      <c r="D401" s="193" t="s">
        <v>129</v>
      </c>
      <c r="E401" s="194" t="s">
        <v>8708</v>
      </c>
      <c r="F401" s="195" t="s">
        <v>8709</v>
      </c>
      <c r="G401" s="196" t="s">
        <v>169</v>
      </c>
      <c r="H401" s="197">
        <v>116</v>
      </c>
      <c r="I401" s="198"/>
      <c r="J401" s="199">
        <f>ROUND(I401*H401,2)</f>
        <v>0</v>
      </c>
      <c r="K401" s="195" t="s">
        <v>21</v>
      </c>
      <c r="L401" s="61"/>
      <c r="M401" s="200" t="s">
        <v>21</v>
      </c>
      <c r="N401" s="201" t="s">
        <v>42</v>
      </c>
      <c r="O401" s="42"/>
      <c r="P401" s="202">
        <f>O401*H401</f>
        <v>0</v>
      </c>
      <c r="Q401" s="202">
        <v>0</v>
      </c>
      <c r="R401" s="202">
        <f>Q401*H401</f>
        <v>0</v>
      </c>
      <c r="S401" s="202">
        <v>0</v>
      </c>
      <c r="T401" s="203">
        <f>S401*H401</f>
        <v>0</v>
      </c>
      <c r="AR401" s="24" t="s">
        <v>133</v>
      </c>
      <c r="AT401" s="24" t="s">
        <v>129</v>
      </c>
      <c r="AU401" s="24" t="s">
        <v>134</v>
      </c>
      <c r="AY401" s="24" t="s">
        <v>126</v>
      </c>
      <c r="BE401" s="204">
        <f>IF(N401="základní",J401,0)</f>
        <v>0</v>
      </c>
      <c r="BF401" s="204">
        <f>IF(N401="snížená",J401,0)</f>
        <v>0</v>
      </c>
      <c r="BG401" s="204">
        <f>IF(N401="zákl. přenesená",J401,0)</f>
        <v>0</v>
      </c>
      <c r="BH401" s="204">
        <f>IF(N401="sníž. přenesená",J401,0)</f>
        <v>0</v>
      </c>
      <c r="BI401" s="204">
        <f>IF(N401="nulová",J401,0)</f>
        <v>0</v>
      </c>
      <c r="BJ401" s="24" t="s">
        <v>134</v>
      </c>
      <c r="BK401" s="204">
        <f>ROUND(I401*H401,2)</f>
        <v>0</v>
      </c>
      <c r="BL401" s="24" t="s">
        <v>133</v>
      </c>
      <c r="BM401" s="24" t="s">
        <v>964</v>
      </c>
    </row>
    <row r="402" spans="2:65" s="1" customFormat="1" ht="13.5">
      <c r="B402" s="41"/>
      <c r="C402" s="63"/>
      <c r="D402" s="208" t="s">
        <v>135</v>
      </c>
      <c r="E402" s="63"/>
      <c r="F402" s="209" t="s">
        <v>8709</v>
      </c>
      <c r="G402" s="63"/>
      <c r="H402" s="63"/>
      <c r="I402" s="163"/>
      <c r="J402" s="63"/>
      <c r="K402" s="63"/>
      <c r="L402" s="61"/>
      <c r="M402" s="207"/>
      <c r="N402" s="42"/>
      <c r="O402" s="42"/>
      <c r="P402" s="42"/>
      <c r="Q402" s="42"/>
      <c r="R402" s="42"/>
      <c r="S402" s="42"/>
      <c r="T402" s="78"/>
      <c r="AT402" s="24" t="s">
        <v>135</v>
      </c>
      <c r="AU402" s="24" t="s">
        <v>134</v>
      </c>
    </row>
    <row r="403" spans="2:65" s="10" customFormat="1" ht="29.85" customHeight="1">
      <c r="B403" s="176"/>
      <c r="C403" s="177"/>
      <c r="D403" s="190" t="s">
        <v>69</v>
      </c>
      <c r="E403" s="191" t="s">
        <v>163</v>
      </c>
      <c r="F403" s="191" t="s">
        <v>1580</v>
      </c>
      <c r="G403" s="177"/>
      <c r="H403" s="177"/>
      <c r="I403" s="180"/>
      <c r="J403" s="192">
        <f>BK403</f>
        <v>0</v>
      </c>
      <c r="K403" s="177"/>
      <c r="L403" s="182"/>
      <c r="M403" s="183"/>
      <c r="N403" s="184"/>
      <c r="O403" s="184"/>
      <c r="P403" s="185">
        <f>SUM(P404:P451)</f>
        <v>0</v>
      </c>
      <c r="Q403" s="184"/>
      <c r="R403" s="185">
        <f>SUM(R404:R451)</f>
        <v>0</v>
      </c>
      <c r="S403" s="184"/>
      <c r="T403" s="186">
        <f>SUM(T404:T451)</f>
        <v>0</v>
      </c>
      <c r="AR403" s="187" t="s">
        <v>78</v>
      </c>
      <c r="AT403" s="188" t="s">
        <v>69</v>
      </c>
      <c r="AU403" s="188" t="s">
        <v>78</v>
      </c>
      <c r="AY403" s="187" t="s">
        <v>126</v>
      </c>
      <c r="BK403" s="189">
        <f>SUM(BK404:BK451)</f>
        <v>0</v>
      </c>
    </row>
    <row r="404" spans="2:65" s="1" customFormat="1" ht="22.5" customHeight="1">
      <c r="B404" s="41"/>
      <c r="C404" s="193" t="s">
        <v>623</v>
      </c>
      <c r="D404" s="193" t="s">
        <v>129</v>
      </c>
      <c r="E404" s="194" t="s">
        <v>1581</v>
      </c>
      <c r="F404" s="195" t="s">
        <v>8710</v>
      </c>
      <c r="G404" s="196" t="s">
        <v>132</v>
      </c>
      <c r="H404" s="197">
        <v>1</v>
      </c>
      <c r="I404" s="198"/>
      <c r="J404" s="199">
        <f>ROUND(I404*H404,2)</f>
        <v>0</v>
      </c>
      <c r="K404" s="195" t="s">
        <v>21</v>
      </c>
      <c r="L404" s="61"/>
      <c r="M404" s="200" t="s">
        <v>21</v>
      </c>
      <c r="N404" s="201" t="s">
        <v>42</v>
      </c>
      <c r="O404" s="42"/>
      <c r="P404" s="202">
        <f>O404*H404</f>
        <v>0</v>
      </c>
      <c r="Q404" s="202">
        <v>0</v>
      </c>
      <c r="R404" s="202">
        <f>Q404*H404</f>
        <v>0</v>
      </c>
      <c r="S404" s="202">
        <v>0</v>
      </c>
      <c r="T404" s="203">
        <f>S404*H404</f>
        <v>0</v>
      </c>
      <c r="AR404" s="24" t="s">
        <v>133</v>
      </c>
      <c r="AT404" s="24" t="s">
        <v>129</v>
      </c>
      <c r="AU404" s="24" t="s">
        <v>134</v>
      </c>
      <c r="AY404" s="24" t="s">
        <v>126</v>
      </c>
      <c r="BE404" s="204">
        <f>IF(N404="základní",J404,0)</f>
        <v>0</v>
      </c>
      <c r="BF404" s="204">
        <f>IF(N404="snížená",J404,0)</f>
        <v>0</v>
      </c>
      <c r="BG404" s="204">
        <f>IF(N404="zákl. přenesená",J404,0)</f>
        <v>0</v>
      </c>
      <c r="BH404" s="204">
        <f>IF(N404="sníž. přenesená",J404,0)</f>
        <v>0</v>
      </c>
      <c r="BI404" s="204">
        <f>IF(N404="nulová",J404,0)</f>
        <v>0</v>
      </c>
      <c r="BJ404" s="24" t="s">
        <v>134</v>
      </c>
      <c r="BK404" s="204">
        <f>ROUND(I404*H404,2)</f>
        <v>0</v>
      </c>
      <c r="BL404" s="24" t="s">
        <v>133</v>
      </c>
      <c r="BM404" s="24" t="s">
        <v>970</v>
      </c>
    </row>
    <row r="405" spans="2:65" s="1" customFormat="1" ht="13.5">
      <c r="B405" s="41"/>
      <c r="C405" s="63"/>
      <c r="D405" s="205" t="s">
        <v>135</v>
      </c>
      <c r="E405" s="63"/>
      <c r="F405" s="206" t="s">
        <v>8710</v>
      </c>
      <c r="G405" s="63"/>
      <c r="H405" s="63"/>
      <c r="I405" s="163"/>
      <c r="J405" s="63"/>
      <c r="K405" s="63"/>
      <c r="L405" s="61"/>
      <c r="M405" s="207"/>
      <c r="N405" s="42"/>
      <c r="O405" s="42"/>
      <c r="P405" s="42"/>
      <c r="Q405" s="42"/>
      <c r="R405" s="42"/>
      <c r="S405" s="42"/>
      <c r="T405" s="78"/>
      <c r="AT405" s="24" t="s">
        <v>135</v>
      </c>
      <c r="AU405" s="24" t="s">
        <v>134</v>
      </c>
    </row>
    <row r="406" spans="2:65" s="1" customFormat="1" ht="22.5" customHeight="1">
      <c r="B406" s="41"/>
      <c r="C406" s="193" t="s">
        <v>975</v>
      </c>
      <c r="D406" s="193" t="s">
        <v>129</v>
      </c>
      <c r="E406" s="194" t="s">
        <v>8711</v>
      </c>
      <c r="F406" s="195" t="s">
        <v>8712</v>
      </c>
      <c r="G406" s="196" t="s">
        <v>489</v>
      </c>
      <c r="H406" s="197">
        <v>1</v>
      </c>
      <c r="I406" s="198"/>
      <c r="J406" s="199">
        <f>ROUND(I406*H406,2)</f>
        <v>0</v>
      </c>
      <c r="K406" s="195" t="s">
        <v>160</v>
      </c>
      <c r="L406" s="61"/>
      <c r="M406" s="200" t="s">
        <v>21</v>
      </c>
      <c r="N406" s="201" t="s">
        <v>42</v>
      </c>
      <c r="O406" s="42"/>
      <c r="P406" s="202">
        <f>O406*H406</f>
        <v>0</v>
      </c>
      <c r="Q406" s="202">
        <v>0</v>
      </c>
      <c r="R406" s="202">
        <f>Q406*H406</f>
        <v>0</v>
      </c>
      <c r="S406" s="202">
        <v>0</v>
      </c>
      <c r="T406" s="203">
        <f>S406*H406</f>
        <v>0</v>
      </c>
      <c r="AR406" s="24" t="s">
        <v>133</v>
      </c>
      <c r="AT406" s="24" t="s">
        <v>129</v>
      </c>
      <c r="AU406" s="24" t="s">
        <v>134</v>
      </c>
      <c r="AY406" s="24" t="s">
        <v>126</v>
      </c>
      <c r="BE406" s="204">
        <f>IF(N406="základní",J406,0)</f>
        <v>0</v>
      </c>
      <c r="BF406" s="204">
        <f>IF(N406="snížená",J406,0)</f>
        <v>0</v>
      </c>
      <c r="BG406" s="204">
        <f>IF(N406="zákl. přenesená",J406,0)</f>
        <v>0</v>
      </c>
      <c r="BH406" s="204">
        <f>IF(N406="sníž. přenesená",J406,0)</f>
        <v>0</v>
      </c>
      <c r="BI406" s="204">
        <f>IF(N406="nulová",J406,0)</f>
        <v>0</v>
      </c>
      <c r="BJ406" s="24" t="s">
        <v>134</v>
      </c>
      <c r="BK406" s="204">
        <f>ROUND(I406*H406,2)</f>
        <v>0</v>
      </c>
      <c r="BL406" s="24" t="s">
        <v>133</v>
      </c>
      <c r="BM406" s="24" t="s">
        <v>978</v>
      </c>
    </row>
    <row r="407" spans="2:65" s="1" customFormat="1" ht="13.5">
      <c r="B407" s="41"/>
      <c r="C407" s="63"/>
      <c r="D407" s="208" t="s">
        <v>135</v>
      </c>
      <c r="E407" s="63"/>
      <c r="F407" s="209" t="s">
        <v>8713</v>
      </c>
      <c r="G407" s="63"/>
      <c r="H407" s="63"/>
      <c r="I407" s="163"/>
      <c r="J407" s="63"/>
      <c r="K407" s="63"/>
      <c r="L407" s="61"/>
      <c r="M407" s="207"/>
      <c r="N407" s="42"/>
      <c r="O407" s="42"/>
      <c r="P407" s="42"/>
      <c r="Q407" s="42"/>
      <c r="R407" s="42"/>
      <c r="S407" s="42"/>
      <c r="T407" s="78"/>
      <c r="AT407" s="24" t="s">
        <v>135</v>
      </c>
      <c r="AU407" s="24" t="s">
        <v>134</v>
      </c>
    </row>
    <row r="408" spans="2:65" s="1" customFormat="1" ht="148.5">
      <c r="B408" s="41"/>
      <c r="C408" s="63"/>
      <c r="D408" s="205" t="s">
        <v>299</v>
      </c>
      <c r="E408" s="63"/>
      <c r="F408" s="235" t="s">
        <v>8714</v>
      </c>
      <c r="G408" s="63"/>
      <c r="H408" s="63"/>
      <c r="I408" s="163"/>
      <c r="J408" s="63"/>
      <c r="K408" s="63"/>
      <c r="L408" s="61"/>
      <c r="M408" s="207"/>
      <c r="N408" s="42"/>
      <c r="O408" s="42"/>
      <c r="P408" s="42"/>
      <c r="Q408" s="42"/>
      <c r="R408" s="42"/>
      <c r="S408" s="42"/>
      <c r="T408" s="78"/>
      <c r="AT408" s="24" t="s">
        <v>299</v>
      </c>
      <c r="AU408" s="24" t="s">
        <v>134</v>
      </c>
    </row>
    <row r="409" spans="2:65" s="1" customFormat="1" ht="22.5" customHeight="1">
      <c r="B409" s="41"/>
      <c r="C409" s="251" t="s">
        <v>628</v>
      </c>
      <c r="D409" s="251" t="s">
        <v>391</v>
      </c>
      <c r="E409" s="252" t="s">
        <v>8715</v>
      </c>
      <c r="F409" s="253" t="s">
        <v>8716</v>
      </c>
      <c r="G409" s="254" t="s">
        <v>489</v>
      </c>
      <c r="H409" s="255">
        <v>1</v>
      </c>
      <c r="I409" s="256"/>
      <c r="J409" s="257">
        <f>ROUND(I409*H409,2)</f>
        <v>0</v>
      </c>
      <c r="K409" s="253" t="s">
        <v>160</v>
      </c>
      <c r="L409" s="258"/>
      <c r="M409" s="259" t="s">
        <v>21</v>
      </c>
      <c r="N409" s="260" t="s">
        <v>42</v>
      </c>
      <c r="O409" s="42"/>
      <c r="P409" s="202">
        <f>O409*H409</f>
        <v>0</v>
      </c>
      <c r="Q409" s="202">
        <v>0</v>
      </c>
      <c r="R409" s="202">
        <f>Q409*H409</f>
        <v>0</v>
      </c>
      <c r="S409" s="202">
        <v>0</v>
      </c>
      <c r="T409" s="203">
        <f>S409*H409</f>
        <v>0</v>
      </c>
      <c r="AR409" s="24" t="s">
        <v>144</v>
      </c>
      <c r="AT409" s="24" t="s">
        <v>391</v>
      </c>
      <c r="AU409" s="24" t="s">
        <v>134</v>
      </c>
      <c r="AY409" s="24" t="s">
        <v>126</v>
      </c>
      <c r="BE409" s="204">
        <f>IF(N409="základní",J409,0)</f>
        <v>0</v>
      </c>
      <c r="BF409" s="204">
        <f>IF(N409="snížená",J409,0)</f>
        <v>0</v>
      </c>
      <c r="BG409" s="204">
        <f>IF(N409="zákl. přenesená",J409,0)</f>
        <v>0</v>
      </c>
      <c r="BH409" s="204">
        <f>IF(N409="sníž. přenesená",J409,0)</f>
        <v>0</v>
      </c>
      <c r="BI409" s="204">
        <f>IF(N409="nulová",J409,0)</f>
        <v>0</v>
      </c>
      <c r="BJ409" s="24" t="s">
        <v>134</v>
      </c>
      <c r="BK409" s="204">
        <f>ROUND(I409*H409,2)</f>
        <v>0</v>
      </c>
      <c r="BL409" s="24" t="s">
        <v>133</v>
      </c>
      <c r="BM409" s="24" t="s">
        <v>982</v>
      </c>
    </row>
    <row r="410" spans="2:65" s="1" customFormat="1" ht="40.5">
      <c r="B410" s="41"/>
      <c r="C410" s="63"/>
      <c r="D410" s="205" t="s">
        <v>135</v>
      </c>
      <c r="E410" s="63"/>
      <c r="F410" s="206" t="s">
        <v>8717</v>
      </c>
      <c r="G410" s="63"/>
      <c r="H410" s="63"/>
      <c r="I410" s="163"/>
      <c r="J410" s="63"/>
      <c r="K410" s="63"/>
      <c r="L410" s="61"/>
      <c r="M410" s="207"/>
      <c r="N410" s="42"/>
      <c r="O410" s="42"/>
      <c r="P410" s="42"/>
      <c r="Q410" s="42"/>
      <c r="R410" s="42"/>
      <c r="S410" s="42"/>
      <c r="T410" s="78"/>
      <c r="AT410" s="24" t="s">
        <v>135</v>
      </c>
      <c r="AU410" s="24" t="s">
        <v>134</v>
      </c>
    </row>
    <row r="411" spans="2:65" s="1" customFormat="1" ht="22.5" customHeight="1">
      <c r="B411" s="41"/>
      <c r="C411" s="193" t="s">
        <v>985</v>
      </c>
      <c r="D411" s="193" t="s">
        <v>129</v>
      </c>
      <c r="E411" s="194" t="s">
        <v>8718</v>
      </c>
      <c r="F411" s="195" t="s">
        <v>8719</v>
      </c>
      <c r="G411" s="196" t="s">
        <v>169</v>
      </c>
      <c r="H411" s="197">
        <v>220</v>
      </c>
      <c r="I411" s="198"/>
      <c r="J411" s="199">
        <f>ROUND(I411*H411,2)</f>
        <v>0</v>
      </c>
      <c r="K411" s="195" t="s">
        <v>160</v>
      </c>
      <c r="L411" s="61"/>
      <c r="M411" s="200" t="s">
        <v>21</v>
      </c>
      <c r="N411" s="201" t="s">
        <v>42</v>
      </c>
      <c r="O411" s="42"/>
      <c r="P411" s="202">
        <f>O411*H411</f>
        <v>0</v>
      </c>
      <c r="Q411" s="202">
        <v>0</v>
      </c>
      <c r="R411" s="202">
        <f>Q411*H411</f>
        <v>0</v>
      </c>
      <c r="S411" s="202">
        <v>0</v>
      </c>
      <c r="T411" s="203">
        <f>S411*H411</f>
        <v>0</v>
      </c>
      <c r="AR411" s="24" t="s">
        <v>133</v>
      </c>
      <c r="AT411" s="24" t="s">
        <v>129</v>
      </c>
      <c r="AU411" s="24" t="s">
        <v>134</v>
      </c>
      <c r="AY411" s="24" t="s">
        <v>126</v>
      </c>
      <c r="BE411" s="204">
        <f>IF(N411="základní",J411,0)</f>
        <v>0</v>
      </c>
      <c r="BF411" s="204">
        <f>IF(N411="snížená",J411,0)</f>
        <v>0</v>
      </c>
      <c r="BG411" s="204">
        <f>IF(N411="zákl. přenesená",J411,0)</f>
        <v>0</v>
      </c>
      <c r="BH411" s="204">
        <f>IF(N411="sníž. přenesená",J411,0)</f>
        <v>0</v>
      </c>
      <c r="BI411" s="204">
        <f>IF(N411="nulová",J411,0)</f>
        <v>0</v>
      </c>
      <c r="BJ411" s="24" t="s">
        <v>134</v>
      </c>
      <c r="BK411" s="204">
        <f>ROUND(I411*H411,2)</f>
        <v>0</v>
      </c>
      <c r="BL411" s="24" t="s">
        <v>133</v>
      </c>
      <c r="BM411" s="24" t="s">
        <v>988</v>
      </c>
    </row>
    <row r="412" spans="2:65" s="1" customFormat="1" ht="13.5">
      <c r="B412" s="41"/>
      <c r="C412" s="63"/>
      <c r="D412" s="208" t="s">
        <v>135</v>
      </c>
      <c r="E412" s="63"/>
      <c r="F412" s="209" t="s">
        <v>8720</v>
      </c>
      <c r="G412" s="63"/>
      <c r="H412" s="63"/>
      <c r="I412" s="163"/>
      <c r="J412" s="63"/>
      <c r="K412" s="63"/>
      <c r="L412" s="61"/>
      <c r="M412" s="207"/>
      <c r="N412" s="42"/>
      <c r="O412" s="42"/>
      <c r="P412" s="42"/>
      <c r="Q412" s="42"/>
      <c r="R412" s="42"/>
      <c r="S412" s="42"/>
      <c r="T412" s="78"/>
      <c r="AT412" s="24" t="s">
        <v>135</v>
      </c>
      <c r="AU412" s="24" t="s">
        <v>134</v>
      </c>
    </row>
    <row r="413" spans="2:65" s="1" customFormat="1" ht="108">
      <c r="B413" s="41"/>
      <c r="C413" s="63"/>
      <c r="D413" s="205" t="s">
        <v>299</v>
      </c>
      <c r="E413" s="63"/>
      <c r="F413" s="235" t="s">
        <v>8721</v>
      </c>
      <c r="G413" s="63"/>
      <c r="H413" s="63"/>
      <c r="I413" s="163"/>
      <c r="J413" s="63"/>
      <c r="K413" s="63"/>
      <c r="L413" s="61"/>
      <c r="M413" s="207"/>
      <c r="N413" s="42"/>
      <c r="O413" s="42"/>
      <c r="P413" s="42"/>
      <c r="Q413" s="42"/>
      <c r="R413" s="42"/>
      <c r="S413" s="42"/>
      <c r="T413" s="78"/>
      <c r="AT413" s="24" t="s">
        <v>299</v>
      </c>
      <c r="AU413" s="24" t="s">
        <v>134</v>
      </c>
    </row>
    <row r="414" spans="2:65" s="1" customFormat="1" ht="31.5" customHeight="1">
      <c r="B414" s="41"/>
      <c r="C414" s="193" t="s">
        <v>637</v>
      </c>
      <c r="D414" s="193" t="s">
        <v>129</v>
      </c>
      <c r="E414" s="194" t="s">
        <v>8722</v>
      </c>
      <c r="F414" s="195" t="s">
        <v>8723</v>
      </c>
      <c r="G414" s="196" t="s">
        <v>169</v>
      </c>
      <c r="H414" s="197">
        <v>37.700000000000003</v>
      </c>
      <c r="I414" s="198"/>
      <c r="J414" s="199">
        <f>ROUND(I414*H414,2)</f>
        <v>0</v>
      </c>
      <c r="K414" s="195" t="s">
        <v>160</v>
      </c>
      <c r="L414" s="61"/>
      <c r="M414" s="200" t="s">
        <v>21</v>
      </c>
      <c r="N414" s="201" t="s">
        <v>42</v>
      </c>
      <c r="O414" s="42"/>
      <c r="P414" s="202">
        <f>O414*H414</f>
        <v>0</v>
      </c>
      <c r="Q414" s="202">
        <v>0</v>
      </c>
      <c r="R414" s="202">
        <f>Q414*H414</f>
        <v>0</v>
      </c>
      <c r="S414" s="202">
        <v>0</v>
      </c>
      <c r="T414" s="203">
        <f>S414*H414</f>
        <v>0</v>
      </c>
      <c r="AR414" s="24" t="s">
        <v>133</v>
      </c>
      <c r="AT414" s="24" t="s">
        <v>129</v>
      </c>
      <c r="AU414" s="24" t="s">
        <v>134</v>
      </c>
      <c r="AY414" s="24" t="s">
        <v>126</v>
      </c>
      <c r="BE414" s="204">
        <f>IF(N414="základní",J414,0)</f>
        <v>0</v>
      </c>
      <c r="BF414" s="204">
        <f>IF(N414="snížená",J414,0)</f>
        <v>0</v>
      </c>
      <c r="BG414" s="204">
        <f>IF(N414="zákl. přenesená",J414,0)</f>
        <v>0</v>
      </c>
      <c r="BH414" s="204">
        <f>IF(N414="sníž. přenesená",J414,0)</f>
        <v>0</v>
      </c>
      <c r="BI414" s="204">
        <f>IF(N414="nulová",J414,0)</f>
        <v>0</v>
      </c>
      <c r="BJ414" s="24" t="s">
        <v>134</v>
      </c>
      <c r="BK414" s="204">
        <f>ROUND(I414*H414,2)</f>
        <v>0</v>
      </c>
      <c r="BL414" s="24" t="s">
        <v>133</v>
      </c>
      <c r="BM414" s="24" t="s">
        <v>991</v>
      </c>
    </row>
    <row r="415" spans="2:65" s="1" customFormat="1" ht="40.5">
      <c r="B415" s="41"/>
      <c r="C415" s="63"/>
      <c r="D415" s="208" t="s">
        <v>135</v>
      </c>
      <c r="E415" s="63"/>
      <c r="F415" s="209" t="s">
        <v>8724</v>
      </c>
      <c r="G415" s="63"/>
      <c r="H415" s="63"/>
      <c r="I415" s="163"/>
      <c r="J415" s="63"/>
      <c r="K415" s="63"/>
      <c r="L415" s="61"/>
      <c r="M415" s="207"/>
      <c r="N415" s="42"/>
      <c r="O415" s="42"/>
      <c r="P415" s="42"/>
      <c r="Q415" s="42"/>
      <c r="R415" s="42"/>
      <c r="S415" s="42"/>
      <c r="T415" s="78"/>
      <c r="AT415" s="24" t="s">
        <v>135</v>
      </c>
      <c r="AU415" s="24" t="s">
        <v>134</v>
      </c>
    </row>
    <row r="416" spans="2:65" s="1" customFormat="1" ht="108">
      <c r="B416" s="41"/>
      <c r="C416" s="63"/>
      <c r="D416" s="205" t="s">
        <v>299</v>
      </c>
      <c r="E416" s="63"/>
      <c r="F416" s="235" t="s">
        <v>8725</v>
      </c>
      <c r="G416" s="63"/>
      <c r="H416" s="63"/>
      <c r="I416" s="163"/>
      <c r="J416" s="63"/>
      <c r="K416" s="63"/>
      <c r="L416" s="61"/>
      <c r="M416" s="207"/>
      <c r="N416" s="42"/>
      <c r="O416" s="42"/>
      <c r="P416" s="42"/>
      <c r="Q416" s="42"/>
      <c r="R416" s="42"/>
      <c r="S416" s="42"/>
      <c r="T416" s="78"/>
      <c r="AT416" s="24" t="s">
        <v>299</v>
      </c>
      <c r="AU416" s="24" t="s">
        <v>134</v>
      </c>
    </row>
    <row r="417" spans="2:65" s="1" customFormat="1" ht="22.5" customHeight="1">
      <c r="B417" s="41"/>
      <c r="C417" s="251" t="s">
        <v>998</v>
      </c>
      <c r="D417" s="251" t="s">
        <v>391</v>
      </c>
      <c r="E417" s="252" t="s">
        <v>8726</v>
      </c>
      <c r="F417" s="253" t="s">
        <v>8727</v>
      </c>
      <c r="G417" s="254" t="s">
        <v>489</v>
      </c>
      <c r="H417" s="255">
        <v>37.700000000000003</v>
      </c>
      <c r="I417" s="256"/>
      <c r="J417" s="257">
        <f>ROUND(I417*H417,2)</f>
        <v>0</v>
      </c>
      <c r="K417" s="253" t="s">
        <v>160</v>
      </c>
      <c r="L417" s="258"/>
      <c r="M417" s="259" t="s">
        <v>21</v>
      </c>
      <c r="N417" s="260" t="s">
        <v>42</v>
      </c>
      <c r="O417" s="42"/>
      <c r="P417" s="202">
        <f>O417*H417</f>
        <v>0</v>
      </c>
      <c r="Q417" s="202">
        <v>0</v>
      </c>
      <c r="R417" s="202">
        <f>Q417*H417</f>
        <v>0</v>
      </c>
      <c r="S417" s="202">
        <v>0</v>
      </c>
      <c r="T417" s="203">
        <f>S417*H417</f>
        <v>0</v>
      </c>
      <c r="AR417" s="24" t="s">
        <v>144</v>
      </c>
      <c r="AT417" s="24" t="s">
        <v>391</v>
      </c>
      <c r="AU417" s="24" t="s">
        <v>134</v>
      </c>
      <c r="AY417" s="24" t="s">
        <v>126</v>
      </c>
      <c r="BE417" s="204">
        <f>IF(N417="základní",J417,0)</f>
        <v>0</v>
      </c>
      <c r="BF417" s="204">
        <f>IF(N417="snížená",J417,0)</f>
        <v>0</v>
      </c>
      <c r="BG417" s="204">
        <f>IF(N417="zákl. přenesená",J417,0)</f>
        <v>0</v>
      </c>
      <c r="BH417" s="204">
        <f>IF(N417="sníž. přenesená",J417,0)</f>
        <v>0</v>
      </c>
      <c r="BI417" s="204">
        <f>IF(N417="nulová",J417,0)</f>
        <v>0</v>
      </c>
      <c r="BJ417" s="24" t="s">
        <v>134</v>
      </c>
      <c r="BK417" s="204">
        <f>ROUND(I417*H417,2)</f>
        <v>0</v>
      </c>
      <c r="BL417" s="24" t="s">
        <v>133</v>
      </c>
      <c r="BM417" s="24" t="s">
        <v>1001</v>
      </c>
    </row>
    <row r="418" spans="2:65" s="1" customFormat="1" ht="13.5">
      <c r="B418" s="41"/>
      <c r="C418" s="63"/>
      <c r="D418" s="208" t="s">
        <v>135</v>
      </c>
      <c r="E418" s="63"/>
      <c r="F418" s="209" t="s">
        <v>8728</v>
      </c>
      <c r="G418" s="63"/>
      <c r="H418" s="63"/>
      <c r="I418" s="163"/>
      <c r="J418" s="63"/>
      <c r="K418" s="63"/>
      <c r="L418" s="61"/>
      <c r="M418" s="207"/>
      <c r="N418" s="42"/>
      <c r="O418" s="42"/>
      <c r="P418" s="42"/>
      <c r="Q418" s="42"/>
      <c r="R418" s="42"/>
      <c r="S418" s="42"/>
      <c r="T418" s="78"/>
      <c r="AT418" s="24" t="s">
        <v>135</v>
      </c>
      <c r="AU418" s="24" t="s">
        <v>134</v>
      </c>
    </row>
    <row r="419" spans="2:65" s="11" customFormat="1" ht="13.5">
      <c r="B419" s="210"/>
      <c r="C419" s="211"/>
      <c r="D419" s="208" t="s">
        <v>171</v>
      </c>
      <c r="E419" s="212" t="s">
        <v>21</v>
      </c>
      <c r="F419" s="213" t="s">
        <v>8729</v>
      </c>
      <c r="G419" s="211"/>
      <c r="H419" s="214">
        <v>37.700000000000003</v>
      </c>
      <c r="I419" s="215"/>
      <c r="J419" s="211"/>
      <c r="K419" s="211"/>
      <c r="L419" s="216"/>
      <c r="M419" s="217"/>
      <c r="N419" s="218"/>
      <c r="O419" s="218"/>
      <c r="P419" s="218"/>
      <c r="Q419" s="218"/>
      <c r="R419" s="218"/>
      <c r="S419" s="218"/>
      <c r="T419" s="219"/>
      <c r="AT419" s="220" t="s">
        <v>171</v>
      </c>
      <c r="AU419" s="220" t="s">
        <v>134</v>
      </c>
      <c r="AV419" s="11" t="s">
        <v>134</v>
      </c>
      <c r="AW419" s="11" t="s">
        <v>33</v>
      </c>
      <c r="AX419" s="11" t="s">
        <v>70</v>
      </c>
      <c r="AY419" s="220" t="s">
        <v>126</v>
      </c>
    </row>
    <row r="420" spans="2:65" s="12" customFormat="1" ht="13.5">
      <c r="B420" s="221"/>
      <c r="C420" s="222"/>
      <c r="D420" s="205" t="s">
        <v>171</v>
      </c>
      <c r="E420" s="248" t="s">
        <v>21</v>
      </c>
      <c r="F420" s="249" t="s">
        <v>174</v>
      </c>
      <c r="G420" s="222"/>
      <c r="H420" s="250">
        <v>37.700000000000003</v>
      </c>
      <c r="I420" s="226"/>
      <c r="J420" s="222"/>
      <c r="K420" s="222"/>
      <c r="L420" s="227"/>
      <c r="M420" s="228"/>
      <c r="N420" s="229"/>
      <c r="O420" s="229"/>
      <c r="P420" s="229"/>
      <c r="Q420" s="229"/>
      <c r="R420" s="229"/>
      <c r="S420" s="229"/>
      <c r="T420" s="230"/>
      <c r="AT420" s="231" t="s">
        <v>171</v>
      </c>
      <c r="AU420" s="231" t="s">
        <v>134</v>
      </c>
      <c r="AV420" s="12" t="s">
        <v>133</v>
      </c>
      <c r="AW420" s="12" t="s">
        <v>33</v>
      </c>
      <c r="AX420" s="12" t="s">
        <v>78</v>
      </c>
      <c r="AY420" s="231" t="s">
        <v>126</v>
      </c>
    </row>
    <row r="421" spans="2:65" s="1" customFormat="1" ht="31.5" customHeight="1">
      <c r="B421" s="41"/>
      <c r="C421" s="193" t="s">
        <v>642</v>
      </c>
      <c r="D421" s="193" t="s">
        <v>129</v>
      </c>
      <c r="E421" s="194" t="s">
        <v>8730</v>
      </c>
      <c r="F421" s="195" t="s">
        <v>8731</v>
      </c>
      <c r="G421" s="196" t="s">
        <v>169</v>
      </c>
      <c r="H421" s="197">
        <v>254.922</v>
      </c>
      <c r="I421" s="198"/>
      <c r="J421" s="199">
        <f>ROUND(I421*H421,2)</f>
        <v>0</v>
      </c>
      <c r="K421" s="195" t="s">
        <v>160</v>
      </c>
      <c r="L421" s="61"/>
      <c r="M421" s="200" t="s">
        <v>21</v>
      </c>
      <c r="N421" s="201" t="s">
        <v>42</v>
      </c>
      <c r="O421" s="42"/>
      <c r="P421" s="202">
        <f>O421*H421</f>
        <v>0</v>
      </c>
      <c r="Q421" s="202">
        <v>0</v>
      </c>
      <c r="R421" s="202">
        <f>Q421*H421</f>
        <v>0</v>
      </c>
      <c r="S421" s="202">
        <v>0</v>
      </c>
      <c r="T421" s="203">
        <f>S421*H421</f>
        <v>0</v>
      </c>
      <c r="AR421" s="24" t="s">
        <v>133</v>
      </c>
      <c r="AT421" s="24" t="s">
        <v>129</v>
      </c>
      <c r="AU421" s="24" t="s">
        <v>134</v>
      </c>
      <c r="AY421" s="24" t="s">
        <v>126</v>
      </c>
      <c r="BE421" s="204">
        <f>IF(N421="základní",J421,0)</f>
        <v>0</v>
      </c>
      <c r="BF421" s="204">
        <f>IF(N421="snížená",J421,0)</f>
        <v>0</v>
      </c>
      <c r="BG421" s="204">
        <f>IF(N421="zákl. přenesená",J421,0)</f>
        <v>0</v>
      </c>
      <c r="BH421" s="204">
        <f>IF(N421="sníž. přenesená",J421,0)</f>
        <v>0</v>
      </c>
      <c r="BI421" s="204">
        <f>IF(N421="nulová",J421,0)</f>
        <v>0</v>
      </c>
      <c r="BJ421" s="24" t="s">
        <v>134</v>
      </c>
      <c r="BK421" s="204">
        <f>ROUND(I421*H421,2)</f>
        <v>0</v>
      </c>
      <c r="BL421" s="24" t="s">
        <v>133</v>
      </c>
      <c r="BM421" s="24" t="s">
        <v>1004</v>
      </c>
    </row>
    <row r="422" spans="2:65" s="1" customFormat="1" ht="40.5">
      <c r="B422" s="41"/>
      <c r="C422" s="63"/>
      <c r="D422" s="208" t="s">
        <v>135</v>
      </c>
      <c r="E422" s="63"/>
      <c r="F422" s="209" t="s">
        <v>8732</v>
      </c>
      <c r="G422" s="63"/>
      <c r="H422" s="63"/>
      <c r="I422" s="163"/>
      <c r="J422" s="63"/>
      <c r="K422" s="63"/>
      <c r="L422" s="61"/>
      <c r="M422" s="207"/>
      <c r="N422" s="42"/>
      <c r="O422" s="42"/>
      <c r="P422" s="42"/>
      <c r="Q422" s="42"/>
      <c r="R422" s="42"/>
      <c r="S422" s="42"/>
      <c r="T422" s="78"/>
      <c r="AT422" s="24" t="s">
        <v>135</v>
      </c>
      <c r="AU422" s="24" t="s">
        <v>134</v>
      </c>
    </row>
    <row r="423" spans="2:65" s="1" customFormat="1" ht="108">
      <c r="B423" s="41"/>
      <c r="C423" s="63"/>
      <c r="D423" s="205" t="s">
        <v>299</v>
      </c>
      <c r="E423" s="63"/>
      <c r="F423" s="235" t="s">
        <v>8725</v>
      </c>
      <c r="G423" s="63"/>
      <c r="H423" s="63"/>
      <c r="I423" s="163"/>
      <c r="J423" s="63"/>
      <c r="K423" s="63"/>
      <c r="L423" s="61"/>
      <c r="M423" s="207"/>
      <c r="N423" s="42"/>
      <c r="O423" s="42"/>
      <c r="P423" s="42"/>
      <c r="Q423" s="42"/>
      <c r="R423" s="42"/>
      <c r="S423" s="42"/>
      <c r="T423" s="78"/>
      <c r="AT423" s="24" t="s">
        <v>299</v>
      </c>
      <c r="AU423" s="24" t="s">
        <v>134</v>
      </c>
    </row>
    <row r="424" spans="2:65" s="1" customFormat="1" ht="22.5" customHeight="1">
      <c r="B424" s="41"/>
      <c r="C424" s="251" t="s">
        <v>1005</v>
      </c>
      <c r="D424" s="251" t="s">
        <v>391</v>
      </c>
      <c r="E424" s="252" t="s">
        <v>8733</v>
      </c>
      <c r="F424" s="253" t="s">
        <v>8734</v>
      </c>
      <c r="G424" s="254" t="s">
        <v>489</v>
      </c>
      <c r="H424" s="255">
        <v>11</v>
      </c>
      <c r="I424" s="256"/>
      <c r="J424" s="257">
        <f>ROUND(I424*H424,2)</f>
        <v>0</v>
      </c>
      <c r="K424" s="253" t="s">
        <v>160</v>
      </c>
      <c r="L424" s="258"/>
      <c r="M424" s="259" t="s">
        <v>21</v>
      </c>
      <c r="N424" s="260" t="s">
        <v>42</v>
      </c>
      <c r="O424" s="42"/>
      <c r="P424" s="202">
        <f>O424*H424</f>
        <v>0</v>
      </c>
      <c r="Q424" s="202">
        <v>0</v>
      </c>
      <c r="R424" s="202">
        <f>Q424*H424</f>
        <v>0</v>
      </c>
      <c r="S424" s="202">
        <v>0</v>
      </c>
      <c r="T424" s="203">
        <f>S424*H424</f>
        <v>0</v>
      </c>
      <c r="AR424" s="24" t="s">
        <v>144</v>
      </c>
      <c r="AT424" s="24" t="s">
        <v>391</v>
      </c>
      <c r="AU424" s="24" t="s">
        <v>134</v>
      </c>
      <c r="AY424" s="24" t="s">
        <v>126</v>
      </c>
      <c r="BE424" s="204">
        <f>IF(N424="základní",J424,0)</f>
        <v>0</v>
      </c>
      <c r="BF424" s="204">
        <f>IF(N424="snížená",J424,0)</f>
        <v>0</v>
      </c>
      <c r="BG424" s="204">
        <f>IF(N424="zákl. přenesená",J424,0)</f>
        <v>0</v>
      </c>
      <c r="BH424" s="204">
        <f>IF(N424="sníž. přenesená",J424,0)</f>
        <v>0</v>
      </c>
      <c r="BI424" s="204">
        <f>IF(N424="nulová",J424,0)</f>
        <v>0</v>
      </c>
      <c r="BJ424" s="24" t="s">
        <v>134</v>
      </c>
      <c r="BK424" s="204">
        <f>ROUND(I424*H424,2)</f>
        <v>0</v>
      </c>
      <c r="BL424" s="24" t="s">
        <v>133</v>
      </c>
      <c r="BM424" s="24" t="s">
        <v>1008</v>
      </c>
    </row>
    <row r="425" spans="2:65" s="1" customFormat="1" ht="13.5">
      <c r="B425" s="41"/>
      <c r="C425" s="63"/>
      <c r="D425" s="208" t="s">
        <v>135</v>
      </c>
      <c r="E425" s="63"/>
      <c r="F425" s="209" t="s">
        <v>8735</v>
      </c>
      <c r="G425" s="63"/>
      <c r="H425" s="63"/>
      <c r="I425" s="163"/>
      <c r="J425" s="63"/>
      <c r="K425" s="63"/>
      <c r="L425" s="61"/>
      <c r="M425" s="207"/>
      <c r="N425" s="42"/>
      <c r="O425" s="42"/>
      <c r="P425" s="42"/>
      <c r="Q425" s="42"/>
      <c r="R425" s="42"/>
      <c r="S425" s="42"/>
      <c r="T425" s="78"/>
      <c r="AT425" s="24" t="s">
        <v>135</v>
      </c>
      <c r="AU425" s="24" t="s">
        <v>134</v>
      </c>
    </row>
    <row r="426" spans="2:65" s="11" customFormat="1" ht="13.5">
      <c r="B426" s="210"/>
      <c r="C426" s="211"/>
      <c r="D426" s="208" t="s">
        <v>171</v>
      </c>
      <c r="E426" s="212" t="s">
        <v>21</v>
      </c>
      <c r="F426" s="213" t="s">
        <v>8736</v>
      </c>
      <c r="G426" s="211"/>
      <c r="H426" s="214">
        <v>5.1459999999999999</v>
      </c>
      <c r="I426" s="215"/>
      <c r="J426" s="211"/>
      <c r="K426" s="211"/>
      <c r="L426" s="216"/>
      <c r="M426" s="217"/>
      <c r="N426" s="218"/>
      <c r="O426" s="218"/>
      <c r="P426" s="218"/>
      <c r="Q426" s="218"/>
      <c r="R426" s="218"/>
      <c r="S426" s="218"/>
      <c r="T426" s="219"/>
      <c r="AT426" s="220" t="s">
        <v>171</v>
      </c>
      <c r="AU426" s="220" t="s">
        <v>134</v>
      </c>
      <c r="AV426" s="11" t="s">
        <v>134</v>
      </c>
      <c r="AW426" s="11" t="s">
        <v>33</v>
      </c>
      <c r="AX426" s="11" t="s">
        <v>70</v>
      </c>
      <c r="AY426" s="220" t="s">
        <v>126</v>
      </c>
    </row>
    <row r="427" spans="2:65" s="11" customFormat="1" ht="13.5">
      <c r="B427" s="210"/>
      <c r="C427" s="211"/>
      <c r="D427" s="208" t="s">
        <v>171</v>
      </c>
      <c r="E427" s="212" t="s">
        <v>21</v>
      </c>
      <c r="F427" s="213" t="s">
        <v>8737</v>
      </c>
      <c r="G427" s="211"/>
      <c r="H427" s="214">
        <v>5.6360000000000001</v>
      </c>
      <c r="I427" s="215"/>
      <c r="J427" s="211"/>
      <c r="K427" s="211"/>
      <c r="L427" s="216"/>
      <c r="M427" s="217"/>
      <c r="N427" s="218"/>
      <c r="O427" s="218"/>
      <c r="P427" s="218"/>
      <c r="Q427" s="218"/>
      <c r="R427" s="218"/>
      <c r="S427" s="218"/>
      <c r="T427" s="219"/>
      <c r="AT427" s="220" t="s">
        <v>171</v>
      </c>
      <c r="AU427" s="220" t="s">
        <v>134</v>
      </c>
      <c r="AV427" s="11" t="s">
        <v>134</v>
      </c>
      <c r="AW427" s="11" t="s">
        <v>33</v>
      </c>
      <c r="AX427" s="11" t="s">
        <v>70</v>
      </c>
      <c r="AY427" s="220" t="s">
        <v>126</v>
      </c>
    </row>
    <row r="428" spans="2:65" s="14" customFormat="1" ht="13.5">
      <c r="B428" s="264"/>
      <c r="C428" s="265"/>
      <c r="D428" s="208" t="s">
        <v>171</v>
      </c>
      <c r="E428" s="266" t="s">
        <v>21</v>
      </c>
      <c r="F428" s="267" t="s">
        <v>8738</v>
      </c>
      <c r="G428" s="265"/>
      <c r="H428" s="268">
        <v>10.782</v>
      </c>
      <c r="I428" s="269"/>
      <c r="J428" s="265"/>
      <c r="K428" s="265"/>
      <c r="L428" s="270"/>
      <c r="M428" s="271"/>
      <c r="N428" s="272"/>
      <c r="O428" s="272"/>
      <c r="P428" s="272"/>
      <c r="Q428" s="272"/>
      <c r="R428" s="272"/>
      <c r="S428" s="272"/>
      <c r="T428" s="273"/>
      <c r="AT428" s="274" t="s">
        <v>171</v>
      </c>
      <c r="AU428" s="274" t="s">
        <v>134</v>
      </c>
      <c r="AV428" s="14" t="s">
        <v>138</v>
      </c>
      <c r="AW428" s="14" t="s">
        <v>33</v>
      </c>
      <c r="AX428" s="14" t="s">
        <v>70</v>
      </c>
      <c r="AY428" s="274" t="s">
        <v>126</v>
      </c>
    </row>
    <row r="429" spans="2:65" s="11" customFormat="1" ht="13.5">
      <c r="B429" s="210"/>
      <c r="C429" s="211"/>
      <c r="D429" s="208" t="s">
        <v>171</v>
      </c>
      <c r="E429" s="212" t="s">
        <v>21</v>
      </c>
      <c r="F429" s="213" t="s">
        <v>8739</v>
      </c>
      <c r="G429" s="211"/>
      <c r="H429" s="214">
        <v>0.218</v>
      </c>
      <c r="I429" s="215"/>
      <c r="J429" s="211"/>
      <c r="K429" s="211"/>
      <c r="L429" s="216"/>
      <c r="M429" s="217"/>
      <c r="N429" s="218"/>
      <c r="O429" s="218"/>
      <c r="P429" s="218"/>
      <c r="Q429" s="218"/>
      <c r="R429" s="218"/>
      <c r="S429" s="218"/>
      <c r="T429" s="219"/>
      <c r="AT429" s="220" t="s">
        <v>171</v>
      </c>
      <c r="AU429" s="220" t="s">
        <v>134</v>
      </c>
      <c r="AV429" s="11" t="s">
        <v>134</v>
      </c>
      <c r="AW429" s="11" t="s">
        <v>33</v>
      </c>
      <c r="AX429" s="11" t="s">
        <v>70</v>
      </c>
      <c r="AY429" s="220" t="s">
        <v>126</v>
      </c>
    </row>
    <row r="430" spans="2:65" s="12" customFormat="1" ht="13.5">
      <c r="B430" s="221"/>
      <c r="C430" s="222"/>
      <c r="D430" s="205" t="s">
        <v>171</v>
      </c>
      <c r="E430" s="248" t="s">
        <v>21</v>
      </c>
      <c r="F430" s="249" t="s">
        <v>174</v>
      </c>
      <c r="G430" s="222"/>
      <c r="H430" s="250">
        <v>11</v>
      </c>
      <c r="I430" s="226"/>
      <c r="J430" s="222"/>
      <c r="K430" s="222"/>
      <c r="L430" s="227"/>
      <c r="M430" s="228"/>
      <c r="N430" s="229"/>
      <c r="O430" s="229"/>
      <c r="P430" s="229"/>
      <c r="Q430" s="229"/>
      <c r="R430" s="229"/>
      <c r="S430" s="229"/>
      <c r="T430" s="230"/>
      <c r="AT430" s="231" t="s">
        <v>171</v>
      </c>
      <c r="AU430" s="231" t="s">
        <v>134</v>
      </c>
      <c r="AV430" s="12" t="s">
        <v>133</v>
      </c>
      <c r="AW430" s="12" t="s">
        <v>33</v>
      </c>
      <c r="AX430" s="12" t="s">
        <v>78</v>
      </c>
      <c r="AY430" s="231" t="s">
        <v>126</v>
      </c>
    </row>
    <row r="431" spans="2:65" s="1" customFormat="1" ht="22.5" customHeight="1">
      <c r="B431" s="41"/>
      <c r="C431" s="251" t="s">
        <v>653</v>
      </c>
      <c r="D431" s="251" t="s">
        <v>391</v>
      </c>
      <c r="E431" s="252" t="s">
        <v>8726</v>
      </c>
      <c r="F431" s="253" t="s">
        <v>8727</v>
      </c>
      <c r="G431" s="254" t="s">
        <v>489</v>
      </c>
      <c r="H431" s="255">
        <v>476.99799999999999</v>
      </c>
      <c r="I431" s="256"/>
      <c r="J431" s="257">
        <f>ROUND(I431*H431,2)</f>
        <v>0</v>
      </c>
      <c r="K431" s="253" t="s">
        <v>160</v>
      </c>
      <c r="L431" s="258"/>
      <c r="M431" s="259" t="s">
        <v>21</v>
      </c>
      <c r="N431" s="260" t="s">
        <v>42</v>
      </c>
      <c r="O431" s="42"/>
      <c r="P431" s="202">
        <f>O431*H431</f>
        <v>0</v>
      </c>
      <c r="Q431" s="202">
        <v>0</v>
      </c>
      <c r="R431" s="202">
        <f>Q431*H431</f>
        <v>0</v>
      </c>
      <c r="S431" s="202">
        <v>0</v>
      </c>
      <c r="T431" s="203">
        <f>S431*H431</f>
        <v>0</v>
      </c>
      <c r="AR431" s="24" t="s">
        <v>144</v>
      </c>
      <c r="AT431" s="24" t="s">
        <v>391</v>
      </c>
      <c r="AU431" s="24" t="s">
        <v>134</v>
      </c>
      <c r="AY431" s="24" t="s">
        <v>126</v>
      </c>
      <c r="BE431" s="204">
        <f>IF(N431="základní",J431,0)</f>
        <v>0</v>
      </c>
      <c r="BF431" s="204">
        <f>IF(N431="snížená",J431,0)</f>
        <v>0</v>
      </c>
      <c r="BG431" s="204">
        <f>IF(N431="zákl. přenesená",J431,0)</f>
        <v>0</v>
      </c>
      <c r="BH431" s="204">
        <f>IF(N431="sníž. přenesená",J431,0)</f>
        <v>0</v>
      </c>
      <c r="BI431" s="204">
        <f>IF(N431="nulová",J431,0)</f>
        <v>0</v>
      </c>
      <c r="BJ431" s="24" t="s">
        <v>134</v>
      </c>
      <c r="BK431" s="204">
        <f>ROUND(I431*H431,2)</f>
        <v>0</v>
      </c>
      <c r="BL431" s="24" t="s">
        <v>133</v>
      </c>
      <c r="BM431" s="24" t="s">
        <v>1011</v>
      </c>
    </row>
    <row r="432" spans="2:65" s="1" customFormat="1" ht="13.5">
      <c r="B432" s="41"/>
      <c r="C432" s="63"/>
      <c r="D432" s="205" t="s">
        <v>135</v>
      </c>
      <c r="E432" s="63"/>
      <c r="F432" s="206" t="s">
        <v>8728</v>
      </c>
      <c r="G432" s="63"/>
      <c r="H432" s="63"/>
      <c r="I432" s="163"/>
      <c r="J432" s="63"/>
      <c r="K432" s="63"/>
      <c r="L432" s="61"/>
      <c r="M432" s="207"/>
      <c r="N432" s="42"/>
      <c r="O432" s="42"/>
      <c r="P432" s="42"/>
      <c r="Q432" s="42"/>
      <c r="R432" s="42"/>
      <c r="S432" s="42"/>
      <c r="T432" s="78"/>
      <c r="AT432" s="24" t="s">
        <v>135</v>
      </c>
      <c r="AU432" s="24" t="s">
        <v>134</v>
      </c>
    </row>
    <row r="433" spans="2:65" s="1" customFormat="1" ht="22.5" customHeight="1">
      <c r="B433" s="41"/>
      <c r="C433" s="193" t="s">
        <v>1012</v>
      </c>
      <c r="D433" s="193" t="s">
        <v>129</v>
      </c>
      <c r="E433" s="194" t="s">
        <v>8740</v>
      </c>
      <c r="F433" s="195" t="s">
        <v>8741</v>
      </c>
      <c r="G433" s="196" t="s">
        <v>169</v>
      </c>
      <c r="H433" s="197">
        <v>537</v>
      </c>
      <c r="I433" s="198"/>
      <c r="J433" s="199">
        <f>ROUND(I433*H433,2)</f>
        <v>0</v>
      </c>
      <c r="K433" s="195" t="s">
        <v>160</v>
      </c>
      <c r="L433" s="61"/>
      <c r="M433" s="200" t="s">
        <v>21</v>
      </c>
      <c r="N433" s="201" t="s">
        <v>42</v>
      </c>
      <c r="O433" s="42"/>
      <c r="P433" s="202">
        <f>O433*H433</f>
        <v>0</v>
      </c>
      <c r="Q433" s="202">
        <v>0</v>
      </c>
      <c r="R433" s="202">
        <f>Q433*H433</f>
        <v>0</v>
      </c>
      <c r="S433" s="202">
        <v>0</v>
      </c>
      <c r="T433" s="203">
        <f>S433*H433</f>
        <v>0</v>
      </c>
      <c r="AR433" s="24" t="s">
        <v>133</v>
      </c>
      <c r="AT433" s="24" t="s">
        <v>129</v>
      </c>
      <c r="AU433" s="24" t="s">
        <v>134</v>
      </c>
      <c r="AY433" s="24" t="s">
        <v>126</v>
      </c>
      <c r="BE433" s="204">
        <f>IF(N433="základní",J433,0)</f>
        <v>0</v>
      </c>
      <c r="BF433" s="204">
        <f>IF(N433="snížená",J433,0)</f>
        <v>0</v>
      </c>
      <c r="BG433" s="204">
        <f>IF(N433="zákl. přenesená",J433,0)</f>
        <v>0</v>
      </c>
      <c r="BH433" s="204">
        <f>IF(N433="sníž. přenesená",J433,0)</f>
        <v>0</v>
      </c>
      <c r="BI433" s="204">
        <f>IF(N433="nulová",J433,0)</f>
        <v>0</v>
      </c>
      <c r="BJ433" s="24" t="s">
        <v>134</v>
      </c>
      <c r="BK433" s="204">
        <f>ROUND(I433*H433,2)</f>
        <v>0</v>
      </c>
      <c r="BL433" s="24" t="s">
        <v>133</v>
      </c>
      <c r="BM433" s="24" t="s">
        <v>1015</v>
      </c>
    </row>
    <row r="434" spans="2:65" s="1" customFormat="1" ht="27">
      <c r="B434" s="41"/>
      <c r="C434" s="63"/>
      <c r="D434" s="208" t="s">
        <v>135</v>
      </c>
      <c r="E434" s="63"/>
      <c r="F434" s="209" t="s">
        <v>8742</v>
      </c>
      <c r="G434" s="63"/>
      <c r="H434" s="63"/>
      <c r="I434" s="163"/>
      <c r="J434" s="63"/>
      <c r="K434" s="63"/>
      <c r="L434" s="61"/>
      <c r="M434" s="207"/>
      <c r="N434" s="42"/>
      <c r="O434" s="42"/>
      <c r="P434" s="42"/>
      <c r="Q434" s="42"/>
      <c r="R434" s="42"/>
      <c r="S434" s="42"/>
      <c r="T434" s="78"/>
      <c r="AT434" s="24" t="s">
        <v>135</v>
      </c>
      <c r="AU434" s="24" t="s">
        <v>134</v>
      </c>
    </row>
    <row r="435" spans="2:65" s="1" customFormat="1" ht="67.5">
      <c r="B435" s="41"/>
      <c r="C435" s="63"/>
      <c r="D435" s="205" t="s">
        <v>299</v>
      </c>
      <c r="E435" s="63"/>
      <c r="F435" s="235" t="s">
        <v>8743</v>
      </c>
      <c r="G435" s="63"/>
      <c r="H435" s="63"/>
      <c r="I435" s="163"/>
      <c r="J435" s="63"/>
      <c r="K435" s="63"/>
      <c r="L435" s="61"/>
      <c r="M435" s="207"/>
      <c r="N435" s="42"/>
      <c r="O435" s="42"/>
      <c r="P435" s="42"/>
      <c r="Q435" s="42"/>
      <c r="R435" s="42"/>
      <c r="S435" s="42"/>
      <c r="T435" s="78"/>
      <c r="AT435" s="24" t="s">
        <v>299</v>
      </c>
      <c r="AU435" s="24" t="s">
        <v>134</v>
      </c>
    </row>
    <row r="436" spans="2:65" s="1" customFormat="1" ht="22.5" customHeight="1">
      <c r="B436" s="41"/>
      <c r="C436" s="251" t="s">
        <v>658</v>
      </c>
      <c r="D436" s="251" t="s">
        <v>391</v>
      </c>
      <c r="E436" s="252" t="s">
        <v>8744</v>
      </c>
      <c r="F436" s="253" t="s">
        <v>8745</v>
      </c>
      <c r="G436" s="254" t="s">
        <v>489</v>
      </c>
      <c r="H436" s="255">
        <v>1074</v>
      </c>
      <c r="I436" s="256"/>
      <c r="J436" s="257">
        <f>ROUND(I436*H436,2)</f>
        <v>0</v>
      </c>
      <c r="K436" s="253" t="s">
        <v>160</v>
      </c>
      <c r="L436" s="258"/>
      <c r="M436" s="259" t="s">
        <v>21</v>
      </c>
      <c r="N436" s="260" t="s">
        <v>42</v>
      </c>
      <c r="O436" s="42"/>
      <c r="P436" s="202">
        <f>O436*H436</f>
        <v>0</v>
      </c>
      <c r="Q436" s="202">
        <v>0</v>
      </c>
      <c r="R436" s="202">
        <f>Q436*H436</f>
        <v>0</v>
      </c>
      <c r="S436" s="202">
        <v>0</v>
      </c>
      <c r="T436" s="203">
        <f>S436*H436</f>
        <v>0</v>
      </c>
      <c r="AR436" s="24" t="s">
        <v>144</v>
      </c>
      <c r="AT436" s="24" t="s">
        <v>391</v>
      </c>
      <c r="AU436" s="24" t="s">
        <v>134</v>
      </c>
      <c r="AY436" s="24" t="s">
        <v>126</v>
      </c>
      <c r="BE436" s="204">
        <f>IF(N436="základní",J436,0)</f>
        <v>0</v>
      </c>
      <c r="BF436" s="204">
        <f>IF(N436="snížená",J436,0)</f>
        <v>0</v>
      </c>
      <c r="BG436" s="204">
        <f>IF(N436="zákl. přenesená",J436,0)</f>
        <v>0</v>
      </c>
      <c r="BH436" s="204">
        <f>IF(N436="sníž. přenesená",J436,0)</f>
        <v>0</v>
      </c>
      <c r="BI436" s="204">
        <f>IF(N436="nulová",J436,0)</f>
        <v>0</v>
      </c>
      <c r="BJ436" s="24" t="s">
        <v>134</v>
      </c>
      <c r="BK436" s="204">
        <f>ROUND(I436*H436,2)</f>
        <v>0</v>
      </c>
      <c r="BL436" s="24" t="s">
        <v>133</v>
      </c>
      <c r="BM436" s="24" t="s">
        <v>1019</v>
      </c>
    </row>
    <row r="437" spans="2:65" s="1" customFormat="1" ht="13.5">
      <c r="B437" s="41"/>
      <c r="C437" s="63"/>
      <c r="D437" s="208" t="s">
        <v>135</v>
      </c>
      <c r="E437" s="63"/>
      <c r="F437" s="209" t="s">
        <v>8746</v>
      </c>
      <c r="G437" s="63"/>
      <c r="H437" s="63"/>
      <c r="I437" s="163"/>
      <c r="J437" s="63"/>
      <c r="K437" s="63"/>
      <c r="L437" s="61"/>
      <c r="M437" s="207"/>
      <c r="N437" s="42"/>
      <c r="O437" s="42"/>
      <c r="P437" s="42"/>
      <c r="Q437" s="42"/>
      <c r="R437" s="42"/>
      <c r="S437" s="42"/>
      <c r="T437" s="78"/>
      <c r="AT437" s="24" t="s">
        <v>135</v>
      </c>
      <c r="AU437" s="24" t="s">
        <v>134</v>
      </c>
    </row>
    <row r="438" spans="2:65" s="11" customFormat="1" ht="13.5">
      <c r="B438" s="210"/>
      <c r="C438" s="211"/>
      <c r="D438" s="208" t="s">
        <v>171</v>
      </c>
      <c r="E438" s="212" t="s">
        <v>21</v>
      </c>
      <c r="F438" s="213" t="s">
        <v>8747</v>
      </c>
      <c r="G438" s="211"/>
      <c r="H438" s="214">
        <v>525.79999999999995</v>
      </c>
      <c r="I438" s="215"/>
      <c r="J438" s="211"/>
      <c r="K438" s="211"/>
      <c r="L438" s="216"/>
      <c r="M438" s="217"/>
      <c r="N438" s="218"/>
      <c r="O438" s="218"/>
      <c r="P438" s="218"/>
      <c r="Q438" s="218"/>
      <c r="R438" s="218"/>
      <c r="S438" s="218"/>
      <c r="T438" s="219"/>
      <c r="AT438" s="220" t="s">
        <v>171</v>
      </c>
      <c r="AU438" s="220" t="s">
        <v>134</v>
      </c>
      <c r="AV438" s="11" t="s">
        <v>134</v>
      </c>
      <c r="AW438" s="11" t="s">
        <v>33</v>
      </c>
      <c r="AX438" s="11" t="s">
        <v>70</v>
      </c>
      <c r="AY438" s="220" t="s">
        <v>126</v>
      </c>
    </row>
    <row r="439" spans="2:65" s="11" customFormat="1" ht="13.5">
      <c r="B439" s="210"/>
      <c r="C439" s="211"/>
      <c r="D439" s="208" t="s">
        <v>171</v>
      </c>
      <c r="E439" s="212" t="s">
        <v>21</v>
      </c>
      <c r="F439" s="213" t="s">
        <v>8748</v>
      </c>
      <c r="G439" s="211"/>
      <c r="H439" s="214">
        <v>11.1</v>
      </c>
      <c r="I439" s="215"/>
      <c r="J439" s="211"/>
      <c r="K439" s="211"/>
      <c r="L439" s="216"/>
      <c r="M439" s="217"/>
      <c r="N439" s="218"/>
      <c r="O439" s="218"/>
      <c r="P439" s="218"/>
      <c r="Q439" s="218"/>
      <c r="R439" s="218"/>
      <c r="S439" s="218"/>
      <c r="T439" s="219"/>
      <c r="AT439" s="220" t="s">
        <v>171</v>
      </c>
      <c r="AU439" s="220" t="s">
        <v>134</v>
      </c>
      <c r="AV439" s="11" t="s">
        <v>134</v>
      </c>
      <c r="AW439" s="11" t="s">
        <v>33</v>
      </c>
      <c r="AX439" s="11" t="s">
        <v>70</v>
      </c>
      <c r="AY439" s="220" t="s">
        <v>126</v>
      </c>
    </row>
    <row r="440" spans="2:65" s="14" customFormat="1" ht="13.5">
      <c r="B440" s="264"/>
      <c r="C440" s="265"/>
      <c r="D440" s="208" t="s">
        <v>171</v>
      </c>
      <c r="E440" s="266" t="s">
        <v>21</v>
      </c>
      <c r="F440" s="267" t="s">
        <v>8738</v>
      </c>
      <c r="G440" s="265"/>
      <c r="H440" s="268">
        <v>536.9</v>
      </c>
      <c r="I440" s="269"/>
      <c r="J440" s="265"/>
      <c r="K440" s="265"/>
      <c r="L440" s="270"/>
      <c r="M440" s="271"/>
      <c r="N440" s="272"/>
      <c r="O440" s="272"/>
      <c r="P440" s="272"/>
      <c r="Q440" s="272"/>
      <c r="R440" s="272"/>
      <c r="S440" s="272"/>
      <c r="T440" s="273"/>
      <c r="AT440" s="274" t="s">
        <v>171</v>
      </c>
      <c r="AU440" s="274" t="s">
        <v>134</v>
      </c>
      <c r="AV440" s="14" t="s">
        <v>138</v>
      </c>
      <c r="AW440" s="14" t="s">
        <v>33</v>
      </c>
      <c r="AX440" s="14" t="s">
        <v>70</v>
      </c>
      <c r="AY440" s="274" t="s">
        <v>126</v>
      </c>
    </row>
    <row r="441" spans="2:65" s="11" customFormat="1" ht="13.5">
      <c r="B441" s="210"/>
      <c r="C441" s="211"/>
      <c r="D441" s="208" t="s">
        <v>171</v>
      </c>
      <c r="E441" s="212" t="s">
        <v>21</v>
      </c>
      <c r="F441" s="213" t="s">
        <v>8749</v>
      </c>
      <c r="G441" s="211"/>
      <c r="H441" s="214">
        <v>0.1</v>
      </c>
      <c r="I441" s="215"/>
      <c r="J441" s="211"/>
      <c r="K441" s="211"/>
      <c r="L441" s="216"/>
      <c r="M441" s="217"/>
      <c r="N441" s="218"/>
      <c r="O441" s="218"/>
      <c r="P441" s="218"/>
      <c r="Q441" s="218"/>
      <c r="R441" s="218"/>
      <c r="S441" s="218"/>
      <c r="T441" s="219"/>
      <c r="AT441" s="220" t="s">
        <v>171</v>
      </c>
      <c r="AU441" s="220" t="s">
        <v>134</v>
      </c>
      <c r="AV441" s="11" t="s">
        <v>134</v>
      </c>
      <c r="AW441" s="11" t="s">
        <v>33</v>
      </c>
      <c r="AX441" s="11" t="s">
        <v>70</v>
      </c>
      <c r="AY441" s="220" t="s">
        <v>126</v>
      </c>
    </row>
    <row r="442" spans="2:65" s="12" customFormat="1" ht="13.5">
      <c r="B442" s="221"/>
      <c r="C442" s="222"/>
      <c r="D442" s="208" t="s">
        <v>171</v>
      </c>
      <c r="E442" s="223" t="s">
        <v>21</v>
      </c>
      <c r="F442" s="224" t="s">
        <v>174</v>
      </c>
      <c r="G442" s="222"/>
      <c r="H442" s="225">
        <v>537</v>
      </c>
      <c r="I442" s="226"/>
      <c r="J442" s="222"/>
      <c r="K442" s="222"/>
      <c r="L442" s="227"/>
      <c r="M442" s="228"/>
      <c r="N442" s="229"/>
      <c r="O442" s="229"/>
      <c r="P442" s="229"/>
      <c r="Q442" s="229"/>
      <c r="R442" s="229"/>
      <c r="S442" s="229"/>
      <c r="T442" s="230"/>
      <c r="AT442" s="231" t="s">
        <v>171</v>
      </c>
      <c r="AU442" s="231" t="s">
        <v>134</v>
      </c>
      <c r="AV442" s="12" t="s">
        <v>133</v>
      </c>
      <c r="AW442" s="12" t="s">
        <v>33</v>
      </c>
      <c r="AX442" s="12" t="s">
        <v>70</v>
      </c>
      <c r="AY442" s="231" t="s">
        <v>126</v>
      </c>
    </row>
    <row r="443" spans="2:65" s="11" customFormat="1" ht="13.5">
      <c r="B443" s="210"/>
      <c r="C443" s="211"/>
      <c r="D443" s="208" t="s">
        <v>171</v>
      </c>
      <c r="E443" s="212" t="s">
        <v>21</v>
      </c>
      <c r="F443" s="213" t="s">
        <v>8750</v>
      </c>
      <c r="G443" s="211"/>
      <c r="H443" s="214">
        <v>1074</v>
      </c>
      <c r="I443" s="215"/>
      <c r="J443" s="211"/>
      <c r="K443" s="211"/>
      <c r="L443" s="216"/>
      <c r="M443" s="217"/>
      <c r="N443" s="218"/>
      <c r="O443" s="218"/>
      <c r="P443" s="218"/>
      <c r="Q443" s="218"/>
      <c r="R443" s="218"/>
      <c r="S443" s="218"/>
      <c r="T443" s="219"/>
      <c r="AT443" s="220" t="s">
        <v>171</v>
      </c>
      <c r="AU443" s="220" t="s">
        <v>134</v>
      </c>
      <c r="AV443" s="11" t="s">
        <v>134</v>
      </c>
      <c r="AW443" s="11" t="s">
        <v>33</v>
      </c>
      <c r="AX443" s="11" t="s">
        <v>70</v>
      </c>
      <c r="AY443" s="220" t="s">
        <v>126</v>
      </c>
    </row>
    <row r="444" spans="2:65" s="12" customFormat="1" ht="13.5">
      <c r="B444" s="221"/>
      <c r="C444" s="222"/>
      <c r="D444" s="205" t="s">
        <v>171</v>
      </c>
      <c r="E444" s="248" t="s">
        <v>21</v>
      </c>
      <c r="F444" s="249" t="s">
        <v>174</v>
      </c>
      <c r="G444" s="222"/>
      <c r="H444" s="250">
        <v>1074</v>
      </c>
      <c r="I444" s="226"/>
      <c r="J444" s="222"/>
      <c r="K444" s="222"/>
      <c r="L444" s="227"/>
      <c r="M444" s="228"/>
      <c r="N444" s="229"/>
      <c r="O444" s="229"/>
      <c r="P444" s="229"/>
      <c r="Q444" s="229"/>
      <c r="R444" s="229"/>
      <c r="S444" s="229"/>
      <c r="T444" s="230"/>
      <c r="AT444" s="231" t="s">
        <v>171</v>
      </c>
      <c r="AU444" s="231" t="s">
        <v>134</v>
      </c>
      <c r="AV444" s="12" t="s">
        <v>133</v>
      </c>
      <c r="AW444" s="12" t="s">
        <v>33</v>
      </c>
      <c r="AX444" s="12" t="s">
        <v>78</v>
      </c>
      <c r="AY444" s="231" t="s">
        <v>126</v>
      </c>
    </row>
    <row r="445" spans="2:65" s="1" customFormat="1" ht="22.5" customHeight="1">
      <c r="B445" s="41"/>
      <c r="C445" s="193" t="s">
        <v>1022</v>
      </c>
      <c r="D445" s="193" t="s">
        <v>129</v>
      </c>
      <c r="E445" s="194" t="s">
        <v>8751</v>
      </c>
      <c r="F445" s="195" t="s">
        <v>8752</v>
      </c>
      <c r="G445" s="196" t="s">
        <v>489</v>
      </c>
      <c r="H445" s="197">
        <v>31</v>
      </c>
      <c r="I445" s="198"/>
      <c r="J445" s="199">
        <f>ROUND(I445*H445,2)</f>
        <v>0</v>
      </c>
      <c r="K445" s="195" t="s">
        <v>160</v>
      </c>
      <c r="L445" s="61"/>
      <c r="M445" s="200" t="s">
        <v>21</v>
      </c>
      <c r="N445" s="201" t="s">
        <v>42</v>
      </c>
      <c r="O445" s="42"/>
      <c r="P445" s="202">
        <f>O445*H445</f>
        <v>0</v>
      </c>
      <c r="Q445" s="202">
        <v>0</v>
      </c>
      <c r="R445" s="202">
        <f>Q445*H445</f>
        <v>0</v>
      </c>
      <c r="S445" s="202">
        <v>0</v>
      </c>
      <c r="T445" s="203">
        <f>S445*H445</f>
        <v>0</v>
      </c>
      <c r="AR445" s="24" t="s">
        <v>133</v>
      </c>
      <c r="AT445" s="24" t="s">
        <v>129</v>
      </c>
      <c r="AU445" s="24" t="s">
        <v>134</v>
      </c>
      <c r="AY445" s="24" t="s">
        <v>126</v>
      </c>
      <c r="BE445" s="204">
        <f>IF(N445="základní",J445,0)</f>
        <v>0</v>
      </c>
      <c r="BF445" s="204">
        <f>IF(N445="snížená",J445,0)</f>
        <v>0</v>
      </c>
      <c r="BG445" s="204">
        <f>IF(N445="zákl. přenesená",J445,0)</f>
        <v>0</v>
      </c>
      <c r="BH445" s="204">
        <f>IF(N445="sníž. přenesená",J445,0)</f>
        <v>0</v>
      </c>
      <c r="BI445" s="204">
        <f>IF(N445="nulová",J445,0)</f>
        <v>0</v>
      </c>
      <c r="BJ445" s="24" t="s">
        <v>134</v>
      </c>
      <c r="BK445" s="204">
        <f>ROUND(I445*H445,2)</f>
        <v>0</v>
      </c>
      <c r="BL445" s="24" t="s">
        <v>133</v>
      </c>
      <c r="BM445" s="24" t="s">
        <v>1025</v>
      </c>
    </row>
    <row r="446" spans="2:65" s="1" customFormat="1" ht="13.5">
      <c r="B446" s="41"/>
      <c r="C446" s="63"/>
      <c r="D446" s="208" t="s">
        <v>135</v>
      </c>
      <c r="E446" s="63"/>
      <c r="F446" s="209" t="s">
        <v>8753</v>
      </c>
      <c r="G446" s="63"/>
      <c r="H446" s="63"/>
      <c r="I446" s="163"/>
      <c r="J446" s="63"/>
      <c r="K446" s="63"/>
      <c r="L446" s="61"/>
      <c r="M446" s="207"/>
      <c r="N446" s="42"/>
      <c r="O446" s="42"/>
      <c r="P446" s="42"/>
      <c r="Q446" s="42"/>
      <c r="R446" s="42"/>
      <c r="S446" s="42"/>
      <c r="T446" s="78"/>
      <c r="AT446" s="24" t="s">
        <v>135</v>
      </c>
      <c r="AU446" s="24" t="s">
        <v>134</v>
      </c>
    </row>
    <row r="447" spans="2:65" s="1" customFormat="1" ht="94.5">
      <c r="B447" s="41"/>
      <c r="C447" s="63"/>
      <c r="D447" s="205" t="s">
        <v>299</v>
      </c>
      <c r="E447" s="63"/>
      <c r="F447" s="235" t="s">
        <v>8754</v>
      </c>
      <c r="G447" s="63"/>
      <c r="H447" s="63"/>
      <c r="I447" s="163"/>
      <c r="J447" s="63"/>
      <c r="K447" s="63"/>
      <c r="L447" s="61"/>
      <c r="M447" s="207"/>
      <c r="N447" s="42"/>
      <c r="O447" s="42"/>
      <c r="P447" s="42"/>
      <c r="Q447" s="42"/>
      <c r="R447" s="42"/>
      <c r="S447" s="42"/>
      <c r="T447" s="78"/>
      <c r="AT447" s="24" t="s">
        <v>299</v>
      </c>
      <c r="AU447" s="24" t="s">
        <v>134</v>
      </c>
    </row>
    <row r="448" spans="2:65" s="1" customFormat="1" ht="22.5" customHeight="1">
      <c r="B448" s="41"/>
      <c r="C448" s="251" t="s">
        <v>667</v>
      </c>
      <c r="D448" s="251" t="s">
        <v>391</v>
      </c>
      <c r="E448" s="252" t="s">
        <v>8755</v>
      </c>
      <c r="F448" s="253" t="s">
        <v>8756</v>
      </c>
      <c r="G448" s="254" t="s">
        <v>489</v>
      </c>
      <c r="H448" s="255">
        <v>31</v>
      </c>
      <c r="I448" s="256"/>
      <c r="J448" s="257">
        <f>ROUND(I448*H448,2)</f>
        <v>0</v>
      </c>
      <c r="K448" s="253" t="s">
        <v>21</v>
      </c>
      <c r="L448" s="258"/>
      <c r="M448" s="259" t="s">
        <v>21</v>
      </c>
      <c r="N448" s="260" t="s">
        <v>42</v>
      </c>
      <c r="O448" s="42"/>
      <c r="P448" s="202">
        <f>O448*H448</f>
        <v>0</v>
      </c>
      <c r="Q448" s="202">
        <v>0</v>
      </c>
      <c r="R448" s="202">
        <f>Q448*H448</f>
        <v>0</v>
      </c>
      <c r="S448" s="202">
        <v>0</v>
      </c>
      <c r="T448" s="203">
        <f>S448*H448</f>
        <v>0</v>
      </c>
      <c r="AR448" s="24" t="s">
        <v>144</v>
      </c>
      <c r="AT448" s="24" t="s">
        <v>391</v>
      </c>
      <c r="AU448" s="24" t="s">
        <v>134</v>
      </c>
      <c r="AY448" s="24" t="s">
        <v>126</v>
      </c>
      <c r="BE448" s="204">
        <f>IF(N448="základní",J448,0)</f>
        <v>0</v>
      </c>
      <c r="BF448" s="204">
        <f>IF(N448="snížená",J448,0)</f>
        <v>0</v>
      </c>
      <c r="BG448" s="204">
        <f>IF(N448="zákl. přenesená",J448,0)</f>
        <v>0</v>
      </c>
      <c r="BH448" s="204">
        <f>IF(N448="sníž. přenesená",J448,0)</f>
        <v>0</v>
      </c>
      <c r="BI448" s="204">
        <f>IF(N448="nulová",J448,0)</f>
        <v>0</v>
      </c>
      <c r="BJ448" s="24" t="s">
        <v>134</v>
      </c>
      <c r="BK448" s="204">
        <f>ROUND(I448*H448,2)</f>
        <v>0</v>
      </c>
      <c r="BL448" s="24" t="s">
        <v>133</v>
      </c>
      <c r="BM448" s="24" t="s">
        <v>1029</v>
      </c>
    </row>
    <row r="449" spans="2:65" s="1" customFormat="1" ht="108">
      <c r="B449" s="41"/>
      <c r="C449" s="63"/>
      <c r="D449" s="205" t="s">
        <v>135</v>
      </c>
      <c r="E449" s="63"/>
      <c r="F449" s="206" t="s">
        <v>8757</v>
      </c>
      <c r="G449" s="63"/>
      <c r="H449" s="63"/>
      <c r="I449" s="163"/>
      <c r="J449" s="63"/>
      <c r="K449" s="63"/>
      <c r="L449" s="61"/>
      <c r="M449" s="207"/>
      <c r="N449" s="42"/>
      <c r="O449" s="42"/>
      <c r="P449" s="42"/>
      <c r="Q449" s="42"/>
      <c r="R449" s="42"/>
      <c r="S449" s="42"/>
      <c r="T449" s="78"/>
      <c r="AT449" s="24" t="s">
        <v>135</v>
      </c>
      <c r="AU449" s="24" t="s">
        <v>134</v>
      </c>
    </row>
    <row r="450" spans="2:65" s="1" customFormat="1" ht="22.5" customHeight="1">
      <c r="B450" s="41"/>
      <c r="C450" s="193" t="s">
        <v>1032</v>
      </c>
      <c r="D450" s="193" t="s">
        <v>129</v>
      </c>
      <c r="E450" s="194" t="s">
        <v>8758</v>
      </c>
      <c r="F450" s="195" t="s">
        <v>8759</v>
      </c>
      <c r="G450" s="196" t="s">
        <v>308</v>
      </c>
      <c r="H450" s="197">
        <v>64.5</v>
      </c>
      <c r="I450" s="198"/>
      <c r="J450" s="199">
        <f>ROUND(I450*H450,2)</f>
        <v>0</v>
      </c>
      <c r="K450" s="195" t="s">
        <v>160</v>
      </c>
      <c r="L450" s="61"/>
      <c r="M450" s="200" t="s">
        <v>21</v>
      </c>
      <c r="N450" s="201" t="s">
        <v>42</v>
      </c>
      <c r="O450" s="42"/>
      <c r="P450" s="202">
        <f>O450*H450</f>
        <v>0</v>
      </c>
      <c r="Q450" s="202">
        <v>0</v>
      </c>
      <c r="R450" s="202">
        <f>Q450*H450</f>
        <v>0</v>
      </c>
      <c r="S450" s="202">
        <v>0</v>
      </c>
      <c r="T450" s="203">
        <f>S450*H450</f>
        <v>0</v>
      </c>
      <c r="AR450" s="24" t="s">
        <v>133</v>
      </c>
      <c r="AT450" s="24" t="s">
        <v>129</v>
      </c>
      <c r="AU450" s="24" t="s">
        <v>134</v>
      </c>
      <c r="AY450" s="24" t="s">
        <v>126</v>
      </c>
      <c r="BE450" s="204">
        <f>IF(N450="základní",J450,0)</f>
        <v>0</v>
      </c>
      <c r="BF450" s="204">
        <f>IF(N450="snížená",J450,0)</f>
        <v>0</v>
      </c>
      <c r="BG450" s="204">
        <f>IF(N450="zákl. přenesená",J450,0)</f>
        <v>0</v>
      </c>
      <c r="BH450" s="204">
        <f>IF(N450="sníž. přenesená",J450,0)</f>
        <v>0</v>
      </c>
      <c r="BI450" s="204">
        <f>IF(N450="nulová",J450,0)</f>
        <v>0</v>
      </c>
      <c r="BJ450" s="24" t="s">
        <v>134</v>
      </c>
      <c r="BK450" s="204">
        <f>ROUND(I450*H450,2)</f>
        <v>0</v>
      </c>
      <c r="BL450" s="24" t="s">
        <v>133</v>
      </c>
      <c r="BM450" s="24" t="s">
        <v>1035</v>
      </c>
    </row>
    <row r="451" spans="2:65" s="1" customFormat="1" ht="13.5">
      <c r="B451" s="41"/>
      <c r="C451" s="63"/>
      <c r="D451" s="208" t="s">
        <v>135</v>
      </c>
      <c r="E451" s="63"/>
      <c r="F451" s="209" t="s">
        <v>8759</v>
      </c>
      <c r="G451" s="63"/>
      <c r="H451" s="63"/>
      <c r="I451" s="163"/>
      <c r="J451" s="63"/>
      <c r="K451" s="63"/>
      <c r="L451" s="61"/>
      <c r="M451" s="207"/>
      <c r="N451" s="42"/>
      <c r="O451" s="42"/>
      <c r="P451" s="42"/>
      <c r="Q451" s="42"/>
      <c r="R451" s="42"/>
      <c r="S451" s="42"/>
      <c r="T451" s="78"/>
      <c r="AT451" s="24" t="s">
        <v>135</v>
      </c>
      <c r="AU451" s="24" t="s">
        <v>134</v>
      </c>
    </row>
    <row r="452" spans="2:65" s="10" customFormat="1" ht="29.85" customHeight="1">
      <c r="B452" s="176"/>
      <c r="C452" s="177"/>
      <c r="D452" s="190" t="s">
        <v>69</v>
      </c>
      <c r="E452" s="191" t="s">
        <v>1729</v>
      </c>
      <c r="F452" s="191" t="s">
        <v>1730</v>
      </c>
      <c r="G452" s="177"/>
      <c r="H452" s="177"/>
      <c r="I452" s="180"/>
      <c r="J452" s="192">
        <f>BK452</f>
        <v>0</v>
      </c>
      <c r="K452" s="177"/>
      <c r="L452" s="182"/>
      <c r="M452" s="183"/>
      <c r="N452" s="184"/>
      <c r="O452" s="184"/>
      <c r="P452" s="185">
        <f>SUM(P453:P464)</f>
        <v>0</v>
      </c>
      <c r="Q452" s="184"/>
      <c r="R452" s="185">
        <f>SUM(R453:R464)</f>
        <v>0</v>
      </c>
      <c r="S452" s="184"/>
      <c r="T452" s="186">
        <f>SUM(T453:T464)</f>
        <v>0</v>
      </c>
      <c r="AR452" s="187" t="s">
        <v>78</v>
      </c>
      <c r="AT452" s="188" t="s">
        <v>69</v>
      </c>
      <c r="AU452" s="188" t="s">
        <v>78</v>
      </c>
      <c r="AY452" s="187" t="s">
        <v>126</v>
      </c>
      <c r="BK452" s="189">
        <f>SUM(BK453:BK464)</f>
        <v>0</v>
      </c>
    </row>
    <row r="453" spans="2:65" s="1" customFormat="1" ht="22.5" customHeight="1">
      <c r="B453" s="41"/>
      <c r="C453" s="193" t="s">
        <v>671</v>
      </c>
      <c r="D453" s="193" t="s">
        <v>129</v>
      </c>
      <c r="E453" s="194" t="s">
        <v>1739</v>
      </c>
      <c r="F453" s="195" t="s">
        <v>1740</v>
      </c>
      <c r="G453" s="196" t="s">
        <v>380</v>
      </c>
      <c r="H453" s="197">
        <v>700.73599999999999</v>
      </c>
      <c r="I453" s="198"/>
      <c r="J453" s="199">
        <f>ROUND(I453*H453,2)</f>
        <v>0</v>
      </c>
      <c r="K453" s="195" t="s">
        <v>21</v>
      </c>
      <c r="L453" s="61"/>
      <c r="M453" s="200" t="s">
        <v>21</v>
      </c>
      <c r="N453" s="201" t="s">
        <v>42</v>
      </c>
      <c r="O453" s="42"/>
      <c r="P453" s="202">
        <f>O453*H453</f>
        <v>0</v>
      </c>
      <c r="Q453" s="202">
        <v>0</v>
      </c>
      <c r="R453" s="202">
        <f>Q453*H453</f>
        <v>0</v>
      </c>
      <c r="S453" s="202">
        <v>0</v>
      </c>
      <c r="T453" s="203">
        <f>S453*H453</f>
        <v>0</v>
      </c>
      <c r="AR453" s="24" t="s">
        <v>133</v>
      </c>
      <c r="AT453" s="24" t="s">
        <v>129</v>
      </c>
      <c r="AU453" s="24" t="s">
        <v>134</v>
      </c>
      <c r="AY453" s="24" t="s">
        <v>126</v>
      </c>
      <c r="BE453" s="204">
        <f>IF(N453="základní",J453,0)</f>
        <v>0</v>
      </c>
      <c r="BF453" s="204">
        <f>IF(N453="snížená",J453,0)</f>
        <v>0</v>
      </c>
      <c r="BG453" s="204">
        <f>IF(N453="zákl. přenesená",J453,0)</f>
        <v>0</v>
      </c>
      <c r="BH453" s="204">
        <f>IF(N453="sníž. přenesená",J453,0)</f>
        <v>0</v>
      </c>
      <c r="BI453" s="204">
        <f>IF(N453="nulová",J453,0)</f>
        <v>0</v>
      </c>
      <c r="BJ453" s="24" t="s">
        <v>134</v>
      </c>
      <c r="BK453" s="204">
        <f>ROUND(I453*H453,2)</f>
        <v>0</v>
      </c>
      <c r="BL453" s="24" t="s">
        <v>133</v>
      </c>
      <c r="BM453" s="24" t="s">
        <v>1040</v>
      </c>
    </row>
    <row r="454" spans="2:65" s="1" customFormat="1" ht="13.5">
      <c r="B454" s="41"/>
      <c r="C454" s="63"/>
      <c r="D454" s="205" t="s">
        <v>135</v>
      </c>
      <c r="E454" s="63"/>
      <c r="F454" s="206" t="s">
        <v>1740</v>
      </c>
      <c r="G454" s="63"/>
      <c r="H454" s="63"/>
      <c r="I454" s="163"/>
      <c r="J454" s="63"/>
      <c r="K454" s="63"/>
      <c r="L454" s="61"/>
      <c r="M454" s="207"/>
      <c r="N454" s="42"/>
      <c r="O454" s="42"/>
      <c r="P454" s="42"/>
      <c r="Q454" s="42"/>
      <c r="R454" s="42"/>
      <c r="S454" s="42"/>
      <c r="T454" s="78"/>
      <c r="AT454" s="24" t="s">
        <v>135</v>
      </c>
      <c r="AU454" s="24" t="s">
        <v>134</v>
      </c>
    </row>
    <row r="455" spans="2:65" s="1" customFormat="1" ht="22.5" customHeight="1">
      <c r="B455" s="41"/>
      <c r="C455" s="193" t="s">
        <v>1043</v>
      </c>
      <c r="D455" s="193" t="s">
        <v>129</v>
      </c>
      <c r="E455" s="194" t="s">
        <v>1743</v>
      </c>
      <c r="F455" s="195" t="s">
        <v>1744</v>
      </c>
      <c r="G455" s="196" t="s">
        <v>380</v>
      </c>
      <c r="H455" s="197">
        <v>16817.664000000001</v>
      </c>
      <c r="I455" s="198"/>
      <c r="J455" s="199">
        <f>ROUND(I455*H455,2)</f>
        <v>0</v>
      </c>
      <c r="K455" s="195" t="s">
        <v>21</v>
      </c>
      <c r="L455" s="61"/>
      <c r="M455" s="200" t="s">
        <v>21</v>
      </c>
      <c r="N455" s="201" t="s">
        <v>42</v>
      </c>
      <c r="O455" s="42"/>
      <c r="P455" s="202">
        <f>O455*H455</f>
        <v>0</v>
      </c>
      <c r="Q455" s="202">
        <v>0</v>
      </c>
      <c r="R455" s="202">
        <f>Q455*H455</f>
        <v>0</v>
      </c>
      <c r="S455" s="202">
        <v>0</v>
      </c>
      <c r="T455" s="203">
        <f>S455*H455</f>
        <v>0</v>
      </c>
      <c r="AR455" s="24" t="s">
        <v>133</v>
      </c>
      <c r="AT455" s="24" t="s">
        <v>129</v>
      </c>
      <c r="AU455" s="24" t="s">
        <v>134</v>
      </c>
      <c r="AY455" s="24" t="s">
        <v>126</v>
      </c>
      <c r="BE455" s="204">
        <f>IF(N455="základní",J455,0)</f>
        <v>0</v>
      </c>
      <c r="BF455" s="204">
        <f>IF(N455="snížená",J455,0)</f>
        <v>0</v>
      </c>
      <c r="BG455" s="204">
        <f>IF(N455="zákl. přenesená",J455,0)</f>
        <v>0</v>
      </c>
      <c r="BH455" s="204">
        <f>IF(N455="sníž. přenesená",J455,0)</f>
        <v>0</v>
      </c>
      <c r="BI455" s="204">
        <f>IF(N455="nulová",J455,0)</f>
        <v>0</v>
      </c>
      <c r="BJ455" s="24" t="s">
        <v>134</v>
      </c>
      <c r="BK455" s="204">
        <f>ROUND(I455*H455,2)</f>
        <v>0</v>
      </c>
      <c r="BL455" s="24" t="s">
        <v>133</v>
      </c>
      <c r="BM455" s="24" t="s">
        <v>1046</v>
      </c>
    </row>
    <row r="456" spans="2:65" s="1" customFormat="1" ht="13.5">
      <c r="B456" s="41"/>
      <c r="C456" s="63"/>
      <c r="D456" s="208" t="s">
        <v>135</v>
      </c>
      <c r="E456" s="63"/>
      <c r="F456" s="209" t="s">
        <v>1744</v>
      </c>
      <c r="G456" s="63"/>
      <c r="H456" s="63"/>
      <c r="I456" s="163"/>
      <c r="J456" s="63"/>
      <c r="K456" s="63"/>
      <c r="L456" s="61"/>
      <c r="M456" s="207"/>
      <c r="N456" s="42"/>
      <c r="O456" s="42"/>
      <c r="P456" s="42"/>
      <c r="Q456" s="42"/>
      <c r="R456" s="42"/>
      <c r="S456" s="42"/>
      <c r="T456" s="78"/>
      <c r="AT456" s="24" t="s">
        <v>135</v>
      </c>
      <c r="AU456" s="24" t="s">
        <v>134</v>
      </c>
    </row>
    <row r="457" spans="2:65" s="11" customFormat="1" ht="13.5">
      <c r="B457" s="210"/>
      <c r="C457" s="211"/>
      <c r="D457" s="208" t="s">
        <v>171</v>
      </c>
      <c r="E457" s="212" t="s">
        <v>21</v>
      </c>
      <c r="F457" s="213" t="s">
        <v>8760</v>
      </c>
      <c r="G457" s="211"/>
      <c r="H457" s="214">
        <v>16817.664000000001</v>
      </c>
      <c r="I457" s="215"/>
      <c r="J457" s="211"/>
      <c r="K457" s="211"/>
      <c r="L457" s="216"/>
      <c r="M457" s="217"/>
      <c r="N457" s="218"/>
      <c r="O457" s="218"/>
      <c r="P457" s="218"/>
      <c r="Q457" s="218"/>
      <c r="R457" s="218"/>
      <c r="S457" s="218"/>
      <c r="T457" s="219"/>
      <c r="AT457" s="220" t="s">
        <v>171</v>
      </c>
      <c r="AU457" s="220" t="s">
        <v>134</v>
      </c>
      <c r="AV457" s="11" t="s">
        <v>134</v>
      </c>
      <c r="AW457" s="11" t="s">
        <v>33</v>
      </c>
      <c r="AX457" s="11" t="s">
        <v>70</v>
      </c>
      <c r="AY457" s="220" t="s">
        <v>126</v>
      </c>
    </row>
    <row r="458" spans="2:65" s="12" customFormat="1" ht="13.5">
      <c r="B458" s="221"/>
      <c r="C458" s="222"/>
      <c r="D458" s="205" t="s">
        <v>171</v>
      </c>
      <c r="E458" s="248" t="s">
        <v>21</v>
      </c>
      <c r="F458" s="249" t="s">
        <v>174</v>
      </c>
      <c r="G458" s="222"/>
      <c r="H458" s="250">
        <v>16817.664000000001</v>
      </c>
      <c r="I458" s="226"/>
      <c r="J458" s="222"/>
      <c r="K458" s="222"/>
      <c r="L458" s="227"/>
      <c r="M458" s="228"/>
      <c r="N458" s="229"/>
      <c r="O458" s="229"/>
      <c r="P458" s="229"/>
      <c r="Q458" s="229"/>
      <c r="R458" s="229"/>
      <c r="S458" s="229"/>
      <c r="T458" s="230"/>
      <c r="AT458" s="231" t="s">
        <v>171</v>
      </c>
      <c r="AU458" s="231" t="s">
        <v>134</v>
      </c>
      <c r="AV458" s="12" t="s">
        <v>133</v>
      </c>
      <c r="AW458" s="12" t="s">
        <v>33</v>
      </c>
      <c r="AX458" s="12" t="s">
        <v>78</v>
      </c>
      <c r="AY458" s="231" t="s">
        <v>126</v>
      </c>
    </row>
    <row r="459" spans="2:65" s="1" customFormat="1" ht="22.5" customHeight="1">
      <c r="B459" s="41"/>
      <c r="C459" s="193" t="s">
        <v>677</v>
      </c>
      <c r="D459" s="193" t="s">
        <v>129</v>
      </c>
      <c r="E459" s="194" t="s">
        <v>1746</v>
      </c>
      <c r="F459" s="195" t="s">
        <v>1747</v>
      </c>
      <c r="G459" s="196" t="s">
        <v>380</v>
      </c>
      <c r="H459" s="197">
        <v>700.73599999999999</v>
      </c>
      <c r="I459" s="198"/>
      <c r="J459" s="199">
        <f>ROUND(I459*H459,2)</f>
        <v>0</v>
      </c>
      <c r="K459" s="195" t="s">
        <v>21</v>
      </c>
      <c r="L459" s="61"/>
      <c r="M459" s="200" t="s">
        <v>21</v>
      </c>
      <c r="N459" s="201" t="s">
        <v>42</v>
      </c>
      <c r="O459" s="42"/>
      <c r="P459" s="202">
        <f>O459*H459</f>
        <v>0</v>
      </c>
      <c r="Q459" s="202">
        <v>0</v>
      </c>
      <c r="R459" s="202">
        <f>Q459*H459</f>
        <v>0</v>
      </c>
      <c r="S459" s="202">
        <v>0</v>
      </c>
      <c r="T459" s="203">
        <f>S459*H459</f>
        <v>0</v>
      </c>
      <c r="AR459" s="24" t="s">
        <v>133</v>
      </c>
      <c r="AT459" s="24" t="s">
        <v>129</v>
      </c>
      <c r="AU459" s="24" t="s">
        <v>134</v>
      </c>
      <c r="AY459" s="24" t="s">
        <v>126</v>
      </c>
      <c r="BE459" s="204">
        <f>IF(N459="základní",J459,0)</f>
        <v>0</v>
      </c>
      <c r="BF459" s="204">
        <f>IF(N459="snížená",J459,0)</f>
        <v>0</v>
      </c>
      <c r="BG459" s="204">
        <f>IF(N459="zákl. přenesená",J459,0)</f>
        <v>0</v>
      </c>
      <c r="BH459" s="204">
        <f>IF(N459="sníž. přenesená",J459,0)</f>
        <v>0</v>
      </c>
      <c r="BI459" s="204">
        <f>IF(N459="nulová",J459,0)</f>
        <v>0</v>
      </c>
      <c r="BJ459" s="24" t="s">
        <v>134</v>
      </c>
      <c r="BK459" s="204">
        <f>ROUND(I459*H459,2)</f>
        <v>0</v>
      </c>
      <c r="BL459" s="24" t="s">
        <v>133</v>
      </c>
      <c r="BM459" s="24" t="s">
        <v>1049</v>
      </c>
    </row>
    <row r="460" spans="2:65" s="1" customFormat="1" ht="13.5">
      <c r="B460" s="41"/>
      <c r="C460" s="63"/>
      <c r="D460" s="205" t="s">
        <v>135</v>
      </c>
      <c r="E460" s="63"/>
      <c r="F460" s="206" t="s">
        <v>1747</v>
      </c>
      <c r="G460" s="63"/>
      <c r="H460" s="63"/>
      <c r="I460" s="163"/>
      <c r="J460" s="63"/>
      <c r="K460" s="63"/>
      <c r="L460" s="61"/>
      <c r="M460" s="207"/>
      <c r="N460" s="42"/>
      <c r="O460" s="42"/>
      <c r="P460" s="42"/>
      <c r="Q460" s="42"/>
      <c r="R460" s="42"/>
      <c r="S460" s="42"/>
      <c r="T460" s="78"/>
      <c r="AT460" s="24" t="s">
        <v>135</v>
      </c>
      <c r="AU460" s="24" t="s">
        <v>134</v>
      </c>
    </row>
    <row r="461" spans="2:65" s="1" customFormat="1" ht="22.5" customHeight="1">
      <c r="B461" s="41"/>
      <c r="C461" s="193" t="s">
        <v>1050</v>
      </c>
      <c r="D461" s="193" t="s">
        <v>129</v>
      </c>
      <c r="E461" s="194" t="s">
        <v>1750</v>
      </c>
      <c r="F461" s="195" t="s">
        <v>1751</v>
      </c>
      <c r="G461" s="196" t="s">
        <v>380</v>
      </c>
      <c r="H461" s="197">
        <v>12613.248</v>
      </c>
      <c r="I461" s="198"/>
      <c r="J461" s="199">
        <f>ROUND(I461*H461,2)</f>
        <v>0</v>
      </c>
      <c r="K461" s="195" t="s">
        <v>21</v>
      </c>
      <c r="L461" s="61"/>
      <c r="M461" s="200" t="s">
        <v>21</v>
      </c>
      <c r="N461" s="201" t="s">
        <v>42</v>
      </c>
      <c r="O461" s="42"/>
      <c r="P461" s="202">
        <f>O461*H461</f>
        <v>0</v>
      </c>
      <c r="Q461" s="202">
        <v>0</v>
      </c>
      <c r="R461" s="202">
        <f>Q461*H461</f>
        <v>0</v>
      </c>
      <c r="S461" s="202">
        <v>0</v>
      </c>
      <c r="T461" s="203">
        <f>S461*H461</f>
        <v>0</v>
      </c>
      <c r="AR461" s="24" t="s">
        <v>133</v>
      </c>
      <c r="AT461" s="24" t="s">
        <v>129</v>
      </c>
      <c r="AU461" s="24" t="s">
        <v>134</v>
      </c>
      <c r="AY461" s="24" t="s">
        <v>126</v>
      </c>
      <c r="BE461" s="204">
        <f>IF(N461="základní",J461,0)</f>
        <v>0</v>
      </c>
      <c r="BF461" s="204">
        <f>IF(N461="snížená",J461,0)</f>
        <v>0</v>
      </c>
      <c r="BG461" s="204">
        <f>IF(N461="zákl. přenesená",J461,0)</f>
        <v>0</v>
      </c>
      <c r="BH461" s="204">
        <f>IF(N461="sníž. přenesená",J461,0)</f>
        <v>0</v>
      </c>
      <c r="BI461" s="204">
        <f>IF(N461="nulová",J461,0)</f>
        <v>0</v>
      </c>
      <c r="BJ461" s="24" t="s">
        <v>134</v>
      </c>
      <c r="BK461" s="204">
        <f>ROUND(I461*H461,2)</f>
        <v>0</v>
      </c>
      <c r="BL461" s="24" t="s">
        <v>133</v>
      </c>
      <c r="BM461" s="24" t="s">
        <v>1053</v>
      </c>
    </row>
    <row r="462" spans="2:65" s="1" customFormat="1" ht="13.5">
      <c r="B462" s="41"/>
      <c r="C462" s="63"/>
      <c r="D462" s="205" t="s">
        <v>135</v>
      </c>
      <c r="E462" s="63"/>
      <c r="F462" s="206" t="s">
        <v>1751</v>
      </c>
      <c r="G462" s="63"/>
      <c r="H462" s="63"/>
      <c r="I462" s="163"/>
      <c r="J462" s="63"/>
      <c r="K462" s="63"/>
      <c r="L462" s="61"/>
      <c r="M462" s="207"/>
      <c r="N462" s="42"/>
      <c r="O462" s="42"/>
      <c r="P462" s="42"/>
      <c r="Q462" s="42"/>
      <c r="R462" s="42"/>
      <c r="S462" s="42"/>
      <c r="T462" s="78"/>
      <c r="AT462" s="24" t="s">
        <v>135</v>
      </c>
      <c r="AU462" s="24" t="s">
        <v>134</v>
      </c>
    </row>
    <row r="463" spans="2:65" s="1" customFormat="1" ht="22.5" customHeight="1">
      <c r="B463" s="41"/>
      <c r="C463" s="193" t="s">
        <v>681</v>
      </c>
      <c r="D463" s="193" t="s">
        <v>129</v>
      </c>
      <c r="E463" s="194" t="s">
        <v>8761</v>
      </c>
      <c r="F463" s="195" t="s">
        <v>8762</v>
      </c>
      <c r="G463" s="196" t="s">
        <v>380</v>
      </c>
      <c r="H463" s="197">
        <v>700.73599999999999</v>
      </c>
      <c r="I463" s="198"/>
      <c r="J463" s="199">
        <f>ROUND(I463*H463,2)</f>
        <v>0</v>
      </c>
      <c r="K463" s="195" t="s">
        <v>21</v>
      </c>
      <c r="L463" s="61"/>
      <c r="M463" s="200" t="s">
        <v>21</v>
      </c>
      <c r="N463" s="201" t="s">
        <v>42</v>
      </c>
      <c r="O463" s="42"/>
      <c r="P463" s="202">
        <f>O463*H463</f>
        <v>0</v>
      </c>
      <c r="Q463" s="202">
        <v>0</v>
      </c>
      <c r="R463" s="202">
        <f>Q463*H463</f>
        <v>0</v>
      </c>
      <c r="S463" s="202">
        <v>0</v>
      </c>
      <c r="T463" s="203">
        <f>S463*H463</f>
        <v>0</v>
      </c>
      <c r="AR463" s="24" t="s">
        <v>133</v>
      </c>
      <c r="AT463" s="24" t="s">
        <v>129</v>
      </c>
      <c r="AU463" s="24" t="s">
        <v>134</v>
      </c>
      <c r="AY463" s="24" t="s">
        <v>126</v>
      </c>
      <c r="BE463" s="204">
        <f>IF(N463="základní",J463,0)</f>
        <v>0</v>
      </c>
      <c r="BF463" s="204">
        <f>IF(N463="snížená",J463,0)</f>
        <v>0</v>
      </c>
      <c r="BG463" s="204">
        <f>IF(N463="zákl. přenesená",J463,0)</f>
        <v>0</v>
      </c>
      <c r="BH463" s="204">
        <f>IF(N463="sníž. přenesená",J463,0)</f>
        <v>0</v>
      </c>
      <c r="BI463" s="204">
        <f>IF(N463="nulová",J463,0)</f>
        <v>0</v>
      </c>
      <c r="BJ463" s="24" t="s">
        <v>134</v>
      </c>
      <c r="BK463" s="204">
        <f>ROUND(I463*H463,2)</f>
        <v>0</v>
      </c>
      <c r="BL463" s="24" t="s">
        <v>133</v>
      </c>
      <c r="BM463" s="24" t="s">
        <v>1070</v>
      </c>
    </row>
    <row r="464" spans="2:65" s="1" customFormat="1" ht="13.5">
      <c r="B464" s="41"/>
      <c r="C464" s="63"/>
      <c r="D464" s="208" t="s">
        <v>135</v>
      </c>
      <c r="E464" s="63"/>
      <c r="F464" s="209" t="s">
        <v>8762</v>
      </c>
      <c r="G464" s="63"/>
      <c r="H464" s="63"/>
      <c r="I464" s="163"/>
      <c r="J464" s="63"/>
      <c r="K464" s="63"/>
      <c r="L464" s="61"/>
      <c r="M464" s="207"/>
      <c r="N464" s="42"/>
      <c r="O464" s="42"/>
      <c r="P464" s="42"/>
      <c r="Q464" s="42"/>
      <c r="R464" s="42"/>
      <c r="S464" s="42"/>
      <c r="T464" s="78"/>
      <c r="AT464" s="24" t="s">
        <v>135</v>
      </c>
      <c r="AU464" s="24" t="s">
        <v>134</v>
      </c>
    </row>
    <row r="465" spans="2:65" s="10" customFormat="1" ht="29.85" customHeight="1">
      <c r="B465" s="176"/>
      <c r="C465" s="177"/>
      <c r="D465" s="190" t="s">
        <v>69</v>
      </c>
      <c r="E465" s="191" t="s">
        <v>949</v>
      </c>
      <c r="F465" s="191" t="s">
        <v>1757</v>
      </c>
      <c r="G465" s="177"/>
      <c r="H465" s="177"/>
      <c r="I465" s="180"/>
      <c r="J465" s="192">
        <f>BK465</f>
        <v>0</v>
      </c>
      <c r="K465" s="177"/>
      <c r="L465" s="182"/>
      <c r="M465" s="183"/>
      <c r="N465" s="184"/>
      <c r="O465" s="184"/>
      <c r="P465" s="185">
        <f>SUM(P466:P468)</f>
        <v>0</v>
      </c>
      <c r="Q465" s="184"/>
      <c r="R465" s="185">
        <f>SUM(R466:R468)</f>
        <v>0</v>
      </c>
      <c r="S465" s="184"/>
      <c r="T465" s="186">
        <f>SUM(T466:T468)</f>
        <v>0</v>
      </c>
      <c r="AR465" s="187" t="s">
        <v>78</v>
      </c>
      <c r="AT465" s="188" t="s">
        <v>69</v>
      </c>
      <c r="AU465" s="188" t="s">
        <v>78</v>
      </c>
      <c r="AY465" s="187" t="s">
        <v>126</v>
      </c>
      <c r="BK465" s="189">
        <f>SUM(BK466:BK468)</f>
        <v>0</v>
      </c>
    </row>
    <row r="466" spans="2:65" s="1" customFormat="1" ht="22.5" customHeight="1">
      <c r="B466" s="41"/>
      <c r="C466" s="193" t="s">
        <v>1071</v>
      </c>
      <c r="D466" s="193" t="s">
        <v>129</v>
      </c>
      <c r="E466" s="194" t="s">
        <v>1759</v>
      </c>
      <c r="F466" s="195" t="s">
        <v>1760</v>
      </c>
      <c r="G466" s="196" t="s">
        <v>380</v>
      </c>
      <c r="H466" s="197">
        <v>1835.32</v>
      </c>
      <c r="I466" s="198"/>
      <c r="J466" s="199">
        <f>ROUND(I466*H466,2)</f>
        <v>0</v>
      </c>
      <c r="K466" s="195" t="s">
        <v>160</v>
      </c>
      <c r="L466" s="61"/>
      <c r="M466" s="200" t="s">
        <v>21</v>
      </c>
      <c r="N466" s="201" t="s">
        <v>42</v>
      </c>
      <c r="O466" s="42"/>
      <c r="P466" s="202">
        <f>O466*H466</f>
        <v>0</v>
      </c>
      <c r="Q466" s="202">
        <v>0</v>
      </c>
      <c r="R466" s="202">
        <f>Q466*H466</f>
        <v>0</v>
      </c>
      <c r="S466" s="202">
        <v>0</v>
      </c>
      <c r="T466" s="203">
        <f>S466*H466</f>
        <v>0</v>
      </c>
      <c r="AR466" s="24" t="s">
        <v>133</v>
      </c>
      <c r="AT466" s="24" t="s">
        <v>129</v>
      </c>
      <c r="AU466" s="24" t="s">
        <v>134</v>
      </c>
      <c r="AY466" s="24" t="s">
        <v>126</v>
      </c>
      <c r="BE466" s="204">
        <f>IF(N466="základní",J466,0)</f>
        <v>0</v>
      </c>
      <c r="BF466" s="204">
        <f>IF(N466="snížená",J466,0)</f>
        <v>0</v>
      </c>
      <c r="BG466" s="204">
        <f>IF(N466="zákl. přenesená",J466,0)</f>
        <v>0</v>
      </c>
      <c r="BH466" s="204">
        <f>IF(N466="sníž. přenesená",J466,0)</f>
        <v>0</v>
      </c>
      <c r="BI466" s="204">
        <f>IF(N466="nulová",J466,0)</f>
        <v>0</v>
      </c>
      <c r="BJ466" s="24" t="s">
        <v>134</v>
      </c>
      <c r="BK466" s="204">
        <f>ROUND(I466*H466,2)</f>
        <v>0</v>
      </c>
      <c r="BL466" s="24" t="s">
        <v>133</v>
      </c>
      <c r="BM466" s="24" t="s">
        <v>1074</v>
      </c>
    </row>
    <row r="467" spans="2:65" s="1" customFormat="1" ht="40.5">
      <c r="B467" s="41"/>
      <c r="C467" s="63"/>
      <c r="D467" s="208" t="s">
        <v>135</v>
      </c>
      <c r="E467" s="63"/>
      <c r="F467" s="209" t="s">
        <v>1762</v>
      </c>
      <c r="G467" s="63"/>
      <c r="H467" s="63"/>
      <c r="I467" s="163"/>
      <c r="J467" s="63"/>
      <c r="K467" s="63"/>
      <c r="L467" s="61"/>
      <c r="M467" s="207"/>
      <c r="N467" s="42"/>
      <c r="O467" s="42"/>
      <c r="P467" s="42"/>
      <c r="Q467" s="42"/>
      <c r="R467" s="42"/>
      <c r="S467" s="42"/>
      <c r="T467" s="78"/>
      <c r="AT467" s="24" t="s">
        <v>135</v>
      </c>
      <c r="AU467" s="24" t="s">
        <v>134</v>
      </c>
    </row>
    <row r="468" spans="2:65" s="1" customFormat="1" ht="81">
      <c r="B468" s="41"/>
      <c r="C468" s="63"/>
      <c r="D468" s="208" t="s">
        <v>299</v>
      </c>
      <c r="E468" s="63"/>
      <c r="F468" s="236" t="s">
        <v>1763</v>
      </c>
      <c r="G468" s="63"/>
      <c r="H468" s="63"/>
      <c r="I468" s="163"/>
      <c r="J468" s="63"/>
      <c r="K468" s="63"/>
      <c r="L468" s="61"/>
      <c r="M468" s="207"/>
      <c r="N468" s="42"/>
      <c r="O468" s="42"/>
      <c r="P468" s="42"/>
      <c r="Q468" s="42"/>
      <c r="R468" s="42"/>
      <c r="S468" s="42"/>
      <c r="T468" s="78"/>
      <c r="AT468" s="24" t="s">
        <v>299</v>
      </c>
      <c r="AU468" s="24" t="s">
        <v>134</v>
      </c>
    </row>
    <row r="469" spans="2:65" s="10" customFormat="1" ht="37.35" customHeight="1">
      <c r="B469" s="176"/>
      <c r="C469" s="177"/>
      <c r="D469" s="178" t="s">
        <v>69</v>
      </c>
      <c r="E469" s="179" t="s">
        <v>1764</v>
      </c>
      <c r="F469" s="179" t="s">
        <v>1765</v>
      </c>
      <c r="G469" s="177"/>
      <c r="H469" s="177"/>
      <c r="I469" s="180"/>
      <c r="J469" s="181">
        <f>BK469</f>
        <v>0</v>
      </c>
      <c r="K469" s="177"/>
      <c r="L469" s="182"/>
      <c r="M469" s="183"/>
      <c r="N469" s="184"/>
      <c r="O469" s="184"/>
      <c r="P469" s="185">
        <f>P470+P503+P519+P525+P543</f>
        <v>0</v>
      </c>
      <c r="Q469" s="184"/>
      <c r="R469" s="185">
        <f>R470+R503+R519+R525+R543</f>
        <v>0</v>
      </c>
      <c r="S469" s="184"/>
      <c r="T469" s="186">
        <f>T470+T503+T519+T525+T543</f>
        <v>0</v>
      </c>
      <c r="AR469" s="187" t="s">
        <v>134</v>
      </c>
      <c r="AT469" s="188" t="s">
        <v>69</v>
      </c>
      <c r="AU469" s="188" t="s">
        <v>70</v>
      </c>
      <c r="AY469" s="187" t="s">
        <v>126</v>
      </c>
      <c r="BK469" s="189">
        <f>BK470+BK503+BK519+BK525+BK543</f>
        <v>0</v>
      </c>
    </row>
    <row r="470" spans="2:65" s="10" customFormat="1" ht="19.899999999999999" customHeight="1">
      <c r="B470" s="176"/>
      <c r="C470" s="177"/>
      <c r="D470" s="190" t="s">
        <v>69</v>
      </c>
      <c r="E470" s="191" t="s">
        <v>4256</v>
      </c>
      <c r="F470" s="191" t="s">
        <v>8763</v>
      </c>
      <c r="G470" s="177"/>
      <c r="H470" s="177"/>
      <c r="I470" s="180"/>
      <c r="J470" s="192">
        <f>BK470</f>
        <v>0</v>
      </c>
      <c r="K470" s="177"/>
      <c r="L470" s="182"/>
      <c r="M470" s="183"/>
      <c r="N470" s="184"/>
      <c r="O470" s="184"/>
      <c r="P470" s="185">
        <f>SUM(P471:P502)</f>
        <v>0</v>
      </c>
      <c r="Q470" s="184"/>
      <c r="R470" s="185">
        <f>SUM(R471:R502)</f>
        <v>0</v>
      </c>
      <c r="S470" s="184"/>
      <c r="T470" s="186">
        <f>SUM(T471:T502)</f>
        <v>0</v>
      </c>
      <c r="AR470" s="187" t="s">
        <v>134</v>
      </c>
      <c r="AT470" s="188" t="s">
        <v>69</v>
      </c>
      <c r="AU470" s="188" t="s">
        <v>78</v>
      </c>
      <c r="AY470" s="187" t="s">
        <v>126</v>
      </c>
      <c r="BK470" s="189">
        <f>SUM(BK471:BK502)</f>
        <v>0</v>
      </c>
    </row>
    <row r="471" spans="2:65" s="1" customFormat="1" ht="22.5" customHeight="1">
      <c r="B471" s="41"/>
      <c r="C471" s="193" t="s">
        <v>694</v>
      </c>
      <c r="D471" s="193" t="s">
        <v>129</v>
      </c>
      <c r="E471" s="194" t="s">
        <v>8764</v>
      </c>
      <c r="F471" s="195" t="s">
        <v>8765</v>
      </c>
      <c r="G471" s="196" t="s">
        <v>132</v>
      </c>
      <c r="H471" s="197">
        <v>1</v>
      </c>
      <c r="I471" s="198"/>
      <c r="J471" s="199">
        <f>ROUND(I471*H471,2)</f>
        <v>0</v>
      </c>
      <c r="K471" s="195" t="s">
        <v>21</v>
      </c>
      <c r="L471" s="61"/>
      <c r="M471" s="200" t="s">
        <v>21</v>
      </c>
      <c r="N471" s="201" t="s">
        <v>42</v>
      </c>
      <c r="O471" s="42"/>
      <c r="P471" s="202">
        <f>O471*H471</f>
        <v>0</v>
      </c>
      <c r="Q471" s="202">
        <v>0</v>
      </c>
      <c r="R471" s="202">
        <f>Q471*H471</f>
        <v>0</v>
      </c>
      <c r="S471" s="202">
        <v>0</v>
      </c>
      <c r="T471" s="203">
        <f>S471*H471</f>
        <v>0</v>
      </c>
      <c r="AR471" s="24" t="s">
        <v>161</v>
      </c>
      <c r="AT471" s="24" t="s">
        <v>129</v>
      </c>
      <c r="AU471" s="24" t="s">
        <v>134</v>
      </c>
      <c r="AY471" s="24" t="s">
        <v>126</v>
      </c>
      <c r="BE471" s="204">
        <f>IF(N471="základní",J471,0)</f>
        <v>0</v>
      </c>
      <c r="BF471" s="204">
        <f>IF(N471="snížená",J471,0)</f>
        <v>0</v>
      </c>
      <c r="BG471" s="204">
        <f>IF(N471="zákl. přenesená",J471,0)</f>
        <v>0</v>
      </c>
      <c r="BH471" s="204">
        <f>IF(N471="sníž. přenesená",J471,0)</f>
        <v>0</v>
      </c>
      <c r="BI471" s="204">
        <f>IF(N471="nulová",J471,0)</f>
        <v>0</v>
      </c>
      <c r="BJ471" s="24" t="s">
        <v>134</v>
      </c>
      <c r="BK471" s="204">
        <f>ROUND(I471*H471,2)</f>
        <v>0</v>
      </c>
      <c r="BL471" s="24" t="s">
        <v>161</v>
      </c>
      <c r="BM471" s="24" t="s">
        <v>1142</v>
      </c>
    </row>
    <row r="472" spans="2:65" s="1" customFormat="1" ht="13.5">
      <c r="B472" s="41"/>
      <c r="C472" s="63"/>
      <c r="D472" s="205" t="s">
        <v>135</v>
      </c>
      <c r="E472" s="63"/>
      <c r="F472" s="206" t="s">
        <v>8765</v>
      </c>
      <c r="G472" s="63"/>
      <c r="H472" s="63"/>
      <c r="I472" s="163"/>
      <c r="J472" s="63"/>
      <c r="K472" s="63"/>
      <c r="L472" s="61"/>
      <c r="M472" s="207"/>
      <c r="N472" s="42"/>
      <c r="O472" s="42"/>
      <c r="P472" s="42"/>
      <c r="Q472" s="42"/>
      <c r="R472" s="42"/>
      <c r="S472" s="42"/>
      <c r="T472" s="78"/>
      <c r="AT472" s="24" t="s">
        <v>135</v>
      </c>
      <c r="AU472" s="24" t="s">
        <v>134</v>
      </c>
    </row>
    <row r="473" spans="2:65" s="1" customFormat="1" ht="31.5" customHeight="1">
      <c r="B473" s="41"/>
      <c r="C473" s="193" t="s">
        <v>1143</v>
      </c>
      <c r="D473" s="193" t="s">
        <v>129</v>
      </c>
      <c r="E473" s="194" t="s">
        <v>8766</v>
      </c>
      <c r="F473" s="195" t="s">
        <v>8767</v>
      </c>
      <c r="G473" s="196" t="s">
        <v>132</v>
      </c>
      <c r="H473" s="197">
        <v>1</v>
      </c>
      <c r="I473" s="198"/>
      <c r="J473" s="199">
        <f>ROUND(I473*H473,2)</f>
        <v>0</v>
      </c>
      <c r="K473" s="195" t="s">
        <v>21</v>
      </c>
      <c r="L473" s="61"/>
      <c r="M473" s="200" t="s">
        <v>21</v>
      </c>
      <c r="N473" s="201" t="s">
        <v>42</v>
      </c>
      <c r="O473" s="42"/>
      <c r="P473" s="202">
        <f>O473*H473</f>
        <v>0</v>
      </c>
      <c r="Q473" s="202">
        <v>0</v>
      </c>
      <c r="R473" s="202">
        <f>Q473*H473</f>
        <v>0</v>
      </c>
      <c r="S473" s="202">
        <v>0</v>
      </c>
      <c r="T473" s="203">
        <f>S473*H473</f>
        <v>0</v>
      </c>
      <c r="AR473" s="24" t="s">
        <v>161</v>
      </c>
      <c r="AT473" s="24" t="s">
        <v>129</v>
      </c>
      <c r="AU473" s="24" t="s">
        <v>134</v>
      </c>
      <c r="AY473" s="24" t="s">
        <v>126</v>
      </c>
      <c r="BE473" s="204">
        <f>IF(N473="základní",J473,0)</f>
        <v>0</v>
      </c>
      <c r="BF473" s="204">
        <f>IF(N473="snížená",J473,0)</f>
        <v>0</v>
      </c>
      <c r="BG473" s="204">
        <f>IF(N473="zákl. přenesená",J473,0)</f>
        <v>0</v>
      </c>
      <c r="BH473" s="204">
        <f>IF(N473="sníž. přenesená",J473,0)</f>
        <v>0</v>
      </c>
      <c r="BI473" s="204">
        <f>IF(N473="nulová",J473,0)</f>
        <v>0</v>
      </c>
      <c r="BJ473" s="24" t="s">
        <v>134</v>
      </c>
      <c r="BK473" s="204">
        <f>ROUND(I473*H473,2)</f>
        <v>0</v>
      </c>
      <c r="BL473" s="24" t="s">
        <v>161</v>
      </c>
      <c r="BM473" s="24" t="s">
        <v>1146</v>
      </c>
    </row>
    <row r="474" spans="2:65" s="1" customFormat="1" ht="13.5">
      <c r="B474" s="41"/>
      <c r="C474" s="63"/>
      <c r="D474" s="205" t="s">
        <v>135</v>
      </c>
      <c r="E474" s="63"/>
      <c r="F474" s="206" t="s">
        <v>8767</v>
      </c>
      <c r="G474" s="63"/>
      <c r="H474" s="63"/>
      <c r="I474" s="163"/>
      <c r="J474" s="63"/>
      <c r="K474" s="63"/>
      <c r="L474" s="61"/>
      <c r="M474" s="207"/>
      <c r="N474" s="42"/>
      <c r="O474" s="42"/>
      <c r="P474" s="42"/>
      <c r="Q474" s="42"/>
      <c r="R474" s="42"/>
      <c r="S474" s="42"/>
      <c r="T474" s="78"/>
      <c r="AT474" s="24" t="s">
        <v>135</v>
      </c>
      <c r="AU474" s="24" t="s">
        <v>134</v>
      </c>
    </row>
    <row r="475" spans="2:65" s="1" customFormat="1" ht="22.5" customHeight="1">
      <c r="B475" s="41"/>
      <c r="C475" s="193" t="s">
        <v>698</v>
      </c>
      <c r="D475" s="193" t="s">
        <v>129</v>
      </c>
      <c r="E475" s="194" t="s">
        <v>8768</v>
      </c>
      <c r="F475" s="195" t="s">
        <v>8769</v>
      </c>
      <c r="G475" s="196" t="s">
        <v>489</v>
      </c>
      <c r="H475" s="197">
        <v>3</v>
      </c>
      <c r="I475" s="198"/>
      <c r="J475" s="199">
        <f>ROUND(I475*H475,2)</f>
        <v>0</v>
      </c>
      <c r="K475" s="195" t="s">
        <v>21</v>
      </c>
      <c r="L475" s="61"/>
      <c r="M475" s="200" t="s">
        <v>21</v>
      </c>
      <c r="N475" s="201" t="s">
        <v>42</v>
      </c>
      <c r="O475" s="42"/>
      <c r="P475" s="202">
        <f>O475*H475</f>
        <v>0</v>
      </c>
      <c r="Q475" s="202">
        <v>0</v>
      </c>
      <c r="R475" s="202">
        <f>Q475*H475</f>
        <v>0</v>
      </c>
      <c r="S475" s="202">
        <v>0</v>
      </c>
      <c r="T475" s="203">
        <f>S475*H475</f>
        <v>0</v>
      </c>
      <c r="AR475" s="24" t="s">
        <v>161</v>
      </c>
      <c r="AT475" s="24" t="s">
        <v>129</v>
      </c>
      <c r="AU475" s="24" t="s">
        <v>134</v>
      </c>
      <c r="AY475" s="24" t="s">
        <v>126</v>
      </c>
      <c r="BE475" s="204">
        <f>IF(N475="základní",J475,0)</f>
        <v>0</v>
      </c>
      <c r="BF475" s="204">
        <f>IF(N475="snížená",J475,0)</f>
        <v>0</v>
      </c>
      <c r="BG475" s="204">
        <f>IF(N475="zákl. přenesená",J475,0)</f>
        <v>0</v>
      </c>
      <c r="BH475" s="204">
        <f>IF(N475="sníž. přenesená",J475,0)</f>
        <v>0</v>
      </c>
      <c r="BI475" s="204">
        <f>IF(N475="nulová",J475,0)</f>
        <v>0</v>
      </c>
      <c r="BJ475" s="24" t="s">
        <v>134</v>
      </c>
      <c r="BK475" s="204">
        <f>ROUND(I475*H475,2)</f>
        <v>0</v>
      </c>
      <c r="BL475" s="24" t="s">
        <v>161</v>
      </c>
      <c r="BM475" s="24" t="s">
        <v>1149</v>
      </c>
    </row>
    <row r="476" spans="2:65" s="1" customFormat="1" ht="13.5">
      <c r="B476" s="41"/>
      <c r="C476" s="63"/>
      <c r="D476" s="205" t="s">
        <v>135</v>
      </c>
      <c r="E476" s="63"/>
      <c r="F476" s="206" t="s">
        <v>8769</v>
      </c>
      <c r="G476" s="63"/>
      <c r="H476" s="63"/>
      <c r="I476" s="163"/>
      <c r="J476" s="63"/>
      <c r="K476" s="63"/>
      <c r="L476" s="61"/>
      <c r="M476" s="207"/>
      <c r="N476" s="42"/>
      <c r="O476" s="42"/>
      <c r="P476" s="42"/>
      <c r="Q476" s="42"/>
      <c r="R476" s="42"/>
      <c r="S476" s="42"/>
      <c r="T476" s="78"/>
      <c r="AT476" s="24" t="s">
        <v>135</v>
      </c>
      <c r="AU476" s="24" t="s">
        <v>134</v>
      </c>
    </row>
    <row r="477" spans="2:65" s="1" customFormat="1" ht="31.5" customHeight="1">
      <c r="B477" s="41"/>
      <c r="C477" s="193" t="s">
        <v>1153</v>
      </c>
      <c r="D477" s="193" t="s">
        <v>129</v>
      </c>
      <c r="E477" s="194" t="s">
        <v>8770</v>
      </c>
      <c r="F477" s="195" t="s">
        <v>8771</v>
      </c>
      <c r="G477" s="196" t="s">
        <v>169</v>
      </c>
      <c r="H477" s="197">
        <v>3</v>
      </c>
      <c r="I477" s="198"/>
      <c r="J477" s="199">
        <f>ROUND(I477*H477,2)</f>
        <v>0</v>
      </c>
      <c r="K477" s="195" t="s">
        <v>160</v>
      </c>
      <c r="L477" s="61"/>
      <c r="M477" s="200" t="s">
        <v>21</v>
      </c>
      <c r="N477" s="201" t="s">
        <v>42</v>
      </c>
      <c r="O477" s="42"/>
      <c r="P477" s="202">
        <f>O477*H477</f>
        <v>0</v>
      </c>
      <c r="Q477" s="202">
        <v>0</v>
      </c>
      <c r="R477" s="202">
        <f>Q477*H477</f>
        <v>0</v>
      </c>
      <c r="S477" s="202">
        <v>0</v>
      </c>
      <c r="T477" s="203">
        <f>S477*H477</f>
        <v>0</v>
      </c>
      <c r="AR477" s="24" t="s">
        <v>161</v>
      </c>
      <c r="AT477" s="24" t="s">
        <v>129</v>
      </c>
      <c r="AU477" s="24" t="s">
        <v>134</v>
      </c>
      <c r="AY477" s="24" t="s">
        <v>126</v>
      </c>
      <c r="BE477" s="204">
        <f>IF(N477="základní",J477,0)</f>
        <v>0</v>
      </c>
      <c r="BF477" s="204">
        <f>IF(N477="snížená",J477,0)</f>
        <v>0</v>
      </c>
      <c r="BG477" s="204">
        <f>IF(N477="zákl. přenesená",J477,0)</f>
        <v>0</v>
      </c>
      <c r="BH477" s="204">
        <f>IF(N477="sníž. přenesená",J477,0)</f>
        <v>0</v>
      </c>
      <c r="BI477" s="204">
        <f>IF(N477="nulová",J477,0)</f>
        <v>0</v>
      </c>
      <c r="BJ477" s="24" t="s">
        <v>134</v>
      </c>
      <c r="BK477" s="204">
        <f>ROUND(I477*H477,2)</f>
        <v>0</v>
      </c>
      <c r="BL477" s="24" t="s">
        <v>161</v>
      </c>
      <c r="BM477" s="24" t="s">
        <v>1156</v>
      </c>
    </row>
    <row r="478" spans="2:65" s="1" customFormat="1" ht="13.5">
      <c r="B478" s="41"/>
      <c r="C478" s="63"/>
      <c r="D478" s="205" t="s">
        <v>135</v>
      </c>
      <c r="E478" s="63"/>
      <c r="F478" s="206" t="s">
        <v>8772</v>
      </c>
      <c r="G478" s="63"/>
      <c r="H478" s="63"/>
      <c r="I478" s="163"/>
      <c r="J478" s="63"/>
      <c r="K478" s="63"/>
      <c r="L478" s="61"/>
      <c r="M478" s="207"/>
      <c r="N478" s="42"/>
      <c r="O478" s="42"/>
      <c r="P478" s="42"/>
      <c r="Q478" s="42"/>
      <c r="R478" s="42"/>
      <c r="S478" s="42"/>
      <c r="T478" s="78"/>
      <c r="AT478" s="24" t="s">
        <v>135</v>
      </c>
      <c r="AU478" s="24" t="s">
        <v>134</v>
      </c>
    </row>
    <row r="479" spans="2:65" s="1" customFormat="1" ht="31.5" customHeight="1">
      <c r="B479" s="41"/>
      <c r="C479" s="193" t="s">
        <v>703</v>
      </c>
      <c r="D479" s="193" t="s">
        <v>129</v>
      </c>
      <c r="E479" s="194" t="s">
        <v>8773</v>
      </c>
      <c r="F479" s="195" t="s">
        <v>8774</v>
      </c>
      <c r="G479" s="196" t="s">
        <v>169</v>
      </c>
      <c r="H479" s="197">
        <v>7</v>
      </c>
      <c r="I479" s="198"/>
      <c r="J479" s="199">
        <f>ROUND(I479*H479,2)</f>
        <v>0</v>
      </c>
      <c r="K479" s="195" t="s">
        <v>160</v>
      </c>
      <c r="L479" s="61"/>
      <c r="M479" s="200" t="s">
        <v>21</v>
      </c>
      <c r="N479" s="201" t="s">
        <v>42</v>
      </c>
      <c r="O479" s="42"/>
      <c r="P479" s="202">
        <f>O479*H479</f>
        <v>0</v>
      </c>
      <c r="Q479" s="202">
        <v>0</v>
      </c>
      <c r="R479" s="202">
        <f>Q479*H479</f>
        <v>0</v>
      </c>
      <c r="S479" s="202">
        <v>0</v>
      </c>
      <c r="T479" s="203">
        <f>S479*H479</f>
        <v>0</v>
      </c>
      <c r="AR479" s="24" t="s">
        <v>161</v>
      </c>
      <c r="AT479" s="24" t="s">
        <v>129</v>
      </c>
      <c r="AU479" s="24" t="s">
        <v>134</v>
      </c>
      <c r="AY479" s="24" t="s">
        <v>126</v>
      </c>
      <c r="BE479" s="204">
        <f>IF(N479="základní",J479,0)</f>
        <v>0</v>
      </c>
      <c r="BF479" s="204">
        <f>IF(N479="snížená",J479,0)</f>
        <v>0</v>
      </c>
      <c r="BG479" s="204">
        <f>IF(N479="zákl. přenesená",J479,0)</f>
        <v>0</v>
      </c>
      <c r="BH479" s="204">
        <f>IF(N479="sníž. přenesená",J479,0)</f>
        <v>0</v>
      </c>
      <c r="BI479" s="204">
        <f>IF(N479="nulová",J479,0)</f>
        <v>0</v>
      </c>
      <c r="BJ479" s="24" t="s">
        <v>134</v>
      </c>
      <c r="BK479" s="204">
        <f>ROUND(I479*H479,2)</f>
        <v>0</v>
      </c>
      <c r="BL479" s="24" t="s">
        <v>161</v>
      </c>
      <c r="BM479" s="24" t="s">
        <v>1159</v>
      </c>
    </row>
    <row r="480" spans="2:65" s="1" customFormat="1" ht="13.5">
      <c r="B480" s="41"/>
      <c r="C480" s="63"/>
      <c r="D480" s="205" t="s">
        <v>135</v>
      </c>
      <c r="E480" s="63"/>
      <c r="F480" s="206" t="s">
        <v>8775</v>
      </c>
      <c r="G480" s="63"/>
      <c r="H480" s="63"/>
      <c r="I480" s="163"/>
      <c r="J480" s="63"/>
      <c r="K480" s="63"/>
      <c r="L480" s="61"/>
      <c r="M480" s="207"/>
      <c r="N480" s="42"/>
      <c r="O480" s="42"/>
      <c r="P480" s="42"/>
      <c r="Q480" s="42"/>
      <c r="R480" s="42"/>
      <c r="S480" s="42"/>
      <c r="T480" s="78"/>
      <c r="AT480" s="24" t="s">
        <v>135</v>
      </c>
      <c r="AU480" s="24" t="s">
        <v>134</v>
      </c>
    </row>
    <row r="481" spans="2:65" s="1" customFormat="1" ht="22.5" customHeight="1">
      <c r="B481" s="41"/>
      <c r="C481" s="193" t="s">
        <v>1160</v>
      </c>
      <c r="D481" s="193" t="s">
        <v>129</v>
      </c>
      <c r="E481" s="194" t="s">
        <v>8776</v>
      </c>
      <c r="F481" s="195" t="s">
        <v>8777</v>
      </c>
      <c r="G481" s="196" t="s">
        <v>169</v>
      </c>
      <c r="H481" s="197">
        <v>1</v>
      </c>
      <c r="I481" s="198"/>
      <c r="J481" s="199">
        <f>ROUND(I481*H481,2)</f>
        <v>0</v>
      </c>
      <c r="K481" s="195" t="s">
        <v>160</v>
      </c>
      <c r="L481" s="61"/>
      <c r="M481" s="200" t="s">
        <v>21</v>
      </c>
      <c r="N481" s="201" t="s">
        <v>42</v>
      </c>
      <c r="O481" s="42"/>
      <c r="P481" s="202">
        <f>O481*H481</f>
        <v>0</v>
      </c>
      <c r="Q481" s="202">
        <v>0</v>
      </c>
      <c r="R481" s="202">
        <f>Q481*H481</f>
        <v>0</v>
      </c>
      <c r="S481" s="202">
        <v>0</v>
      </c>
      <c r="T481" s="203">
        <f>S481*H481</f>
        <v>0</v>
      </c>
      <c r="AR481" s="24" t="s">
        <v>161</v>
      </c>
      <c r="AT481" s="24" t="s">
        <v>129</v>
      </c>
      <c r="AU481" s="24" t="s">
        <v>134</v>
      </c>
      <c r="AY481" s="24" t="s">
        <v>126</v>
      </c>
      <c r="BE481" s="204">
        <f>IF(N481="základní",J481,0)</f>
        <v>0</v>
      </c>
      <c r="BF481" s="204">
        <f>IF(N481="snížená",J481,0)</f>
        <v>0</v>
      </c>
      <c r="BG481" s="204">
        <f>IF(N481="zákl. přenesená",J481,0)</f>
        <v>0</v>
      </c>
      <c r="BH481" s="204">
        <f>IF(N481="sníž. přenesená",J481,0)</f>
        <v>0</v>
      </c>
      <c r="BI481" s="204">
        <f>IF(N481="nulová",J481,0)</f>
        <v>0</v>
      </c>
      <c r="BJ481" s="24" t="s">
        <v>134</v>
      </c>
      <c r="BK481" s="204">
        <f>ROUND(I481*H481,2)</f>
        <v>0</v>
      </c>
      <c r="BL481" s="24" t="s">
        <v>161</v>
      </c>
      <c r="BM481" s="24" t="s">
        <v>1163</v>
      </c>
    </row>
    <row r="482" spans="2:65" s="1" customFormat="1" ht="13.5">
      <c r="B482" s="41"/>
      <c r="C482" s="63"/>
      <c r="D482" s="205" t="s">
        <v>135</v>
      </c>
      <c r="E482" s="63"/>
      <c r="F482" s="206" t="s">
        <v>8778</v>
      </c>
      <c r="G482" s="63"/>
      <c r="H482" s="63"/>
      <c r="I482" s="163"/>
      <c r="J482" s="63"/>
      <c r="K482" s="63"/>
      <c r="L482" s="61"/>
      <c r="M482" s="207"/>
      <c r="N482" s="42"/>
      <c r="O482" s="42"/>
      <c r="P482" s="42"/>
      <c r="Q482" s="42"/>
      <c r="R482" s="42"/>
      <c r="S482" s="42"/>
      <c r="T482" s="78"/>
      <c r="AT482" s="24" t="s">
        <v>135</v>
      </c>
      <c r="AU482" s="24" t="s">
        <v>134</v>
      </c>
    </row>
    <row r="483" spans="2:65" s="1" customFormat="1" ht="22.5" customHeight="1">
      <c r="B483" s="41"/>
      <c r="C483" s="193" t="s">
        <v>706</v>
      </c>
      <c r="D483" s="193" t="s">
        <v>129</v>
      </c>
      <c r="E483" s="194" t="s">
        <v>8779</v>
      </c>
      <c r="F483" s="195" t="s">
        <v>8780</v>
      </c>
      <c r="G483" s="196" t="s">
        <v>169</v>
      </c>
      <c r="H483" s="197">
        <v>1</v>
      </c>
      <c r="I483" s="198"/>
      <c r="J483" s="199">
        <f>ROUND(I483*H483,2)</f>
        <v>0</v>
      </c>
      <c r="K483" s="195" t="s">
        <v>160</v>
      </c>
      <c r="L483" s="61"/>
      <c r="M483" s="200" t="s">
        <v>21</v>
      </c>
      <c r="N483" s="201" t="s">
        <v>42</v>
      </c>
      <c r="O483" s="42"/>
      <c r="P483" s="202">
        <f>O483*H483</f>
        <v>0</v>
      </c>
      <c r="Q483" s="202">
        <v>0</v>
      </c>
      <c r="R483" s="202">
        <f>Q483*H483</f>
        <v>0</v>
      </c>
      <c r="S483" s="202">
        <v>0</v>
      </c>
      <c r="T483" s="203">
        <f>S483*H483</f>
        <v>0</v>
      </c>
      <c r="AR483" s="24" t="s">
        <v>161</v>
      </c>
      <c r="AT483" s="24" t="s">
        <v>129</v>
      </c>
      <c r="AU483" s="24" t="s">
        <v>134</v>
      </c>
      <c r="AY483" s="24" t="s">
        <v>126</v>
      </c>
      <c r="BE483" s="204">
        <f>IF(N483="základní",J483,0)</f>
        <v>0</v>
      </c>
      <c r="BF483" s="204">
        <f>IF(N483="snížená",J483,0)</f>
        <v>0</v>
      </c>
      <c r="BG483" s="204">
        <f>IF(N483="zákl. přenesená",J483,0)</f>
        <v>0</v>
      </c>
      <c r="BH483" s="204">
        <f>IF(N483="sníž. přenesená",J483,0)</f>
        <v>0</v>
      </c>
      <c r="BI483" s="204">
        <f>IF(N483="nulová",J483,0)</f>
        <v>0</v>
      </c>
      <c r="BJ483" s="24" t="s">
        <v>134</v>
      </c>
      <c r="BK483" s="204">
        <f>ROUND(I483*H483,2)</f>
        <v>0</v>
      </c>
      <c r="BL483" s="24" t="s">
        <v>161</v>
      </c>
      <c r="BM483" s="24" t="s">
        <v>1169</v>
      </c>
    </row>
    <row r="484" spans="2:65" s="1" customFormat="1" ht="13.5">
      <c r="B484" s="41"/>
      <c r="C484" s="63"/>
      <c r="D484" s="205" t="s">
        <v>135</v>
      </c>
      <c r="E484" s="63"/>
      <c r="F484" s="206" t="s">
        <v>8781</v>
      </c>
      <c r="G484" s="63"/>
      <c r="H484" s="63"/>
      <c r="I484" s="163"/>
      <c r="J484" s="63"/>
      <c r="K484" s="63"/>
      <c r="L484" s="61"/>
      <c r="M484" s="207"/>
      <c r="N484" s="42"/>
      <c r="O484" s="42"/>
      <c r="P484" s="42"/>
      <c r="Q484" s="42"/>
      <c r="R484" s="42"/>
      <c r="S484" s="42"/>
      <c r="T484" s="78"/>
      <c r="AT484" s="24" t="s">
        <v>135</v>
      </c>
      <c r="AU484" s="24" t="s">
        <v>134</v>
      </c>
    </row>
    <row r="485" spans="2:65" s="1" customFormat="1" ht="22.5" customHeight="1">
      <c r="B485" s="41"/>
      <c r="C485" s="193" t="s">
        <v>1170</v>
      </c>
      <c r="D485" s="193" t="s">
        <v>129</v>
      </c>
      <c r="E485" s="194" t="s">
        <v>8782</v>
      </c>
      <c r="F485" s="195" t="s">
        <v>8783</v>
      </c>
      <c r="G485" s="196" t="s">
        <v>489</v>
      </c>
      <c r="H485" s="197">
        <v>1</v>
      </c>
      <c r="I485" s="198"/>
      <c r="J485" s="199">
        <f>ROUND(I485*H485,2)</f>
        <v>0</v>
      </c>
      <c r="K485" s="195" t="s">
        <v>160</v>
      </c>
      <c r="L485" s="61"/>
      <c r="M485" s="200" t="s">
        <v>21</v>
      </c>
      <c r="N485" s="201" t="s">
        <v>42</v>
      </c>
      <c r="O485" s="42"/>
      <c r="P485" s="202">
        <f>O485*H485</f>
        <v>0</v>
      </c>
      <c r="Q485" s="202">
        <v>0</v>
      </c>
      <c r="R485" s="202">
        <f>Q485*H485</f>
        <v>0</v>
      </c>
      <c r="S485" s="202">
        <v>0</v>
      </c>
      <c r="T485" s="203">
        <f>S485*H485</f>
        <v>0</v>
      </c>
      <c r="AR485" s="24" t="s">
        <v>161</v>
      </c>
      <c r="AT485" s="24" t="s">
        <v>129</v>
      </c>
      <c r="AU485" s="24" t="s">
        <v>134</v>
      </c>
      <c r="AY485" s="24" t="s">
        <v>126</v>
      </c>
      <c r="BE485" s="204">
        <f>IF(N485="základní",J485,0)</f>
        <v>0</v>
      </c>
      <c r="BF485" s="204">
        <f>IF(N485="snížená",J485,0)</f>
        <v>0</v>
      </c>
      <c r="BG485" s="204">
        <f>IF(N485="zákl. přenesená",J485,0)</f>
        <v>0</v>
      </c>
      <c r="BH485" s="204">
        <f>IF(N485="sníž. přenesená",J485,0)</f>
        <v>0</v>
      </c>
      <c r="BI485" s="204">
        <f>IF(N485="nulová",J485,0)</f>
        <v>0</v>
      </c>
      <c r="BJ485" s="24" t="s">
        <v>134</v>
      </c>
      <c r="BK485" s="204">
        <f>ROUND(I485*H485,2)</f>
        <v>0</v>
      </c>
      <c r="BL485" s="24" t="s">
        <v>161</v>
      </c>
      <c r="BM485" s="24" t="s">
        <v>1173</v>
      </c>
    </row>
    <row r="486" spans="2:65" s="1" customFormat="1" ht="13.5">
      <c r="B486" s="41"/>
      <c r="C486" s="63"/>
      <c r="D486" s="205" t="s">
        <v>135</v>
      </c>
      <c r="E486" s="63"/>
      <c r="F486" s="206" t="s">
        <v>8784</v>
      </c>
      <c r="G486" s="63"/>
      <c r="H486" s="63"/>
      <c r="I486" s="163"/>
      <c r="J486" s="63"/>
      <c r="K486" s="63"/>
      <c r="L486" s="61"/>
      <c r="M486" s="207"/>
      <c r="N486" s="42"/>
      <c r="O486" s="42"/>
      <c r="P486" s="42"/>
      <c r="Q486" s="42"/>
      <c r="R486" s="42"/>
      <c r="S486" s="42"/>
      <c r="T486" s="78"/>
      <c r="AT486" s="24" t="s">
        <v>135</v>
      </c>
      <c r="AU486" s="24" t="s">
        <v>134</v>
      </c>
    </row>
    <row r="487" spans="2:65" s="1" customFormat="1" ht="22.5" customHeight="1">
      <c r="B487" s="41"/>
      <c r="C487" s="193" t="s">
        <v>711</v>
      </c>
      <c r="D487" s="193" t="s">
        <v>129</v>
      </c>
      <c r="E487" s="194" t="s">
        <v>8785</v>
      </c>
      <c r="F487" s="195" t="s">
        <v>8786</v>
      </c>
      <c r="G487" s="196" t="s">
        <v>489</v>
      </c>
      <c r="H487" s="197">
        <v>2</v>
      </c>
      <c r="I487" s="198"/>
      <c r="J487" s="199">
        <f>ROUND(I487*H487,2)</f>
        <v>0</v>
      </c>
      <c r="K487" s="195" t="s">
        <v>160</v>
      </c>
      <c r="L487" s="61"/>
      <c r="M487" s="200" t="s">
        <v>21</v>
      </c>
      <c r="N487" s="201" t="s">
        <v>42</v>
      </c>
      <c r="O487" s="42"/>
      <c r="P487" s="202">
        <f>O487*H487</f>
        <v>0</v>
      </c>
      <c r="Q487" s="202">
        <v>0</v>
      </c>
      <c r="R487" s="202">
        <f>Q487*H487</f>
        <v>0</v>
      </c>
      <c r="S487" s="202">
        <v>0</v>
      </c>
      <c r="T487" s="203">
        <f>S487*H487</f>
        <v>0</v>
      </c>
      <c r="AR487" s="24" t="s">
        <v>161</v>
      </c>
      <c r="AT487" s="24" t="s">
        <v>129</v>
      </c>
      <c r="AU487" s="24" t="s">
        <v>134</v>
      </c>
      <c r="AY487" s="24" t="s">
        <v>126</v>
      </c>
      <c r="BE487" s="204">
        <f>IF(N487="základní",J487,0)</f>
        <v>0</v>
      </c>
      <c r="BF487" s="204">
        <f>IF(N487="snížená",J487,0)</f>
        <v>0</v>
      </c>
      <c r="BG487" s="204">
        <f>IF(N487="zákl. přenesená",J487,0)</f>
        <v>0</v>
      </c>
      <c r="BH487" s="204">
        <f>IF(N487="sníž. přenesená",J487,0)</f>
        <v>0</v>
      </c>
      <c r="BI487" s="204">
        <f>IF(N487="nulová",J487,0)</f>
        <v>0</v>
      </c>
      <c r="BJ487" s="24" t="s">
        <v>134</v>
      </c>
      <c r="BK487" s="204">
        <f>ROUND(I487*H487,2)</f>
        <v>0</v>
      </c>
      <c r="BL487" s="24" t="s">
        <v>161</v>
      </c>
      <c r="BM487" s="24" t="s">
        <v>1176</v>
      </c>
    </row>
    <row r="488" spans="2:65" s="1" customFormat="1" ht="13.5">
      <c r="B488" s="41"/>
      <c r="C488" s="63"/>
      <c r="D488" s="205" t="s">
        <v>135</v>
      </c>
      <c r="E488" s="63"/>
      <c r="F488" s="206" t="s">
        <v>8787</v>
      </c>
      <c r="G488" s="63"/>
      <c r="H488" s="63"/>
      <c r="I488" s="163"/>
      <c r="J488" s="63"/>
      <c r="K488" s="63"/>
      <c r="L488" s="61"/>
      <c r="M488" s="207"/>
      <c r="N488" s="42"/>
      <c r="O488" s="42"/>
      <c r="P488" s="42"/>
      <c r="Q488" s="42"/>
      <c r="R488" s="42"/>
      <c r="S488" s="42"/>
      <c r="T488" s="78"/>
      <c r="AT488" s="24" t="s">
        <v>135</v>
      </c>
      <c r="AU488" s="24" t="s">
        <v>134</v>
      </c>
    </row>
    <row r="489" spans="2:65" s="1" customFormat="1" ht="22.5" customHeight="1">
      <c r="B489" s="41"/>
      <c r="C489" s="193" t="s">
        <v>1192</v>
      </c>
      <c r="D489" s="193" t="s">
        <v>129</v>
      </c>
      <c r="E489" s="194" t="s">
        <v>8788</v>
      </c>
      <c r="F489" s="195" t="s">
        <v>8789</v>
      </c>
      <c r="G489" s="196" t="s">
        <v>489</v>
      </c>
      <c r="H489" s="197">
        <v>5</v>
      </c>
      <c r="I489" s="198"/>
      <c r="J489" s="199">
        <f>ROUND(I489*H489,2)</f>
        <v>0</v>
      </c>
      <c r="K489" s="195" t="s">
        <v>160</v>
      </c>
      <c r="L489" s="61"/>
      <c r="M489" s="200" t="s">
        <v>21</v>
      </c>
      <c r="N489" s="201" t="s">
        <v>42</v>
      </c>
      <c r="O489" s="42"/>
      <c r="P489" s="202">
        <f>O489*H489</f>
        <v>0</v>
      </c>
      <c r="Q489" s="202">
        <v>0</v>
      </c>
      <c r="R489" s="202">
        <f>Q489*H489</f>
        <v>0</v>
      </c>
      <c r="S489" s="202">
        <v>0</v>
      </c>
      <c r="T489" s="203">
        <f>S489*H489</f>
        <v>0</v>
      </c>
      <c r="AR489" s="24" t="s">
        <v>161</v>
      </c>
      <c r="AT489" s="24" t="s">
        <v>129</v>
      </c>
      <c r="AU489" s="24" t="s">
        <v>134</v>
      </c>
      <c r="AY489" s="24" t="s">
        <v>126</v>
      </c>
      <c r="BE489" s="204">
        <f>IF(N489="základní",J489,0)</f>
        <v>0</v>
      </c>
      <c r="BF489" s="204">
        <f>IF(N489="snížená",J489,0)</f>
        <v>0</v>
      </c>
      <c r="BG489" s="204">
        <f>IF(N489="zákl. přenesená",J489,0)</f>
        <v>0</v>
      </c>
      <c r="BH489" s="204">
        <f>IF(N489="sníž. přenesená",J489,0)</f>
        <v>0</v>
      </c>
      <c r="BI489" s="204">
        <f>IF(N489="nulová",J489,0)</f>
        <v>0</v>
      </c>
      <c r="BJ489" s="24" t="s">
        <v>134</v>
      </c>
      <c r="BK489" s="204">
        <f>ROUND(I489*H489,2)</f>
        <v>0</v>
      </c>
      <c r="BL489" s="24" t="s">
        <v>161</v>
      </c>
      <c r="BM489" s="24" t="s">
        <v>1195</v>
      </c>
    </row>
    <row r="490" spans="2:65" s="1" customFormat="1" ht="27">
      <c r="B490" s="41"/>
      <c r="C490" s="63"/>
      <c r="D490" s="208" t="s">
        <v>135</v>
      </c>
      <c r="E490" s="63"/>
      <c r="F490" s="209" t="s">
        <v>8790</v>
      </c>
      <c r="G490" s="63"/>
      <c r="H490" s="63"/>
      <c r="I490" s="163"/>
      <c r="J490" s="63"/>
      <c r="K490" s="63"/>
      <c r="L490" s="61"/>
      <c r="M490" s="207"/>
      <c r="N490" s="42"/>
      <c r="O490" s="42"/>
      <c r="P490" s="42"/>
      <c r="Q490" s="42"/>
      <c r="R490" s="42"/>
      <c r="S490" s="42"/>
      <c r="T490" s="78"/>
      <c r="AT490" s="24" t="s">
        <v>135</v>
      </c>
      <c r="AU490" s="24" t="s">
        <v>134</v>
      </c>
    </row>
    <row r="491" spans="2:65" s="1" customFormat="1" ht="54">
      <c r="B491" s="41"/>
      <c r="C491" s="63"/>
      <c r="D491" s="205" t="s">
        <v>299</v>
      </c>
      <c r="E491" s="63"/>
      <c r="F491" s="235" t="s">
        <v>8791</v>
      </c>
      <c r="G491" s="63"/>
      <c r="H491" s="63"/>
      <c r="I491" s="163"/>
      <c r="J491" s="63"/>
      <c r="K491" s="63"/>
      <c r="L491" s="61"/>
      <c r="M491" s="207"/>
      <c r="N491" s="42"/>
      <c r="O491" s="42"/>
      <c r="P491" s="42"/>
      <c r="Q491" s="42"/>
      <c r="R491" s="42"/>
      <c r="S491" s="42"/>
      <c r="T491" s="78"/>
      <c r="AT491" s="24" t="s">
        <v>299</v>
      </c>
      <c r="AU491" s="24" t="s">
        <v>134</v>
      </c>
    </row>
    <row r="492" spans="2:65" s="1" customFormat="1" ht="22.5" customHeight="1">
      <c r="B492" s="41"/>
      <c r="C492" s="193" t="s">
        <v>716</v>
      </c>
      <c r="D492" s="193" t="s">
        <v>129</v>
      </c>
      <c r="E492" s="194" t="s">
        <v>8792</v>
      </c>
      <c r="F492" s="195" t="s">
        <v>8793</v>
      </c>
      <c r="G492" s="196" t="s">
        <v>489</v>
      </c>
      <c r="H492" s="197">
        <v>1</v>
      </c>
      <c r="I492" s="198"/>
      <c r="J492" s="199">
        <f>ROUND(I492*H492,2)</f>
        <v>0</v>
      </c>
      <c r="K492" s="195" t="s">
        <v>21</v>
      </c>
      <c r="L492" s="61"/>
      <c r="M492" s="200" t="s">
        <v>21</v>
      </c>
      <c r="N492" s="201" t="s">
        <v>42</v>
      </c>
      <c r="O492" s="42"/>
      <c r="P492" s="202">
        <f>O492*H492</f>
        <v>0</v>
      </c>
      <c r="Q492" s="202">
        <v>0</v>
      </c>
      <c r="R492" s="202">
        <f>Q492*H492</f>
        <v>0</v>
      </c>
      <c r="S492" s="202">
        <v>0</v>
      </c>
      <c r="T492" s="203">
        <f>S492*H492</f>
        <v>0</v>
      </c>
      <c r="AR492" s="24" t="s">
        <v>161</v>
      </c>
      <c r="AT492" s="24" t="s">
        <v>129</v>
      </c>
      <c r="AU492" s="24" t="s">
        <v>134</v>
      </c>
      <c r="AY492" s="24" t="s">
        <v>126</v>
      </c>
      <c r="BE492" s="204">
        <f>IF(N492="základní",J492,0)</f>
        <v>0</v>
      </c>
      <c r="BF492" s="204">
        <f>IF(N492="snížená",J492,0)</f>
        <v>0</v>
      </c>
      <c r="BG492" s="204">
        <f>IF(N492="zákl. přenesená",J492,0)</f>
        <v>0</v>
      </c>
      <c r="BH492" s="204">
        <f>IF(N492="sníž. přenesená",J492,0)</f>
        <v>0</v>
      </c>
      <c r="BI492" s="204">
        <f>IF(N492="nulová",J492,0)</f>
        <v>0</v>
      </c>
      <c r="BJ492" s="24" t="s">
        <v>134</v>
      </c>
      <c r="BK492" s="204">
        <f>ROUND(I492*H492,2)</f>
        <v>0</v>
      </c>
      <c r="BL492" s="24" t="s">
        <v>161</v>
      </c>
      <c r="BM492" s="24" t="s">
        <v>1212</v>
      </c>
    </row>
    <row r="493" spans="2:65" s="1" customFormat="1" ht="13.5">
      <c r="B493" s="41"/>
      <c r="C493" s="63"/>
      <c r="D493" s="205" t="s">
        <v>135</v>
      </c>
      <c r="E493" s="63"/>
      <c r="F493" s="206" t="s">
        <v>8793</v>
      </c>
      <c r="G493" s="63"/>
      <c r="H493" s="63"/>
      <c r="I493" s="163"/>
      <c r="J493" s="63"/>
      <c r="K493" s="63"/>
      <c r="L493" s="61"/>
      <c r="M493" s="207"/>
      <c r="N493" s="42"/>
      <c r="O493" s="42"/>
      <c r="P493" s="42"/>
      <c r="Q493" s="42"/>
      <c r="R493" s="42"/>
      <c r="S493" s="42"/>
      <c r="T493" s="78"/>
      <c r="AT493" s="24" t="s">
        <v>135</v>
      </c>
      <c r="AU493" s="24" t="s">
        <v>134</v>
      </c>
    </row>
    <row r="494" spans="2:65" s="1" customFormat="1" ht="22.5" customHeight="1">
      <c r="B494" s="41"/>
      <c r="C494" s="193" t="s">
        <v>1213</v>
      </c>
      <c r="D494" s="193" t="s">
        <v>129</v>
      </c>
      <c r="E494" s="194" t="s">
        <v>8794</v>
      </c>
      <c r="F494" s="195" t="s">
        <v>8795</v>
      </c>
      <c r="G494" s="196" t="s">
        <v>489</v>
      </c>
      <c r="H494" s="197">
        <v>2</v>
      </c>
      <c r="I494" s="198"/>
      <c r="J494" s="199">
        <f>ROUND(I494*H494,2)</f>
        <v>0</v>
      </c>
      <c r="K494" s="195" t="s">
        <v>21</v>
      </c>
      <c r="L494" s="61"/>
      <c r="M494" s="200" t="s">
        <v>21</v>
      </c>
      <c r="N494" s="201" t="s">
        <v>42</v>
      </c>
      <c r="O494" s="42"/>
      <c r="P494" s="202">
        <f>O494*H494</f>
        <v>0</v>
      </c>
      <c r="Q494" s="202">
        <v>0</v>
      </c>
      <c r="R494" s="202">
        <f>Q494*H494</f>
        <v>0</v>
      </c>
      <c r="S494" s="202">
        <v>0</v>
      </c>
      <c r="T494" s="203">
        <f>S494*H494</f>
        <v>0</v>
      </c>
      <c r="AR494" s="24" t="s">
        <v>161</v>
      </c>
      <c r="AT494" s="24" t="s">
        <v>129</v>
      </c>
      <c r="AU494" s="24" t="s">
        <v>134</v>
      </c>
      <c r="AY494" s="24" t="s">
        <v>126</v>
      </c>
      <c r="BE494" s="204">
        <f>IF(N494="základní",J494,0)</f>
        <v>0</v>
      </c>
      <c r="BF494" s="204">
        <f>IF(N494="snížená",J494,0)</f>
        <v>0</v>
      </c>
      <c r="BG494" s="204">
        <f>IF(N494="zákl. přenesená",J494,0)</f>
        <v>0</v>
      </c>
      <c r="BH494" s="204">
        <f>IF(N494="sníž. přenesená",J494,0)</f>
        <v>0</v>
      </c>
      <c r="BI494" s="204">
        <f>IF(N494="nulová",J494,0)</f>
        <v>0</v>
      </c>
      <c r="BJ494" s="24" t="s">
        <v>134</v>
      </c>
      <c r="BK494" s="204">
        <f>ROUND(I494*H494,2)</f>
        <v>0</v>
      </c>
      <c r="BL494" s="24" t="s">
        <v>161</v>
      </c>
      <c r="BM494" s="24" t="s">
        <v>1216</v>
      </c>
    </row>
    <row r="495" spans="2:65" s="1" customFormat="1" ht="13.5">
      <c r="B495" s="41"/>
      <c r="C495" s="63"/>
      <c r="D495" s="205" t="s">
        <v>135</v>
      </c>
      <c r="E495" s="63"/>
      <c r="F495" s="206" t="s">
        <v>8795</v>
      </c>
      <c r="G495" s="63"/>
      <c r="H495" s="63"/>
      <c r="I495" s="163"/>
      <c r="J495" s="63"/>
      <c r="K495" s="63"/>
      <c r="L495" s="61"/>
      <c r="M495" s="207"/>
      <c r="N495" s="42"/>
      <c r="O495" s="42"/>
      <c r="P495" s="42"/>
      <c r="Q495" s="42"/>
      <c r="R495" s="42"/>
      <c r="S495" s="42"/>
      <c r="T495" s="78"/>
      <c r="AT495" s="24" t="s">
        <v>135</v>
      </c>
      <c r="AU495" s="24" t="s">
        <v>134</v>
      </c>
    </row>
    <row r="496" spans="2:65" s="1" customFormat="1" ht="22.5" customHeight="1">
      <c r="B496" s="41"/>
      <c r="C496" s="193" t="s">
        <v>722</v>
      </c>
      <c r="D496" s="193" t="s">
        <v>129</v>
      </c>
      <c r="E496" s="194" t="s">
        <v>8796</v>
      </c>
      <c r="F496" s="195" t="s">
        <v>8797</v>
      </c>
      <c r="G496" s="196" t="s">
        <v>169</v>
      </c>
      <c r="H496" s="197">
        <v>4</v>
      </c>
      <c r="I496" s="198"/>
      <c r="J496" s="199">
        <f>ROUND(I496*H496,2)</f>
        <v>0</v>
      </c>
      <c r="K496" s="195" t="s">
        <v>21</v>
      </c>
      <c r="L496" s="61"/>
      <c r="M496" s="200" t="s">
        <v>21</v>
      </c>
      <c r="N496" s="201" t="s">
        <v>42</v>
      </c>
      <c r="O496" s="42"/>
      <c r="P496" s="202">
        <f>O496*H496</f>
        <v>0</v>
      </c>
      <c r="Q496" s="202">
        <v>0</v>
      </c>
      <c r="R496" s="202">
        <f>Q496*H496</f>
        <v>0</v>
      </c>
      <c r="S496" s="202">
        <v>0</v>
      </c>
      <c r="T496" s="203">
        <f>S496*H496</f>
        <v>0</v>
      </c>
      <c r="AR496" s="24" t="s">
        <v>161</v>
      </c>
      <c r="AT496" s="24" t="s">
        <v>129</v>
      </c>
      <c r="AU496" s="24" t="s">
        <v>134</v>
      </c>
      <c r="AY496" s="24" t="s">
        <v>126</v>
      </c>
      <c r="BE496" s="204">
        <f>IF(N496="základní",J496,0)</f>
        <v>0</v>
      </c>
      <c r="BF496" s="204">
        <f>IF(N496="snížená",J496,0)</f>
        <v>0</v>
      </c>
      <c r="BG496" s="204">
        <f>IF(N496="zákl. přenesená",J496,0)</f>
        <v>0</v>
      </c>
      <c r="BH496" s="204">
        <f>IF(N496="sníž. přenesená",J496,0)</f>
        <v>0</v>
      </c>
      <c r="BI496" s="204">
        <f>IF(N496="nulová",J496,0)</f>
        <v>0</v>
      </c>
      <c r="BJ496" s="24" t="s">
        <v>134</v>
      </c>
      <c r="BK496" s="204">
        <f>ROUND(I496*H496,2)</f>
        <v>0</v>
      </c>
      <c r="BL496" s="24" t="s">
        <v>161</v>
      </c>
      <c r="BM496" s="24" t="s">
        <v>1219</v>
      </c>
    </row>
    <row r="497" spans="2:65" s="1" customFormat="1" ht="13.5">
      <c r="B497" s="41"/>
      <c r="C497" s="63"/>
      <c r="D497" s="205" t="s">
        <v>135</v>
      </c>
      <c r="E497" s="63"/>
      <c r="F497" s="206" t="s">
        <v>8797</v>
      </c>
      <c r="G497" s="63"/>
      <c r="H497" s="63"/>
      <c r="I497" s="163"/>
      <c r="J497" s="63"/>
      <c r="K497" s="63"/>
      <c r="L497" s="61"/>
      <c r="M497" s="207"/>
      <c r="N497" s="42"/>
      <c r="O497" s="42"/>
      <c r="P497" s="42"/>
      <c r="Q497" s="42"/>
      <c r="R497" s="42"/>
      <c r="S497" s="42"/>
      <c r="T497" s="78"/>
      <c r="AT497" s="24" t="s">
        <v>135</v>
      </c>
      <c r="AU497" s="24" t="s">
        <v>134</v>
      </c>
    </row>
    <row r="498" spans="2:65" s="1" customFormat="1" ht="22.5" customHeight="1">
      <c r="B498" s="41"/>
      <c r="C498" s="193" t="s">
        <v>1221</v>
      </c>
      <c r="D498" s="193" t="s">
        <v>129</v>
      </c>
      <c r="E498" s="194" t="s">
        <v>8798</v>
      </c>
      <c r="F498" s="195" t="s">
        <v>8799</v>
      </c>
      <c r="G498" s="196" t="s">
        <v>489</v>
      </c>
      <c r="H498" s="197">
        <v>1</v>
      </c>
      <c r="I498" s="198"/>
      <c r="J498" s="199">
        <f>ROUND(I498*H498,2)</f>
        <v>0</v>
      </c>
      <c r="K498" s="195" t="s">
        <v>160</v>
      </c>
      <c r="L498" s="61"/>
      <c r="M498" s="200" t="s">
        <v>21</v>
      </c>
      <c r="N498" s="201" t="s">
        <v>42</v>
      </c>
      <c r="O498" s="42"/>
      <c r="P498" s="202">
        <f>O498*H498</f>
        <v>0</v>
      </c>
      <c r="Q498" s="202">
        <v>0</v>
      </c>
      <c r="R498" s="202">
        <f>Q498*H498</f>
        <v>0</v>
      </c>
      <c r="S498" s="202">
        <v>0</v>
      </c>
      <c r="T498" s="203">
        <f>S498*H498</f>
        <v>0</v>
      </c>
      <c r="AR498" s="24" t="s">
        <v>161</v>
      </c>
      <c r="AT498" s="24" t="s">
        <v>129</v>
      </c>
      <c r="AU498" s="24" t="s">
        <v>134</v>
      </c>
      <c r="AY498" s="24" t="s">
        <v>126</v>
      </c>
      <c r="BE498" s="204">
        <f>IF(N498="základní",J498,0)</f>
        <v>0</v>
      </c>
      <c r="BF498" s="204">
        <f>IF(N498="snížená",J498,0)</f>
        <v>0</v>
      </c>
      <c r="BG498" s="204">
        <f>IF(N498="zákl. přenesená",J498,0)</f>
        <v>0</v>
      </c>
      <c r="BH498" s="204">
        <f>IF(N498="sníž. přenesená",J498,0)</f>
        <v>0</v>
      </c>
      <c r="BI498" s="204">
        <f>IF(N498="nulová",J498,0)</f>
        <v>0</v>
      </c>
      <c r="BJ498" s="24" t="s">
        <v>134</v>
      </c>
      <c r="BK498" s="204">
        <f>ROUND(I498*H498,2)</f>
        <v>0</v>
      </c>
      <c r="BL498" s="24" t="s">
        <v>161</v>
      </c>
      <c r="BM498" s="24" t="s">
        <v>1224</v>
      </c>
    </row>
    <row r="499" spans="2:65" s="1" customFormat="1" ht="13.5">
      <c r="B499" s="41"/>
      <c r="C499" s="63"/>
      <c r="D499" s="205" t="s">
        <v>135</v>
      </c>
      <c r="E499" s="63"/>
      <c r="F499" s="206" t="s">
        <v>8800</v>
      </c>
      <c r="G499" s="63"/>
      <c r="H499" s="63"/>
      <c r="I499" s="163"/>
      <c r="J499" s="63"/>
      <c r="K499" s="63"/>
      <c r="L499" s="61"/>
      <c r="M499" s="207"/>
      <c r="N499" s="42"/>
      <c r="O499" s="42"/>
      <c r="P499" s="42"/>
      <c r="Q499" s="42"/>
      <c r="R499" s="42"/>
      <c r="S499" s="42"/>
      <c r="T499" s="78"/>
      <c r="AT499" s="24" t="s">
        <v>135</v>
      </c>
      <c r="AU499" s="24" t="s">
        <v>134</v>
      </c>
    </row>
    <row r="500" spans="2:65" s="1" customFormat="1" ht="22.5" customHeight="1">
      <c r="B500" s="41"/>
      <c r="C500" s="193" t="s">
        <v>727</v>
      </c>
      <c r="D500" s="193" t="s">
        <v>129</v>
      </c>
      <c r="E500" s="194" t="s">
        <v>8801</v>
      </c>
      <c r="F500" s="195" t="s">
        <v>8802</v>
      </c>
      <c r="G500" s="196" t="s">
        <v>380</v>
      </c>
      <c r="H500" s="197">
        <v>6.6000000000000003E-2</v>
      </c>
      <c r="I500" s="198"/>
      <c r="J500" s="199">
        <f>ROUND(I500*H500,2)</f>
        <v>0</v>
      </c>
      <c r="K500" s="195" t="s">
        <v>160</v>
      </c>
      <c r="L500" s="61"/>
      <c r="M500" s="200" t="s">
        <v>21</v>
      </c>
      <c r="N500" s="201" t="s">
        <v>42</v>
      </c>
      <c r="O500" s="42"/>
      <c r="P500" s="202">
        <f>O500*H500</f>
        <v>0</v>
      </c>
      <c r="Q500" s="202">
        <v>0</v>
      </c>
      <c r="R500" s="202">
        <f>Q500*H500</f>
        <v>0</v>
      </c>
      <c r="S500" s="202">
        <v>0</v>
      </c>
      <c r="T500" s="203">
        <f>S500*H500</f>
        <v>0</v>
      </c>
      <c r="AR500" s="24" t="s">
        <v>161</v>
      </c>
      <c r="AT500" s="24" t="s">
        <v>129</v>
      </c>
      <c r="AU500" s="24" t="s">
        <v>134</v>
      </c>
      <c r="AY500" s="24" t="s">
        <v>126</v>
      </c>
      <c r="BE500" s="204">
        <f>IF(N500="základní",J500,0)</f>
        <v>0</v>
      </c>
      <c r="BF500" s="204">
        <f>IF(N500="snížená",J500,0)</f>
        <v>0</v>
      </c>
      <c r="BG500" s="204">
        <f>IF(N500="zákl. přenesená",J500,0)</f>
        <v>0</v>
      </c>
      <c r="BH500" s="204">
        <f>IF(N500="sníž. přenesená",J500,0)</f>
        <v>0</v>
      </c>
      <c r="BI500" s="204">
        <f>IF(N500="nulová",J500,0)</f>
        <v>0</v>
      </c>
      <c r="BJ500" s="24" t="s">
        <v>134</v>
      </c>
      <c r="BK500" s="204">
        <f>ROUND(I500*H500,2)</f>
        <v>0</v>
      </c>
      <c r="BL500" s="24" t="s">
        <v>161</v>
      </c>
      <c r="BM500" s="24" t="s">
        <v>1230</v>
      </c>
    </row>
    <row r="501" spans="2:65" s="1" customFormat="1" ht="27">
      <c r="B501" s="41"/>
      <c r="C501" s="63"/>
      <c r="D501" s="208" t="s">
        <v>135</v>
      </c>
      <c r="E501" s="63"/>
      <c r="F501" s="209" t="s">
        <v>8803</v>
      </c>
      <c r="G501" s="63"/>
      <c r="H501" s="63"/>
      <c r="I501" s="163"/>
      <c r="J501" s="63"/>
      <c r="K501" s="63"/>
      <c r="L501" s="61"/>
      <c r="M501" s="207"/>
      <c r="N501" s="42"/>
      <c r="O501" s="42"/>
      <c r="P501" s="42"/>
      <c r="Q501" s="42"/>
      <c r="R501" s="42"/>
      <c r="S501" s="42"/>
      <c r="T501" s="78"/>
      <c r="AT501" s="24" t="s">
        <v>135</v>
      </c>
      <c r="AU501" s="24" t="s">
        <v>134</v>
      </c>
    </row>
    <row r="502" spans="2:65" s="1" customFormat="1" ht="121.5">
      <c r="B502" s="41"/>
      <c r="C502" s="63"/>
      <c r="D502" s="208" t="s">
        <v>299</v>
      </c>
      <c r="E502" s="63"/>
      <c r="F502" s="236" t="s">
        <v>1970</v>
      </c>
      <c r="G502" s="63"/>
      <c r="H502" s="63"/>
      <c r="I502" s="163"/>
      <c r="J502" s="63"/>
      <c r="K502" s="63"/>
      <c r="L502" s="61"/>
      <c r="M502" s="207"/>
      <c r="N502" s="42"/>
      <c r="O502" s="42"/>
      <c r="P502" s="42"/>
      <c r="Q502" s="42"/>
      <c r="R502" s="42"/>
      <c r="S502" s="42"/>
      <c r="T502" s="78"/>
      <c r="AT502" s="24" t="s">
        <v>299</v>
      </c>
      <c r="AU502" s="24" t="s">
        <v>134</v>
      </c>
    </row>
    <row r="503" spans="2:65" s="10" customFormat="1" ht="29.85" customHeight="1">
      <c r="B503" s="176"/>
      <c r="C503" s="177"/>
      <c r="D503" s="190" t="s">
        <v>69</v>
      </c>
      <c r="E503" s="191" t="s">
        <v>2329</v>
      </c>
      <c r="F503" s="191" t="s">
        <v>8804</v>
      </c>
      <c r="G503" s="177"/>
      <c r="H503" s="177"/>
      <c r="I503" s="180"/>
      <c r="J503" s="192">
        <f>BK503</f>
        <v>0</v>
      </c>
      <c r="K503" s="177"/>
      <c r="L503" s="182"/>
      <c r="M503" s="183"/>
      <c r="N503" s="184"/>
      <c r="O503" s="184"/>
      <c r="P503" s="185">
        <f>SUM(P504:P518)</f>
        <v>0</v>
      </c>
      <c r="Q503" s="184"/>
      <c r="R503" s="185">
        <f>SUM(R504:R518)</f>
        <v>0</v>
      </c>
      <c r="S503" s="184"/>
      <c r="T503" s="186">
        <f>SUM(T504:T518)</f>
        <v>0</v>
      </c>
      <c r="AR503" s="187" t="s">
        <v>134</v>
      </c>
      <c r="AT503" s="188" t="s">
        <v>69</v>
      </c>
      <c r="AU503" s="188" t="s">
        <v>78</v>
      </c>
      <c r="AY503" s="187" t="s">
        <v>126</v>
      </c>
      <c r="BK503" s="189">
        <f>SUM(BK504:BK518)</f>
        <v>0</v>
      </c>
    </row>
    <row r="504" spans="2:65" s="1" customFormat="1" ht="22.5" customHeight="1">
      <c r="B504" s="41"/>
      <c r="C504" s="193" t="s">
        <v>1232</v>
      </c>
      <c r="D504" s="193" t="s">
        <v>129</v>
      </c>
      <c r="E504" s="194" t="s">
        <v>8805</v>
      </c>
      <c r="F504" s="195" t="s">
        <v>8806</v>
      </c>
      <c r="G504" s="196" t="s">
        <v>132</v>
      </c>
      <c r="H504" s="197">
        <v>1</v>
      </c>
      <c r="I504" s="198"/>
      <c r="J504" s="199">
        <f>ROUND(I504*H504,2)</f>
        <v>0</v>
      </c>
      <c r="K504" s="195" t="s">
        <v>21</v>
      </c>
      <c r="L504" s="61"/>
      <c r="M504" s="200" t="s">
        <v>21</v>
      </c>
      <c r="N504" s="201" t="s">
        <v>42</v>
      </c>
      <c r="O504" s="42"/>
      <c r="P504" s="202">
        <f>O504*H504</f>
        <v>0</v>
      </c>
      <c r="Q504" s="202">
        <v>0</v>
      </c>
      <c r="R504" s="202">
        <f>Q504*H504</f>
        <v>0</v>
      </c>
      <c r="S504" s="202">
        <v>0</v>
      </c>
      <c r="T504" s="203">
        <f>S504*H504</f>
        <v>0</v>
      </c>
      <c r="AR504" s="24" t="s">
        <v>161</v>
      </c>
      <c r="AT504" s="24" t="s">
        <v>129</v>
      </c>
      <c r="AU504" s="24" t="s">
        <v>134</v>
      </c>
      <c r="AY504" s="24" t="s">
        <v>126</v>
      </c>
      <c r="BE504" s="204">
        <f>IF(N504="základní",J504,0)</f>
        <v>0</v>
      </c>
      <c r="BF504" s="204">
        <f>IF(N504="snížená",J504,0)</f>
        <v>0</v>
      </c>
      <c r="BG504" s="204">
        <f>IF(N504="zákl. přenesená",J504,0)</f>
        <v>0</v>
      </c>
      <c r="BH504" s="204">
        <f>IF(N504="sníž. přenesená",J504,0)</f>
        <v>0</v>
      </c>
      <c r="BI504" s="204">
        <f>IF(N504="nulová",J504,0)</f>
        <v>0</v>
      </c>
      <c r="BJ504" s="24" t="s">
        <v>134</v>
      </c>
      <c r="BK504" s="204">
        <f>ROUND(I504*H504,2)</f>
        <v>0</v>
      </c>
      <c r="BL504" s="24" t="s">
        <v>161</v>
      </c>
      <c r="BM504" s="24" t="s">
        <v>1235</v>
      </c>
    </row>
    <row r="505" spans="2:65" s="1" customFormat="1" ht="13.5">
      <c r="B505" s="41"/>
      <c r="C505" s="63"/>
      <c r="D505" s="205" t="s">
        <v>135</v>
      </c>
      <c r="E505" s="63"/>
      <c r="F505" s="206" t="s">
        <v>8806</v>
      </c>
      <c r="G505" s="63"/>
      <c r="H505" s="63"/>
      <c r="I505" s="163"/>
      <c r="J505" s="63"/>
      <c r="K505" s="63"/>
      <c r="L505" s="61"/>
      <c r="M505" s="207"/>
      <c r="N505" s="42"/>
      <c r="O505" s="42"/>
      <c r="P505" s="42"/>
      <c r="Q505" s="42"/>
      <c r="R505" s="42"/>
      <c r="S505" s="42"/>
      <c r="T505" s="78"/>
      <c r="AT505" s="24" t="s">
        <v>135</v>
      </c>
      <c r="AU505" s="24" t="s">
        <v>134</v>
      </c>
    </row>
    <row r="506" spans="2:65" s="1" customFormat="1" ht="22.5" customHeight="1">
      <c r="B506" s="41"/>
      <c r="C506" s="193" t="s">
        <v>732</v>
      </c>
      <c r="D506" s="193" t="s">
        <v>129</v>
      </c>
      <c r="E506" s="194" t="s">
        <v>8807</v>
      </c>
      <c r="F506" s="195" t="s">
        <v>8808</v>
      </c>
      <c r="G506" s="196" t="s">
        <v>1489</v>
      </c>
      <c r="H506" s="197">
        <v>1</v>
      </c>
      <c r="I506" s="198"/>
      <c r="J506" s="199">
        <f>ROUND(I506*H506,2)</f>
        <v>0</v>
      </c>
      <c r="K506" s="195" t="s">
        <v>21</v>
      </c>
      <c r="L506" s="61"/>
      <c r="M506" s="200" t="s">
        <v>21</v>
      </c>
      <c r="N506" s="201" t="s">
        <v>42</v>
      </c>
      <c r="O506" s="42"/>
      <c r="P506" s="202">
        <f>O506*H506</f>
        <v>0</v>
      </c>
      <c r="Q506" s="202">
        <v>0</v>
      </c>
      <c r="R506" s="202">
        <f>Q506*H506</f>
        <v>0</v>
      </c>
      <c r="S506" s="202">
        <v>0</v>
      </c>
      <c r="T506" s="203">
        <f>S506*H506</f>
        <v>0</v>
      </c>
      <c r="AR506" s="24" t="s">
        <v>161</v>
      </c>
      <c r="AT506" s="24" t="s">
        <v>129</v>
      </c>
      <c r="AU506" s="24" t="s">
        <v>134</v>
      </c>
      <c r="AY506" s="24" t="s">
        <v>126</v>
      </c>
      <c r="BE506" s="204">
        <f>IF(N506="základní",J506,0)</f>
        <v>0</v>
      </c>
      <c r="BF506" s="204">
        <f>IF(N506="snížená",J506,0)</f>
        <v>0</v>
      </c>
      <c r="BG506" s="204">
        <f>IF(N506="zákl. přenesená",J506,0)</f>
        <v>0</v>
      </c>
      <c r="BH506" s="204">
        <f>IF(N506="sníž. přenesená",J506,0)</f>
        <v>0</v>
      </c>
      <c r="BI506" s="204">
        <f>IF(N506="nulová",J506,0)</f>
        <v>0</v>
      </c>
      <c r="BJ506" s="24" t="s">
        <v>134</v>
      </c>
      <c r="BK506" s="204">
        <f>ROUND(I506*H506,2)</f>
        <v>0</v>
      </c>
      <c r="BL506" s="24" t="s">
        <v>161</v>
      </c>
      <c r="BM506" s="24" t="s">
        <v>1309</v>
      </c>
    </row>
    <row r="507" spans="2:65" s="1" customFormat="1" ht="13.5">
      <c r="B507" s="41"/>
      <c r="C507" s="63"/>
      <c r="D507" s="205" t="s">
        <v>135</v>
      </c>
      <c r="E507" s="63"/>
      <c r="F507" s="206" t="s">
        <v>8808</v>
      </c>
      <c r="G507" s="63"/>
      <c r="H507" s="63"/>
      <c r="I507" s="163"/>
      <c r="J507" s="63"/>
      <c r="K507" s="63"/>
      <c r="L507" s="61"/>
      <c r="M507" s="207"/>
      <c r="N507" s="42"/>
      <c r="O507" s="42"/>
      <c r="P507" s="42"/>
      <c r="Q507" s="42"/>
      <c r="R507" s="42"/>
      <c r="S507" s="42"/>
      <c r="T507" s="78"/>
      <c r="AT507" s="24" t="s">
        <v>135</v>
      </c>
      <c r="AU507" s="24" t="s">
        <v>134</v>
      </c>
    </row>
    <row r="508" spans="2:65" s="1" customFormat="1" ht="22.5" customHeight="1">
      <c r="B508" s="41"/>
      <c r="C508" s="193" t="s">
        <v>1326</v>
      </c>
      <c r="D508" s="193" t="s">
        <v>129</v>
      </c>
      <c r="E508" s="194" t="s">
        <v>8809</v>
      </c>
      <c r="F508" s="195" t="s">
        <v>8810</v>
      </c>
      <c r="G508" s="196" t="s">
        <v>1489</v>
      </c>
      <c r="H508" s="197">
        <v>1</v>
      </c>
      <c r="I508" s="198"/>
      <c r="J508" s="199">
        <f>ROUND(I508*H508,2)</f>
        <v>0</v>
      </c>
      <c r="K508" s="195" t="s">
        <v>160</v>
      </c>
      <c r="L508" s="61"/>
      <c r="M508" s="200" t="s">
        <v>21</v>
      </c>
      <c r="N508" s="201" t="s">
        <v>42</v>
      </c>
      <c r="O508" s="42"/>
      <c r="P508" s="202">
        <f>O508*H508</f>
        <v>0</v>
      </c>
      <c r="Q508" s="202">
        <v>0</v>
      </c>
      <c r="R508" s="202">
        <f>Q508*H508</f>
        <v>0</v>
      </c>
      <c r="S508" s="202">
        <v>0</v>
      </c>
      <c r="T508" s="203">
        <f>S508*H508</f>
        <v>0</v>
      </c>
      <c r="AR508" s="24" t="s">
        <v>161</v>
      </c>
      <c r="AT508" s="24" t="s">
        <v>129</v>
      </c>
      <c r="AU508" s="24" t="s">
        <v>134</v>
      </c>
      <c r="AY508" s="24" t="s">
        <v>126</v>
      </c>
      <c r="BE508" s="204">
        <f>IF(N508="základní",J508,0)</f>
        <v>0</v>
      </c>
      <c r="BF508" s="204">
        <f>IF(N508="snížená",J508,0)</f>
        <v>0</v>
      </c>
      <c r="BG508" s="204">
        <f>IF(N508="zákl. přenesená",J508,0)</f>
        <v>0</v>
      </c>
      <c r="BH508" s="204">
        <f>IF(N508="sníž. přenesená",J508,0)</f>
        <v>0</v>
      </c>
      <c r="BI508" s="204">
        <f>IF(N508="nulová",J508,0)</f>
        <v>0</v>
      </c>
      <c r="BJ508" s="24" t="s">
        <v>134</v>
      </c>
      <c r="BK508" s="204">
        <f>ROUND(I508*H508,2)</f>
        <v>0</v>
      </c>
      <c r="BL508" s="24" t="s">
        <v>161</v>
      </c>
      <c r="BM508" s="24" t="s">
        <v>1329</v>
      </c>
    </row>
    <row r="509" spans="2:65" s="1" customFormat="1" ht="27">
      <c r="B509" s="41"/>
      <c r="C509" s="63"/>
      <c r="D509" s="205" t="s">
        <v>135</v>
      </c>
      <c r="E509" s="63"/>
      <c r="F509" s="206" t="s">
        <v>8811</v>
      </c>
      <c r="G509" s="63"/>
      <c r="H509" s="63"/>
      <c r="I509" s="163"/>
      <c r="J509" s="63"/>
      <c r="K509" s="63"/>
      <c r="L509" s="61"/>
      <c r="M509" s="207"/>
      <c r="N509" s="42"/>
      <c r="O509" s="42"/>
      <c r="P509" s="42"/>
      <c r="Q509" s="42"/>
      <c r="R509" s="42"/>
      <c r="S509" s="42"/>
      <c r="T509" s="78"/>
      <c r="AT509" s="24" t="s">
        <v>135</v>
      </c>
      <c r="AU509" s="24" t="s">
        <v>134</v>
      </c>
    </row>
    <row r="510" spans="2:65" s="1" customFormat="1" ht="22.5" customHeight="1">
      <c r="B510" s="41"/>
      <c r="C510" s="251" t="s">
        <v>736</v>
      </c>
      <c r="D510" s="251" t="s">
        <v>391</v>
      </c>
      <c r="E510" s="252" t="s">
        <v>8812</v>
      </c>
      <c r="F510" s="253" t="s">
        <v>8813</v>
      </c>
      <c r="G510" s="254" t="s">
        <v>489</v>
      </c>
      <c r="H510" s="255">
        <v>1</v>
      </c>
      <c r="I510" s="256"/>
      <c r="J510" s="257">
        <f>ROUND(I510*H510,2)</f>
        <v>0</v>
      </c>
      <c r="K510" s="253" t="s">
        <v>160</v>
      </c>
      <c r="L510" s="258"/>
      <c r="M510" s="259" t="s">
        <v>21</v>
      </c>
      <c r="N510" s="260" t="s">
        <v>42</v>
      </c>
      <c r="O510" s="42"/>
      <c r="P510" s="202">
        <f>O510*H510</f>
        <v>0</v>
      </c>
      <c r="Q510" s="202">
        <v>0</v>
      </c>
      <c r="R510" s="202">
        <f>Q510*H510</f>
        <v>0</v>
      </c>
      <c r="S510" s="202">
        <v>0</v>
      </c>
      <c r="T510" s="203">
        <f>S510*H510</f>
        <v>0</v>
      </c>
      <c r="AR510" s="24" t="s">
        <v>361</v>
      </c>
      <c r="AT510" s="24" t="s">
        <v>391</v>
      </c>
      <c r="AU510" s="24" t="s">
        <v>134</v>
      </c>
      <c r="AY510" s="24" t="s">
        <v>126</v>
      </c>
      <c r="BE510" s="204">
        <f>IF(N510="základní",J510,0)</f>
        <v>0</v>
      </c>
      <c r="BF510" s="204">
        <f>IF(N510="snížená",J510,0)</f>
        <v>0</v>
      </c>
      <c r="BG510" s="204">
        <f>IF(N510="zákl. přenesená",J510,0)</f>
        <v>0</v>
      </c>
      <c r="BH510" s="204">
        <f>IF(N510="sníž. přenesená",J510,0)</f>
        <v>0</v>
      </c>
      <c r="BI510" s="204">
        <f>IF(N510="nulová",J510,0)</f>
        <v>0</v>
      </c>
      <c r="BJ510" s="24" t="s">
        <v>134</v>
      </c>
      <c r="BK510" s="204">
        <f>ROUND(I510*H510,2)</f>
        <v>0</v>
      </c>
      <c r="BL510" s="24" t="s">
        <v>161</v>
      </c>
      <c r="BM510" s="24" t="s">
        <v>1333</v>
      </c>
    </row>
    <row r="511" spans="2:65" s="1" customFormat="1" ht="27">
      <c r="B511" s="41"/>
      <c r="C511" s="63"/>
      <c r="D511" s="205" t="s">
        <v>135</v>
      </c>
      <c r="E511" s="63"/>
      <c r="F511" s="206" t="s">
        <v>8814</v>
      </c>
      <c r="G511" s="63"/>
      <c r="H511" s="63"/>
      <c r="I511" s="163"/>
      <c r="J511" s="63"/>
      <c r="K511" s="63"/>
      <c r="L511" s="61"/>
      <c r="M511" s="207"/>
      <c r="N511" s="42"/>
      <c r="O511" s="42"/>
      <c r="P511" s="42"/>
      <c r="Q511" s="42"/>
      <c r="R511" s="42"/>
      <c r="S511" s="42"/>
      <c r="T511" s="78"/>
      <c r="AT511" s="24" t="s">
        <v>135</v>
      </c>
      <c r="AU511" s="24" t="s">
        <v>134</v>
      </c>
    </row>
    <row r="512" spans="2:65" s="1" customFormat="1" ht="22.5" customHeight="1">
      <c r="B512" s="41"/>
      <c r="C512" s="193" t="s">
        <v>1337</v>
      </c>
      <c r="D512" s="193" t="s">
        <v>129</v>
      </c>
      <c r="E512" s="194" t="s">
        <v>8815</v>
      </c>
      <c r="F512" s="195" t="s">
        <v>8816</v>
      </c>
      <c r="G512" s="196" t="s">
        <v>1489</v>
      </c>
      <c r="H512" s="197">
        <v>1</v>
      </c>
      <c r="I512" s="198"/>
      <c r="J512" s="199">
        <f>ROUND(I512*H512,2)</f>
        <v>0</v>
      </c>
      <c r="K512" s="195" t="s">
        <v>21</v>
      </c>
      <c r="L512" s="61"/>
      <c r="M512" s="200" t="s">
        <v>21</v>
      </c>
      <c r="N512" s="201" t="s">
        <v>42</v>
      </c>
      <c r="O512" s="42"/>
      <c r="P512" s="202">
        <f>O512*H512</f>
        <v>0</v>
      </c>
      <c r="Q512" s="202">
        <v>0</v>
      </c>
      <c r="R512" s="202">
        <f>Q512*H512</f>
        <v>0</v>
      </c>
      <c r="S512" s="202">
        <v>0</v>
      </c>
      <c r="T512" s="203">
        <f>S512*H512</f>
        <v>0</v>
      </c>
      <c r="AR512" s="24" t="s">
        <v>161</v>
      </c>
      <c r="AT512" s="24" t="s">
        <v>129</v>
      </c>
      <c r="AU512" s="24" t="s">
        <v>134</v>
      </c>
      <c r="AY512" s="24" t="s">
        <v>126</v>
      </c>
      <c r="BE512" s="204">
        <f>IF(N512="základní",J512,0)</f>
        <v>0</v>
      </c>
      <c r="BF512" s="204">
        <f>IF(N512="snížená",J512,0)</f>
        <v>0</v>
      </c>
      <c r="BG512" s="204">
        <f>IF(N512="zákl. přenesená",J512,0)</f>
        <v>0</v>
      </c>
      <c r="BH512" s="204">
        <f>IF(N512="sníž. přenesená",J512,0)</f>
        <v>0</v>
      </c>
      <c r="BI512" s="204">
        <f>IF(N512="nulová",J512,0)</f>
        <v>0</v>
      </c>
      <c r="BJ512" s="24" t="s">
        <v>134</v>
      </c>
      <c r="BK512" s="204">
        <f>ROUND(I512*H512,2)</f>
        <v>0</v>
      </c>
      <c r="BL512" s="24" t="s">
        <v>161</v>
      </c>
      <c r="BM512" s="24" t="s">
        <v>1340</v>
      </c>
    </row>
    <row r="513" spans="2:65" s="1" customFormat="1" ht="13.5">
      <c r="B513" s="41"/>
      <c r="C513" s="63"/>
      <c r="D513" s="205" t="s">
        <v>135</v>
      </c>
      <c r="E513" s="63"/>
      <c r="F513" s="206" t="s">
        <v>8816</v>
      </c>
      <c r="G513" s="63"/>
      <c r="H513" s="63"/>
      <c r="I513" s="163"/>
      <c r="J513" s="63"/>
      <c r="K513" s="63"/>
      <c r="L513" s="61"/>
      <c r="M513" s="207"/>
      <c r="N513" s="42"/>
      <c r="O513" s="42"/>
      <c r="P513" s="42"/>
      <c r="Q513" s="42"/>
      <c r="R513" s="42"/>
      <c r="S513" s="42"/>
      <c r="T513" s="78"/>
      <c r="AT513" s="24" t="s">
        <v>135</v>
      </c>
      <c r="AU513" s="24" t="s">
        <v>134</v>
      </c>
    </row>
    <row r="514" spans="2:65" s="1" customFormat="1" ht="22.5" customHeight="1">
      <c r="B514" s="41"/>
      <c r="C514" s="193" t="s">
        <v>741</v>
      </c>
      <c r="D514" s="193" t="s">
        <v>129</v>
      </c>
      <c r="E514" s="194" t="s">
        <v>8817</v>
      </c>
      <c r="F514" s="195" t="s">
        <v>8818</v>
      </c>
      <c r="G514" s="196" t="s">
        <v>1489</v>
      </c>
      <c r="H514" s="197">
        <v>3</v>
      </c>
      <c r="I514" s="198"/>
      <c r="J514" s="199">
        <f>ROUND(I514*H514,2)</f>
        <v>0</v>
      </c>
      <c r="K514" s="195" t="s">
        <v>21</v>
      </c>
      <c r="L514" s="61"/>
      <c r="M514" s="200" t="s">
        <v>21</v>
      </c>
      <c r="N514" s="201" t="s">
        <v>42</v>
      </c>
      <c r="O514" s="42"/>
      <c r="P514" s="202">
        <f>O514*H514</f>
        <v>0</v>
      </c>
      <c r="Q514" s="202">
        <v>0</v>
      </c>
      <c r="R514" s="202">
        <f>Q514*H514</f>
        <v>0</v>
      </c>
      <c r="S514" s="202">
        <v>0</v>
      </c>
      <c r="T514" s="203">
        <f>S514*H514</f>
        <v>0</v>
      </c>
      <c r="AR514" s="24" t="s">
        <v>161</v>
      </c>
      <c r="AT514" s="24" t="s">
        <v>129</v>
      </c>
      <c r="AU514" s="24" t="s">
        <v>134</v>
      </c>
      <c r="AY514" s="24" t="s">
        <v>126</v>
      </c>
      <c r="BE514" s="204">
        <f>IF(N514="základní",J514,0)</f>
        <v>0</v>
      </c>
      <c r="BF514" s="204">
        <f>IF(N514="snížená",J514,0)</f>
        <v>0</v>
      </c>
      <c r="BG514" s="204">
        <f>IF(N514="zákl. přenesená",J514,0)</f>
        <v>0</v>
      </c>
      <c r="BH514" s="204">
        <f>IF(N514="sníž. přenesená",J514,0)</f>
        <v>0</v>
      </c>
      <c r="BI514" s="204">
        <f>IF(N514="nulová",J514,0)</f>
        <v>0</v>
      </c>
      <c r="BJ514" s="24" t="s">
        <v>134</v>
      </c>
      <c r="BK514" s="204">
        <f>ROUND(I514*H514,2)</f>
        <v>0</v>
      </c>
      <c r="BL514" s="24" t="s">
        <v>161</v>
      </c>
      <c r="BM514" s="24" t="s">
        <v>1366</v>
      </c>
    </row>
    <row r="515" spans="2:65" s="1" customFormat="1" ht="13.5">
      <c r="B515" s="41"/>
      <c r="C515" s="63"/>
      <c r="D515" s="205" t="s">
        <v>135</v>
      </c>
      <c r="E515" s="63"/>
      <c r="F515" s="206" t="s">
        <v>8818</v>
      </c>
      <c r="G515" s="63"/>
      <c r="H515" s="63"/>
      <c r="I515" s="163"/>
      <c r="J515" s="63"/>
      <c r="K515" s="63"/>
      <c r="L515" s="61"/>
      <c r="M515" s="207"/>
      <c r="N515" s="42"/>
      <c r="O515" s="42"/>
      <c r="P515" s="42"/>
      <c r="Q515" s="42"/>
      <c r="R515" s="42"/>
      <c r="S515" s="42"/>
      <c r="T515" s="78"/>
      <c r="AT515" s="24" t="s">
        <v>135</v>
      </c>
      <c r="AU515" s="24" t="s">
        <v>134</v>
      </c>
    </row>
    <row r="516" spans="2:65" s="1" customFormat="1" ht="22.5" customHeight="1">
      <c r="B516" s="41"/>
      <c r="C516" s="193" t="s">
        <v>1368</v>
      </c>
      <c r="D516" s="193" t="s">
        <v>129</v>
      </c>
      <c r="E516" s="194" t="s">
        <v>8819</v>
      </c>
      <c r="F516" s="195" t="s">
        <v>8820</v>
      </c>
      <c r="G516" s="196" t="s">
        <v>1984</v>
      </c>
      <c r="H516" s="261"/>
      <c r="I516" s="198"/>
      <c r="J516" s="199">
        <f>ROUND(I516*H516,2)</f>
        <v>0</v>
      </c>
      <c r="K516" s="195" t="s">
        <v>160</v>
      </c>
      <c r="L516" s="61"/>
      <c r="M516" s="200" t="s">
        <v>21</v>
      </c>
      <c r="N516" s="201" t="s">
        <v>42</v>
      </c>
      <c r="O516" s="42"/>
      <c r="P516" s="202">
        <f>O516*H516</f>
        <v>0</v>
      </c>
      <c r="Q516" s="202">
        <v>0</v>
      </c>
      <c r="R516" s="202">
        <f>Q516*H516</f>
        <v>0</v>
      </c>
      <c r="S516" s="202">
        <v>0</v>
      </c>
      <c r="T516" s="203">
        <f>S516*H516</f>
        <v>0</v>
      </c>
      <c r="AR516" s="24" t="s">
        <v>161</v>
      </c>
      <c r="AT516" s="24" t="s">
        <v>129</v>
      </c>
      <c r="AU516" s="24" t="s">
        <v>134</v>
      </c>
      <c r="AY516" s="24" t="s">
        <v>126</v>
      </c>
      <c r="BE516" s="204">
        <f>IF(N516="základní",J516,0)</f>
        <v>0</v>
      </c>
      <c r="BF516" s="204">
        <f>IF(N516="snížená",J516,0)</f>
        <v>0</v>
      </c>
      <c r="BG516" s="204">
        <f>IF(N516="zákl. přenesená",J516,0)</f>
        <v>0</v>
      </c>
      <c r="BH516" s="204">
        <f>IF(N516="sníž. přenesená",J516,0)</f>
        <v>0</v>
      </c>
      <c r="BI516" s="204">
        <f>IF(N516="nulová",J516,0)</f>
        <v>0</v>
      </c>
      <c r="BJ516" s="24" t="s">
        <v>134</v>
      </c>
      <c r="BK516" s="204">
        <f>ROUND(I516*H516,2)</f>
        <v>0</v>
      </c>
      <c r="BL516" s="24" t="s">
        <v>161</v>
      </c>
      <c r="BM516" s="24" t="s">
        <v>1371</v>
      </c>
    </row>
    <row r="517" spans="2:65" s="1" customFormat="1" ht="27">
      <c r="B517" s="41"/>
      <c r="C517" s="63"/>
      <c r="D517" s="208" t="s">
        <v>135</v>
      </c>
      <c r="E517" s="63"/>
      <c r="F517" s="209" t="s">
        <v>8821</v>
      </c>
      <c r="G517" s="63"/>
      <c r="H517" s="63"/>
      <c r="I517" s="163"/>
      <c r="J517" s="63"/>
      <c r="K517" s="63"/>
      <c r="L517" s="61"/>
      <c r="M517" s="207"/>
      <c r="N517" s="42"/>
      <c r="O517" s="42"/>
      <c r="P517" s="42"/>
      <c r="Q517" s="42"/>
      <c r="R517" s="42"/>
      <c r="S517" s="42"/>
      <c r="T517" s="78"/>
      <c r="AT517" s="24" t="s">
        <v>135</v>
      </c>
      <c r="AU517" s="24" t="s">
        <v>134</v>
      </c>
    </row>
    <row r="518" spans="2:65" s="1" customFormat="1" ht="121.5">
      <c r="B518" s="41"/>
      <c r="C518" s="63"/>
      <c r="D518" s="208" t="s">
        <v>299</v>
      </c>
      <c r="E518" s="63"/>
      <c r="F518" s="236" t="s">
        <v>3650</v>
      </c>
      <c r="G518" s="63"/>
      <c r="H518" s="63"/>
      <c r="I518" s="163"/>
      <c r="J518" s="63"/>
      <c r="K518" s="63"/>
      <c r="L518" s="61"/>
      <c r="M518" s="207"/>
      <c r="N518" s="42"/>
      <c r="O518" s="42"/>
      <c r="P518" s="42"/>
      <c r="Q518" s="42"/>
      <c r="R518" s="42"/>
      <c r="S518" s="42"/>
      <c r="T518" s="78"/>
      <c r="AT518" s="24" t="s">
        <v>299</v>
      </c>
      <c r="AU518" s="24" t="s">
        <v>134</v>
      </c>
    </row>
    <row r="519" spans="2:65" s="10" customFormat="1" ht="29.85" customHeight="1">
      <c r="B519" s="176"/>
      <c r="C519" s="177"/>
      <c r="D519" s="190" t="s">
        <v>69</v>
      </c>
      <c r="E519" s="191" t="s">
        <v>2413</v>
      </c>
      <c r="F519" s="191" t="s">
        <v>2853</v>
      </c>
      <c r="G519" s="177"/>
      <c r="H519" s="177"/>
      <c r="I519" s="180"/>
      <c r="J519" s="192">
        <f>BK519</f>
        <v>0</v>
      </c>
      <c r="K519" s="177"/>
      <c r="L519" s="182"/>
      <c r="M519" s="183"/>
      <c r="N519" s="184"/>
      <c r="O519" s="184"/>
      <c r="P519" s="185">
        <f>SUM(P520:P524)</f>
        <v>0</v>
      </c>
      <c r="Q519" s="184"/>
      <c r="R519" s="185">
        <f>SUM(R520:R524)</f>
        <v>0</v>
      </c>
      <c r="S519" s="184"/>
      <c r="T519" s="186">
        <f>SUM(T520:T524)</f>
        <v>0</v>
      </c>
      <c r="AR519" s="187" t="s">
        <v>134</v>
      </c>
      <c r="AT519" s="188" t="s">
        <v>69</v>
      </c>
      <c r="AU519" s="188" t="s">
        <v>78</v>
      </c>
      <c r="AY519" s="187" t="s">
        <v>126</v>
      </c>
      <c r="BK519" s="189">
        <f>SUM(BK520:BK524)</f>
        <v>0</v>
      </c>
    </row>
    <row r="520" spans="2:65" s="1" customFormat="1" ht="22.5" customHeight="1">
      <c r="B520" s="41"/>
      <c r="C520" s="193" t="s">
        <v>745</v>
      </c>
      <c r="D520" s="193" t="s">
        <v>129</v>
      </c>
      <c r="E520" s="194" t="s">
        <v>7710</v>
      </c>
      <c r="F520" s="195" t="s">
        <v>8822</v>
      </c>
      <c r="G520" s="196" t="s">
        <v>132</v>
      </c>
      <c r="H520" s="197">
        <v>1</v>
      </c>
      <c r="I520" s="198"/>
      <c r="J520" s="199">
        <f>ROUND(I520*H520,2)</f>
        <v>0</v>
      </c>
      <c r="K520" s="195" t="s">
        <v>21</v>
      </c>
      <c r="L520" s="61"/>
      <c r="M520" s="200" t="s">
        <v>21</v>
      </c>
      <c r="N520" s="201" t="s">
        <v>42</v>
      </c>
      <c r="O520" s="42"/>
      <c r="P520" s="202">
        <f>O520*H520</f>
        <v>0</v>
      </c>
      <c r="Q520" s="202">
        <v>0</v>
      </c>
      <c r="R520" s="202">
        <f>Q520*H520</f>
        <v>0</v>
      </c>
      <c r="S520" s="202">
        <v>0</v>
      </c>
      <c r="T520" s="203">
        <f>S520*H520</f>
        <v>0</v>
      </c>
      <c r="AR520" s="24" t="s">
        <v>161</v>
      </c>
      <c r="AT520" s="24" t="s">
        <v>129</v>
      </c>
      <c r="AU520" s="24" t="s">
        <v>134</v>
      </c>
      <c r="AY520" s="24" t="s">
        <v>126</v>
      </c>
      <c r="BE520" s="204">
        <f>IF(N520="základní",J520,0)</f>
        <v>0</v>
      </c>
      <c r="BF520" s="204">
        <f>IF(N520="snížená",J520,0)</f>
        <v>0</v>
      </c>
      <c r="BG520" s="204">
        <f>IF(N520="zákl. přenesená",J520,0)</f>
        <v>0</v>
      </c>
      <c r="BH520" s="204">
        <f>IF(N520="sníž. přenesená",J520,0)</f>
        <v>0</v>
      </c>
      <c r="BI520" s="204">
        <f>IF(N520="nulová",J520,0)</f>
        <v>0</v>
      </c>
      <c r="BJ520" s="24" t="s">
        <v>134</v>
      </c>
      <c r="BK520" s="204">
        <f>ROUND(I520*H520,2)</f>
        <v>0</v>
      </c>
      <c r="BL520" s="24" t="s">
        <v>161</v>
      </c>
      <c r="BM520" s="24" t="s">
        <v>1375</v>
      </c>
    </row>
    <row r="521" spans="2:65" s="1" customFormat="1" ht="13.5">
      <c r="B521" s="41"/>
      <c r="C521" s="63"/>
      <c r="D521" s="205" t="s">
        <v>135</v>
      </c>
      <c r="E521" s="63"/>
      <c r="F521" s="206" t="s">
        <v>8822</v>
      </c>
      <c r="G521" s="63"/>
      <c r="H521" s="63"/>
      <c r="I521" s="163"/>
      <c r="J521" s="63"/>
      <c r="K521" s="63"/>
      <c r="L521" s="61"/>
      <c r="M521" s="207"/>
      <c r="N521" s="42"/>
      <c r="O521" s="42"/>
      <c r="P521" s="42"/>
      <c r="Q521" s="42"/>
      <c r="R521" s="42"/>
      <c r="S521" s="42"/>
      <c r="T521" s="78"/>
      <c r="AT521" s="24" t="s">
        <v>135</v>
      </c>
      <c r="AU521" s="24" t="s">
        <v>134</v>
      </c>
    </row>
    <row r="522" spans="2:65" s="1" customFormat="1" ht="22.5" customHeight="1">
      <c r="B522" s="41"/>
      <c r="C522" s="193" t="s">
        <v>1377</v>
      </c>
      <c r="D522" s="193" t="s">
        <v>129</v>
      </c>
      <c r="E522" s="194" t="s">
        <v>8823</v>
      </c>
      <c r="F522" s="195" t="s">
        <v>8824</v>
      </c>
      <c r="G522" s="196" t="s">
        <v>1984</v>
      </c>
      <c r="H522" s="261"/>
      <c r="I522" s="198"/>
      <c r="J522" s="199">
        <f>ROUND(I522*H522,2)</f>
        <v>0</v>
      </c>
      <c r="K522" s="195" t="s">
        <v>160</v>
      </c>
      <c r="L522" s="61"/>
      <c r="M522" s="200" t="s">
        <v>21</v>
      </c>
      <c r="N522" s="201" t="s">
        <v>42</v>
      </c>
      <c r="O522" s="42"/>
      <c r="P522" s="202">
        <f>O522*H522</f>
        <v>0</v>
      </c>
      <c r="Q522" s="202">
        <v>0</v>
      </c>
      <c r="R522" s="202">
        <f>Q522*H522</f>
        <v>0</v>
      </c>
      <c r="S522" s="202">
        <v>0</v>
      </c>
      <c r="T522" s="203">
        <f>S522*H522</f>
        <v>0</v>
      </c>
      <c r="AR522" s="24" t="s">
        <v>161</v>
      </c>
      <c r="AT522" s="24" t="s">
        <v>129</v>
      </c>
      <c r="AU522" s="24" t="s">
        <v>134</v>
      </c>
      <c r="AY522" s="24" t="s">
        <v>126</v>
      </c>
      <c r="BE522" s="204">
        <f>IF(N522="základní",J522,0)</f>
        <v>0</v>
      </c>
      <c r="BF522" s="204">
        <f>IF(N522="snížená",J522,0)</f>
        <v>0</v>
      </c>
      <c r="BG522" s="204">
        <f>IF(N522="zákl. přenesená",J522,0)</f>
        <v>0</v>
      </c>
      <c r="BH522" s="204">
        <f>IF(N522="sníž. přenesená",J522,0)</f>
        <v>0</v>
      </c>
      <c r="BI522" s="204">
        <f>IF(N522="nulová",J522,0)</f>
        <v>0</v>
      </c>
      <c r="BJ522" s="24" t="s">
        <v>134</v>
      </c>
      <c r="BK522" s="204">
        <f>ROUND(I522*H522,2)</f>
        <v>0</v>
      </c>
      <c r="BL522" s="24" t="s">
        <v>161</v>
      </c>
      <c r="BM522" s="24" t="s">
        <v>1378</v>
      </c>
    </row>
    <row r="523" spans="2:65" s="1" customFormat="1" ht="27">
      <c r="B523" s="41"/>
      <c r="C523" s="63"/>
      <c r="D523" s="208" t="s">
        <v>135</v>
      </c>
      <c r="E523" s="63"/>
      <c r="F523" s="209" t="s">
        <v>8825</v>
      </c>
      <c r="G523" s="63"/>
      <c r="H523" s="63"/>
      <c r="I523" s="163"/>
      <c r="J523" s="63"/>
      <c r="K523" s="63"/>
      <c r="L523" s="61"/>
      <c r="M523" s="207"/>
      <c r="N523" s="42"/>
      <c r="O523" s="42"/>
      <c r="P523" s="42"/>
      <c r="Q523" s="42"/>
      <c r="R523" s="42"/>
      <c r="S523" s="42"/>
      <c r="T523" s="78"/>
      <c r="AT523" s="24" t="s">
        <v>135</v>
      </c>
      <c r="AU523" s="24" t="s">
        <v>134</v>
      </c>
    </row>
    <row r="524" spans="2:65" s="1" customFormat="1" ht="121.5">
      <c r="B524" s="41"/>
      <c r="C524" s="63"/>
      <c r="D524" s="208" t="s">
        <v>299</v>
      </c>
      <c r="E524" s="63"/>
      <c r="F524" s="236" t="s">
        <v>1894</v>
      </c>
      <c r="G524" s="63"/>
      <c r="H524" s="63"/>
      <c r="I524" s="163"/>
      <c r="J524" s="63"/>
      <c r="K524" s="63"/>
      <c r="L524" s="61"/>
      <c r="M524" s="207"/>
      <c r="N524" s="42"/>
      <c r="O524" s="42"/>
      <c r="P524" s="42"/>
      <c r="Q524" s="42"/>
      <c r="R524" s="42"/>
      <c r="S524" s="42"/>
      <c r="T524" s="78"/>
      <c r="AT524" s="24" t="s">
        <v>299</v>
      </c>
      <c r="AU524" s="24" t="s">
        <v>134</v>
      </c>
    </row>
    <row r="525" spans="2:65" s="10" customFormat="1" ht="29.85" customHeight="1">
      <c r="B525" s="176"/>
      <c r="C525" s="177"/>
      <c r="D525" s="190" t="s">
        <v>69</v>
      </c>
      <c r="E525" s="191" t="s">
        <v>3917</v>
      </c>
      <c r="F525" s="191" t="s">
        <v>3918</v>
      </c>
      <c r="G525" s="177"/>
      <c r="H525" s="177"/>
      <c r="I525" s="180"/>
      <c r="J525" s="192">
        <f>BK525</f>
        <v>0</v>
      </c>
      <c r="K525" s="177"/>
      <c r="L525" s="182"/>
      <c r="M525" s="183"/>
      <c r="N525" s="184"/>
      <c r="O525" s="184"/>
      <c r="P525" s="185">
        <f>SUM(P526:P542)</f>
        <v>0</v>
      </c>
      <c r="Q525" s="184"/>
      <c r="R525" s="185">
        <f>SUM(R526:R542)</f>
        <v>0</v>
      </c>
      <c r="S525" s="184"/>
      <c r="T525" s="186">
        <f>SUM(T526:T542)</f>
        <v>0</v>
      </c>
      <c r="AR525" s="187" t="s">
        <v>134</v>
      </c>
      <c r="AT525" s="188" t="s">
        <v>69</v>
      </c>
      <c r="AU525" s="188" t="s">
        <v>78</v>
      </c>
      <c r="AY525" s="187" t="s">
        <v>126</v>
      </c>
      <c r="BK525" s="189">
        <f>SUM(BK526:BK542)</f>
        <v>0</v>
      </c>
    </row>
    <row r="526" spans="2:65" s="1" customFormat="1" ht="22.5" customHeight="1">
      <c r="B526" s="41"/>
      <c r="C526" s="193" t="s">
        <v>759</v>
      </c>
      <c r="D526" s="193" t="s">
        <v>129</v>
      </c>
      <c r="E526" s="194" t="s">
        <v>8826</v>
      </c>
      <c r="F526" s="195" t="s">
        <v>8827</v>
      </c>
      <c r="G526" s="196" t="s">
        <v>693</v>
      </c>
      <c r="H526" s="197">
        <v>1003.8</v>
      </c>
      <c r="I526" s="198"/>
      <c r="J526" s="199">
        <f>ROUND(I526*H526,2)</f>
        <v>0</v>
      </c>
      <c r="K526" s="195" t="s">
        <v>21</v>
      </c>
      <c r="L526" s="61"/>
      <c r="M526" s="200" t="s">
        <v>21</v>
      </c>
      <c r="N526" s="201" t="s">
        <v>42</v>
      </c>
      <c r="O526" s="42"/>
      <c r="P526" s="202">
        <f>O526*H526</f>
        <v>0</v>
      </c>
      <c r="Q526" s="202">
        <v>0</v>
      </c>
      <c r="R526" s="202">
        <f>Q526*H526</f>
        <v>0</v>
      </c>
      <c r="S526" s="202">
        <v>0</v>
      </c>
      <c r="T526" s="203">
        <f>S526*H526</f>
        <v>0</v>
      </c>
      <c r="AR526" s="24" t="s">
        <v>161</v>
      </c>
      <c r="AT526" s="24" t="s">
        <v>129</v>
      </c>
      <c r="AU526" s="24" t="s">
        <v>134</v>
      </c>
      <c r="AY526" s="24" t="s">
        <v>126</v>
      </c>
      <c r="BE526" s="204">
        <f>IF(N526="základní",J526,0)</f>
        <v>0</v>
      </c>
      <c r="BF526" s="204">
        <f>IF(N526="snížená",J526,0)</f>
        <v>0</v>
      </c>
      <c r="BG526" s="204">
        <f>IF(N526="zákl. přenesená",J526,0)</f>
        <v>0</v>
      </c>
      <c r="BH526" s="204">
        <f>IF(N526="sníž. přenesená",J526,0)</f>
        <v>0</v>
      </c>
      <c r="BI526" s="204">
        <f>IF(N526="nulová",J526,0)</f>
        <v>0</v>
      </c>
      <c r="BJ526" s="24" t="s">
        <v>134</v>
      </c>
      <c r="BK526" s="204">
        <f>ROUND(I526*H526,2)</f>
        <v>0</v>
      </c>
      <c r="BL526" s="24" t="s">
        <v>161</v>
      </c>
      <c r="BM526" s="24" t="s">
        <v>1381</v>
      </c>
    </row>
    <row r="527" spans="2:65" s="1" customFormat="1" ht="13.5">
      <c r="B527" s="41"/>
      <c r="C527" s="63"/>
      <c r="D527" s="205" t="s">
        <v>135</v>
      </c>
      <c r="E527" s="63"/>
      <c r="F527" s="206" t="s">
        <v>8827</v>
      </c>
      <c r="G527" s="63"/>
      <c r="H527" s="63"/>
      <c r="I527" s="163"/>
      <c r="J527" s="63"/>
      <c r="K527" s="63"/>
      <c r="L527" s="61"/>
      <c r="M527" s="207"/>
      <c r="N527" s="42"/>
      <c r="O527" s="42"/>
      <c r="P527" s="42"/>
      <c r="Q527" s="42"/>
      <c r="R527" s="42"/>
      <c r="S527" s="42"/>
      <c r="T527" s="78"/>
      <c r="AT527" s="24" t="s">
        <v>135</v>
      </c>
      <c r="AU527" s="24" t="s">
        <v>134</v>
      </c>
    </row>
    <row r="528" spans="2:65" s="1" customFormat="1" ht="31.5" customHeight="1">
      <c r="B528" s="41"/>
      <c r="C528" s="251" t="s">
        <v>1383</v>
      </c>
      <c r="D528" s="251" t="s">
        <v>391</v>
      </c>
      <c r="E528" s="252" t="s">
        <v>8828</v>
      </c>
      <c r="F528" s="253" t="s">
        <v>8829</v>
      </c>
      <c r="G528" s="254" t="s">
        <v>693</v>
      </c>
      <c r="H528" s="255">
        <v>1003.8</v>
      </c>
      <c r="I528" s="256"/>
      <c r="J528" s="257">
        <f>ROUND(I528*H528,2)</f>
        <v>0</v>
      </c>
      <c r="K528" s="253" t="s">
        <v>21</v>
      </c>
      <c r="L528" s="258"/>
      <c r="M528" s="259" t="s">
        <v>21</v>
      </c>
      <c r="N528" s="260" t="s">
        <v>42</v>
      </c>
      <c r="O528" s="42"/>
      <c r="P528" s="202">
        <f>O528*H528</f>
        <v>0</v>
      </c>
      <c r="Q528" s="202">
        <v>0</v>
      </c>
      <c r="R528" s="202">
        <f>Q528*H528</f>
        <v>0</v>
      </c>
      <c r="S528" s="202">
        <v>0</v>
      </c>
      <c r="T528" s="203">
        <f>S528*H528</f>
        <v>0</v>
      </c>
      <c r="AR528" s="24" t="s">
        <v>361</v>
      </c>
      <c r="AT528" s="24" t="s">
        <v>391</v>
      </c>
      <c r="AU528" s="24" t="s">
        <v>134</v>
      </c>
      <c r="AY528" s="24" t="s">
        <v>126</v>
      </c>
      <c r="BE528" s="204">
        <f>IF(N528="základní",J528,0)</f>
        <v>0</v>
      </c>
      <c r="BF528" s="204">
        <f>IF(N528="snížená",J528,0)</f>
        <v>0</v>
      </c>
      <c r="BG528" s="204">
        <f>IF(N528="zákl. přenesená",J528,0)</f>
        <v>0</v>
      </c>
      <c r="BH528" s="204">
        <f>IF(N528="sníž. přenesená",J528,0)</f>
        <v>0</v>
      </c>
      <c r="BI528" s="204">
        <f>IF(N528="nulová",J528,0)</f>
        <v>0</v>
      </c>
      <c r="BJ528" s="24" t="s">
        <v>134</v>
      </c>
      <c r="BK528" s="204">
        <f>ROUND(I528*H528,2)</f>
        <v>0</v>
      </c>
      <c r="BL528" s="24" t="s">
        <v>161</v>
      </c>
      <c r="BM528" s="24" t="s">
        <v>1386</v>
      </c>
    </row>
    <row r="529" spans="2:65" s="1" customFormat="1" ht="27">
      <c r="B529" s="41"/>
      <c r="C529" s="63"/>
      <c r="D529" s="205" t="s">
        <v>135</v>
      </c>
      <c r="E529" s="63"/>
      <c r="F529" s="206" t="s">
        <v>8829</v>
      </c>
      <c r="G529" s="63"/>
      <c r="H529" s="63"/>
      <c r="I529" s="163"/>
      <c r="J529" s="63"/>
      <c r="K529" s="63"/>
      <c r="L529" s="61"/>
      <c r="M529" s="207"/>
      <c r="N529" s="42"/>
      <c r="O529" s="42"/>
      <c r="P529" s="42"/>
      <c r="Q529" s="42"/>
      <c r="R529" s="42"/>
      <c r="S529" s="42"/>
      <c r="T529" s="78"/>
      <c r="AT529" s="24" t="s">
        <v>135</v>
      </c>
      <c r="AU529" s="24" t="s">
        <v>134</v>
      </c>
    </row>
    <row r="530" spans="2:65" s="1" customFormat="1" ht="22.5" customHeight="1">
      <c r="B530" s="41"/>
      <c r="C530" s="193" t="s">
        <v>764</v>
      </c>
      <c r="D530" s="193" t="s">
        <v>129</v>
      </c>
      <c r="E530" s="194" t="s">
        <v>8830</v>
      </c>
      <c r="F530" s="195" t="s">
        <v>8831</v>
      </c>
      <c r="G530" s="196" t="s">
        <v>169</v>
      </c>
      <c r="H530" s="197">
        <v>166.3</v>
      </c>
      <c r="I530" s="198"/>
      <c r="J530" s="199">
        <f>ROUND(I530*H530,2)</f>
        <v>0</v>
      </c>
      <c r="K530" s="195" t="s">
        <v>21</v>
      </c>
      <c r="L530" s="61"/>
      <c r="M530" s="200" t="s">
        <v>21</v>
      </c>
      <c r="N530" s="201" t="s">
        <v>42</v>
      </c>
      <c r="O530" s="42"/>
      <c r="P530" s="202">
        <f>O530*H530</f>
        <v>0</v>
      </c>
      <c r="Q530" s="202">
        <v>0</v>
      </c>
      <c r="R530" s="202">
        <f>Q530*H530</f>
        <v>0</v>
      </c>
      <c r="S530" s="202">
        <v>0</v>
      </c>
      <c r="T530" s="203">
        <f>S530*H530</f>
        <v>0</v>
      </c>
      <c r="AR530" s="24" t="s">
        <v>161</v>
      </c>
      <c r="AT530" s="24" t="s">
        <v>129</v>
      </c>
      <c r="AU530" s="24" t="s">
        <v>134</v>
      </c>
      <c r="AY530" s="24" t="s">
        <v>126</v>
      </c>
      <c r="BE530" s="204">
        <f>IF(N530="základní",J530,0)</f>
        <v>0</v>
      </c>
      <c r="BF530" s="204">
        <f>IF(N530="snížená",J530,0)</f>
        <v>0</v>
      </c>
      <c r="BG530" s="204">
        <f>IF(N530="zákl. přenesená",J530,0)</f>
        <v>0</v>
      </c>
      <c r="BH530" s="204">
        <f>IF(N530="sníž. přenesená",J530,0)</f>
        <v>0</v>
      </c>
      <c r="BI530" s="204">
        <f>IF(N530="nulová",J530,0)</f>
        <v>0</v>
      </c>
      <c r="BJ530" s="24" t="s">
        <v>134</v>
      </c>
      <c r="BK530" s="204">
        <f>ROUND(I530*H530,2)</f>
        <v>0</v>
      </c>
      <c r="BL530" s="24" t="s">
        <v>161</v>
      </c>
      <c r="BM530" s="24" t="s">
        <v>1394</v>
      </c>
    </row>
    <row r="531" spans="2:65" s="1" customFormat="1" ht="13.5">
      <c r="B531" s="41"/>
      <c r="C531" s="63"/>
      <c r="D531" s="208" t="s">
        <v>135</v>
      </c>
      <c r="E531" s="63"/>
      <c r="F531" s="209" t="s">
        <v>8831</v>
      </c>
      <c r="G531" s="63"/>
      <c r="H531" s="63"/>
      <c r="I531" s="163"/>
      <c r="J531" s="63"/>
      <c r="K531" s="63"/>
      <c r="L531" s="61"/>
      <c r="M531" s="207"/>
      <c r="N531" s="42"/>
      <c r="O531" s="42"/>
      <c r="P531" s="42"/>
      <c r="Q531" s="42"/>
      <c r="R531" s="42"/>
      <c r="S531" s="42"/>
      <c r="T531" s="78"/>
      <c r="AT531" s="24" t="s">
        <v>135</v>
      </c>
      <c r="AU531" s="24" t="s">
        <v>134</v>
      </c>
    </row>
    <row r="532" spans="2:65" s="11" customFormat="1" ht="13.5">
      <c r="B532" s="210"/>
      <c r="C532" s="211"/>
      <c r="D532" s="208" t="s">
        <v>171</v>
      </c>
      <c r="E532" s="212" t="s">
        <v>21</v>
      </c>
      <c r="F532" s="213" t="s">
        <v>8832</v>
      </c>
      <c r="G532" s="211"/>
      <c r="H532" s="214">
        <v>45.8</v>
      </c>
      <c r="I532" s="215"/>
      <c r="J532" s="211"/>
      <c r="K532" s="211"/>
      <c r="L532" s="216"/>
      <c r="M532" s="217"/>
      <c r="N532" s="218"/>
      <c r="O532" s="218"/>
      <c r="P532" s="218"/>
      <c r="Q532" s="218"/>
      <c r="R532" s="218"/>
      <c r="S532" s="218"/>
      <c r="T532" s="219"/>
      <c r="AT532" s="220" t="s">
        <v>171</v>
      </c>
      <c r="AU532" s="220" t="s">
        <v>134</v>
      </c>
      <c r="AV532" s="11" t="s">
        <v>134</v>
      </c>
      <c r="AW532" s="11" t="s">
        <v>33</v>
      </c>
      <c r="AX532" s="11" t="s">
        <v>70</v>
      </c>
      <c r="AY532" s="220" t="s">
        <v>126</v>
      </c>
    </row>
    <row r="533" spans="2:65" s="11" customFormat="1" ht="13.5">
      <c r="B533" s="210"/>
      <c r="C533" s="211"/>
      <c r="D533" s="208" t="s">
        <v>171</v>
      </c>
      <c r="E533" s="212" t="s">
        <v>21</v>
      </c>
      <c r="F533" s="213" t="s">
        <v>8833</v>
      </c>
      <c r="G533" s="211"/>
      <c r="H533" s="214">
        <v>58.5</v>
      </c>
      <c r="I533" s="215"/>
      <c r="J533" s="211"/>
      <c r="K533" s="211"/>
      <c r="L533" s="216"/>
      <c r="M533" s="217"/>
      <c r="N533" s="218"/>
      <c r="O533" s="218"/>
      <c r="P533" s="218"/>
      <c r="Q533" s="218"/>
      <c r="R533" s="218"/>
      <c r="S533" s="218"/>
      <c r="T533" s="219"/>
      <c r="AT533" s="220" t="s">
        <v>171</v>
      </c>
      <c r="AU533" s="220" t="s">
        <v>134</v>
      </c>
      <c r="AV533" s="11" t="s">
        <v>134</v>
      </c>
      <c r="AW533" s="11" t="s">
        <v>33</v>
      </c>
      <c r="AX533" s="11" t="s">
        <v>70</v>
      </c>
      <c r="AY533" s="220" t="s">
        <v>126</v>
      </c>
    </row>
    <row r="534" spans="2:65" s="11" customFormat="1" ht="13.5">
      <c r="B534" s="210"/>
      <c r="C534" s="211"/>
      <c r="D534" s="208" t="s">
        <v>171</v>
      </c>
      <c r="E534" s="212" t="s">
        <v>21</v>
      </c>
      <c r="F534" s="213" t="s">
        <v>8834</v>
      </c>
      <c r="G534" s="211"/>
      <c r="H534" s="214">
        <v>62</v>
      </c>
      <c r="I534" s="215"/>
      <c r="J534" s="211"/>
      <c r="K534" s="211"/>
      <c r="L534" s="216"/>
      <c r="M534" s="217"/>
      <c r="N534" s="218"/>
      <c r="O534" s="218"/>
      <c r="P534" s="218"/>
      <c r="Q534" s="218"/>
      <c r="R534" s="218"/>
      <c r="S534" s="218"/>
      <c r="T534" s="219"/>
      <c r="AT534" s="220" t="s">
        <v>171</v>
      </c>
      <c r="AU534" s="220" t="s">
        <v>134</v>
      </c>
      <c r="AV534" s="11" t="s">
        <v>134</v>
      </c>
      <c r="AW534" s="11" t="s">
        <v>33</v>
      </c>
      <c r="AX534" s="11" t="s">
        <v>70</v>
      </c>
      <c r="AY534" s="220" t="s">
        <v>126</v>
      </c>
    </row>
    <row r="535" spans="2:65" s="12" customFormat="1" ht="13.5">
      <c r="B535" s="221"/>
      <c r="C535" s="222"/>
      <c r="D535" s="205" t="s">
        <v>171</v>
      </c>
      <c r="E535" s="248" t="s">
        <v>21</v>
      </c>
      <c r="F535" s="249" t="s">
        <v>174</v>
      </c>
      <c r="G535" s="222"/>
      <c r="H535" s="250">
        <v>166.3</v>
      </c>
      <c r="I535" s="226"/>
      <c r="J535" s="222"/>
      <c r="K535" s="222"/>
      <c r="L535" s="227"/>
      <c r="M535" s="228"/>
      <c r="N535" s="229"/>
      <c r="O535" s="229"/>
      <c r="P535" s="229"/>
      <c r="Q535" s="229"/>
      <c r="R535" s="229"/>
      <c r="S535" s="229"/>
      <c r="T535" s="230"/>
      <c r="AT535" s="231" t="s">
        <v>171</v>
      </c>
      <c r="AU535" s="231" t="s">
        <v>134</v>
      </c>
      <c r="AV535" s="12" t="s">
        <v>133</v>
      </c>
      <c r="AW535" s="12" t="s">
        <v>33</v>
      </c>
      <c r="AX535" s="12" t="s">
        <v>78</v>
      </c>
      <c r="AY535" s="231" t="s">
        <v>126</v>
      </c>
    </row>
    <row r="536" spans="2:65" s="1" customFormat="1" ht="22.5" customHeight="1">
      <c r="B536" s="41"/>
      <c r="C536" s="193" t="s">
        <v>1397</v>
      </c>
      <c r="D536" s="193" t="s">
        <v>129</v>
      </c>
      <c r="E536" s="194" t="s">
        <v>8835</v>
      </c>
      <c r="F536" s="195" t="s">
        <v>8836</v>
      </c>
      <c r="G536" s="196" t="s">
        <v>489</v>
      </c>
      <c r="H536" s="197">
        <v>1</v>
      </c>
      <c r="I536" s="198"/>
      <c r="J536" s="199">
        <f>ROUND(I536*H536,2)</f>
        <v>0</v>
      </c>
      <c r="K536" s="195" t="s">
        <v>21</v>
      </c>
      <c r="L536" s="61"/>
      <c r="M536" s="200" t="s">
        <v>21</v>
      </c>
      <c r="N536" s="201" t="s">
        <v>42</v>
      </c>
      <c r="O536" s="42"/>
      <c r="P536" s="202">
        <f>O536*H536</f>
        <v>0</v>
      </c>
      <c r="Q536" s="202">
        <v>0</v>
      </c>
      <c r="R536" s="202">
        <f>Q536*H536</f>
        <v>0</v>
      </c>
      <c r="S536" s="202">
        <v>0</v>
      </c>
      <c r="T536" s="203">
        <f>S536*H536</f>
        <v>0</v>
      </c>
      <c r="AR536" s="24" t="s">
        <v>161</v>
      </c>
      <c r="AT536" s="24" t="s">
        <v>129</v>
      </c>
      <c r="AU536" s="24" t="s">
        <v>134</v>
      </c>
      <c r="AY536" s="24" t="s">
        <v>126</v>
      </c>
      <c r="BE536" s="204">
        <f>IF(N536="základní",J536,0)</f>
        <v>0</v>
      </c>
      <c r="BF536" s="204">
        <f>IF(N536="snížená",J536,0)</f>
        <v>0</v>
      </c>
      <c r="BG536" s="204">
        <f>IF(N536="zákl. přenesená",J536,0)</f>
        <v>0</v>
      </c>
      <c r="BH536" s="204">
        <f>IF(N536="sníž. přenesená",J536,0)</f>
        <v>0</v>
      </c>
      <c r="BI536" s="204">
        <f>IF(N536="nulová",J536,0)</f>
        <v>0</v>
      </c>
      <c r="BJ536" s="24" t="s">
        <v>134</v>
      </c>
      <c r="BK536" s="204">
        <f>ROUND(I536*H536,2)</f>
        <v>0</v>
      </c>
      <c r="BL536" s="24" t="s">
        <v>161</v>
      </c>
      <c r="BM536" s="24" t="s">
        <v>1400</v>
      </c>
    </row>
    <row r="537" spans="2:65" s="1" customFormat="1" ht="13.5">
      <c r="B537" s="41"/>
      <c r="C537" s="63"/>
      <c r="D537" s="208" t="s">
        <v>135</v>
      </c>
      <c r="E537" s="63"/>
      <c r="F537" s="209" t="s">
        <v>8836</v>
      </c>
      <c r="G537" s="63"/>
      <c r="H537" s="63"/>
      <c r="I537" s="163"/>
      <c r="J537" s="63"/>
      <c r="K537" s="63"/>
      <c r="L537" s="61"/>
      <c r="M537" s="207"/>
      <c r="N537" s="42"/>
      <c r="O537" s="42"/>
      <c r="P537" s="42"/>
      <c r="Q537" s="42"/>
      <c r="R537" s="42"/>
      <c r="S537" s="42"/>
      <c r="T537" s="78"/>
      <c r="AT537" s="24" t="s">
        <v>135</v>
      </c>
      <c r="AU537" s="24" t="s">
        <v>134</v>
      </c>
    </row>
    <row r="538" spans="2:65" s="11" customFormat="1" ht="13.5">
      <c r="B538" s="210"/>
      <c r="C538" s="211"/>
      <c r="D538" s="208" t="s">
        <v>171</v>
      </c>
      <c r="E538" s="212" t="s">
        <v>21</v>
      </c>
      <c r="F538" s="213" t="s">
        <v>8837</v>
      </c>
      <c r="G538" s="211"/>
      <c r="H538" s="214">
        <v>1</v>
      </c>
      <c r="I538" s="215"/>
      <c r="J538" s="211"/>
      <c r="K538" s="211"/>
      <c r="L538" s="216"/>
      <c r="M538" s="217"/>
      <c r="N538" s="218"/>
      <c r="O538" s="218"/>
      <c r="P538" s="218"/>
      <c r="Q538" s="218"/>
      <c r="R538" s="218"/>
      <c r="S538" s="218"/>
      <c r="T538" s="219"/>
      <c r="AT538" s="220" t="s">
        <v>171</v>
      </c>
      <c r="AU538" s="220" t="s">
        <v>134</v>
      </c>
      <c r="AV538" s="11" t="s">
        <v>134</v>
      </c>
      <c r="AW538" s="11" t="s">
        <v>33</v>
      </c>
      <c r="AX538" s="11" t="s">
        <v>70</v>
      </c>
      <c r="AY538" s="220" t="s">
        <v>126</v>
      </c>
    </row>
    <row r="539" spans="2:65" s="12" customFormat="1" ht="13.5">
      <c r="B539" s="221"/>
      <c r="C539" s="222"/>
      <c r="D539" s="205" t="s">
        <v>171</v>
      </c>
      <c r="E539" s="248" t="s">
        <v>21</v>
      </c>
      <c r="F539" s="249" t="s">
        <v>174</v>
      </c>
      <c r="G539" s="222"/>
      <c r="H539" s="250">
        <v>1</v>
      </c>
      <c r="I539" s="226"/>
      <c r="J539" s="222"/>
      <c r="K539" s="222"/>
      <c r="L539" s="227"/>
      <c r="M539" s="228"/>
      <c r="N539" s="229"/>
      <c r="O539" s="229"/>
      <c r="P539" s="229"/>
      <c r="Q539" s="229"/>
      <c r="R539" s="229"/>
      <c r="S539" s="229"/>
      <c r="T539" s="230"/>
      <c r="AT539" s="231" t="s">
        <v>171</v>
      </c>
      <c r="AU539" s="231" t="s">
        <v>134</v>
      </c>
      <c r="AV539" s="12" t="s">
        <v>133</v>
      </c>
      <c r="AW539" s="12" t="s">
        <v>33</v>
      </c>
      <c r="AX539" s="12" t="s">
        <v>78</v>
      </c>
      <c r="AY539" s="231" t="s">
        <v>126</v>
      </c>
    </row>
    <row r="540" spans="2:65" s="1" customFormat="1" ht="22.5" customHeight="1">
      <c r="B540" s="41"/>
      <c r="C540" s="193" t="s">
        <v>770</v>
      </c>
      <c r="D540" s="193" t="s">
        <v>129</v>
      </c>
      <c r="E540" s="194" t="s">
        <v>8838</v>
      </c>
      <c r="F540" s="195" t="s">
        <v>8839</v>
      </c>
      <c r="G540" s="196" t="s">
        <v>1984</v>
      </c>
      <c r="H540" s="261"/>
      <c r="I540" s="198"/>
      <c r="J540" s="199">
        <f>ROUND(I540*H540,2)</f>
        <v>0</v>
      </c>
      <c r="K540" s="195" t="s">
        <v>160</v>
      </c>
      <c r="L540" s="61"/>
      <c r="M540" s="200" t="s">
        <v>21</v>
      </c>
      <c r="N540" s="201" t="s">
        <v>42</v>
      </c>
      <c r="O540" s="42"/>
      <c r="P540" s="202">
        <f>O540*H540</f>
        <v>0</v>
      </c>
      <c r="Q540" s="202">
        <v>0</v>
      </c>
      <c r="R540" s="202">
        <f>Q540*H540</f>
        <v>0</v>
      </c>
      <c r="S540" s="202">
        <v>0</v>
      </c>
      <c r="T540" s="203">
        <f>S540*H540</f>
        <v>0</v>
      </c>
      <c r="AR540" s="24" t="s">
        <v>161</v>
      </c>
      <c r="AT540" s="24" t="s">
        <v>129</v>
      </c>
      <c r="AU540" s="24" t="s">
        <v>134</v>
      </c>
      <c r="AY540" s="24" t="s">
        <v>126</v>
      </c>
      <c r="BE540" s="204">
        <f>IF(N540="základní",J540,0)</f>
        <v>0</v>
      </c>
      <c r="BF540" s="204">
        <f>IF(N540="snížená",J540,0)</f>
        <v>0</v>
      </c>
      <c r="BG540" s="204">
        <f>IF(N540="zákl. přenesená",J540,0)</f>
        <v>0</v>
      </c>
      <c r="BH540" s="204">
        <f>IF(N540="sníž. přenesená",J540,0)</f>
        <v>0</v>
      </c>
      <c r="BI540" s="204">
        <f>IF(N540="nulová",J540,0)</f>
        <v>0</v>
      </c>
      <c r="BJ540" s="24" t="s">
        <v>134</v>
      </c>
      <c r="BK540" s="204">
        <f>ROUND(I540*H540,2)</f>
        <v>0</v>
      </c>
      <c r="BL540" s="24" t="s">
        <v>161</v>
      </c>
      <c r="BM540" s="24" t="s">
        <v>1405</v>
      </c>
    </row>
    <row r="541" spans="2:65" s="1" customFormat="1" ht="27">
      <c r="B541" s="41"/>
      <c r="C541" s="63"/>
      <c r="D541" s="208" t="s">
        <v>135</v>
      </c>
      <c r="E541" s="63"/>
      <c r="F541" s="209" t="s">
        <v>8840</v>
      </c>
      <c r="G541" s="63"/>
      <c r="H541" s="63"/>
      <c r="I541" s="163"/>
      <c r="J541" s="63"/>
      <c r="K541" s="63"/>
      <c r="L541" s="61"/>
      <c r="M541" s="207"/>
      <c r="N541" s="42"/>
      <c r="O541" s="42"/>
      <c r="P541" s="42"/>
      <c r="Q541" s="42"/>
      <c r="R541" s="42"/>
      <c r="S541" s="42"/>
      <c r="T541" s="78"/>
      <c r="AT541" s="24" t="s">
        <v>135</v>
      </c>
      <c r="AU541" s="24" t="s">
        <v>134</v>
      </c>
    </row>
    <row r="542" spans="2:65" s="1" customFormat="1" ht="121.5">
      <c r="B542" s="41"/>
      <c r="C542" s="63"/>
      <c r="D542" s="208" t="s">
        <v>299</v>
      </c>
      <c r="E542" s="63"/>
      <c r="F542" s="236" t="s">
        <v>4194</v>
      </c>
      <c r="G542" s="63"/>
      <c r="H542" s="63"/>
      <c r="I542" s="163"/>
      <c r="J542" s="63"/>
      <c r="K542" s="63"/>
      <c r="L542" s="61"/>
      <c r="M542" s="207"/>
      <c r="N542" s="42"/>
      <c r="O542" s="42"/>
      <c r="P542" s="42"/>
      <c r="Q542" s="42"/>
      <c r="R542" s="42"/>
      <c r="S542" s="42"/>
      <c r="T542" s="78"/>
      <c r="AT542" s="24" t="s">
        <v>299</v>
      </c>
      <c r="AU542" s="24" t="s">
        <v>134</v>
      </c>
    </row>
    <row r="543" spans="2:65" s="10" customFormat="1" ht="29.85" customHeight="1">
      <c r="B543" s="176"/>
      <c r="C543" s="177"/>
      <c r="D543" s="190" t="s">
        <v>69</v>
      </c>
      <c r="E543" s="191" t="s">
        <v>4550</v>
      </c>
      <c r="F543" s="191" t="s">
        <v>4551</v>
      </c>
      <c r="G543" s="177"/>
      <c r="H543" s="177"/>
      <c r="I543" s="180"/>
      <c r="J543" s="192">
        <f>BK543</f>
        <v>0</v>
      </c>
      <c r="K543" s="177"/>
      <c r="L543" s="182"/>
      <c r="M543" s="183"/>
      <c r="N543" s="184"/>
      <c r="O543" s="184"/>
      <c r="P543" s="185">
        <f>SUM(P544:P545)</f>
        <v>0</v>
      </c>
      <c r="Q543" s="184"/>
      <c r="R543" s="185">
        <f>SUM(R544:R545)</f>
        <v>0</v>
      </c>
      <c r="S543" s="184"/>
      <c r="T543" s="186">
        <f>SUM(T544:T545)</f>
        <v>0</v>
      </c>
      <c r="AR543" s="187" t="s">
        <v>134</v>
      </c>
      <c r="AT543" s="188" t="s">
        <v>69</v>
      </c>
      <c r="AU543" s="188" t="s">
        <v>78</v>
      </c>
      <c r="AY543" s="187" t="s">
        <v>126</v>
      </c>
      <c r="BK543" s="189">
        <f>SUM(BK544:BK545)</f>
        <v>0</v>
      </c>
    </row>
    <row r="544" spans="2:65" s="1" customFormat="1" ht="31.5" customHeight="1">
      <c r="B544" s="41"/>
      <c r="C544" s="193" t="s">
        <v>1408</v>
      </c>
      <c r="D544" s="193" t="s">
        <v>129</v>
      </c>
      <c r="E544" s="194" t="s">
        <v>8841</v>
      </c>
      <c r="F544" s="195" t="s">
        <v>8842</v>
      </c>
      <c r="G544" s="196" t="s">
        <v>169</v>
      </c>
      <c r="H544" s="197">
        <v>10</v>
      </c>
      <c r="I544" s="198"/>
      <c r="J544" s="199">
        <f>ROUND(I544*H544,2)</f>
        <v>0</v>
      </c>
      <c r="K544" s="195" t="s">
        <v>21</v>
      </c>
      <c r="L544" s="61"/>
      <c r="M544" s="200" t="s">
        <v>21</v>
      </c>
      <c r="N544" s="201" t="s">
        <v>42</v>
      </c>
      <c r="O544" s="42"/>
      <c r="P544" s="202">
        <f>O544*H544</f>
        <v>0</v>
      </c>
      <c r="Q544" s="202">
        <v>0</v>
      </c>
      <c r="R544" s="202">
        <f>Q544*H544</f>
        <v>0</v>
      </c>
      <c r="S544" s="202">
        <v>0</v>
      </c>
      <c r="T544" s="203">
        <f>S544*H544</f>
        <v>0</v>
      </c>
      <c r="AR544" s="24" t="s">
        <v>161</v>
      </c>
      <c r="AT544" s="24" t="s">
        <v>129</v>
      </c>
      <c r="AU544" s="24" t="s">
        <v>134</v>
      </c>
      <c r="AY544" s="24" t="s">
        <v>126</v>
      </c>
      <c r="BE544" s="204">
        <f>IF(N544="základní",J544,0)</f>
        <v>0</v>
      </c>
      <c r="BF544" s="204">
        <f>IF(N544="snížená",J544,0)</f>
        <v>0</v>
      </c>
      <c r="BG544" s="204">
        <f>IF(N544="zákl. přenesená",J544,0)</f>
        <v>0</v>
      </c>
      <c r="BH544" s="204">
        <f>IF(N544="sníž. přenesená",J544,0)</f>
        <v>0</v>
      </c>
      <c r="BI544" s="204">
        <f>IF(N544="nulová",J544,0)</f>
        <v>0</v>
      </c>
      <c r="BJ544" s="24" t="s">
        <v>134</v>
      </c>
      <c r="BK544" s="204">
        <f>ROUND(I544*H544,2)</f>
        <v>0</v>
      </c>
      <c r="BL544" s="24" t="s">
        <v>161</v>
      </c>
      <c r="BM544" s="24" t="s">
        <v>1411</v>
      </c>
    </row>
    <row r="545" spans="2:47" s="1" customFormat="1" ht="27">
      <c r="B545" s="41"/>
      <c r="C545" s="63"/>
      <c r="D545" s="208" t="s">
        <v>135</v>
      </c>
      <c r="E545" s="63"/>
      <c r="F545" s="209" t="s">
        <v>8842</v>
      </c>
      <c r="G545" s="63"/>
      <c r="H545" s="63"/>
      <c r="I545" s="163"/>
      <c r="J545" s="63"/>
      <c r="K545" s="63"/>
      <c r="L545" s="61"/>
      <c r="M545" s="232"/>
      <c r="N545" s="233"/>
      <c r="O545" s="233"/>
      <c r="P545" s="233"/>
      <c r="Q545" s="233"/>
      <c r="R545" s="233"/>
      <c r="S545" s="233"/>
      <c r="T545" s="234"/>
      <c r="AT545" s="24" t="s">
        <v>135</v>
      </c>
      <c r="AU545" s="24" t="s">
        <v>134</v>
      </c>
    </row>
    <row r="546" spans="2:47" s="1" customFormat="1" ht="6.95" customHeight="1">
      <c r="B546" s="56"/>
      <c r="C546" s="57"/>
      <c r="D546" s="57"/>
      <c r="E546" s="57"/>
      <c r="F546" s="57"/>
      <c r="G546" s="57"/>
      <c r="H546" s="57"/>
      <c r="I546" s="139"/>
      <c r="J546" s="57"/>
      <c r="K546" s="57"/>
      <c r="L546" s="61"/>
    </row>
  </sheetData>
  <sheetProtection password="CC35" sheet="1" objects="1" scenarios="1" formatCells="0" formatColumns="0" formatRows="0" sort="0" autoFilter="0"/>
  <autoFilter ref="C93:K545"/>
  <mergeCells count="9">
    <mergeCell ref="E84:H84"/>
    <mergeCell ref="E86:H86"/>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9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6.xml><?xml version="1.0" encoding="utf-8"?>
<worksheet xmlns="http://schemas.openxmlformats.org/spreadsheetml/2006/main" xmlns:r="http://schemas.openxmlformats.org/officeDocument/2006/relationships">
  <sheetPr>
    <pageSetUpPr fitToPage="1"/>
  </sheetPr>
  <dimension ref="A1:BR362"/>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1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1"/>
      <c r="B1" s="112"/>
      <c r="C1" s="112"/>
      <c r="D1" s="113" t="s">
        <v>1</v>
      </c>
      <c r="E1" s="112"/>
      <c r="F1" s="114" t="s">
        <v>92</v>
      </c>
      <c r="G1" s="398" t="s">
        <v>93</v>
      </c>
      <c r="H1" s="398"/>
      <c r="I1" s="115"/>
      <c r="J1" s="114" t="s">
        <v>94</v>
      </c>
      <c r="K1" s="113" t="s">
        <v>95</v>
      </c>
      <c r="L1" s="114" t="s">
        <v>96</v>
      </c>
      <c r="M1" s="114"/>
      <c r="N1" s="114"/>
      <c r="O1" s="114"/>
      <c r="P1" s="114"/>
      <c r="Q1" s="114"/>
      <c r="R1" s="114"/>
      <c r="S1" s="114"/>
      <c r="T1" s="114"/>
      <c r="U1" s="20"/>
      <c r="V1" s="20"/>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row>
    <row r="2" spans="1:70" ht="36.950000000000003" customHeight="1">
      <c r="L2" s="390"/>
      <c r="M2" s="390"/>
      <c r="N2" s="390"/>
      <c r="O2" s="390"/>
      <c r="P2" s="390"/>
      <c r="Q2" s="390"/>
      <c r="R2" s="390"/>
      <c r="S2" s="390"/>
      <c r="T2" s="390"/>
      <c r="U2" s="390"/>
      <c r="V2" s="390"/>
      <c r="AT2" s="24" t="s">
        <v>91</v>
      </c>
    </row>
    <row r="3" spans="1:70" ht="6.95" customHeight="1">
      <c r="B3" s="25"/>
      <c r="C3" s="26"/>
      <c r="D3" s="26"/>
      <c r="E3" s="26"/>
      <c r="F3" s="26"/>
      <c r="G3" s="26"/>
      <c r="H3" s="26"/>
      <c r="I3" s="116"/>
      <c r="J3" s="26"/>
      <c r="K3" s="27"/>
      <c r="AT3" s="24" t="s">
        <v>78</v>
      </c>
    </row>
    <row r="4" spans="1:70" ht="36.950000000000003" customHeight="1">
      <c r="B4" s="28"/>
      <c r="C4" s="29"/>
      <c r="D4" s="30" t="s">
        <v>97</v>
      </c>
      <c r="E4" s="29"/>
      <c r="F4" s="29"/>
      <c r="G4" s="29"/>
      <c r="H4" s="29"/>
      <c r="I4" s="117"/>
      <c r="J4" s="29"/>
      <c r="K4" s="31"/>
      <c r="M4" s="32" t="s">
        <v>12</v>
      </c>
      <c r="AT4" s="24" t="s">
        <v>6</v>
      </c>
    </row>
    <row r="5" spans="1:70" ht="6.95" customHeight="1">
      <c r="B5" s="28"/>
      <c r="C5" s="29"/>
      <c r="D5" s="29"/>
      <c r="E5" s="29"/>
      <c r="F5" s="29"/>
      <c r="G5" s="29"/>
      <c r="H5" s="29"/>
      <c r="I5" s="117"/>
      <c r="J5" s="29"/>
      <c r="K5" s="31"/>
    </row>
    <row r="6" spans="1:70">
      <c r="B6" s="28"/>
      <c r="C6" s="29"/>
      <c r="D6" s="37" t="s">
        <v>18</v>
      </c>
      <c r="E6" s="29"/>
      <c r="F6" s="29"/>
      <c r="G6" s="29"/>
      <c r="H6" s="29"/>
      <c r="I6" s="117"/>
      <c r="J6" s="29"/>
      <c r="K6" s="31"/>
    </row>
    <row r="7" spans="1:70" ht="22.5" customHeight="1">
      <c r="B7" s="28"/>
      <c r="C7" s="29"/>
      <c r="D7" s="29"/>
      <c r="E7" s="391" t="str">
        <f>'Rekapitulace stavby'!K6</f>
        <v>Rekonstrukce a přístavba domova důchodců</v>
      </c>
      <c r="F7" s="392"/>
      <c r="G7" s="392"/>
      <c r="H7" s="392"/>
      <c r="I7" s="117"/>
      <c r="J7" s="29"/>
      <c r="K7" s="31"/>
    </row>
    <row r="8" spans="1:70" s="1" customFormat="1">
      <c r="B8" s="41"/>
      <c r="C8" s="42"/>
      <c r="D8" s="37" t="s">
        <v>98</v>
      </c>
      <c r="E8" s="42"/>
      <c r="F8" s="42"/>
      <c r="G8" s="42"/>
      <c r="H8" s="42"/>
      <c r="I8" s="118"/>
      <c r="J8" s="42"/>
      <c r="K8" s="45"/>
    </row>
    <row r="9" spans="1:70" s="1" customFormat="1" ht="36.950000000000003" customHeight="1">
      <c r="B9" s="41"/>
      <c r="C9" s="42"/>
      <c r="D9" s="42"/>
      <c r="E9" s="393" t="s">
        <v>8843</v>
      </c>
      <c r="F9" s="394"/>
      <c r="G9" s="394"/>
      <c r="H9" s="394"/>
      <c r="I9" s="118"/>
      <c r="J9" s="42"/>
      <c r="K9" s="45"/>
    </row>
    <row r="10" spans="1:70" s="1" customFormat="1" ht="13.5">
      <c r="B10" s="41"/>
      <c r="C10" s="42"/>
      <c r="D10" s="42"/>
      <c r="E10" s="42"/>
      <c r="F10" s="42"/>
      <c r="G10" s="42"/>
      <c r="H10" s="42"/>
      <c r="I10" s="118"/>
      <c r="J10" s="42"/>
      <c r="K10" s="45"/>
    </row>
    <row r="11" spans="1:70" s="1" customFormat="1" ht="14.45" customHeight="1">
      <c r="B11" s="41"/>
      <c r="C11" s="42"/>
      <c r="D11" s="37" t="s">
        <v>20</v>
      </c>
      <c r="E11" s="42"/>
      <c r="F11" s="35" t="s">
        <v>21</v>
      </c>
      <c r="G11" s="42"/>
      <c r="H11" s="42"/>
      <c r="I11" s="119" t="s">
        <v>22</v>
      </c>
      <c r="J11" s="35" t="s">
        <v>21</v>
      </c>
      <c r="K11" s="45"/>
    </row>
    <row r="12" spans="1:70" s="1" customFormat="1" ht="14.45" customHeight="1">
      <c r="B12" s="41"/>
      <c r="C12" s="42"/>
      <c r="D12" s="37" t="s">
        <v>23</v>
      </c>
      <c r="E12" s="42"/>
      <c r="F12" s="35" t="s">
        <v>24</v>
      </c>
      <c r="G12" s="42"/>
      <c r="H12" s="42"/>
      <c r="I12" s="119" t="s">
        <v>25</v>
      </c>
      <c r="J12" s="120" t="str">
        <f>'Rekapitulace stavby'!AN8</f>
        <v>24. 4. 2017</v>
      </c>
      <c r="K12" s="45"/>
    </row>
    <row r="13" spans="1:70" s="1" customFormat="1" ht="10.9" customHeight="1">
      <c r="B13" s="41"/>
      <c r="C13" s="42"/>
      <c r="D13" s="42"/>
      <c r="E13" s="42"/>
      <c r="F13" s="42"/>
      <c r="G13" s="42"/>
      <c r="H13" s="42"/>
      <c r="I13" s="118"/>
      <c r="J13" s="42"/>
      <c r="K13" s="45"/>
    </row>
    <row r="14" spans="1:70" s="1" customFormat="1" ht="14.45" customHeight="1">
      <c r="B14" s="41"/>
      <c r="C14" s="42"/>
      <c r="D14" s="37" t="s">
        <v>27</v>
      </c>
      <c r="E14" s="42"/>
      <c r="F14" s="42"/>
      <c r="G14" s="42"/>
      <c r="H14" s="42"/>
      <c r="I14" s="119" t="s">
        <v>28</v>
      </c>
      <c r="J14" s="35" t="str">
        <f>IF('Rekapitulace stavby'!AN10="","",'Rekapitulace stavby'!AN10)</f>
        <v/>
      </c>
      <c r="K14" s="45"/>
    </row>
    <row r="15" spans="1:70" s="1" customFormat="1" ht="18" customHeight="1">
      <c r="B15" s="41"/>
      <c r="C15" s="42"/>
      <c r="D15" s="42"/>
      <c r="E15" s="35" t="str">
        <f>IF('Rekapitulace stavby'!E11="","",'Rekapitulace stavby'!E11)</f>
        <v xml:space="preserve"> </v>
      </c>
      <c r="F15" s="42"/>
      <c r="G15" s="42"/>
      <c r="H15" s="42"/>
      <c r="I15" s="119" t="s">
        <v>29</v>
      </c>
      <c r="J15" s="35" t="str">
        <f>IF('Rekapitulace stavby'!AN11="","",'Rekapitulace stavby'!AN11)</f>
        <v/>
      </c>
      <c r="K15" s="45"/>
    </row>
    <row r="16" spans="1:70" s="1" customFormat="1" ht="6.95" customHeight="1">
      <c r="B16" s="41"/>
      <c r="C16" s="42"/>
      <c r="D16" s="42"/>
      <c r="E16" s="42"/>
      <c r="F16" s="42"/>
      <c r="G16" s="42"/>
      <c r="H16" s="42"/>
      <c r="I16" s="118"/>
      <c r="J16" s="42"/>
      <c r="K16" s="45"/>
    </row>
    <row r="17" spans="2:11" s="1" customFormat="1" ht="14.45" customHeight="1">
      <c r="B17" s="41"/>
      <c r="C17" s="42"/>
      <c r="D17" s="37" t="s">
        <v>30</v>
      </c>
      <c r="E17" s="42"/>
      <c r="F17" s="42"/>
      <c r="G17" s="42"/>
      <c r="H17" s="42"/>
      <c r="I17" s="119" t="s">
        <v>28</v>
      </c>
      <c r="J17" s="35" t="str">
        <f>IF('Rekapitulace stavby'!AN13="Vyplň údaj","",IF('Rekapitulace stavby'!AN13="","",'Rekapitulace stavby'!AN13))</f>
        <v/>
      </c>
      <c r="K17" s="45"/>
    </row>
    <row r="18" spans="2:11" s="1" customFormat="1" ht="18" customHeight="1">
      <c r="B18" s="41"/>
      <c r="C18" s="42"/>
      <c r="D18" s="42"/>
      <c r="E18" s="35" t="str">
        <f>IF('Rekapitulace stavby'!E14="Vyplň údaj","",IF('Rekapitulace stavby'!E14="","",'Rekapitulace stavby'!E14))</f>
        <v/>
      </c>
      <c r="F18" s="42"/>
      <c r="G18" s="42"/>
      <c r="H18" s="42"/>
      <c r="I18" s="119" t="s">
        <v>29</v>
      </c>
      <c r="J18" s="35" t="str">
        <f>IF('Rekapitulace stavby'!AN14="Vyplň údaj","",IF('Rekapitulace stavby'!AN14="","",'Rekapitulace stavby'!AN14))</f>
        <v/>
      </c>
      <c r="K18" s="45"/>
    </row>
    <row r="19" spans="2:11" s="1" customFormat="1" ht="6.95" customHeight="1">
      <c r="B19" s="41"/>
      <c r="C19" s="42"/>
      <c r="D19" s="42"/>
      <c r="E19" s="42"/>
      <c r="F19" s="42"/>
      <c r="G19" s="42"/>
      <c r="H19" s="42"/>
      <c r="I19" s="118"/>
      <c r="J19" s="42"/>
      <c r="K19" s="45"/>
    </row>
    <row r="20" spans="2:11" s="1" customFormat="1" ht="14.45" customHeight="1">
      <c r="B20" s="41"/>
      <c r="C20" s="42"/>
      <c r="D20" s="37" t="s">
        <v>32</v>
      </c>
      <c r="E20" s="42"/>
      <c r="F20" s="42"/>
      <c r="G20" s="42"/>
      <c r="H20" s="42"/>
      <c r="I20" s="119" t="s">
        <v>28</v>
      </c>
      <c r="J20" s="35" t="str">
        <f>IF('Rekapitulace stavby'!AN16="","",'Rekapitulace stavby'!AN16)</f>
        <v/>
      </c>
      <c r="K20" s="45"/>
    </row>
    <row r="21" spans="2:11" s="1" customFormat="1" ht="18" customHeight="1">
      <c r="B21" s="41"/>
      <c r="C21" s="42"/>
      <c r="D21" s="42"/>
      <c r="E21" s="35" t="str">
        <f>IF('Rekapitulace stavby'!E17="","",'Rekapitulace stavby'!E17)</f>
        <v xml:space="preserve"> </v>
      </c>
      <c r="F21" s="42"/>
      <c r="G21" s="42"/>
      <c r="H21" s="42"/>
      <c r="I21" s="119" t="s">
        <v>29</v>
      </c>
      <c r="J21" s="35" t="str">
        <f>IF('Rekapitulace stavby'!AN17="","",'Rekapitulace stavby'!AN17)</f>
        <v/>
      </c>
      <c r="K21" s="45"/>
    </row>
    <row r="22" spans="2:11" s="1" customFormat="1" ht="6.95" customHeight="1">
      <c r="B22" s="41"/>
      <c r="C22" s="42"/>
      <c r="D22" s="42"/>
      <c r="E22" s="42"/>
      <c r="F22" s="42"/>
      <c r="G22" s="42"/>
      <c r="H22" s="42"/>
      <c r="I22" s="118"/>
      <c r="J22" s="42"/>
      <c r="K22" s="45"/>
    </row>
    <row r="23" spans="2:11" s="1" customFormat="1" ht="14.45" customHeight="1">
      <c r="B23" s="41"/>
      <c r="C23" s="42"/>
      <c r="D23" s="37" t="s">
        <v>34</v>
      </c>
      <c r="E23" s="42"/>
      <c r="F23" s="42"/>
      <c r="G23" s="42"/>
      <c r="H23" s="42"/>
      <c r="I23" s="118"/>
      <c r="J23" s="42"/>
      <c r="K23" s="45"/>
    </row>
    <row r="24" spans="2:11" s="6" customFormat="1" ht="22.5" customHeight="1">
      <c r="B24" s="121"/>
      <c r="C24" s="122"/>
      <c r="D24" s="122"/>
      <c r="E24" s="360" t="s">
        <v>21</v>
      </c>
      <c r="F24" s="360"/>
      <c r="G24" s="360"/>
      <c r="H24" s="360"/>
      <c r="I24" s="123"/>
      <c r="J24" s="122"/>
      <c r="K24" s="124"/>
    </row>
    <row r="25" spans="2:11" s="1" customFormat="1" ht="6.95" customHeight="1">
      <c r="B25" s="41"/>
      <c r="C25" s="42"/>
      <c r="D25" s="42"/>
      <c r="E25" s="42"/>
      <c r="F25" s="42"/>
      <c r="G25" s="42"/>
      <c r="H25" s="42"/>
      <c r="I25" s="118"/>
      <c r="J25" s="42"/>
      <c r="K25" s="45"/>
    </row>
    <row r="26" spans="2:11" s="1" customFormat="1" ht="6.95" customHeight="1">
      <c r="B26" s="41"/>
      <c r="C26" s="42"/>
      <c r="D26" s="85"/>
      <c r="E26" s="85"/>
      <c r="F26" s="85"/>
      <c r="G26" s="85"/>
      <c r="H26" s="85"/>
      <c r="I26" s="125"/>
      <c r="J26" s="85"/>
      <c r="K26" s="126"/>
    </row>
    <row r="27" spans="2:11" s="1" customFormat="1" ht="25.35" customHeight="1">
      <c r="B27" s="41"/>
      <c r="C27" s="42"/>
      <c r="D27" s="127" t="s">
        <v>36</v>
      </c>
      <c r="E27" s="42"/>
      <c r="F27" s="42"/>
      <c r="G27" s="42"/>
      <c r="H27" s="42"/>
      <c r="I27" s="118"/>
      <c r="J27" s="128">
        <f>ROUND(J89,2)</f>
        <v>0</v>
      </c>
      <c r="K27" s="45"/>
    </row>
    <row r="28" spans="2:11" s="1" customFormat="1" ht="6.95" customHeight="1">
      <c r="B28" s="41"/>
      <c r="C28" s="42"/>
      <c r="D28" s="85"/>
      <c r="E28" s="85"/>
      <c r="F28" s="85"/>
      <c r="G28" s="85"/>
      <c r="H28" s="85"/>
      <c r="I28" s="125"/>
      <c r="J28" s="85"/>
      <c r="K28" s="126"/>
    </row>
    <row r="29" spans="2:11" s="1" customFormat="1" ht="14.45" customHeight="1">
      <c r="B29" s="41"/>
      <c r="C29" s="42"/>
      <c r="D29" s="42"/>
      <c r="E29" s="42"/>
      <c r="F29" s="46" t="s">
        <v>38</v>
      </c>
      <c r="G29" s="42"/>
      <c r="H29" s="42"/>
      <c r="I29" s="129" t="s">
        <v>37</v>
      </c>
      <c r="J29" s="46" t="s">
        <v>39</v>
      </c>
      <c r="K29" s="45"/>
    </row>
    <row r="30" spans="2:11" s="1" customFormat="1" ht="14.45" customHeight="1">
      <c r="B30" s="41"/>
      <c r="C30" s="42"/>
      <c r="D30" s="49" t="s">
        <v>40</v>
      </c>
      <c r="E30" s="49" t="s">
        <v>41</v>
      </c>
      <c r="F30" s="130">
        <f>ROUND(SUM(BE89:BE361), 2)</f>
        <v>0</v>
      </c>
      <c r="G30" s="42"/>
      <c r="H30" s="42"/>
      <c r="I30" s="131">
        <v>0.21</v>
      </c>
      <c r="J30" s="130">
        <f>ROUND(ROUND((SUM(BE89:BE361)), 2)*I30, 2)</f>
        <v>0</v>
      </c>
      <c r="K30" s="45"/>
    </row>
    <row r="31" spans="2:11" s="1" customFormat="1" ht="14.45" customHeight="1">
      <c r="B31" s="41"/>
      <c r="C31" s="42"/>
      <c r="D31" s="42"/>
      <c r="E31" s="49" t="s">
        <v>42</v>
      </c>
      <c r="F31" s="130">
        <f>ROUND(SUM(BF89:BF361), 2)</f>
        <v>0</v>
      </c>
      <c r="G31" s="42"/>
      <c r="H31" s="42"/>
      <c r="I31" s="131">
        <v>0.15</v>
      </c>
      <c r="J31" s="130">
        <f>ROUND(ROUND((SUM(BF89:BF361)), 2)*I31, 2)</f>
        <v>0</v>
      </c>
      <c r="K31" s="45"/>
    </row>
    <row r="32" spans="2:11" s="1" customFormat="1" ht="14.45" hidden="1" customHeight="1">
      <c r="B32" s="41"/>
      <c r="C32" s="42"/>
      <c r="D32" s="42"/>
      <c r="E32" s="49" t="s">
        <v>43</v>
      </c>
      <c r="F32" s="130">
        <f>ROUND(SUM(BG89:BG361), 2)</f>
        <v>0</v>
      </c>
      <c r="G32" s="42"/>
      <c r="H32" s="42"/>
      <c r="I32" s="131">
        <v>0.21</v>
      </c>
      <c r="J32" s="130">
        <v>0</v>
      </c>
      <c r="K32" s="45"/>
    </row>
    <row r="33" spans="2:11" s="1" customFormat="1" ht="14.45" hidden="1" customHeight="1">
      <c r="B33" s="41"/>
      <c r="C33" s="42"/>
      <c r="D33" s="42"/>
      <c r="E33" s="49" t="s">
        <v>44</v>
      </c>
      <c r="F33" s="130">
        <f>ROUND(SUM(BH89:BH361), 2)</f>
        <v>0</v>
      </c>
      <c r="G33" s="42"/>
      <c r="H33" s="42"/>
      <c r="I33" s="131">
        <v>0.15</v>
      </c>
      <c r="J33" s="130">
        <v>0</v>
      </c>
      <c r="K33" s="45"/>
    </row>
    <row r="34" spans="2:11" s="1" customFormat="1" ht="14.45" hidden="1" customHeight="1">
      <c r="B34" s="41"/>
      <c r="C34" s="42"/>
      <c r="D34" s="42"/>
      <c r="E34" s="49" t="s">
        <v>45</v>
      </c>
      <c r="F34" s="130">
        <f>ROUND(SUM(BI89:BI361), 2)</f>
        <v>0</v>
      </c>
      <c r="G34" s="42"/>
      <c r="H34" s="42"/>
      <c r="I34" s="131">
        <v>0</v>
      </c>
      <c r="J34" s="130">
        <v>0</v>
      </c>
      <c r="K34" s="45"/>
    </row>
    <row r="35" spans="2:11" s="1" customFormat="1" ht="6.95" customHeight="1">
      <c r="B35" s="41"/>
      <c r="C35" s="42"/>
      <c r="D35" s="42"/>
      <c r="E35" s="42"/>
      <c r="F35" s="42"/>
      <c r="G35" s="42"/>
      <c r="H35" s="42"/>
      <c r="I35" s="118"/>
      <c r="J35" s="42"/>
      <c r="K35" s="45"/>
    </row>
    <row r="36" spans="2:11" s="1" customFormat="1" ht="25.35" customHeight="1">
      <c r="B36" s="41"/>
      <c r="C36" s="132"/>
      <c r="D36" s="133" t="s">
        <v>46</v>
      </c>
      <c r="E36" s="79"/>
      <c r="F36" s="79"/>
      <c r="G36" s="134" t="s">
        <v>47</v>
      </c>
      <c r="H36" s="135" t="s">
        <v>48</v>
      </c>
      <c r="I36" s="136"/>
      <c r="J36" s="137">
        <f>SUM(J27:J34)</f>
        <v>0</v>
      </c>
      <c r="K36" s="138"/>
    </row>
    <row r="37" spans="2:11" s="1" customFormat="1" ht="14.45" customHeight="1">
      <c r="B37" s="56"/>
      <c r="C37" s="57"/>
      <c r="D37" s="57"/>
      <c r="E37" s="57"/>
      <c r="F37" s="57"/>
      <c r="G37" s="57"/>
      <c r="H37" s="57"/>
      <c r="I37" s="139"/>
      <c r="J37" s="57"/>
      <c r="K37" s="58"/>
    </row>
    <row r="41" spans="2:11" s="1" customFormat="1" ht="6.95" customHeight="1">
      <c r="B41" s="140"/>
      <c r="C41" s="141"/>
      <c r="D41" s="141"/>
      <c r="E41" s="141"/>
      <c r="F41" s="141"/>
      <c r="G41" s="141"/>
      <c r="H41" s="141"/>
      <c r="I41" s="142"/>
      <c r="J41" s="141"/>
      <c r="K41" s="143"/>
    </row>
    <row r="42" spans="2:11" s="1" customFormat="1" ht="36.950000000000003" customHeight="1">
      <c r="B42" s="41"/>
      <c r="C42" s="30" t="s">
        <v>100</v>
      </c>
      <c r="D42" s="42"/>
      <c r="E42" s="42"/>
      <c r="F42" s="42"/>
      <c r="G42" s="42"/>
      <c r="H42" s="42"/>
      <c r="I42" s="118"/>
      <c r="J42" s="42"/>
      <c r="K42" s="45"/>
    </row>
    <row r="43" spans="2:11" s="1" customFormat="1" ht="6.95" customHeight="1">
      <c r="B43" s="41"/>
      <c r="C43" s="42"/>
      <c r="D43" s="42"/>
      <c r="E43" s="42"/>
      <c r="F43" s="42"/>
      <c r="G43" s="42"/>
      <c r="H43" s="42"/>
      <c r="I43" s="118"/>
      <c r="J43" s="42"/>
      <c r="K43" s="45"/>
    </row>
    <row r="44" spans="2:11" s="1" customFormat="1" ht="14.45" customHeight="1">
      <c r="B44" s="41"/>
      <c r="C44" s="37" t="s">
        <v>18</v>
      </c>
      <c r="D44" s="42"/>
      <c r="E44" s="42"/>
      <c r="F44" s="42"/>
      <c r="G44" s="42"/>
      <c r="H44" s="42"/>
      <c r="I44" s="118"/>
      <c r="J44" s="42"/>
      <c r="K44" s="45"/>
    </row>
    <row r="45" spans="2:11" s="1" customFormat="1" ht="22.5" customHeight="1">
      <c r="B45" s="41"/>
      <c r="C45" s="42"/>
      <c r="D45" s="42"/>
      <c r="E45" s="391" t="str">
        <f>E7</f>
        <v>Rekonstrukce a přístavba domova důchodců</v>
      </c>
      <c r="F45" s="392"/>
      <c r="G45" s="392"/>
      <c r="H45" s="392"/>
      <c r="I45" s="118"/>
      <c r="J45" s="42"/>
      <c r="K45" s="45"/>
    </row>
    <row r="46" spans="2:11" s="1" customFormat="1" ht="14.45" customHeight="1">
      <c r="B46" s="41"/>
      <c r="C46" s="37" t="s">
        <v>98</v>
      </c>
      <c r="D46" s="42"/>
      <c r="E46" s="42"/>
      <c r="F46" s="42"/>
      <c r="G46" s="42"/>
      <c r="H46" s="42"/>
      <c r="I46" s="118"/>
      <c r="J46" s="42"/>
      <c r="K46" s="45"/>
    </row>
    <row r="47" spans="2:11" s="1" customFormat="1" ht="23.25" customHeight="1">
      <c r="B47" s="41"/>
      <c r="C47" s="42"/>
      <c r="D47" s="42"/>
      <c r="E47" s="393" t="str">
        <f>E9</f>
        <v>SO04 - Objekt protip - SO04 - Objekt protipovodň...</v>
      </c>
      <c r="F47" s="394"/>
      <c r="G47" s="394"/>
      <c r="H47" s="394"/>
      <c r="I47" s="118"/>
      <c r="J47" s="42"/>
      <c r="K47" s="45"/>
    </row>
    <row r="48" spans="2:11" s="1" customFormat="1" ht="6.95" customHeight="1">
      <c r="B48" s="41"/>
      <c r="C48" s="42"/>
      <c r="D48" s="42"/>
      <c r="E48" s="42"/>
      <c r="F48" s="42"/>
      <c r="G48" s="42"/>
      <c r="H48" s="42"/>
      <c r="I48" s="118"/>
      <c r="J48" s="42"/>
      <c r="K48" s="45"/>
    </row>
    <row r="49" spans="2:47" s="1" customFormat="1" ht="18" customHeight="1">
      <c r="B49" s="41"/>
      <c r="C49" s="37" t="s">
        <v>23</v>
      </c>
      <c r="D49" s="42"/>
      <c r="E49" s="42"/>
      <c r="F49" s="35" t="str">
        <f>F12</f>
        <v xml:space="preserve"> </v>
      </c>
      <c r="G49" s="42"/>
      <c r="H49" s="42"/>
      <c r="I49" s="119" t="s">
        <v>25</v>
      </c>
      <c r="J49" s="120" t="str">
        <f>IF(J12="","",J12)</f>
        <v>24. 4. 2017</v>
      </c>
      <c r="K49" s="45"/>
    </row>
    <row r="50" spans="2:47" s="1" customFormat="1" ht="6.95" customHeight="1">
      <c r="B50" s="41"/>
      <c r="C50" s="42"/>
      <c r="D50" s="42"/>
      <c r="E50" s="42"/>
      <c r="F50" s="42"/>
      <c r="G50" s="42"/>
      <c r="H50" s="42"/>
      <c r="I50" s="118"/>
      <c r="J50" s="42"/>
      <c r="K50" s="45"/>
    </row>
    <row r="51" spans="2:47" s="1" customFormat="1">
      <c r="B51" s="41"/>
      <c r="C51" s="37" t="s">
        <v>27</v>
      </c>
      <c r="D51" s="42"/>
      <c r="E51" s="42"/>
      <c r="F51" s="35" t="str">
        <f>E15</f>
        <v xml:space="preserve"> </v>
      </c>
      <c r="G51" s="42"/>
      <c r="H51" s="42"/>
      <c r="I51" s="119" t="s">
        <v>32</v>
      </c>
      <c r="J51" s="35" t="str">
        <f>E21</f>
        <v xml:space="preserve"> </v>
      </c>
      <c r="K51" s="45"/>
    </row>
    <row r="52" spans="2:47" s="1" customFormat="1" ht="14.45" customHeight="1">
      <c r="B52" s="41"/>
      <c r="C52" s="37" t="s">
        <v>30</v>
      </c>
      <c r="D52" s="42"/>
      <c r="E52" s="42"/>
      <c r="F52" s="35" t="str">
        <f>IF(E18="","",E18)</f>
        <v/>
      </c>
      <c r="G52" s="42"/>
      <c r="H52" s="42"/>
      <c r="I52" s="118"/>
      <c r="J52" s="42"/>
      <c r="K52" s="45"/>
    </row>
    <row r="53" spans="2:47" s="1" customFormat="1" ht="10.35" customHeight="1">
      <c r="B53" s="41"/>
      <c r="C53" s="42"/>
      <c r="D53" s="42"/>
      <c r="E53" s="42"/>
      <c r="F53" s="42"/>
      <c r="G53" s="42"/>
      <c r="H53" s="42"/>
      <c r="I53" s="118"/>
      <c r="J53" s="42"/>
      <c r="K53" s="45"/>
    </row>
    <row r="54" spans="2:47" s="1" customFormat="1" ht="29.25" customHeight="1">
      <c r="B54" s="41"/>
      <c r="C54" s="144" t="s">
        <v>101</v>
      </c>
      <c r="D54" s="132"/>
      <c r="E54" s="132"/>
      <c r="F54" s="132"/>
      <c r="G54" s="132"/>
      <c r="H54" s="132"/>
      <c r="I54" s="145"/>
      <c r="J54" s="146" t="s">
        <v>102</v>
      </c>
      <c r="K54" s="147"/>
    </row>
    <row r="55" spans="2:47" s="1" customFormat="1" ht="10.35" customHeight="1">
      <c r="B55" s="41"/>
      <c r="C55" s="42"/>
      <c r="D55" s="42"/>
      <c r="E55" s="42"/>
      <c r="F55" s="42"/>
      <c r="G55" s="42"/>
      <c r="H55" s="42"/>
      <c r="I55" s="118"/>
      <c r="J55" s="42"/>
      <c r="K55" s="45"/>
    </row>
    <row r="56" spans="2:47" s="1" customFormat="1" ht="29.25" customHeight="1">
      <c r="B56" s="41"/>
      <c r="C56" s="148" t="s">
        <v>103</v>
      </c>
      <c r="D56" s="42"/>
      <c r="E56" s="42"/>
      <c r="F56" s="42"/>
      <c r="G56" s="42"/>
      <c r="H56" s="42"/>
      <c r="I56" s="118"/>
      <c r="J56" s="128">
        <f>J89</f>
        <v>0</v>
      </c>
      <c r="K56" s="45"/>
      <c r="AU56" s="24" t="s">
        <v>104</v>
      </c>
    </row>
    <row r="57" spans="2:47" s="7" customFormat="1" ht="24.95" customHeight="1">
      <c r="B57" s="149"/>
      <c r="C57" s="150"/>
      <c r="D57" s="151" t="s">
        <v>194</v>
      </c>
      <c r="E57" s="152"/>
      <c r="F57" s="152"/>
      <c r="G57" s="152"/>
      <c r="H57" s="152"/>
      <c r="I57" s="153"/>
      <c r="J57" s="154">
        <f>J90</f>
        <v>0</v>
      </c>
      <c r="K57" s="155"/>
    </row>
    <row r="58" spans="2:47" s="8" customFormat="1" ht="19.899999999999999" customHeight="1">
      <c r="B58" s="156"/>
      <c r="C58" s="157"/>
      <c r="D58" s="158" t="s">
        <v>195</v>
      </c>
      <c r="E58" s="159"/>
      <c r="F58" s="159"/>
      <c r="G58" s="159"/>
      <c r="H58" s="159"/>
      <c r="I58" s="160"/>
      <c r="J58" s="161">
        <f>J91</f>
        <v>0</v>
      </c>
      <c r="K58" s="162"/>
    </row>
    <row r="59" spans="2:47" s="8" customFormat="1" ht="19.899999999999999" customHeight="1">
      <c r="B59" s="156"/>
      <c r="C59" s="157"/>
      <c r="D59" s="158" t="s">
        <v>196</v>
      </c>
      <c r="E59" s="159"/>
      <c r="F59" s="159"/>
      <c r="G59" s="159"/>
      <c r="H59" s="159"/>
      <c r="I59" s="160"/>
      <c r="J59" s="161">
        <f>J187</f>
        <v>0</v>
      </c>
      <c r="K59" s="162"/>
    </row>
    <row r="60" spans="2:47" s="8" customFormat="1" ht="19.899999999999999" customHeight="1">
      <c r="B60" s="156"/>
      <c r="C60" s="157"/>
      <c r="D60" s="158" t="s">
        <v>197</v>
      </c>
      <c r="E60" s="159"/>
      <c r="F60" s="159"/>
      <c r="G60" s="159"/>
      <c r="H60" s="159"/>
      <c r="I60" s="160"/>
      <c r="J60" s="161">
        <f>J253</f>
        <v>0</v>
      </c>
      <c r="K60" s="162"/>
    </row>
    <row r="61" spans="2:47" s="8" customFormat="1" ht="19.899999999999999" customHeight="1">
      <c r="B61" s="156"/>
      <c r="C61" s="157"/>
      <c r="D61" s="158" t="s">
        <v>198</v>
      </c>
      <c r="E61" s="159"/>
      <c r="F61" s="159"/>
      <c r="G61" s="159"/>
      <c r="H61" s="159"/>
      <c r="I61" s="160"/>
      <c r="J61" s="161">
        <f>J259</f>
        <v>0</v>
      </c>
      <c r="K61" s="162"/>
    </row>
    <row r="62" spans="2:47" s="8" customFormat="1" ht="19.899999999999999" customHeight="1">
      <c r="B62" s="156"/>
      <c r="C62" s="157"/>
      <c r="D62" s="158" t="s">
        <v>201</v>
      </c>
      <c r="E62" s="159"/>
      <c r="F62" s="159"/>
      <c r="G62" s="159"/>
      <c r="H62" s="159"/>
      <c r="I62" s="160"/>
      <c r="J62" s="161">
        <f>J269</f>
        <v>0</v>
      </c>
      <c r="K62" s="162"/>
    </row>
    <row r="63" spans="2:47" s="8" customFormat="1" ht="19.899999999999999" customHeight="1">
      <c r="B63" s="156"/>
      <c r="C63" s="157"/>
      <c r="D63" s="158" t="s">
        <v>8844</v>
      </c>
      <c r="E63" s="159"/>
      <c r="F63" s="159"/>
      <c r="G63" s="159"/>
      <c r="H63" s="159"/>
      <c r="I63" s="160"/>
      <c r="J63" s="161">
        <f>J294</f>
        <v>0</v>
      </c>
      <c r="K63" s="162"/>
    </row>
    <row r="64" spans="2:47" s="8" customFormat="1" ht="19.899999999999999" customHeight="1">
      <c r="B64" s="156"/>
      <c r="C64" s="157"/>
      <c r="D64" s="158" t="s">
        <v>204</v>
      </c>
      <c r="E64" s="159"/>
      <c r="F64" s="159"/>
      <c r="G64" s="159"/>
      <c r="H64" s="159"/>
      <c r="I64" s="160"/>
      <c r="J64" s="161">
        <f>J309</f>
        <v>0</v>
      </c>
      <c r="K64" s="162"/>
    </row>
    <row r="65" spans="2:12" s="8" customFormat="1" ht="19.899999999999999" customHeight="1">
      <c r="B65" s="156"/>
      <c r="C65" s="157"/>
      <c r="D65" s="158" t="s">
        <v>206</v>
      </c>
      <c r="E65" s="159"/>
      <c r="F65" s="159"/>
      <c r="G65" s="159"/>
      <c r="H65" s="159"/>
      <c r="I65" s="160"/>
      <c r="J65" s="161">
        <f>J310</f>
        <v>0</v>
      </c>
      <c r="K65" s="162"/>
    </row>
    <row r="66" spans="2:12" s="7" customFormat="1" ht="24.95" customHeight="1">
      <c r="B66" s="149"/>
      <c r="C66" s="150"/>
      <c r="D66" s="151" t="s">
        <v>207</v>
      </c>
      <c r="E66" s="152"/>
      <c r="F66" s="152"/>
      <c r="G66" s="152"/>
      <c r="H66" s="152"/>
      <c r="I66" s="153"/>
      <c r="J66" s="154">
        <f>J313</f>
        <v>0</v>
      </c>
      <c r="K66" s="155"/>
    </row>
    <row r="67" spans="2:12" s="8" customFormat="1" ht="19.899999999999999" customHeight="1">
      <c r="B67" s="156"/>
      <c r="C67" s="157"/>
      <c r="D67" s="158" t="s">
        <v>8475</v>
      </c>
      <c r="E67" s="159"/>
      <c r="F67" s="159"/>
      <c r="G67" s="159"/>
      <c r="H67" s="159"/>
      <c r="I67" s="160"/>
      <c r="J67" s="161">
        <f>J314</f>
        <v>0</v>
      </c>
      <c r="K67" s="162"/>
    </row>
    <row r="68" spans="2:12" s="8" customFormat="1" ht="19.899999999999999" customHeight="1">
      <c r="B68" s="156"/>
      <c r="C68" s="157"/>
      <c r="D68" s="158" t="s">
        <v>239</v>
      </c>
      <c r="E68" s="159"/>
      <c r="F68" s="159"/>
      <c r="G68" s="159"/>
      <c r="H68" s="159"/>
      <c r="I68" s="160"/>
      <c r="J68" s="161">
        <f>J324</f>
        <v>0</v>
      </c>
      <c r="K68" s="162"/>
    </row>
    <row r="69" spans="2:12" s="8" customFormat="1" ht="19.899999999999999" customHeight="1">
      <c r="B69" s="156"/>
      <c r="C69" s="157"/>
      <c r="D69" s="158" t="s">
        <v>246</v>
      </c>
      <c r="E69" s="159"/>
      <c r="F69" s="159"/>
      <c r="G69" s="159"/>
      <c r="H69" s="159"/>
      <c r="I69" s="160"/>
      <c r="J69" s="161">
        <f>J339</f>
        <v>0</v>
      </c>
      <c r="K69" s="162"/>
    </row>
    <row r="70" spans="2:12" s="1" customFormat="1" ht="21.75" customHeight="1">
      <c r="B70" s="41"/>
      <c r="C70" s="42"/>
      <c r="D70" s="42"/>
      <c r="E70" s="42"/>
      <c r="F70" s="42"/>
      <c r="G70" s="42"/>
      <c r="H70" s="42"/>
      <c r="I70" s="118"/>
      <c r="J70" s="42"/>
      <c r="K70" s="45"/>
    </row>
    <row r="71" spans="2:12" s="1" customFormat="1" ht="6.95" customHeight="1">
      <c r="B71" s="56"/>
      <c r="C71" s="57"/>
      <c r="D71" s="57"/>
      <c r="E71" s="57"/>
      <c r="F71" s="57"/>
      <c r="G71" s="57"/>
      <c r="H71" s="57"/>
      <c r="I71" s="139"/>
      <c r="J71" s="57"/>
      <c r="K71" s="58"/>
    </row>
    <row r="75" spans="2:12" s="1" customFormat="1" ht="6.95" customHeight="1">
      <c r="B75" s="59"/>
      <c r="C75" s="60"/>
      <c r="D75" s="60"/>
      <c r="E75" s="60"/>
      <c r="F75" s="60"/>
      <c r="G75" s="60"/>
      <c r="H75" s="60"/>
      <c r="I75" s="142"/>
      <c r="J75" s="60"/>
      <c r="K75" s="60"/>
      <c r="L75" s="61"/>
    </row>
    <row r="76" spans="2:12" s="1" customFormat="1" ht="36.950000000000003" customHeight="1">
      <c r="B76" s="41"/>
      <c r="C76" s="62" t="s">
        <v>110</v>
      </c>
      <c r="D76" s="63"/>
      <c r="E76" s="63"/>
      <c r="F76" s="63"/>
      <c r="G76" s="63"/>
      <c r="H76" s="63"/>
      <c r="I76" s="163"/>
      <c r="J76" s="63"/>
      <c r="K76" s="63"/>
      <c r="L76" s="61"/>
    </row>
    <row r="77" spans="2:12" s="1" customFormat="1" ht="6.95" customHeight="1">
      <c r="B77" s="41"/>
      <c r="C77" s="63"/>
      <c r="D77" s="63"/>
      <c r="E77" s="63"/>
      <c r="F77" s="63"/>
      <c r="G77" s="63"/>
      <c r="H77" s="63"/>
      <c r="I77" s="163"/>
      <c r="J77" s="63"/>
      <c r="K77" s="63"/>
      <c r="L77" s="61"/>
    </row>
    <row r="78" spans="2:12" s="1" customFormat="1" ht="14.45" customHeight="1">
      <c r="B78" s="41"/>
      <c r="C78" s="65" t="s">
        <v>18</v>
      </c>
      <c r="D78" s="63"/>
      <c r="E78" s="63"/>
      <c r="F78" s="63"/>
      <c r="G78" s="63"/>
      <c r="H78" s="63"/>
      <c r="I78" s="163"/>
      <c r="J78" s="63"/>
      <c r="K78" s="63"/>
      <c r="L78" s="61"/>
    </row>
    <row r="79" spans="2:12" s="1" customFormat="1" ht="22.5" customHeight="1">
      <c r="B79" s="41"/>
      <c r="C79" s="63"/>
      <c r="D79" s="63"/>
      <c r="E79" s="395" t="str">
        <f>E7</f>
        <v>Rekonstrukce a přístavba domova důchodců</v>
      </c>
      <c r="F79" s="396"/>
      <c r="G79" s="396"/>
      <c r="H79" s="396"/>
      <c r="I79" s="163"/>
      <c r="J79" s="63"/>
      <c r="K79" s="63"/>
      <c r="L79" s="61"/>
    </row>
    <row r="80" spans="2:12" s="1" customFormat="1" ht="14.45" customHeight="1">
      <c r="B80" s="41"/>
      <c r="C80" s="65" t="s">
        <v>98</v>
      </c>
      <c r="D80" s="63"/>
      <c r="E80" s="63"/>
      <c r="F80" s="63"/>
      <c r="G80" s="63"/>
      <c r="H80" s="63"/>
      <c r="I80" s="163"/>
      <c r="J80" s="63"/>
      <c r="K80" s="63"/>
      <c r="L80" s="61"/>
    </row>
    <row r="81" spans="2:65" s="1" customFormat="1" ht="23.25" customHeight="1">
      <c r="B81" s="41"/>
      <c r="C81" s="63"/>
      <c r="D81" s="63"/>
      <c r="E81" s="371" t="str">
        <f>E9</f>
        <v>SO04 - Objekt protip - SO04 - Objekt protipovodň...</v>
      </c>
      <c r="F81" s="397"/>
      <c r="G81" s="397"/>
      <c r="H81" s="397"/>
      <c r="I81" s="163"/>
      <c r="J81" s="63"/>
      <c r="K81" s="63"/>
      <c r="L81" s="61"/>
    </row>
    <row r="82" spans="2:65" s="1" customFormat="1" ht="6.95" customHeight="1">
      <c r="B82" s="41"/>
      <c r="C82" s="63"/>
      <c r="D82" s="63"/>
      <c r="E82" s="63"/>
      <c r="F82" s="63"/>
      <c r="G82" s="63"/>
      <c r="H82" s="63"/>
      <c r="I82" s="163"/>
      <c r="J82" s="63"/>
      <c r="K82" s="63"/>
      <c r="L82" s="61"/>
    </row>
    <row r="83" spans="2:65" s="1" customFormat="1" ht="18" customHeight="1">
      <c r="B83" s="41"/>
      <c r="C83" s="65" t="s">
        <v>23</v>
      </c>
      <c r="D83" s="63"/>
      <c r="E83" s="63"/>
      <c r="F83" s="164" t="str">
        <f>F12</f>
        <v xml:space="preserve"> </v>
      </c>
      <c r="G83" s="63"/>
      <c r="H83" s="63"/>
      <c r="I83" s="165" t="s">
        <v>25</v>
      </c>
      <c r="J83" s="73" t="str">
        <f>IF(J12="","",J12)</f>
        <v>24. 4. 2017</v>
      </c>
      <c r="K83" s="63"/>
      <c r="L83" s="61"/>
    </row>
    <row r="84" spans="2:65" s="1" customFormat="1" ht="6.95" customHeight="1">
      <c r="B84" s="41"/>
      <c r="C84" s="63"/>
      <c r="D84" s="63"/>
      <c r="E84" s="63"/>
      <c r="F84" s="63"/>
      <c r="G84" s="63"/>
      <c r="H84" s="63"/>
      <c r="I84" s="163"/>
      <c r="J84" s="63"/>
      <c r="K84" s="63"/>
      <c r="L84" s="61"/>
    </row>
    <row r="85" spans="2:65" s="1" customFormat="1">
      <c r="B85" s="41"/>
      <c r="C85" s="65" t="s">
        <v>27</v>
      </c>
      <c r="D85" s="63"/>
      <c r="E85" s="63"/>
      <c r="F85" s="164" t="str">
        <f>E15</f>
        <v xml:space="preserve"> </v>
      </c>
      <c r="G85" s="63"/>
      <c r="H85" s="63"/>
      <c r="I85" s="165" t="s">
        <v>32</v>
      </c>
      <c r="J85" s="164" t="str">
        <f>E21</f>
        <v xml:space="preserve"> </v>
      </c>
      <c r="K85" s="63"/>
      <c r="L85" s="61"/>
    </row>
    <row r="86" spans="2:65" s="1" customFormat="1" ht="14.45" customHeight="1">
      <c r="B86" s="41"/>
      <c r="C86" s="65" t="s">
        <v>30</v>
      </c>
      <c r="D86" s="63"/>
      <c r="E86" s="63"/>
      <c r="F86" s="164" t="str">
        <f>IF(E18="","",E18)</f>
        <v/>
      </c>
      <c r="G86" s="63"/>
      <c r="H86" s="63"/>
      <c r="I86" s="163"/>
      <c r="J86" s="63"/>
      <c r="K86" s="63"/>
      <c r="L86" s="61"/>
    </row>
    <row r="87" spans="2:65" s="1" customFormat="1" ht="10.35" customHeight="1">
      <c r="B87" s="41"/>
      <c r="C87" s="63"/>
      <c r="D87" s="63"/>
      <c r="E87" s="63"/>
      <c r="F87" s="63"/>
      <c r="G87" s="63"/>
      <c r="H87" s="63"/>
      <c r="I87" s="163"/>
      <c r="J87" s="63"/>
      <c r="K87" s="63"/>
      <c r="L87" s="61"/>
    </row>
    <row r="88" spans="2:65" s="9" customFormat="1" ht="29.25" customHeight="1">
      <c r="B88" s="166"/>
      <c r="C88" s="167" t="s">
        <v>111</v>
      </c>
      <c r="D88" s="168" t="s">
        <v>55</v>
      </c>
      <c r="E88" s="168" t="s">
        <v>51</v>
      </c>
      <c r="F88" s="168" t="s">
        <v>112</v>
      </c>
      <c r="G88" s="168" t="s">
        <v>113</v>
      </c>
      <c r="H88" s="168" t="s">
        <v>114</v>
      </c>
      <c r="I88" s="169" t="s">
        <v>115</v>
      </c>
      <c r="J88" s="168" t="s">
        <v>102</v>
      </c>
      <c r="K88" s="170" t="s">
        <v>116</v>
      </c>
      <c r="L88" s="171"/>
      <c r="M88" s="81" t="s">
        <v>117</v>
      </c>
      <c r="N88" s="82" t="s">
        <v>40</v>
      </c>
      <c r="O88" s="82" t="s">
        <v>118</v>
      </c>
      <c r="P88" s="82" t="s">
        <v>119</v>
      </c>
      <c r="Q88" s="82" t="s">
        <v>120</v>
      </c>
      <c r="R88" s="82" t="s">
        <v>121</v>
      </c>
      <c r="S88" s="82" t="s">
        <v>122</v>
      </c>
      <c r="T88" s="83" t="s">
        <v>123</v>
      </c>
    </row>
    <row r="89" spans="2:65" s="1" customFormat="1" ht="29.25" customHeight="1">
      <c r="B89" s="41"/>
      <c r="C89" s="87" t="s">
        <v>103</v>
      </c>
      <c r="D89" s="63"/>
      <c r="E89" s="63"/>
      <c r="F89" s="63"/>
      <c r="G89" s="63"/>
      <c r="H89" s="63"/>
      <c r="I89" s="163"/>
      <c r="J89" s="172">
        <f>BK89</f>
        <v>0</v>
      </c>
      <c r="K89" s="63"/>
      <c r="L89" s="61"/>
      <c r="M89" s="84"/>
      <c r="N89" s="85"/>
      <c r="O89" s="85"/>
      <c r="P89" s="173">
        <f>P90+P313</f>
        <v>0</v>
      </c>
      <c r="Q89" s="85"/>
      <c r="R89" s="173">
        <f>R90+R313</f>
        <v>0</v>
      </c>
      <c r="S89" s="85"/>
      <c r="T89" s="174">
        <f>T90+T313</f>
        <v>0</v>
      </c>
      <c r="AT89" s="24" t="s">
        <v>69</v>
      </c>
      <c r="AU89" s="24" t="s">
        <v>104</v>
      </c>
      <c r="BK89" s="175">
        <f>BK90+BK313</f>
        <v>0</v>
      </c>
    </row>
    <row r="90" spans="2:65" s="10" customFormat="1" ht="37.35" customHeight="1">
      <c r="B90" s="176"/>
      <c r="C90" s="177"/>
      <c r="D90" s="178" t="s">
        <v>69</v>
      </c>
      <c r="E90" s="179" t="s">
        <v>285</v>
      </c>
      <c r="F90" s="179" t="s">
        <v>286</v>
      </c>
      <c r="G90" s="177"/>
      <c r="H90" s="177"/>
      <c r="I90" s="180"/>
      <c r="J90" s="181">
        <f>BK90</f>
        <v>0</v>
      </c>
      <c r="K90" s="177"/>
      <c r="L90" s="182"/>
      <c r="M90" s="183"/>
      <c r="N90" s="184"/>
      <c r="O90" s="184"/>
      <c r="P90" s="185">
        <f>P91+P187+P253+P259+P269+P294+P309+P310</f>
        <v>0</v>
      </c>
      <c r="Q90" s="184"/>
      <c r="R90" s="185">
        <f>R91+R187+R253+R259+R269+R294+R309+R310</f>
        <v>0</v>
      </c>
      <c r="S90" s="184"/>
      <c r="T90" s="186">
        <f>T91+T187+T253+T259+T269+T294+T309+T310</f>
        <v>0</v>
      </c>
      <c r="AR90" s="187" t="s">
        <v>78</v>
      </c>
      <c r="AT90" s="188" t="s">
        <v>69</v>
      </c>
      <c r="AU90" s="188" t="s">
        <v>70</v>
      </c>
      <c r="AY90" s="187" t="s">
        <v>126</v>
      </c>
      <c r="BK90" s="189">
        <f>BK91+BK187+BK253+BK259+BK269+BK294+BK309+BK310</f>
        <v>0</v>
      </c>
    </row>
    <row r="91" spans="2:65" s="10" customFormat="1" ht="19.899999999999999" customHeight="1">
      <c r="B91" s="176"/>
      <c r="C91" s="177"/>
      <c r="D91" s="190" t="s">
        <v>69</v>
      </c>
      <c r="E91" s="191" t="s">
        <v>78</v>
      </c>
      <c r="F91" s="191" t="s">
        <v>287</v>
      </c>
      <c r="G91" s="177"/>
      <c r="H91" s="177"/>
      <c r="I91" s="180"/>
      <c r="J91" s="192">
        <f>BK91</f>
        <v>0</v>
      </c>
      <c r="K91" s="177"/>
      <c r="L91" s="182"/>
      <c r="M91" s="183"/>
      <c r="N91" s="184"/>
      <c r="O91" s="184"/>
      <c r="P91" s="185">
        <f>SUM(P92:P186)</f>
        <v>0</v>
      </c>
      <c r="Q91" s="184"/>
      <c r="R91" s="185">
        <f>SUM(R92:R186)</f>
        <v>0</v>
      </c>
      <c r="S91" s="184"/>
      <c r="T91" s="186">
        <f>SUM(T92:T186)</f>
        <v>0</v>
      </c>
      <c r="AR91" s="187" t="s">
        <v>78</v>
      </c>
      <c r="AT91" s="188" t="s">
        <v>69</v>
      </c>
      <c r="AU91" s="188" t="s">
        <v>78</v>
      </c>
      <c r="AY91" s="187" t="s">
        <v>126</v>
      </c>
      <c r="BK91" s="189">
        <f>SUM(BK92:BK186)</f>
        <v>0</v>
      </c>
    </row>
    <row r="92" spans="2:65" s="1" customFormat="1" ht="22.5" customHeight="1">
      <c r="B92" s="41"/>
      <c r="C92" s="193" t="s">
        <v>78</v>
      </c>
      <c r="D92" s="193" t="s">
        <v>129</v>
      </c>
      <c r="E92" s="194" t="s">
        <v>288</v>
      </c>
      <c r="F92" s="195" t="s">
        <v>8845</v>
      </c>
      <c r="G92" s="196" t="s">
        <v>132</v>
      </c>
      <c r="H92" s="197">
        <v>1</v>
      </c>
      <c r="I92" s="198"/>
      <c r="J92" s="199">
        <f>ROUND(I92*H92,2)</f>
        <v>0</v>
      </c>
      <c r="K92" s="195" t="s">
        <v>21</v>
      </c>
      <c r="L92" s="61"/>
      <c r="M92" s="200" t="s">
        <v>21</v>
      </c>
      <c r="N92" s="201" t="s">
        <v>42</v>
      </c>
      <c r="O92" s="42"/>
      <c r="P92" s="202">
        <f>O92*H92</f>
        <v>0</v>
      </c>
      <c r="Q92" s="202">
        <v>0</v>
      </c>
      <c r="R92" s="202">
        <f>Q92*H92</f>
        <v>0</v>
      </c>
      <c r="S92" s="202">
        <v>0</v>
      </c>
      <c r="T92" s="203">
        <f>S92*H92</f>
        <v>0</v>
      </c>
      <c r="AR92" s="24" t="s">
        <v>133</v>
      </c>
      <c r="AT92" s="24" t="s">
        <v>129</v>
      </c>
      <c r="AU92" s="24" t="s">
        <v>134</v>
      </c>
      <c r="AY92" s="24" t="s">
        <v>126</v>
      </c>
      <c r="BE92" s="204">
        <f>IF(N92="základní",J92,0)</f>
        <v>0</v>
      </c>
      <c r="BF92" s="204">
        <f>IF(N92="snížená",J92,0)</f>
        <v>0</v>
      </c>
      <c r="BG92" s="204">
        <f>IF(N92="zákl. přenesená",J92,0)</f>
        <v>0</v>
      </c>
      <c r="BH92" s="204">
        <f>IF(N92="sníž. přenesená",J92,0)</f>
        <v>0</v>
      </c>
      <c r="BI92" s="204">
        <f>IF(N92="nulová",J92,0)</f>
        <v>0</v>
      </c>
      <c r="BJ92" s="24" t="s">
        <v>134</v>
      </c>
      <c r="BK92" s="204">
        <f>ROUND(I92*H92,2)</f>
        <v>0</v>
      </c>
      <c r="BL92" s="24" t="s">
        <v>133</v>
      </c>
      <c r="BM92" s="24" t="s">
        <v>134</v>
      </c>
    </row>
    <row r="93" spans="2:65" s="1" customFormat="1" ht="13.5">
      <c r="B93" s="41"/>
      <c r="C93" s="63"/>
      <c r="D93" s="205" t="s">
        <v>135</v>
      </c>
      <c r="E93" s="63"/>
      <c r="F93" s="206" t="s">
        <v>8845</v>
      </c>
      <c r="G93" s="63"/>
      <c r="H93" s="63"/>
      <c r="I93" s="163"/>
      <c r="J93" s="63"/>
      <c r="K93" s="63"/>
      <c r="L93" s="61"/>
      <c r="M93" s="207"/>
      <c r="N93" s="42"/>
      <c r="O93" s="42"/>
      <c r="P93" s="42"/>
      <c r="Q93" s="42"/>
      <c r="R93" s="42"/>
      <c r="S93" s="42"/>
      <c r="T93" s="78"/>
      <c r="AT93" s="24" t="s">
        <v>135</v>
      </c>
      <c r="AU93" s="24" t="s">
        <v>134</v>
      </c>
    </row>
    <row r="94" spans="2:65" s="1" customFormat="1" ht="22.5" customHeight="1">
      <c r="B94" s="41"/>
      <c r="C94" s="193" t="s">
        <v>134</v>
      </c>
      <c r="D94" s="193" t="s">
        <v>129</v>
      </c>
      <c r="E94" s="194" t="s">
        <v>295</v>
      </c>
      <c r="F94" s="195" t="s">
        <v>296</v>
      </c>
      <c r="G94" s="196" t="s">
        <v>297</v>
      </c>
      <c r="H94" s="197">
        <v>180</v>
      </c>
      <c r="I94" s="198"/>
      <c r="J94" s="199">
        <f>ROUND(I94*H94,2)</f>
        <v>0</v>
      </c>
      <c r="K94" s="195" t="s">
        <v>160</v>
      </c>
      <c r="L94" s="61"/>
      <c r="M94" s="200" t="s">
        <v>21</v>
      </c>
      <c r="N94" s="201" t="s">
        <v>42</v>
      </c>
      <c r="O94" s="42"/>
      <c r="P94" s="202">
        <f>O94*H94</f>
        <v>0</v>
      </c>
      <c r="Q94" s="202">
        <v>0</v>
      </c>
      <c r="R94" s="202">
        <f>Q94*H94</f>
        <v>0</v>
      </c>
      <c r="S94" s="202">
        <v>0</v>
      </c>
      <c r="T94" s="203">
        <f>S94*H94</f>
        <v>0</v>
      </c>
      <c r="AR94" s="24" t="s">
        <v>133</v>
      </c>
      <c r="AT94" s="24" t="s">
        <v>129</v>
      </c>
      <c r="AU94" s="24" t="s">
        <v>134</v>
      </c>
      <c r="AY94" s="24" t="s">
        <v>126</v>
      </c>
      <c r="BE94" s="204">
        <f>IF(N94="základní",J94,0)</f>
        <v>0</v>
      </c>
      <c r="BF94" s="204">
        <f>IF(N94="snížená",J94,0)</f>
        <v>0</v>
      </c>
      <c r="BG94" s="204">
        <f>IF(N94="zákl. přenesená",J94,0)</f>
        <v>0</v>
      </c>
      <c r="BH94" s="204">
        <f>IF(N94="sníž. přenesená",J94,0)</f>
        <v>0</v>
      </c>
      <c r="BI94" s="204">
        <f>IF(N94="nulová",J94,0)</f>
        <v>0</v>
      </c>
      <c r="BJ94" s="24" t="s">
        <v>134</v>
      </c>
      <c r="BK94" s="204">
        <f>ROUND(I94*H94,2)</f>
        <v>0</v>
      </c>
      <c r="BL94" s="24" t="s">
        <v>133</v>
      </c>
      <c r="BM94" s="24" t="s">
        <v>133</v>
      </c>
    </row>
    <row r="95" spans="2:65" s="1" customFormat="1" ht="27">
      <c r="B95" s="41"/>
      <c r="C95" s="63"/>
      <c r="D95" s="208" t="s">
        <v>135</v>
      </c>
      <c r="E95" s="63"/>
      <c r="F95" s="209" t="s">
        <v>298</v>
      </c>
      <c r="G95" s="63"/>
      <c r="H95" s="63"/>
      <c r="I95" s="163"/>
      <c r="J95" s="63"/>
      <c r="K95" s="63"/>
      <c r="L95" s="61"/>
      <c r="M95" s="207"/>
      <c r="N95" s="42"/>
      <c r="O95" s="42"/>
      <c r="P95" s="42"/>
      <c r="Q95" s="42"/>
      <c r="R95" s="42"/>
      <c r="S95" s="42"/>
      <c r="T95" s="78"/>
      <c r="AT95" s="24" t="s">
        <v>135</v>
      </c>
      <c r="AU95" s="24" t="s">
        <v>134</v>
      </c>
    </row>
    <row r="96" spans="2:65" s="1" customFormat="1" ht="175.5">
      <c r="B96" s="41"/>
      <c r="C96" s="63"/>
      <c r="D96" s="205" t="s">
        <v>299</v>
      </c>
      <c r="E96" s="63"/>
      <c r="F96" s="235" t="s">
        <v>300</v>
      </c>
      <c r="G96" s="63"/>
      <c r="H96" s="63"/>
      <c r="I96" s="163"/>
      <c r="J96" s="63"/>
      <c r="K96" s="63"/>
      <c r="L96" s="61"/>
      <c r="M96" s="207"/>
      <c r="N96" s="42"/>
      <c r="O96" s="42"/>
      <c r="P96" s="42"/>
      <c r="Q96" s="42"/>
      <c r="R96" s="42"/>
      <c r="S96" s="42"/>
      <c r="T96" s="78"/>
      <c r="AT96" s="24" t="s">
        <v>299</v>
      </c>
      <c r="AU96" s="24" t="s">
        <v>134</v>
      </c>
    </row>
    <row r="97" spans="2:65" s="1" customFormat="1" ht="22.5" customHeight="1">
      <c r="B97" s="41"/>
      <c r="C97" s="193" t="s">
        <v>138</v>
      </c>
      <c r="D97" s="193" t="s">
        <v>129</v>
      </c>
      <c r="E97" s="194" t="s">
        <v>301</v>
      </c>
      <c r="F97" s="195" t="s">
        <v>302</v>
      </c>
      <c r="G97" s="196" t="s">
        <v>303</v>
      </c>
      <c r="H97" s="197">
        <v>30</v>
      </c>
      <c r="I97" s="198"/>
      <c r="J97" s="199">
        <f>ROUND(I97*H97,2)</f>
        <v>0</v>
      </c>
      <c r="K97" s="195" t="s">
        <v>160</v>
      </c>
      <c r="L97" s="61"/>
      <c r="M97" s="200" t="s">
        <v>21</v>
      </c>
      <c r="N97" s="201" t="s">
        <v>42</v>
      </c>
      <c r="O97" s="42"/>
      <c r="P97" s="202">
        <f>O97*H97</f>
        <v>0</v>
      </c>
      <c r="Q97" s="202">
        <v>0</v>
      </c>
      <c r="R97" s="202">
        <f>Q97*H97</f>
        <v>0</v>
      </c>
      <c r="S97" s="202">
        <v>0</v>
      </c>
      <c r="T97" s="203">
        <f>S97*H97</f>
        <v>0</v>
      </c>
      <c r="AR97" s="24" t="s">
        <v>133</v>
      </c>
      <c r="AT97" s="24" t="s">
        <v>129</v>
      </c>
      <c r="AU97" s="24" t="s">
        <v>134</v>
      </c>
      <c r="AY97" s="24" t="s">
        <v>126</v>
      </c>
      <c r="BE97" s="204">
        <f>IF(N97="základní",J97,0)</f>
        <v>0</v>
      </c>
      <c r="BF97" s="204">
        <f>IF(N97="snížená",J97,0)</f>
        <v>0</v>
      </c>
      <c r="BG97" s="204">
        <f>IF(N97="zákl. přenesená",J97,0)</f>
        <v>0</v>
      </c>
      <c r="BH97" s="204">
        <f>IF(N97="sníž. přenesená",J97,0)</f>
        <v>0</v>
      </c>
      <c r="BI97" s="204">
        <f>IF(N97="nulová",J97,0)</f>
        <v>0</v>
      </c>
      <c r="BJ97" s="24" t="s">
        <v>134</v>
      </c>
      <c r="BK97" s="204">
        <f>ROUND(I97*H97,2)</f>
        <v>0</v>
      </c>
      <c r="BL97" s="24" t="s">
        <v>133</v>
      </c>
      <c r="BM97" s="24" t="s">
        <v>141</v>
      </c>
    </row>
    <row r="98" spans="2:65" s="1" customFormat="1" ht="27">
      <c r="B98" s="41"/>
      <c r="C98" s="63"/>
      <c r="D98" s="208" t="s">
        <v>135</v>
      </c>
      <c r="E98" s="63"/>
      <c r="F98" s="209" t="s">
        <v>304</v>
      </c>
      <c r="G98" s="63"/>
      <c r="H98" s="63"/>
      <c r="I98" s="163"/>
      <c r="J98" s="63"/>
      <c r="K98" s="63"/>
      <c r="L98" s="61"/>
      <c r="M98" s="207"/>
      <c r="N98" s="42"/>
      <c r="O98" s="42"/>
      <c r="P98" s="42"/>
      <c r="Q98" s="42"/>
      <c r="R98" s="42"/>
      <c r="S98" s="42"/>
      <c r="T98" s="78"/>
      <c r="AT98" s="24" t="s">
        <v>135</v>
      </c>
      <c r="AU98" s="24" t="s">
        <v>134</v>
      </c>
    </row>
    <row r="99" spans="2:65" s="1" customFormat="1" ht="162">
      <c r="B99" s="41"/>
      <c r="C99" s="63"/>
      <c r="D99" s="205" t="s">
        <v>299</v>
      </c>
      <c r="E99" s="63"/>
      <c r="F99" s="235" t="s">
        <v>305</v>
      </c>
      <c r="G99" s="63"/>
      <c r="H99" s="63"/>
      <c r="I99" s="163"/>
      <c r="J99" s="63"/>
      <c r="K99" s="63"/>
      <c r="L99" s="61"/>
      <c r="M99" s="207"/>
      <c r="N99" s="42"/>
      <c r="O99" s="42"/>
      <c r="P99" s="42"/>
      <c r="Q99" s="42"/>
      <c r="R99" s="42"/>
      <c r="S99" s="42"/>
      <c r="T99" s="78"/>
      <c r="AT99" s="24" t="s">
        <v>299</v>
      </c>
      <c r="AU99" s="24" t="s">
        <v>134</v>
      </c>
    </row>
    <row r="100" spans="2:65" s="1" customFormat="1" ht="22.5" customHeight="1">
      <c r="B100" s="41"/>
      <c r="C100" s="193" t="s">
        <v>133</v>
      </c>
      <c r="D100" s="193" t="s">
        <v>129</v>
      </c>
      <c r="E100" s="194" t="s">
        <v>8846</v>
      </c>
      <c r="F100" s="195" t="s">
        <v>8847</v>
      </c>
      <c r="G100" s="196" t="s">
        <v>169</v>
      </c>
      <c r="H100" s="197">
        <v>6</v>
      </c>
      <c r="I100" s="198"/>
      <c r="J100" s="199">
        <f>ROUND(I100*H100,2)</f>
        <v>0</v>
      </c>
      <c r="K100" s="195" t="s">
        <v>160</v>
      </c>
      <c r="L100" s="61"/>
      <c r="M100" s="200" t="s">
        <v>21</v>
      </c>
      <c r="N100" s="201" t="s">
        <v>42</v>
      </c>
      <c r="O100" s="42"/>
      <c r="P100" s="202">
        <f>O100*H100</f>
        <v>0</v>
      </c>
      <c r="Q100" s="202">
        <v>0</v>
      </c>
      <c r="R100" s="202">
        <f>Q100*H100</f>
        <v>0</v>
      </c>
      <c r="S100" s="202">
        <v>0</v>
      </c>
      <c r="T100" s="203">
        <f>S100*H100</f>
        <v>0</v>
      </c>
      <c r="AR100" s="24" t="s">
        <v>133</v>
      </c>
      <c r="AT100" s="24" t="s">
        <v>129</v>
      </c>
      <c r="AU100" s="24" t="s">
        <v>134</v>
      </c>
      <c r="AY100" s="24" t="s">
        <v>126</v>
      </c>
      <c r="BE100" s="204">
        <f>IF(N100="základní",J100,0)</f>
        <v>0</v>
      </c>
      <c r="BF100" s="204">
        <f>IF(N100="snížená",J100,0)</f>
        <v>0</v>
      </c>
      <c r="BG100" s="204">
        <f>IF(N100="zákl. přenesená",J100,0)</f>
        <v>0</v>
      </c>
      <c r="BH100" s="204">
        <f>IF(N100="sníž. přenesená",J100,0)</f>
        <v>0</v>
      </c>
      <c r="BI100" s="204">
        <f>IF(N100="nulová",J100,0)</f>
        <v>0</v>
      </c>
      <c r="BJ100" s="24" t="s">
        <v>134</v>
      </c>
      <c r="BK100" s="204">
        <f>ROUND(I100*H100,2)</f>
        <v>0</v>
      </c>
      <c r="BL100" s="24" t="s">
        <v>133</v>
      </c>
      <c r="BM100" s="24" t="s">
        <v>144</v>
      </c>
    </row>
    <row r="101" spans="2:65" s="1" customFormat="1" ht="40.5">
      <c r="B101" s="41"/>
      <c r="C101" s="63"/>
      <c r="D101" s="208" t="s">
        <v>135</v>
      </c>
      <c r="E101" s="63"/>
      <c r="F101" s="209" t="s">
        <v>8848</v>
      </c>
      <c r="G101" s="63"/>
      <c r="H101" s="63"/>
      <c r="I101" s="163"/>
      <c r="J101" s="63"/>
      <c r="K101" s="63"/>
      <c r="L101" s="61"/>
      <c r="M101" s="207"/>
      <c r="N101" s="42"/>
      <c r="O101" s="42"/>
      <c r="P101" s="42"/>
      <c r="Q101" s="42"/>
      <c r="R101" s="42"/>
      <c r="S101" s="42"/>
      <c r="T101" s="78"/>
      <c r="AT101" s="24" t="s">
        <v>135</v>
      </c>
      <c r="AU101" s="24" t="s">
        <v>134</v>
      </c>
    </row>
    <row r="102" spans="2:65" s="1" customFormat="1" ht="94.5">
      <c r="B102" s="41"/>
      <c r="C102" s="63"/>
      <c r="D102" s="205" t="s">
        <v>299</v>
      </c>
      <c r="E102" s="63"/>
      <c r="F102" s="235" t="s">
        <v>8849</v>
      </c>
      <c r="G102" s="63"/>
      <c r="H102" s="63"/>
      <c r="I102" s="163"/>
      <c r="J102" s="63"/>
      <c r="K102" s="63"/>
      <c r="L102" s="61"/>
      <c r="M102" s="207"/>
      <c r="N102" s="42"/>
      <c r="O102" s="42"/>
      <c r="P102" s="42"/>
      <c r="Q102" s="42"/>
      <c r="R102" s="42"/>
      <c r="S102" s="42"/>
      <c r="T102" s="78"/>
      <c r="AT102" s="24" t="s">
        <v>299</v>
      </c>
      <c r="AU102" s="24" t="s">
        <v>134</v>
      </c>
    </row>
    <row r="103" spans="2:65" s="1" customFormat="1" ht="22.5" customHeight="1">
      <c r="B103" s="41"/>
      <c r="C103" s="193" t="s">
        <v>145</v>
      </c>
      <c r="D103" s="193" t="s">
        <v>129</v>
      </c>
      <c r="E103" s="194" t="s">
        <v>8497</v>
      </c>
      <c r="F103" s="195" t="s">
        <v>8498</v>
      </c>
      <c r="G103" s="196" t="s">
        <v>308</v>
      </c>
      <c r="H103" s="197">
        <v>57.545999999999999</v>
      </c>
      <c r="I103" s="198"/>
      <c r="J103" s="199">
        <f>ROUND(I103*H103,2)</f>
        <v>0</v>
      </c>
      <c r="K103" s="195" t="s">
        <v>160</v>
      </c>
      <c r="L103" s="61"/>
      <c r="M103" s="200" t="s">
        <v>21</v>
      </c>
      <c r="N103" s="201" t="s">
        <v>42</v>
      </c>
      <c r="O103" s="42"/>
      <c r="P103" s="202">
        <f>O103*H103</f>
        <v>0</v>
      </c>
      <c r="Q103" s="202">
        <v>0</v>
      </c>
      <c r="R103" s="202">
        <f>Q103*H103</f>
        <v>0</v>
      </c>
      <c r="S103" s="202">
        <v>0</v>
      </c>
      <c r="T103" s="203">
        <f>S103*H103</f>
        <v>0</v>
      </c>
      <c r="AR103" s="24" t="s">
        <v>133</v>
      </c>
      <c r="AT103" s="24" t="s">
        <v>129</v>
      </c>
      <c r="AU103" s="24" t="s">
        <v>134</v>
      </c>
      <c r="AY103" s="24" t="s">
        <v>126</v>
      </c>
      <c r="BE103" s="204">
        <f>IF(N103="základní",J103,0)</f>
        <v>0</v>
      </c>
      <c r="BF103" s="204">
        <f>IF(N103="snížená",J103,0)</f>
        <v>0</v>
      </c>
      <c r="BG103" s="204">
        <f>IF(N103="zákl. přenesená",J103,0)</f>
        <v>0</v>
      </c>
      <c r="BH103" s="204">
        <f>IF(N103="sníž. přenesená",J103,0)</f>
        <v>0</v>
      </c>
      <c r="BI103" s="204">
        <f>IF(N103="nulová",J103,0)</f>
        <v>0</v>
      </c>
      <c r="BJ103" s="24" t="s">
        <v>134</v>
      </c>
      <c r="BK103" s="204">
        <f>ROUND(I103*H103,2)</f>
        <v>0</v>
      </c>
      <c r="BL103" s="24" t="s">
        <v>133</v>
      </c>
      <c r="BM103" s="24" t="s">
        <v>148</v>
      </c>
    </row>
    <row r="104" spans="2:65" s="1" customFormat="1" ht="27">
      <c r="B104" s="41"/>
      <c r="C104" s="63"/>
      <c r="D104" s="208" t="s">
        <v>135</v>
      </c>
      <c r="E104" s="63"/>
      <c r="F104" s="209" t="s">
        <v>8499</v>
      </c>
      <c r="G104" s="63"/>
      <c r="H104" s="63"/>
      <c r="I104" s="163"/>
      <c r="J104" s="63"/>
      <c r="K104" s="63"/>
      <c r="L104" s="61"/>
      <c r="M104" s="207"/>
      <c r="N104" s="42"/>
      <c r="O104" s="42"/>
      <c r="P104" s="42"/>
      <c r="Q104" s="42"/>
      <c r="R104" s="42"/>
      <c r="S104" s="42"/>
      <c r="T104" s="78"/>
      <c r="AT104" s="24" t="s">
        <v>135</v>
      </c>
      <c r="AU104" s="24" t="s">
        <v>134</v>
      </c>
    </row>
    <row r="105" spans="2:65" s="1" customFormat="1" ht="175.5">
      <c r="B105" s="41"/>
      <c r="C105" s="63"/>
      <c r="D105" s="208" t="s">
        <v>299</v>
      </c>
      <c r="E105" s="63"/>
      <c r="F105" s="236" t="s">
        <v>8500</v>
      </c>
      <c r="G105" s="63"/>
      <c r="H105" s="63"/>
      <c r="I105" s="163"/>
      <c r="J105" s="63"/>
      <c r="K105" s="63"/>
      <c r="L105" s="61"/>
      <c r="M105" s="207"/>
      <c r="N105" s="42"/>
      <c r="O105" s="42"/>
      <c r="P105" s="42"/>
      <c r="Q105" s="42"/>
      <c r="R105" s="42"/>
      <c r="S105" s="42"/>
      <c r="T105" s="78"/>
      <c r="AT105" s="24" t="s">
        <v>299</v>
      </c>
      <c r="AU105" s="24" t="s">
        <v>134</v>
      </c>
    </row>
    <row r="106" spans="2:65" s="13" customFormat="1" ht="13.5">
      <c r="B106" s="237"/>
      <c r="C106" s="238"/>
      <c r="D106" s="208" t="s">
        <v>171</v>
      </c>
      <c r="E106" s="239" t="s">
        <v>21</v>
      </c>
      <c r="F106" s="240" t="s">
        <v>8850</v>
      </c>
      <c r="G106" s="238"/>
      <c r="H106" s="241" t="s">
        <v>21</v>
      </c>
      <c r="I106" s="242"/>
      <c r="J106" s="238"/>
      <c r="K106" s="238"/>
      <c r="L106" s="243"/>
      <c r="M106" s="244"/>
      <c r="N106" s="245"/>
      <c r="O106" s="245"/>
      <c r="P106" s="245"/>
      <c r="Q106" s="245"/>
      <c r="R106" s="245"/>
      <c r="S106" s="245"/>
      <c r="T106" s="246"/>
      <c r="AT106" s="247" t="s">
        <v>171</v>
      </c>
      <c r="AU106" s="247" t="s">
        <v>134</v>
      </c>
      <c r="AV106" s="13" t="s">
        <v>78</v>
      </c>
      <c r="AW106" s="13" t="s">
        <v>33</v>
      </c>
      <c r="AX106" s="13" t="s">
        <v>70</v>
      </c>
      <c r="AY106" s="247" t="s">
        <v>126</v>
      </c>
    </row>
    <row r="107" spans="2:65" s="11" customFormat="1" ht="13.5">
      <c r="B107" s="210"/>
      <c r="C107" s="211"/>
      <c r="D107" s="208" t="s">
        <v>171</v>
      </c>
      <c r="E107" s="212" t="s">
        <v>21</v>
      </c>
      <c r="F107" s="213" t="s">
        <v>8851</v>
      </c>
      <c r="G107" s="211"/>
      <c r="H107" s="214">
        <v>57.545999999999999</v>
      </c>
      <c r="I107" s="215"/>
      <c r="J107" s="211"/>
      <c r="K107" s="211"/>
      <c r="L107" s="216"/>
      <c r="M107" s="217"/>
      <c r="N107" s="218"/>
      <c r="O107" s="218"/>
      <c r="P107" s="218"/>
      <c r="Q107" s="218"/>
      <c r="R107" s="218"/>
      <c r="S107" s="218"/>
      <c r="T107" s="219"/>
      <c r="AT107" s="220" t="s">
        <v>171</v>
      </c>
      <c r="AU107" s="220" t="s">
        <v>134</v>
      </c>
      <c r="AV107" s="11" t="s">
        <v>134</v>
      </c>
      <c r="AW107" s="11" t="s">
        <v>33</v>
      </c>
      <c r="AX107" s="11" t="s">
        <v>70</v>
      </c>
      <c r="AY107" s="220" t="s">
        <v>126</v>
      </c>
    </row>
    <row r="108" spans="2:65" s="12" customFormat="1" ht="13.5">
      <c r="B108" s="221"/>
      <c r="C108" s="222"/>
      <c r="D108" s="205" t="s">
        <v>171</v>
      </c>
      <c r="E108" s="248" t="s">
        <v>21</v>
      </c>
      <c r="F108" s="249" t="s">
        <v>174</v>
      </c>
      <c r="G108" s="222"/>
      <c r="H108" s="250">
        <v>57.545999999999999</v>
      </c>
      <c r="I108" s="226"/>
      <c r="J108" s="222"/>
      <c r="K108" s="222"/>
      <c r="L108" s="227"/>
      <c r="M108" s="228"/>
      <c r="N108" s="229"/>
      <c r="O108" s="229"/>
      <c r="P108" s="229"/>
      <c r="Q108" s="229"/>
      <c r="R108" s="229"/>
      <c r="S108" s="229"/>
      <c r="T108" s="230"/>
      <c r="AT108" s="231" t="s">
        <v>171</v>
      </c>
      <c r="AU108" s="231" t="s">
        <v>134</v>
      </c>
      <c r="AV108" s="12" t="s">
        <v>133</v>
      </c>
      <c r="AW108" s="12" t="s">
        <v>33</v>
      </c>
      <c r="AX108" s="12" t="s">
        <v>78</v>
      </c>
      <c r="AY108" s="231" t="s">
        <v>126</v>
      </c>
    </row>
    <row r="109" spans="2:65" s="1" customFormat="1" ht="22.5" customHeight="1">
      <c r="B109" s="41"/>
      <c r="C109" s="193" t="s">
        <v>141</v>
      </c>
      <c r="D109" s="193" t="s">
        <v>129</v>
      </c>
      <c r="E109" s="194" t="s">
        <v>8503</v>
      </c>
      <c r="F109" s="195" t="s">
        <v>8504</v>
      </c>
      <c r="G109" s="196" t="s">
        <v>308</v>
      </c>
      <c r="H109" s="197">
        <v>138.22399999999999</v>
      </c>
      <c r="I109" s="198"/>
      <c r="J109" s="199">
        <f>ROUND(I109*H109,2)</f>
        <v>0</v>
      </c>
      <c r="K109" s="195" t="s">
        <v>160</v>
      </c>
      <c r="L109" s="61"/>
      <c r="M109" s="200" t="s">
        <v>21</v>
      </c>
      <c r="N109" s="201" t="s">
        <v>42</v>
      </c>
      <c r="O109" s="42"/>
      <c r="P109" s="202">
        <f>O109*H109</f>
        <v>0</v>
      </c>
      <c r="Q109" s="202">
        <v>0</v>
      </c>
      <c r="R109" s="202">
        <f>Q109*H109</f>
        <v>0</v>
      </c>
      <c r="S109" s="202">
        <v>0</v>
      </c>
      <c r="T109" s="203">
        <f>S109*H109</f>
        <v>0</v>
      </c>
      <c r="AR109" s="24" t="s">
        <v>133</v>
      </c>
      <c r="AT109" s="24" t="s">
        <v>129</v>
      </c>
      <c r="AU109" s="24" t="s">
        <v>134</v>
      </c>
      <c r="AY109" s="24" t="s">
        <v>126</v>
      </c>
      <c r="BE109" s="204">
        <f>IF(N109="základní",J109,0)</f>
        <v>0</v>
      </c>
      <c r="BF109" s="204">
        <f>IF(N109="snížená",J109,0)</f>
        <v>0</v>
      </c>
      <c r="BG109" s="204">
        <f>IF(N109="zákl. přenesená",J109,0)</f>
        <v>0</v>
      </c>
      <c r="BH109" s="204">
        <f>IF(N109="sníž. přenesená",J109,0)</f>
        <v>0</v>
      </c>
      <c r="BI109" s="204">
        <f>IF(N109="nulová",J109,0)</f>
        <v>0</v>
      </c>
      <c r="BJ109" s="24" t="s">
        <v>134</v>
      </c>
      <c r="BK109" s="204">
        <f>ROUND(I109*H109,2)</f>
        <v>0</v>
      </c>
      <c r="BL109" s="24" t="s">
        <v>133</v>
      </c>
      <c r="BM109" s="24" t="s">
        <v>151</v>
      </c>
    </row>
    <row r="110" spans="2:65" s="1" customFormat="1" ht="27">
      <c r="B110" s="41"/>
      <c r="C110" s="63"/>
      <c r="D110" s="208" t="s">
        <v>135</v>
      </c>
      <c r="E110" s="63"/>
      <c r="F110" s="209" t="s">
        <v>8505</v>
      </c>
      <c r="G110" s="63"/>
      <c r="H110" s="63"/>
      <c r="I110" s="163"/>
      <c r="J110" s="63"/>
      <c r="K110" s="63"/>
      <c r="L110" s="61"/>
      <c r="M110" s="207"/>
      <c r="N110" s="42"/>
      <c r="O110" s="42"/>
      <c r="P110" s="42"/>
      <c r="Q110" s="42"/>
      <c r="R110" s="42"/>
      <c r="S110" s="42"/>
      <c r="T110" s="78"/>
      <c r="AT110" s="24" t="s">
        <v>135</v>
      </c>
      <c r="AU110" s="24" t="s">
        <v>134</v>
      </c>
    </row>
    <row r="111" spans="2:65" s="1" customFormat="1" ht="108">
      <c r="B111" s="41"/>
      <c r="C111" s="63"/>
      <c r="D111" s="205" t="s">
        <v>299</v>
      </c>
      <c r="E111" s="63"/>
      <c r="F111" s="235" t="s">
        <v>8506</v>
      </c>
      <c r="G111" s="63"/>
      <c r="H111" s="63"/>
      <c r="I111" s="163"/>
      <c r="J111" s="63"/>
      <c r="K111" s="63"/>
      <c r="L111" s="61"/>
      <c r="M111" s="207"/>
      <c r="N111" s="42"/>
      <c r="O111" s="42"/>
      <c r="P111" s="42"/>
      <c r="Q111" s="42"/>
      <c r="R111" s="42"/>
      <c r="S111" s="42"/>
      <c r="T111" s="78"/>
      <c r="AT111" s="24" t="s">
        <v>299</v>
      </c>
      <c r="AU111" s="24" t="s">
        <v>134</v>
      </c>
    </row>
    <row r="112" spans="2:65" s="1" customFormat="1" ht="22.5" customHeight="1">
      <c r="B112" s="41"/>
      <c r="C112" s="193" t="s">
        <v>152</v>
      </c>
      <c r="D112" s="193" t="s">
        <v>129</v>
      </c>
      <c r="E112" s="194" t="s">
        <v>8507</v>
      </c>
      <c r="F112" s="195" t="s">
        <v>8508</v>
      </c>
      <c r="G112" s="196" t="s">
        <v>308</v>
      </c>
      <c r="H112" s="197">
        <v>138.22399999999999</v>
      </c>
      <c r="I112" s="198"/>
      <c r="J112" s="199">
        <f>ROUND(I112*H112,2)</f>
        <v>0</v>
      </c>
      <c r="K112" s="195" t="s">
        <v>160</v>
      </c>
      <c r="L112" s="61"/>
      <c r="M112" s="200" t="s">
        <v>21</v>
      </c>
      <c r="N112" s="201" t="s">
        <v>42</v>
      </c>
      <c r="O112" s="42"/>
      <c r="P112" s="202">
        <f>O112*H112</f>
        <v>0</v>
      </c>
      <c r="Q112" s="202">
        <v>0</v>
      </c>
      <c r="R112" s="202">
        <f>Q112*H112</f>
        <v>0</v>
      </c>
      <c r="S112" s="202">
        <v>0</v>
      </c>
      <c r="T112" s="203">
        <f>S112*H112</f>
        <v>0</v>
      </c>
      <c r="AR112" s="24" t="s">
        <v>133</v>
      </c>
      <c r="AT112" s="24" t="s">
        <v>129</v>
      </c>
      <c r="AU112" s="24" t="s">
        <v>134</v>
      </c>
      <c r="AY112" s="24" t="s">
        <v>126</v>
      </c>
      <c r="BE112" s="204">
        <f>IF(N112="základní",J112,0)</f>
        <v>0</v>
      </c>
      <c r="BF112" s="204">
        <f>IF(N112="snížená",J112,0)</f>
        <v>0</v>
      </c>
      <c r="BG112" s="204">
        <f>IF(N112="zákl. přenesená",J112,0)</f>
        <v>0</v>
      </c>
      <c r="BH112" s="204">
        <f>IF(N112="sníž. přenesená",J112,0)</f>
        <v>0</v>
      </c>
      <c r="BI112" s="204">
        <f>IF(N112="nulová",J112,0)</f>
        <v>0</v>
      </c>
      <c r="BJ112" s="24" t="s">
        <v>134</v>
      </c>
      <c r="BK112" s="204">
        <f>ROUND(I112*H112,2)</f>
        <v>0</v>
      </c>
      <c r="BL112" s="24" t="s">
        <v>133</v>
      </c>
      <c r="BM112" s="24" t="s">
        <v>155</v>
      </c>
    </row>
    <row r="113" spans="2:65" s="1" customFormat="1" ht="27">
      <c r="B113" s="41"/>
      <c r="C113" s="63"/>
      <c r="D113" s="208" t="s">
        <v>135</v>
      </c>
      <c r="E113" s="63"/>
      <c r="F113" s="209" t="s">
        <v>8509</v>
      </c>
      <c r="G113" s="63"/>
      <c r="H113" s="63"/>
      <c r="I113" s="163"/>
      <c r="J113" s="63"/>
      <c r="K113" s="63"/>
      <c r="L113" s="61"/>
      <c r="M113" s="207"/>
      <c r="N113" s="42"/>
      <c r="O113" s="42"/>
      <c r="P113" s="42"/>
      <c r="Q113" s="42"/>
      <c r="R113" s="42"/>
      <c r="S113" s="42"/>
      <c r="T113" s="78"/>
      <c r="AT113" s="24" t="s">
        <v>135</v>
      </c>
      <c r="AU113" s="24" t="s">
        <v>134</v>
      </c>
    </row>
    <row r="114" spans="2:65" s="1" customFormat="1" ht="108">
      <c r="B114" s="41"/>
      <c r="C114" s="63"/>
      <c r="D114" s="205" t="s">
        <v>299</v>
      </c>
      <c r="E114" s="63"/>
      <c r="F114" s="235" t="s">
        <v>8506</v>
      </c>
      <c r="G114" s="63"/>
      <c r="H114" s="63"/>
      <c r="I114" s="163"/>
      <c r="J114" s="63"/>
      <c r="K114" s="63"/>
      <c r="L114" s="61"/>
      <c r="M114" s="207"/>
      <c r="N114" s="42"/>
      <c r="O114" s="42"/>
      <c r="P114" s="42"/>
      <c r="Q114" s="42"/>
      <c r="R114" s="42"/>
      <c r="S114" s="42"/>
      <c r="T114" s="78"/>
      <c r="AT114" s="24" t="s">
        <v>299</v>
      </c>
      <c r="AU114" s="24" t="s">
        <v>134</v>
      </c>
    </row>
    <row r="115" spans="2:65" s="1" customFormat="1" ht="22.5" customHeight="1">
      <c r="B115" s="41"/>
      <c r="C115" s="193" t="s">
        <v>144</v>
      </c>
      <c r="D115" s="193" t="s">
        <v>129</v>
      </c>
      <c r="E115" s="194" t="s">
        <v>8852</v>
      </c>
      <c r="F115" s="195" t="s">
        <v>8853</v>
      </c>
      <c r="G115" s="196" t="s">
        <v>308</v>
      </c>
      <c r="H115" s="197">
        <v>2.5289999999999999</v>
      </c>
      <c r="I115" s="198"/>
      <c r="J115" s="199">
        <f>ROUND(I115*H115,2)</f>
        <v>0</v>
      </c>
      <c r="K115" s="195" t="s">
        <v>21</v>
      </c>
      <c r="L115" s="61"/>
      <c r="M115" s="200" t="s">
        <v>21</v>
      </c>
      <c r="N115" s="201" t="s">
        <v>42</v>
      </c>
      <c r="O115" s="42"/>
      <c r="P115" s="202">
        <f>O115*H115</f>
        <v>0</v>
      </c>
      <c r="Q115" s="202">
        <v>0</v>
      </c>
      <c r="R115" s="202">
        <f>Q115*H115</f>
        <v>0</v>
      </c>
      <c r="S115" s="202">
        <v>0</v>
      </c>
      <c r="T115" s="203">
        <f>S115*H115</f>
        <v>0</v>
      </c>
      <c r="AR115" s="24" t="s">
        <v>133</v>
      </c>
      <c r="AT115" s="24" t="s">
        <v>129</v>
      </c>
      <c r="AU115" s="24" t="s">
        <v>134</v>
      </c>
      <c r="AY115" s="24" t="s">
        <v>126</v>
      </c>
      <c r="BE115" s="204">
        <f>IF(N115="základní",J115,0)</f>
        <v>0</v>
      </c>
      <c r="BF115" s="204">
        <f>IF(N115="snížená",J115,0)</f>
        <v>0</v>
      </c>
      <c r="BG115" s="204">
        <f>IF(N115="zákl. přenesená",J115,0)</f>
        <v>0</v>
      </c>
      <c r="BH115" s="204">
        <f>IF(N115="sníž. přenesená",J115,0)</f>
        <v>0</v>
      </c>
      <c r="BI115" s="204">
        <f>IF(N115="nulová",J115,0)</f>
        <v>0</v>
      </c>
      <c r="BJ115" s="24" t="s">
        <v>134</v>
      </c>
      <c r="BK115" s="204">
        <f>ROUND(I115*H115,2)</f>
        <v>0</v>
      </c>
      <c r="BL115" s="24" t="s">
        <v>133</v>
      </c>
      <c r="BM115" s="24" t="s">
        <v>161</v>
      </c>
    </row>
    <row r="116" spans="2:65" s="1" customFormat="1" ht="13.5">
      <c r="B116" s="41"/>
      <c r="C116" s="63"/>
      <c r="D116" s="208" t="s">
        <v>135</v>
      </c>
      <c r="E116" s="63"/>
      <c r="F116" s="209" t="s">
        <v>8853</v>
      </c>
      <c r="G116" s="63"/>
      <c r="H116" s="63"/>
      <c r="I116" s="163"/>
      <c r="J116" s="63"/>
      <c r="K116" s="63"/>
      <c r="L116" s="61"/>
      <c r="M116" s="207"/>
      <c r="N116" s="42"/>
      <c r="O116" s="42"/>
      <c r="P116" s="42"/>
      <c r="Q116" s="42"/>
      <c r="R116" s="42"/>
      <c r="S116" s="42"/>
      <c r="T116" s="78"/>
      <c r="AT116" s="24" t="s">
        <v>135</v>
      </c>
      <c r="AU116" s="24" t="s">
        <v>134</v>
      </c>
    </row>
    <row r="117" spans="2:65" s="13" customFormat="1" ht="13.5">
      <c r="B117" s="237"/>
      <c r="C117" s="238"/>
      <c r="D117" s="208" t="s">
        <v>171</v>
      </c>
      <c r="E117" s="239" t="s">
        <v>21</v>
      </c>
      <c r="F117" s="240" t="s">
        <v>8854</v>
      </c>
      <c r="G117" s="238"/>
      <c r="H117" s="241" t="s">
        <v>21</v>
      </c>
      <c r="I117" s="242"/>
      <c r="J117" s="238"/>
      <c r="K117" s="238"/>
      <c r="L117" s="243"/>
      <c r="M117" s="244"/>
      <c r="N117" s="245"/>
      <c r="O117" s="245"/>
      <c r="P117" s="245"/>
      <c r="Q117" s="245"/>
      <c r="R117" s="245"/>
      <c r="S117" s="245"/>
      <c r="T117" s="246"/>
      <c r="AT117" s="247" t="s">
        <v>171</v>
      </c>
      <c r="AU117" s="247" t="s">
        <v>134</v>
      </c>
      <c r="AV117" s="13" t="s">
        <v>78</v>
      </c>
      <c r="AW117" s="13" t="s">
        <v>33</v>
      </c>
      <c r="AX117" s="13" t="s">
        <v>70</v>
      </c>
      <c r="AY117" s="247" t="s">
        <v>126</v>
      </c>
    </row>
    <row r="118" spans="2:65" s="11" customFormat="1" ht="13.5">
      <c r="B118" s="210"/>
      <c r="C118" s="211"/>
      <c r="D118" s="208" t="s">
        <v>171</v>
      </c>
      <c r="E118" s="212" t="s">
        <v>21</v>
      </c>
      <c r="F118" s="213" t="s">
        <v>8855</v>
      </c>
      <c r="G118" s="211"/>
      <c r="H118" s="214">
        <v>0.45900000000000002</v>
      </c>
      <c r="I118" s="215"/>
      <c r="J118" s="211"/>
      <c r="K118" s="211"/>
      <c r="L118" s="216"/>
      <c r="M118" s="217"/>
      <c r="N118" s="218"/>
      <c r="O118" s="218"/>
      <c r="P118" s="218"/>
      <c r="Q118" s="218"/>
      <c r="R118" s="218"/>
      <c r="S118" s="218"/>
      <c r="T118" s="219"/>
      <c r="AT118" s="220" t="s">
        <v>171</v>
      </c>
      <c r="AU118" s="220" t="s">
        <v>134</v>
      </c>
      <c r="AV118" s="11" t="s">
        <v>134</v>
      </c>
      <c r="AW118" s="11" t="s">
        <v>33</v>
      </c>
      <c r="AX118" s="11" t="s">
        <v>70</v>
      </c>
      <c r="AY118" s="220" t="s">
        <v>126</v>
      </c>
    </row>
    <row r="119" spans="2:65" s="11" customFormat="1" ht="13.5">
      <c r="B119" s="210"/>
      <c r="C119" s="211"/>
      <c r="D119" s="208" t="s">
        <v>171</v>
      </c>
      <c r="E119" s="212" t="s">
        <v>21</v>
      </c>
      <c r="F119" s="213" t="s">
        <v>8856</v>
      </c>
      <c r="G119" s="211"/>
      <c r="H119" s="214">
        <v>2.0699999999999998</v>
      </c>
      <c r="I119" s="215"/>
      <c r="J119" s="211"/>
      <c r="K119" s="211"/>
      <c r="L119" s="216"/>
      <c r="M119" s="217"/>
      <c r="N119" s="218"/>
      <c r="O119" s="218"/>
      <c r="P119" s="218"/>
      <c r="Q119" s="218"/>
      <c r="R119" s="218"/>
      <c r="S119" s="218"/>
      <c r="T119" s="219"/>
      <c r="AT119" s="220" t="s">
        <v>171</v>
      </c>
      <c r="AU119" s="220" t="s">
        <v>134</v>
      </c>
      <c r="AV119" s="11" t="s">
        <v>134</v>
      </c>
      <c r="AW119" s="11" t="s">
        <v>33</v>
      </c>
      <c r="AX119" s="11" t="s">
        <v>70</v>
      </c>
      <c r="AY119" s="220" t="s">
        <v>126</v>
      </c>
    </row>
    <row r="120" spans="2:65" s="12" customFormat="1" ht="13.5">
      <c r="B120" s="221"/>
      <c r="C120" s="222"/>
      <c r="D120" s="205" t="s">
        <v>171</v>
      </c>
      <c r="E120" s="248" t="s">
        <v>21</v>
      </c>
      <c r="F120" s="249" t="s">
        <v>174</v>
      </c>
      <c r="G120" s="222"/>
      <c r="H120" s="250">
        <v>2.5289999999999999</v>
      </c>
      <c r="I120" s="226"/>
      <c r="J120" s="222"/>
      <c r="K120" s="222"/>
      <c r="L120" s="227"/>
      <c r="M120" s="228"/>
      <c r="N120" s="229"/>
      <c r="O120" s="229"/>
      <c r="P120" s="229"/>
      <c r="Q120" s="229"/>
      <c r="R120" s="229"/>
      <c r="S120" s="229"/>
      <c r="T120" s="230"/>
      <c r="AT120" s="231" t="s">
        <v>171</v>
      </c>
      <c r="AU120" s="231" t="s">
        <v>134</v>
      </c>
      <c r="AV120" s="12" t="s">
        <v>133</v>
      </c>
      <c r="AW120" s="12" t="s">
        <v>33</v>
      </c>
      <c r="AX120" s="12" t="s">
        <v>78</v>
      </c>
      <c r="AY120" s="231" t="s">
        <v>126</v>
      </c>
    </row>
    <row r="121" spans="2:65" s="1" customFormat="1" ht="22.5" customHeight="1">
      <c r="B121" s="41"/>
      <c r="C121" s="193" t="s">
        <v>163</v>
      </c>
      <c r="D121" s="193" t="s">
        <v>129</v>
      </c>
      <c r="E121" s="194" t="s">
        <v>330</v>
      </c>
      <c r="F121" s="195" t="s">
        <v>331</v>
      </c>
      <c r="G121" s="196" t="s">
        <v>308</v>
      </c>
      <c r="H121" s="197">
        <v>2.5289999999999999</v>
      </c>
      <c r="I121" s="198"/>
      <c r="J121" s="199">
        <f>ROUND(I121*H121,2)</f>
        <v>0</v>
      </c>
      <c r="K121" s="195" t="s">
        <v>160</v>
      </c>
      <c r="L121" s="61"/>
      <c r="M121" s="200" t="s">
        <v>21</v>
      </c>
      <c r="N121" s="201" t="s">
        <v>42</v>
      </c>
      <c r="O121" s="42"/>
      <c r="P121" s="202">
        <f>O121*H121</f>
        <v>0</v>
      </c>
      <c r="Q121" s="202">
        <v>0</v>
      </c>
      <c r="R121" s="202">
        <f>Q121*H121</f>
        <v>0</v>
      </c>
      <c r="S121" s="202">
        <v>0</v>
      </c>
      <c r="T121" s="203">
        <f>S121*H121</f>
        <v>0</v>
      </c>
      <c r="AR121" s="24" t="s">
        <v>133</v>
      </c>
      <c r="AT121" s="24" t="s">
        <v>129</v>
      </c>
      <c r="AU121" s="24" t="s">
        <v>134</v>
      </c>
      <c r="AY121" s="24" t="s">
        <v>126</v>
      </c>
      <c r="BE121" s="204">
        <f>IF(N121="základní",J121,0)</f>
        <v>0</v>
      </c>
      <c r="BF121" s="204">
        <f>IF(N121="snížená",J121,0)</f>
        <v>0</v>
      </c>
      <c r="BG121" s="204">
        <f>IF(N121="zákl. přenesená",J121,0)</f>
        <v>0</v>
      </c>
      <c r="BH121" s="204">
        <f>IF(N121="sníž. přenesená",J121,0)</f>
        <v>0</v>
      </c>
      <c r="BI121" s="204">
        <f>IF(N121="nulová",J121,0)</f>
        <v>0</v>
      </c>
      <c r="BJ121" s="24" t="s">
        <v>134</v>
      </c>
      <c r="BK121" s="204">
        <f>ROUND(I121*H121,2)</f>
        <v>0</v>
      </c>
      <c r="BL121" s="24" t="s">
        <v>133</v>
      </c>
      <c r="BM121" s="24" t="s">
        <v>166</v>
      </c>
    </row>
    <row r="122" spans="2:65" s="1" customFormat="1" ht="27">
      <c r="B122" s="41"/>
      <c r="C122" s="63"/>
      <c r="D122" s="208" t="s">
        <v>135</v>
      </c>
      <c r="E122" s="63"/>
      <c r="F122" s="209" t="s">
        <v>332</v>
      </c>
      <c r="G122" s="63"/>
      <c r="H122" s="63"/>
      <c r="I122" s="163"/>
      <c r="J122" s="63"/>
      <c r="K122" s="63"/>
      <c r="L122" s="61"/>
      <c r="M122" s="207"/>
      <c r="N122" s="42"/>
      <c r="O122" s="42"/>
      <c r="P122" s="42"/>
      <c r="Q122" s="42"/>
      <c r="R122" s="42"/>
      <c r="S122" s="42"/>
      <c r="T122" s="78"/>
      <c r="AT122" s="24" t="s">
        <v>135</v>
      </c>
      <c r="AU122" s="24" t="s">
        <v>134</v>
      </c>
    </row>
    <row r="123" spans="2:65" s="1" customFormat="1" ht="94.5">
      <c r="B123" s="41"/>
      <c r="C123" s="63"/>
      <c r="D123" s="205" t="s">
        <v>299</v>
      </c>
      <c r="E123" s="63"/>
      <c r="F123" s="235" t="s">
        <v>323</v>
      </c>
      <c r="G123" s="63"/>
      <c r="H123" s="63"/>
      <c r="I123" s="163"/>
      <c r="J123" s="63"/>
      <c r="K123" s="63"/>
      <c r="L123" s="61"/>
      <c r="M123" s="207"/>
      <c r="N123" s="42"/>
      <c r="O123" s="42"/>
      <c r="P123" s="42"/>
      <c r="Q123" s="42"/>
      <c r="R123" s="42"/>
      <c r="S123" s="42"/>
      <c r="T123" s="78"/>
      <c r="AT123" s="24" t="s">
        <v>299</v>
      </c>
      <c r="AU123" s="24" t="s">
        <v>134</v>
      </c>
    </row>
    <row r="124" spans="2:65" s="1" customFormat="1" ht="22.5" customHeight="1">
      <c r="B124" s="41"/>
      <c r="C124" s="193" t="s">
        <v>148</v>
      </c>
      <c r="D124" s="193" t="s">
        <v>129</v>
      </c>
      <c r="E124" s="194" t="s">
        <v>333</v>
      </c>
      <c r="F124" s="195" t="s">
        <v>334</v>
      </c>
      <c r="G124" s="196" t="s">
        <v>308</v>
      </c>
      <c r="H124" s="197">
        <v>29.94</v>
      </c>
      <c r="I124" s="198"/>
      <c r="J124" s="199">
        <f>ROUND(I124*H124,2)</f>
        <v>0</v>
      </c>
      <c r="K124" s="195" t="s">
        <v>160</v>
      </c>
      <c r="L124" s="61"/>
      <c r="M124" s="200" t="s">
        <v>21</v>
      </c>
      <c r="N124" s="201" t="s">
        <v>42</v>
      </c>
      <c r="O124" s="42"/>
      <c r="P124" s="202">
        <f>O124*H124</f>
        <v>0</v>
      </c>
      <c r="Q124" s="202">
        <v>0</v>
      </c>
      <c r="R124" s="202">
        <f>Q124*H124</f>
        <v>0</v>
      </c>
      <c r="S124" s="202">
        <v>0</v>
      </c>
      <c r="T124" s="203">
        <f>S124*H124</f>
        <v>0</v>
      </c>
      <c r="AR124" s="24" t="s">
        <v>133</v>
      </c>
      <c r="AT124" s="24" t="s">
        <v>129</v>
      </c>
      <c r="AU124" s="24" t="s">
        <v>134</v>
      </c>
      <c r="AY124" s="24" t="s">
        <v>126</v>
      </c>
      <c r="BE124" s="204">
        <f>IF(N124="základní",J124,0)</f>
        <v>0</v>
      </c>
      <c r="BF124" s="204">
        <f>IF(N124="snížená",J124,0)</f>
        <v>0</v>
      </c>
      <c r="BG124" s="204">
        <f>IF(N124="zákl. přenesená",J124,0)</f>
        <v>0</v>
      </c>
      <c r="BH124" s="204">
        <f>IF(N124="sníž. přenesená",J124,0)</f>
        <v>0</v>
      </c>
      <c r="BI124" s="204">
        <f>IF(N124="nulová",J124,0)</f>
        <v>0</v>
      </c>
      <c r="BJ124" s="24" t="s">
        <v>134</v>
      </c>
      <c r="BK124" s="204">
        <f>ROUND(I124*H124,2)</f>
        <v>0</v>
      </c>
      <c r="BL124" s="24" t="s">
        <v>133</v>
      </c>
      <c r="BM124" s="24" t="s">
        <v>170</v>
      </c>
    </row>
    <row r="125" spans="2:65" s="1" customFormat="1" ht="27">
      <c r="B125" s="41"/>
      <c r="C125" s="63"/>
      <c r="D125" s="208" t="s">
        <v>135</v>
      </c>
      <c r="E125" s="63"/>
      <c r="F125" s="209" t="s">
        <v>335</v>
      </c>
      <c r="G125" s="63"/>
      <c r="H125" s="63"/>
      <c r="I125" s="163"/>
      <c r="J125" s="63"/>
      <c r="K125" s="63"/>
      <c r="L125" s="61"/>
      <c r="M125" s="207"/>
      <c r="N125" s="42"/>
      <c r="O125" s="42"/>
      <c r="P125" s="42"/>
      <c r="Q125" s="42"/>
      <c r="R125" s="42"/>
      <c r="S125" s="42"/>
      <c r="T125" s="78"/>
      <c r="AT125" s="24" t="s">
        <v>135</v>
      </c>
      <c r="AU125" s="24" t="s">
        <v>134</v>
      </c>
    </row>
    <row r="126" spans="2:65" s="1" customFormat="1" ht="175.5">
      <c r="B126" s="41"/>
      <c r="C126" s="63"/>
      <c r="D126" s="208" t="s">
        <v>299</v>
      </c>
      <c r="E126" s="63"/>
      <c r="F126" s="236" t="s">
        <v>336</v>
      </c>
      <c r="G126" s="63"/>
      <c r="H126" s="63"/>
      <c r="I126" s="163"/>
      <c r="J126" s="63"/>
      <c r="K126" s="63"/>
      <c r="L126" s="61"/>
      <c r="M126" s="207"/>
      <c r="N126" s="42"/>
      <c r="O126" s="42"/>
      <c r="P126" s="42"/>
      <c r="Q126" s="42"/>
      <c r="R126" s="42"/>
      <c r="S126" s="42"/>
      <c r="T126" s="78"/>
      <c r="AT126" s="24" t="s">
        <v>299</v>
      </c>
      <c r="AU126" s="24" t="s">
        <v>134</v>
      </c>
    </row>
    <row r="127" spans="2:65" s="13" customFormat="1" ht="13.5">
      <c r="B127" s="237"/>
      <c r="C127" s="238"/>
      <c r="D127" s="208" t="s">
        <v>171</v>
      </c>
      <c r="E127" s="239" t="s">
        <v>21</v>
      </c>
      <c r="F127" s="240" t="s">
        <v>8857</v>
      </c>
      <c r="G127" s="238"/>
      <c r="H127" s="241" t="s">
        <v>21</v>
      </c>
      <c r="I127" s="242"/>
      <c r="J127" s="238"/>
      <c r="K127" s="238"/>
      <c r="L127" s="243"/>
      <c r="M127" s="244"/>
      <c r="N127" s="245"/>
      <c r="O127" s="245"/>
      <c r="P127" s="245"/>
      <c r="Q127" s="245"/>
      <c r="R127" s="245"/>
      <c r="S127" s="245"/>
      <c r="T127" s="246"/>
      <c r="AT127" s="247" t="s">
        <v>171</v>
      </c>
      <c r="AU127" s="247" t="s">
        <v>134</v>
      </c>
      <c r="AV127" s="13" t="s">
        <v>78</v>
      </c>
      <c r="AW127" s="13" t="s">
        <v>33</v>
      </c>
      <c r="AX127" s="13" t="s">
        <v>70</v>
      </c>
      <c r="AY127" s="247" t="s">
        <v>126</v>
      </c>
    </row>
    <row r="128" spans="2:65" s="11" customFormat="1" ht="13.5">
      <c r="B128" s="210"/>
      <c r="C128" s="211"/>
      <c r="D128" s="208" t="s">
        <v>171</v>
      </c>
      <c r="E128" s="212" t="s">
        <v>21</v>
      </c>
      <c r="F128" s="213" t="s">
        <v>8858</v>
      </c>
      <c r="G128" s="211"/>
      <c r="H128" s="214">
        <v>12.6</v>
      </c>
      <c r="I128" s="215"/>
      <c r="J128" s="211"/>
      <c r="K128" s="211"/>
      <c r="L128" s="216"/>
      <c r="M128" s="217"/>
      <c r="N128" s="218"/>
      <c r="O128" s="218"/>
      <c r="P128" s="218"/>
      <c r="Q128" s="218"/>
      <c r="R128" s="218"/>
      <c r="S128" s="218"/>
      <c r="T128" s="219"/>
      <c r="AT128" s="220" t="s">
        <v>171</v>
      </c>
      <c r="AU128" s="220" t="s">
        <v>134</v>
      </c>
      <c r="AV128" s="11" t="s">
        <v>134</v>
      </c>
      <c r="AW128" s="11" t="s">
        <v>33</v>
      </c>
      <c r="AX128" s="11" t="s">
        <v>70</v>
      </c>
      <c r="AY128" s="220" t="s">
        <v>126</v>
      </c>
    </row>
    <row r="129" spans="2:65" s="13" customFormat="1" ht="13.5">
      <c r="B129" s="237"/>
      <c r="C129" s="238"/>
      <c r="D129" s="208" t="s">
        <v>171</v>
      </c>
      <c r="E129" s="239" t="s">
        <v>21</v>
      </c>
      <c r="F129" s="240" t="s">
        <v>8859</v>
      </c>
      <c r="G129" s="238"/>
      <c r="H129" s="241" t="s">
        <v>21</v>
      </c>
      <c r="I129" s="242"/>
      <c r="J129" s="238"/>
      <c r="K129" s="238"/>
      <c r="L129" s="243"/>
      <c r="M129" s="244"/>
      <c r="N129" s="245"/>
      <c r="O129" s="245"/>
      <c r="P129" s="245"/>
      <c r="Q129" s="245"/>
      <c r="R129" s="245"/>
      <c r="S129" s="245"/>
      <c r="T129" s="246"/>
      <c r="AT129" s="247" t="s">
        <v>171</v>
      </c>
      <c r="AU129" s="247" t="s">
        <v>134</v>
      </c>
      <c r="AV129" s="13" t="s">
        <v>78</v>
      </c>
      <c r="AW129" s="13" t="s">
        <v>33</v>
      </c>
      <c r="AX129" s="13" t="s">
        <v>70</v>
      </c>
      <c r="AY129" s="247" t="s">
        <v>126</v>
      </c>
    </row>
    <row r="130" spans="2:65" s="11" customFormat="1" ht="13.5">
      <c r="B130" s="210"/>
      <c r="C130" s="211"/>
      <c r="D130" s="208" t="s">
        <v>171</v>
      </c>
      <c r="E130" s="212" t="s">
        <v>21</v>
      </c>
      <c r="F130" s="213" t="s">
        <v>8860</v>
      </c>
      <c r="G130" s="211"/>
      <c r="H130" s="214">
        <v>15.96</v>
      </c>
      <c r="I130" s="215"/>
      <c r="J130" s="211"/>
      <c r="K130" s="211"/>
      <c r="L130" s="216"/>
      <c r="M130" s="217"/>
      <c r="N130" s="218"/>
      <c r="O130" s="218"/>
      <c r="P130" s="218"/>
      <c r="Q130" s="218"/>
      <c r="R130" s="218"/>
      <c r="S130" s="218"/>
      <c r="T130" s="219"/>
      <c r="AT130" s="220" t="s">
        <v>171</v>
      </c>
      <c r="AU130" s="220" t="s">
        <v>134</v>
      </c>
      <c r="AV130" s="11" t="s">
        <v>134</v>
      </c>
      <c r="AW130" s="11" t="s">
        <v>33</v>
      </c>
      <c r="AX130" s="11" t="s">
        <v>70</v>
      </c>
      <c r="AY130" s="220" t="s">
        <v>126</v>
      </c>
    </row>
    <row r="131" spans="2:65" s="13" customFormat="1" ht="13.5">
      <c r="B131" s="237"/>
      <c r="C131" s="238"/>
      <c r="D131" s="208" t="s">
        <v>171</v>
      </c>
      <c r="E131" s="239" t="s">
        <v>21</v>
      </c>
      <c r="F131" s="240" t="s">
        <v>8861</v>
      </c>
      <c r="G131" s="238"/>
      <c r="H131" s="241" t="s">
        <v>21</v>
      </c>
      <c r="I131" s="242"/>
      <c r="J131" s="238"/>
      <c r="K131" s="238"/>
      <c r="L131" s="243"/>
      <c r="M131" s="244"/>
      <c r="N131" s="245"/>
      <c r="O131" s="245"/>
      <c r="P131" s="245"/>
      <c r="Q131" s="245"/>
      <c r="R131" s="245"/>
      <c r="S131" s="245"/>
      <c r="T131" s="246"/>
      <c r="AT131" s="247" t="s">
        <v>171</v>
      </c>
      <c r="AU131" s="247" t="s">
        <v>134</v>
      </c>
      <c r="AV131" s="13" t="s">
        <v>78</v>
      </c>
      <c r="AW131" s="13" t="s">
        <v>33</v>
      </c>
      <c r="AX131" s="13" t="s">
        <v>70</v>
      </c>
      <c r="AY131" s="247" t="s">
        <v>126</v>
      </c>
    </row>
    <row r="132" spans="2:65" s="11" customFormat="1" ht="13.5">
      <c r="B132" s="210"/>
      <c r="C132" s="211"/>
      <c r="D132" s="208" t="s">
        <v>171</v>
      </c>
      <c r="E132" s="212" t="s">
        <v>21</v>
      </c>
      <c r="F132" s="213" t="s">
        <v>8862</v>
      </c>
      <c r="G132" s="211"/>
      <c r="H132" s="214">
        <v>1.38</v>
      </c>
      <c r="I132" s="215"/>
      <c r="J132" s="211"/>
      <c r="K132" s="211"/>
      <c r="L132" s="216"/>
      <c r="M132" s="217"/>
      <c r="N132" s="218"/>
      <c r="O132" s="218"/>
      <c r="P132" s="218"/>
      <c r="Q132" s="218"/>
      <c r="R132" s="218"/>
      <c r="S132" s="218"/>
      <c r="T132" s="219"/>
      <c r="AT132" s="220" t="s">
        <v>171</v>
      </c>
      <c r="AU132" s="220" t="s">
        <v>134</v>
      </c>
      <c r="AV132" s="11" t="s">
        <v>134</v>
      </c>
      <c r="AW132" s="11" t="s">
        <v>33</v>
      </c>
      <c r="AX132" s="11" t="s">
        <v>70</v>
      </c>
      <c r="AY132" s="220" t="s">
        <v>126</v>
      </c>
    </row>
    <row r="133" spans="2:65" s="12" customFormat="1" ht="13.5">
      <c r="B133" s="221"/>
      <c r="C133" s="222"/>
      <c r="D133" s="205" t="s">
        <v>171</v>
      </c>
      <c r="E133" s="248" t="s">
        <v>21</v>
      </c>
      <c r="F133" s="249" t="s">
        <v>174</v>
      </c>
      <c r="G133" s="222"/>
      <c r="H133" s="250">
        <v>29.94</v>
      </c>
      <c r="I133" s="226"/>
      <c r="J133" s="222"/>
      <c r="K133" s="222"/>
      <c r="L133" s="227"/>
      <c r="M133" s="228"/>
      <c r="N133" s="229"/>
      <c r="O133" s="229"/>
      <c r="P133" s="229"/>
      <c r="Q133" s="229"/>
      <c r="R133" s="229"/>
      <c r="S133" s="229"/>
      <c r="T133" s="230"/>
      <c r="AT133" s="231" t="s">
        <v>171</v>
      </c>
      <c r="AU133" s="231" t="s">
        <v>134</v>
      </c>
      <c r="AV133" s="12" t="s">
        <v>133</v>
      </c>
      <c r="AW133" s="12" t="s">
        <v>33</v>
      </c>
      <c r="AX133" s="12" t="s">
        <v>78</v>
      </c>
      <c r="AY133" s="231" t="s">
        <v>126</v>
      </c>
    </row>
    <row r="134" spans="2:65" s="1" customFormat="1" ht="22.5" customHeight="1">
      <c r="B134" s="41"/>
      <c r="C134" s="193" t="s">
        <v>177</v>
      </c>
      <c r="D134" s="193" t="s">
        <v>129</v>
      </c>
      <c r="E134" s="194" t="s">
        <v>339</v>
      </c>
      <c r="F134" s="195" t="s">
        <v>340</v>
      </c>
      <c r="G134" s="196" t="s">
        <v>308</v>
      </c>
      <c r="H134" s="197">
        <v>29.94</v>
      </c>
      <c r="I134" s="198"/>
      <c r="J134" s="199">
        <f>ROUND(I134*H134,2)</f>
        <v>0</v>
      </c>
      <c r="K134" s="195" t="s">
        <v>160</v>
      </c>
      <c r="L134" s="61"/>
      <c r="M134" s="200" t="s">
        <v>21</v>
      </c>
      <c r="N134" s="201" t="s">
        <v>42</v>
      </c>
      <c r="O134" s="42"/>
      <c r="P134" s="202">
        <f>O134*H134</f>
        <v>0</v>
      </c>
      <c r="Q134" s="202">
        <v>0</v>
      </c>
      <c r="R134" s="202">
        <f>Q134*H134</f>
        <v>0</v>
      </c>
      <c r="S134" s="202">
        <v>0</v>
      </c>
      <c r="T134" s="203">
        <f>S134*H134</f>
        <v>0</v>
      </c>
      <c r="AR134" s="24" t="s">
        <v>133</v>
      </c>
      <c r="AT134" s="24" t="s">
        <v>129</v>
      </c>
      <c r="AU134" s="24" t="s">
        <v>134</v>
      </c>
      <c r="AY134" s="24" t="s">
        <v>126</v>
      </c>
      <c r="BE134" s="204">
        <f>IF(N134="základní",J134,0)</f>
        <v>0</v>
      </c>
      <c r="BF134" s="204">
        <f>IF(N134="snížená",J134,0)</f>
        <v>0</v>
      </c>
      <c r="BG134" s="204">
        <f>IF(N134="zákl. přenesená",J134,0)</f>
        <v>0</v>
      </c>
      <c r="BH134" s="204">
        <f>IF(N134="sníž. přenesená",J134,0)</f>
        <v>0</v>
      </c>
      <c r="BI134" s="204">
        <f>IF(N134="nulová",J134,0)</f>
        <v>0</v>
      </c>
      <c r="BJ134" s="24" t="s">
        <v>134</v>
      </c>
      <c r="BK134" s="204">
        <f>ROUND(I134*H134,2)</f>
        <v>0</v>
      </c>
      <c r="BL134" s="24" t="s">
        <v>133</v>
      </c>
      <c r="BM134" s="24" t="s">
        <v>179</v>
      </c>
    </row>
    <row r="135" spans="2:65" s="1" customFormat="1" ht="27">
      <c r="B135" s="41"/>
      <c r="C135" s="63"/>
      <c r="D135" s="208" t="s">
        <v>135</v>
      </c>
      <c r="E135" s="63"/>
      <c r="F135" s="209" t="s">
        <v>341</v>
      </c>
      <c r="G135" s="63"/>
      <c r="H135" s="63"/>
      <c r="I135" s="163"/>
      <c r="J135" s="63"/>
      <c r="K135" s="63"/>
      <c r="L135" s="61"/>
      <c r="M135" s="207"/>
      <c r="N135" s="42"/>
      <c r="O135" s="42"/>
      <c r="P135" s="42"/>
      <c r="Q135" s="42"/>
      <c r="R135" s="42"/>
      <c r="S135" s="42"/>
      <c r="T135" s="78"/>
      <c r="AT135" s="24" t="s">
        <v>135</v>
      </c>
      <c r="AU135" s="24" t="s">
        <v>134</v>
      </c>
    </row>
    <row r="136" spans="2:65" s="1" customFormat="1" ht="175.5">
      <c r="B136" s="41"/>
      <c r="C136" s="63"/>
      <c r="D136" s="205" t="s">
        <v>299</v>
      </c>
      <c r="E136" s="63"/>
      <c r="F136" s="235" t="s">
        <v>336</v>
      </c>
      <c r="G136" s="63"/>
      <c r="H136" s="63"/>
      <c r="I136" s="163"/>
      <c r="J136" s="63"/>
      <c r="K136" s="63"/>
      <c r="L136" s="61"/>
      <c r="M136" s="207"/>
      <c r="N136" s="42"/>
      <c r="O136" s="42"/>
      <c r="P136" s="42"/>
      <c r="Q136" s="42"/>
      <c r="R136" s="42"/>
      <c r="S136" s="42"/>
      <c r="T136" s="78"/>
      <c r="AT136" s="24" t="s">
        <v>299</v>
      </c>
      <c r="AU136" s="24" t="s">
        <v>134</v>
      </c>
    </row>
    <row r="137" spans="2:65" s="1" customFormat="1" ht="22.5" customHeight="1">
      <c r="B137" s="41"/>
      <c r="C137" s="193" t="s">
        <v>151</v>
      </c>
      <c r="D137" s="193" t="s">
        <v>129</v>
      </c>
      <c r="E137" s="194" t="s">
        <v>342</v>
      </c>
      <c r="F137" s="195" t="s">
        <v>343</v>
      </c>
      <c r="G137" s="196" t="s">
        <v>308</v>
      </c>
      <c r="H137" s="197">
        <v>56.97</v>
      </c>
      <c r="I137" s="198"/>
      <c r="J137" s="199">
        <f>ROUND(I137*H137,2)</f>
        <v>0</v>
      </c>
      <c r="K137" s="195" t="s">
        <v>160</v>
      </c>
      <c r="L137" s="61"/>
      <c r="M137" s="200" t="s">
        <v>21</v>
      </c>
      <c r="N137" s="201" t="s">
        <v>42</v>
      </c>
      <c r="O137" s="42"/>
      <c r="P137" s="202">
        <f>O137*H137</f>
        <v>0</v>
      </c>
      <c r="Q137" s="202">
        <v>0</v>
      </c>
      <c r="R137" s="202">
        <f>Q137*H137</f>
        <v>0</v>
      </c>
      <c r="S137" s="202">
        <v>0</v>
      </c>
      <c r="T137" s="203">
        <f>S137*H137</f>
        <v>0</v>
      </c>
      <c r="AR137" s="24" t="s">
        <v>133</v>
      </c>
      <c r="AT137" s="24" t="s">
        <v>129</v>
      </c>
      <c r="AU137" s="24" t="s">
        <v>134</v>
      </c>
      <c r="AY137" s="24" t="s">
        <v>126</v>
      </c>
      <c r="BE137" s="204">
        <f>IF(N137="základní",J137,0)</f>
        <v>0</v>
      </c>
      <c r="BF137" s="204">
        <f>IF(N137="snížená",J137,0)</f>
        <v>0</v>
      </c>
      <c r="BG137" s="204">
        <f>IF(N137="zákl. přenesená",J137,0)</f>
        <v>0</v>
      </c>
      <c r="BH137" s="204">
        <f>IF(N137="sníž. přenesená",J137,0)</f>
        <v>0</v>
      </c>
      <c r="BI137" s="204">
        <f>IF(N137="nulová",J137,0)</f>
        <v>0</v>
      </c>
      <c r="BJ137" s="24" t="s">
        <v>134</v>
      </c>
      <c r="BK137" s="204">
        <f>ROUND(I137*H137,2)</f>
        <v>0</v>
      </c>
      <c r="BL137" s="24" t="s">
        <v>133</v>
      </c>
      <c r="BM137" s="24" t="s">
        <v>183</v>
      </c>
    </row>
    <row r="138" spans="2:65" s="1" customFormat="1" ht="40.5">
      <c r="B138" s="41"/>
      <c r="C138" s="63"/>
      <c r="D138" s="208" t="s">
        <v>135</v>
      </c>
      <c r="E138" s="63"/>
      <c r="F138" s="209" t="s">
        <v>344</v>
      </c>
      <c r="G138" s="63"/>
      <c r="H138" s="63"/>
      <c r="I138" s="163"/>
      <c r="J138" s="63"/>
      <c r="K138" s="63"/>
      <c r="L138" s="61"/>
      <c r="M138" s="207"/>
      <c r="N138" s="42"/>
      <c r="O138" s="42"/>
      <c r="P138" s="42"/>
      <c r="Q138" s="42"/>
      <c r="R138" s="42"/>
      <c r="S138" s="42"/>
      <c r="T138" s="78"/>
      <c r="AT138" s="24" t="s">
        <v>135</v>
      </c>
      <c r="AU138" s="24" t="s">
        <v>134</v>
      </c>
    </row>
    <row r="139" spans="2:65" s="1" customFormat="1" ht="94.5">
      <c r="B139" s="41"/>
      <c r="C139" s="63"/>
      <c r="D139" s="208" t="s">
        <v>299</v>
      </c>
      <c r="E139" s="63"/>
      <c r="F139" s="236" t="s">
        <v>345</v>
      </c>
      <c r="G139" s="63"/>
      <c r="H139" s="63"/>
      <c r="I139" s="163"/>
      <c r="J139" s="63"/>
      <c r="K139" s="63"/>
      <c r="L139" s="61"/>
      <c r="M139" s="207"/>
      <c r="N139" s="42"/>
      <c r="O139" s="42"/>
      <c r="P139" s="42"/>
      <c r="Q139" s="42"/>
      <c r="R139" s="42"/>
      <c r="S139" s="42"/>
      <c r="T139" s="78"/>
      <c r="AT139" s="24" t="s">
        <v>299</v>
      </c>
      <c r="AU139" s="24" t="s">
        <v>134</v>
      </c>
    </row>
    <row r="140" spans="2:65" s="11" customFormat="1" ht="13.5">
      <c r="B140" s="210"/>
      <c r="C140" s="211"/>
      <c r="D140" s="208" t="s">
        <v>171</v>
      </c>
      <c r="E140" s="212" t="s">
        <v>21</v>
      </c>
      <c r="F140" s="213" t="s">
        <v>8863</v>
      </c>
      <c r="G140" s="211"/>
      <c r="H140" s="214">
        <v>170.69300000000001</v>
      </c>
      <c r="I140" s="215"/>
      <c r="J140" s="211"/>
      <c r="K140" s="211"/>
      <c r="L140" s="216"/>
      <c r="M140" s="217"/>
      <c r="N140" s="218"/>
      <c r="O140" s="218"/>
      <c r="P140" s="218"/>
      <c r="Q140" s="218"/>
      <c r="R140" s="218"/>
      <c r="S140" s="218"/>
      <c r="T140" s="219"/>
      <c r="AT140" s="220" t="s">
        <v>171</v>
      </c>
      <c r="AU140" s="220" t="s">
        <v>134</v>
      </c>
      <c r="AV140" s="11" t="s">
        <v>134</v>
      </c>
      <c r="AW140" s="11" t="s">
        <v>33</v>
      </c>
      <c r="AX140" s="11" t="s">
        <v>70</v>
      </c>
      <c r="AY140" s="220" t="s">
        <v>126</v>
      </c>
    </row>
    <row r="141" spans="2:65" s="11" customFormat="1" ht="13.5">
      <c r="B141" s="210"/>
      <c r="C141" s="211"/>
      <c r="D141" s="208" t="s">
        <v>171</v>
      </c>
      <c r="E141" s="212" t="s">
        <v>21</v>
      </c>
      <c r="F141" s="213" t="s">
        <v>8864</v>
      </c>
      <c r="G141" s="211"/>
      <c r="H141" s="214">
        <v>-113.723</v>
      </c>
      <c r="I141" s="215"/>
      <c r="J141" s="211"/>
      <c r="K141" s="211"/>
      <c r="L141" s="216"/>
      <c r="M141" s="217"/>
      <c r="N141" s="218"/>
      <c r="O141" s="218"/>
      <c r="P141" s="218"/>
      <c r="Q141" s="218"/>
      <c r="R141" s="218"/>
      <c r="S141" s="218"/>
      <c r="T141" s="219"/>
      <c r="AT141" s="220" t="s">
        <v>171</v>
      </c>
      <c r="AU141" s="220" t="s">
        <v>134</v>
      </c>
      <c r="AV141" s="11" t="s">
        <v>134</v>
      </c>
      <c r="AW141" s="11" t="s">
        <v>33</v>
      </c>
      <c r="AX141" s="11" t="s">
        <v>70</v>
      </c>
      <c r="AY141" s="220" t="s">
        <v>126</v>
      </c>
    </row>
    <row r="142" spans="2:65" s="12" customFormat="1" ht="13.5">
      <c r="B142" s="221"/>
      <c r="C142" s="222"/>
      <c r="D142" s="205" t="s">
        <v>171</v>
      </c>
      <c r="E142" s="248" t="s">
        <v>21</v>
      </c>
      <c r="F142" s="249" t="s">
        <v>174</v>
      </c>
      <c r="G142" s="222"/>
      <c r="H142" s="250">
        <v>56.97</v>
      </c>
      <c r="I142" s="226"/>
      <c r="J142" s="222"/>
      <c r="K142" s="222"/>
      <c r="L142" s="227"/>
      <c r="M142" s="228"/>
      <c r="N142" s="229"/>
      <c r="O142" s="229"/>
      <c r="P142" s="229"/>
      <c r="Q142" s="229"/>
      <c r="R142" s="229"/>
      <c r="S142" s="229"/>
      <c r="T142" s="230"/>
      <c r="AT142" s="231" t="s">
        <v>171</v>
      </c>
      <c r="AU142" s="231" t="s">
        <v>134</v>
      </c>
      <c r="AV142" s="12" t="s">
        <v>133</v>
      </c>
      <c r="AW142" s="12" t="s">
        <v>33</v>
      </c>
      <c r="AX142" s="12" t="s">
        <v>78</v>
      </c>
      <c r="AY142" s="231" t="s">
        <v>126</v>
      </c>
    </row>
    <row r="143" spans="2:65" s="1" customFormat="1" ht="22.5" customHeight="1">
      <c r="B143" s="41"/>
      <c r="C143" s="193" t="s">
        <v>186</v>
      </c>
      <c r="D143" s="193" t="s">
        <v>129</v>
      </c>
      <c r="E143" s="194" t="s">
        <v>8865</v>
      </c>
      <c r="F143" s="195" t="s">
        <v>8866</v>
      </c>
      <c r="G143" s="196" t="s">
        <v>308</v>
      </c>
      <c r="H143" s="197">
        <v>56.97</v>
      </c>
      <c r="I143" s="198"/>
      <c r="J143" s="199">
        <f>ROUND(I143*H143,2)</f>
        <v>0</v>
      </c>
      <c r="K143" s="195" t="s">
        <v>160</v>
      </c>
      <c r="L143" s="61"/>
      <c r="M143" s="200" t="s">
        <v>21</v>
      </c>
      <c r="N143" s="201" t="s">
        <v>42</v>
      </c>
      <c r="O143" s="42"/>
      <c r="P143" s="202">
        <f>O143*H143</f>
        <v>0</v>
      </c>
      <c r="Q143" s="202">
        <v>0</v>
      </c>
      <c r="R143" s="202">
        <f>Q143*H143</f>
        <v>0</v>
      </c>
      <c r="S143" s="202">
        <v>0</v>
      </c>
      <c r="T143" s="203">
        <f>S143*H143</f>
        <v>0</v>
      </c>
      <c r="AR143" s="24" t="s">
        <v>133</v>
      </c>
      <c r="AT143" s="24" t="s">
        <v>129</v>
      </c>
      <c r="AU143" s="24" t="s">
        <v>134</v>
      </c>
      <c r="AY143" s="24" t="s">
        <v>126</v>
      </c>
      <c r="BE143" s="204">
        <f>IF(N143="základní",J143,0)</f>
        <v>0</v>
      </c>
      <c r="BF143" s="204">
        <f>IF(N143="snížená",J143,0)</f>
        <v>0</v>
      </c>
      <c r="BG143" s="204">
        <f>IF(N143="zákl. přenesená",J143,0)</f>
        <v>0</v>
      </c>
      <c r="BH143" s="204">
        <f>IF(N143="sníž. přenesená",J143,0)</f>
        <v>0</v>
      </c>
      <c r="BI143" s="204">
        <f>IF(N143="nulová",J143,0)</f>
        <v>0</v>
      </c>
      <c r="BJ143" s="24" t="s">
        <v>134</v>
      </c>
      <c r="BK143" s="204">
        <f>ROUND(I143*H143,2)</f>
        <v>0</v>
      </c>
      <c r="BL143" s="24" t="s">
        <v>133</v>
      </c>
      <c r="BM143" s="24" t="s">
        <v>189</v>
      </c>
    </row>
    <row r="144" spans="2:65" s="1" customFormat="1" ht="40.5">
      <c r="B144" s="41"/>
      <c r="C144" s="63"/>
      <c r="D144" s="208" t="s">
        <v>135</v>
      </c>
      <c r="E144" s="63"/>
      <c r="F144" s="209" t="s">
        <v>8867</v>
      </c>
      <c r="G144" s="63"/>
      <c r="H144" s="63"/>
      <c r="I144" s="163"/>
      <c r="J144" s="63"/>
      <c r="K144" s="63"/>
      <c r="L144" s="61"/>
      <c r="M144" s="207"/>
      <c r="N144" s="42"/>
      <c r="O144" s="42"/>
      <c r="P144" s="42"/>
      <c r="Q144" s="42"/>
      <c r="R144" s="42"/>
      <c r="S144" s="42"/>
      <c r="T144" s="78"/>
      <c r="AT144" s="24" t="s">
        <v>135</v>
      </c>
      <c r="AU144" s="24" t="s">
        <v>134</v>
      </c>
    </row>
    <row r="145" spans="2:65" s="1" customFormat="1" ht="175.5">
      <c r="B145" s="41"/>
      <c r="C145" s="63"/>
      <c r="D145" s="205" t="s">
        <v>299</v>
      </c>
      <c r="E145" s="63"/>
      <c r="F145" s="235" t="s">
        <v>350</v>
      </c>
      <c r="G145" s="63"/>
      <c r="H145" s="63"/>
      <c r="I145" s="163"/>
      <c r="J145" s="63"/>
      <c r="K145" s="63"/>
      <c r="L145" s="61"/>
      <c r="M145" s="207"/>
      <c r="N145" s="42"/>
      <c r="O145" s="42"/>
      <c r="P145" s="42"/>
      <c r="Q145" s="42"/>
      <c r="R145" s="42"/>
      <c r="S145" s="42"/>
      <c r="T145" s="78"/>
      <c r="AT145" s="24" t="s">
        <v>299</v>
      </c>
      <c r="AU145" s="24" t="s">
        <v>134</v>
      </c>
    </row>
    <row r="146" spans="2:65" s="1" customFormat="1" ht="22.5" customHeight="1">
      <c r="B146" s="41"/>
      <c r="C146" s="193" t="s">
        <v>155</v>
      </c>
      <c r="D146" s="193" t="s">
        <v>129</v>
      </c>
      <c r="E146" s="194" t="s">
        <v>351</v>
      </c>
      <c r="F146" s="195" t="s">
        <v>352</v>
      </c>
      <c r="G146" s="196" t="s">
        <v>308</v>
      </c>
      <c r="H146" s="197">
        <v>56.97</v>
      </c>
      <c r="I146" s="198"/>
      <c r="J146" s="199">
        <f>ROUND(I146*H146,2)</f>
        <v>0</v>
      </c>
      <c r="K146" s="195" t="s">
        <v>160</v>
      </c>
      <c r="L146" s="61"/>
      <c r="M146" s="200" t="s">
        <v>21</v>
      </c>
      <c r="N146" s="201" t="s">
        <v>42</v>
      </c>
      <c r="O146" s="42"/>
      <c r="P146" s="202">
        <f>O146*H146</f>
        <v>0</v>
      </c>
      <c r="Q146" s="202">
        <v>0</v>
      </c>
      <c r="R146" s="202">
        <f>Q146*H146</f>
        <v>0</v>
      </c>
      <c r="S146" s="202">
        <v>0</v>
      </c>
      <c r="T146" s="203">
        <f>S146*H146</f>
        <v>0</v>
      </c>
      <c r="AR146" s="24" t="s">
        <v>133</v>
      </c>
      <c r="AT146" s="24" t="s">
        <v>129</v>
      </c>
      <c r="AU146" s="24" t="s">
        <v>134</v>
      </c>
      <c r="AY146" s="24" t="s">
        <v>126</v>
      </c>
      <c r="BE146" s="204">
        <f>IF(N146="základní",J146,0)</f>
        <v>0</v>
      </c>
      <c r="BF146" s="204">
        <f>IF(N146="snížená",J146,0)</f>
        <v>0</v>
      </c>
      <c r="BG146" s="204">
        <f>IF(N146="zákl. přenesená",J146,0)</f>
        <v>0</v>
      </c>
      <c r="BH146" s="204">
        <f>IF(N146="sníž. přenesená",J146,0)</f>
        <v>0</v>
      </c>
      <c r="BI146" s="204">
        <f>IF(N146="nulová",J146,0)</f>
        <v>0</v>
      </c>
      <c r="BJ146" s="24" t="s">
        <v>134</v>
      </c>
      <c r="BK146" s="204">
        <f>ROUND(I146*H146,2)</f>
        <v>0</v>
      </c>
      <c r="BL146" s="24" t="s">
        <v>133</v>
      </c>
      <c r="BM146" s="24" t="s">
        <v>192</v>
      </c>
    </row>
    <row r="147" spans="2:65" s="1" customFormat="1" ht="40.5">
      <c r="B147" s="41"/>
      <c r="C147" s="63"/>
      <c r="D147" s="208" t="s">
        <v>135</v>
      </c>
      <c r="E147" s="63"/>
      <c r="F147" s="209" t="s">
        <v>353</v>
      </c>
      <c r="G147" s="63"/>
      <c r="H147" s="63"/>
      <c r="I147" s="163"/>
      <c r="J147" s="63"/>
      <c r="K147" s="63"/>
      <c r="L147" s="61"/>
      <c r="M147" s="207"/>
      <c r="N147" s="42"/>
      <c r="O147" s="42"/>
      <c r="P147" s="42"/>
      <c r="Q147" s="42"/>
      <c r="R147" s="42"/>
      <c r="S147" s="42"/>
      <c r="T147" s="78"/>
      <c r="AT147" s="24" t="s">
        <v>135</v>
      </c>
      <c r="AU147" s="24" t="s">
        <v>134</v>
      </c>
    </row>
    <row r="148" spans="2:65" s="1" customFormat="1" ht="175.5">
      <c r="B148" s="41"/>
      <c r="C148" s="63"/>
      <c r="D148" s="205" t="s">
        <v>299</v>
      </c>
      <c r="E148" s="63"/>
      <c r="F148" s="235" t="s">
        <v>350</v>
      </c>
      <c r="G148" s="63"/>
      <c r="H148" s="63"/>
      <c r="I148" s="163"/>
      <c r="J148" s="63"/>
      <c r="K148" s="63"/>
      <c r="L148" s="61"/>
      <c r="M148" s="207"/>
      <c r="N148" s="42"/>
      <c r="O148" s="42"/>
      <c r="P148" s="42"/>
      <c r="Q148" s="42"/>
      <c r="R148" s="42"/>
      <c r="S148" s="42"/>
      <c r="T148" s="78"/>
      <c r="AT148" s="24" t="s">
        <v>299</v>
      </c>
      <c r="AU148" s="24" t="s">
        <v>134</v>
      </c>
    </row>
    <row r="149" spans="2:65" s="1" customFormat="1" ht="31.5" customHeight="1">
      <c r="B149" s="41"/>
      <c r="C149" s="193" t="s">
        <v>10</v>
      </c>
      <c r="D149" s="193" t="s">
        <v>129</v>
      </c>
      <c r="E149" s="194" t="s">
        <v>354</v>
      </c>
      <c r="F149" s="195" t="s">
        <v>355</v>
      </c>
      <c r="G149" s="196" t="s">
        <v>308</v>
      </c>
      <c r="H149" s="197">
        <v>1367.28</v>
      </c>
      <c r="I149" s="198"/>
      <c r="J149" s="199">
        <f>ROUND(I149*H149,2)</f>
        <v>0</v>
      </c>
      <c r="K149" s="195" t="s">
        <v>160</v>
      </c>
      <c r="L149" s="61"/>
      <c r="M149" s="200" t="s">
        <v>21</v>
      </c>
      <c r="N149" s="201" t="s">
        <v>42</v>
      </c>
      <c r="O149" s="42"/>
      <c r="P149" s="202">
        <f>O149*H149</f>
        <v>0</v>
      </c>
      <c r="Q149" s="202">
        <v>0</v>
      </c>
      <c r="R149" s="202">
        <f>Q149*H149</f>
        <v>0</v>
      </c>
      <c r="S149" s="202">
        <v>0</v>
      </c>
      <c r="T149" s="203">
        <f>S149*H149</f>
        <v>0</v>
      </c>
      <c r="AR149" s="24" t="s">
        <v>133</v>
      </c>
      <c r="AT149" s="24" t="s">
        <v>129</v>
      </c>
      <c r="AU149" s="24" t="s">
        <v>134</v>
      </c>
      <c r="AY149" s="24" t="s">
        <v>126</v>
      </c>
      <c r="BE149" s="204">
        <f>IF(N149="základní",J149,0)</f>
        <v>0</v>
      </c>
      <c r="BF149" s="204">
        <f>IF(N149="snížená",J149,0)</f>
        <v>0</v>
      </c>
      <c r="BG149" s="204">
        <f>IF(N149="zákl. přenesená",J149,0)</f>
        <v>0</v>
      </c>
      <c r="BH149" s="204">
        <f>IF(N149="sníž. přenesená",J149,0)</f>
        <v>0</v>
      </c>
      <c r="BI149" s="204">
        <f>IF(N149="nulová",J149,0)</f>
        <v>0</v>
      </c>
      <c r="BJ149" s="24" t="s">
        <v>134</v>
      </c>
      <c r="BK149" s="204">
        <f>ROUND(I149*H149,2)</f>
        <v>0</v>
      </c>
      <c r="BL149" s="24" t="s">
        <v>133</v>
      </c>
      <c r="BM149" s="24" t="s">
        <v>356</v>
      </c>
    </row>
    <row r="150" spans="2:65" s="1" customFormat="1" ht="40.5">
      <c r="B150" s="41"/>
      <c r="C150" s="63"/>
      <c r="D150" s="208" t="s">
        <v>135</v>
      </c>
      <c r="E150" s="63"/>
      <c r="F150" s="209" t="s">
        <v>357</v>
      </c>
      <c r="G150" s="63"/>
      <c r="H150" s="63"/>
      <c r="I150" s="163"/>
      <c r="J150" s="63"/>
      <c r="K150" s="63"/>
      <c r="L150" s="61"/>
      <c r="M150" s="207"/>
      <c r="N150" s="42"/>
      <c r="O150" s="42"/>
      <c r="P150" s="42"/>
      <c r="Q150" s="42"/>
      <c r="R150" s="42"/>
      <c r="S150" s="42"/>
      <c r="T150" s="78"/>
      <c r="AT150" s="24" t="s">
        <v>135</v>
      </c>
      <c r="AU150" s="24" t="s">
        <v>134</v>
      </c>
    </row>
    <row r="151" spans="2:65" s="1" customFormat="1" ht="175.5">
      <c r="B151" s="41"/>
      <c r="C151" s="63"/>
      <c r="D151" s="208" t="s">
        <v>299</v>
      </c>
      <c r="E151" s="63"/>
      <c r="F151" s="236" t="s">
        <v>350</v>
      </c>
      <c r="G151" s="63"/>
      <c r="H151" s="63"/>
      <c r="I151" s="163"/>
      <c r="J151" s="63"/>
      <c r="K151" s="63"/>
      <c r="L151" s="61"/>
      <c r="M151" s="207"/>
      <c r="N151" s="42"/>
      <c r="O151" s="42"/>
      <c r="P151" s="42"/>
      <c r="Q151" s="42"/>
      <c r="R151" s="42"/>
      <c r="S151" s="42"/>
      <c r="T151" s="78"/>
      <c r="AT151" s="24" t="s">
        <v>299</v>
      </c>
      <c r="AU151" s="24" t="s">
        <v>134</v>
      </c>
    </row>
    <row r="152" spans="2:65" s="11" customFormat="1" ht="13.5">
      <c r="B152" s="210"/>
      <c r="C152" s="211"/>
      <c r="D152" s="208" t="s">
        <v>171</v>
      </c>
      <c r="E152" s="212" t="s">
        <v>21</v>
      </c>
      <c r="F152" s="213" t="s">
        <v>8868</v>
      </c>
      <c r="G152" s="211"/>
      <c r="H152" s="214">
        <v>1367.28</v>
      </c>
      <c r="I152" s="215"/>
      <c r="J152" s="211"/>
      <c r="K152" s="211"/>
      <c r="L152" s="216"/>
      <c r="M152" s="217"/>
      <c r="N152" s="218"/>
      <c r="O152" s="218"/>
      <c r="P152" s="218"/>
      <c r="Q152" s="218"/>
      <c r="R152" s="218"/>
      <c r="S152" s="218"/>
      <c r="T152" s="219"/>
      <c r="AT152" s="220" t="s">
        <v>171</v>
      </c>
      <c r="AU152" s="220" t="s">
        <v>134</v>
      </c>
      <c r="AV152" s="11" t="s">
        <v>134</v>
      </c>
      <c r="AW152" s="11" t="s">
        <v>33</v>
      </c>
      <c r="AX152" s="11" t="s">
        <v>70</v>
      </c>
      <c r="AY152" s="220" t="s">
        <v>126</v>
      </c>
    </row>
    <row r="153" spans="2:65" s="12" customFormat="1" ht="13.5">
      <c r="B153" s="221"/>
      <c r="C153" s="222"/>
      <c r="D153" s="205" t="s">
        <v>171</v>
      </c>
      <c r="E153" s="248" t="s">
        <v>21</v>
      </c>
      <c r="F153" s="249" t="s">
        <v>174</v>
      </c>
      <c r="G153" s="222"/>
      <c r="H153" s="250">
        <v>1367.28</v>
      </c>
      <c r="I153" s="226"/>
      <c r="J153" s="222"/>
      <c r="K153" s="222"/>
      <c r="L153" s="227"/>
      <c r="M153" s="228"/>
      <c r="N153" s="229"/>
      <c r="O153" s="229"/>
      <c r="P153" s="229"/>
      <c r="Q153" s="229"/>
      <c r="R153" s="229"/>
      <c r="S153" s="229"/>
      <c r="T153" s="230"/>
      <c r="AT153" s="231" t="s">
        <v>171</v>
      </c>
      <c r="AU153" s="231" t="s">
        <v>134</v>
      </c>
      <c r="AV153" s="12" t="s">
        <v>133</v>
      </c>
      <c r="AW153" s="12" t="s">
        <v>33</v>
      </c>
      <c r="AX153" s="12" t="s">
        <v>78</v>
      </c>
      <c r="AY153" s="231" t="s">
        <v>126</v>
      </c>
    </row>
    <row r="154" spans="2:65" s="1" customFormat="1" ht="31.5" customHeight="1">
      <c r="B154" s="41"/>
      <c r="C154" s="193" t="s">
        <v>161</v>
      </c>
      <c r="D154" s="193" t="s">
        <v>129</v>
      </c>
      <c r="E154" s="194" t="s">
        <v>359</v>
      </c>
      <c r="F154" s="195" t="s">
        <v>360</v>
      </c>
      <c r="G154" s="196" t="s">
        <v>308</v>
      </c>
      <c r="H154" s="197">
        <v>25.591999999999999</v>
      </c>
      <c r="I154" s="198"/>
      <c r="J154" s="199">
        <f>ROUND(I154*H154,2)</f>
        <v>0</v>
      </c>
      <c r="K154" s="195" t="s">
        <v>21</v>
      </c>
      <c r="L154" s="61"/>
      <c r="M154" s="200" t="s">
        <v>21</v>
      </c>
      <c r="N154" s="201" t="s">
        <v>42</v>
      </c>
      <c r="O154" s="42"/>
      <c r="P154" s="202">
        <f>O154*H154</f>
        <v>0</v>
      </c>
      <c r="Q154" s="202">
        <v>0</v>
      </c>
      <c r="R154" s="202">
        <f>Q154*H154</f>
        <v>0</v>
      </c>
      <c r="S154" s="202">
        <v>0</v>
      </c>
      <c r="T154" s="203">
        <f>S154*H154</f>
        <v>0</v>
      </c>
      <c r="AR154" s="24" t="s">
        <v>133</v>
      </c>
      <c r="AT154" s="24" t="s">
        <v>129</v>
      </c>
      <c r="AU154" s="24" t="s">
        <v>134</v>
      </c>
      <c r="AY154" s="24" t="s">
        <v>126</v>
      </c>
      <c r="BE154" s="204">
        <f>IF(N154="základní",J154,0)</f>
        <v>0</v>
      </c>
      <c r="BF154" s="204">
        <f>IF(N154="snížená",J154,0)</f>
        <v>0</v>
      </c>
      <c r="BG154" s="204">
        <f>IF(N154="zákl. přenesená",J154,0)</f>
        <v>0</v>
      </c>
      <c r="BH154" s="204">
        <f>IF(N154="sníž. přenesená",J154,0)</f>
        <v>0</v>
      </c>
      <c r="BI154" s="204">
        <f>IF(N154="nulová",J154,0)</f>
        <v>0</v>
      </c>
      <c r="BJ154" s="24" t="s">
        <v>134</v>
      </c>
      <c r="BK154" s="204">
        <f>ROUND(I154*H154,2)</f>
        <v>0</v>
      </c>
      <c r="BL154" s="24" t="s">
        <v>133</v>
      </c>
      <c r="BM154" s="24" t="s">
        <v>361</v>
      </c>
    </row>
    <row r="155" spans="2:65" s="1" customFormat="1" ht="13.5">
      <c r="B155" s="41"/>
      <c r="C155" s="63"/>
      <c r="D155" s="205" t="s">
        <v>135</v>
      </c>
      <c r="E155" s="63"/>
      <c r="F155" s="206" t="s">
        <v>360</v>
      </c>
      <c r="G155" s="63"/>
      <c r="H155" s="63"/>
      <c r="I155" s="163"/>
      <c r="J155" s="63"/>
      <c r="K155" s="63"/>
      <c r="L155" s="61"/>
      <c r="M155" s="207"/>
      <c r="N155" s="42"/>
      <c r="O155" s="42"/>
      <c r="P155" s="42"/>
      <c r="Q155" s="42"/>
      <c r="R155" s="42"/>
      <c r="S155" s="42"/>
      <c r="T155" s="78"/>
      <c r="AT155" s="24" t="s">
        <v>135</v>
      </c>
      <c r="AU155" s="24" t="s">
        <v>134</v>
      </c>
    </row>
    <row r="156" spans="2:65" s="1" customFormat="1" ht="22.5" customHeight="1">
      <c r="B156" s="41"/>
      <c r="C156" s="193" t="s">
        <v>363</v>
      </c>
      <c r="D156" s="193" t="s">
        <v>129</v>
      </c>
      <c r="E156" s="194" t="s">
        <v>364</v>
      </c>
      <c r="F156" s="195" t="s">
        <v>8869</v>
      </c>
      <c r="G156" s="196" t="s">
        <v>308</v>
      </c>
      <c r="H156" s="197">
        <v>614.20799999999997</v>
      </c>
      <c r="I156" s="198"/>
      <c r="J156" s="199">
        <f>ROUND(I156*H156,2)</f>
        <v>0</v>
      </c>
      <c r="K156" s="195" t="s">
        <v>21</v>
      </c>
      <c r="L156" s="61"/>
      <c r="M156" s="200" t="s">
        <v>21</v>
      </c>
      <c r="N156" s="201" t="s">
        <v>42</v>
      </c>
      <c r="O156" s="42"/>
      <c r="P156" s="202">
        <f>O156*H156</f>
        <v>0</v>
      </c>
      <c r="Q156" s="202">
        <v>0</v>
      </c>
      <c r="R156" s="202">
        <f>Q156*H156</f>
        <v>0</v>
      </c>
      <c r="S156" s="202">
        <v>0</v>
      </c>
      <c r="T156" s="203">
        <f>S156*H156</f>
        <v>0</v>
      </c>
      <c r="AR156" s="24" t="s">
        <v>133</v>
      </c>
      <c r="AT156" s="24" t="s">
        <v>129</v>
      </c>
      <c r="AU156" s="24" t="s">
        <v>134</v>
      </c>
      <c r="AY156" s="24" t="s">
        <v>126</v>
      </c>
      <c r="BE156" s="204">
        <f>IF(N156="základní",J156,0)</f>
        <v>0</v>
      </c>
      <c r="BF156" s="204">
        <f>IF(N156="snížená",J156,0)</f>
        <v>0</v>
      </c>
      <c r="BG156" s="204">
        <f>IF(N156="zákl. přenesená",J156,0)</f>
        <v>0</v>
      </c>
      <c r="BH156" s="204">
        <f>IF(N156="sníž. přenesená",J156,0)</f>
        <v>0</v>
      </c>
      <c r="BI156" s="204">
        <f>IF(N156="nulová",J156,0)</f>
        <v>0</v>
      </c>
      <c r="BJ156" s="24" t="s">
        <v>134</v>
      </c>
      <c r="BK156" s="204">
        <f>ROUND(I156*H156,2)</f>
        <v>0</v>
      </c>
      <c r="BL156" s="24" t="s">
        <v>133</v>
      </c>
      <c r="BM156" s="24" t="s">
        <v>366</v>
      </c>
    </row>
    <row r="157" spans="2:65" s="1" customFormat="1" ht="13.5">
      <c r="B157" s="41"/>
      <c r="C157" s="63"/>
      <c r="D157" s="208" t="s">
        <v>135</v>
      </c>
      <c r="E157" s="63"/>
      <c r="F157" s="209" t="s">
        <v>365</v>
      </c>
      <c r="G157" s="63"/>
      <c r="H157" s="63"/>
      <c r="I157" s="163"/>
      <c r="J157" s="63"/>
      <c r="K157" s="63"/>
      <c r="L157" s="61"/>
      <c r="M157" s="207"/>
      <c r="N157" s="42"/>
      <c r="O157" s="42"/>
      <c r="P157" s="42"/>
      <c r="Q157" s="42"/>
      <c r="R157" s="42"/>
      <c r="S157" s="42"/>
      <c r="T157" s="78"/>
      <c r="AT157" s="24" t="s">
        <v>135</v>
      </c>
      <c r="AU157" s="24" t="s">
        <v>134</v>
      </c>
    </row>
    <row r="158" spans="2:65" s="11" customFormat="1" ht="13.5">
      <c r="B158" s="210"/>
      <c r="C158" s="211"/>
      <c r="D158" s="208" t="s">
        <v>171</v>
      </c>
      <c r="E158" s="212" t="s">
        <v>21</v>
      </c>
      <c r="F158" s="213" t="s">
        <v>8870</v>
      </c>
      <c r="G158" s="211"/>
      <c r="H158" s="214">
        <v>614.20799999999997</v>
      </c>
      <c r="I158" s="215"/>
      <c r="J158" s="211"/>
      <c r="K158" s="211"/>
      <c r="L158" s="216"/>
      <c r="M158" s="217"/>
      <c r="N158" s="218"/>
      <c r="O158" s="218"/>
      <c r="P158" s="218"/>
      <c r="Q158" s="218"/>
      <c r="R158" s="218"/>
      <c r="S158" s="218"/>
      <c r="T158" s="219"/>
      <c r="AT158" s="220" t="s">
        <v>171</v>
      </c>
      <c r="AU158" s="220" t="s">
        <v>134</v>
      </c>
      <c r="AV158" s="11" t="s">
        <v>134</v>
      </c>
      <c r="AW158" s="11" t="s">
        <v>33</v>
      </c>
      <c r="AX158" s="11" t="s">
        <v>70</v>
      </c>
      <c r="AY158" s="220" t="s">
        <v>126</v>
      </c>
    </row>
    <row r="159" spans="2:65" s="12" customFormat="1" ht="13.5">
      <c r="B159" s="221"/>
      <c r="C159" s="222"/>
      <c r="D159" s="205" t="s">
        <v>171</v>
      </c>
      <c r="E159" s="248" t="s">
        <v>21</v>
      </c>
      <c r="F159" s="249" t="s">
        <v>174</v>
      </c>
      <c r="G159" s="222"/>
      <c r="H159" s="250">
        <v>614.20799999999997</v>
      </c>
      <c r="I159" s="226"/>
      <c r="J159" s="222"/>
      <c r="K159" s="222"/>
      <c r="L159" s="227"/>
      <c r="M159" s="228"/>
      <c r="N159" s="229"/>
      <c r="O159" s="229"/>
      <c r="P159" s="229"/>
      <c r="Q159" s="229"/>
      <c r="R159" s="229"/>
      <c r="S159" s="229"/>
      <c r="T159" s="230"/>
      <c r="AT159" s="231" t="s">
        <v>171</v>
      </c>
      <c r="AU159" s="231" t="s">
        <v>134</v>
      </c>
      <c r="AV159" s="12" t="s">
        <v>133</v>
      </c>
      <c r="AW159" s="12" t="s">
        <v>33</v>
      </c>
      <c r="AX159" s="12" t="s">
        <v>78</v>
      </c>
      <c r="AY159" s="231" t="s">
        <v>126</v>
      </c>
    </row>
    <row r="160" spans="2:65" s="1" customFormat="1" ht="22.5" customHeight="1">
      <c r="B160" s="41"/>
      <c r="C160" s="193" t="s">
        <v>166</v>
      </c>
      <c r="D160" s="193" t="s">
        <v>129</v>
      </c>
      <c r="E160" s="194" t="s">
        <v>368</v>
      </c>
      <c r="F160" s="195" t="s">
        <v>369</v>
      </c>
      <c r="G160" s="196" t="s">
        <v>308</v>
      </c>
      <c r="H160" s="197">
        <v>82.561999999999998</v>
      </c>
      <c r="I160" s="198"/>
      <c r="J160" s="199">
        <f>ROUND(I160*H160,2)</f>
        <v>0</v>
      </c>
      <c r="K160" s="195" t="s">
        <v>160</v>
      </c>
      <c r="L160" s="61"/>
      <c r="M160" s="200" t="s">
        <v>21</v>
      </c>
      <c r="N160" s="201" t="s">
        <v>42</v>
      </c>
      <c r="O160" s="42"/>
      <c r="P160" s="202">
        <f>O160*H160</f>
        <v>0</v>
      </c>
      <c r="Q160" s="202">
        <v>0</v>
      </c>
      <c r="R160" s="202">
        <f>Q160*H160</f>
        <v>0</v>
      </c>
      <c r="S160" s="202">
        <v>0</v>
      </c>
      <c r="T160" s="203">
        <f>S160*H160</f>
        <v>0</v>
      </c>
      <c r="AR160" s="24" t="s">
        <v>133</v>
      </c>
      <c r="AT160" s="24" t="s">
        <v>129</v>
      </c>
      <c r="AU160" s="24" t="s">
        <v>134</v>
      </c>
      <c r="AY160" s="24" t="s">
        <v>126</v>
      </c>
      <c r="BE160" s="204">
        <f>IF(N160="základní",J160,0)</f>
        <v>0</v>
      </c>
      <c r="BF160" s="204">
        <f>IF(N160="snížená",J160,0)</f>
        <v>0</v>
      </c>
      <c r="BG160" s="204">
        <f>IF(N160="zákl. přenesená",J160,0)</f>
        <v>0</v>
      </c>
      <c r="BH160" s="204">
        <f>IF(N160="sníž. přenesená",J160,0)</f>
        <v>0</v>
      </c>
      <c r="BI160" s="204">
        <f>IF(N160="nulová",J160,0)</f>
        <v>0</v>
      </c>
      <c r="BJ160" s="24" t="s">
        <v>134</v>
      </c>
      <c r="BK160" s="204">
        <f>ROUND(I160*H160,2)</f>
        <v>0</v>
      </c>
      <c r="BL160" s="24" t="s">
        <v>133</v>
      </c>
      <c r="BM160" s="24" t="s">
        <v>370</v>
      </c>
    </row>
    <row r="161" spans="2:65" s="1" customFormat="1" ht="27">
      <c r="B161" s="41"/>
      <c r="C161" s="63"/>
      <c r="D161" s="208" t="s">
        <v>135</v>
      </c>
      <c r="E161" s="63"/>
      <c r="F161" s="209" t="s">
        <v>371</v>
      </c>
      <c r="G161" s="63"/>
      <c r="H161" s="63"/>
      <c r="I161" s="163"/>
      <c r="J161" s="63"/>
      <c r="K161" s="63"/>
      <c r="L161" s="61"/>
      <c r="M161" s="207"/>
      <c r="N161" s="42"/>
      <c r="O161" s="42"/>
      <c r="P161" s="42"/>
      <c r="Q161" s="42"/>
      <c r="R161" s="42"/>
      <c r="S161" s="42"/>
      <c r="T161" s="78"/>
      <c r="AT161" s="24" t="s">
        <v>135</v>
      </c>
      <c r="AU161" s="24" t="s">
        <v>134</v>
      </c>
    </row>
    <row r="162" spans="2:65" s="1" customFormat="1" ht="148.5">
      <c r="B162" s="41"/>
      <c r="C162" s="63"/>
      <c r="D162" s="205" t="s">
        <v>299</v>
      </c>
      <c r="E162" s="63"/>
      <c r="F162" s="235" t="s">
        <v>372</v>
      </c>
      <c r="G162" s="63"/>
      <c r="H162" s="63"/>
      <c r="I162" s="163"/>
      <c r="J162" s="63"/>
      <c r="K162" s="63"/>
      <c r="L162" s="61"/>
      <c r="M162" s="207"/>
      <c r="N162" s="42"/>
      <c r="O162" s="42"/>
      <c r="P162" s="42"/>
      <c r="Q162" s="42"/>
      <c r="R162" s="42"/>
      <c r="S162" s="42"/>
      <c r="T162" s="78"/>
      <c r="AT162" s="24" t="s">
        <v>299</v>
      </c>
      <c r="AU162" s="24" t="s">
        <v>134</v>
      </c>
    </row>
    <row r="163" spans="2:65" s="1" customFormat="1" ht="22.5" customHeight="1">
      <c r="B163" s="41"/>
      <c r="C163" s="193" t="s">
        <v>373</v>
      </c>
      <c r="D163" s="193" t="s">
        <v>129</v>
      </c>
      <c r="E163" s="194" t="s">
        <v>8871</v>
      </c>
      <c r="F163" s="195" t="s">
        <v>8872</v>
      </c>
      <c r="G163" s="196" t="s">
        <v>308</v>
      </c>
      <c r="H163" s="197">
        <v>11.782</v>
      </c>
      <c r="I163" s="198"/>
      <c r="J163" s="199">
        <f>ROUND(I163*H163,2)</f>
        <v>0</v>
      </c>
      <c r="K163" s="195" t="s">
        <v>160</v>
      </c>
      <c r="L163" s="61"/>
      <c r="M163" s="200" t="s">
        <v>21</v>
      </c>
      <c r="N163" s="201" t="s">
        <v>42</v>
      </c>
      <c r="O163" s="42"/>
      <c r="P163" s="202">
        <f>O163*H163</f>
        <v>0</v>
      </c>
      <c r="Q163" s="202">
        <v>0</v>
      </c>
      <c r="R163" s="202">
        <f>Q163*H163</f>
        <v>0</v>
      </c>
      <c r="S163" s="202">
        <v>0</v>
      </c>
      <c r="T163" s="203">
        <f>S163*H163</f>
        <v>0</v>
      </c>
      <c r="AR163" s="24" t="s">
        <v>133</v>
      </c>
      <c r="AT163" s="24" t="s">
        <v>129</v>
      </c>
      <c r="AU163" s="24" t="s">
        <v>134</v>
      </c>
      <c r="AY163" s="24" t="s">
        <v>126</v>
      </c>
      <c r="BE163" s="204">
        <f>IF(N163="základní",J163,0)</f>
        <v>0</v>
      </c>
      <c r="BF163" s="204">
        <f>IF(N163="snížená",J163,0)</f>
        <v>0</v>
      </c>
      <c r="BG163" s="204">
        <f>IF(N163="zákl. přenesená",J163,0)</f>
        <v>0</v>
      </c>
      <c r="BH163" s="204">
        <f>IF(N163="sníž. přenesená",J163,0)</f>
        <v>0</v>
      </c>
      <c r="BI163" s="204">
        <f>IF(N163="nulová",J163,0)</f>
        <v>0</v>
      </c>
      <c r="BJ163" s="24" t="s">
        <v>134</v>
      </c>
      <c r="BK163" s="204">
        <f>ROUND(I163*H163,2)</f>
        <v>0</v>
      </c>
      <c r="BL163" s="24" t="s">
        <v>133</v>
      </c>
      <c r="BM163" s="24" t="s">
        <v>376</v>
      </c>
    </row>
    <row r="164" spans="2:65" s="1" customFormat="1" ht="27">
      <c r="B164" s="41"/>
      <c r="C164" s="63"/>
      <c r="D164" s="208" t="s">
        <v>135</v>
      </c>
      <c r="E164" s="63"/>
      <c r="F164" s="209" t="s">
        <v>8873</v>
      </c>
      <c r="G164" s="63"/>
      <c r="H164" s="63"/>
      <c r="I164" s="163"/>
      <c r="J164" s="63"/>
      <c r="K164" s="63"/>
      <c r="L164" s="61"/>
      <c r="M164" s="207"/>
      <c r="N164" s="42"/>
      <c r="O164" s="42"/>
      <c r="P164" s="42"/>
      <c r="Q164" s="42"/>
      <c r="R164" s="42"/>
      <c r="S164" s="42"/>
      <c r="T164" s="78"/>
      <c r="AT164" s="24" t="s">
        <v>135</v>
      </c>
      <c r="AU164" s="24" t="s">
        <v>134</v>
      </c>
    </row>
    <row r="165" spans="2:65" s="1" customFormat="1" ht="94.5">
      <c r="B165" s="41"/>
      <c r="C165" s="63"/>
      <c r="D165" s="205" t="s">
        <v>299</v>
      </c>
      <c r="E165" s="63"/>
      <c r="F165" s="235" t="s">
        <v>8874</v>
      </c>
      <c r="G165" s="63"/>
      <c r="H165" s="63"/>
      <c r="I165" s="163"/>
      <c r="J165" s="63"/>
      <c r="K165" s="63"/>
      <c r="L165" s="61"/>
      <c r="M165" s="207"/>
      <c r="N165" s="42"/>
      <c r="O165" s="42"/>
      <c r="P165" s="42"/>
      <c r="Q165" s="42"/>
      <c r="R165" s="42"/>
      <c r="S165" s="42"/>
      <c r="T165" s="78"/>
      <c r="AT165" s="24" t="s">
        <v>299</v>
      </c>
      <c r="AU165" s="24" t="s">
        <v>134</v>
      </c>
    </row>
    <row r="166" spans="2:65" s="1" customFormat="1" ht="22.5" customHeight="1">
      <c r="B166" s="41"/>
      <c r="C166" s="251" t="s">
        <v>170</v>
      </c>
      <c r="D166" s="251" t="s">
        <v>391</v>
      </c>
      <c r="E166" s="252" t="s">
        <v>8875</v>
      </c>
      <c r="F166" s="253" t="s">
        <v>8876</v>
      </c>
      <c r="G166" s="254" t="s">
        <v>380</v>
      </c>
      <c r="H166" s="255">
        <v>22.032</v>
      </c>
      <c r="I166" s="256"/>
      <c r="J166" s="257">
        <f>ROUND(I166*H166,2)</f>
        <v>0</v>
      </c>
      <c r="K166" s="253" t="s">
        <v>160</v>
      </c>
      <c r="L166" s="258"/>
      <c r="M166" s="259" t="s">
        <v>21</v>
      </c>
      <c r="N166" s="260" t="s">
        <v>42</v>
      </c>
      <c r="O166" s="42"/>
      <c r="P166" s="202">
        <f>O166*H166</f>
        <v>0</v>
      </c>
      <c r="Q166" s="202">
        <v>0</v>
      </c>
      <c r="R166" s="202">
        <f>Q166*H166</f>
        <v>0</v>
      </c>
      <c r="S166" s="202">
        <v>0</v>
      </c>
      <c r="T166" s="203">
        <f>S166*H166</f>
        <v>0</v>
      </c>
      <c r="AR166" s="24" t="s">
        <v>144</v>
      </c>
      <c r="AT166" s="24" t="s">
        <v>391</v>
      </c>
      <c r="AU166" s="24" t="s">
        <v>134</v>
      </c>
      <c r="AY166" s="24" t="s">
        <v>126</v>
      </c>
      <c r="BE166" s="204">
        <f>IF(N166="základní",J166,0)</f>
        <v>0</v>
      </c>
      <c r="BF166" s="204">
        <f>IF(N166="snížená",J166,0)</f>
        <v>0</v>
      </c>
      <c r="BG166" s="204">
        <f>IF(N166="zákl. přenesená",J166,0)</f>
        <v>0</v>
      </c>
      <c r="BH166" s="204">
        <f>IF(N166="sníž. přenesená",J166,0)</f>
        <v>0</v>
      </c>
      <c r="BI166" s="204">
        <f>IF(N166="nulová",J166,0)</f>
        <v>0</v>
      </c>
      <c r="BJ166" s="24" t="s">
        <v>134</v>
      </c>
      <c r="BK166" s="204">
        <f>ROUND(I166*H166,2)</f>
        <v>0</v>
      </c>
      <c r="BL166" s="24" t="s">
        <v>133</v>
      </c>
      <c r="BM166" s="24" t="s">
        <v>381</v>
      </c>
    </row>
    <row r="167" spans="2:65" s="1" customFormat="1" ht="13.5">
      <c r="B167" s="41"/>
      <c r="C167" s="63"/>
      <c r="D167" s="208" t="s">
        <v>135</v>
      </c>
      <c r="E167" s="63"/>
      <c r="F167" s="209" t="s">
        <v>8877</v>
      </c>
      <c r="G167" s="63"/>
      <c r="H167" s="63"/>
      <c r="I167" s="163"/>
      <c r="J167" s="63"/>
      <c r="K167" s="63"/>
      <c r="L167" s="61"/>
      <c r="M167" s="207"/>
      <c r="N167" s="42"/>
      <c r="O167" s="42"/>
      <c r="P167" s="42"/>
      <c r="Q167" s="42"/>
      <c r="R167" s="42"/>
      <c r="S167" s="42"/>
      <c r="T167" s="78"/>
      <c r="AT167" s="24" t="s">
        <v>135</v>
      </c>
      <c r="AU167" s="24" t="s">
        <v>134</v>
      </c>
    </row>
    <row r="168" spans="2:65" s="11" customFormat="1" ht="13.5">
      <c r="B168" s="210"/>
      <c r="C168" s="211"/>
      <c r="D168" s="208" t="s">
        <v>171</v>
      </c>
      <c r="E168" s="212" t="s">
        <v>21</v>
      </c>
      <c r="F168" s="213" t="s">
        <v>8878</v>
      </c>
      <c r="G168" s="211"/>
      <c r="H168" s="214">
        <v>22.032</v>
      </c>
      <c r="I168" s="215"/>
      <c r="J168" s="211"/>
      <c r="K168" s="211"/>
      <c r="L168" s="216"/>
      <c r="M168" s="217"/>
      <c r="N168" s="218"/>
      <c r="O168" s="218"/>
      <c r="P168" s="218"/>
      <c r="Q168" s="218"/>
      <c r="R168" s="218"/>
      <c r="S168" s="218"/>
      <c r="T168" s="219"/>
      <c r="AT168" s="220" t="s">
        <v>171</v>
      </c>
      <c r="AU168" s="220" t="s">
        <v>134</v>
      </c>
      <c r="AV168" s="11" t="s">
        <v>134</v>
      </c>
      <c r="AW168" s="11" t="s">
        <v>33</v>
      </c>
      <c r="AX168" s="11" t="s">
        <v>70</v>
      </c>
      <c r="AY168" s="220" t="s">
        <v>126</v>
      </c>
    </row>
    <row r="169" spans="2:65" s="12" customFormat="1" ht="13.5">
      <c r="B169" s="221"/>
      <c r="C169" s="222"/>
      <c r="D169" s="205" t="s">
        <v>171</v>
      </c>
      <c r="E169" s="248" t="s">
        <v>21</v>
      </c>
      <c r="F169" s="249" t="s">
        <v>174</v>
      </c>
      <c r="G169" s="222"/>
      <c r="H169" s="250">
        <v>22.032</v>
      </c>
      <c r="I169" s="226"/>
      <c r="J169" s="222"/>
      <c r="K169" s="222"/>
      <c r="L169" s="227"/>
      <c r="M169" s="228"/>
      <c r="N169" s="229"/>
      <c r="O169" s="229"/>
      <c r="P169" s="229"/>
      <c r="Q169" s="229"/>
      <c r="R169" s="229"/>
      <c r="S169" s="229"/>
      <c r="T169" s="230"/>
      <c r="AT169" s="231" t="s">
        <v>171</v>
      </c>
      <c r="AU169" s="231" t="s">
        <v>134</v>
      </c>
      <c r="AV169" s="12" t="s">
        <v>133</v>
      </c>
      <c r="AW169" s="12" t="s">
        <v>33</v>
      </c>
      <c r="AX169" s="12" t="s">
        <v>78</v>
      </c>
      <c r="AY169" s="231" t="s">
        <v>126</v>
      </c>
    </row>
    <row r="170" spans="2:65" s="1" customFormat="1" ht="22.5" customHeight="1">
      <c r="B170" s="41"/>
      <c r="C170" s="193" t="s">
        <v>9</v>
      </c>
      <c r="D170" s="193" t="s">
        <v>129</v>
      </c>
      <c r="E170" s="194" t="s">
        <v>374</v>
      </c>
      <c r="F170" s="195" t="s">
        <v>375</v>
      </c>
      <c r="G170" s="196" t="s">
        <v>308</v>
      </c>
      <c r="H170" s="197">
        <v>56.97</v>
      </c>
      <c r="I170" s="198"/>
      <c r="J170" s="199">
        <f>ROUND(I170*H170,2)</f>
        <v>0</v>
      </c>
      <c r="K170" s="195" t="s">
        <v>160</v>
      </c>
      <c r="L170" s="61"/>
      <c r="M170" s="200" t="s">
        <v>21</v>
      </c>
      <c r="N170" s="201" t="s">
        <v>42</v>
      </c>
      <c r="O170" s="42"/>
      <c r="P170" s="202">
        <f>O170*H170</f>
        <v>0</v>
      </c>
      <c r="Q170" s="202">
        <v>0</v>
      </c>
      <c r="R170" s="202">
        <f>Q170*H170</f>
        <v>0</v>
      </c>
      <c r="S170" s="202">
        <v>0</v>
      </c>
      <c r="T170" s="203">
        <f>S170*H170</f>
        <v>0</v>
      </c>
      <c r="AR170" s="24" t="s">
        <v>133</v>
      </c>
      <c r="AT170" s="24" t="s">
        <v>129</v>
      </c>
      <c r="AU170" s="24" t="s">
        <v>134</v>
      </c>
      <c r="AY170" s="24" t="s">
        <v>126</v>
      </c>
      <c r="BE170" s="204">
        <f>IF(N170="základní",J170,0)</f>
        <v>0</v>
      </c>
      <c r="BF170" s="204">
        <f>IF(N170="snížená",J170,0)</f>
        <v>0</v>
      </c>
      <c r="BG170" s="204">
        <f>IF(N170="zákl. přenesená",J170,0)</f>
        <v>0</v>
      </c>
      <c r="BH170" s="204">
        <f>IF(N170="sníž. přenesená",J170,0)</f>
        <v>0</v>
      </c>
      <c r="BI170" s="204">
        <f>IF(N170="nulová",J170,0)</f>
        <v>0</v>
      </c>
      <c r="BJ170" s="24" t="s">
        <v>134</v>
      </c>
      <c r="BK170" s="204">
        <f>ROUND(I170*H170,2)</f>
        <v>0</v>
      </c>
      <c r="BL170" s="24" t="s">
        <v>133</v>
      </c>
      <c r="BM170" s="24" t="s">
        <v>385</v>
      </c>
    </row>
    <row r="171" spans="2:65" s="1" customFormat="1" ht="13.5">
      <c r="B171" s="41"/>
      <c r="C171" s="63"/>
      <c r="D171" s="208" t="s">
        <v>135</v>
      </c>
      <c r="E171" s="63"/>
      <c r="F171" s="209" t="s">
        <v>375</v>
      </c>
      <c r="G171" s="63"/>
      <c r="H171" s="63"/>
      <c r="I171" s="163"/>
      <c r="J171" s="63"/>
      <c r="K171" s="63"/>
      <c r="L171" s="61"/>
      <c r="M171" s="207"/>
      <c r="N171" s="42"/>
      <c r="O171" s="42"/>
      <c r="P171" s="42"/>
      <c r="Q171" s="42"/>
      <c r="R171" s="42"/>
      <c r="S171" s="42"/>
      <c r="T171" s="78"/>
      <c r="AT171" s="24" t="s">
        <v>135</v>
      </c>
      <c r="AU171" s="24" t="s">
        <v>134</v>
      </c>
    </row>
    <row r="172" spans="2:65" s="1" customFormat="1" ht="175.5">
      <c r="B172" s="41"/>
      <c r="C172" s="63"/>
      <c r="D172" s="205" t="s">
        <v>299</v>
      </c>
      <c r="E172" s="63"/>
      <c r="F172" s="235" t="s">
        <v>377</v>
      </c>
      <c r="G172" s="63"/>
      <c r="H172" s="63"/>
      <c r="I172" s="163"/>
      <c r="J172" s="63"/>
      <c r="K172" s="63"/>
      <c r="L172" s="61"/>
      <c r="M172" s="207"/>
      <c r="N172" s="42"/>
      <c r="O172" s="42"/>
      <c r="P172" s="42"/>
      <c r="Q172" s="42"/>
      <c r="R172" s="42"/>
      <c r="S172" s="42"/>
      <c r="T172" s="78"/>
      <c r="AT172" s="24" t="s">
        <v>299</v>
      </c>
      <c r="AU172" s="24" t="s">
        <v>134</v>
      </c>
    </row>
    <row r="173" spans="2:65" s="1" customFormat="1" ht="22.5" customHeight="1">
      <c r="B173" s="41"/>
      <c r="C173" s="193" t="s">
        <v>179</v>
      </c>
      <c r="D173" s="193" t="s">
        <v>129</v>
      </c>
      <c r="E173" s="194" t="s">
        <v>378</v>
      </c>
      <c r="F173" s="195" t="s">
        <v>379</v>
      </c>
      <c r="G173" s="196" t="s">
        <v>380</v>
      </c>
      <c r="H173" s="197">
        <v>56.97</v>
      </c>
      <c r="I173" s="198"/>
      <c r="J173" s="199">
        <f>ROUND(I173*H173,2)</f>
        <v>0</v>
      </c>
      <c r="K173" s="195" t="s">
        <v>160</v>
      </c>
      <c r="L173" s="61"/>
      <c r="M173" s="200" t="s">
        <v>21</v>
      </c>
      <c r="N173" s="201" t="s">
        <v>42</v>
      </c>
      <c r="O173" s="42"/>
      <c r="P173" s="202">
        <f>O173*H173</f>
        <v>0</v>
      </c>
      <c r="Q173" s="202">
        <v>0</v>
      </c>
      <c r="R173" s="202">
        <f>Q173*H173</f>
        <v>0</v>
      </c>
      <c r="S173" s="202">
        <v>0</v>
      </c>
      <c r="T173" s="203">
        <f>S173*H173</f>
        <v>0</v>
      </c>
      <c r="AR173" s="24" t="s">
        <v>133</v>
      </c>
      <c r="AT173" s="24" t="s">
        <v>129</v>
      </c>
      <c r="AU173" s="24" t="s">
        <v>134</v>
      </c>
      <c r="AY173" s="24" t="s">
        <v>126</v>
      </c>
      <c r="BE173" s="204">
        <f>IF(N173="základní",J173,0)</f>
        <v>0</v>
      </c>
      <c r="BF173" s="204">
        <f>IF(N173="snížená",J173,0)</f>
        <v>0</v>
      </c>
      <c r="BG173" s="204">
        <f>IF(N173="zákl. přenesená",J173,0)</f>
        <v>0</v>
      </c>
      <c r="BH173" s="204">
        <f>IF(N173="sníž. přenesená",J173,0)</f>
        <v>0</v>
      </c>
      <c r="BI173" s="204">
        <f>IF(N173="nulová",J173,0)</f>
        <v>0</v>
      </c>
      <c r="BJ173" s="24" t="s">
        <v>134</v>
      </c>
      <c r="BK173" s="204">
        <f>ROUND(I173*H173,2)</f>
        <v>0</v>
      </c>
      <c r="BL173" s="24" t="s">
        <v>133</v>
      </c>
      <c r="BM173" s="24" t="s">
        <v>394</v>
      </c>
    </row>
    <row r="174" spans="2:65" s="1" customFormat="1" ht="13.5">
      <c r="B174" s="41"/>
      <c r="C174" s="63"/>
      <c r="D174" s="208" t="s">
        <v>135</v>
      </c>
      <c r="E174" s="63"/>
      <c r="F174" s="209" t="s">
        <v>382</v>
      </c>
      <c r="G174" s="63"/>
      <c r="H174" s="63"/>
      <c r="I174" s="163"/>
      <c r="J174" s="63"/>
      <c r="K174" s="63"/>
      <c r="L174" s="61"/>
      <c r="M174" s="207"/>
      <c r="N174" s="42"/>
      <c r="O174" s="42"/>
      <c r="P174" s="42"/>
      <c r="Q174" s="42"/>
      <c r="R174" s="42"/>
      <c r="S174" s="42"/>
      <c r="T174" s="78"/>
      <c r="AT174" s="24" t="s">
        <v>135</v>
      </c>
      <c r="AU174" s="24" t="s">
        <v>134</v>
      </c>
    </row>
    <row r="175" spans="2:65" s="1" customFormat="1" ht="175.5">
      <c r="B175" s="41"/>
      <c r="C175" s="63"/>
      <c r="D175" s="205" t="s">
        <v>299</v>
      </c>
      <c r="E175" s="63"/>
      <c r="F175" s="235" t="s">
        <v>377</v>
      </c>
      <c r="G175" s="63"/>
      <c r="H175" s="63"/>
      <c r="I175" s="163"/>
      <c r="J175" s="63"/>
      <c r="K175" s="63"/>
      <c r="L175" s="61"/>
      <c r="M175" s="207"/>
      <c r="N175" s="42"/>
      <c r="O175" s="42"/>
      <c r="P175" s="42"/>
      <c r="Q175" s="42"/>
      <c r="R175" s="42"/>
      <c r="S175" s="42"/>
      <c r="T175" s="78"/>
      <c r="AT175" s="24" t="s">
        <v>299</v>
      </c>
      <c r="AU175" s="24" t="s">
        <v>134</v>
      </c>
    </row>
    <row r="176" spans="2:65" s="1" customFormat="1" ht="22.5" customHeight="1">
      <c r="B176" s="41"/>
      <c r="C176" s="193" t="s">
        <v>397</v>
      </c>
      <c r="D176" s="193" t="s">
        <v>129</v>
      </c>
      <c r="E176" s="194" t="s">
        <v>383</v>
      </c>
      <c r="F176" s="195" t="s">
        <v>384</v>
      </c>
      <c r="G176" s="196" t="s">
        <v>308</v>
      </c>
      <c r="H176" s="197">
        <v>113.723</v>
      </c>
      <c r="I176" s="198"/>
      <c r="J176" s="199">
        <f>ROUND(I176*H176,2)</f>
        <v>0</v>
      </c>
      <c r="K176" s="195" t="s">
        <v>160</v>
      </c>
      <c r="L176" s="61"/>
      <c r="M176" s="200" t="s">
        <v>21</v>
      </c>
      <c r="N176" s="201" t="s">
        <v>42</v>
      </c>
      <c r="O176" s="42"/>
      <c r="P176" s="202">
        <f>O176*H176</f>
        <v>0</v>
      </c>
      <c r="Q176" s="202">
        <v>0</v>
      </c>
      <c r="R176" s="202">
        <f>Q176*H176</f>
        <v>0</v>
      </c>
      <c r="S176" s="202">
        <v>0</v>
      </c>
      <c r="T176" s="203">
        <f>S176*H176</f>
        <v>0</v>
      </c>
      <c r="AR176" s="24" t="s">
        <v>133</v>
      </c>
      <c r="AT176" s="24" t="s">
        <v>129</v>
      </c>
      <c r="AU176" s="24" t="s">
        <v>134</v>
      </c>
      <c r="AY176" s="24" t="s">
        <v>126</v>
      </c>
      <c r="BE176" s="204">
        <f>IF(N176="základní",J176,0)</f>
        <v>0</v>
      </c>
      <c r="BF176" s="204">
        <f>IF(N176="snížená",J176,0)</f>
        <v>0</v>
      </c>
      <c r="BG176" s="204">
        <f>IF(N176="zákl. přenesená",J176,0)</f>
        <v>0</v>
      </c>
      <c r="BH176" s="204">
        <f>IF(N176="sníž. přenesená",J176,0)</f>
        <v>0</v>
      </c>
      <c r="BI176" s="204">
        <f>IF(N176="nulová",J176,0)</f>
        <v>0</v>
      </c>
      <c r="BJ176" s="24" t="s">
        <v>134</v>
      </c>
      <c r="BK176" s="204">
        <f>ROUND(I176*H176,2)</f>
        <v>0</v>
      </c>
      <c r="BL176" s="24" t="s">
        <v>133</v>
      </c>
      <c r="BM176" s="24" t="s">
        <v>401</v>
      </c>
    </row>
    <row r="177" spans="2:65" s="1" customFormat="1" ht="27">
      <c r="B177" s="41"/>
      <c r="C177" s="63"/>
      <c r="D177" s="208" t="s">
        <v>135</v>
      </c>
      <c r="E177" s="63"/>
      <c r="F177" s="209" t="s">
        <v>386</v>
      </c>
      <c r="G177" s="63"/>
      <c r="H177" s="63"/>
      <c r="I177" s="163"/>
      <c r="J177" s="63"/>
      <c r="K177" s="63"/>
      <c r="L177" s="61"/>
      <c r="M177" s="207"/>
      <c r="N177" s="42"/>
      <c r="O177" s="42"/>
      <c r="P177" s="42"/>
      <c r="Q177" s="42"/>
      <c r="R177" s="42"/>
      <c r="S177" s="42"/>
      <c r="T177" s="78"/>
      <c r="AT177" s="24" t="s">
        <v>135</v>
      </c>
      <c r="AU177" s="24" t="s">
        <v>134</v>
      </c>
    </row>
    <row r="178" spans="2:65" s="1" customFormat="1" ht="175.5">
      <c r="B178" s="41"/>
      <c r="C178" s="63"/>
      <c r="D178" s="205" t="s">
        <v>299</v>
      </c>
      <c r="E178" s="63"/>
      <c r="F178" s="235" t="s">
        <v>387</v>
      </c>
      <c r="G178" s="63"/>
      <c r="H178" s="63"/>
      <c r="I178" s="163"/>
      <c r="J178" s="63"/>
      <c r="K178" s="63"/>
      <c r="L178" s="61"/>
      <c r="M178" s="207"/>
      <c r="N178" s="42"/>
      <c r="O178" s="42"/>
      <c r="P178" s="42"/>
      <c r="Q178" s="42"/>
      <c r="R178" s="42"/>
      <c r="S178" s="42"/>
      <c r="T178" s="78"/>
      <c r="AT178" s="24" t="s">
        <v>299</v>
      </c>
      <c r="AU178" s="24" t="s">
        <v>134</v>
      </c>
    </row>
    <row r="179" spans="2:65" s="1" customFormat="1" ht="22.5" customHeight="1">
      <c r="B179" s="41"/>
      <c r="C179" s="193" t="s">
        <v>183</v>
      </c>
      <c r="D179" s="193" t="s">
        <v>129</v>
      </c>
      <c r="E179" s="194" t="s">
        <v>398</v>
      </c>
      <c r="F179" s="195" t="s">
        <v>399</v>
      </c>
      <c r="G179" s="196" t="s">
        <v>400</v>
      </c>
      <c r="H179" s="197">
        <v>175.95</v>
      </c>
      <c r="I179" s="198"/>
      <c r="J179" s="199">
        <f>ROUND(I179*H179,2)</f>
        <v>0</v>
      </c>
      <c r="K179" s="195" t="s">
        <v>160</v>
      </c>
      <c r="L179" s="61"/>
      <c r="M179" s="200" t="s">
        <v>21</v>
      </c>
      <c r="N179" s="201" t="s">
        <v>42</v>
      </c>
      <c r="O179" s="42"/>
      <c r="P179" s="202">
        <f>O179*H179</f>
        <v>0</v>
      </c>
      <c r="Q179" s="202">
        <v>0</v>
      </c>
      <c r="R179" s="202">
        <f>Q179*H179</f>
        <v>0</v>
      </c>
      <c r="S179" s="202">
        <v>0</v>
      </c>
      <c r="T179" s="203">
        <f>S179*H179</f>
        <v>0</v>
      </c>
      <c r="AR179" s="24" t="s">
        <v>133</v>
      </c>
      <c r="AT179" s="24" t="s">
        <v>129</v>
      </c>
      <c r="AU179" s="24" t="s">
        <v>134</v>
      </c>
      <c r="AY179" s="24" t="s">
        <v>126</v>
      </c>
      <c r="BE179" s="204">
        <f>IF(N179="základní",J179,0)</f>
        <v>0</v>
      </c>
      <c r="BF179" s="204">
        <f>IF(N179="snížená",J179,0)</f>
        <v>0</v>
      </c>
      <c r="BG179" s="204">
        <f>IF(N179="zákl. přenesená",J179,0)</f>
        <v>0</v>
      </c>
      <c r="BH179" s="204">
        <f>IF(N179="sníž. přenesená",J179,0)</f>
        <v>0</v>
      </c>
      <c r="BI179" s="204">
        <f>IF(N179="nulová",J179,0)</f>
        <v>0</v>
      </c>
      <c r="BJ179" s="24" t="s">
        <v>134</v>
      </c>
      <c r="BK179" s="204">
        <f>ROUND(I179*H179,2)</f>
        <v>0</v>
      </c>
      <c r="BL179" s="24" t="s">
        <v>133</v>
      </c>
      <c r="BM179" s="24" t="s">
        <v>407</v>
      </c>
    </row>
    <row r="180" spans="2:65" s="1" customFormat="1" ht="13.5">
      <c r="B180" s="41"/>
      <c r="C180" s="63"/>
      <c r="D180" s="208" t="s">
        <v>135</v>
      </c>
      <c r="E180" s="63"/>
      <c r="F180" s="209" t="s">
        <v>402</v>
      </c>
      <c r="G180" s="63"/>
      <c r="H180" s="63"/>
      <c r="I180" s="163"/>
      <c r="J180" s="63"/>
      <c r="K180" s="63"/>
      <c r="L180" s="61"/>
      <c r="M180" s="207"/>
      <c r="N180" s="42"/>
      <c r="O180" s="42"/>
      <c r="P180" s="42"/>
      <c r="Q180" s="42"/>
      <c r="R180" s="42"/>
      <c r="S180" s="42"/>
      <c r="T180" s="78"/>
      <c r="AT180" s="24" t="s">
        <v>135</v>
      </c>
      <c r="AU180" s="24" t="s">
        <v>134</v>
      </c>
    </row>
    <row r="181" spans="2:65" s="1" customFormat="1" ht="175.5">
      <c r="B181" s="41"/>
      <c r="C181" s="63"/>
      <c r="D181" s="208" t="s">
        <v>299</v>
      </c>
      <c r="E181" s="63"/>
      <c r="F181" s="236" t="s">
        <v>403</v>
      </c>
      <c r="G181" s="63"/>
      <c r="H181" s="63"/>
      <c r="I181" s="163"/>
      <c r="J181" s="63"/>
      <c r="K181" s="63"/>
      <c r="L181" s="61"/>
      <c r="M181" s="207"/>
      <c r="N181" s="42"/>
      <c r="O181" s="42"/>
      <c r="P181" s="42"/>
      <c r="Q181" s="42"/>
      <c r="R181" s="42"/>
      <c r="S181" s="42"/>
      <c r="T181" s="78"/>
      <c r="AT181" s="24" t="s">
        <v>299</v>
      </c>
      <c r="AU181" s="24" t="s">
        <v>134</v>
      </c>
    </row>
    <row r="182" spans="2:65" s="13" customFormat="1" ht="13.5">
      <c r="B182" s="237"/>
      <c r="C182" s="238"/>
      <c r="D182" s="208" t="s">
        <v>171</v>
      </c>
      <c r="E182" s="239" t="s">
        <v>21</v>
      </c>
      <c r="F182" s="240" t="s">
        <v>8857</v>
      </c>
      <c r="G182" s="238"/>
      <c r="H182" s="241" t="s">
        <v>21</v>
      </c>
      <c r="I182" s="242"/>
      <c r="J182" s="238"/>
      <c r="K182" s="238"/>
      <c r="L182" s="243"/>
      <c r="M182" s="244"/>
      <c r="N182" s="245"/>
      <c r="O182" s="245"/>
      <c r="P182" s="245"/>
      <c r="Q182" s="245"/>
      <c r="R182" s="245"/>
      <c r="S182" s="245"/>
      <c r="T182" s="246"/>
      <c r="AT182" s="247" t="s">
        <v>171</v>
      </c>
      <c r="AU182" s="247" t="s">
        <v>134</v>
      </c>
      <c r="AV182" s="13" t="s">
        <v>78</v>
      </c>
      <c r="AW182" s="13" t="s">
        <v>33</v>
      </c>
      <c r="AX182" s="13" t="s">
        <v>70</v>
      </c>
      <c r="AY182" s="247" t="s">
        <v>126</v>
      </c>
    </row>
    <row r="183" spans="2:65" s="11" customFormat="1" ht="13.5">
      <c r="B183" s="210"/>
      <c r="C183" s="211"/>
      <c r="D183" s="208" t="s">
        <v>171</v>
      </c>
      <c r="E183" s="212" t="s">
        <v>21</v>
      </c>
      <c r="F183" s="213" t="s">
        <v>8879</v>
      </c>
      <c r="G183" s="211"/>
      <c r="H183" s="214">
        <v>77.625</v>
      </c>
      <c r="I183" s="215"/>
      <c r="J183" s="211"/>
      <c r="K183" s="211"/>
      <c r="L183" s="216"/>
      <c r="M183" s="217"/>
      <c r="N183" s="218"/>
      <c r="O183" s="218"/>
      <c r="P183" s="218"/>
      <c r="Q183" s="218"/>
      <c r="R183" s="218"/>
      <c r="S183" s="218"/>
      <c r="T183" s="219"/>
      <c r="AT183" s="220" t="s">
        <v>171</v>
      </c>
      <c r="AU183" s="220" t="s">
        <v>134</v>
      </c>
      <c r="AV183" s="11" t="s">
        <v>134</v>
      </c>
      <c r="AW183" s="11" t="s">
        <v>33</v>
      </c>
      <c r="AX183" s="11" t="s">
        <v>70</v>
      </c>
      <c r="AY183" s="220" t="s">
        <v>126</v>
      </c>
    </row>
    <row r="184" spans="2:65" s="13" customFormat="1" ht="13.5">
      <c r="B184" s="237"/>
      <c r="C184" s="238"/>
      <c r="D184" s="208" t="s">
        <v>171</v>
      </c>
      <c r="E184" s="239" t="s">
        <v>21</v>
      </c>
      <c r="F184" s="240" t="s">
        <v>8859</v>
      </c>
      <c r="G184" s="238"/>
      <c r="H184" s="241" t="s">
        <v>21</v>
      </c>
      <c r="I184" s="242"/>
      <c r="J184" s="238"/>
      <c r="K184" s="238"/>
      <c r="L184" s="243"/>
      <c r="M184" s="244"/>
      <c r="N184" s="245"/>
      <c r="O184" s="245"/>
      <c r="P184" s="245"/>
      <c r="Q184" s="245"/>
      <c r="R184" s="245"/>
      <c r="S184" s="245"/>
      <c r="T184" s="246"/>
      <c r="AT184" s="247" t="s">
        <v>171</v>
      </c>
      <c r="AU184" s="247" t="s">
        <v>134</v>
      </c>
      <c r="AV184" s="13" t="s">
        <v>78</v>
      </c>
      <c r="AW184" s="13" t="s">
        <v>33</v>
      </c>
      <c r="AX184" s="13" t="s">
        <v>70</v>
      </c>
      <c r="AY184" s="247" t="s">
        <v>126</v>
      </c>
    </row>
    <row r="185" spans="2:65" s="11" customFormat="1" ht="13.5">
      <c r="B185" s="210"/>
      <c r="C185" s="211"/>
      <c r="D185" s="208" t="s">
        <v>171</v>
      </c>
      <c r="E185" s="212" t="s">
        <v>21</v>
      </c>
      <c r="F185" s="213" t="s">
        <v>8880</v>
      </c>
      <c r="G185" s="211"/>
      <c r="H185" s="214">
        <v>98.325000000000003</v>
      </c>
      <c r="I185" s="215"/>
      <c r="J185" s="211"/>
      <c r="K185" s="211"/>
      <c r="L185" s="216"/>
      <c r="M185" s="217"/>
      <c r="N185" s="218"/>
      <c r="O185" s="218"/>
      <c r="P185" s="218"/>
      <c r="Q185" s="218"/>
      <c r="R185" s="218"/>
      <c r="S185" s="218"/>
      <c r="T185" s="219"/>
      <c r="AT185" s="220" t="s">
        <v>171</v>
      </c>
      <c r="AU185" s="220" t="s">
        <v>134</v>
      </c>
      <c r="AV185" s="11" t="s">
        <v>134</v>
      </c>
      <c r="AW185" s="11" t="s">
        <v>33</v>
      </c>
      <c r="AX185" s="11" t="s">
        <v>70</v>
      </c>
      <c r="AY185" s="220" t="s">
        <v>126</v>
      </c>
    </row>
    <row r="186" spans="2:65" s="12" customFormat="1" ht="13.5">
      <c r="B186" s="221"/>
      <c r="C186" s="222"/>
      <c r="D186" s="208" t="s">
        <v>171</v>
      </c>
      <c r="E186" s="223" t="s">
        <v>21</v>
      </c>
      <c r="F186" s="224" t="s">
        <v>174</v>
      </c>
      <c r="G186" s="222"/>
      <c r="H186" s="225">
        <v>175.95</v>
      </c>
      <c r="I186" s="226"/>
      <c r="J186" s="222"/>
      <c r="K186" s="222"/>
      <c r="L186" s="227"/>
      <c r="M186" s="228"/>
      <c r="N186" s="229"/>
      <c r="O186" s="229"/>
      <c r="P186" s="229"/>
      <c r="Q186" s="229"/>
      <c r="R186" s="229"/>
      <c r="S186" s="229"/>
      <c r="T186" s="230"/>
      <c r="AT186" s="231" t="s">
        <v>171</v>
      </c>
      <c r="AU186" s="231" t="s">
        <v>134</v>
      </c>
      <c r="AV186" s="12" t="s">
        <v>133</v>
      </c>
      <c r="AW186" s="12" t="s">
        <v>33</v>
      </c>
      <c r="AX186" s="12" t="s">
        <v>78</v>
      </c>
      <c r="AY186" s="231" t="s">
        <v>126</v>
      </c>
    </row>
    <row r="187" spans="2:65" s="10" customFormat="1" ht="29.85" customHeight="1">
      <c r="B187" s="176"/>
      <c r="C187" s="177"/>
      <c r="D187" s="190" t="s">
        <v>69</v>
      </c>
      <c r="E187" s="191" t="s">
        <v>134</v>
      </c>
      <c r="F187" s="191" t="s">
        <v>404</v>
      </c>
      <c r="G187" s="177"/>
      <c r="H187" s="177"/>
      <c r="I187" s="180"/>
      <c r="J187" s="192">
        <f>BK187</f>
        <v>0</v>
      </c>
      <c r="K187" s="177"/>
      <c r="L187" s="182"/>
      <c r="M187" s="183"/>
      <c r="N187" s="184"/>
      <c r="O187" s="184"/>
      <c r="P187" s="185">
        <f>SUM(P188:P252)</f>
        <v>0</v>
      </c>
      <c r="Q187" s="184"/>
      <c r="R187" s="185">
        <f>SUM(R188:R252)</f>
        <v>0</v>
      </c>
      <c r="S187" s="184"/>
      <c r="T187" s="186">
        <f>SUM(T188:T252)</f>
        <v>0</v>
      </c>
      <c r="AR187" s="187" t="s">
        <v>78</v>
      </c>
      <c r="AT187" s="188" t="s">
        <v>69</v>
      </c>
      <c r="AU187" s="188" t="s">
        <v>78</v>
      </c>
      <c r="AY187" s="187" t="s">
        <v>126</v>
      </c>
      <c r="BK187" s="189">
        <f>SUM(BK188:BK252)</f>
        <v>0</v>
      </c>
    </row>
    <row r="188" spans="2:65" s="1" customFormat="1" ht="22.5" customHeight="1">
      <c r="B188" s="41"/>
      <c r="C188" s="193" t="s">
        <v>414</v>
      </c>
      <c r="D188" s="193" t="s">
        <v>129</v>
      </c>
      <c r="E188" s="194" t="s">
        <v>8543</v>
      </c>
      <c r="F188" s="195" t="s">
        <v>8544</v>
      </c>
      <c r="G188" s="196" t="s">
        <v>400</v>
      </c>
      <c r="H188" s="197">
        <v>34.558</v>
      </c>
      <c r="I188" s="198"/>
      <c r="J188" s="199">
        <f>ROUND(I188*H188,2)</f>
        <v>0</v>
      </c>
      <c r="K188" s="195" t="s">
        <v>160</v>
      </c>
      <c r="L188" s="61"/>
      <c r="M188" s="200" t="s">
        <v>21</v>
      </c>
      <c r="N188" s="201" t="s">
        <v>42</v>
      </c>
      <c r="O188" s="42"/>
      <c r="P188" s="202">
        <f>O188*H188</f>
        <v>0</v>
      </c>
      <c r="Q188" s="202">
        <v>0</v>
      </c>
      <c r="R188" s="202">
        <f>Q188*H188</f>
        <v>0</v>
      </c>
      <c r="S188" s="202">
        <v>0</v>
      </c>
      <c r="T188" s="203">
        <f>S188*H188</f>
        <v>0</v>
      </c>
      <c r="AR188" s="24" t="s">
        <v>133</v>
      </c>
      <c r="AT188" s="24" t="s">
        <v>129</v>
      </c>
      <c r="AU188" s="24" t="s">
        <v>134</v>
      </c>
      <c r="AY188" s="24" t="s">
        <v>126</v>
      </c>
      <c r="BE188" s="204">
        <f>IF(N188="základní",J188,0)</f>
        <v>0</v>
      </c>
      <c r="BF188" s="204">
        <f>IF(N188="snížená",J188,0)</f>
        <v>0</v>
      </c>
      <c r="BG188" s="204">
        <f>IF(N188="zákl. přenesená",J188,0)</f>
        <v>0</v>
      </c>
      <c r="BH188" s="204">
        <f>IF(N188="sníž. přenesená",J188,0)</f>
        <v>0</v>
      </c>
      <c r="BI188" s="204">
        <f>IF(N188="nulová",J188,0)</f>
        <v>0</v>
      </c>
      <c r="BJ188" s="24" t="s">
        <v>134</v>
      </c>
      <c r="BK188" s="204">
        <f>ROUND(I188*H188,2)</f>
        <v>0</v>
      </c>
      <c r="BL188" s="24" t="s">
        <v>133</v>
      </c>
      <c r="BM188" s="24" t="s">
        <v>417</v>
      </c>
    </row>
    <row r="189" spans="2:65" s="1" customFormat="1" ht="27">
      <c r="B189" s="41"/>
      <c r="C189" s="63"/>
      <c r="D189" s="208" t="s">
        <v>135</v>
      </c>
      <c r="E189" s="63"/>
      <c r="F189" s="209" t="s">
        <v>8545</v>
      </c>
      <c r="G189" s="63"/>
      <c r="H189" s="63"/>
      <c r="I189" s="163"/>
      <c r="J189" s="63"/>
      <c r="K189" s="63"/>
      <c r="L189" s="61"/>
      <c r="M189" s="207"/>
      <c r="N189" s="42"/>
      <c r="O189" s="42"/>
      <c r="P189" s="42"/>
      <c r="Q189" s="42"/>
      <c r="R189" s="42"/>
      <c r="S189" s="42"/>
      <c r="T189" s="78"/>
      <c r="AT189" s="24" t="s">
        <v>135</v>
      </c>
      <c r="AU189" s="24" t="s">
        <v>134</v>
      </c>
    </row>
    <row r="190" spans="2:65" s="1" customFormat="1" ht="175.5">
      <c r="B190" s="41"/>
      <c r="C190" s="63"/>
      <c r="D190" s="205" t="s">
        <v>299</v>
      </c>
      <c r="E190" s="63"/>
      <c r="F190" s="235" t="s">
        <v>8546</v>
      </c>
      <c r="G190" s="63"/>
      <c r="H190" s="63"/>
      <c r="I190" s="163"/>
      <c r="J190" s="63"/>
      <c r="K190" s="63"/>
      <c r="L190" s="61"/>
      <c r="M190" s="207"/>
      <c r="N190" s="42"/>
      <c r="O190" s="42"/>
      <c r="P190" s="42"/>
      <c r="Q190" s="42"/>
      <c r="R190" s="42"/>
      <c r="S190" s="42"/>
      <c r="T190" s="78"/>
      <c r="AT190" s="24" t="s">
        <v>299</v>
      </c>
      <c r="AU190" s="24" t="s">
        <v>134</v>
      </c>
    </row>
    <row r="191" spans="2:65" s="1" customFormat="1" ht="22.5" customHeight="1">
      <c r="B191" s="41"/>
      <c r="C191" s="251" t="s">
        <v>189</v>
      </c>
      <c r="D191" s="251" t="s">
        <v>391</v>
      </c>
      <c r="E191" s="252" t="s">
        <v>704</v>
      </c>
      <c r="F191" s="253" t="s">
        <v>8547</v>
      </c>
      <c r="G191" s="254" t="s">
        <v>400</v>
      </c>
      <c r="H191" s="255">
        <v>34.558</v>
      </c>
      <c r="I191" s="256"/>
      <c r="J191" s="257">
        <f>ROUND(I191*H191,2)</f>
        <v>0</v>
      </c>
      <c r="K191" s="253" t="s">
        <v>21</v>
      </c>
      <c r="L191" s="258"/>
      <c r="M191" s="259" t="s">
        <v>21</v>
      </c>
      <c r="N191" s="260" t="s">
        <v>42</v>
      </c>
      <c r="O191" s="42"/>
      <c r="P191" s="202">
        <f>O191*H191</f>
        <v>0</v>
      </c>
      <c r="Q191" s="202">
        <v>0</v>
      </c>
      <c r="R191" s="202">
        <f>Q191*H191</f>
        <v>0</v>
      </c>
      <c r="S191" s="202">
        <v>0</v>
      </c>
      <c r="T191" s="203">
        <f>S191*H191</f>
        <v>0</v>
      </c>
      <c r="AR191" s="24" t="s">
        <v>144</v>
      </c>
      <c r="AT191" s="24" t="s">
        <v>391</v>
      </c>
      <c r="AU191" s="24" t="s">
        <v>134</v>
      </c>
      <c r="AY191" s="24" t="s">
        <v>126</v>
      </c>
      <c r="BE191" s="204">
        <f>IF(N191="základní",J191,0)</f>
        <v>0</v>
      </c>
      <c r="BF191" s="204">
        <f>IF(N191="snížená",J191,0)</f>
        <v>0</v>
      </c>
      <c r="BG191" s="204">
        <f>IF(N191="zákl. přenesená",J191,0)</f>
        <v>0</v>
      </c>
      <c r="BH191" s="204">
        <f>IF(N191="sníž. přenesená",J191,0)</f>
        <v>0</v>
      </c>
      <c r="BI191" s="204">
        <f>IF(N191="nulová",J191,0)</f>
        <v>0</v>
      </c>
      <c r="BJ191" s="24" t="s">
        <v>134</v>
      </c>
      <c r="BK191" s="204">
        <f>ROUND(I191*H191,2)</f>
        <v>0</v>
      </c>
      <c r="BL191" s="24" t="s">
        <v>133</v>
      </c>
      <c r="BM191" s="24" t="s">
        <v>430</v>
      </c>
    </row>
    <row r="192" spans="2:65" s="1" customFormat="1" ht="13.5">
      <c r="B192" s="41"/>
      <c r="C192" s="63"/>
      <c r="D192" s="205" t="s">
        <v>135</v>
      </c>
      <c r="E192" s="63"/>
      <c r="F192" s="206" t="s">
        <v>8547</v>
      </c>
      <c r="G192" s="63"/>
      <c r="H192" s="63"/>
      <c r="I192" s="163"/>
      <c r="J192" s="63"/>
      <c r="K192" s="63"/>
      <c r="L192" s="61"/>
      <c r="M192" s="207"/>
      <c r="N192" s="42"/>
      <c r="O192" s="42"/>
      <c r="P192" s="42"/>
      <c r="Q192" s="42"/>
      <c r="R192" s="42"/>
      <c r="S192" s="42"/>
      <c r="T192" s="78"/>
      <c r="AT192" s="24" t="s">
        <v>135</v>
      </c>
      <c r="AU192" s="24" t="s">
        <v>134</v>
      </c>
    </row>
    <row r="193" spans="2:65" s="1" customFormat="1" ht="22.5" customHeight="1">
      <c r="B193" s="41"/>
      <c r="C193" s="193" t="s">
        <v>464</v>
      </c>
      <c r="D193" s="193" t="s">
        <v>129</v>
      </c>
      <c r="E193" s="194" t="s">
        <v>8881</v>
      </c>
      <c r="F193" s="195" t="s">
        <v>8882</v>
      </c>
      <c r="G193" s="196" t="s">
        <v>308</v>
      </c>
      <c r="H193" s="197">
        <v>1.38</v>
      </c>
      <c r="I193" s="198"/>
      <c r="J193" s="199">
        <f>ROUND(I193*H193,2)</f>
        <v>0</v>
      </c>
      <c r="K193" s="195" t="s">
        <v>21</v>
      </c>
      <c r="L193" s="61"/>
      <c r="M193" s="200" t="s">
        <v>21</v>
      </c>
      <c r="N193" s="201" t="s">
        <v>42</v>
      </c>
      <c r="O193" s="42"/>
      <c r="P193" s="202">
        <f>O193*H193</f>
        <v>0</v>
      </c>
      <c r="Q193" s="202">
        <v>0</v>
      </c>
      <c r="R193" s="202">
        <f>Q193*H193</f>
        <v>0</v>
      </c>
      <c r="S193" s="202">
        <v>0</v>
      </c>
      <c r="T193" s="203">
        <f>S193*H193</f>
        <v>0</v>
      </c>
      <c r="AR193" s="24" t="s">
        <v>133</v>
      </c>
      <c r="AT193" s="24" t="s">
        <v>129</v>
      </c>
      <c r="AU193" s="24" t="s">
        <v>134</v>
      </c>
      <c r="AY193" s="24" t="s">
        <v>126</v>
      </c>
      <c r="BE193" s="204">
        <f>IF(N193="základní",J193,0)</f>
        <v>0</v>
      </c>
      <c r="BF193" s="204">
        <f>IF(N193="snížená",J193,0)</f>
        <v>0</v>
      </c>
      <c r="BG193" s="204">
        <f>IF(N193="zákl. přenesená",J193,0)</f>
        <v>0</v>
      </c>
      <c r="BH193" s="204">
        <f>IF(N193="sníž. přenesená",J193,0)</f>
        <v>0</v>
      </c>
      <c r="BI193" s="204">
        <f>IF(N193="nulová",J193,0)</f>
        <v>0</v>
      </c>
      <c r="BJ193" s="24" t="s">
        <v>134</v>
      </c>
      <c r="BK193" s="204">
        <f>ROUND(I193*H193,2)</f>
        <v>0</v>
      </c>
      <c r="BL193" s="24" t="s">
        <v>133</v>
      </c>
      <c r="BM193" s="24" t="s">
        <v>467</v>
      </c>
    </row>
    <row r="194" spans="2:65" s="1" customFormat="1" ht="13.5">
      <c r="B194" s="41"/>
      <c r="C194" s="63"/>
      <c r="D194" s="208" t="s">
        <v>135</v>
      </c>
      <c r="E194" s="63"/>
      <c r="F194" s="209" t="s">
        <v>8882</v>
      </c>
      <c r="G194" s="63"/>
      <c r="H194" s="63"/>
      <c r="I194" s="163"/>
      <c r="J194" s="63"/>
      <c r="K194" s="63"/>
      <c r="L194" s="61"/>
      <c r="M194" s="207"/>
      <c r="N194" s="42"/>
      <c r="O194" s="42"/>
      <c r="P194" s="42"/>
      <c r="Q194" s="42"/>
      <c r="R194" s="42"/>
      <c r="S194" s="42"/>
      <c r="T194" s="78"/>
      <c r="AT194" s="24" t="s">
        <v>135</v>
      </c>
      <c r="AU194" s="24" t="s">
        <v>134</v>
      </c>
    </row>
    <row r="195" spans="2:65" s="13" customFormat="1" ht="13.5">
      <c r="B195" s="237"/>
      <c r="C195" s="238"/>
      <c r="D195" s="208" t="s">
        <v>171</v>
      </c>
      <c r="E195" s="239" t="s">
        <v>21</v>
      </c>
      <c r="F195" s="240" t="s">
        <v>8861</v>
      </c>
      <c r="G195" s="238"/>
      <c r="H195" s="241" t="s">
        <v>21</v>
      </c>
      <c r="I195" s="242"/>
      <c r="J195" s="238"/>
      <c r="K195" s="238"/>
      <c r="L195" s="243"/>
      <c r="M195" s="244"/>
      <c r="N195" s="245"/>
      <c r="O195" s="245"/>
      <c r="P195" s="245"/>
      <c r="Q195" s="245"/>
      <c r="R195" s="245"/>
      <c r="S195" s="245"/>
      <c r="T195" s="246"/>
      <c r="AT195" s="247" t="s">
        <v>171</v>
      </c>
      <c r="AU195" s="247" t="s">
        <v>134</v>
      </c>
      <c r="AV195" s="13" t="s">
        <v>78</v>
      </c>
      <c r="AW195" s="13" t="s">
        <v>33</v>
      </c>
      <c r="AX195" s="13" t="s">
        <v>70</v>
      </c>
      <c r="AY195" s="247" t="s">
        <v>126</v>
      </c>
    </row>
    <row r="196" spans="2:65" s="11" customFormat="1" ht="13.5">
      <c r="B196" s="210"/>
      <c r="C196" s="211"/>
      <c r="D196" s="208" t="s">
        <v>171</v>
      </c>
      <c r="E196" s="212" t="s">
        <v>21</v>
      </c>
      <c r="F196" s="213" t="s">
        <v>8862</v>
      </c>
      <c r="G196" s="211"/>
      <c r="H196" s="214">
        <v>1.38</v>
      </c>
      <c r="I196" s="215"/>
      <c r="J196" s="211"/>
      <c r="K196" s="211"/>
      <c r="L196" s="216"/>
      <c r="M196" s="217"/>
      <c r="N196" s="218"/>
      <c r="O196" s="218"/>
      <c r="P196" s="218"/>
      <c r="Q196" s="218"/>
      <c r="R196" s="218"/>
      <c r="S196" s="218"/>
      <c r="T196" s="219"/>
      <c r="AT196" s="220" t="s">
        <v>171</v>
      </c>
      <c r="AU196" s="220" t="s">
        <v>134</v>
      </c>
      <c r="AV196" s="11" t="s">
        <v>134</v>
      </c>
      <c r="AW196" s="11" t="s">
        <v>33</v>
      </c>
      <c r="AX196" s="11" t="s">
        <v>70</v>
      </c>
      <c r="AY196" s="220" t="s">
        <v>126</v>
      </c>
    </row>
    <row r="197" spans="2:65" s="12" customFormat="1" ht="13.5">
      <c r="B197" s="221"/>
      <c r="C197" s="222"/>
      <c r="D197" s="205" t="s">
        <v>171</v>
      </c>
      <c r="E197" s="248" t="s">
        <v>21</v>
      </c>
      <c r="F197" s="249" t="s">
        <v>174</v>
      </c>
      <c r="G197" s="222"/>
      <c r="H197" s="250">
        <v>1.38</v>
      </c>
      <c r="I197" s="226"/>
      <c r="J197" s="222"/>
      <c r="K197" s="222"/>
      <c r="L197" s="227"/>
      <c r="M197" s="228"/>
      <c r="N197" s="229"/>
      <c r="O197" s="229"/>
      <c r="P197" s="229"/>
      <c r="Q197" s="229"/>
      <c r="R197" s="229"/>
      <c r="S197" s="229"/>
      <c r="T197" s="230"/>
      <c r="AT197" s="231" t="s">
        <v>171</v>
      </c>
      <c r="AU197" s="231" t="s">
        <v>134</v>
      </c>
      <c r="AV197" s="12" t="s">
        <v>133</v>
      </c>
      <c r="AW197" s="12" t="s">
        <v>33</v>
      </c>
      <c r="AX197" s="12" t="s">
        <v>78</v>
      </c>
      <c r="AY197" s="231" t="s">
        <v>126</v>
      </c>
    </row>
    <row r="198" spans="2:65" s="1" customFormat="1" ht="31.5" customHeight="1">
      <c r="B198" s="41"/>
      <c r="C198" s="193" t="s">
        <v>192</v>
      </c>
      <c r="D198" s="193" t="s">
        <v>129</v>
      </c>
      <c r="E198" s="194" t="s">
        <v>8883</v>
      </c>
      <c r="F198" s="195" t="s">
        <v>8884</v>
      </c>
      <c r="G198" s="196" t="s">
        <v>169</v>
      </c>
      <c r="H198" s="197">
        <v>55.6</v>
      </c>
      <c r="I198" s="198"/>
      <c r="J198" s="199">
        <f>ROUND(I198*H198,2)</f>
        <v>0</v>
      </c>
      <c r="K198" s="195" t="s">
        <v>160</v>
      </c>
      <c r="L198" s="61"/>
      <c r="M198" s="200" t="s">
        <v>21</v>
      </c>
      <c r="N198" s="201" t="s">
        <v>42</v>
      </c>
      <c r="O198" s="42"/>
      <c r="P198" s="202">
        <f>O198*H198</f>
        <v>0</v>
      </c>
      <c r="Q198" s="202">
        <v>0</v>
      </c>
      <c r="R198" s="202">
        <f>Q198*H198</f>
        <v>0</v>
      </c>
      <c r="S198" s="202">
        <v>0</v>
      </c>
      <c r="T198" s="203">
        <f>S198*H198</f>
        <v>0</v>
      </c>
      <c r="AR198" s="24" t="s">
        <v>133</v>
      </c>
      <c r="AT198" s="24" t="s">
        <v>129</v>
      </c>
      <c r="AU198" s="24" t="s">
        <v>134</v>
      </c>
      <c r="AY198" s="24" t="s">
        <v>126</v>
      </c>
      <c r="BE198" s="204">
        <f>IF(N198="základní",J198,0)</f>
        <v>0</v>
      </c>
      <c r="BF198" s="204">
        <f>IF(N198="snížená",J198,0)</f>
        <v>0</v>
      </c>
      <c r="BG198" s="204">
        <f>IF(N198="zákl. přenesená",J198,0)</f>
        <v>0</v>
      </c>
      <c r="BH198" s="204">
        <f>IF(N198="sníž. přenesená",J198,0)</f>
        <v>0</v>
      </c>
      <c r="BI198" s="204">
        <f>IF(N198="nulová",J198,0)</f>
        <v>0</v>
      </c>
      <c r="BJ198" s="24" t="s">
        <v>134</v>
      </c>
      <c r="BK198" s="204">
        <f>ROUND(I198*H198,2)</f>
        <v>0</v>
      </c>
      <c r="BL198" s="24" t="s">
        <v>133</v>
      </c>
      <c r="BM198" s="24" t="s">
        <v>471</v>
      </c>
    </row>
    <row r="199" spans="2:65" s="1" customFormat="1" ht="40.5">
      <c r="B199" s="41"/>
      <c r="C199" s="63"/>
      <c r="D199" s="208" t="s">
        <v>135</v>
      </c>
      <c r="E199" s="63"/>
      <c r="F199" s="209" t="s">
        <v>8885</v>
      </c>
      <c r="G199" s="63"/>
      <c r="H199" s="63"/>
      <c r="I199" s="163"/>
      <c r="J199" s="63"/>
      <c r="K199" s="63"/>
      <c r="L199" s="61"/>
      <c r="M199" s="207"/>
      <c r="N199" s="42"/>
      <c r="O199" s="42"/>
      <c r="P199" s="42"/>
      <c r="Q199" s="42"/>
      <c r="R199" s="42"/>
      <c r="S199" s="42"/>
      <c r="T199" s="78"/>
      <c r="AT199" s="24" t="s">
        <v>135</v>
      </c>
      <c r="AU199" s="24" t="s">
        <v>134</v>
      </c>
    </row>
    <row r="200" spans="2:65" s="11" customFormat="1" ht="13.5">
      <c r="B200" s="210"/>
      <c r="C200" s="211"/>
      <c r="D200" s="208" t="s">
        <v>171</v>
      </c>
      <c r="E200" s="212" t="s">
        <v>21</v>
      </c>
      <c r="F200" s="213" t="s">
        <v>8886</v>
      </c>
      <c r="G200" s="211"/>
      <c r="H200" s="214">
        <v>55.6</v>
      </c>
      <c r="I200" s="215"/>
      <c r="J200" s="211"/>
      <c r="K200" s="211"/>
      <c r="L200" s="216"/>
      <c r="M200" s="217"/>
      <c r="N200" s="218"/>
      <c r="O200" s="218"/>
      <c r="P200" s="218"/>
      <c r="Q200" s="218"/>
      <c r="R200" s="218"/>
      <c r="S200" s="218"/>
      <c r="T200" s="219"/>
      <c r="AT200" s="220" t="s">
        <v>171</v>
      </c>
      <c r="AU200" s="220" t="s">
        <v>134</v>
      </c>
      <c r="AV200" s="11" t="s">
        <v>134</v>
      </c>
      <c r="AW200" s="11" t="s">
        <v>33</v>
      </c>
      <c r="AX200" s="11" t="s">
        <v>70</v>
      </c>
      <c r="AY200" s="220" t="s">
        <v>126</v>
      </c>
    </row>
    <row r="201" spans="2:65" s="12" customFormat="1" ht="13.5">
      <c r="B201" s="221"/>
      <c r="C201" s="222"/>
      <c r="D201" s="205" t="s">
        <v>171</v>
      </c>
      <c r="E201" s="248" t="s">
        <v>21</v>
      </c>
      <c r="F201" s="249" t="s">
        <v>174</v>
      </c>
      <c r="G201" s="222"/>
      <c r="H201" s="250">
        <v>55.6</v>
      </c>
      <c r="I201" s="226"/>
      <c r="J201" s="222"/>
      <c r="K201" s="222"/>
      <c r="L201" s="227"/>
      <c r="M201" s="228"/>
      <c r="N201" s="229"/>
      <c r="O201" s="229"/>
      <c r="P201" s="229"/>
      <c r="Q201" s="229"/>
      <c r="R201" s="229"/>
      <c r="S201" s="229"/>
      <c r="T201" s="230"/>
      <c r="AT201" s="231" t="s">
        <v>171</v>
      </c>
      <c r="AU201" s="231" t="s">
        <v>134</v>
      </c>
      <c r="AV201" s="12" t="s">
        <v>133</v>
      </c>
      <c r="AW201" s="12" t="s">
        <v>33</v>
      </c>
      <c r="AX201" s="12" t="s">
        <v>78</v>
      </c>
      <c r="AY201" s="231" t="s">
        <v>126</v>
      </c>
    </row>
    <row r="202" spans="2:65" s="1" customFormat="1" ht="22.5" customHeight="1">
      <c r="B202" s="41"/>
      <c r="C202" s="193" t="s">
        <v>473</v>
      </c>
      <c r="D202" s="193" t="s">
        <v>129</v>
      </c>
      <c r="E202" s="194" t="s">
        <v>8887</v>
      </c>
      <c r="F202" s="195" t="s">
        <v>8888</v>
      </c>
      <c r="G202" s="196" t="s">
        <v>169</v>
      </c>
      <c r="H202" s="197">
        <v>55.6</v>
      </c>
      <c r="I202" s="198"/>
      <c r="J202" s="199">
        <f>ROUND(I202*H202,2)</f>
        <v>0</v>
      </c>
      <c r="K202" s="195" t="s">
        <v>160</v>
      </c>
      <c r="L202" s="61"/>
      <c r="M202" s="200" t="s">
        <v>21</v>
      </c>
      <c r="N202" s="201" t="s">
        <v>42</v>
      </c>
      <c r="O202" s="42"/>
      <c r="P202" s="202">
        <f>O202*H202</f>
        <v>0</v>
      </c>
      <c r="Q202" s="202">
        <v>0</v>
      </c>
      <c r="R202" s="202">
        <f>Q202*H202</f>
        <v>0</v>
      </c>
      <c r="S202" s="202">
        <v>0</v>
      </c>
      <c r="T202" s="203">
        <f>S202*H202</f>
        <v>0</v>
      </c>
      <c r="AR202" s="24" t="s">
        <v>133</v>
      </c>
      <c r="AT202" s="24" t="s">
        <v>129</v>
      </c>
      <c r="AU202" s="24" t="s">
        <v>134</v>
      </c>
      <c r="AY202" s="24" t="s">
        <v>126</v>
      </c>
      <c r="BE202" s="204">
        <f>IF(N202="základní",J202,0)</f>
        <v>0</v>
      </c>
      <c r="BF202" s="204">
        <f>IF(N202="snížená",J202,0)</f>
        <v>0</v>
      </c>
      <c r="BG202" s="204">
        <f>IF(N202="zákl. přenesená",J202,0)</f>
        <v>0</v>
      </c>
      <c r="BH202" s="204">
        <f>IF(N202="sníž. přenesená",J202,0)</f>
        <v>0</v>
      </c>
      <c r="BI202" s="204">
        <f>IF(N202="nulová",J202,0)</f>
        <v>0</v>
      </c>
      <c r="BJ202" s="24" t="s">
        <v>134</v>
      </c>
      <c r="BK202" s="204">
        <f>ROUND(I202*H202,2)</f>
        <v>0</v>
      </c>
      <c r="BL202" s="24" t="s">
        <v>133</v>
      </c>
      <c r="BM202" s="24" t="s">
        <v>476</v>
      </c>
    </row>
    <row r="203" spans="2:65" s="1" customFormat="1" ht="13.5">
      <c r="B203" s="41"/>
      <c r="C203" s="63"/>
      <c r="D203" s="208" t="s">
        <v>135</v>
      </c>
      <c r="E203" s="63"/>
      <c r="F203" s="209" t="s">
        <v>8888</v>
      </c>
      <c r="G203" s="63"/>
      <c r="H203" s="63"/>
      <c r="I203" s="163"/>
      <c r="J203" s="63"/>
      <c r="K203" s="63"/>
      <c r="L203" s="61"/>
      <c r="M203" s="207"/>
      <c r="N203" s="42"/>
      <c r="O203" s="42"/>
      <c r="P203" s="42"/>
      <c r="Q203" s="42"/>
      <c r="R203" s="42"/>
      <c r="S203" s="42"/>
      <c r="T203" s="78"/>
      <c r="AT203" s="24" t="s">
        <v>135</v>
      </c>
      <c r="AU203" s="24" t="s">
        <v>134</v>
      </c>
    </row>
    <row r="204" spans="2:65" s="1" customFormat="1" ht="54">
      <c r="B204" s="41"/>
      <c r="C204" s="63"/>
      <c r="D204" s="205" t="s">
        <v>299</v>
      </c>
      <c r="E204" s="63"/>
      <c r="F204" s="235" t="s">
        <v>8889</v>
      </c>
      <c r="G204" s="63"/>
      <c r="H204" s="63"/>
      <c r="I204" s="163"/>
      <c r="J204" s="63"/>
      <c r="K204" s="63"/>
      <c r="L204" s="61"/>
      <c r="M204" s="207"/>
      <c r="N204" s="42"/>
      <c r="O204" s="42"/>
      <c r="P204" s="42"/>
      <c r="Q204" s="42"/>
      <c r="R204" s="42"/>
      <c r="S204" s="42"/>
      <c r="T204" s="78"/>
      <c r="AT204" s="24" t="s">
        <v>299</v>
      </c>
      <c r="AU204" s="24" t="s">
        <v>134</v>
      </c>
    </row>
    <row r="205" spans="2:65" s="1" customFormat="1" ht="22.5" customHeight="1">
      <c r="B205" s="41"/>
      <c r="C205" s="193" t="s">
        <v>356</v>
      </c>
      <c r="D205" s="193" t="s">
        <v>129</v>
      </c>
      <c r="E205" s="194" t="s">
        <v>8890</v>
      </c>
      <c r="F205" s="195" t="s">
        <v>8891</v>
      </c>
      <c r="G205" s="196" t="s">
        <v>308</v>
      </c>
      <c r="H205" s="197">
        <v>0.46</v>
      </c>
      <c r="I205" s="198"/>
      <c r="J205" s="199">
        <f>ROUND(I205*H205,2)</f>
        <v>0</v>
      </c>
      <c r="K205" s="195" t="s">
        <v>21</v>
      </c>
      <c r="L205" s="61"/>
      <c r="M205" s="200" t="s">
        <v>21</v>
      </c>
      <c r="N205" s="201" t="s">
        <v>42</v>
      </c>
      <c r="O205" s="42"/>
      <c r="P205" s="202">
        <f>O205*H205</f>
        <v>0</v>
      </c>
      <c r="Q205" s="202">
        <v>0</v>
      </c>
      <c r="R205" s="202">
        <f>Q205*H205</f>
        <v>0</v>
      </c>
      <c r="S205" s="202">
        <v>0</v>
      </c>
      <c r="T205" s="203">
        <f>S205*H205</f>
        <v>0</v>
      </c>
      <c r="AR205" s="24" t="s">
        <v>133</v>
      </c>
      <c r="AT205" s="24" t="s">
        <v>129</v>
      </c>
      <c r="AU205" s="24" t="s">
        <v>134</v>
      </c>
      <c r="AY205" s="24" t="s">
        <v>126</v>
      </c>
      <c r="BE205" s="204">
        <f>IF(N205="základní",J205,0)</f>
        <v>0</v>
      </c>
      <c r="BF205" s="204">
        <f>IF(N205="snížená",J205,0)</f>
        <v>0</v>
      </c>
      <c r="BG205" s="204">
        <f>IF(N205="zákl. přenesená",J205,0)</f>
        <v>0</v>
      </c>
      <c r="BH205" s="204">
        <f>IF(N205="sníž. přenesená",J205,0)</f>
        <v>0</v>
      </c>
      <c r="BI205" s="204">
        <f>IF(N205="nulová",J205,0)</f>
        <v>0</v>
      </c>
      <c r="BJ205" s="24" t="s">
        <v>134</v>
      </c>
      <c r="BK205" s="204">
        <f>ROUND(I205*H205,2)</f>
        <v>0</v>
      </c>
      <c r="BL205" s="24" t="s">
        <v>133</v>
      </c>
      <c r="BM205" s="24" t="s">
        <v>481</v>
      </c>
    </row>
    <row r="206" spans="2:65" s="1" customFormat="1" ht="13.5">
      <c r="B206" s="41"/>
      <c r="C206" s="63"/>
      <c r="D206" s="208" t="s">
        <v>135</v>
      </c>
      <c r="E206" s="63"/>
      <c r="F206" s="209" t="s">
        <v>8891</v>
      </c>
      <c r="G206" s="63"/>
      <c r="H206" s="63"/>
      <c r="I206" s="163"/>
      <c r="J206" s="63"/>
      <c r="K206" s="63"/>
      <c r="L206" s="61"/>
      <c r="M206" s="207"/>
      <c r="N206" s="42"/>
      <c r="O206" s="42"/>
      <c r="P206" s="42"/>
      <c r="Q206" s="42"/>
      <c r="R206" s="42"/>
      <c r="S206" s="42"/>
      <c r="T206" s="78"/>
      <c r="AT206" s="24" t="s">
        <v>135</v>
      </c>
      <c r="AU206" s="24" t="s">
        <v>134</v>
      </c>
    </row>
    <row r="207" spans="2:65" s="11" customFormat="1" ht="13.5">
      <c r="B207" s="210"/>
      <c r="C207" s="211"/>
      <c r="D207" s="208" t="s">
        <v>171</v>
      </c>
      <c r="E207" s="212" t="s">
        <v>21</v>
      </c>
      <c r="F207" s="213" t="s">
        <v>8892</v>
      </c>
      <c r="G207" s="211"/>
      <c r="H207" s="214">
        <v>0.46</v>
      </c>
      <c r="I207" s="215"/>
      <c r="J207" s="211"/>
      <c r="K207" s="211"/>
      <c r="L207" s="216"/>
      <c r="M207" s="217"/>
      <c r="N207" s="218"/>
      <c r="O207" s="218"/>
      <c r="P207" s="218"/>
      <c r="Q207" s="218"/>
      <c r="R207" s="218"/>
      <c r="S207" s="218"/>
      <c r="T207" s="219"/>
      <c r="AT207" s="220" t="s">
        <v>171</v>
      </c>
      <c r="AU207" s="220" t="s">
        <v>134</v>
      </c>
      <c r="AV207" s="11" t="s">
        <v>134</v>
      </c>
      <c r="AW207" s="11" t="s">
        <v>33</v>
      </c>
      <c r="AX207" s="11" t="s">
        <v>70</v>
      </c>
      <c r="AY207" s="220" t="s">
        <v>126</v>
      </c>
    </row>
    <row r="208" spans="2:65" s="12" customFormat="1" ht="13.5">
      <c r="B208" s="221"/>
      <c r="C208" s="222"/>
      <c r="D208" s="205" t="s">
        <v>171</v>
      </c>
      <c r="E208" s="248" t="s">
        <v>21</v>
      </c>
      <c r="F208" s="249" t="s">
        <v>174</v>
      </c>
      <c r="G208" s="222"/>
      <c r="H208" s="250">
        <v>0.46</v>
      </c>
      <c r="I208" s="226"/>
      <c r="J208" s="222"/>
      <c r="K208" s="222"/>
      <c r="L208" s="227"/>
      <c r="M208" s="228"/>
      <c r="N208" s="229"/>
      <c r="O208" s="229"/>
      <c r="P208" s="229"/>
      <c r="Q208" s="229"/>
      <c r="R208" s="229"/>
      <c r="S208" s="229"/>
      <c r="T208" s="230"/>
      <c r="AT208" s="231" t="s">
        <v>171</v>
      </c>
      <c r="AU208" s="231" t="s">
        <v>134</v>
      </c>
      <c r="AV208" s="12" t="s">
        <v>133</v>
      </c>
      <c r="AW208" s="12" t="s">
        <v>33</v>
      </c>
      <c r="AX208" s="12" t="s">
        <v>78</v>
      </c>
      <c r="AY208" s="231" t="s">
        <v>126</v>
      </c>
    </row>
    <row r="209" spans="2:65" s="1" customFormat="1" ht="22.5" customHeight="1">
      <c r="B209" s="41"/>
      <c r="C209" s="193" t="s">
        <v>486</v>
      </c>
      <c r="D209" s="193" t="s">
        <v>129</v>
      </c>
      <c r="E209" s="194" t="s">
        <v>512</v>
      </c>
      <c r="F209" s="195" t="s">
        <v>513</v>
      </c>
      <c r="G209" s="196" t="s">
        <v>308</v>
      </c>
      <c r="H209" s="197">
        <v>10.71</v>
      </c>
      <c r="I209" s="198"/>
      <c r="J209" s="199">
        <f>ROUND(I209*H209,2)</f>
        <v>0</v>
      </c>
      <c r="K209" s="195" t="s">
        <v>160</v>
      </c>
      <c r="L209" s="61"/>
      <c r="M209" s="200" t="s">
        <v>21</v>
      </c>
      <c r="N209" s="201" t="s">
        <v>42</v>
      </c>
      <c r="O209" s="42"/>
      <c r="P209" s="202">
        <f>O209*H209</f>
        <v>0</v>
      </c>
      <c r="Q209" s="202">
        <v>0</v>
      </c>
      <c r="R209" s="202">
        <f>Q209*H209</f>
        <v>0</v>
      </c>
      <c r="S209" s="202">
        <v>0</v>
      </c>
      <c r="T209" s="203">
        <f>S209*H209</f>
        <v>0</v>
      </c>
      <c r="AR209" s="24" t="s">
        <v>133</v>
      </c>
      <c r="AT209" s="24" t="s">
        <v>129</v>
      </c>
      <c r="AU209" s="24" t="s">
        <v>134</v>
      </c>
      <c r="AY209" s="24" t="s">
        <v>126</v>
      </c>
      <c r="BE209" s="204">
        <f>IF(N209="základní",J209,0)</f>
        <v>0</v>
      </c>
      <c r="BF209" s="204">
        <f>IF(N209="snížená",J209,0)</f>
        <v>0</v>
      </c>
      <c r="BG209" s="204">
        <f>IF(N209="zákl. přenesená",J209,0)</f>
        <v>0</v>
      </c>
      <c r="BH209" s="204">
        <f>IF(N209="sníž. přenesená",J209,0)</f>
        <v>0</v>
      </c>
      <c r="BI209" s="204">
        <f>IF(N209="nulová",J209,0)</f>
        <v>0</v>
      </c>
      <c r="BJ209" s="24" t="s">
        <v>134</v>
      </c>
      <c r="BK209" s="204">
        <f>ROUND(I209*H209,2)</f>
        <v>0</v>
      </c>
      <c r="BL209" s="24" t="s">
        <v>133</v>
      </c>
      <c r="BM209" s="24" t="s">
        <v>490</v>
      </c>
    </row>
    <row r="210" spans="2:65" s="1" customFormat="1" ht="27">
      <c r="B210" s="41"/>
      <c r="C210" s="63"/>
      <c r="D210" s="208" t="s">
        <v>135</v>
      </c>
      <c r="E210" s="63"/>
      <c r="F210" s="209" t="s">
        <v>515</v>
      </c>
      <c r="G210" s="63"/>
      <c r="H210" s="63"/>
      <c r="I210" s="163"/>
      <c r="J210" s="63"/>
      <c r="K210" s="63"/>
      <c r="L210" s="61"/>
      <c r="M210" s="207"/>
      <c r="N210" s="42"/>
      <c r="O210" s="42"/>
      <c r="P210" s="42"/>
      <c r="Q210" s="42"/>
      <c r="R210" s="42"/>
      <c r="S210" s="42"/>
      <c r="T210" s="78"/>
      <c r="AT210" s="24" t="s">
        <v>135</v>
      </c>
      <c r="AU210" s="24" t="s">
        <v>134</v>
      </c>
    </row>
    <row r="211" spans="2:65" s="1" customFormat="1" ht="54">
      <c r="B211" s="41"/>
      <c r="C211" s="63"/>
      <c r="D211" s="208" t="s">
        <v>299</v>
      </c>
      <c r="E211" s="63"/>
      <c r="F211" s="236" t="s">
        <v>516</v>
      </c>
      <c r="G211" s="63"/>
      <c r="H211" s="63"/>
      <c r="I211" s="163"/>
      <c r="J211" s="63"/>
      <c r="K211" s="63"/>
      <c r="L211" s="61"/>
      <c r="M211" s="207"/>
      <c r="N211" s="42"/>
      <c r="O211" s="42"/>
      <c r="P211" s="42"/>
      <c r="Q211" s="42"/>
      <c r="R211" s="42"/>
      <c r="S211" s="42"/>
      <c r="T211" s="78"/>
      <c r="AT211" s="24" t="s">
        <v>299</v>
      </c>
      <c r="AU211" s="24" t="s">
        <v>134</v>
      </c>
    </row>
    <row r="212" spans="2:65" s="13" customFormat="1" ht="13.5">
      <c r="B212" s="237"/>
      <c r="C212" s="238"/>
      <c r="D212" s="208" t="s">
        <v>171</v>
      </c>
      <c r="E212" s="239" t="s">
        <v>21</v>
      </c>
      <c r="F212" s="240" t="s">
        <v>8857</v>
      </c>
      <c r="G212" s="238"/>
      <c r="H212" s="241" t="s">
        <v>21</v>
      </c>
      <c r="I212" s="242"/>
      <c r="J212" s="238"/>
      <c r="K212" s="238"/>
      <c r="L212" s="243"/>
      <c r="M212" s="244"/>
      <c r="N212" s="245"/>
      <c r="O212" s="245"/>
      <c r="P212" s="245"/>
      <c r="Q212" s="245"/>
      <c r="R212" s="245"/>
      <c r="S212" s="245"/>
      <c r="T212" s="246"/>
      <c r="AT212" s="247" t="s">
        <v>171</v>
      </c>
      <c r="AU212" s="247" t="s">
        <v>134</v>
      </c>
      <c r="AV212" s="13" t="s">
        <v>78</v>
      </c>
      <c r="AW212" s="13" t="s">
        <v>33</v>
      </c>
      <c r="AX212" s="13" t="s">
        <v>70</v>
      </c>
      <c r="AY212" s="247" t="s">
        <v>126</v>
      </c>
    </row>
    <row r="213" spans="2:65" s="11" customFormat="1" ht="13.5">
      <c r="B213" s="210"/>
      <c r="C213" s="211"/>
      <c r="D213" s="208" t="s">
        <v>171</v>
      </c>
      <c r="E213" s="212" t="s">
        <v>21</v>
      </c>
      <c r="F213" s="213" t="s">
        <v>8893</v>
      </c>
      <c r="G213" s="211"/>
      <c r="H213" s="214">
        <v>4.7249999999999996</v>
      </c>
      <c r="I213" s="215"/>
      <c r="J213" s="211"/>
      <c r="K213" s="211"/>
      <c r="L213" s="216"/>
      <c r="M213" s="217"/>
      <c r="N213" s="218"/>
      <c r="O213" s="218"/>
      <c r="P213" s="218"/>
      <c r="Q213" s="218"/>
      <c r="R213" s="218"/>
      <c r="S213" s="218"/>
      <c r="T213" s="219"/>
      <c r="AT213" s="220" t="s">
        <v>171</v>
      </c>
      <c r="AU213" s="220" t="s">
        <v>134</v>
      </c>
      <c r="AV213" s="11" t="s">
        <v>134</v>
      </c>
      <c r="AW213" s="11" t="s">
        <v>33</v>
      </c>
      <c r="AX213" s="11" t="s">
        <v>70</v>
      </c>
      <c r="AY213" s="220" t="s">
        <v>126</v>
      </c>
    </row>
    <row r="214" spans="2:65" s="13" customFormat="1" ht="13.5">
      <c r="B214" s="237"/>
      <c r="C214" s="238"/>
      <c r="D214" s="208" t="s">
        <v>171</v>
      </c>
      <c r="E214" s="239" t="s">
        <v>21</v>
      </c>
      <c r="F214" s="240" t="s">
        <v>8859</v>
      </c>
      <c r="G214" s="238"/>
      <c r="H214" s="241" t="s">
        <v>21</v>
      </c>
      <c r="I214" s="242"/>
      <c r="J214" s="238"/>
      <c r="K214" s="238"/>
      <c r="L214" s="243"/>
      <c r="M214" s="244"/>
      <c r="N214" s="245"/>
      <c r="O214" s="245"/>
      <c r="P214" s="245"/>
      <c r="Q214" s="245"/>
      <c r="R214" s="245"/>
      <c r="S214" s="245"/>
      <c r="T214" s="246"/>
      <c r="AT214" s="247" t="s">
        <v>171</v>
      </c>
      <c r="AU214" s="247" t="s">
        <v>134</v>
      </c>
      <c r="AV214" s="13" t="s">
        <v>78</v>
      </c>
      <c r="AW214" s="13" t="s">
        <v>33</v>
      </c>
      <c r="AX214" s="13" t="s">
        <v>70</v>
      </c>
      <c r="AY214" s="247" t="s">
        <v>126</v>
      </c>
    </row>
    <row r="215" spans="2:65" s="11" customFormat="1" ht="13.5">
      <c r="B215" s="210"/>
      <c r="C215" s="211"/>
      <c r="D215" s="208" t="s">
        <v>171</v>
      </c>
      <c r="E215" s="212" t="s">
        <v>21</v>
      </c>
      <c r="F215" s="213" t="s">
        <v>8894</v>
      </c>
      <c r="G215" s="211"/>
      <c r="H215" s="214">
        <v>5.9850000000000003</v>
      </c>
      <c r="I215" s="215"/>
      <c r="J215" s="211"/>
      <c r="K215" s="211"/>
      <c r="L215" s="216"/>
      <c r="M215" s="217"/>
      <c r="N215" s="218"/>
      <c r="O215" s="218"/>
      <c r="P215" s="218"/>
      <c r="Q215" s="218"/>
      <c r="R215" s="218"/>
      <c r="S215" s="218"/>
      <c r="T215" s="219"/>
      <c r="AT215" s="220" t="s">
        <v>171</v>
      </c>
      <c r="AU215" s="220" t="s">
        <v>134</v>
      </c>
      <c r="AV215" s="11" t="s">
        <v>134</v>
      </c>
      <c r="AW215" s="11" t="s">
        <v>33</v>
      </c>
      <c r="AX215" s="11" t="s">
        <v>70</v>
      </c>
      <c r="AY215" s="220" t="s">
        <v>126</v>
      </c>
    </row>
    <row r="216" spans="2:65" s="12" customFormat="1" ht="13.5">
      <c r="B216" s="221"/>
      <c r="C216" s="222"/>
      <c r="D216" s="205" t="s">
        <v>171</v>
      </c>
      <c r="E216" s="248" t="s">
        <v>21</v>
      </c>
      <c r="F216" s="249" t="s">
        <v>174</v>
      </c>
      <c r="G216" s="222"/>
      <c r="H216" s="250">
        <v>10.71</v>
      </c>
      <c r="I216" s="226"/>
      <c r="J216" s="222"/>
      <c r="K216" s="222"/>
      <c r="L216" s="227"/>
      <c r="M216" s="228"/>
      <c r="N216" s="229"/>
      <c r="O216" s="229"/>
      <c r="P216" s="229"/>
      <c r="Q216" s="229"/>
      <c r="R216" s="229"/>
      <c r="S216" s="229"/>
      <c r="T216" s="230"/>
      <c r="AT216" s="231" t="s">
        <v>171</v>
      </c>
      <c r="AU216" s="231" t="s">
        <v>134</v>
      </c>
      <c r="AV216" s="12" t="s">
        <v>133</v>
      </c>
      <c r="AW216" s="12" t="s">
        <v>33</v>
      </c>
      <c r="AX216" s="12" t="s">
        <v>78</v>
      </c>
      <c r="AY216" s="231" t="s">
        <v>126</v>
      </c>
    </row>
    <row r="217" spans="2:65" s="1" customFormat="1" ht="22.5" customHeight="1">
      <c r="B217" s="41"/>
      <c r="C217" s="193" t="s">
        <v>361</v>
      </c>
      <c r="D217" s="193" t="s">
        <v>129</v>
      </c>
      <c r="E217" s="194" t="s">
        <v>8895</v>
      </c>
      <c r="F217" s="195" t="s">
        <v>8896</v>
      </c>
      <c r="G217" s="196" t="s">
        <v>308</v>
      </c>
      <c r="H217" s="197">
        <v>24.48</v>
      </c>
      <c r="I217" s="198"/>
      <c r="J217" s="199">
        <f>ROUND(I217*H217,2)</f>
        <v>0</v>
      </c>
      <c r="K217" s="195" t="s">
        <v>160</v>
      </c>
      <c r="L217" s="61"/>
      <c r="M217" s="200" t="s">
        <v>21</v>
      </c>
      <c r="N217" s="201" t="s">
        <v>42</v>
      </c>
      <c r="O217" s="42"/>
      <c r="P217" s="202">
        <f>O217*H217</f>
        <v>0</v>
      </c>
      <c r="Q217" s="202">
        <v>0</v>
      </c>
      <c r="R217" s="202">
        <f>Q217*H217</f>
        <v>0</v>
      </c>
      <c r="S217" s="202">
        <v>0</v>
      </c>
      <c r="T217" s="203">
        <f>S217*H217</f>
        <v>0</v>
      </c>
      <c r="AR217" s="24" t="s">
        <v>133</v>
      </c>
      <c r="AT217" s="24" t="s">
        <v>129</v>
      </c>
      <c r="AU217" s="24" t="s">
        <v>134</v>
      </c>
      <c r="AY217" s="24" t="s">
        <v>126</v>
      </c>
      <c r="BE217" s="204">
        <f>IF(N217="základní",J217,0)</f>
        <v>0</v>
      </c>
      <c r="BF217" s="204">
        <f>IF(N217="snížená",J217,0)</f>
        <v>0</v>
      </c>
      <c r="BG217" s="204">
        <f>IF(N217="zákl. přenesená",J217,0)</f>
        <v>0</v>
      </c>
      <c r="BH217" s="204">
        <f>IF(N217="sníž. přenesená",J217,0)</f>
        <v>0</v>
      </c>
      <c r="BI217" s="204">
        <f>IF(N217="nulová",J217,0)</f>
        <v>0</v>
      </c>
      <c r="BJ217" s="24" t="s">
        <v>134</v>
      </c>
      <c r="BK217" s="204">
        <f>ROUND(I217*H217,2)</f>
        <v>0</v>
      </c>
      <c r="BL217" s="24" t="s">
        <v>133</v>
      </c>
      <c r="BM217" s="24" t="s">
        <v>496</v>
      </c>
    </row>
    <row r="218" spans="2:65" s="1" customFormat="1" ht="13.5">
      <c r="B218" s="41"/>
      <c r="C218" s="63"/>
      <c r="D218" s="208" t="s">
        <v>135</v>
      </c>
      <c r="E218" s="63"/>
      <c r="F218" s="209" t="s">
        <v>8897</v>
      </c>
      <c r="G218" s="63"/>
      <c r="H218" s="63"/>
      <c r="I218" s="163"/>
      <c r="J218" s="63"/>
      <c r="K218" s="63"/>
      <c r="L218" s="61"/>
      <c r="M218" s="207"/>
      <c r="N218" s="42"/>
      <c r="O218" s="42"/>
      <c r="P218" s="42"/>
      <c r="Q218" s="42"/>
      <c r="R218" s="42"/>
      <c r="S218" s="42"/>
      <c r="T218" s="78"/>
      <c r="AT218" s="24" t="s">
        <v>135</v>
      </c>
      <c r="AU218" s="24" t="s">
        <v>134</v>
      </c>
    </row>
    <row r="219" spans="2:65" s="1" customFormat="1" ht="81">
      <c r="B219" s="41"/>
      <c r="C219" s="63"/>
      <c r="D219" s="208" t="s">
        <v>299</v>
      </c>
      <c r="E219" s="63"/>
      <c r="F219" s="236" t="s">
        <v>8577</v>
      </c>
      <c r="G219" s="63"/>
      <c r="H219" s="63"/>
      <c r="I219" s="163"/>
      <c r="J219" s="63"/>
      <c r="K219" s="63"/>
      <c r="L219" s="61"/>
      <c r="M219" s="207"/>
      <c r="N219" s="42"/>
      <c r="O219" s="42"/>
      <c r="P219" s="42"/>
      <c r="Q219" s="42"/>
      <c r="R219" s="42"/>
      <c r="S219" s="42"/>
      <c r="T219" s="78"/>
      <c r="AT219" s="24" t="s">
        <v>299</v>
      </c>
      <c r="AU219" s="24" t="s">
        <v>134</v>
      </c>
    </row>
    <row r="220" spans="2:65" s="13" customFormat="1" ht="13.5">
      <c r="B220" s="237"/>
      <c r="C220" s="238"/>
      <c r="D220" s="208" t="s">
        <v>171</v>
      </c>
      <c r="E220" s="239" t="s">
        <v>21</v>
      </c>
      <c r="F220" s="240" t="s">
        <v>8857</v>
      </c>
      <c r="G220" s="238"/>
      <c r="H220" s="241" t="s">
        <v>21</v>
      </c>
      <c r="I220" s="242"/>
      <c r="J220" s="238"/>
      <c r="K220" s="238"/>
      <c r="L220" s="243"/>
      <c r="M220" s="244"/>
      <c r="N220" s="245"/>
      <c r="O220" s="245"/>
      <c r="P220" s="245"/>
      <c r="Q220" s="245"/>
      <c r="R220" s="245"/>
      <c r="S220" s="245"/>
      <c r="T220" s="246"/>
      <c r="AT220" s="247" t="s">
        <v>171</v>
      </c>
      <c r="AU220" s="247" t="s">
        <v>134</v>
      </c>
      <c r="AV220" s="13" t="s">
        <v>78</v>
      </c>
      <c r="AW220" s="13" t="s">
        <v>33</v>
      </c>
      <c r="AX220" s="13" t="s">
        <v>70</v>
      </c>
      <c r="AY220" s="247" t="s">
        <v>126</v>
      </c>
    </row>
    <row r="221" spans="2:65" s="11" customFormat="1" ht="13.5">
      <c r="B221" s="210"/>
      <c r="C221" s="211"/>
      <c r="D221" s="208" t="s">
        <v>171</v>
      </c>
      <c r="E221" s="212" t="s">
        <v>21</v>
      </c>
      <c r="F221" s="213" t="s">
        <v>8898</v>
      </c>
      <c r="G221" s="211"/>
      <c r="H221" s="214">
        <v>10.8</v>
      </c>
      <c r="I221" s="215"/>
      <c r="J221" s="211"/>
      <c r="K221" s="211"/>
      <c r="L221" s="216"/>
      <c r="M221" s="217"/>
      <c r="N221" s="218"/>
      <c r="O221" s="218"/>
      <c r="P221" s="218"/>
      <c r="Q221" s="218"/>
      <c r="R221" s="218"/>
      <c r="S221" s="218"/>
      <c r="T221" s="219"/>
      <c r="AT221" s="220" t="s">
        <v>171</v>
      </c>
      <c r="AU221" s="220" t="s">
        <v>134</v>
      </c>
      <c r="AV221" s="11" t="s">
        <v>134</v>
      </c>
      <c r="AW221" s="11" t="s">
        <v>33</v>
      </c>
      <c r="AX221" s="11" t="s">
        <v>70</v>
      </c>
      <c r="AY221" s="220" t="s">
        <v>126</v>
      </c>
    </row>
    <row r="222" spans="2:65" s="13" customFormat="1" ht="13.5">
      <c r="B222" s="237"/>
      <c r="C222" s="238"/>
      <c r="D222" s="208" t="s">
        <v>171</v>
      </c>
      <c r="E222" s="239" t="s">
        <v>21</v>
      </c>
      <c r="F222" s="240" t="s">
        <v>8859</v>
      </c>
      <c r="G222" s="238"/>
      <c r="H222" s="241" t="s">
        <v>21</v>
      </c>
      <c r="I222" s="242"/>
      <c r="J222" s="238"/>
      <c r="K222" s="238"/>
      <c r="L222" s="243"/>
      <c r="M222" s="244"/>
      <c r="N222" s="245"/>
      <c r="O222" s="245"/>
      <c r="P222" s="245"/>
      <c r="Q222" s="245"/>
      <c r="R222" s="245"/>
      <c r="S222" s="245"/>
      <c r="T222" s="246"/>
      <c r="AT222" s="247" t="s">
        <v>171</v>
      </c>
      <c r="AU222" s="247" t="s">
        <v>134</v>
      </c>
      <c r="AV222" s="13" t="s">
        <v>78</v>
      </c>
      <c r="AW222" s="13" t="s">
        <v>33</v>
      </c>
      <c r="AX222" s="13" t="s">
        <v>70</v>
      </c>
      <c r="AY222" s="247" t="s">
        <v>126</v>
      </c>
    </row>
    <row r="223" spans="2:65" s="11" customFormat="1" ht="13.5">
      <c r="B223" s="210"/>
      <c r="C223" s="211"/>
      <c r="D223" s="208" t="s">
        <v>171</v>
      </c>
      <c r="E223" s="212" t="s">
        <v>21</v>
      </c>
      <c r="F223" s="213" t="s">
        <v>8899</v>
      </c>
      <c r="G223" s="211"/>
      <c r="H223" s="214">
        <v>13.68</v>
      </c>
      <c r="I223" s="215"/>
      <c r="J223" s="211"/>
      <c r="K223" s="211"/>
      <c r="L223" s="216"/>
      <c r="M223" s="217"/>
      <c r="N223" s="218"/>
      <c r="O223" s="218"/>
      <c r="P223" s="218"/>
      <c r="Q223" s="218"/>
      <c r="R223" s="218"/>
      <c r="S223" s="218"/>
      <c r="T223" s="219"/>
      <c r="AT223" s="220" t="s">
        <v>171</v>
      </c>
      <c r="AU223" s="220" t="s">
        <v>134</v>
      </c>
      <c r="AV223" s="11" t="s">
        <v>134</v>
      </c>
      <c r="AW223" s="11" t="s">
        <v>33</v>
      </c>
      <c r="AX223" s="11" t="s">
        <v>70</v>
      </c>
      <c r="AY223" s="220" t="s">
        <v>126</v>
      </c>
    </row>
    <row r="224" spans="2:65" s="12" customFormat="1" ht="13.5">
      <c r="B224" s="221"/>
      <c r="C224" s="222"/>
      <c r="D224" s="205" t="s">
        <v>171</v>
      </c>
      <c r="E224" s="248" t="s">
        <v>21</v>
      </c>
      <c r="F224" s="249" t="s">
        <v>174</v>
      </c>
      <c r="G224" s="222"/>
      <c r="H224" s="250">
        <v>24.48</v>
      </c>
      <c r="I224" s="226"/>
      <c r="J224" s="222"/>
      <c r="K224" s="222"/>
      <c r="L224" s="227"/>
      <c r="M224" s="228"/>
      <c r="N224" s="229"/>
      <c r="O224" s="229"/>
      <c r="P224" s="229"/>
      <c r="Q224" s="229"/>
      <c r="R224" s="229"/>
      <c r="S224" s="229"/>
      <c r="T224" s="230"/>
      <c r="AT224" s="231" t="s">
        <v>171</v>
      </c>
      <c r="AU224" s="231" t="s">
        <v>134</v>
      </c>
      <c r="AV224" s="12" t="s">
        <v>133</v>
      </c>
      <c r="AW224" s="12" t="s">
        <v>33</v>
      </c>
      <c r="AX224" s="12" t="s">
        <v>78</v>
      </c>
      <c r="AY224" s="231" t="s">
        <v>126</v>
      </c>
    </row>
    <row r="225" spans="2:65" s="1" customFormat="1" ht="22.5" customHeight="1">
      <c r="B225" s="41"/>
      <c r="C225" s="193" t="s">
        <v>497</v>
      </c>
      <c r="D225" s="193" t="s">
        <v>129</v>
      </c>
      <c r="E225" s="194" t="s">
        <v>8900</v>
      </c>
      <c r="F225" s="195" t="s">
        <v>8901</v>
      </c>
      <c r="G225" s="196" t="s">
        <v>308</v>
      </c>
      <c r="H225" s="197">
        <v>7.14</v>
      </c>
      <c r="I225" s="198"/>
      <c r="J225" s="199">
        <f>ROUND(I225*H225,2)</f>
        <v>0</v>
      </c>
      <c r="K225" s="195" t="s">
        <v>160</v>
      </c>
      <c r="L225" s="61"/>
      <c r="M225" s="200" t="s">
        <v>21</v>
      </c>
      <c r="N225" s="201" t="s">
        <v>42</v>
      </c>
      <c r="O225" s="42"/>
      <c r="P225" s="202">
        <f>O225*H225</f>
        <v>0</v>
      </c>
      <c r="Q225" s="202">
        <v>0</v>
      </c>
      <c r="R225" s="202">
        <f>Q225*H225</f>
        <v>0</v>
      </c>
      <c r="S225" s="202">
        <v>0</v>
      </c>
      <c r="T225" s="203">
        <f>S225*H225</f>
        <v>0</v>
      </c>
      <c r="AR225" s="24" t="s">
        <v>133</v>
      </c>
      <c r="AT225" s="24" t="s">
        <v>129</v>
      </c>
      <c r="AU225" s="24" t="s">
        <v>134</v>
      </c>
      <c r="AY225" s="24" t="s">
        <v>126</v>
      </c>
      <c r="BE225" s="204">
        <f>IF(N225="základní",J225,0)</f>
        <v>0</v>
      </c>
      <c r="BF225" s="204">
        <f>IF(N225="snížená",J225,0)</f>
        <v>0</v>
      </c>
      <c r="BG225" s="204">
        <f>IF(N225="zákl. přenesená",J225,0)</f>
        <v>0</v>
      </c>
      <c r="BH225" s="204">
        <f>IF(N225="sníž. přenesená",J225,0)</f>
        <v>0</v>
      </c>
      <c r="BI225" s="204">
        <f>IF(N225="nulová",J225,0)</f>
        <v>0</v>
      </c>
      <c r="BJ225" s="24" t="s">
        <v>134</v>
      </c>
      <c r="BK225" s="204">
        <f>ROUND(I225*H225,2)</f>
        <v>0</v>
      </c>
      <c r="BL225" s="24" t="s">
        <v>133</v>
      </c>
      <c r="BM225" s="24" t="s">
        <v>500</v>
      </c>
    </row>
    <row r="226" spans="2:65" s="1" customFormat="1" ht="27">
      <c r="B226" s="41"/>
      <c r="C226" s="63"/>
      <c r="D226" s="208" t="s">
        <v>135</v>
      </c>
      <c r="E226" s="63"/>
      <c r="F226" s="209" t="s">
        <v>8902</v>
      </c>
      <c r="G226" s="63"/>
      <c r="H226" s="63"/>
      <c r="I226" s="163"/>
      <c r="J226" s="63"/>
      <c r="K226" s="63"/>
      <c r="L226" s="61"/>
      <c r="M226" s="207"/>
      <c r="N226" s="42"/>
      <c r="O226" s="42"/>
      <c r="P226" s="42"/>
      <c r="Q226" s="42"/>
      <c r="R226" s="42"/>
      <c r="S226" s="42"/>
      <c r="T226" s="78"/>
      <c r="AT226" s="24" t="s">
        <v>135</v>
      </c>
      <c r="AU226" s="24" t="s">
        <v>134</v>
      </c>
    </row>
    <row r="227" spans="2:65" s="1" customFormat="1" ht="108">
      <c r="B227" s="41"/>
      <c r="C227" s="63"/>
      <c r="D227" s="208" t="s">
        <v>299</v>
      </c>
      <c r="E227" s="63"/>
      <c r="F227" s="236" t="s">
        <v>522</v>
      </c>
      <c r="G227" s="63"/>
      <c r="H227" s="63"/>
      <c r="I227" s="163"/>
      <c r="J227" s="63"/>
      <c r="K227" s="63"/>
      <c r="L227" s="61"/>
      <c r="M227" s="207"/>
      <c r="N227" s="42"/>
      <c r="O227" s="42"/>
      <c r="P227" s="42"/>
      <c r="Q227" s="42"/>
      <c r="R227" s="42"/>
      <c r="S227" s="42"/>
      <c r="T227" s="78"/>
      <c r="AT227" s="24" t="s">
        <v>299</v>
      </c>
      <c r="AU227" s="24" t="s">
        <v>134</v>
      </c>
    </row>
    <row r="228" spans="2:65" s="13" customFormat="1" ht="13.5">
      <c r="B228" s="237"/>
      <c r="C228" s="238"/>
      <c r="D228" s="208" t="s">
        <v>171</v>
      </c>
      <c r="E228" s="239" t="s">
        <v>21</v>
      </c>
      <c r="F228" s="240" t="s">
        <v>8857</v>
      </c>
      <c r="G228" s="238"/>
      <c r="H228" s="241" t="s">
        <v>21</v>
      </c>
      <c r="I228" s="242"/>
      <c r="J228" s="238"/>
      <c r="K228" s="238"/>
      <c r="L228" s="243"/>
      <c r="M228" s="244"/>
      <c r="N228" s="245"/>
      <c r="O228" s="245"/>
      <c r="P228" s="245"/>
      <c r="Q228" s="245"/>
      <c r="R228" s="245"/>
      <c r="S228" s="245"/>
      <c r="T228" s="246"/>
      <c r="AT228" s="247" t="s">
        <v>171</v>
      </c>
      <c r="AU228" s="247" t="s">
        <v>134</v>
      </c>
      <c r="AV228" s="13" t="s">
        <v>78</v>
      </c>
      <c r="AW228" s="13" t="s">
        <v>33</v>
      </c>
      <c r="AX228" s="13" t="s">
        <v>70</v>
      </c>
      <c r="AY228" s="247" t="s">
        <v>126</v>
      </c>
    </row>
    <row r="229" spans="2:65" s="11" customFormat="1" ht="13.5">
      <c r="B229" s="210"/>
      <c r="C229" s="211"/>
      <c r="D229" s="208" t="s">
        <v>171</v>
      </c>
      <c r="E229" s="212" t="s">
        <v>21</v>
      </c>
      <c r="F229" s="213" t="s">
        <v>8903</v>
      </c>
      <c r="G229" s="211"/>
      <c r="H229" s="214">
        <v>3.15</v>
      </c>
      <c r="I229" s="215"/>
      <c r="J229" s="211"/>
      <c r="K229" s="211"/>
      <c r="L229" s="216"/>
      <c r="M229" s="217"/>
      <c r="N229" s="218"/>
      <c r="O229" s="218"/>
      <c r="P229" s="218"/>
      <c r="Q229" s="218"/>
      <c r="R229" s="218"/>
      <c r="S229" s="218"/>
      <c r="T229" s="219"/>
      <c r="AT229" s="220" t="s">
        <v>171</v>
      </c>
      <c r="AU229" s="220" t="s">
        <v>134</v>
      </c>
      <c r="AV229" s="11" t="s">
        <v>134</v>
      </c>
      <c r="AW229" s="11" t="s">
        <v>33</v>
      </c>
      <c r="AX229" s="11" t="s">
        <v>70</v>
      </c>
      <c r="AY229" s="220" t="s">
        <v>126</v>
      </c>
    </row>
    <row r="230" spans="2:65" s="13" customFormat="1" ht="13.5">
      <c r="B230" s="237"/>
      <c r="C230" s="238"/>
      <c r="D230" s="208" t="s">
        <v>171</v>
      </c>
      <c r="E230" s="239" t="s">
        <v>21</v>
      </c>
      <c r="F230" s="240" t="s">
        <v>8859</v>
      </c>
      <c r="G230" s="238"/>
      <c r="H230" s="241" t="s">
        <v>21</v>
      </c>
      <c r="I230" s="242"/>
      <c r="J230" s="238"/>
      <c r="K230" s="238"/>
      <c r="L230" s="243"/>
      <c r="M230" s="244"/>
      <c r="N230" s="245"/>
      <c r="O230" s="245"/>
      <c r="P230" s="245"/>
      <c r="Q230" s="245"/>
      <c r="R230" s="245"/>
      <c r="S230" s="245"/>
      <c r="T230" s="246"/>
      <c r="AT230" s="247" t="s">
        <v>171</v>
      </c>
      <c r="AU230" s="247" t="s">
        <v>134</v>
      </c>
      <c r="AV230" s="13" t="s">
        <v>78</v>
      </c>
      <c r="AW230" s="13" t="s">
        <v>33</v>
      </c>
      <c r="AX230" s="13" t="s">
        <v>70</v>
      </c>
      <c r="AY230" s="247" t="s">
        <v>126</v>
      </c>
    </row>
    <row r="231" spans="2:65" s="11" customFormat="1" ht="13.5">
      <c r="B231" s="210"/>
      <c r="C231" s="211"/>
      <c r="D231" s="208" t="s">
        <v>171</v>
      </c>
      <c r="E231" s="212" t="s">
        <v>21</v>
      </c>
      <c r="F231" s="213" t="s">
        <v>8904</v>
      </c>
      <c r="G231" s="211"/>
      <c r="H231" s="214">
        <v>3.99</v>
      </c>
      <c r="I231" s="215"/>
      <c r="J231" s="211"/>
      <c r="K231" s="211"/>
      <c r="L231" s="216"/>
      <c r="M231" s="217"/>
      <c r="N231" s="218"/>
      <c r="O231" s="218"/>
      <c r="P231" s="218"/>
      <c r="Q231" s="218"/>
      <c r="R231" s="218"/>
      <c r="S231" s="218"/>
      <c r="T231" s="219"/>
      <c r="AT231" s="220" t="s">
        <v>171</v>
      </c>
      <c r="AU231" s="220" t="s">
        <v>134</v>
      </c>
      <c r="AV231" s="11" t="s">
        <v>134</v>
      </c>
      <c r="AW231" s="11" t="s">
        <v>33</v>
      </c>
      <c r="AX231" s="11" t="s">
        <v>70</v>
      </c>
      <c r="AY231" s="220" t="s">
        <v>126</v>
      </c>
    </row>
    <row r="232" spans="2:65" s="12" customFormat="1" ht="13.5">
      <c r="B232" s="221"/>
      <c r="C232" s="222"/>
      <c r="D232" s="205" t="s">
        <v>171</v>
      </c>
      <c r="E232" s="248" t="s">
        <v>21</v>
      </c>
      <c r="F232" s="249" t="s">
        <v>174</v>
      </c>
      <c r="G232" s="222"/>
      <c r="H232" s="250">
        <v>7.14</v>
      </c>
      <c r="I232" s="226"/>
      <c r="J232" s="222"/>
      <c r="K232" s="222"/>
      <c r="L232" s="227"/>
      <c r="M232" s="228"/>
      <c r="N232" s="229"/>
      <c r="O232" s="229"/>
      <c r="P232" s="229"/>
      <c r="Q232" s="229"/>
      <c r="R232" s="229"/>
      <c r="S232" s="229"/>
      <c r="T232" s="230"/>
      <c r="AT232" s="231" t="s">
        <v>171</v>
      </c>
      <c r="AU232" s="231" t="s">
        <v>134</v>
      </c>
      <c r="AV232" s="12" t="s">
        <v>133</v>
      </c>
      <c r="AW232" s="12" t="s">
        <v>33</v>
      </c>
      <c r="AX232" s="12" t="s">
        <v>78</v>
      </c>
      <c r="AY232" s="231" t="s">
        <v>126</v>
      </c>
    </row>
    <row r="233" spans="2:65" s="1" customFormat="1" ht="22.5" customHeight="1">
      <c r="B233" s="41"/>
      <c r="C233" s="193" t="s">
        <v>366</v>
      </c>
      <c r="D233" s="193" t="s">
        <v>129</v>
      </c>
      <c r="E233" s="194" t="s">
        <v>588</v>
      </c>
      <c r="F233" s="195" t="s">
        <v>589</v>
      </c>
      <c r="G233" s="196" t="s">
        <v>400</v>
      </c>
      <c r="H233" s="197">
        <v>10.199999999999999</v>
      </c>
      <c r="I233" s="198"/>
      <c r="J233" s="199">
        <f>ROUND(I233*H233,2)</f>
        <v>0</v>
      </c>
      <c r="K233" s="195" t="s">
        <v>160</v>
      </c>
      <c r="L233" s="61"/>
      <c r="M233" s="200" t="s">
        <v>21</v>
      </c>
      <c r="N233" s="201" t="s">
        <v>42</v>
      </c>
      <c r="O233" s="42"/>
      <c r="P233" s="202">
        <f>O233*H233</f>
        <v>0</v>
      </c>
      <c r="Q233" s="202">
        <v>0</v>
      </c>
      <c r="R233" s="202">
        <f>Q233*H233</f>
        <v>0</v>
      </c>
      <c r="S233" s="202">
        <v>0</v>
      </c>
      <c r="T233" s="203">
        <f>S233*H233</f>
        <v>0</v>
      </c>
      <c r="AR233" s="24" t="s">
        <v>133</v>
      </c>
      <c r="AT233" s="24" t="s">
        <v>129</v>
      </c>
      <c r="AU233" s="24" t="s">
        <v>134</v>
      </c>
      <c r="AY233" s="24" t="s">
        <v>126</v>
      </c>
      <c r="BE233" s="204">
        <f>IF(N233="základní",J233,0)</f>
        <v>0</v>
      </c>
      <c r="BF233" s="204">
        <f>IF(N233="snížená",J233,0)</f>
        <v>0</v>
      </c>
      <c r="BG233" s="204">
        <f>IF(N233="zákl. přenesená",J233,0)</f>
        <v>0</v>
      </c>
      <c r="BH233" s="204">
        <f>IF(N233="sníž. přenesená",J233,0)</f>
        <v>0</v>
      </c>
      <c r="BI233" s="204">
        <f>IF(N233="nulová",J233,0)</f>
        <v>0</v>
      </c>
      <c r="BJ233" s="24" t="s">
        <v>134</v>
      </c>
      <c r="BK233" s="204">
        <f>ROUND(I233*H233,2)</f>
        <v>0</v>
      </c>
      <c r="BL233" s="24" t="s">
        <v>133</v>
      </c>
      <c r="BM233" s="24" t="s">
        <v>507</v>
      </c>
    </row>
    <row r="234" spans="2:65" s="1" customFormat="1" ht="27">
      <c r="B234" s="41"/>
      <c r="C234" s="63"/>
      <c r="D234" s="208" t="s">
        <v>135</v>
      </c>
      <c r="E234" s="63"/>
      <c r="F234" s="209" t="s">
        <v>591</v>
      </c>
      <c r="G234" s="63"/>
      <c r="H234" s="63"/>
      <c r="I234" s="163"/>
      <c r="J234" s="63"/>
      <c r="K234" s="63"/>
      <c r="L234" s="61"/>
      <c r="M234" s="207"/>
      <c r="N234" s="42"/>
      <c r="O234" s="42"/>
      <c r="P234" s="42"/>
      <c r="Q234" s="42"/>
      <c r="R234" s="42"/>
      <c r="S234" s="42"/>
      <c r="T234" s="78"/>
      <c r="AT234" s="24" t="s">
        <v>135</v>
      </c>
      <c r="AU234" s="24" t="s">
        <v>134</v>
      </c>
    </row>
    <row r="235" spans="2:65" s="13" customFormat="1" ht="13.5">
      <c r="B235" s="237"/>
      <c r="C235" s="238"/>
      <c r="D235" s="208" t="s">
        <v>171</v>
      </c>
      <c r="E235" s="239" t="s">
        <v>21</v>
      </c>
      <c r="F235" s="240" t="s">
        <v>8857</v>
      </c>
      <c r="G235" s="238"/>
      <c r="H235" s="241" t="s">
        <v>21</v>
      </c>
      <c r="I235" s="242"/>
      <c r="J235" s="238"/>
      <c r="K235" s="238"/>
      <c r="L235" s="243"/>
      <c r="M235" s="244"/>
      <c r="N235" s="245"/>
      <c r="O235" s="245"/>
      <c r="P235" s="245"/>
      <c r="Q235" s="245"/>
      <c r="R235" s="245"/>
      <c r="S235" s="245"/>
      <c r="T235" s="246"/>
      <c r="AT235" s="247" t="s">
        <v>171</v>
      </c>
      <c r="AU235" s="247" t="s">
        <v>134</v>
      </c>
      <c r="AV235" s="13" t="s">
        <v>78</v>
      </c>
      <c r="AW235" s="13" t="s">
        <v>33</v>
      </c>
      <c r="AX235" s="13" t="s">
        <v>70</v>
      </c>
      <c r="AY235" s="247" t="s">
        <v>126</v>
      </c>
    </row>
    <row r="236" spans="2:65" s="11" customFormat="1" ht="13.5">
      <c r="B236" s="210"/>
      <c r="C236" s="211"/>
      <c r="D236" s="208" t="s">
        <v>171</v>
      </c>
      <c r="E236" s="212" t="s">
        <v>21</v>
      </c>
      <c r="F236" s="213" t="s">
        <v>8905</v>
      </c>
      <c r="G236" s="211"/>
      <c r="H236" s="214">
        <v>4.5</v>
      </c>
      <c r="I236" s="215"/>
      <c r="J236" s="211"/>
      <c r="K236" s="211"/>
      <c r="L236" s="216"/>
      <c r="M236" s="217"/>
      <c r="N236" s="218"/>
      <c r="O236" s="218"/>
      <c r="P236" s="218"/>
      <c r="Q236" s="218"/>
      <c r="R236" s="218"/>
      <c r="S236" s="218"/>
      <c r="T236" s="219"/>
      <c r="AT236" s="220" t="s">
        <v>171</v>
      </c>
      <c r="AU236" s="220" t="s">
        <v>134</v>
      </c>
      <c r="AV236" s="11" t="s">
        <v>134</v>
      </c>
      <c r="AW236" s="11" t="s">
        <v>33</v>
      </c>
      <c r="AX236" s="11" t="s">
        <v>70</v>
      </c>
      <c r="AY236" s="220" t="s">
        <v>126</v>
      </c>
    </row>
    <row r="237" spans="2:65" s="13" customFormat="1" ht="13.5">
      <c r="B237" s="237"/>
      <c r="C237" s="238"/>
      <c r="D237" s="208" t="s">
        <v>171</v>
      </c>
      <c r="E237" s="239" t="s">
        <v>21</v>
      </c>
      <c r="F237" s="240" t="s">
        <v>8859</v>
      </c>
      <c r="G237" s="238"/>
      <c r="H237" s="241" t="s">
        <v>21</v>
      </c>
      <c r="I237" s="242"/>
      <c r="J237" s="238"/>
      <c r="K237" s="238"/>
      <c r="L237" s="243"/>
      <c r="M237" s="244"/>
      <c r="N237" s="245"/>
      <c r="O237" s="245"/>
      <c r="P237" s="245"/>
      <c r="Q237" s="245"/>
      <c r="R237" s="245"/>
      <c r="S237" s="245"/>
      <c r="T237" s="246"/>
      <c r="AT237" s="247" t="s">
        <v>171</v>
      </c>
      <c r="AU237" s="247" t="s">
        <v>134</v>
      </c>
      <c r="AV237" s="13" t="s">
        <v>78</v>
      </c>
      <c r="AW237" s="13" t="s">
        <v>33</v>
      </c>
      <c r="AX237" s="13" t="s">
        <v>70</v>
      </c>
      <c r="AY237" s="247" t="s">
        <v>126</v>
      </c>
    </row>
    <row r="238" spans="2:65" s="11" customFormat="1" ht="13.5">
      <c r="B238" s="210"/>
      <c r="C238" s="211"/>
      <c r="D238" s="208" t="s">
        <v>171</v>
      </c>
      <c r="E238" s="212" t="s">
        <v>21</v>
      </c>
      <c r="F238" s="213" t="s">
        <v>8906</v>
      </c>
      <c r="G238" s="211"/>
      <c r="H238" s="214">
        <v>5.7</v>
      </c>
      <c r="I238" s="215"/>
      <c r="J238" s="211"/>
      <c r="K238" s="211"/>
      <c r="L238" s="216"/>
      <c r="M238" s="217"/>
      <c r="N238" s="218"/>
      <c r="O238" s="218"/>
      <c r="P238" s="218"/>
      <c r="Q238" s="218"/>
      <c r="R238" s="218"/>
      <c r="S238" s="218"/>
      <c r="T238" s="219"/>
      <c r="AT238" s="220" t="s">
        <v>171</v>
      </c>
      <c r="AU238" s="220" t="s">
        <v>134</v>
      </c>
      <c r="AV238" s="11" t="s">
        <v>134</v>
      </c>
      <c r="AW238" s="11" t="s">
        <v>33</v>
      </c>
      <c r="AX238" s="11" t="s">
        <v>70</v>
      </c>
      <c r="AY238" s="220" t="s">
        <v>126</v>
      </c>
    </row>
    <row r="239" spans="2:65" s="12" customFormat="1" ht="13.5">
      <c r="B239" s="221"/>
      <c r="C239" s="222"/>
      <c r="D239" s="205" t="s">
        <v>171</v>
      </c>
      <c r="E239" s="248" t="s">
        <v>21</v>
      </c>
      <c r="F239" s="249" t="s">
        <v>174</v>
      </c>
      <c r="G239" s="222"/>
      <c r="H239" s="250">
        <v>10.199999999999999</v>
      </c>
      <c r="I239" s="226"/>
      <c r="J239" s="222"/>
      <c r="K239" s="222"/>
      <c r="L239" s="227"/>
      <c r="M239" s="228"/>
      <c r="N239" s="229"/>
      <c r="O239" s="229"/>
      <c r="P239" s="229"/>
      <c r="Q239" s="229"/>
      <c r="R239" s="229"/>
      <c r="S239" s="229"/>
      <c r="T239" s="230"/>
      <c r="AT239" s="231" t="s">
        <v>171</v>
      </c>
      <c r="AU239" s="231" t="s">
        <v>134</v>
      </c>
      <c r="AV239" s="12" t="s">
        <v>133</v>
      </c>
      <c r="AW239" s="12" t="s">
        <v>33</v>
      </c>
      <c r="AX239" s="12" t="s">
        <v>78</v>
      </c>
      <c r="AY239" s="231" t="s">
        <v>126</v>
      </c>
    </row>
    <row r="240" spans="2:65" s="1" customFormat="1" ht="22.5" customHeight="1">
      <c r="B240" s="41"/>
      <c r="C240" s="193" t="s">
        <v>508</v>
      </c>
      <c r="D240" s="193" t="s">
        <v>129</v>
      </c>
      <c r="E240" s="194" t="s">
        <v>599</v>
      </c>
      <c r="F240" s="195" t="s">
        <v>600</v>
      </c>
      <c r="G240" s="196" t="s">
        <v>400</v>
      </c>
      <c r="H240" s="197">
        <v>10.199999999999999</v>
      </c>
      <c r="I240" s="198"/>
      <c r="J240" s="199">
        <f>ROUND(I240*H240,2)</f>
        <v>0</v>
      </c>
      <c r="K240" s="195" t="s">
        <v>160</v>
      </c>
      <c r="L240" s="61"/>
      <c r="M240" s="200" t="s">
        <v>21</v>
      </c>
      <c r="N240" s="201" t="s">
        <v>42</v>
      </c>
      <c r="O240" s="42"/>
      <c r="P240" s="202">
        <f>O240*H240</f>
        <v>0</v>
      </c>
      <c r="Q240" s="202">
        <v>0</v>
      </c>
      <c r="R240" s="202">
        <f>Q240*H240</f>
        <v>0</v>
      </c>
      <c r="S240" s="202">
        <v>0</v>
      </c>
      <c r="T240" s="203">
        <f>S240*H240</f>
        <v>0</v>
      </c>
      <c r="AR240" s="24" t="s">
        <v>133</v>
      </c>
      <c r="AT240" s="24" t="s">
        <v>129</v>
      </c>
      <c r="AU240" s="24" t="s">
        <v>134</v>
      </c>
      <c r="AY240" s="24" t="s">
        <v>126</v>
      </c>
      <c r="BE240" s="204">
        <f>IF(N240="základní",J240,0)</f>
        <v>0</v>
      </c>
      <c r="BF240" s="204">
        <f>IF(N240="snížená",J240,0)</f>
        <v>0</v>
      </c>
      <c r="BG240" s="204">
        <f>IF(N240="zákl. přenesená",J240,0)</f>
        <v>0</v>
      </c>
      <c r="BH240" s="204">
        <f>IF(N240="sníž. přenesená",J240,0)</f>
        <v>0</v>
      </c>
      <c r="BI240" s="204">
        <f>IF(N240="nulová",J240,0)</f>
        <v>0</v>
      </c>
      <c r="BJ240" s="24" t="s">
        <v>134</v>
      </c>
      <c r="BK240" s="204">
        <f>ROUND(I240*H240,2)</f>
        <v>0</v>
      </c>
      <c r="BL240" s="24" t="s">
        <v>133</v>
      </c>
      <c r="BM240" s="24" t="s">
        <v>511</v>
      </c>
    </row>
    <row r="241" spans="2:65" s="1" customFormat="1" ht="27">
      <c r="B241" s="41"/>
      <c r="C241" s="63"/>
      <c r="D241" s="205" t="s">
        <v>135</v>
      </c>
      <c r="E241" s="63"/>
      <c r="F241" s="206" t="s">
        <v>602</v>
      </c>
      <c r="G241" s="63"/>
      <c r="H241" s="63"/>
      <c r="I241" s="163"/>
      <c r="J241" s="63"/>
      <c r="K241" s="63"/>
      <c r="L241" s="61"/>
      <c r="M241" s="207"/>
      <c r="N241" s="42"/>
      <c r="O241" s="42"/>
      <c r="P241" s="42"/>
      <c r="Q241" s="42"/>
      <c r="R241" s="42"/>
      <c r="S241" s="42"/>
      <c r="T241" s="78"/>
      <c r="AT241" s="24" t="s">
        <v>135</v>
      </c>
      <c r="AU241" s="24" t="s">
        <v>134</v>
      </c>
    </row>
    <row r="242" spans="2:65" s="1" customFormat="1" ht="22.5" customHeight="1">
      <c r="B242" s="41"/>
      <c r="C242" s="193" t="s">
        <v>370</v>
      </c>
      <c r="D242" s="193" t="s">
        <v>129</v>
      </c>
      <c r="E242" s="194" t="s">
        <v>603</v>
      </c>
      <c r="F242" s="195" t="s">
        <v>604</v>
      </c>
      <c r="G242" s="196" t="s">
        <v>380</v>
      </c>
      <c r="H242" s="197">
        <v>0.96399999999999997</v>
      </c>
      <c r="I242" s="198"/>
      <c r="J242" s="199">
        <f>ROUND(I242*H242,2)</f>
        <v>0</v>
      </c>
      <c r="K242" s="195" t="s">
        <v>160</v>
      </c>
      <c r="L242" s="61"/>
      <c r="M242" s="200" t="s">
        <v>21</v>
      </c>
      <c r="N242" s="201" t="s">
        <v>42</v>
      </c>
      <c r="O242" s="42"/>
      <c r="P242" s="202">
        <f>O242*H242</f>
        <v>0</v>
      </c>
      <c r="Q242" s="202">
        <v>0</v>
      </c>
      <c r="R242" s="202">
        <f>Q242*H242</f>
        <v>0</v>
      </c>
      <c r="S242" s="202">
        <v>0</v>
      </c>
      <c r="T242" s="203">
        <f>S242*H242</f>
        <v>0</v>
      </c>
      <c r="AR242" s="24" t="s">
        <v>133</v>
      </c>
      <c r="AT242" s="24" t="s">
        <v>129</v>
      </c>
      <c r="AU242" s="24" t="s">
        <v>134</v>
      </c>
      <c r="AY242" s="24" t="s">
        <v>126</v>
      </c>
      <c r="BE242" s="204">
        <f>IF(N242="základní",J242,0)</f>
        <v>0</v>
      </c>
      <c r="BF242" s="204">
        <f>IF(N242="snížená",J242,0)</f>
        <v>0</v>
      </c>
      <c r="BG242" s="204">
        <f>IF(N242="zákl. přenesená",J242,0)</f>
        <v>0</v>
      </c>
      <c r="BH242" s="204">
        <f>IF(N242="sníž. přenesená",J242,0)</f>
        <v>0</v>
      </c>
      <c r="BI242" s="204">
        <f>IF(N242="nulová",J242,0)</f>
        <v>0</v>
      </c>
      <c r="BJ242" s="24" t="s">
        <v>134</v>
      </c>
      <c r="BK242" s="204">
        <f>ROUND(I242*H242,2)</f>
        <v>0</v>
      </c>
      <c r="BL242" s="24" t="s">
        <v>133</v>
      </c>
      <c r="BM242" s="24" t="s">
        <v>514</v>
      </c>
    </row>
    <row r="243" spans="2:65" s="1" customFormat="1" ht="13.5">
      <c r="B243" s="41"/>
      <c r="C243" s="63"/>
      <c r="D243" s="208" t="s">
        <v>135</v>
      </c>
      <c r="E243" s="63"/>
      <c r="F243" s="209" t="s">
        <v>606</v>
      </c>
      <c r="G243" s="63"/>
      <c r="H243" s="63"/>
      <c r="I243" s="163"/>
      <c r="J243" s="63"/>
      <c r="K243" s="63"/>
      <c r="L243" s="61"/>
      <c r="M243" s="207"/>
      <c r="N243" s="42"/>
      <c r="O243" s="42"/>
      <c r="P243" s="42"/>
      <c r="Q243" s="42"/>
      <c r="R243" s="42"/>
      <c r="S243" s="42"/>
      <c r="T243" s="78"/>
      <c r="AT243" s="24" t="s">
        <v>135</v>
      </c>
      <c r="AU243" s="24" t="s">
        <v>134</v>
      </c>
    </row>
    <row r="244" spans="2:65" s="1" customFormat="1" ht="40.5">
      <c r="B244" s="41"/>
      <c r="C244" s="63"/>
      <c r="D244" s="208" t="s">
        <v>299</v>
      </c>
      <c r="E244" s="63"/>
      <c r="F244" s="236" t="s">
        <v>554</v>
      </c>
      <c r="G244" s="63"/>
      <c r="H244" s="63"/>
      <c r="I244" s="163"/>
      <c r="J244" s="63"/>
      <c r="K244" s="63"/>
      <c r="L244" s="61"/>
      <c r="M244" s="207"/>
      <c r="N244" s="42"/>
      <c r="O244" s="42"/>
      <c r="P244" s="42"/>
      <c r="Q244" s="42"/>
      <c r="R244" s="42"/>
      <c r="S244" s="42"/>
      <c r="T244" s="78"/>
      <c r="AT244" s="24" t="s">
        <v>299</v>
      </c>
      <c r="AU244" s="24" t="s">
        <v>134</v>
      </c>
    </row>
    <row r="245" spans="2:65" s="13" customFormat="1" ht="13.5">
      <c r="B245" s="237"/>
      <c r="C245" s="238"/>
      <c r="D245" s="208" t="s">
        <v>171</v>
      </c>
      <c r="E245" s="239" t="s">
        <v>21</v>
      </c>
      <c r="F245" s="240" t="s">
        <v>8907</v>
      </c>
      <c r="G245" s="238"/>
      <c r="H245" s="241" t="s">
        <v>21</v>
      </c>
      <c r="I245" s="242"/>
      <c r="J245" s="238"/>
      <c r="K245" s="238"/>
      <c r="L245" s="243"/>
      <c r="M245" s="244"/>
      <c r="N245" s="245"/>
      <c r="O245" s="245"/>
      <c r="P245" s="245"/>
      <c r="Q245" s="245"/>
      <c r="R245" s="245"/>
      <c r="S245" s="245"/>
      <c r="T245" s="246"/>
      <c r="AT245" s="247" t="s">
        <v>171</v>
      </c>
      <c r="AU245" s="247" t="s">
        <v>134</v>
      </c>
      <c r="AV245" s="13" t="s">
        <v>78</v>
      </c>
      <c r="AW245" s="13" t="s">
        <v>33</v>
      </c>
      <c r="AX245" s="13" t="s">
        <v>70</v>
      </c>
      <c r="AY245" s="247" t="s">
        <v>126</v>
      </c>
    </row>
    <row r="246" spans="2:65" s="11" customFormat="1" ht="13.5">
      <c r="B246" s="210"/>
      <c r="C246" s="211"/>
      <c r="D246" s="208" t="s">
        <v>171</v>
      </c>
      <c r="E246" s="212" t="s">
        <v>21</v>
      </c>
      <c r="F246" s="213" t="s">
        <v>8908</v>
      </c>
      <c r="G246" s="211"/>
      <c r="H246" s="214">
        <v>0.96399999999999997</v>
      </c>
      <c r="I246" s="215"/>
      <c r="J246" s="211"/>
      <c r="K246" s="211"/>
      <c r="L246" s="216"/>
      <c r="M246" s="217"/>
      <c r="N246" s="218"/>
      <c r="O246" s="218"/>
      <c r="P246" s="218"/>
      <c r="Q246" s="218"/>
      <c r="R246" s="218"/>
      <c r="S246" s="218"/>
      <c r="T246" s="219"/>
      <c r="AT246" s="220" t="s">
        <v>171</v>
      </c>
      <c r="AU246" s="220" t="s">
        <v>134</v>
      </c>
      <c r="AV246" s="11" t="s">
        <v>134</v>
      </c>
      <c r="AW246" s="11" t="s">
        <v>33</v>
      </c>
      <c r="AX246" s="11" t="s">
        <v>70</v>
      </c>
      <c r="AY246" s="220" t="s">
        <v>126</v>
      </c>
    </row>
    <row r="247" spans="2:65" s="12" customFormat="1" ht="13.5">
      <c r="B247" s="221"/>
      <c r="C247" s="222"/>
      <c r="D247" s="205" t="s">
        <v>171</v>
      </c>
      <c r="E247" s="248" t="s">
        <v>21</v>
      </c>
      <c r="F247" s="249" t="s">
        <v>174</v>
      </c>
      <c r="G247" s="222"/>
      <c r="H247" s="250">
        <v>0.96399999999999997</v>
      </c>
      <c r="I247" s="226"/>
      <c r="J247" s="222"/>
      <c r="K247" s="222"/>
      <c r="L247" s="227"/>
      <c r="M247" s="228"/>
      <c r="N247" s="229"/>
      <c r="O247" s="229"/>
      <c r="P247" s="229"/>
      <c r="Q247" s="229"/>
      <c r="R247" s="229"/>
      <c r="S247" s="229"/>
      <c r="T247" s="230"/>
      <c r="AT247" s="231" t="s">
        <v>171</v>
      </c>
      <c r="AU247" s="231" t="s">
        <v>134</v>
      </c>
      <c r="AV247" s="12" t="s">
        <v>133</v>
      </c>
      <c r="AW247" s="12" t="s">
        <v>33</v>
      </c>
      <c r="AX247" s="12" t="s">
        <v>78</v>
      </c>
      <c r="AY247" s="231" t="s">
        <v>126</v>
      </c>
    </row>
    <row r="248" spans="2:65" s="1" customFormat="1" ht="22.5" customHeight="1">
      <c r="B248" s="41"/>
      <c r="C248" s="193" t="s">
        <v>517</v>
      </c>
      <c r="D248" s="193" t="s">
        <v>129</v>
      </c>
      <c r="E248" s="194" t="s">
        <v>656</v>
      </c>
      <c r="F248" s="195" t="s">
        <v>657</v>
      </c>
      <c r="G248" s="196" t="s">
        <v>400</v>
      </c>
      <c r="H248" s="197">
        <v>0.92</v>
      </c>
      <c r="I248" s="198"/>
      <c r="J248" s="199">
        <f>ROUND(I248*H248,2)</f>
        <v>0</v>
      </c>
      <c r="K248" s="195" t="s">
        <v>160</v>
      </c>
      <c r="L248" s="61"/>
      <c r="M248" s="200" t="s">
        <v>21</v>
      </c>
      <c r="N248" s="201" t="s">
        <v>42</v>
      </c>
      <c r="O248" s="42"/>
      <c r="P248" s="202">
        <f>O248*H248</f>
        <v>0</v>
      </c>
      <c r="Q248" s="202">
        <v>0</v>
      </c>
      <c r="R248" s="202">
        <f>Q248*H248</f>
        <v>0</v>
      </c>
      <c r="S248" s="202">
        <v>0</v>
      </c>
      <c r="T248" s="203">
        <f>S248*H248</f>
        <v>0</v>
      </c>
      <c r="AR248" s="24" t="s">
        <v>133</v>
      </c>
      <c r="AT248" s="24" t="s">
        <v>129</v>
      </c>
      <c r="AU248" s="24" t="s">
        <v>134</v>
      </c>
      <c r="AY248" s="24" t="s">
        <v>126</v>
      </c>
      <c r="BE248" s="204">
        <f>IF(N248="základní",J248,0)</f>
        <v>0</v>
      </c>
      <c r="BF248" s="204">
        <f>IF(N248="snížená",J248,0)</f>
        <v>0</v>
      </c>
      <c r="BG248" s="204">
        <f>IF(N248="zákl. přenesená",J248,0)</f>
        <v>0</v>
      </c>
      <c r="BH248" s="204">
        <f>IF(N248="sníž. přenesená",J248,0)</f>
        <v>0</v>
      </c>
      <c r="BI248" s="204">
        <f>IF(N248="nulová",J248,0)</f>
        <v>0</v>
      </c>
      <c r="BJ248" s="24" t="s">
        <v>134</v>
      </c>
      <c r="BK248" s="204">
        <f>ROUND(I248*H248,2)</f>
        <v>0</v>
      </c>
      <c r="BL248" s="24" t="s">
        <v>133</v>
      </c>
      <c r="BM248" s="24" t="s">
        <v>520</v>
      </c>
    </row>
    <row r="249" spans="2:65" s="1" customFormat="1" ht="27">
      <c r="B249" s="41"/>
      <c r="C249" s="63"/>
      <c r="D249" s="208" t="s">
        <v>135</v>
      </c>
      <c r="E249" s="63"/>
      <c r="F249" s="209" t="s">
        <v>659</v>
      </c>
      <c r="G249" s="63"/>
      <c r="H249" s="63"/>
      <c r="I249" s="163"/>
      <c r="J249" s="63"/>
      <c r="K249" s="63"/>
      <c r="L249" s="61"/>
      <c r="M249" s="207"/>
      <c r="N249" s="42"/>
      <c r="O249" s="42"/>
      <c r="P249" s="42"/>
      <c r="Q249" s="42"/>
      <c r="R249" s="42"/>
      <c r="S249" s="42"/>
      <c r="T249" s="78"/>
      <c r="AT249" s="24" t="s">
        <v>135</v>
      </c>
      <c r="AU249" s="24" t="s">
        <v>134</v>
      </c>
    </row>
    <row r="250" spans="2:65" s="1" customFormat="1" ht="40.5">
      <c r="B250" s="41"/>
      <c r="C250" s="63"/>
      <c r="D250" s="208" t="s">
        <v>299</v>
      </c>
      <c r="E250" s="63"/>
      <c r="F250" s="236" t="s">
        <v>660</v>
      </c>
      <c r="G250" s="63"/>
      <c r="H250" s="63"/>
      <c r="I250" s="163"/>
      <c r="J250" s="63"/>
      <c r="K250" s="63"/>
      <c r="L250" s="61"/>
      <c r="M250" s="207"/>
      <c r="N250" s="42"/>
      <c r="O250" s="42"/>
      <c r="P250" s="42"/>
      <c r="Q250" s="42"/>
      <c r="R250" s="42"/>
      <c r="S250" s="42"/>
      <c r="T250" s="78"/>
      <c r="AT250" s="24" t="s">
        <v>299</v>
      </c>
      <c r="AU250" s="24" t="s">
        <v>134</v>
      </c>
    </row>
    <row r="251" spans="2:65" s="11" customFormat="1" ht="13.5">
      <c r="B251" s="210"/>
      <c r="C251" s="211"/>
      <c r="D251" s="208" t="s">
        <v>171</v>
      </c>
      <c r="E251" s="212" t="s">
        <v>21</v>
      </c>
      <c r="F251" s="213" t="s">
        <v>8909</v>
      </c>
      <c r="G251" s="211"/>
      <c r="H251" s="214">
        <v>0.92</v>
      </c>
      <c r="I251" s="215"/>
      <c r="J251" s="211"/>
      <c r="K251" s="211"/>
      <c r="L251" s="216"/>
      <c r="M251" s="217"/>
      <c r="N251" s="218"/>
      <c r="O251" s="218"/>
      <c r="P251" s="218"/>
      <c r="Q251" s="218"/>
      <c r="R251" s="218"/>
      <c r="S251" s="218"/>
      <c r="T251" s="219"/>
      <c r="AT251" s="220" t="s">
        <v>171</v>
      </c>
      <c r="AU251" s="220" t="s">
        <v>134</v>
      </c>
      <c r="AV251" s="11" t="s">
        <v>134</v>
      </c>
      <c r="AW251" s="11" t="s">
        <v>33</v>
      </c>
      <c r="AX251" s="11" t="s">
        <v>70</v>
      </c>
      <c r="AY251" s="220" t="s">
        <v>126</v>
      </c>
    </row>
    <row r="252" spans="2:65" s="12" customFormat="1" ht="13.5">
      <c r="B252" s="221"/>
      <c r="C252" s="222"/>
      <c r="D252" s="208" t="s">
        <v>171</v>
      </c>
      <c r="E252" s="223" t="s">
        <v>21</v>
      </c>
      <c r="F252" s="224" t="s">
        <v>174</v>
      </c>
      <c r="G252" s="222"/>
      <c r="H252" s="225">
        <v>0.92</v>
      </c>
      <c r="I252" s="226"/>
      <c r="J252" s="222"/>
      <c r="K252" s="222"/>
      <c r="L252" s="227"/>
      <c r="M252" s="228"/>
      <c r="N252" s="229"/>
      <c r="O252" s="229"/>
      <c r="P252" s="229"/>
      <c r="Q252" s="229"/>
      <c r="R252" s="229"/>
      <c r="S252" s="229"/>
      <c r="T252" s="230"/>
      <c r="AT252" s="231" t="s">
        <v>171</v>
      </c>
      <c r="AU252" s="231" t="s">
        <v>134</v>
      </c>
      <c r="AV252" s="12" t="s">
        <v>133</v>
      </c>
      <c r="AW252" s="12" t="s">
        <v>33</v>
      </c>
      <c r="AX252" s="12" t="s">
        <v>78</v>
      </c>
      <c r="AY252" s="231" t="s">
        <v>126</v>
      </c>
    </row>
    <row r="253" spans="2:65" s="10" customFormat="1" ht="29.85" customHeight="1">
      <c r="B253" s="176"/>
      <c r="C253" s="177"/>
      <c r="D253" s="190" t="s">
        <v>69</v>
      </c>
      <c r="E253" s="191" t="s">
        <v>138</v>
      </c>
      <c r="F253" s="191" t="s">
        <v>713</v>
      </c>
      <c r="G253" s="177"/>
      <c r="H253" s="177"/>
      <c r="I253" s="180"/>
      <c r="J253" s="192">
        <f>BK253</f>
        <v>0</v>
      </c>
      <c r="K253" s="177"/>
      <c r="L253" s="182"/>
      <c r="M253" s="183"/>
      <c r="N253" s="184"/>
      <c r="O253" s="184"/>
      <c r="P253" s="185">
        <f>SUM(P254:P258)</f>
        <v>0</v>
      </c>
      <c r="Q253" s="184"/>
      <c r="R253" s="185">
        <f>SUM(R254:R258)</f>
        <v>0</v>
      </c>
      <c r="S253" s="184"/>
      <c r="T253" s="186">
        <f>SUM(T254:T258)</f>
        <v>0</v>
      </c>
      <c r="AR253" s="187" t="s">
        <v>78</v>
      </c>
      <c r="AT253" s="188" t="s">
        <v>69</v>
      </c>
      <c r="AU253" s="188" t="s">
        <v>78</v>
      </c>
      <c r="AY253" s="187" t="s">
        <v>126</v>
      </c>
      <c r="BK253" s="189">
        <f>SUM(BK254:BK258)</f>
        <v>0</v>
      </c>
    </row>
    <row r="254" spans="2:65" s="1" customFormat="1" ht="22.5" customHeight="1">
      <c r="B254" s="41"/>
      <c r="C254" s="193" t="s">
        <v>376</v>
      </c>
      <c r="D254" s="193" t="s">
        <v>129</v>
      </c>
      <c r="E254" s="194" t="s">
        <v>8910</v>
      </c>
      <c r="F254" s="195" t="s">
        <v>8911</v>
      </c>
      <c r="G254" s="196" t="s">
        <v>489</v>
      </c>
      <c r="H254" s="197">
        <v>22</v>
      </c>
      <c r="I254" s="198"/>
      <c r="J254" s="199">
        <f>ROUND(I254*H254,2)</f>
        <v>0</v>
      </c>
      <c r="K254" s="195" t="s">
        <v>160</v>
      </c>
      <c r="L254" s="61"/>
      <c r="M254" s="200" t="s">
        <v>21</v>
      </c>
      <c r="N254" s="201" t="s">
        <v>42</v>
      </c>
      <c r="O254" s="42"/>
      <c r="P254" s="202">
        <f>O254*H254</f>
        <v>0</v>
      </c>
      <c r="Q254" s="202">
        <v>0</v>
      </c>
      <c r="R254" s="202">
        <f>Q254*H254</f>
        <v>0</v>
      </c>
      <c r="S254" s="202">
        <v>0</v>
      </c>
      <c r="T254" s="203">
        <f>S254*H254</f>
        <v>0</v>
      </c>
      <c r="AR254" s="24" t="s">
        <v>133</v>
      </c>
      <c r="AT254" s="24" t="s">
        <v>129</v>
      </c>
      <c r="AU254" s="24" t="s">
        <v>134</v>
      </c>
      <c r="AY254" s="24" t="s">
        <v>126</v>
      </c>
      <c r="BE254" s="204">
        <f>IF(N254="základní",J254,0)</f>
        <v>0</v>
      </c>
      <c r="BF254" s="204">
        <f>IF(N254="snížená",J254,0)</f>
        <v>0</v>
      </c>
      <c r="BG254" s="204">
        <f>IF(N254="zákl. přenesená",J254,0)</f>
        <v>0</v>
      </c>
      <c r="BH254" s="204">
        <f>IF(N254="sníž. přenesená",J254,0)</f>
        <v>0</v>
      </c>
      <c r="BI254" s="204">
        <f>IF(N254="nulová",J254,0)</f>
        <v>0</v>
      </c>
      <c r="BJ254" s="24" t="s">
        <v>134</v>
      </c>
      <c r="BK254" s="204">
        <f>ROUND(I254*H254,2)</f>
        <v>0</v>
      </c>
      <c r="BL254" s="24" t="s">
        <v>133</v>
      </c>
      <c r="BM254" s="24" t="s">
        <v>525</v>
      </c>
    </row>
    <row r="255" spans="2:65" s="1" customFormat="1" ht="27">
      <c r="B255" s="41"/>
      <c r="C255" s="63"/>
      <c r="D255" s="208" t="s">
        <v>135</v>
      </c>
      <c r="E255" s="63"/>
      <c r="F255" s="209" t="s">
        <v>8912</v>
      </c>
      <c r="G255" s="63"/>
      <c r="H255" s="63"/>
      <c r="I255" s="163"/>
      <c r="J255" s="63"/>
      <c r="K255" s="63"/>
      <c r="L255" s="61"/>
      <c r="M255" s="207"/>
      <c r="N255" s="42"/>
      <c r="O255" s="42"/>
      <c r="P255" s="42"/>
      <c r="Q255" s="42"/>
      <c r="R255" s="42"/>
      <c r="S255" s="42"/>
      <c r="T255" s="78"/>
      <c r="AT255" s="24" t="s">
        <v>135</v>
      </c>
      <c r="AU255" s="24" t="s">
        <v>134</v>
      </c>
    </row>
    <row r="256" spans="2:65" s="1" customFormat="1" ht="108">
      <c r="B256" s="41"/>
      <c r="C256" s="63"/>
      <c r="D256" s="205" t="s">
        <v>299</v>
      </c>
      <c r="E256" s="63"/>
      <c r="F256" s="235" t="s">
        <v>8913</v>
      </c>
      <c r="G256" s="63"/>
      <c r="H256" s="63"/>
      <c r="I256" s="163"/>
      <c r="J256" s="63"/>
      <c r="K256" s="63"/>
      <c r="L256" s="61"/>
      <c r="M256" s="207"/>
      <c r="N256" s="42"/>
      <c r="O256" s="42"/>
      <c r="P256" s="42"/>
      <c r="Q256" s="42"/>
      <c r="R256" s="42"/>
      <c r="S256" s="42"/>
      <c r="T256" s="78"/>
      <c r="AT256" s="24" t="s">
        <v>299</v>
      </c>
      <c r="AU256" s="24" t="s">
        <v>134</v>
      </c>
    </row>
    <row r="257" spans="2:65" s="1" customFormat="1" ht="22.5" customHeight="1">
      <c r="B257" s="41"/>
      <c r="C257" s="251" t="s">
        <v>529</v>
      </c>
      <c r="D257" s="251" t="s">
        <v>391</v>
      </c>
      <c r="E257" s="252" t="s">
        <v>8914</v>
      </c>
      <c r="F257" s="253" t="s">
        <v>8915</v>
      </c>
      <c r="G257" s="254" t="s">
        <v>489</v>
      </c>
      <c r="H257" s="255">
        <v>22</v>
      </c>
      <c r="I257" s="256"/>
      <c r="J257" s="257">
        <f>ROUND(I257*H257,2)</f>
        <v>0</v>
      </c>
      <c r="K257" s="253" t="s">
        <v>160</v>
      </c>
      <c r="L257" s="258"/>
      <c r="M257" s="259" t="s">
        <v>21</v>
      </c>
      <c r="N257" s="260" t="s">
        <v>42</v>
      </c>
      <c r="O257" s="42"/>
      <c r="P257" s="202">
        <f>O257*H257</f>
        <v>0</v>
      </c>
      <c r="Q257" s="202">
        <v>0</v>
      </c>
      <c r="R257" s="202">
        <f>Q257*H257</f>
        <v>0</v>
      </c>
      <c r="S257" s="202">
        <v>0</v>
      </c>
      <c r="T257" s="203">
        <f>S257*H257</f>
        <v>0</v>
      </c>
      <c r="AR257" s="24" t="s">
        <v>144</v>
      </c>
      <c r="AT257" s="24" t="s">
        <v>391</v>
      </c>
      <c r="AU257" s="24" t="s">
        <v>134</v>
      </c>
      <c r="AY257" s="24" t="s">
        <v>126</v>
      </c>
      <c r="BE257" s="204">
        <f>IF(N257="základní",J257,0)</f>
        <v>0</v>
      </c>
      <c r="BF257" s="204">
        <f>IF(N257="snížená",J257,0)</f>
        <v>0</v>
      </c>
      <c r="BG257" s="204">
        <f>IF(N257="zákl. přenesená",J257,0)</f>
        <v>0</v>
      </c>
      <c r="BH257" s="204">
        <f>IF(N257="sníž. přenesená",J257,0)</f>
        <v>0</v>
      </c>
      <c r="BI257" s="204">
        <f>IF(N257="nulová",J257,0)</f>
        <v>0</v>
      </c>
      <c r="BJ257" s="24" t="s">
        <v>134</v>
      </c>
      <c r="BK257" s="204">
        <f>ROUND(I257*H257,2)</f>
        <v>0</v>
      </c>
      <c r="BL257" s="24" t="s">
        <v>133</v>
      </c>
      <c r="BM257" s="24" t="s">
        <v>532</v>
      </c>
    </row>
    <row r="258" spans="2:65" s="1" customFormat="1" ht="13.5">
      <c r="B258" s="41"/>
      <c r="C258" s="63"/>
      <c r="D258" s="208" t="s">
        <v>135</v>
      </c>
      <c r="E258" s="63"/>
      <c r="F258" s="209" t="s">
        <v>8916</v>
      </c>
      <c r="G258" s="63"/>
      <c r="H258" s="63"/>
      <c r="I258" s="163"/>
      <c r="J258" s="63"/>
      <c r="K258" s="63"/>
      <c r="L258" s="61"/>
      <c r="M258" s="207"/>
      <c r="N258" s="42"/>
      <c r="O258" s="42"/>
      <c r="P258" s="42"/>
      <c r="Q258" s="42"/>
      <c r="R258" s="42"/>
      <c r="S258" s="42"/>
      <c r="T258" s="78"/>
      <c r="AT258" s="24" t="s">
        <v>135</v>
      </c>
      <c r="AU258" s="24" t="s">
        <v>134</v>
      </c>
    </row>
    <row r="259" spans="2:65" s="10" customFormat="1" ht="29.85" customHeight="1">
      <c r="B259" s="176"/>
      <c r="C259" s="177"/>
      <c r="D259" s="190" t="s">
        <v>69</v>
      </c>
      <c r="E259" s="191" t="s">
        <v>133</v>
      </c>
      <c r="F259" s="191" t="s">
        <v>806</v>
      </c>
      <c r="G259" s="177"/>
      <c r="H259" s="177"/>
      <c r="I259" s="180"/>
      <c r="J259" s="192">
        <f>BK259</f>
        <v>0</v>
      </c>
      <c r="K259" s="177"/>
      <c r="L259" s="182"/>
      <c r="M259" s="183"/>
      <c r="N259" s="184"/>
      <c r="O259" s="184"/>
      <c r="P259" s="185">
        <f>SUM(P260:P268)</f>
        <v>0</v>
      </c>
      <c r="Q259" s="184"/>
      <c r="R259" s="185">
        <f>SUM(R260:R268)</f>
        <v>0</v>
      </c>
      <c r="S259" s="184"/>
      <c r="T259" s="186">
        <f>SUM(T260:T268)</f>
        <v>0</v>
      </c>
      <c r="AR259" s="187" t="s">
        <v>78</v>
      </c>
      <c r="AT259" s="188" t="s">
        <v>69</v>
      </c>
      <c r="AU259" s="188" t="s">
        <v>78</v>
      </c>
      <c r="AY259" s="187" t="s">
        <v>126</v>
      </c>
      <c r="BK259" s="189">
        <f>SUM(BK260:BK268)</f>
        <v>0</v>
      </c>
    </row>
    <row r="260" spans="2:65" s="1" customFormat="1" ht="22.5" customHeight="1">
      <c r="B260" s="41"/>
      <c r="C260" s="193" t="s">
        <v>381</v>
      </c>
      <c r="D260" s="193" t="s">
        <v>129</v>
      </c>
      <c r="E260" s="194" t="s">
        <v>808</v>
      </c>
      <c r="F260" s="195" t="s">
        <v>8917</v>
      </c>
      <c r="G260" s="196" t="s">
        <v>169</v>
      </c>
      <c r="H260" s="197">
        <v>54.6</v>
      </c>
      <c r="I260" s="198"/>
      <c r="J260" s="199">
        <f>ROUND(I260*H260,2)</f>
        <v>0</v>
      </c>
      <c r="K260" s="195" t="s">
        <v>21</v>
      </c>
      <c r="L260" s="61"/>
      <c r="M260" s="200" t="s">
        <v>21</v>
      </c>
      <c r="N260" s="201" t="s">
        <v>42</v>
      </c>
      <c r="O260" s="42"/>
      <c r="P260" s="202">
        <f>O260*H260</f>
        <v>0</v>
      </c>
      <c r="Q260" s="202">
        <v>0</v>
      </c>
      <c r="R260" s="202">
        <f>Q260*H260</f>
        <v>0</v>
      </c>
      <c r="S260" s="202">
        <v>0</v>
      </c>
      <c r="T260" s="203">
        <f>S260*H260</f>
        <v>0</v>
      </c>
      <c r="AR260" s="24" t="s">
        <v>133</v>
      </c>
      <c r="AT260" s="24" t="s">
        <v>129</v>
      </c>
      <c r="AU260" s="24" t="s">
        <v>134</v>
      </c>
      <c r="AY260" s="24" t="s">
        <v>126</v>
      </c>
      <c r="BE260" s="204">
        <f>IF(N260="základní",J260,0)</f>
        <v>0</v>
      </c>
      <c r="BF260" s="204">
        <f>IF(N260="snížená",J260,0)</f>
        <v>0</v>
      </c>
      <c r="BG260" s="204">
        <f>IF(N260="zákl. přenesená",J260,0)</f>
        <v>0</v>
      </c>
      <c r="BH260" s="204">
        <f>IF(N260="sníž. přenesená",J260,0)</f>
        <v>0</v>
      </c>
      <c r="BI260" s="204">
        <f>IF(N260="nulová",J260,0)</f>
        <v>0</v>
      </c>
      <c r="BJ260" s="24" t="s">
        <v>134</v>
      </c>
      <c r="BK260" s="204">
        <f>ROUND(I260*H260,2)</f>
        <v>0</v>
      </c>
      <c r="BL260" s="24" t="s">
        <v>133</v>
      </c>
      <c r="BM260" s="24" t="s">
        <v>543</v>
      </c>
    </row>
    <row r="261" spans="2:65" s="1" customFormat="1" ht="13.5">
      <c r="B261" s="41"/>
      <c r="C261" s="63"/>
      <c r="D261" s="208" t="s">
        <v>135</v>
      </c>
      <c r="E261" s="63"/>
      <c r="F261" s="209" t="s">
        <v>8918</v>
      </c>
      <c r="G261" s="63"/>
      <c r="H261" s="63"/>
      <c r="I261" s="163"/>
      <c r="J261" s="63"/>
      <c r="K261" s="63"/>
      <c r="L261" s="61"/>
      <c r="M261" s="207"/>
      <c r="N261" s="42"/>
      <c r="O261" s="42"/>
      <c r="P261" s="42"/>
      <c r="Q261" s="42"/>
      <c r="R261" s="42"/>
      <c r="S261" s="42"/>
      <c r="T261" s="78"/>
      <c r="AT261" s="24" t="s">
        <v>135</v>
      </c>
      <c r="AU261" s="24" t="s">
        <v>134</v>
      </c>
    </row>
    <row r="262" spans="2:65" s="11" customFormat="1" ht="13.5">
      <c r="B262" s="210"/>
      <c r="C262" s="211"/>
      <c r="D262" s="208" t="s">
        <v>171</v>
      </c>
      <c r="E262" s="212" t="s">
        <v>21</v>
      </c>
      <c r="F262" s="213" t="s">
        <v>8919</v>
      </c>
      <c r="G262" s="211"/>
      <c r="H262" s="214">
        <v>54.6</v>
      </c>
      <c r="I262" s="215"/>
      <c r="J262" s="211"/>
      <c r="K262" s="211"/>
      <c r="L262" s="216"/>
      <c r="M262" s="217"/>
      <c r="N262" s="218"/>
      <c r="O262" s="218"/>
      <c r="P262" s="218"/>
      <c r="Q262" s="218"/>
      <c r="R262" s="218"/>
      <c r="S262" s="218"/>
      <c r="T262" s="219"/>
      <c r="AT262" s="220" t="s">
        <v>171</v>
      </c>
      <c r="AU262" s="220" t="s">
        <v>134</v>
      </c>
      <c r="AV262" s="11" t="s">
        <v>134</v>
      </c>
      <c r="AW262" s="11" t="s">
        <v>33</v>
      </c>
      <c r="AX262" s="11" t="s">
        <v>70</v>
      </c>
      <c r="AY262" s="220" t="s">
        <v>126</v>
      </c>
    </row>
    <row r="263" spans="2:65" s="12" customFormat="1" ht="13.5">
      <c r="B263" s="221"/>
      <c r="C263" s="222"/>
      <c r="D263" s="205" t="s">
        <v>171</v>
      </c>
      <c r="E263" s="248" t="s">
        <v>21</v>
      </c>
      <c r="F263" s="249" t="s">
        <v>174</v>
      </c>
      <c r="G263" s="222"/>
      <c r="H263" s="250">
        <v>54.6</v>
      </c>
      <c r="I263" s="226"/>
      <c r="J263" s="222"/>
      <c r="K263" s="222"/>
      <c r="L263" s="227"/>
      <c r="M263" s="228"/>
      <c r="N263" s="229"/>
      <c r="O263" s="229"/>
      <c r="P263" s="229"/>
      <c r="Q263" s="229"/>
      <c r="R263" s="229"/>
      <c r="S263" s="229"/>
      <c r="T263" s="230"/>
      <c r="AT263" s="231" t="s">
        <v>171</v>
      </c>
      <c r="AU263" s="231" t="s">
        <v>134</v>
      </c>
      <c r="AV263" s="12" t="s">
        <v>133</v>
      </c>
      <c r="AW263" s="12" t="s">
        <v>33</v>
      </c>
      <c r="AX263" s="12" t="s">
        <v>78</v>
      </c>
      <c r="AY263" s="231" t="s">
        <v>126</v>
      </c>
    </row>
    <row r="264" spans="2:65" s="1" customFormat="1" ht="22.5" customHeight="1">
      <c r="B264" s="41"/>
      <c r="C264" s="193" t="s">
        <v>545</v>
      </c>
      <c r="D264" s="193" t="s">
        <v>129</v>
      </c>
      <c r="E264" s="194" t="s">
        <v>8920</v>
      </c>
      <c r="F264" s="195" t="s">
        <v>8921</v>
      </c>
      <c r="G264" s="196" t="s">
        <v>308</v>
      </c>
      <c r="H264" s="197">
        <v>1.26</v>
      </c>
      <c r="I264" s="198"/>
      <c r="J264" s="199">
        <f>ROUND(I264*H264,2)</f>
        <v>0</v>
      </c>
      <c r="K264" s="195" t="s">
        <v>160</v>
      </c>
      <c r="L264" s="61"/>
      <c r="M264" s="200" t="s">
        <v>21</v>
      </c>
      <c r="N264" s="201" t="s">
        <v>42</v>
      </c>
      <c r="O264" s="42"/>
      <c r="P264" s="202">
        <f>O264*H264</f>
        <v>0</v>
      </c>
      <c r="Q264" s="202">
        <v>0</v>
      </c>
      <c r="R264" s="202">
        <f>Q264*H264</f>
        <v>0</v>
      </c>
      <c r="S264" s="202">
        <v>0</v>
      </c>
      <c r="T264" s="203">
        <f>S264*H264</f>
        <v>0</v>
      </c>
      <c r="AR264" s="24" t="s">
        <v>133</v>
      </c>
      <c r="AT264" s="24" t="s">
        <v>129</v>
      </c>
      <c r="AU264" s="24" t="s">
        <v>134</v>
      </c>
      <c r="AY264" s="24" t="s">
        <v>126</v>
      </c>
      <c r="BE264" s="204">
        <f>IF(N264="základní",J264,0)</f>
        <v>0</v>
      </c>
      <c r="BF264" s="204">
        <f>IF(N264="snížená",J264,0)</f>
        <v>0</v>
      </c>
      <c r="BG264" s="204">
        <f>IF(N264="zákl. přenesená",J264,0)</f>
        <v>0</v>
      </c>
      <c r="BH264" s="204">
        <f>IF(N264="sníž. přenesená",J264,0)</f>
        <v>0</v>
      </c>
      <c r="BI264" s="204">
        <f>IF(N264="nulová",J264,0)</f>
        <v>0</v>
      </c>
      <c r="BJ264" s="24" t="s">
        <v>134</v>
      </c>
      <c r="BK264" s="204">
        <f>ROUND(I264*H264,2)</f>
        <v>0</v>
      </c>
      <c r="BL264" s="24" t="s">
        <v>133</v>
      </c>
      <c r="BM264" s="24" t="s">
        <v>548</v>
      </c>
    </row>
    <row r="265" spans="2:65" s="1" customFormat="1" ht="27">
      <c r="B265" s="41"/>
      <c r="C265" s="63"/>
      <c r="D265" s="208" t="s">
        <v>135</v>
      </c>
      <c r="E265" s="63"/>
      <c r="F265" s="209" t="s">
        <v>8922</v>
      </c>
      <c r="G265" s="63"/>
      <c r="H265" s="63"/>
      <c r="I265" s="163"/>
      <c r="J265" s="63"/>
      <c r="K265" s="63"/>
      <c r="L265" s="61"/>
      <c r="M265" s="207"/>
      <c r="N265" s="42"/>
      <c r="O265" s="42"/>
      <c r="P265" s="42"/>
      <c r="Q265" s="42"/>
      <c r="R265" s="42"/>
      <c r="S265" s="42"/>
      <c r="T265" s="78"/>
      <c r="AT265" s="24" t="s">
        <v>135</v>
      </c>
      <c r="AU265" s="24" t="s">
        <v>134</v>
      </c>
    </row>
    <row r="266" spans="2:65" s="1" customFormat="1" ht="108">
      <c r="B266" s="41"/>
      <c r="C266" s="63"/>
      <c r="D266" s="208" t="s">
        <v>299</v>
      </c>
      <c r="E266" s="63"/>
      <c r="F266" s="236" t="s">
        <v>8923</v>
      </c>
      <c r="G266" s="63"/>
      <c r="H266" s="63"/>
      <c r="I266" s="163"/>
      <c r="J266" s="63"/>
      <c r="K266" s="63"/>
      <c r="L266" s="61"/>
      <c r="M266" s="207"/>
      <c r="N266" s="42"/>
      <c r="O266" s="42"/>
      <c r="P266" s="42"/>
      <c r="Q266" s="42"/>
      <c r="R266" s="42"/>
      <c r="S266" s="42"/>
      <c r="T266" s="78"/>
      <c r="AT266" s="24" t="s">
        <v>299</v>
      </c>
      <c r="AU266" s="24" t="s">
        <v>134</v>
      </c>
    </row>
    <row r="267" spans="2:65" s="11" customFormat="1" ht="13.5">
      <c r="B267" s="210"/>
      <c r="C267" s="211"/>
      <c r="D267" s="208" t="s">
        <v>171</v>
      </c>
      <c r="E267" s="212" t="s">
        <v>21</v>
      </c>
      <c r="F267" s="213" t="s">
        <v>8924</v>
      </c>
      <c r="G267" s="211"/>
      <c r="H267" s="214">
        <v>1.26</v>
      </c>
      <c r="I267" s="215"/>
      <c r="J267" s="211"/>
      <c r="K267" s="211"/>
      <c r="L267" s="216"/>
      <c r="M267" s="217"/>
      <c r="N267" s="218"/>
      <c r="O267" s="218"/>
      <c r="P267" s="218"/>
      <c r="Q267" s="218"/>
      <c r="R267" s="218"/>
      <c r="S267" s="218"/>
      <c r="T267" s="219"/>
      <c r="AT267" s="220" t="s">
        <v>171</v>
      </c>
      <c r="AU267" s="220" t="s">
        <v>134</v>
      </c>
      <c r="AV267" s="11" t="s">
        <v>134</v>
      </c>
      <c r="AW267" s="11" t="s">
        <v>33</v>
      </c>
      <c r="AX267" s="11" t="s">
        <v>70</v>
      </c>
      <c r="AY267" s="220" t="s">
        <v>126</v>
      </c>
    </row>
    <row r="268" spans="2:65" s="12" customFormat="1" ht="13.5">
      <c r="B268" s="221"/>
      <c r="C268" s="222"/>
      <c r="D268" s="208" t="s">
        <v>171</v>
      </c>
      <c r="E268" s="223" t="s">
        <v>21</v>
      </c>
      <c r="F268" s="224" t="s">
        <v>174</v>
      </c>
      <c r="G268" s="222"/>
      <c r="H268" s="225">
        <v>1.26</v>
      </c>
      <c r="I268" s="226"/>
      <c r="J268" s="222"/>
      <c r="K268" s="222"/>
      <c r="L268" s="227"/>
      <c r="M268" s="228"/>
      <c r="N268" s="229"/>
      <c r="O268" s="229"/>
      <c r="P268" s="229"/>
      <c r="Q268" s="229"/>
      <c r="R268" s="229"/>
      <c r="S268" s="229"/>
      <c r="T268" s="230"/>
      <c r="AT268" s="231" t="s">
        <v>171</v>
      </c>
      <c r="AU268" s="231" t="s">
        <v>134</v>
      </c>
      <c r="AV268" s="12" t="s">
        <v>133</v>
      </c>
      <c r="AW268" s="12" t="s">
        <v>33</v>
      </c>
      <c r="AX268" s="12" t="s">
        <v>78</v>
      </c>
      <c r="AY268" s="231" t="s">
        <v>126</v>
      </c>
    </row>
    <row r="269" spans="2:65" s="10" customFormat="1" ht="29.85" customHeight="1">
      <c r="B269" s="176"/>
      <c r="C269" s="177"/>
      <c r="D269" s="190" t="s">
        <v>69</v>
      </c>
      <c r="E269" s="191" t="s">
        <v>144</v>
      </c>
      <c r="F269" s="191" t="s">
        <v>1465</v>
      </c>
      <c r="G269" s="177"/>
      <c r="H269" s="177"/>
      <c r="I269" s="180"/>
      <c r="J269" s="192">
        <f>BK269</f>
        <v>0</v>
      </c>
      <c r="K269" s="177"/>
      <c r="L269" s="182"/>
      <c r="M269" s="183"/>
      <c r="N269" s="184"/>
      <c r="O269" s="184"/>
      <c r="P269" s="185">
        <f>SUM(P270:P293)</f>
        <v>0</v>
      </c>
      <c r="Q269" s="184"/>
      <c r="R269" s="185">
        <f>SUM(R270:R293)</f>
        <v>0</v>
      </c>
      <c r="S269" s="184"/>
      <c r="T269" s="186">
        <f>SUM(T270:T293)</f>
        <v>0</v>
      </c>
      <c r="AR269" s="187" t="s">
        <v>78</v>
      </c>
      <c r="AT269" s="188" t="s">
        <v>69</v>
      </c>
      <c r="AU269" s="188" t="s">
        <v>78</v>
      </c>
      <c r="AY269" s="187" t="s">
        <v>126</v>
      </c>
      <c r="BK269" s="189">
        <f>SUM(BK270:BK293)</f>
        <v>0</v>
      </c>
    </row>
    <row r="270" spans="2:65" s="1" customFormat="1" ht="22.5" customHeight="1">
      <c r="B270" s="41"/>
      <c r="C270" s="193" t="s">
        <v>385</v>
      </c>
      <c r="D270" s="193" t="s">
        <v>129</v>
      </c>
      <c r="E270" s="194" t="s">
        <v>8925</v>
      </c>
      <c r="F270" s="195" t="s">
        <v>8926</v>
      </c>
      <c r="G270" s="196" t="s">
        <v>489</v>
      </c>
      <c r="H270" s="197">
        <v>1</v>
      </c>
      <c r="I270" s="198"/>
      <c r="J270" s="199">
        <f>ROUND(I270*H270,2)</f>
        <v>0</v>
      </c>
      <c r="K270" s="195" t="s">
        <v>21</v>
      </c>
      <c r="L270" s="61"/>
      <c r="M270" s="200" t="s">
        <v>21</v>
      </c>
      <c r="N270" s="201" t="s">
        <v>42</v>
      </c>
      <c r="O270" s="42"/>
      <c r="P270" s="202">
        <f>O270*H270</f>
        <v>0</v>
      </c>
      <c r="Q270" s="202">
        <v>0</v>
      </c>
      <c r="R270" s="202">
        <f>Q270*H270</f>
        <v>0</v>
      </c>
      <c r="S270" s="202">
        <v>0</v>
      </c>
      <c r="T270" s="203">
        <f>S270*H270</f>
        <v>0</v>
      </c>
      <c r="AR270" s="24" t="s">
        <v>133</v>
      </c>
      <c r="AT270" s="24" t="s">
        <v>129</v>
      </c>
      <c r="AU270" s="24" t="s">
        <v>134</v>
      </c>
      <c r="AY270" s="24" t="s">
        <v>126</v>
      </c>
      <c r="BE270" s="204">
        <f>IF(N270="základní",J270,0)</f>
        <v>0</v>
      </c>
      <c r="BF270" s="204">
        <f>IF(N270="snížená",J270,0)</f>
        <v>0</v>
      </c>
      <c r="BG270" s="204">
        <f>IF(N270="zákl. přenesená",J270,0)</f>
        <v>0</v>
      </c>
      <c r="BH270" s="204">
        <f>IF(N270="sníž. přenesená",J270,0)</f>
        <v>0</v>
      </c>
      <c r="BI270" s="204">
        <f>IF(N270="nulová",J270,0)</f>
        <v>0</v>
      </c>
      <c r="BJ270" s="24" t="s">
        <v>134</v>
      </c>
      <c r="BK270" s="204">
        <f>ROUND(I270*H270,2)</f>
        <v>0</v>
      </c>
      <c r="BL270" s="24" t="s">
        <v>133</v>
      </c>
      <c r="BM270" s="24" t="s">
        <v>552</v>
      </c>
    </row>
    <row r="271" spans="2:65" s="1" customFormat="1" ht="13.5">
      <c r="B271" s="41"/>
      <c r="C271" s="63"/>
      <c r="D271" s="205" t="s">
        <v>135</v>
      </c>
      <c r="E271" s="63"/>
      <c r="F271" s="206" t="s">
        <v>8926</v>
      </c>
      <c r="G271" s="63"/>
      <c r="H271" s="63"/>
      <c r="I271" s="163"/>
      <c r="J271" s="63"/>
      <c r="K271" s="63"/>
      <c r="L271" s="61"/>
      <c r="M271" s="207"/>
      <c r="N271" s="42"/>
      <c r="O271" s="42"/>
      <c r="P271" s="42"/>
      <c r="Q271" s="42"/>
      <c r="R271" s="42"/>
      <c r="S271" s="42"/>
      <c r="T271" s="78"/>
      <c r="AT271" s="24" t="s">
        <v>135</v>
      </c>
      <c r="AU271" s="24" t="s">
        <v>134</v>
      </c>
    </row>
    <row r="272" spans="2:65" s="1" customFormat="1" ht="22.5" customHeight="1">
      <c r="B272" s="41"/>
      <c r="C272" s="251" t="s">
        <v>555</v>
      </c>
      <c r="D272" s="251" t="s">
        <v>391</v>
      </c>
      <c r="E272" s="252" t="s">
        <v>8927</v>
      </c>
      <c r="F272" s="253" t="s">
        <v>8928</v>
      </c>
      <c r="G272" s="254" t="s">
        <v>489</v>
      </c>
      <c r="H272" s="255">
        <v>1</v>
      </c>
      <c r="I272" s="256"/>
      <c r="J272" s="257">
        <f>ROUND(I272*H272,2)</f>
        <v>0</v>
      </c>
      <c r="K272" s="253" t="s">
        <v>160</v>
      </c>
      <c r="L272" s="258"/>
      <c r="M272" s="259" t="s">
        <v>21</v>
      </c>
      <c r="N272" s="260" t="s">
        <v>42</v>
      </c>
      <c r="O272" s="42"/>
      <c r="P272" s="202">
        <f>O272*H272</f>
        <v>0</v>
      </c>
      <c r="Q272" s="202">
        <v>0</v>
      </c>
      <c r="R272" s="202">
        <f>Q272*H272</f>
        <v>0</v>
      </c>
      <c r="S272" s="202">
        <v>0</v>
      </c>
      <c r="T272" s="203">
        <f>S272*H272</f>
        <v>0</v>
      </c>
      <c r="AR272" s="24" t="s">
        <v>144</v>
      </c>
      <c r="AT272" s="24" t="s">
        <v>391</v>
      </c>
      <c r="AU272" s="24" t="s">
        <v>134</v>
      </c>
      <c r="AY272" s="24" t="s">
        <v>126</v>
      </c>
      <c r="BE272" s="204">
        <f>IF(N272="základní",J272,0)</f>
        <v>0</v>
      </c>
      <c r="BF272" s="204">
        <f>IF(N272="snížená",J272,0)</f>
        <v>0</v>
      </c>
      <c r="BG272" s="204">
        <f>IF(N272="zákl. přenesená",J272,0)</f>
        <v>0</v>
      </c>
      <c r="BH272" s="204">
        <f>IF(N272="sníž. přenesená",J272,0)</f>
        <v>0</v>
      </c>
      <c r="BI272" s="204">
        <f>IF(N272="nulová",J272,0)</f>
        <v>0</v>
      </c>
      <c r="BJ272" s="24" t="s">
        <v>134</v>
      </c>
      <c r="BK272" s="204">
        <f>ROUND(I272*H272,2)</f>
        <v>0</v>
      </c>
      <c r="BL272" s="24" t="s">
        <v>133</v>
      </c>
      <c r="BM272" s="24" t="s">
        <v>558</v>
      </c>
    </row>
    <row r="273" spans="2:65" s="1" customFormat="1" ht="54">
      <c r="B273" s="41"/>
      <c r="C273" s="63"/>
      <c r="D273" s="205" t="s">
        <v>135</v>
      </c>
      <c r="E273" s="63"/>
      <c r="F273" s="206" t="s">
        <v>8929</v>
      </c>
      <c r="G273" s="63"/>
      <c r="H273" s="63"/>
      <c r="I273" s="163"/>
      <c r="J273" s="63"/>
      <c r="K273" s="63"/>
      <c r="L273" s="61"/>
      <c r="M273" s="207"/>
      <c r="N273" s="42"/>
      <c r="O273" s="42"/>
      <c r="P273" s="42"/>
      <c r="Q273" s="42"/>
      <c r="R273" s="42"/>
      <c r="S273" s="42"/>
      <c r="T273" s="78"/>
      <c r="AT273" s="24" t="s">
        <v>135</v>
      </c>
      <c r="AU273" s="24" t="s">
        <v>134</v>
      </c>
    </row>
    <row r="274" spans="2:65" s="1" customFormat="1" ht="44.25" customHeight="1">
      <c r="B274" s="41"/>
      <c r="C274" s="193" t="s">
        <v>394</v>
      </c>
      <c r="D274" s="193" t="s">
        <v>129</v>
      </c>
      <c r="E274" s="194" t="s">
        <v>8930</v>
      </c>
      <c r="F274" s="195" t="s">
        <v>8931</v>
      </c>
      <c r="G274" s="196" t="s">
        <v>169</v>
      </c>
      <c r="H274" s="197">
        <v>6</v>
      </c>
      <c r="I274" s="198"/>
      <c r="J274" s="199">
        <f>ROUND(I274*H274,2)</f>
        <v>0</v>
      </c>
      <c r="K274" s="195" t="s">
        <v>21</v>
      </c>
      <c r="L274" s="61"/>
      <c r="M274" s="200" t="s">
        <v>21</v>
      </c>
      <c r="N274" s="201" t="s">
        <v>42</v>
      </c>
      <c r="O274" s="42"/>
      <c r="P274" s="202">
        <f>O274*H274</f>
        <v>0</v>
      </c>
      <c r="Q274" s="202">
        <v>0</v>
      </c>
      <c r="R274" s="202">
        <f>Q274*H274</f>
        <v>0</v>
      </c>
      <c r="S274" s="202">
        <v>0</v>
      </c>
      <c r="T274" s="203">
        <f>S274*H274</f>
        <v>0</v>
      </c>
      <c r="AR274" s="24" t="s">
        <v>133</v>
      </c>
      <c r="AT274" s="24" t="s">
        <v>129</v>
      </c>
      <c r="AU274" s="24" t="s">
        <v>134</v>
      </c>
      <c r="AY274" s="24" t="s">
        <v>126</v>
      </c>
      <c r="BE274" s="204">
        <f>IF(N274="základní",J274,0)</f>
        <v>0</v>
      </c>
      <c r="BF274" s="204">
        <f>IF(N274="snížená",J274,0)</f>
        <v>0</v>
      </c>
      <c r="BG274" s="204">
        <f>IF(N274="zákl. přenesená",J274,0)</f>
        <v>0</v>
      </c>
      <c r="BH274" s="204">
        <f>IF(N274="sníž. přenesená",J274,0)</f>
        <v>0</v>
      </c>
      <c r="BI274" s="204">
        <f>IF(N274="nulová",J274,0)</f>
        <v>0</v>
      </c>
      <c r="BJ274" s="24" t="s">
        <v>134</v>
      </c>
      <c r="BK274" s="204">
        <f>ROUND(I274*H274,2)</f>
        <v>0</v>
      </c>
      <c r="BL274" s="24" t="s">
        <v>133</v>
      </c>
      <c r="BM274" s="24" t="s">
        <v>571</v>
      </c>
    </row>
    <row r="275" spans="2:65" s="1" customFormat="1" ht="27">
      <c r="B275" s="41"/>
      <c r="C275" s="63"/>
      <c r="D275" s="205" t="s">
        <v>135</v>
      </c>
      <c r="E275" s="63"/>
      <c r="F275" s="206" t="s">
        <v>8931</v>
      </c>
      <c r="G275" s="63"/>
      <c r="H275" s="63"/>
      <c r="I275" s="163"/>
      <c r="J275" s="63"/>
      <c r="K275" s="63"/>
      <c r="L275" s="61"/>
      <c r="M275" s="207"/>
      <c r="N275" s="42"/>
      <c r="O275" s="42"/>
      <c r="P275" s="42"/>
      <c r="Q275" s="42"/>
      <c r="R275" s="42"/>
      <c r="S275" s="42"/>
      <c r="T275" s="78"/>
      <c r="AT275" s="24" t="s">
        <v>135</v>
      </c>
      <c r="AU275" s="24" t="s">
        <v>134</v>
      </c>
    </row>
    <row r="276" spans="2:65" s="1" customFormat="1" ht="22.5" customHeight="1">
      <c r="B276" s="41"/>
      <c r="C276" s="251" t="s">
        <v>574</v>
      </c>
      <c r="D276" s="251" t="s">
        <v>391</v>
      </c>
      <c r="E276" s="252" t="s">
        <v>8932</v>
      </c>
      <c r="F276" s="253" t="s">
        <v>8933</v>
      </c>
      <c r="G276" s="254" t="s">
        <v>169</v>
      </c>
      <c r="H276" s="255">
        <v>6</v>
      </c>
      <c r="I276" s="256"/>
      <c r="J276" s="257">
        <f>ROUND(I276*H276,2)</f>
        <v>0</v>
      </c>
      <c r="K276" s="253" t="s">
        <v>160</v>
      </c>
      <c r="L276" s="258"/>
      <c r="M276" s="259" t="s">
        <v>21</v>
      </c>
      <c r="N276" s="260" t="s">
        <v>42</v>
      </c>
      <c r="O276" s="42"/>
      <c r="P276" s="202">
        <f>O276*H276</f>
        <v>0</v>
      </c>
      <c r="Q276" s="202">
        <v>0</v>
      </c>
      <c r="R276" s="202">
        <f>Q276*H276</f>
        <v>0</v>
      </c>
      <c r="S276" s="202">
        <v>0</v>
      </c>
      <c r="T276" s="203">
        <f>S276*H276</f>
        <v>0</v>
      </c>
      <c r="AR276" s="24" t="s">
        <v>144</v>
      </c>
      <c r="AT276" s="24" t="s">
        <v>391</v>
      </c>
      <c r="AU276" s="24" t="s">
        <v>134</v>
      </c>
      <c r="AY276" s="24" t="s">
        <v>126</v>
      </c>
      <c r="BE276" s="204">
        <f>IF(N276="základní",J276,0)</f>
        <v>0</v>
      </c>
      <c r="BF276" s="204">
        <f>IF(N276="snížená",J276,0)</f>
        <v>0</v>
      </c>
      <c r="BG276" s="204">
        <f>IF(N276="zákl. přenesená",J276,0)</f>
        <v>0</v>
      </c>
      <c r="BH276" s="204">
        <f>IF(N276="sníž. přenesená",J276,0)</f>
        <v>0</v>
      </c>
      <c r="BI276" s="204">
        <f>IF(N276="nulová",J276,0)</f>
        <v>0</v>
      </c>
      <c r="BJ276" s="24" t="s">
        <v>134</v>
      </c>
      <c r="BK276" s="204">
        <f>ROUND(I276*H276,2)</f>
        <v>0</v>
      </c>
      <c r="BL276" s="24" t="s">
        <v>133</v>
      </c>
      <c r="BM276" s="24" t="s">
        <v>577</v>
      </c>
    </row>
    <row r="277" spans="2:65" s="1" customFormat="1" ht="27">
      <c r="B277" s="41"/>
      <c r="C277" s="63"/>
      <c r="D277" s="205" t="s">
        <v>135</v>
      </c>
      <c r="E277" s="63"/>
      <c r="F277" s="206" t="s">
        <v>8934</v>
      </c>
      <c r="G277" s="63"/>
      <c r="H277" s="63"/>
      <c r="I277" s="163"/>
      <c r="J277" s="63"/>
      <c r="K277" s="63"/>
      <c r="L277" s="61"/>
      <c r="M277" s="207"/>
      <c r="N277" s="42"/>
      <c r="O277" s="42"/>
      <c r="P277" s="42"/>
      <c r="Q277" s="42"/>
      <c r="R277" s="42"/>
      <c r="S277" s="42"/>
      <c r="T277" s="78"/>
      <c r="AT277" s="24" t="s">
        <v>135</v>
      </c>
      <c r="AU277" s="24" t="s">
        <v>134</v>
      </c>
    </row>
    <row r="278" spans="2:65" s="1" customFormat="1" ht="31.5" customHeight="1">
      <c r="B278" s="41"/>
      <c r="C278" s="193" t="s">
        <v>401</v>
      </c>
      <c r="D278" s="193" t="s">
        <v>129</v>
      </c>
      <c r="E278" s="194" t="s">
        <v>8935</v>
      </c>
      <c r="F278" s="195" t="s">
        <v>8936</v>
      </c>
      <c r="G278" s="196" t="s">
        <v>489</v>
      </c>
      <c r="H278" s="197">
        <v>2</v>
      </c>
      <c r="I278" s="198"/>
      <c r="J278" s="199">
        <f>ROUND(I278*H278,2)</f>
        <v>0</v>
      </c>
      <c r="K278" s="195" t="s">
        <v>21</v>
      </c>
      <c r="L278" s="61"/>
      <c r="M278" s="200" t="s">
        <v>21</v>
      </c>
      <c r="N278" s="201" t="s">
        <v>42</v>
      </c>
      <c r="O278" s="42"/>
      <c r="P278" s="202">
        <f>O278*H278</f>
        <v>0</v>
      </c>
      <c r="Q278" s="202">
        <v>0</v>
      </c>
      <c r="R278" s="202">
        <f>Q278*H278</f>
        <v>0</v>
      </c>
      <c r="S278" s="202">
        <v>0</v>
      </c>
      <c r="T278" s="203">
        <f>S278*H278</f>
        <v>0</v>
      </c>
      <c r="AR278" s="24" t="s">
        <v>133</v>
      </c>
      <c r="AT278" s="24" t="s">
        <v>129</v>
      </c>
      <c r="AU278" s="24" t="s">
        <v>134</v>
      </c>
      <c r="AY278" s="24" t="s">
        <v>126</v>
      </c>
      <c r="BE278" s="204">
        <f>IF(N278="základní",J278,0)</f>
        <v>0</v>
      </c>
      <c r="BF278" s="204">
        <f>IF(N278="snížená",J278,0)</f>
        <v>0</v>
      </c>
      <c r="BG278" s="204">
        <f>IF(N278="zákl. přenesená",J278,0)</f>
        <v>0</v>
      </c>
      <c r="BH278" s="204">
        <f>IF(N278="sníž. přenesená",J278,0)</f>
        <v>0</v>
      </c>
      <c r="BI278" s="204">
        <f>IF(N278="nulová",J278,0)</f>
        <v>0</v>
      </c>
      <c r="BJ278" s="24" t="s">
        <v>134</v>
      </c>
      <c r="BK278" s="204">
        <f>ROUND(I278*H278,2)</f>
        <v>0</v>
      </c>
      <c r="BL278" s="24" t="s">
        <v>133</v>
      </c>
      <c r="BM278" s="24" t="s">
        <v>590</v>
      </c>
    </row>
    <row r="279" spans="2:65" s="1" customFormat="1" ht="13.5">
      <c r="B279" s="41"/>
      <c r="C279" s="63"/>
      <c r="D279" s="205" t="s">
        <v>135</v>
      </c>
      <c r="E279" s="63"/>
      <c r="F279" s="206" t="s">
        <v>8936</v>
      </c>
      <c r="G279" s="63"/>
      <c r="H279" s="63"/>
      <c r="I279" s="163"/>
      <c r="J279" s="63"/>
      <c r="K279" s="63"/>
      <c r="L279" s="61"/>
      <c r="M279" s="207"/>
      <c r="N279" s="42"/>
      <c r="O279" s="42"/>
      <c r="P279" s="42"/>
      <c r="Q279" s="42"/>
      <c r="R279" s="42"/>
      <c r="S279" s="42"/>
      <c r="T279" s="78"/>
      <c r="AT279" s="24" t="s">
        <v>135</v>
      </c>
      <c r="AU279" s="24" t="s">
        <v>134</v>
      </c>
    </row>
    <row r="280" spans="2:65" s="1" customFormat="1" ht="22.5" customHeight="1">
      <c r="B280" s="41"/>
      <c r="C280" s="251" t="s">
        <v>598</v>
      </c>
      <c r="D280" s="251" t="s">
        <v>391</v>
      </c>
      <c r="E280" s="252" t="s">
        <v>8937</v>
      </c>
      <c r="F280" s="253" t="s">
        <v>8938</v>
      </c>
      <c r="G280" s="254" t="s">
        <v>489</v>
      </c>
      <c r="H280" s="255">
        <v>1</v>
      </c>
      <c r="I280" s="256"/>
      <c r="J280" s="257">
        <f>ROUND(I280*H280,2)</f>
        <v>0</v>
      </c>
      <c r="K280" s="253" t="s">
        <v>21</v>
      </c>
      <c r="L280" s="258"/>
      <c r="M280" s="259" t="s">
        <v>21</v>
      </c>
      <c r="N280" s="260" t="s">
        <v>42</v>
      </c>
      <c r="O280" s="42"/>
      <c r="P280" s="202">
        <f>O280*H280</f>
        <v>0</v>
      </c>
      <c r="Q280" s="202">
        <v>0</v>
      </c>
      <c r="R280" s="202">
        <f>Q280*H280</f>
        <v>0</v>
      </c>
      <c r="S280" s="202">
        <v>0</v>
      </c>
      <c r="T280" s="203">
        <f>S280*H280</f>
        <v>0</v>
      </c>
      <c r="AR280" s="24" t="s">
        <v>144</v>
      </c>
      <c r="AT280" s="24" t="s">
        <v>391</v>
      </c>
      <c r="AU280" s="24" t="s">
        <v>134</v>
      </c>
      <c r="AY280" s="24" t="s">
        <v>126</v>
      </c>
      <c r="BE280" s="204">
        <f>IF(N280="základní",J280,0)</f>
        <v>0</v>
      </c>
      <c r="BF280" s="204">
        <f>IF(N280="snížená",J280,0)</f>
        <v>0</v>
      </c>
      <c r="BG280" s="204">
        <f>IF(N280="zákl. přenesená",J280,0)</f>
        <v>0</v>
      </c>
      <c r="BH280" s="204">
        <f>IF(N280="sníž. přenesená",J280,0)</f>
        <v>0</v>
      </c>
      <c r="BI280" s="204">
        <f>IF(N280="nulová",J280,0)</f>
        <v>0</v>
      </c>
      <c r="BJ280" s="24" t="s">
        <v>134</v>
      </c>
      <c r="BK280" s="204">
        <f>ROUND(I280*H280,2)</f>
        <v>0</v>
      </c>
      <c r="BL280" s="24" t="s">
        <v>133</v>
      </c>
      <c r="BM280" s="24" t="s">
        <v>601</v>
      </c>
    </row>
    <row r="281" spans="2:65" s="1" customFormat="1" ht="13.5">
      <c r="B281" s="41"/>
      <c r="C281" s="63"/>
      <c r="D281" s="205" t="s">
        <v>135</v>
      </c>
      <c r="E281" s="63"/>
      <c r="F281" s="206" t="s">
        <v>8938</v>
      </c>
      <c r="G281" s="63"/>
      <c r="H281" s="63"/>
      <c r="I281" s="163"/>
      <c r="J281" s="63"/>
      <c r="K281" s="63"/>
      <c r="L281" s="61"/>
      <c r="M281" s="207"/>
      <c r="N281" s="42"/>
      <c r="O281" s="42"/>
      <c r="P281" s="42"/>
      <c r="Q281" s="42"/>
      <c r="R281" s="42"/>
      <c r="S281" s="42"/>
      <c r="T281" s="78"/>
      <c r="AT281" s="24" t="s">
        <v>135</v>
      </c>
      <c r="AU281" s="24" t="s">
        <v>134</v>
      </c>
    </row>
    <row r="282" spans="2:65" s="1" customFormat="1" ht="22.5" customHeight="1">
      <c r="B282" s="41"/>
      <c r="C282" s="251" t="s">
        <v>407</v>
      </c>
      <c r="D282" s="251" t="s">
        <v>391</v>
      </c>
      <c r="E282" s="252" t="s">
        <v>8939</v>
      </c>
      <c r="F282" s="253" t="s">
        <v>8940</v>
      </c>
      <c r="G282" s="254" t="s">
        <v>489</v>
      </c>
      <c r="H282" s="255">
        <v>1</v>
      </c>
      <c r="I282" s="256"/>
      <c r="J282" s="257">
        <f>ROUND(I282*H282,2)</f>
        <v>0</v>
      </c>
      <c r="K282" s="253" t="s">
        <v>21</v>
      </c>
      <c r="L282" s="258"/>
      <c r="M282" s="259" t="s">
        <v>21</v>
      </c>
      <c r="N282" s="260" t="s">
        <v>42</v>
      </c>
      <c r="O282" s="42"/>
      <c r="P282" s="202">
        <f>O282*H282</f>
        <v>0</v>
      </c>
      <c r="Q282" s="202">
        <v>0</v>
      </c>
      <c r="R282" s="202">
        <f>Q282*H282</f>
        <v>0</v>
      </c>
      <c r="S282" s="202">
        <v>0</v>
      </c>
      <c r="T282" s="203">
        <f>S282*H282</f>
        <v>0</v>
      </c>
      <c r="AR282" s="24" t="s">
        <v>144</v>
      </c>
      <c r="AT282" s="24" t="s">
        <v>391</v>
      </c>
      <c r="AU282" s="24" t="s">
        <v>134</v>
      </c>
      <c r="AY282" s="24" t="s">
        <v>126</v>
      </c>
      <c r="BE282" s="204">
        <f>IF(N282="základní",J282,0)</f>
        <v>0</v>
      </c>
      <c r="BF282" s="204">
        <f>IF(N282="snížená",J282,0)</f>
        <v>0</v>
      </c>
      <c r="BG282" s="204">
        <f>IF(N282="zákl. přenesená",J282,0)</f>
        <v>0</v>
      </c>
      <c r="BH282" s="204">
        <f>IF(N282="sníž. přenesená",J282,0)</f>
        <v>0</v>
      </c>
      <c r="BI282" s="204">
        <f>IF(N282="nulová",J282,0)</f>
        <v>0</v>
      </c>
      <c r="BJ282" s="24" t="s">
        <v>134</v>
      </c>
      <c r="BK282" s="204">
        <f>ROUND(I282*H282,2)</f>
        <v>0</v>
      </c>
      <c r="BL282" s="24" t="s">
        <v>133</v>
      </c>
      <c r="BM282" s="24" t="s">
        <v>605</v>
      </c>
    </row>
    <row r="283" spans="2:65" s="1" customFormat="1" ht="13.5">
      <c r="B283" s="41"/>
      <c r="C283" s="63"/>
      <c r="D283" s="205" t="s">
        <v>135</v>
      </c>
      <c r="E283" s="63"/>
      <c r="F283" s="206" t="s">
        <v>8940</v>
      </c>
      <c r="G283" s="63"/>
      <c r="H283" s="63"/>
      <c r="I283" s="163"/>
      <c r="J283" s="63"/>
      <c r="K283" s="63"/>
      <c r="L283" s="61"/>
      <c r="M283" s="207"/>
      <c r="N283" s="42"/>
      <c r="O283" s="42"/>
      <c r="P283" s="42"/>
      <c r="Q283" s="42"/>
      <c r="R283" s="42"/>
      <c r="S283" s="42"/>
      <c r="T283" s="78"/>
      <c r="AT283" s="24" t="s">
        <v>135</v>
      </c>
      <c r="AU283" s="24" t="s">
        <v>134</v>
      </c>
    </row>
    <row r="284" spans="2:65" s="1" customFormat="1" ht="22.5" customHeight="1">
      <c r="B284" s="41"/>
      <c r="C284" s="193" t="s">
        <v>609</v>
      </c>
      <c r="D284" s="193" t="s">
        <v>129</v>
      </c>
      <c r="E284" s="194" t="s">
        <v>8941</v>
      </c>
      <c r="F284" s="195" t="s">
        <v>8942</v>
      </c>
      <c r="G284" s="196" t="s">
        <v>489</v>
      </c>
      <c r="H284" s="197">
        <v>1</v>
      </c>
      <c r="I284" s="198"/>
      <c r="J284" s="199">
        <f>ROUND(I284*H284,2)</f>
        <v>0</v>
      </c>
      <c r="K284" s="195" t="s">
        <v>160</v>
      </c>
      <c r="L284" s="61"/>
      <c r="M284" s="200" t="s">
        <v>21</v>
      </c>
      <c r="N284" s="201" t="s">
        <v>42</v>
      </c>
      <c r="O284" s="42"/>
      <c r="P284" s="202">
        <f>O284*H284</f>
        <v>0</v>
      </c>
      <c r="Q284" s="202">
        <v>0</v>
      </c>
      <c r="R284" s="202">
        <f>Q284*H284</f>
        <v>0</v>
      </c>
      <c r="S284" s="202">
        <v>0</v>
      </c>
      <c r="T284" s="203">
        <f>S284*H284</f>
        <v>0</v>
      </c>
      <c r="AR284" s="24" t="s">
        <v>133</v>
      </c>
      <c r="AT284" s="24" t="s">
        <v>129</v>
      </c>
      <c r="AU284" s="24" t="s">
        <v>134</v>
      </c>
      <c r="AY284" s="24" t="s">
        <v>126</v>
      </c>
      <c r="BE284" s="204">
        <f>IF(N284="základní",J284,0)</f>
        <v>0</v>
      </c>
      <c r="BF284" s="204">
        <f>IF(N284="snížená",J284,0)</f>
        <v>0</v>
      </c>
      <c r="BG284" s="204">
        <f>IF(N284="zákl. přenesená",J284,0)</f>
        <v>0</v>
      </c>
      <c r="BH284" s="204">
        <f>IF(N284="sníž. přenesená",J284,0)</f>
        <v>0</v>
      </c>
      <c r="BI284" s="204">
        <f>IF(N284="nulová",J284,0)</f>
        <v>0</v>
      </c>
      <c r="BJ284" s="24" t="s">
        <v>134</v>
      </c>
      <c r="BK284" s="204">
        <f>ROUND(I284*H284,2)</f>
        <v>0</v>
      </c>
      <c r="BL284" s="24" t="s">
        <v>133</v>
      </c>
      <c r="BM284" s="24" t="s">
        <v>612</v>
      </c>
    </row>
    <row r="285" spans="2:65" s="1" customFormat="1" ht="13.5">
      <c r="B285" s="41"/>
      <c r="C285" s="63"/>
      <c r="D285" s="208" t="s">
        <v>135</v>
      </c>
      <c r="E285" s="63"/>
      <c r="F285" s="209" t="s">
        <v>8942</v>
      </c>
      <c r="G285" s="63"/>
      <c r="H285" s="63"/>
      <c r="I285" s="163"/>
      <c r="J285" s="63"/>
      <c r="K285" s="63"/>
      <c r="L285" s="61"/>
      <c r="M285" s="207"/>
      <c r="N285" s="42"/>
      <c r="O285" s="42"/>
      <c r="P285" s="42"/>
      <c r="Q285" s="42"/>
      <c r="R285" s="42"/>
      <c r="S285" s="42"/>
      <c r="T285" s="78"/>
      <c r="AT285" s="24" t="s">
        <v>135</v>
      </c>
      <c r="AU285" s="24" t="s">
        <v>134</v>
      </c>
    </row>
    <row r="286" spans="2:65" s="1" customFormat="1" ht="67.5">
      <c r="B286" s="41"/>
      <c r="C286" s="63"/>
      <c r="D286" s="205" t="s">
        <v>299</v>
      </c>
      <c r="E286" s="63"/>
      <c r="F286" s="235" t="s">
        <v>8943</v>
      </c>
      <c r="G286" s="63"/>
      <c r="H286" s="63"/>
      <c r="I286" s="163"/>
      <c r="J286" s="63"/>
      <c r="K286" s="63"/>
      <c r="L286" s="61"/>
      <c r="M286" s="207"/>
      <c r="N286" s="42"/>
      <c r="O286" s="42"/>
      <c r="P286" s="42"/>
      <c r="Q286" s="42"/>
      <c r="R286" s="42"/>
      <c r="S286" s="42"/>
      <c r="T286" s="78"/>
      <c r="AT286" s="24" t="s">
        <v>299</v>
      </c>
      <c r="AU286" s="24" t="s">
        <v>134</v>
      </c>
    </row>
    <row r="287" spans="2:65" s="1" customFormat="1" ht="22.5" customHeight="1">
      <c r="B287" s="41"/>
      <c r="C287" s="251" t="s">
        <v>417</v>
      </c>
      <c r="D287" s="251" t="s">
        <v>391</v>
      </c>
      <c r="E287" s="252" t="s">
        <v>8944</v>
      </c>
      <c r="F287" s="253" t="s">
        <v>8945</v>
      </c>
      <c r="G287" s="254" t="s">
        <v>489</v>
      </c>
      <c r="H287" s="255">
        <v>1</v>
      </c>
      <c r="I287" s="256"/>
      <c r="J287" s="257">
        <f>ROUND(I287*H287,2)</f>
        <v>0</v>
      </c>
      <c r="K287" s="253" t="s">
        <v>160</v>
      </c>
      <c r="L287" s="258"/>
      <c r="M287" s="259" t="s">
        <v>21</v>
      </c>
      <c r="N287" s="260" t="s">
        <v>42</v>
      </c>
      <c r="O287" s="42"/>
      <c r="P287" s="202">
        <f>O287*H287</f>
        <v>0</v>
      </c>
      <c r="Q287" s="202">
        <v>0</v>
      </c>
      <c r="R287" s="202">
        <f>Q287*H287</f>
        <v>0</v>
      </c>
      <c r="S287" s="202">
        <v>0</v>
      </c>
      <c r="T287" s="203">
        <f>S287*H287</f>
        <v>0</v>
      </c>
      <c r="AR287" s="24" t="s">
        <v>144</v>
      </c>
      <c r="AT287" s="24" t="s">
        <v>391</v>
      </c>
      <c r="AU287" s="24" t="s">
        <v>134</v>
      </c>
      <c r="AY287" s="24" t="s">
        <v>126</v>
      </c>
      <c r="BE287" s="204">
        <f>IF(N287="základní",J287,0)</f>
        <v>0</v>
      </c>
      <c r="BF287" s="204">
        <f>IF(N287="snížená",J287,0)</f>
        <v>0</v>
      </c>
      <c r="BG287" s="204">
        <f>IF(N287="zákl. přenesená",J287,0)</f>
        <v>0</v>
      </c>
      <c r="BH287" s="204">
        <f>IF(N287="sníž. přenesená",J287,0)</f>
        <v>0</v>
      </c>
      <c r="BI287" s="204">
        <f>IF(N287="nulová",J287,0)</f>
        <v>0</v>
      </c>
      <c r="BJ287" s="24" t="s">
        <v>134</v>
      </c>
      <c r="BK287" s="204">
        <f>ROUND(I287*H287,2)</f>
        <v>0</v>
      </c>
      <c r="BL287" s="24" t="s">
        <v>133</v>
      </c>
      <c r="BM287" s="24" t="s">
        <v>617</v>
      </c>
    </row>
    <row r="288" spans="2:65" s="1" customFormat="1" ht="27">
      <c r="B288" s="41"/>
      <c r="C288" s="63"/>
      <c r="D288" s="205" t="s">
        <v>135</v>
      </c>
      <c r="E288" s="63"/>
      <c r="F288" s="206" t="s">
        <v>8946</v>
      </c>
      <c r="G288" s="63"/>
      <c r="H288" s="63"/>
      <c r="I288" s="163"/>
      <c r="J288" s="63"/>
      <c r="K288" s="63"/>
      <c r="L288" s="61"/>
      <c r="M288" s="207"/>
      <c r="N288" s="42"/>
      <c r="O288" s="42"/>
      <c r="P288" s="42"/>
      <c r="Q288" s="42"/>
      <c r="R288" s="42"/>
      <c r="S288" s="42"/>
      <c r="T288" s="78"/>
      <c r="AT288" s="24" t="s">
        <v>135</v>
      </c>
      <c r="AU288" s="24" t="s">
        <v>134</v>
      </c>
    </row>
    <row r="289" spans="2:65" s="1" customFormat="1" ht="22.5" customHeight="1">
      <c r="B289" s="41"/>
      <c r="C289" s="193" t="s">
        <v>620</v>
      </c>
      <c r="D289" s="193" t="s">
        <v>129</v>
      </c>
      <c r="E289" s="194" t="s">
        <v>8947</v>
      </c>
      <c r="F289" s="195" t="s">
        <v>8948</v>
      </c>
      <c r="G289" s="196" t="s">
        <v>489</v>
      </c>
      <c r="H289" s="197">
        <v>1</v>
      </c>
      <c r="I289" s="198"/>
      <c r="J289" s="199">
        <f>ROUND(I289*H289,2)</f>
        <v>0</v>
      </c>
      <c r="K289" s="195" t="s">
        <v>160</v>
      </c>
      <c r="L289" s="61"/>
      <c r="M289" s="200" t="s">
        <v>21</v>
      </c>
      <c r="N289" s="201" t="s">
        <v>42</v>
      </c>
      <c r="O289" s="42"/>
      <c r="P289" s="202">
        <f>O289*H289</f>
        <v>0</v>
      </c>
      <c r="Q289" s="202">
        <v>0</v>
      </c>
      <c r="R289" s="202">
        <f>Q289*H289</f>
        <v>0</v>
      </c>
      <c r="S289" s="202">
        <v>0</v>
      </c>
      <c r="T289" s="203">
        <f>S289*H289</f>
        <v>0</v>
      </c>
      <c r="AR289" s="24" t="s">
        <v>133</v>
      </c>
      <c r="AT289" s="24" t="s">
        <v>129</v>
      </c>
      <c r="AU289" s="24" t="s">
        <v>134</v>
      </c>
      <c r="AY289" s="24" t="s">
        <v>126</v>
      </c>
      <c r="BE289" s="204">
        <f>IF(N289="základní",J289,0)</f>
        <v>0</v>
      </c>
      <c r="BF289" s="204">
        <f>IF(N289="snížená",J289,0)</f>
        <v>0</v>
      </c>
      <c r="BG289" s="204">
        <f>IF(N289="zákl. přenesená",J289,0)</f>
        <v>0</v>
      </c>
      <c r="BH289" s="204">
        <f>IF(N289="sníž. přenesená",J289,0)</f>
        <v>0</v>
      </c>
      <c r="BI289" s="204">
        <f>IF(N289="nulová",J289,0)</f>
        <v>0</v>
      </c>
      <c r="BJ289" s="24" t="s">
        <v>134</v>
      </c>
      <c r="BK289" s="204">
        <f>ROUND(I289*H289,2)</f>
        <v>0</v>
      </c>
      <c r="BL289" s="24" t="s">
        <v>133</v>
      </c>
      <c r="BM289" s="24" t="s">
        <v>623</v>
      </c>
    </row>
    <row r="290" spans="2:65" s="1" customFormat="1" ht="13.5">
      <c r="B290" s="41"/>
      <c r="C290" s="63"/>
      <c r="D290" s="208" t="s">
        <v>135</v>
      </c>
      <c r="E290" s="63"/>
      <c r="F290" s="209" t="s">
        <v>8948</v>
      </c>
      <c r="G290" s="63"/>
      <c r="H290" s="63"/>
      <c r="I290" s="163"/>
      <c r="J290" s="63"/>
      <c r="K290" s="63"/>
      <c r="L290" s="61"/>
      <c r="M290" s="207"/>
      <c r="N290" s="42"/>
      <c r="O290" s="42"/>
      <c r="P290" s="42"/>
      <c r="Q290" s="42"/>
      <c r="R290" s="42"/>
      <c r="S290" s="42"/>
      <c r="T290" s="78"/>
      <c r="AT290" s="24" t="s">
        <v>135</v>
      </c>
      <c r="AU290" s="24" t="s">
        <v>134</v>
      </c>
    </row>
    <row r="291" spans="2:65" s="1" customFormat="1" ht="54">
      <c r="B291" s="41"/>
      <c r="C291" s="63"/>
      <c r="D291" s="205" t="s">
        <v>299</v>
      </c>
      <c r="E291" s="63"/>
      <c r="F291" s="235" t="s">
        <v>8949</v>
      </c>
      <c r="G291" s="63"/>
      <c r="H291" s="63"/>
      <c r="I291" s="163"/>
      <c r="J291" s="63"/>
      <c r="K291" s="63"/>
      <c r="L291" s="61"/>
      <c r="M291" s="207"/>
      <c r="N291" s="42"/>
      <c r="O291" s="42"/>
      <c r="P291" s="42"/>
      <c r="Q291" s="42"/>
      <c r="R291" s="42"/>
      <c r="S291" s="42"/>
      <c r="T291" s="78"/>
      <c r="AT291" s="24" t="s">
        <v>299</v>
      </c>
      <c r="AU291" s="24" t="s">
        <v>134</v>
      </c>
    </row>
    <row r="292" spans="2:65" s="1" customFormat="1" ht="22.5" customHeight="1">
      <c r="B292" s="41"/>
      <c r="C292" s="251" t="s">
        <v>430</v>
      </c>
      <c r="D292" s="251" t="s">
        <v>391</v>
      </c>
      <c r="E292" s="252" t="s">
        <v>8950</v>
      </c>
      <c r="F292" s="253" t="s">
        <v>8951</v>
      </c>
      <c r="G292" s="254" t="s">
        <v>489</v>
      </c>
      <c r="H292" s="255">
        <v>1</v>
      </c>
      <c r="I292" s="256"/>
      <c r="J292" s="257">
        <f>ROUND(I292*H292,2)</f>
        <v>0</v>
      </c>
      <c r="K292" s="253" t="s">
        <v>160</v>
      </c>
      <c r="L292" s="258"/>
      <c r="M292" s="259" t="s">
        <v>21</v>
      </c>
      <c r="N292" s="260" t="s">
        <v>42</v>
      </c>
      <c r="O292" s="42"/>
      <c r="P292" s="202">
        <f>O292*H292</f>
        <v>0</v>
      </c>
      <c r="Q292" s="202">
        <v>0</v>
      </c>
      <c r="R292" s="202">
        <f>Q292*H292</f>
        <v>0</v>
      </c>
      <c r="S292" s="202">
        <v>0</v>
      </c>
      <c r="T292" s="203">
        <f>S292*H292</f>
        <v>0</v>
      </c>
      <c r="AR292" s="24" t="s">
        <v>144</v>
      </c>
      <c r="AT292" s="24" t="s">
        <v>391</v>
      </c>
      <c r="AU292" s="24" t="s">
        <v>134</v>
      </c>
      <c r="AY292" s="24" t="s">
        <v>126</v>
      </c>
      <c r="BE292" s="204">
        <f>IF(N292="základní",J292,0)</f>
        <v>0</v>
      </c>
      <c r="BF292" s="204">
        <f>IF(N292="snížená",J292,0)</f>
        <v>0</v>
      </c>
      <c r="BG292" s="204">
        <f>IF(N292="zákl. přenesená",J292,0)</f>
        <v>0</v>
      </c>
      <c r="BH292" s="204">
        <f>IF(N292="sníž. přenesená",J292,0)</f>
        <v>0</v>
      </c>
      <c r="BI292" s="204">
        <f>IF(N292="nulová",J292,0)</f>
        <v>0</v>
      </c>
      <c r="BJ292" s="24" t="s">
        <v>134</v>
      </c>
      <c r="BK292" s="204">
        <f>ROUND(I292*H292,2)</f>
        <v>0</v>
      </c>
      <c r="BL292" s="24" t="s">
        <v>133</v>
      </c>
      <c r="BM292" s="24" t="s">
        <v>628</v>
      </c>
    </row>
    <row r="293" spans="2:65" s="1" customFormat="1" ht="13.5">
      <c r="B293" s="41"/>
      <c r="C293" s="63"/>
      <c r="D293" s="208" t="s">
        <v>135</v>
      </c>
      <c r="E293" s="63"/>
      <c r="F293" s="209" t="s">
        <v>8952</v>
      </c>
      <c r="G293" s="63"/>
      <c r="H293" s="63"/>
      <c r="I293" s="163"/>
      <c r="J293" s="63"/>
      <c r="K293" s="63"/>
      <c r="L293" s="61"/>
      <c r="M293" s="207"/>
      <c r="N293" s="42"/>
      <c r="O293" s="42"/>
      <c r="P293" s="42"/>
      <c r="Q293" s="42"/>
      <c r="R293" s="42"/>
      <c r="S293" s="42"/>
      <c r="T293" s="78"/>
      <c r="AT293" s="24" t="s">
        <v>135</v>
      </c>
      <c r="AU293" s="24" t="s">
        <v>134</v>
      </c>
    </row>
    <row r="294" spans="2:65" s="10" customFormat="1" ht="29.85" customHeight="1">
      <c r="B294" s="176"/>
      <c r="C294" s="177"/>
      <c r="D294" s="190" t="s">
        <v>69</v>
      </c>
      <c r="E294" s="191" t="s">
        <v>807</v>
      </c>
      <c r="F294" s="191" t="s">
        <v>8953</v>
      </c>
      <c r="G294" s="177"/>
      <c r="H294" s="177"/>
      <c r="I294" s="180"/>
      <c r="J294" s="192">
        <f>BK294</f>
        <v>0</v>
      </c>
      <c r="K294" s="177"/>
      <c r="L294" s="182"/>
      <c r="M294" s="183"/>
      <c r="N294" s="184"/>
      <c r="O294" s="184"/>
      <c r="P294" s="185">
        <f>SUM(P295:P308)</f>
        <v>0</v>
      </c>
      <c r="Q294" s="184"/>
      <c r="R294" s="185">
        <f>SUM(R295:R308)</f>
        <v>0</v>
      </c>
      <c r="S294" s="184"/>
      <c r="T294" s="186">
        <f>SUM(T295:T308)</f>
        <v>0</v>
      </c>
      <c r="AR294" s="187" t="s">
        <v>78</v>
      </c>
      <c r="AT294" s="188" t="s">
        <v>69</v>
      </c>
      <c r="AU294" s="188" t="s">
        <v>78</v>
      </c>
      <c r="AY294" s="187" t="s">
        <v>126</v>
      </c>
      <c r="BK294" s="189">
        <f>SUM(BK295:BK308)</f>
        <v>0</v>
      </c>
    </row>
    <row r="295" spans="2:65" s="1" customFormat="1" ht="22.5" customHeight="1">
      <c r="B295" s="41"/>
      <c r="C295" s="193" t="s">
        <v>634</v>
      </c>
      <c r="D295" s="193" t="s">
        <v>129</v>
      </c>
      <c r="E295" s="194" t="s">
        <v>8954</v>
      </c>
      <c r="F295" s="195" t="s">
        <v>8955</v>
      </c>
      <c r="G295" s="196" t="s">
        <v>489</v>
      </c>
      <c r="H295" s="197">
        <v>50</v>
      </c>
      <c r="I295" s="198"/>
      <c r="J295" s="199">
        <f>ROUND(I295*H295,2)</f>
        <v>0</v>
      </c>
      <c r="K295" s="195" t="s">
        <v>21</v>
      </c>
      <c r="L295" s="61"/>
      <c r="M295" s="200" t="s">
        <v>21</v>
      </c>
      <c r="N295" s="201" t="s">
        <v>42</v>
      </c>
      <c r="O295" s="42"/>
      <c r="P295" s="202">
        <f>O295*H295</f>
        <v>0</v>
      </c>
      <c r="Q295" s="202">
        <v>0</v>
      </c>
      <c r="R295" s="202">
        <f>Q295*H295</f>
        <v>0</v>
      </c>
      <c r="S295" s="202">
        <v>0</v>
      </c>
      <c r="T295" s="203">
        <f>S295*H295</f>
        <v>0</v>
      </c>
      <c r="AR295" s="24" t="s">
        <v>133</v>
      </c>
      <c r="AT295" s="24" t="s">
        <v>129</v>
      </c>
      <c r="AU295" s="24" t="s">
        <v>134</v>
      </c>
      <c r="AY295" s="24" t="s">
        <v>126</v>
      </c>
      <c r="BE295" s="204">
        <f>IF(N295="základní",J295,0)</f>
        <v>0</v>
      </c>
      <c r="BF295" s="204">
        <f>IF(N295="snížená",J295,0)</f>
        <v>0</v>
      </c>
      <c r="BG295" s="204">
        <f>IF(N295="zákl. přenesená",J295,0)</f>
        <v>0</v>
      </c>
      <c r="BH295" s="204">
        <f>IF(N295="sníž. přenesená",J295,0)</f>
        <v>0</v>
      </c>
      <c r="BI295" s="204">
        <f>IF(N295="nulová",J295,0)</f>
        <v>0</v>
      </c>
      <c r="BJ295" s="24" t="s">
        <v>134</v>
      </c>
      <c r="BK295" s="204">
        <f>ROUND(I295*H295,2)</f>
        <v>0</v>
      </c>
      <c r="BL295" s="24" t="s">
        <v>133</v>
      </c>
      <c r="BM295" s="24" t="s">
        <v>637</v>
      </c>
    </row>
    <row r="296" spans="2:65" s="1" customFormat="1" ht="13.5">
      <c r="B296" s="41"/>
      <c r="C296" s="63"/>
      <c r="D296" s="205" t="s">
        <v>135</v>
      </c>
      <c r="E296" s="63"/>
      <c r="F296" s="206" t="s">
        <v>8955</v>
      </c>
      <c r="G296" s="63"/>
      <c r="H296" s="63"/>
      <c r="I296" s="163"/>
      <c r="J296" s="63"/>
      <c r="K296" s="63"/>
      <c r="L296" s="61"/>
      <c r="M296" s="207"/>
      <c r="N296" s="42"/>
      <c r="O296" s="42"/>
      <c r="P296" s="42"/>
      <c r="Q296" s="42"/>
      <c r="R296" s="42"/>
      <c r="S296" s="42"/>
      <c r="T296" s="78"/>
      <c r="AT296" s="24" t="s">
        <v>135</v>
      </c>
      <c r="AU296" s="24" t="s">
        <v>134</v>
      </c>
    </row>
    <row r="297" spans="2:65" s="1" customFormat="1" ht="22.5" customHeight="1">
      <c r="B297" s="41"/>
      <c r="C297" s="193" t="s">
        <v>467</v>
      </c>
      <c r="D297" s="193" t="s">
        <v>129</v>
      </c>
      <c r="E297" s="194" t="s">
        <v>8956</v>
      </c>
      <c r="F297" s="195" t="s">
        <v>8957</v>
      </c>
      <c r="G297" s="196" t="s">
        <v>489</v>
      </c>
      <c r="H297" s="197">
        <v>1</v>
      </c>
      <c r="I297" s="198"/>
      <c r="J297" s="199">
        <f>ROUND(I297*H297,2)</f>
        <v>0</v>
      </c>
      <c r="K297" s="195" t="s">
        <v>21</v>
      </c>
      <c r="L297" s="61"/>
      <c r="M297" s="200" t="s">
        <v>21</v>
      </c>
      <c r="N297" s="201" t="s">
        <v>42</v>
      </c>
      <c r="O297" s="42"/>
      <c r="P297" s="202">
        <f>O297*H297</f>
        <v>0</v>
      </c>
      <c r="Q297" s="202">
        <v>0</v>
      </c>
      <c r="R297" s="202">
        <f>Q297*H297</f>
        <v>0</v>
      </c>
      <c r="S297" s="202">
        <v>0</v>
      </c>
      <c r="T297" s="203">
        <f>S297*H297</f>
        <v>0</v>
      </c>
      <c r="AR297" s="24" t="s">
        <v>133</v>
      </c>
      <c r="AT297" s="24" t="s">
        <v>129</v>
      </c>
      <c r="AU297" s="24" t="s">
        <v>134</v>
      </c>
      <c r="AY297" s="24" t="s">
        <v>126</v>
      </c>
      <c r="BE297" s="204">
        <f>IF(N297="základní",J297,0)</f>
        <v>0</v>
      </c>
      <c r="BF297" s="204">
        <f>IF(N297="snížená",J297,0)</f>
        <v>0</v>
      </c>
      <c r="BG297" s="204">
        <f>IF(N297="zákl. přenesená",J297,0)</f>
        <v>0</v>
      </c>
      <c r="BH297" s="204">
        <f>IF(N297="sníž. přenesená",J297,0)</f>
        <v>0</v>
      </c>
      <c r="BI297" s="204">
        <f>IF(N297="nulová",J297,0)</f>
        <v>0</v>
      </c>
      <c r="BJ297" s="24" t="s">
        <v>134</v>
      </c>
      <c r="BK297" s="204">
        <f>ROUND(I297*H297,2)</f>
        <v>0</v>
      </c>
      <c r="BL297" s="24" t="s">
        <v>133</v>
      </c>
      <c r="BM297" s="24" t="s">
        <v>642</v>
      </c>
    </row>
    <row r="298" spans="2:65" s="1" customFormat="1" ht="13.5">
      <c r="B298" s="41"/>
      <c r="C298" s="63"/>
      <c r="D298" s="205" t="s">
        <v>135</v>
      </c>
      <c r="E298" s="63"/>
      <c r="F298" s="206" t="s">
        <v>8957</v>
      </c>
      <c r="G298" s="63"/>
      <c r="H298" s="63"/>
      <c r="I298" s="163"/>
      <c r="J298" s="63"/>
      <c r="K298" s="63"/>
      <c r="L298" s="61"/>
      <c r="M298" s="207"/>
      <c r="N298" s="42"/>
      <c r="O298" s="42"/>
      <c r="P298" s="42"/>
      <c r="Q298" s="42"/>
      <c r="R298" s="42"/>
      <c r="S298" s="42"/>
      <c r="T298" s="78"/>
      <c r="AT298" s="24" t="s">
        <v>135</v>
      </c>
      <c r="AU298" s="24" t="s">
        <v>134</v>
      </c>
    </row>
    <row r="299" spans="2:65" s="1" customFormat="1" ht="31.5" customHeight="1">
      <c r="B299" s="41"/>
      <c r="C299" s="193" t="s">
        <v>650</v>
      </c>
      <c r="D299" s="193" t="s">
        <v>129</v>
      </c>
      <c r="E299" s="194" t="s">
        <v>8958</v>
      </c>
      <c r="F299" s="195" t="s">
        <v>8959</v>
      </c>
      <c r="G299" s="196" t="s">
        <v>132</v>
      </c>
      <c r="H299" s="197">
        <v>1</v>
      </c>
      <c r="I299" s="198"/>
      <c r="J299" s="199">
        <f>ROUND(I299*H299,2)</f>
        <v>0</v>
      </c>
      <c r="K299" s="195" t="s">
        <v>21</v>
      </c>
      <c r="L299" s="61"/>
      <c r="M299" s="200" t="s">
        <v>21</v>
      </c>
      <c r="N299" s="201" t="s">
        <v>42</v>
      </c>
      <c r="O299" s="42"/>
      <c r="P299" s="202">
        <f>O299*H299</f>
        <v>0</v>
      </c>
      <c r="Q299" s="202">
        <v>0</v>
      </c>
      <c r="R299" s="202">
        <f>Q299*H299</f>
        <v>0</v>
      </c>
      <c r="S299" s="202">
        <v>0</v>
      </c>
      <c r="T299" s="203">
        <f>S299*H299</f>
        <v>0</v>
      </c>
      <c r="AR299" s="24" t="s">
        <v>133</v>
      </c>
      <c r="AT299" s="24" t="s">
        <v>129</v>
      </c>
      <c r="AU299" s="24" t="s">
        <v>134</v>
      </c>
      <c r="AY299" s="24" t="s">
        <v>126</v>
      </c>
      <c r="BE299" s="204">
        <f>IF(N299="základní",J299,0)</f>
        <v>0</v>
      </c>
      <c r="BF299" s="204">
        <f>IF(N299="snížená",J299,0)</f>
        <v>0</v>
      </c>
      <c r="BG299" s="204">
        <f>IF(N299="zákl. přenesená",J299,0)</f>
        <v>0</v>
      </c>
      <c r="BH299" s="204">
        <f>IF(N299="sníž. přenesená",J299,0)</f>
        <v>0</v>
      </c>
      <c r="BI299" s="204">
        <f>IF(N299="nulová",J299,0)</f>
        <v>0</v>
      </c>
      <c r="BJ299" s="24" t="s">
        <v>134</v>
      </c>
      <c r="BK299" s="204">
        <f>ROUND(I299*H299,2)</f>
        <v>0</v>
      </c>
      <c r="BL299" s="24" t="s">
        <v>133</v>
      </c>
      <c r="BM299" s="24" t="s">
        <v>653</v>
      </c>
    </row>
    <row r="300" spans="2:65" s="1" customFormat="1" ht="27">
      <c r="B300" s="41"/>
      <c r="C300" s="63"/>
      <c r="D300" s="205" t="s">
        <v>135</v>
      </c>
      <c r="E300" s="63"/>
      <c r="F300" s="206" t="s">
        <v>8959</v>
      </c>
      <c r="G300" s="63"/>
      <c r="H300" s="63"/>
      <c r="I300" s="163"/>
      <c r="J300" s="63"/>
      <c r="K300" s="63"/>
      <c r="L300" s="61"/>
      <c r="M300" s="207"/>
      <c r="N300" s="42"/>
      <c r="O300" s="42"/>
      <c r="P300" s="42"/>
      <c r="Q300" s="42"/>
      <c r="R300" s="42"/>
      <c r="S300" s="42"/>
      <c r="T300" s="78"/>
      <c r="AT300" s="24" t="s">
        <v>135</v>
      </c>
      <c r="AU300" s="24" t="s">
        <v>134</v>
      </c>
    </row>
    <row r="301" spans="2:65" s="1" customFormat="1" ht="22.5" customHeight="1">
      <c r="B301" s="41"/>
      <c r="C301" s="193" t="s">
        <v>471</v>
      </c>
      <c r="D301" s="193" t="s">
        <v>129</v>
      </c>
      <c r="E301" s="194" t="s">
        <v>8960</v>
      </c>
      <c r="F301" s="195" t="s">
        <v>8961</v>
      </c>
      <c r="G301" s="196" t="s">
        <v>489</v>
      </c>
      <c r="H301" s="197">
        <v>2</v>
      </c>
      <c r="I301" s="198"/>
      <c r="J301" s="199">
        <f>ROUND(I301*H301,2)</f>
        <v>0</v>
      </c>
      <c r="K301" s="195" t="s">
        <v>21</v>
      </c>
      <c r="L301" s="61"/>
      <c r="M301" s="200" t="s">
        <v>21</v>
      </c>
      <c r="N301" s="201" t="s">
        <v>42</v>
      </c>
      <c r="O301" s="42"/>
      <c r="P301" s="202">
        <f>O301*H301</f>
        <v>0</v>
      </c>
      <c r="Q301" s="202">
        <v>0</v>
      </c>
      <c r="R301" s="202">
        <f>Q301*H301</f>
        <v>0</v>
      </c>
      <c r="S301" s="202">
        <v>0</v>
      </c>
      <c r="T301" s="203">
        <f>S301*H301</f>
        <v>0</v>
      </c>
      <c r="AR301" s="24" t="s">
        <v>133</v>
      </c>
      <c r="AT301" s="24" t="s">
        <v>129</v>
      </c>
      <c r="AU301" s="24" t="s">
        <v>134</v>
      </c>
      <c r="AY301" s="24" t="s">
        <v>126</v>
      </c>
      <c r="BE301" s="204">
        <f>IF(N301="základní",J301,0)</f>
        <v>0</v>
      </c>
      <c r="BF301" s="204">
        <f>IF(N301="snížená",J301,0)</f>
        <v>0</v>
      </c>
      <c r="BG301" s="204">
        <f>IF(N301="zákl. přenesená",J301,0)</f>
        <v>0</v>
      </c>
      <c r="BH301" s="204">
        <f>IF(N301="sníž. přenesená",J301,0)</f>
        <v>0</v>
      </c>
      <c r="BI301" s="204">
        <f>IF(N301="nulová",J301,0)</f>
        <v>0</v>
      </c>
      <c r="BJ301" s="24" t="s">
        <v>134</v>
      </c>
      <c r="BK301" s="204">
        <f>ROUND(I301*H301,2)</f>
        <v>0</v>
      </c>
      <c r="BL301" s="24" t="s">
        <v>133</v>
      </c>
      <c r="BM301" s="24" t="s">
        <v>658</v>
      </c>
    </row>
    <row r="302" spans="2:65" s="1" customFormat="1" ht="13.5">
      <c r="B302" s="41"/>
      <c r="C302" s="63"/>
      <c r="D302" s="205" t="s">
        <v>135</v>
      </c>
      <c r="E302" s="63"/>
      <c r="F302" s="206" t="s">
        <v>8961</v>
      </c>
      <c r="G302" s="63"/>
      <c r="H302" s="63"/>
      <c r="I302" s="163"/>
      <c r="J302" s="63"/>
      <c r="K302" s="63"/>
      <c r="L302" s="61"/>
      <c r="M302" s="207"/>
      <c r="N302" s="42"/>
      <c r="O302" s="42"/>
      <c r="P302" s="42"/>
      <c r="Q302" s="42"/>
      <c r="R302" s="42"/>
      <c r="S302" s="42"/>
      <c r="T302" s="78"/>
      <c r="AT302" s="24" t="s">
        <v>135</v>
      </c>
      <c r="AU302" s="24" t="s">
        <v>134</v>
      </c>
    </row>
    <row r="303" spans="2:65" s="1" customFormat="1" ht="22.5" customHeight="1">
      <c r="B303" s="41"/>
      <c r="C303" s="193" t="s">
        <v>664</v>
      </c>
      <c r="D303" s="193" t="s">
        <v>129</v>
      </c>
      <c r="E303" s="194" t="s">
        <v>8962</v>
      </c>
      <c r="F303" s="195" t="s">
        <v>8963</v>
      </c>
      <c r="G303" s="196" t="s">
        <v>489</v>
      </c>
      <c r="H303" s="197">
        <v>3</v>
      </c>
      <c r="I303" s="198"/>
      <c r="J303" s="199">
        <f>ROUND(I303*H303,2)</f>
        <v>0</v>
      </c>
      <c r="K303" s="195" t="s">
        <v>21</v>
      </c>
      <c r="L303" s="61"/>
      <c r="M303" s="200" t="s">
        <v>21</v>
      </c>
      <c r="N303" s="201" t="s">
        <v>42</v>
      </c>
      <c r="O303" s="42"/>
      <c r="P303" s="202">
        <f>O303*H303</f>
        <v>0</v>
      </c>
      <c r="Q303" s="202">
        <v>0</v>
      </c>
      <c r="R303" s="202">
        <f>Q303*H303</f>
        <v>0</v>
      </c>
      <c r="S303" s="202">
        <v>0</v>
      </c>
      <c r="T303" s="203">
        <f>S303*H303</f>
        <v>0</v>
      </c>
      <c r="AR303" s="24" t="s">
        <v>133</v>
      </c>
      <c r="AT303" s="24" t="s">
        <v>129</v>
      </c>
      <c r="AU303" s="24" t="s">
        <v>134</v>
      </c>
      <c r="AY303" s="24" t="s">
        <v>126</v>
      </c>
      <c r="BE303" s="204">
        <f>IF(N303="základní",J303,0)</f>
        <v>0</v>
      </c>
      <c r="BF303" s="204">
        <f>IF(N303="snížená",J303,0)</f>
        <v>0</v>
      </c>
      <c r="BG303" s="204">
        <f>IF(N303="zákl. přenesená",J303,0)</f>
        <v>0</v>
      </c>
      <c r="BH303" s="204">
        <f>IF(N303="sníž. přenesená",J303,0)</f>
        <v>0</v>
      </c>
      <c r="BI303" s="204">
        <f>IF(N303="nulová",J303,0)</f>
        <v>0</v>
      </c>
      <c r="BJ303" s="24" t="s">
        <v>134</v>
      </c>
      <c r="BK303" s="204">
        <f>ROUND(I303*H303,2)</f>
        <v>0</v>
      </c>
      <c r="BL303" s="24" t="s">
        <v>133</v>
      </c>
      <c r="BM303" s="24" t="s">
        <v>667</v>
      </c>
    </row>
    <row r="304" spans="2:65" s="1" customFormat="1" ht="13.5">
      <c r="B304" s="41"/>
      <c r="C304" s="63"/>
      <c r="D304" s="205" t="s">
        <v>135</v>
      </c>
      <c r="E304" s="63"/>
      <c r="F304" s="206" t="s">
        <v>8963</v>
      </c>
      <c r="G304" s="63"/>
      <c r="H304" s="63"/>
      <c r="I304" s="163"/>
      <c r="J304" s="63"/>
      <c r="K304" s="63"/>
      <c r="L304" s="61"/>
      <c r="M304" s="207"/>
      <c r="N304" s="42"/>
      <c r="O304" s="42"/>
      <c r="P304" s="42"/>
      <c r="Q304" s="42"/>
      <c r="R304" s="42"/>
      <c r="S304" s="42"/>
      <c r="T304" s="78"/>
      <c r="AT304" s="24" t="s">
        <v>135</v>
      </c>
      <c r="AU304" s="24" t="s">
        <v>134</v>
      </c>
    </row>
    <row r="305" spans="2:65" s="1" customFormat="1" ht="22.5" customHeight="1">
      <c r="B305" s="41"/>
      <c r="C305" s="193" t="s">
        <v>476</v>
      </c>
      <c r="D305" s="193" t="s">
        <v>129</v>
      </c>
      <c r="E305" s="194" t="s">
        <v>8964</v>
      </c>
      <c r="F305" s="195" t="s">
        <v>8965</v>
      </c>
      <c r="G305" s="196" t="s">
        <v>489</v>
      </c>
      <c r="H305" s="197">
        <v>10</v>
      </c>
      <c r="I305" s="198"/>
      <c r="J305" s="199">
        <f>ROUND(I305*H305,2)</f>
        <v>0</v>
      </c>
      <c r="K305" s="195" t="s">
        <v>21</v>
      </c>
      <c r="L305" s="61"/>
      <c r="M305" s="200" t="s">
        <v>21</v>
      </c>
      <c r="N305" s="201" t="s">
        <v>42</v>
      </c>
      <c r="O305" s="42"/>
      <c r="P305" s="202">
        <f>O305*H305</f>
        <v>0</v>
      </c>
      <c r="Q305" s="202">
        <v>0</v>
      </c>
      <c r="R305" s="202">
        <f>Q305*H305</f>
        <v>0</v>
      </c>
      <c r="S305" s="202">
        <v>0</v>
      </c>
      <c r="T305" s="203">
        <f>S305*H305</f>
        <v>0</v>
      </c>
      <c r="AR305" s="24" t="s">
        <v>133</v>
      </c>
      <c r="AT305" s="24" t="s">
        <v>129</v>
      </c>
      <c r="AU305" s="24" t="s">
        <v>134</v>
      </c>
      <c r="AY305" s="24" t="s">
        <v>126</v>
      </c>
      <c r="BE305" s="204">
        <f>IF(N305="základní",J305,0)</f>
        <v>0</v>
      </c>
      <c r="BF305" s="204">
        <f>IF(N305="snížená",J305,0)</f>
        <v>0</v>
      </c>
      <c r="BG305" s="204">
        <f>IF(N305="zákl. přenesená",J305,0)</f>
        <v>0</v>
      </c>
      <c r="BH305" s="204">
        <f>IF(N305="sníž. přenesená",J305,0)</f>
        <v>0</v>
      </c>
      <c r="BI305" s="204">
        <f>IF(N305="nulová",J305,0)</f>
        <v>0</v>
      </c>
      <c r="BJ305" s="24" t="s">
        <v>134</v>
      </c>
      <c r="BK305" s="204">
        <f>ROUND(I305*H305,2)</f>
        <v>0</v>
      </c>
      <c r="BL305" s="24" t="s">
        <v>133</v>
      </c>
      <c r="BM305" s="24" t="s">
        <v>671</v>
      </c>
    </row>
    <row r="306" spans="2:65" s="1" customFormat="1" ht="13.5">
      <c r="B306" s="41"/>
      <c r="C306" s="63"/>
      <c r="D306" s="205" t="s">
        <v>135</v>
      </c>
      <c r="E306" s="63"/>
      <c r="F306" s="206" t="s">
        <v>8965</v>
      </c>
      <c r="G306" s="63"/>
      <c r="H306" s="63"/>
      <c r="I306" s="163"/>
      <c r="J306" s="63"/>
      <c r="K306" s="63"/>
      <c r="L306" s="61"/>
      <c r="M306" s="207"/>
      <c r="N306" s="42"/>
      <c r="O306" s="42"/>
      <c r="P306" s="42"/>
      <c r="Q306" s="42"/>
      <c r="R306" s="42"/>
      <c r="S306" s="42"/>
      <c r="T306" s="78"/>
      <c r="AT306" s="24" t="s">
        <v>135</v>
      </c>
      <c r="AU306" s="24" t="s">
        <v>134</v>
      </c>
    </row>
    <row r="307" spans="2:65" s="1" customFormat="1" ht="22.5" customHeight="1">
      <c r="B307" s="41"/>
      <c r="C307" s="193" t="s">
        <v>674</v>
      </c>
      <c r="D307" s="193" t="s">
        <v>129</v>
      </c>
      <c r="E307" s="194" t="s">
        <v>8966</v>
      </c>
      <c r="F307" s="195" t="s">
        <v>8967</v>
      </c>
      <c r="G307" s="196" t="s">
        <v>132</v>
      </c>
      <c r="H307" s="197">
        <v>1</v>
      </c>
      <c r="I307" s="198"/>
      <c r="J307" s="199">
        <f>ROUND(I307*H307,2)</f>
        <v>0</v>
      </c>
      <c r="K307" s="195" t="s">
        <v>21</v>
      </c>
      <c r="L307" s="61"/>
      <c r="M307" s="200" t="s">
        <v>21</v>
      </c>
      <c r="N307" s="201" t="s">
        <v>42</v>
      </c>
      <c r="O307" s="42"/>
      <c r="P307" s="202">
        <f>O307*H307</f>
        <v>0</v>
      </c>
      <c r="Q307" s="202">
        <v>0</v>
      </c>
      <c r="R307" s="202">
        <f>Q307*H307</f>
        <v>0</v>
      </c>
      <c r="S307" s="202">
        <v>0</v>
      </c>
      <c r="T307" s="203">
        <f>S307*H307</f>
        <v>0</v>
      </c>
      <c r="AR307" s="24" t="s">
        <v>133</v>
      </c>
      <c r="AT307" s="24" t="s">
        <v>129</v>
      </c>
      <c r="AU307" s="24" t="s">
        <v>134</v>
      </c>
      <c r="AY307" s="24" t="s">
        <v>126</v>
      </c>
      <c r="BE307" s="204">
        <f>IF(N307="základní",J307,0)</f>
        <v>0</v>
      </c>
      <c r="BF307" s="204">
        <f>IF(N307="snížená",J307,0)</f>
        <v>0</v>
      </c>
      <c r="BG307" s="204">
        <f>IF(N307="zákl. přenesená",J307,0)</f>
        <v>0</v>
      </c>
      <c r="BH307" s="204">
        <f>IF(N307="sníž. přenesená",J307,0)</f>
        <v>0</v>
      </c>
      <c r="BI307" s="204">
        <f>IF(N307="nulová",J307,0)</f>
        <v>0</v>
      </c>
      <c r="BJ307" s="24" t="s">
        <v>134</v>
      </c>
      <c r="BK307" s="204">
        <f>ROUND(I307*H307,2)</f>
        <v>0</v>
      </c>
      <c r="BL307" s="24" t="s">
        <v>133</v>
      </c>
      <c r="BM307" s="24" t="s">
        <v>677</v>
      </c>
    </row>
    <row r="308" spans="2:65" s="1" customFormat="1" ht="13.5">
      <c r="B308" s="41"/>
      <c r="C308" s="63"/>
      <c r="D308" s="208" t="s">
        <v>135</v>
      </c>
      <c r="E308" s="63"/>
      <c r="F308" s="209" t="s">
        <v>8967</v>
      </c>
      <c r="G308" s="63"/>
      <c r="H308" s="63"/>
      <c r="I308" s="163"/>
      <c r="J308" s="63"/>
      <c r="K308" s="63"/>
      <c r="L308" s="61"/>
      <c r="M308" s="207"/>
      <c r="N308" s="42"/>
      <c r="O308" s="42"/>
      <c r="P308" s="42"/>
      <c r="Q308" s="42"/>
      <c r="R308" s="42"/>
      <c r="S308" s="42"/>
      <c r="T308" s="78"/>
      <c r="AT308" s="24" t="s">
        <v>135</v>
      </c>
      <c r="AU308" s="24" t="s">
        <v>134</v>
      </c>
    </row>
    <row r="309" spans="2:65" s="10" customFormat="1" ht="29.85" customHeight="1">
      <c r="B309" s="176"/>
      <c r="C309" s="177"/>
      <c r="D309" s="178" t="s">
        <v>69</v>
      </c>
      <c r="E309" s="262" t="s">
        <v>163</v>
      </c>
      <c r="F309" s="262" t="s">
        <v>1580</v>
      </c>
      <c r="G309" s="177"/>
      <c r="H309" s="177"/>
      <c r="I309" s="180"/>
      <c r="J309" s="263">
        <f>BK309</f>
        <v>0</v>
      </c>
      <c r="K309" s="177"/>
      <c r="L309" s="182"/>
      <c r="M309" s="183"/>
      <c r="N309" s="184"/>
      <c r="O309" s="184"/>
      <c r="P309" s="185">
        <v>0</v>
      </c>
      <c r="Q309" s="184"/>
      <c r="R309" s="185">
        <v>0</v>
      </c>
      <c r="S309" s="184"/>
      <c r="T309" s="186">
        <v>0</v>
      </c>
      <c r="AR309" s="187" t="s">
        <v>78</v>
      </c>
      <c r="AT309" s="188" t="s">
        <v>69</v>
      </c>
      <c r="AU309" s="188" t="s">
        <v>78</v>
      </c>
      <c r="AY309" s="187" t="s">
        <v>126</v>
      </c>
      <c r="BK309" s="189">
        <v>0</v>
      </c>
    </row>
    <row r="310" spans="2:65" s="10" customFormat="1" ht="19.899999999999999" customHeight="1">
      <c r="B310" s="176"/>
      <c r="C310" s="177"/>
      <c r="D310" s="190" t="s">
        <v>69</v>
      </c>
      <c r="E310" s="191" t="s">
        <v>949</v>
      </c>
      <c r="F310" s="191" t="s">
        <v>1757</v>
      </c>
      <c r="G310" s="177"/>
      <c r="H310" s="177"/>
      <c r="I310" s="180"/>
      <c r="J310" s="192">
        <f>BK310</f>
        <v>0</v>
      </c>
      <c r="K310" s="177"/>
      <c r="L310" s="182"/>
      <c r="M310" s="183"/>
      <c r="N310" s="184"/>
      <c r="O310" s="184"/>
      <c r="P310" s="185">
        <f>SUM(P311:P312)</f>
        <v>0</v>
      </c>
      <c r="Q310" s="184"/>
      <c r="R310" s="185">
        <f>SUM(R311:R312)</f>
        <v>0</v>
      </c>
      <c r="S310" s="184"/>
      <c r="T310" s="186">
        <f>SUM(T311:T312)</f>
        <v>0</v>
      </c>
      <c r="AR310" s="187" t="s">
        <v>78</v>
      </c>
      <c r="AT310" s="188" t="s">
        <v>69</v>
      </c>
      <c r="AU310" s="188" t="s">
        <v>78</v>
      </c>
      <c r="AY310" s="187" t="s">
        <v>126</v>
      </c>
      <c r="BK310" s="189">
        <f>SUM(BK311:BK312)</f>
        <v>0</v>
      </c>
    </row>
    <row r="311" spans="2:65" s="1" customFormat="1" ht="22.5" customHeight="1">
      <c r="B311" s="41"/>
      <c r="C311" s="193" t="s">
        <v>481</v>
      </c>
      <c r="D311" s="193" t="s">
        <v>129</v>
      </c>
      <c r="E311" s="194" t="s">
        <v>8968</v>
      </c>
      <c r="F311" s="195" t="s">
        <v>8969</v>
      </c>
      <c r="G311" s="196" t="s">
        <v>380</v>
      </c>
      <c r="H311" s="197">
        <v>179.17500000000001</v>
      </c>
      <c r="I311" s="198"/>
      <c r="J311" s="199">
        <f>ROUND(I311*H311,2)</f>
        <v>0</v>
      </c>
      <c r="K311" s="195" t="s">
        <v>160</v>
      </c>
      <c r="L311" s="61"/>
      <c r="M311" s="200" t="s">
        <v>21</v>
      </c>
      <c r="N311" s="201" t="s">
        <v>42</v>
      </c>
      <c r="O311" s="42"/>
      <c r="P311" s="202">
        <f>O311*H311</f>
        <v>0</v>
      </c>
      <c r="Q311" s="202">
        <v>0</v>
      </c>
      <c r="R311" s="202">
        <f>Q311*H311</f>
        <v>0</v>
      </c>
      <c r="S311" s="202">
        <v>0</v>
      </c>
      <c r="T311" s="203">
        <f>S311*H311</f>
        <v>0</v>
      </c>
      <c r="AR311" s="24" t="s">
        <v>133</v>
      </c>
      <c r="AT311" s="24" t="s">
        <v>129</v>
      </c>
      <c r="AU311" s="24" t="s">
        <v>134</v>
      </c>
      <c r="AY311" s="24" t="s">
        <v>126</v>
      </c>
      <c r="BE311" s="204">
        <f>IF(N311="základní",J311,0)</f>
        <v>0</v>
      </c>
      <c r="BF311" s="204">
        <f>IF(N311="snížená",J311,0)</f>
        <v>0</v>
      </c>
      <c r="BG311" s="204">
        <f>IF(N311="zákl. přenesená",J311,0)</f>
        <v>0</v>
      </c>
      <c r="BH311" s="204">
        <f>IF(N311="sníž. přenesená",J311,0)</f>
        <v>0</v>
      </c>
      <c r="BI311" s="204">
        <f>IF(N311="nulová",J311,0)</f>
        <v>0</v>
      </c>
      <c r="BJ311" s="24" t="s">
        <v>134</v>
      </c>
      <c r="BK311" s="204">
        <f>ROUND(I311*H311,2)</f>
        <v>0</v>
      </c>
      <c r="BL311" s="24" t="s">
        <v>133</v>
      </c>
      <c r="BM311" s="24" t="s">
        <v>681</v>
      </c>
    </row>
    <row r="312" spans="2:65" s="1" customFormat="1" ht="27">
      <c r="B312" s="41"/>
      <c r="C312" s="63"/>
      <c r="D312" s="208" t="s">
        <v>135</v>
      </c>
      <c r="E312" s="63"/>
      <c r="F312" s="209" t="s">
        <v>8970</v>
      </c>
      <c r="G312" s="63"/>
      <c r="H312" s="63"/>
      <c r="I312" s="163"/>
      <c r="J312" s="63"/>
      <c r="K312" s="63"/>
      <c r="L312" s="61"/>
      <c r="M312" s="207"/>
      <c r="N312" s="42"/>
      <c r="O312" s="42"/>
      <c r="P312" s="42"/>
      <c r="Q312" s="42"/>
      <c r="R312" s="42"/>
      <c r="S312" s="42"/>
      <c r="T312" s="78"/>
      <c r="AT312" s="24" t="s">
        <v>135</v>
      </c>
      <c r="AU312" s="24" t="s">
        <v>134</v>
      </c>
    </row>
    <row r="313" spans="2:65" s="10" customFormat="1" ht="37.35" customHeight="1">
      <c r="B313" s="176"/>
      <c r="C313" s="177"/>
      <c r="D313" s="178" t="s">
        <v>69</v>
      </c>
      <c r="E313" s="179" t="s">
        <v>1764</v>
      </c>
      <c r="F313" s="179" t="s">
        <v>1765</v>
      </c>
      <c r="G313" s="177"/>
      <c r="H313" s="177"/>
      <c r="I313" s="180"/>
      <c r="J313" s="181">
        <f>BK313</f>
        <v>0</v>
      </c>
      <c r="K313" s="177"/>
      <c r="L313" s="182"/>
      <c r="M313" s="183"/>
      <c r="N313" s="184"/>
      <c r="O313" s="184"/>
      <c r="P313" s="185">
        <f>P314+P324+P339</f>
        <v>0</v>
      </c>
      <c r="Q313" s="184"/>
      <c r="R313" s="185">
        <f>R314+R324+R339</f>
        <v>0</v>
      </c>
      <c r="S313" s="184"/>
      <c r="T313" s="186">
        <f>T314+T324+T339</f>
        <v>0</v>
      </c>
      <c r="AR313" s="187" t="s">
        <v>134</v>
      </c>
      <c r="AT313" s="188" t="s">
        <v>69</v>
      </c>
      <c r="AU313" s="188" t="s">
        <v>70</v>
      </c>
      <c r="AY313" s="187" t="s">
        <v>126</v>
      </c>
      <c r="BK313" s="189">
        <f>BK314+BK324+BK339</f>
        <v>0</v>
      </c>
    </row>
    <row r="314" spans="2:65" s="10" customFormat="1" ht="19.899999999999999" customHeight="1">
      <c r="B314" s="176"/>
      <c r="C314" s="177"/>
      <c r="D314" s="190" t="s">
        <v>69</v>
      </c>
      <c r="E314" s="191" t="s">
        <v>2329</v>
      </c>
      <c r="F314" s="191" t="s">
        <v>8804</v>
      </c>
      <c r="G314" s="177"/>
      <c r="H314" s="177"/>
      <c r="I314" s="180"/>
      <c r="J314" s="192">
        <f>BK314</f>
        <v>0</v>
      </c>
      <c r="K314" s="177"/>
      <c r="L314" s="182"/>
      <c r="M314" s="183"/>
      <c r="N314" s="184"/>
      <c r="O314" s="184"/>
      <c r="P314" s="185">
        <f>SUM(P315:P323)</f>
        <v>0</v>
      </c>
      <c r="Q314" s="184"/>
      <c r="R314" s="185">
        <f>SUM(R315:R323)</f>
        <v>0</v>
      </c>
      <c r="S314" s="184"/>
      <c r="T314" s="186">
        <f>SUM(T315:T323)</f>
        <v>0</v>
      </c>
      <c r="AR314" s="187" t="s">
        <v>134</v>
      </c>
      <c r="AT314" s="188" t="s">
        <v>69</v>
      </c>
      <c r="AU314" s="188" t="s">
        <v>78</v>
      </c>
      <c r="AY314" s="187" t="s">
        <v>126</v>
      </c>
      <c r="BK314" s="189">
        <f>SUM(BK315:BK323)</f>
        <v>0</v>
      </c>
    </row>
    <row r="315" spans="2:65" s="1" customFormat="1" ht="22.5" customHeight="1">
      <c r="B315" s="41"/>
      <c r="C315" s="193" t="s">
        <v>690</v>
      </c>
      <c r="D315" s="193" t="s">
        <v>129</v>
      </c>
      <c r="E315" s="194" t="s">
        <v>8805</v>
      </c>
      <c r="F315" s="195" t="s">
        <v>8971</v>
      </c>
      <c r="G315" s="196" t="s">
        <v>132</v>
      </c>
      <c r="H315" s="197">
        <v>1</v>
      </c>
      <c r="I315" s="198"/>
      <c r="J315" s="199">
        <f>ROUND(I315*H315,2)</f>
        <v>0</v>
      </c>
      <c r="K315" s="195" t="s">
        <v>21</v>
      </c>
      <c r="L315" s="61"/>
      <c r="M315" s="200" t="s">
        <v>21</v>
      </c>
      <c r="N315" s="201" t="s">
        <v>42</v>
      </c>
      <c r="O315" s="42"/>
      <c r="P315" s="202">
        <f>O315*H315</f>
        <v>0</v>
      </c>
      <c r="Q315" s="202">
        <v>0</v>
      </c>
      <c r="R315" s="202">
        <f>Q315*H315</f>
        <v>0</v>
      </c>
      <c r="S315" s="202">
        <v>0</v>
      </c>
      <c r="T315" s="203">
        <f>S315*H315</f>
        <v>0</v>
      </c>
      <c r="AR315" s="24" t="s">
        <v>161</v>
      </c>
      <c r="AT315" s="24" t="s">
        <v>129</v>
      </c>
      <c r="AU315" s="24" t="s">
        <v>134</v>
      </c>
      <c r="AY315" s="24" t="s">
        <v>126</v>
      </c>
      <c r="BE315" s="204">
        <f>IF(N315="základní",J315,0)</f>
        <v>0</v>
      </c>
      <c r="BF315" s="204">
        <f>IF(N315="snížená",J315,0)</f>
        <v>0</v>
      </c>
      <c r="BG315" s="204">
        <f>IF(N315="zákl. přenesená",J315,0)</f>
        <v>0</v>
      </c>
      <c r="BH315" s="204">
        <f>IF(N315="sníž. přenesená",J315,0)</f>
        <v>0</v>
      </c>
      <c r="BI315" s="204">
        <f>IF(N315="nulová",J315,0)</f>
        <v>0</v>
      </c>
      <c r="BJ315" s="24" t="s">
        <v>134</v>
      </c>
      <c r="BK315" s="204">
        <f>ROUND(I315*H315,2)</f>
        <v>0</v>
      </c>
      <c r="BL315" s="24" t="s">
        <v>161</v>
      </c>
      <c r="BM315" s="24" t="s">
        <v>694</v>
      </c>
    </row>
    <row r="316" spans="2:65" s="1" customFormat="1" ht="13.5">
      <c r="B316" s="41"/>
      <c r="C316" s="63"/>
      <c r="D316" s="205" t="s">
        <v>135</v>
      </c>
      <c r="E316" s="63"/>
      <c r="F316" s="206" t="s">
        <v>8806</v>
      </c>
      <c r="G316" s="63"/>
      <c r="H316" s="63"/>
      <c r="I316" s="163"/>
      <c r="J316" s="63"/>
      <c r="K316" s="63"/>
      <c r="L316" s="61"/>
      <c r="M316" s="207"/>
      <c r="N316" s="42"/>
      <c r="O316" s="42"/>
      <c r="P316" s="42"/>
      <c r="Q316" s="42"/>
      <c r="R316" s="42"/>
      <c r="S316" s="42"/>
      <c r="T316" s="78"/>
      <c r="AT316" s="24" t="s">
        <v>135</v>
      </c>
      <c r="AU316" s="24" t="s">
        <v>134</v>
      </c>
    </row>
    <row r="317" spans="2:65" s="1" customFormat="1" ht="22.5" customHeight="1">
      <c r="B317" s="41"/>
      <c r="C317" s="193" t="s">
        <v>490</v>
      </c>
      <c r="D317" s="193" t="s">
        <v>129</v>
      </c>
      <c r="E317" s="194" t="s">
        <v>8809</v>
      </c>
      <c r="F317" s="195" t="s">
        <v>8810</v>
      </c>
      <c r="G317" s="196" t="s">
        <v>1489</v>
      </c>
      <c r="H317" s="197">
        <v>1</v>
      </c>
      <c r="I317" s="198"/>
      <c r="J317" s="199">
        <f>ROUND(I317*H317,2)</f>
        <v>0</v>
      </c>
      <c r="K317" s="195" t="s">
        <v>160</v>
      </c>
      <c r="L317" s="61"/>
      <c r="M317" s="200" t="s">
        <v>21</v>
      </c>
      <c r="N317" s="201" t="s">
        <v>42</v>
      </c>
      <c r="O317" s="42"/>
      <c r="P317" s="202">
        <f>O317*H317</f>
        <v>0</v>
      </c>
      <c r="Q317" s="202">
        <v>0</v>
      </c>
      <c r="R317" s="202">
        <f>Q317*H317</f>
        <v>0</v>
      </c>
      <c r="S317" s="202">
        <v>0</v>
      </c>
      <c r="T317" s="203">
        <f>S317*H317</f>
        <v>0</v>
      </c>
      <c r="AR317" s="24" t="s">
        <v>161</v>
      </c>
      <c r="AT317" s="24" t="s">
        <v>129</v>
      </c>
      <c r="AU317" s="24" t="s">
        <v>134</v>
      </c>
      <c r="AY317" s="24" t="s">
        <v>126</v>
      </c>
      <c r="BE317" s="204">
        <f>IF(N317="základní",J317,0)</f>
        <v>0</v>
      </c>
      <c r="BF317" s="204">
        <f>IF(N317="snížená",J317,0)</f>
        <v>0</v>
      </c>
      <c r="BG317" s="204">
        <f>IF(N317="zákl. přenesená",J317,0)</f>
        <v>0</v>
      </c>
      <c r="BH317" s="204">
        <f>IF(N317="sníž. přenesená",J317,0)</f>
        <v>0</v>
      </c>
      <c r="BI317" s="204">
        <f>IF(N317="nulová",J317,0)</f>
        <v>0</v>
      </c>
      <c r="BJ317" s="24" t="s">
        <v>134</v>
      </c>
      <c r="BK317" s="204">
        <f>ROUND(I317*H317,2)</f>
        <v>0</v>
      </c>
      <c r="BL317" s="24" t="s">
        <v>161</v>
      </c>
      <c r="BM317" s="24" t="s">
        <v>698</v>
      </c>
    </row>
    <row r="318" spans="2:65" s="1" customFormat="1" ht="27">
      <c r="B318" s="41"/>
      <c r="C318" s="63"/>
      <c r="D318" s="205" t="s">
        <v>135</v>
      </c>
      <c r="E318" s="63"/>
      <c r="F318" s="206" t="s">
        <v>8811</v>
      </c>
      <c r="G318" s="63"/>
      <c r="H318" s="63"/>
      <c r="I318" s="163"/>
      <c r="J318" s="63"/>
      <c r="K318" s="63"/>
      <c r="L318" s="61"/>
      <c r="M318" s="207"/>
      <c r="N318" s="42"/>
      <c r="O318" s="42"/>
      <c r="P318" s="42"/>
      <c r="Q318" s="42"/>
      <c r="R318" s="42"/>
      <c r="S318" s="42"/>
      <c r="T318" s="78"/>
      <c r="AT318" s="24" t="s">
        <v>135</v>
      </c>
      <c r="AU318" s="24" t="s">
        <v>134</v>
      </c>
    </row>
    <row r="319" spans="2:65" s="1" customFormat="1" ht="31.5" customHeight="1">
      <c r="B319" s="41"/>
      <c r="C319" s="251" t="s">
        <v>700</v>
      </c>
      <c r="D319" s="251" t="s">
        <v>391</v>
      </c>
      <c r="E319" s="252" t="s">
        <v>8972</v>
      </c>
      <c r="F319" s="253" t="s">
        <v>8973</v>
      </c>
      <c r="G319" s="254" t="s">
        <v>489</v>
      </c>
      <c r="H319" s="255">
        <v>1</v>
      </c>
      <c r="I319" s="256"/>
      <c r="J319" s="257">
        <f>ROUND(I319*H319,2)</f>
        <v>0</v>
      </c>
      <c r="K319" s="253" t="s">
        <v>21</v>
      </c>
      <c r="L319" s="258"/>
      <c r="M319" s="259" t="s">
        <v>21</v>
      </c>
      <c r="N319" s="260" t="s">
        <v>42</v>
      </c>
      <c r="O319" s="42"/>
      <c r="P319" s="202">
        <f>O319*H319</f>
        <v>0</v>
      </c>
      <c r="Q319" s="202">
        <v>0</v>
      </c>
      <c r="R319" s="202">
        <f>Q319*H319</f>
        <v>0</v>
      </c>
      <c r="S319" s="202">
        <v>0</v>
      </c>
      <c r="T319" s="203">
        <f>S319*H319</f>
        <v>0</v>
      </c>
      <c r="AR319" s="24" t="s">
        <v>361</v>
      </c>
      <c r="AT319" s="24" t="s">
        <v>391</v>
      </c>
      <c r="AU319" s="24" t="s">
        <v>134</v>
      </c>
      <c r="AY319" s="24" t="s">
        <v>126</v>
      </c>
      <c r="BE319" s="204">
        <f>IF(N319="základní",J319,0)</f>
        <v>0</v>
      </c>
      <c r="BF319" s="204">
        <f>IF(N319="snížená",J319,0)</f>
        <v>0</v>
      </c>
      <c r="BG319" s="204">
        <f>IF(N319="zákl. přenesená",J319,0)</f>
        <v>0</v>
      </c>
      <c r="BH319" s="204">
        <f>IF(N319="sníž. přenesená",J319,0)</f>
        <v>0</v>
      </c>
      <c r="BI319" s="204">
        <f>IF(N319="nulová",J319,0)</f>
        <v>0</v>
      </c>
      <c r="BJ319" s="24" t="s">
        <v>134</v>
      </c>
      <c r="BK319" s="204">
        <f>ROUND(I319*H319,2)</f>
        <v>0</v>
      </c>
      <c r="BL319" s="24" t="s">
        <v>161</v>
      </c>
      <c r="BM319" s="24" t="s">
        <v>703</v>
      </c>
    </row>
    <row r="320" spans="2:65" s="1" customFormat="1" ht="27">
      <c r="B320" s="41"/>
      <c r="C320" s="63"/>
      <c r="D320" s="205" t="s">
        <v>135</v>
      </c>
      <c r="E320" s="63"/>
      <c r="F320" s="206" t="s">
        <v>8973</v>
      </c>
      <c r="G320" s="63"/>
      <c r="H320" s="63"/>
      <c r="I320" s="163"/>
      <c r="J320" s="63"/>
      <c r="K320" s="63"/>
      <c r="L320" s="61"/>
      <c r="M320" s="207"/>
      <c r="N320" s="42"/>
      <c r="O320" s="42"/>
      <c r="P320" s="42"/>
      <c r="Q320" s="42"/>
      <c r="R320" s="42"/>
      <c r="S320" s="42"/>
      <c r="T320" s="78"/>
      <c r="AT320" s="24" t="s">
        <v>135</v>
      </c>
      <c r="AU320" s="24" t="s">
        <v>134</v>
      </c>
    </row>
    <row r="321" spans="2:65" s="1" customFormat="1" ht="22.5" customHeight="1">
      <c r="B321" s="41"/>
      <c r="C321" s="193" t="s">
        <v>496</v>
      </c>
      <c r="D321" s="193" t="s">
        <v>129</v>
      </c>
      <c r="E321" s="194" t="s">
        <v>8974</v>
      </c>
      <c r="F321" s="195" t="s">
        <v>8975</v>
      </c>
      <c r="G321" s="196" t="s">
        <v>380</v>
      </c>
      <c r="H321" s="197">
        <v>6.2E-2</v>
      </c>
      <c r="I321" s="198"/>
      <c r="J321" s="199">
        <f>ROUND(I321*H321,2)</f>
        <v>0</v>
      </c>
      <c r="K321" s="195" t="s">
        <v>160</v>
      </c>
      <c r="L321" s="61"/>
      <c r="M321" s="200" t="s">
        <v>21</v>
      </c>
      <c r="N321" s="201" t="s">
        <v>42</v>
      </c>
      <c r="O321" s="42"/>
      <c r="P321" s="202">
        <f>O321*H321</f>
        <v>0</v>
      </c>
      <c r="Q321" s="202">
        <v>0</v>
      </c>
      <c r="R321" s="202">
        <f>Q321*H321</f>
        <v>0</v>
      </c>
      <c r="S321" s="202">
        <v>0</v>
      </c>
      <c r="T321" s="203">
        <f>S321*H321</f>
        <v>0</v>
      </c>
      <c r="AR321" s="24" t="s">
        <v>161</v>
      </c>
      <c r="AT321" s="24" t="s">
        <v>129</v>
      </c>
      <c r="AU321" s="24" t="s">
        <v>134</v>
      </c>
      <c r="AY321" s="24" t="s">
        <v>126</v>
      </c>
      <c r="BE321" s="204">
        <f>IF(N321="základní",J321,0)</f>
        <v>0</v>
      </c>
      <c r="BF321" s="204">
        <f>IF(N321="snížená",J321,0)</f>
        <v>0</v>
      </c>
      <c r="BG321" s="204">
        <f>IF(N321="zákl. přenesená",J321,0)</f>
        <v>0</v>
      </c>
      <c r="BH321" s="204">
        <f>IF(N321="sníž. přenesená",J321,0)</f>
        <v>0</v>
      </c>
      <c r="BI321" s="204">
        <f>IF(N321="nulová",J321,0)</f>
        <v>0</v>
      </c>
      <c r="BJ321" s="24" t="s">
        <v>134</v>
      </c>
      <c r="BK321" s="204">
        <f>ROUND(I321*H321,2)</f>
        <v>0</v>
      </c>
      <c r="BL321" s="24" t="s">
        <v>161</v>
      </c>
      <c r="BM321" s="24" t="s">
        <v>706</v>
      </c>
    </row>
    <row r="322" spans="2:65" s="1" customFormat="1" ht="27">
      <c r="B322" s="41"/>
      <c r="C322" s="63"/>
      <c r="D322" s="208" t="s">
        <v>135</v>
      </c>
      <c r="E322" s="63"/>
      <c r="F322" s="209" t="s">
        <v>8976</v>
      </c>
      <c r="G322" s="63"/>
      <c r="H322" s="63"/>
      <c r="I322" s="163"/>
      <c r="J322" s="63"/>
      <c r="K322" s="63"/>
      <c r="L322" s="61"/>
      <c r="M322" s="207"/>
      <c r="N322" s="42"/>
      <c r="O322" s="42"/>
      <c r="P322" s="42"/>
      <c r="Q322" s="42"/>
      <c r="R322" s="42"/>
      <c r="S322" s="42"/>
      <c r="T322" s="78"/>
      <c r="AT322" s="24" t="s">
        <v>135</v>
      </c>
      <c r="AU322" s="24" t="s">
        <v>134</v>
      </c>
    </row>
    <row r="323" spans="2:65" s="1" customFormat="1" ht="121.5">
      <c r="B323" s="41"/>
      <c r="C323" s="63"/>
      <c r="D323" s="208" t="s">
        <v>299</v>
      </c>
      <c r="E323" s="63"/>
      <c r="F323" s="236" t="s">
        <v>3650</v>
      </c>
      <c r="G323" s="63"/>
      <c r="H323" s="63"/>
      <c r="I323" s="163"/>
      <c r="J323" s="63"/>
      <c r="K323" s="63"/>
      <c r="L323" s="61"/>
      <c r="M323" s="207"/>
      <c r="N323" s="42"/>
      <c r="O323" s="42"/>
      <c r="P323" s="42"/>
      <c r="Q323" s="42"/>
      <c r="R323" s="42"/>
      <c r="S323" s="42"/>
      <c r="T323" s="78"/>
      <c r="AT323" s="24" t="s">
        <v>299</v>
      </c>
      <c r="AU323" s="24" t="s">
        <v>134</v>
      </c>
    </row>
    <row r="324" spans="2:65" s="10" customFormat="1" ht="29.85" customHeight="1">
      <c r="B324" s="176"/>
      <c r="C324" s="177"/>
      <c r="D324" s="190" t="s">
        <v>69</v>
      </c>
      <c r="E324" s="191" t="s">
        <v>2413</v>
      </c>
      <c r="F324" s="191" t="s">
        <v>2853</v>
      </c>
      <c r="G324" s="177"/>
      <c r="H324" s="177"/>
      <c r="I324" s="180"/>
      <c r="J324" s="192">
        <f>BK324</f>
        <v>0</v>
      </c>
      <c r="K324" s="177"/>
      <c r="L324" s="182"/>
      <c r="M324" s="183"/>
      <c r="N324" s="184"/>
      <c r="O324" s="184"/>
      <c r="P324" s="185">
        <f>SUM(P325:P338)</f>
        <v>0</v>
      </c>
      <c r="Q324" s="184"/>
      <c r="R324" s="185">
        <f>SUM(R325:R338)</f>
        <v>0</v>
      </c>
      <c r="S324" s="184"/>
      <c r="T324" s="186">
        <f>SUM(T325:T338)</f>
        <v>0</v>
      </c>
      <c r="AR324" s="187" t="s">
        <v>134</v>
      </c>
      <c r="AT324" s="188" t="s">
        <v>69</v>
      </c>
      <c r="AU324" s="188" t="s">
        <v>78</v>
      </c>
      <c r="AY324" s="187" t="s">
        <v>126</v>
      </c>
      <c r="BK324" s="189">
        <f>SUM(BK325:BK338)</f>
        <v>0</v>
      </c>
    </row>
    <row r="325" spans="2:65" s="1" customFormat="1" ht="22.5" customHeight="1">
      <c r="B325" s="41"/>
      <c r="C325" s="193" t="s">
        <v>708</v>
      </c>
      <c r="D325" s="193" t="s">
        <v>129</v>
      </c>
      <c r="E325" s="194" t="s">
        <v>2855</v>
      </c>
      <c r="F325" s="195" t="s">
        <v>2856</v>
      </c>
      <c r="G325" s="196" t="s">
        <v>308</v>
      </c>
      <c r="H325" s="197">
        <v>0.60699999999999998</v>
      </c>
      <c r="I325" s="198"/>
      <c r="J325" s="199">
        <f>ROUND(I325*H325,2)</f>
        <v>0</v>
      </c>
      <c r="K325" s="195" t="s">
        <v>160</v>
      </c>
      <c r="L325" s="61"/>
      <c r="M325" s="200" t="s">
        <v>21</v>
      </c>
      <c r="N325" s="201" t="s">
        <v>42</v>
      </c>
      <c r="O325" s="42"/>
      <c r="P325" s="202">
        <f>O325*H325</f>
        <v>0</v>
      </c>
      <c r="Q325" s="202">
        <v>0</v>
      </c>
      <c r="R325" s="202">
        <f>Q325*H325</f>
        <v>0</v>
      </c>
      <c r="S325" s="202">
        <v>0</v>
      </c>
      <c r="T325" s="203">
        <f>S325*H325</f>
        <v>0</v>
      </c>
      <c r="AR325" s="24" t="s">
        <v>161</v>
      </c>
      <c r="AT325" s="24" t="s">
        <v>129</v>
      </c>
      <c r="AU325" s="24" t="s">
        <v>134</v>
      </c>
      <c r="AY325" s="24" t="s">
        <v>126</v>
      </c>
      <c r="BE325" s="204">
        <f>IF(N325="základní",J325,0)</f>
        <v>0</v>
      </c>
      <c r="BF325" s="204">
        <f>IF(N325="snížená",J325,0)</f>
        <v>0</v>
      </c>
      <c r="BG325" s="204">
        <f>IF(N325="zákl. přenesená",J325,0)</f>
        <v>0</v>
      </c>
      <c r="BH325" s="204">
        <f>IF(N325="sníž. přenesená",J325,0)</f>
        <v>0</v>
      </c>
      <c r="BI325" s="204">
        <f>IF(N325="nulová",J325,0)</f>
        <v>0</v>
      </c>
      <c r="BJ325" s="24" t="s">
        <v>134</v>
      </c>
      <c r="BK325" s="204">
        <f>ROUND(I325*H325,2)</f>
        <v>0</v>
      </c>
      <c r="BL325" s="24" t="s">
        <v>161</v>
      </c>
      <c r="BM325" s="24" t="s">
        <v>711</v>
      </c>
    </row>
    <row r="326" spans="2:65" s="1" customFormat="1" ht="13.5">
      <c r="B326" s="41"/>
      <c r="C326" s="63"/>
      <c r="D326" s="208" t="s">
        <v>135</v>
      </c>
      <c r="E326" s="63"/>
      <c r="F326" s="209" t="s">
        <v>2858</v>
      </c>
      <c r="G326" s="63"/>
      <c r="H326" s="63"/>
      <c r="I326" s="163"/>
      <c r="J326" s="63"/>
      <c r="K326" s="63"/>
      <c r="L326" s="61"/>
      <c r="M326" s="207"/>
      <c r="N326" s="42"/>
      <c r="O326" s="42"/>
      <c r="P326" s="42"/>
      <c r="Q326" s="42"/>
      <c r="R326" s="42"/>
      <c r="S326" s="42"/>
      <c r="T326" s="78"/>
      <c r="AT326" s="24" t="s">
        <v>135</v>
      </c>
      <c r="AU326" s="24" t="s">
        <v>134</v>
      </c>
    </row>
    <row r="327" spans="2:65" s="1" customFormat="1" ht="135">
      <c r="B327" s="41"/>
      <c r="C327" s="63"/>
      <c r="D327" s="205" t="s">
        <v>299</v>
      </c>
      <c r="E327" s="63"/>
      <c r="F327" s="235" t="s">
        <v>2859</v>
      </c>
      <c r="G327" s="63"/>
      <c r="H327" s="63"/>
      <c r="I327" s="163"/>
      <c r="J327" s="63"/>
      <c r="K327" s="63"/>
      <c r="L327" s="61"/>
      <c r="M327" s="207"/>
      <c r="N327" s="42"/>
      <c r="O327" s="42"/>
      <c r="P327" s="42"/>
      <c r="Q327" s="42"/>
      <c r="R327" s="42"/>
      <c r="S327" s="42"/>
      <c r="T327" s="78"/>
      <c r="AT327" s="24" t="s">
        <v>299</v>
      </c>
      <c r="AU327" s="24" t="s">
        <v>134</v>
      </c>
    </row>
    <row r="328" spans="2:65" s="1" customFormat="1" ht="22.5" customHeight="1">
      <c r="B328" s="41"/>
      <c r="C328" s="193" t="s">
        <v>500</v>
      </c>
      <c r="D328" s="193" t="s">
        <v>129</v>
      </c>
      <c r="E328" s="194" t="s">
        <v>8977</v>
      </c>
      <c r="F328" s="195" t="s">
        <v>8978</v>
      </c>
      <c r="G328" s="196" t="s">
        <v>169</v>
      </c>
      <c r="H328" s="197">
        <v>18.399999999999999</v>
      </c>
      <c r="I328" s="198"/>
      <c r="J328" s="199">
        <f>ROUND(I328*H328,2)</f>
        <v>0</v>
      </c>
      <c r="K328" s="195" t="s">
        <v>160</v>
      </c>
      <c r="L328" s="61"/>
      <c r="M328" s="200" t="s">
        <v>21</v>
      </c>
      <c r="N328" s="201" t="s">
        <v>42</v>
      </c>
      <c r="O328" s="42"/>
      <c r="P328" s="202">
        <f>O328*H328</f>
        <v>0</v>
      </c>
      <c r="Q328" s="202">
        <v>0</v>
      </c>
      <c r="R328" s="202">
        <f>Q328*H328</f>
        <v>0</v>
      </c>
      <c r="S328" s="202">
        <v>0</v>
      </c>
      <c r="T328" s="203">
        <f>S328*H328</f>
        <v>0</v>
      </c>
      <c r="AR328" s="24" t="s">
        <v>161</v>
      </c>
      <c r="AT328" s="24" t="s">
        <v>129</v>
      </c>
      <c r="AU328" s="24" t="s">
        <v>134</v>
      </c>
      <c r="AY328" s="24" t="s">
        <v>126</v>
      </c>
      <c r="BE328" s="204">
        <f>IF(N328="základní",J328,0)</f>
        <v>0</v>
      </c>
      <c r="BF328" s="204">
        <f>IF(N328="snížená",J328,0)</f>
        <v>0</v>
      </c>
      <c r="BG328" s="204">
        <f>IF(N328="zákl. přenesená",J328,0)</f>
        <v>0</v>
      </c>
      <c r="BH328" s="204">
        <f>IF(N328="sníž. přenesená",J328,0)</f>
        <v>0</v>
      </c>
      <c r="BI328" s="204">
        <f>IF(N328="nulová",J328,0)</f>
        <v>0</v>
      </c>
      <c r="BJ328" s="24" t="s">
        <v>134</v>
      </c>
      <c r="BK328" s="204">
        <f>ROUND(I328*H328,2)</f>
        <v>0</v>
      </c>
      <c r="BL328" s="24" t="s">
        <v>161</v>
      </c>
      <c r="BM328" s="24" t="s">
        <v>716</v>
      </c>
    </row>
    <row r="329" spans="2:65" s="1" customFormat="1" ht="27">
      <c r="B329" s="41"/>
      <c r="C329" s="63"/>
      <c r="D329" s="208" t="s">
        <v>135</v>
      </c>
      <c r="E329" s="63"/>
      <c r="F329" s="209" t="s">
        <v>8979</v>
      </c>
      <c r="G329" s="63"/>
      <c r="H329" s="63"/>
      <c r="I329" s="163"/>
      <c r="J329" s="63"/>
      <c r="K329" s="63"/>
      <c r="L329" s="61"/>
      <c r="M329" s="207"/>
      <c r="N329" s="42"/>
      <c r="O329" s="42"/>
      <c r="P329" s="42"/>
      <c r="Q329" s="42"/>
      <c r="R329" s="42"/>
      <c r="S329" s="42"/>
      <c r="T329" s="78"/>
      <c r="AT329" s="24" t="s">
        <v>135</v>
      </c>
      <c r="AU329" s="24" t="s">
        <v>134</v>
      </c>
    </row>
    <row r="330" spans="2:65" s="11" customFormat="1" ht="13.5">
      <c r="B330" s="210"/>
      <c r="C330" s="211"/>
      <c r="D330" s="208" t="s">
        <v>171</v>
      </c>
      <c r="E330" s="212" t="s">
        <v>21</v>
      </c>
      <c r="F330" s="213" t="s">
        <v>8980</v>
      </c>
      <c r="G330" s="211"/>
      <c r="H330" s="214">
        <v>18.399999999999999</v>
      </c>
      <c r="I330" s="215"/>
      <c r="J330" s="211"/>
      <c r="K330" s="211"/>
      <c r="L330" s="216"/>
      <c r="M330" s="217"/>
      <c r="N330" s="218"/>
      <c r="O330" s="218"/>
      <c r="P330" s="218"/>
      <c r="Q330" s="218"/>
      <c r="R330" s="218"/>
      <c r="S330" s="218"/>
      <c r="T330" s="219"/>
      <c r="AT330" s="220" t="s">
        <v>171</v>
      </c>
      <c r="AU330" s="220" t="s">
        <v>134</v>
      </c>
      <c r="AV330" s="11" t="s">
        <v>134</v>
      </c>
      <c r="AW330" s="11" t="s">
        <v>33</v>
      </c>
      <c r="AX330" s="11" t="s">
        <v>70</v>
      </c>
      <c r="AY330" s="220" t="s">
        <v>126</v>
      </c>
    </row>
    <row r="331" spans="2:65" s="12" customFormat="1" ht="13.5">
      <c r="B331" s="221"/>
      <c r="C331" s="222"/>
      <c r="D331" s="205" t="s">
        <v>171</v>
      </c>
      <c r="E331" s="248" t="s">
        <v>21</v>
      </c>
      <c r="F331" s="249" t="s">
        <v>174</v>
      </c>
      <c r="G331" s="222"/>
      <c r="H331" s="250">
        <v>18.399999999999999</v>
      </c>
      <c r="I331" s="226"/>
      <c r="J331" s="222"/>
      <c r="K331" s="222"/>
      <c r="L331" s="227"/>
      <c r="M331" s="228"/>
      <c r="N331" s="229"/>
      <c r="O331" s="229"/>
      <c r="P331" s="229"/>
      <c r="Q331" s="229"/>
      <c r="R331" s="229"/>
      <c r="S331" s="229"/>
      <c r="T331" s="230"/>
      <c r="AT331" s="231" t="s">
        <v>171</v>
      </c>
      <c r="AU331" s="231" t="s">
        <v>134</v>
      </c>
      <c r="AV331" s="12" t="s">
        <v>133</v>
      </c>
      <c r="AW331" s="12" t="s">
        <v>33</v>
      </c>
      <c r="AX331" s="12" t="s">
        <v>78</v>
      </c>
      <c r="AY331" s="231" t="s">
        <v>126</v>
      </c>
    </row>
    <row r="332" spans="2:65" s="1" customFormat="1" ht="22.5" customHeight="1">
      <c r="B332" s="41"/>
      <c r="C332" s="251" t="s">
        <v>719</v>
      </c>
      <c r="D332" s="251" t="s">
        <v>391</v>
      </c>
      <c r="E332" s="252" t="s">
        <v>2884</v>
      </c>
      <c r="F332" s="253" t="s">
        <v>2885</v>
      </c>
      <c r="G332" s="254" t="s">
        <v>308</v>
      </c>
      <c r="H332" s="255">
        <v>0.55200000000000005</v>
      </c>
      <c r="I332" s="256"/>
      <c r="J332" s="257">
        <f>ROUND(I332*H332,2)</f>
        <v>0</v>
      </c>
      <c r="K332" s="253" t="s">
        <v>160</v>
      </c>
      <c r="L332" s="258"/>
      <c r="M332" s="259" t="s">
        <v>21</v>
      </c>
      <c r="N332" s="260" t="s">
        <v>42</v>
      </c>
      <c r="O332" s="42"/>
      <c r="P332" s="202">
        <f>O332*H332</f>
        <v>0</v>
      </c>
      <c r="Q332" s="202">
        <v>0</v>
      </c>
      <c r="R332" s="202">
        <f>Q332*H332</f>
        <v>0</v>
      </c>
      <c r="S332" s="202">
        <v>0</v>
      </c>
      <c r="T332" s="203">
        <f>S332*H332</f>
        <v>0</v>
      </c>
      <c r="AR332" s="24" t="s">
        <v>361</v>
      </c>
      <c r="AT332" s="24" t="s">
        <v>391</v>
      </c>
      <c r="AU332" s="24" t="s">
        <v>134</v>
      </c>
      <c r="AY332" s="24" t="s">
        <v>126</v>
      </c>
      <c r="BE332" s="204">
        <f>IF(N332="základní",J332,0)</f>
        <v>0</v>
      </c>
      <c r="BF332" s="204">
        <f>IF(N332="snížená",J332,0)</f>
        <v>0</v>
      </c>
      <c r="BG332" s="204">
        <f>IF(N332="zákl. přenesená",J332,0)</f>
        <v>0</v>
      </c>
      <c r="BH332" s="204">
        <f>IF(N332="sníž. přenesená",J332,0)</f>
        <v>0</v>
      </c>
      <c r="BI332" s="204">
        <f>IF(N332="nulová",J332,0)</f>
        <v>0</v>
      </c>
      <c r="BJ332" s="24" t="s">
        <v>134</v>
      </c>
      <c r="BK332" s="204">
        <f>ROUND(I332*H332,2)</f>
        <v>0</v>
      </c>
      <c r="BL332" s="24" t="s">
        <v>161</v>
      </c>
      <c r="BM332" s="24" t="s">
        <v>722</v>
      </c>
    </row>
    <row r="333" spans="2:65" s="1" customFormat="1" ht="27">
      <c r="B333" s="41"/>
      <c r="C333" s="63"/>
      <c r="D333" s="208" t="s">
        <v>135</v>
      </c>
      <c r="E333" s="63"/>
      <c r="F333" s="209" t="s">
        <v>2887</v>
      </c>
      <c r="G333" s="63"/>
      <c r="H333" s="63"/>
      <c r="I333" s="163"/>
      <c r="J333" s="63"/>
      <c r="K333" s="63"/>
      <c r="L333" s="61"/>
      <c r="M333" s="207"/>
      <c r="N333" s="42"/>
      <c r="O333" s="42"/>
      <c r="P333" s="42"/>
      <c r="Q333" s="42"/>
      <c r="R333" s="42"/>
      <c r="S333" s="42"/>
      <c r="T333" s="78"/>
      <c r="AT333" s="24" t="s">
        <v>135</v>
      </c>
      <c r="AU333" s="24" t="s">
        <v>134</v>
      </c>
    </row>
    <row r="334" spans="2:65" s="11" customFormat="1" ht="13.5">
      <c r="B334" s="210"/>
      <c r="C334" s="211"/>
      <c r="D334" s="208" t="s">
        <v>171</v>
      </c>
      <c r="E334" s="212" t="s">
        <v>21</v>
      </c>
      <c r="F334" s="213" t="s">
        <v>8981</v>
      </c>
      <c r="G334" s="211"/>
      <c r="H334" s="214">
        <v>0.55200000000000005</v>
      </c>
      <c r="I334" s="215"/>
      <c r="J334" s="211"/>
      <c r="K334" s="211"/>
      <c r="L334" s="216"/>
      <c r="M334" s="217"/>
      <c r="N334" s="218"/>
      <c r="O334" s="218"/>
      <c r="P334" s="218"/>
      <c r="Q334" s="218"/>
      <c r="R334" s="218"/>
      <c r="S334" s="218"/>
      <c r="T334" s="219"/>
      <c r="AT334" s="220" t="s">
        <v>171</v>
      </c>
      <c r="AU334" s="220" t="s">
        <v>134</v>
      </c>
      <c r="AV334" s="11" t="s">
        <v>134</v>
      </c>
      <c r="AW334" s="11" t="s">
        <v>33</v>
      </c>
      <c r="AX334" s="11" t="s">
        <v>70</v>
      </c>
      <c r="AY334" s="220" t="s">
        <v>126</v>
      </c>
    </row>
    <row r="335" spans="2:65" s="12" customFormat="1" ht="13.5">
      <c r="B335" s="221"/>
      <c r="C335" s="222"/>
      <c r="D335" s="205" t="s">
        <v>171</v>
      </c>
      <c r="E335" s="248" t="s">
        <v>21</v>
      </c>
      <c r="F335" s="249" t="s">
        <v>174</v>
      </c>
      <c r="G335" s="222"/>
      <c r="H335" s="250">
        <v>0.55200000000000005</v>
      </c>
      <c r="I335" s="226"/>
      <c r="J335" s="222"/>
      <c r="K335" s="222"/>
      <c r="L335" s="227"/>
      <c r="M335" s="228"/>
      <c r="N335" s="229"/>
      <c r="O335" s="229"/>
      <c r="P335" s="229"/>
      <c r="Q335" s="229"/>
      <c r="R335" s="229"/>
      <c r="S335" s="229"/>
      <c r="T335" s="230"/>
      <c r="AT335" s="231" t="s">
        <v>171</v>
      </c>
      <c r="AU335" s="231" t="s">
        <v>134</v>
      </c>
      <c r="AV335" s="12" t="s">
        <v>133</v>
      </c>
      <c r="AW335" s="12" t="s">
        <v>33</v>
      </c>
      <c r="AX335" s="12" t="s">
        <v>78</v>
      </c>
      <c r="AY335" s="231" t="s">
        <v>126</v>
      </c>
    </row>
    <row r="336" spans="2:65" s="1" customFormat="1" ht="22.5" customHeight="1">
      <c r="B336" s="41"/>
      <c r="C336" s="193" t="s">
        <v>507</v>
      </c>
      <c r="D336" s="193" t="s">
        <v>129</v>
      </c>
      <c r="E336" s="194" t="s">
        <v>8982</v>
      </c>
      <c r="F336" s="195" t="s">
        <v>8983</v>
      </c>
      <c r="G336" s="196" t="s">
        <v>380</v>
      </c>
      <c r="H336" s="197">
        <v>0.30399999999999999</v>
      </c>
      <c r="I336" s="198"/>
      <c r="J336" s="199">
        <f>ROUND(I336*H336,2)</f>
        <v>0</v>
      </c>
      <c r="K336" s="195" t="s">
        <v>160</v>
      </c>
      <c r="L336" s="61"/>
      <c r="M336" s="200" t="s">
        <v>21</v>
      </c>
      <c r="N336" s="201" t="s">
        <v>42</v>
      </c>
      <c r="O336" s="42"/>
      <c r="P336" s="202">
        <f>O336*H336</f>
        <v>0</v>
      </c>
      <c r="Q336" s="202">
        <v>0</v>
      </c>
      <c r="R336" s="202">
        <f>Q336*H336</f>
        <v>0</v>
      </c>
      <c r="S336" s="202">
        <v>0</v>
      </c>
      <c r="T336" s="203">
        <f>S336*H336</f>
        <v>0</v>
      </c>
      <c r="AR336" s="24" t="s">
        <v>161</v>
      </c>
      <c r="AT336" s="24" t="s">
        <v>129</v>
      </c>
      <c r="AU336" s="24" t="s">
        <v>134</v>
      </c>
      <c r="AY336" s="24" t="s">
        <v>126</v>
      </c>
      <c r="BE336" s="204">
        <f>IF(N336="základní",J336,0)</f>
        <v>0</v>
      </c>
      <c r="BF336" s="204">
        <f>IF(N336="snížená",J336,0)</f>
        <v>0</v>
      </c>
      <c r="BG336" s="204">
        <f>IF(N336="zákl. přenesená",J336,0)</f>
        <v>0</v>
      </c>
      <c r="BH336" s="204">
        <f>IF(N336="sníž. přenesená",J336,0)</f>
        <v>0</v>
      </c>
      <c r="BI336" s="204">
        <f>IF(N336="nulová",J336,0)</f>
        <v>0</v>
      </c>
      <c r="BJ336" s="24" t="s">
        <v>134</v>
      </c>
      <c r="BK336" s="204">
        <f>ROUND(I336*H336,2)</f>
        <v>0</v>
      </c>
      <c r="BL336" s="24" t="s">
        <v>161</v>
      </c>
      <c r="BM336" s="24" t="s">
        <v>727</v>
      </c>
    </row>
    <row r="337" spans="2:65" s="1" customFormat="1" ht="27">
      <c r="B337" s="41"/>
      <c r="C337" s="63"/>
      <c r="D337" s="208" t="s">
        <v>135</v>
      </c>
      <c r="E337" s="63"/>
      <c r="F337" s="209" t="s">
        <v>8984</v>
      </c>
      <c r="G337" s="63"/>
      <c r="H337" s="63"/>
      <c r="I337" s="163"/>
      <c r="J337" s="63"/>
      <c r="K337" s="63"/>
      <c r="L337" s="61"/>
      <c r="M337" s="207"/>
      <c r="N337" s="42"/>
      <c r="O337" s="42"/>
      <c r="P337" s="42"/>
      <c r="Q337" s="42"/>
      <c r="R337" s="42"/>
      <c r="S337" s="42"/>
      <c r="T337" s="78"/>
      <c r="AT337" s="24" t="s">
        <v>135</v>
      </c>
      <c r="AU337" s="24" t="s">
        <v>134</v>
      </c>
    </row>
    <row r="338" spans="2:65" s="1" customFormat="1" ht="121.5">
      <c r="B338" s="41"/>
      <c r="C338" s="63"/>
      <c r="D338" s="208" t="s">
        <v>299</v>
      </c>
      <c r="E338" s="63"/>
      <c r="F338" s="236" t="s">
        <v>1894</v>
      </c>
      <c r="G338" s="63"/>
      <c r="H338" s="63"/>
      <c r="I338" s="163"/>
      <c r="J338" s="63"/>
      <c r="K338" s="63"/>
      <c r="L338" s="61"/>
      <c r="M338" s="207"/>
      <c r="N338" s="42"/>
      <c r="O338" s="42"/>
      <c r="P338" s="42"/>
      <c r="Q338" s="42"/>
      <c r="R338" s="42"/>
      <c r="S338" s="42"/>
      <c r="T338" s="78"/>
      <c r="AT338" s="24" t="s">
        <v>299</v>
      </c>
      <c r="AU338" s="24" t="s">
        <v>134</v>
      </c>
    </row>
    <row r="339" spans="2:65" s="10" customFormat="1" ht="29.85" customHeight="1">
      <c r="B339" s="176"/>
      <c r="C339" s="177"/>
      <c r="D339" s="190" t="s">
        <v>69</v>
      </c>
      <c r="E339" s="191" t="s">
        <v>3917</v>
      </c>
      <c r="F339" s="191" t="s">
        <v>3918</v>
      </c>
      <c r="G339" s="177"/>
      <c r="H339" s="177"/>
      <c r="I339" s="180"/>
      <c r="J339" s="192">
        <f>BK339</f>
        <v>0</v>
      </c>
      <c r="K339" s="177"/>
      <c r="L339" s="182"/>
      <c r="M339" s="183"/>
      <c r="N339" s="184"/>
      <c r="O339" s="184"/>
      <c r="P339" s="185">
        <f>SUM(P340:P361)</f>
        <v>0</v>
      </c>
      <c r="Q339" s="184"/>
      <c r="R339" s="185">
        <f>SUM(R340:R361)</f>
        <v>0</v>
      </c>
      <c r="S339" s="184"/>
      <c r="T339" s="186">
        <f>SUM(T340:T361)</f>
        <v>0</v>
      </c>
      <c r="AR339" s="187" t="s">
        <v>134</v>
      </c>
      <c r="AT339" s="188" t="s">
        <v>69</v>
      </c>
      <c r="AU339" s="188" t="s">
        <v>78</v>
      </c>
      <c r="AY339" s="187" t="s">
        <v>126</v>
      </c>
      <c r="BK339" s="189">
        <f>SUM(BK340:BK361)</f>
        <v>0</v>
      </c>
    </row>
    <row r="340" spans="2:65" s="1" customFormat="1" ht="22.5" customHeight="1">
      <c r="B340" s="41"/>
      <c r="C340" s="193" t="s">
        <v>729</v>
      </c>
      <c r="D340" s="193" t="s">
        <v>129</v>
      </c>
      <c r="E340" s="194" t="s">
        <v>8985</v>
      </c>
      <c r="F340" s="195" t="s">
        <v>8986</v>
      </c>
      <c r="G340" s="196" t="s">
        <v>693</v>
      </c>
      <c r="H340" s="197">
        <v>94.793000000000006</v>
      </c>
      <c r="I340" s="198"/>
      <c r="J340" s="199">
        <f>ROUND(I340*H340,2)</f>
        <v>0</v>
      </c>
      <c r="K340" s="195" t="s">
        <v>21</v>
      </c>
      <c r="L340" s="61"/>
      <c r="M340" s="200" t="s">
        <v>21</v>
      </c>
      <c r="N340" s="201" t="s">
        <v>42</v>
      </c>
      <c r="O340" s="42"/>
      <c r="P340" s="202">
        <f>O340*H340</f>
        <v>0</v>
      </c>
      <c r="Q340" s="202">
        <v>0</v>
      </c>
      <c r="R340" s="202">
        <f>Q340*H340</f>
        <v>0</v>
      </c>
      <c r="S340" s="202">
        <v>0</v>
      </c>
      <c r="T340" s="203">
        <f>S340*H340</f>
        <v>0</v>
      </c>
      <c r="AR340" s="24" t="s">
        <v>161</v>
      </c>
      <c r="AT340" s="24" t="s">
        <v>129</v>
      </c>
      <c r="AU340" s="24" t="s">
        <v>134</v>
      </c>
      <c r="AY340" s="24" t="s">
        <v>126</v>
      </c>
      <c r="BE340" s="204">
        <f>IF(N340="základní",J340,0)</f>
        <v>0</v>
      </c>
      <c r="BF340" s="204">
        <f>IF(N340="snížená",J340,0)</f>
        <v>0</v>
      </c>
      <c r="BG340" s="204">
        <f>IF(N340="zákl. přenesená",J340,0)</f>
        <v>0</v>
      </c>
      <c r="BH340" s="204">
        <f>IF(N340="sníž. přenesená",J340,0)</f>
        <v>0</v>
      </c>
      <c r="BI340" s="204">
        <f>IF(N340="nulová",J340,0)</f>
        <v>0</v>
      </c>
      <c r="BJ340" s="24" t="s">
        <v>134</v>
      </c>
      <c r="BK340" s="204">
        <f>ROUND(I340*H340,2)</f>
        <v>0</v>
      </c>
      <c r="BL340" s="24" t="s">
        <v>161</v>
      </c>
      <c r="BM340" s="24" t="s">
        <v>732</v>
      </c>
    </row>
    <row r="341" spans="2:65" s="1" customFormat="1" ht="13.5">
      <c r="B341" s="41"/>
      <c r="C341" s="63"/>
      <c r="D341" s="205" t="s">
        <v>135</v>
      </c>
      <c r="E341" s="63"/>
      <c r="F341" s="206" t="s">
        <v>8986</v>
      </c>
      <c r="G341" s="63"/>
      <c r="H341" s="63"/>
      <c r="I341" s="163"/>
      <c r="J341" s="63"/>
      <c r="K341" s="63"/>
      <c r="L341" s="61"/>
      <c r="M341" s="207"/>
      <c r="N341" s="42"/>
      <c r="O341" s="42"/>
      <c r="P341" s="42"/>
      <c r="Q341" s="42"/>
      <c r="R341" s="42"/>
      <c r="S341" s="42"/>
      <c r="T341" s="78"/>
      <c r="AT341" s="24" t="s">
        <v>135</v>
      </c>
      <c r="AU341" s="24" t="s">
        <v>134</v>
      </c>
    </row>
    <row r="342" spans="2:65" s="1" customFormat="1" ht="22.5" customHeight="1">
      <c r="B342" s="41"/>
      <c r="C342" s="251" t="s">
        <v>511</v>
      </c>
      <c r="D342" s="251" t="s">
        <v>391</v>
      </c>
      <c r="E342" s="252" t="s">
        <v>8987</v>
      </c>
      <c r="F342" s="253" t="s">
        <v>8988</v>
      </c>
      <c r="G342" s="254" t="s">
        <v>489</v>
      </c>
      <c r="H342" s="255">
        <v>20.954000000000001</v>
      </c>
      <c r="I342" s="256"/>
      <c r="J342" s="257">
        <f>ROUND(I342*H342,2)</f>
        <v>0</v>
      </c>
      <c r="K342" s="253" t="s">
        <v>160</v>
      </c>
      <c r="L342" s="258"/>
      <c r="M342" s="259" t="s">
        <v>21</v>
      </c>
      <c r="N342" s="260" t="s">
        <v>42</v>
      </c>
      <c r="O342" s="42"/>
      <c r="P342" s="202">
        <f>O342*H342</f>
        <v>0</v>
      </c>
      <c r="Q342" s="202">
        <v>0</v>
      </c>
      <c r="R342" s="202">
        <f>Q342*H342</f>
        <v>0</v>
      </c>
      <c r="S342" s="202">
        <v>0</v>
      </c>
      <c r="T342" s="203">
        <f>S342*H342</f>
        <v>0</v>
      </c>
      <c r="AR342" s="24" t="s">
        <v>361</v>
      </c>
      <c r="AT342" s="24" t="s">
        <v>391</v>
      </c>
      <c r="AU342" s="24" t="s">
        <v>134</v>
      </c>
      <c r="AY342" s="24" t="s">
        <v>126</v>
      </c>
      <c r="BE342" s="204">
        <f>IF(N342="základní",J342,0)</f>
        <v>0</v>
      </c>
      <c r="BF342" s="204">
        <f>IF(N342="snížená",J342,0)</f>
        <v>0</v>
      </c>
      <c r="BG342" s="204">
        <f>IF(N342="zákl. přenesená",J342,0)</f>
        <v>0</v>
      </c>
      <c r="BH342" s="204">
        <f>IF(N342="sníž. přenesená",J342,0)</f>
        <v>0</v>
      </c>
      <c r="BI342" s="204">
        <f>IF(N342="nulová",J342,0)</f>
        <v>0</v>
      </c>
      <c r="BJ342" s="24" t="s">
        <v>134</v>
      </c>
      <c r="BK342" s="204">
        <f>ROUND(I342*H342,2)</f>
        <v>0</v>
      </c>
      <c r="BL342" s="24" t="s">
        <v>161</v>
      </c>
      <c r="BM342" s="24" t="s">
        <v>736</v>
      </c>
    </row>
    <row r="343" spans="2:65" s="1" customFormat="1" ht="13.5">
      <c r="B343" s="41"/>
      <c r="C343" s="63"/>
      <c r="D343" s="205" t="s">
        <v>135</v>
      </c>
      <c r="E343" s="63"/>
      <c r="F343" s="206" t="s">
        <v>8989</v>
      </c>
      <c r="G343" s="63"/>
      <c r="H343" s="63"/>
      <c r="I343" s="163"/>
      <c r="J343" s="63"/>
      <c r="K343" s="63"/>
      <c r="L343" s="61"/>
      <c r="M343" s="207"/>
      <c r="N343" s="42"/>
      <c r="O343" s="42"/>
      <c r="P343" s="42"/>
      <c r="Q343" s="42"/>
      <c r="R343" s="42"/>
      <c r="S343" s="42"/>
      <c r="T343" s="78"/>
      <c r="AT343" s="24" t="s">
        <v>135</v>
      </c>
      <c r="AU343" s="24" t="s">
        <v>134</v>
      </c>
    </row>
    <row r="344" spans="2:65" s="1" customFormat="1" ht="22.5" customHeight="1">
      <c r="B344" s="41"/>
      <c r="C344" s="251" t="s">
        <v>738</v>
      </c>
      <c r="D344" s="251" t="s">
        <v>391</v>
      </c>
      <c r="E344" s="252" t="s">
        <v>8990</v>
      </c>
      <c r="F344" s="253" t="s">
        <v>8991</v>
      </c>
      <c r="G344" s="254" t="s">
        <v>380</v>
      </c>
      <c r="H344" s="255">
        <v>6.6000000000000003E-2</v>
      </c>
      <c r="I344" s="256"/>
      <c r="J344" s="257">
        <f>ROUND(I344*H344,2)</f>
        <v>0</v>
      </c>
      <c r="K344" s="253" t="s">
        <v>21</v>
      </c>
      <c r="L344" s="258"/>
      <c r="M344" s="259" t="s">
        <v>21</v>
      </c>
      <c r="N344" s="260" t="s">
        <v>42</v>
      </c>
      <c r="O344" s="42"/>
      <c r="P344" s="202">
        <f>O344*H344</f>
        <v>0</v>
      </c>
      <c r="Q344" s="202">
        <v>0</v>
      </c>
      <c r="R344" s="202">
        <f>Q344*H344</f>
        <v>0</v>
      </c>
      <c r="S344" s="202">
        <v>0</v>
      </c>
      <c r="T344" s="203">
        <f>S344*H344</f>
        <v>0</v>
      </c>
      <c r="AR344" s="24" t="s">
        <v>361</v>
      </c>
      <c r="AT344" s="24" t="s">
        <v>391</v>
      </c>
      <c r="AU344" s="24" t="s">
        <v>134</v>
      </c>
      <c r="AY344" s="24" t="s">
        <v>126</v>
      </c>
      <c r="BE344" s="204">
        <f>IF(N344="základní",J344,0)</f>
        <v>0</v>
      </c>
      <c r="BF344" s="204">
        <f>IF(N344="snížená",J344,0)</f>
        <v>0</v>
      </c>
      <c r="BG344" s="204">
        <f>IF(N344="zákl. přenesená",J344,0)</f>
        <v>0</v>
      </c>
      <c r="BH344" s="204">
        <f>IF(N344="sníž. přenesená",J344,0)</f>
        <v>0</v>
      </c>
      <c r="BI344" s="204">
        <f>IF(N344="nulová",J344,0)</f>
        <v>0</v>
      </c>
      <c r="BJ344" s="24" t="s">
        <v>134</v>
      </c>
      <c r="BK344" s="204">
        <f>ROUND(I344*H344,2)</f>
        <v>0</v>
      </c>
      <c r="BL344" s="24" t="s">
        <v>161</v>
      </c>
      <c r="BM344" s="24" t="s">
        <v>741</v>
      </c>
    </row>
    <row r="345" spans="2:65" s="1" customFormat="1" ht="13.5">
      <c r="B345" s="41"/>
      <c r="C345" s="63"/>
      <c r="D345" s="208" t="s">
        <v>135</v>
      </c>
      <c r="E345" s="63"/>
      <c r="F345" s="209" t="s">
        <v>8991</v>
      </c>
      <c r="G345" s="63"/>
      <c r="H345" s="63"/>
      <c r="I345" s="163"/>
      <c r="J345" s="63"/>
      <c r="K345" s="63"/>
      <c r="L345" s="61"/>
      <c r="M345" s="207"/>
      <c r="N345" s="42"/>
      <c r="O345" s="42"/>
      <c r="P345" s="42"/>
      <c r="Q345" s="42"/>
      <c r="R345" s="42"/>
      <c r="S345" s="42"/>
      <c r="T345" s="78"/>
      <c r="AT345" s="24" t="s">
        <v>135</v>
      </c>
      <c r="AU345" s="24" t="s">
        <v>134</v>
      </c>
    </row>
    <row r="346" spans="2:65" s="13" customFormat="1" ht="13.5">
      <c r="B346" s="237"/>
      <c r="C346" s="238"/>
      <c r="D346" s="208" t="s">
        <v>171</v>
      </c>
      <c r="E346" s="239" t="s">
        <v>21</v>
      </c>
      <c r="F346" s="240" t="s">
        <v>8992</v>
      </c>
      <c r="G346" s="238"/>
      <c r="H346" s="241" t="s">
        <v>21</v>
      </c>
      <c r="I346" s="242"/>
      <c r="J346" s="238"/>
      <c r="K346" s="238"/>
      <c r="L346" s="243"/>
      <c r="M346" s="244"/>
      <c r="N346" s="245"/>
      <c r="O346" s="245"/>
      <c r="P346" s="245"/>
      <c r="Q346" s="245"/>
      <c r="R346" s="245"/>
      <c r="S346" s="245"/>
      <c r="T346" s="246"/>
      <c r="AT346" s="247" t="s">
        <v>171</v>
      </c>
      <c r="AU346" s="247" t="s">
        <v>134</v>
      </c>
      <c r="AV346" s="13" t="s">
        <v>78</v>
      </c>
      <c r="AW346" s="13" t="s">
        <v>33</v>
      </c>
      <c r="AX346" s="13" t="s">
        <v>70</v>
      </c>
      <c r="AY346" s="247" t="s">
        <v>126</v>
      </c>
    </row>
    <row r="347" spans="2:65" s="11" customFormat="1" ht="13.5">
      <c r="B347" s="210"/>
      <c r="C347" s="211"/>
      <c r="D347" s="208" t="s">
        <v>171</v>
      </c>
      <c r="E347" s="212" t="s">
        <v>21</v>
      </c>
      <c r="F347" s="213" t="s">
        <v>8993</v>
      </c>
      <c r="G347" s="211"/>
      <c r="H347" s="214">
        <v>6.6000000000000003E-2</v>
      </c>
      <c r="I347" s="215"/>
      <c r="J347" s="211"/>
      <c r="K347" s="211"/>
      <c r="L347" s="216"/>
      <c r="M347" s="217"/>
      <c r="N347" s="218"/>
      <c r="O347" s="218"/>
      <c r="P347" s="218"/>
      <c r="Q347" s="218"/>
      <c r="R347" s="218"/>
      <c r="S347" s="218"/>
      <c r="T347" s="219"/>
      <c r="AT347" s="220" t="s">
        <v>171</v>
      </c>
      <c r="AU347" s="220" t="s">
        <v>134</v>
      </c>
      <c r="AV347" s="11" t="s">
        <v>134</v>
      </c>
      <c r="AW347" s="11" t="s">
        <v>33</v>
      </c>
      <c r="AX347" s="11" t="s">
        <v>70</v>
      </c>
      <c r="AY347" s="220" t="s">
        <v>126</v>
      </c>
    </row>
    <row r="348" spans="2:65" s="12" customFormat="1" ht="13.5">
      <c r="B348" s="221"/>
      <c r="C348" s="222"/>
      <c r="D348" s="205" t="s">
        <v>171</v>
      </c>
      <c r="E348" s="248" t="s">
        <v>21</v>
      </c>
      <c r="F348" s="249" t="s">
        <v>174</v>
      </c>
      <c r="G348" s="222"/>
      <c r="H348" s="250">
        <v>6.6000000000000003E-2</v>
      </c>
      <c r="I348" s="226"/>
      <c r="J348" s="222"/>
      <c r="K348" s="222"/>
      <c r="L348" s="227"/>
      <c r="M348" s="228"/>
      <c r="N348" s="229"/>
      <c r="O348" s="229"/>
      <c r="P348" s="229"/>
      <c r="Q348" s="229"/>
      <c r="R348" s="229"/>
      <c r="S348" s="229"/>
      <c r="T348" s="230"/>
      <c r="AT348" s="231" t="s">
        <v>171</v>
      </c>
      <c r="AU348" s="231" t="s">
        <v>134</v>
      </c>
      <c r="AV348" s="12" t="s">
        <v>133</v>
      </c>
      <c r="AW348" s="12" t="s">
        <v>33</v>
      </c>
      <c r="AX348" s="12" t="s">
        <v>78</v>
      </c>
      <c r="AY348" s="231" t="s">
        <v>126</v>
      </c>
    </row>
    <row r="349" spans="2:65" s="1" customFormat="1" ht="22.5" customHeight="1">
      <c r="B349" s="41"/>
      <c r="C349" s="251" t="s">
        <v>514</v>
      </c>
      <c r="D349" s="251" t="s">
        <v>391</v>
      </c>
      <c r="E349" s="252" t="s">
        <v>8994</v>
      </c>
      <c r="F349" s="253" t="s">
        <v>8995</v>
      </c>
      <c r="G349" s="254" t="s">
        <v>8996</v>
      </c>
      <c r="H349" s="255">
        <v>0.16800000000000001</v>
      </c>
      <c r="I349" s="256"/>
      <c r="J349" s="257">
        <f>ROUND(I349*H349,2)</f>
        <v>0</v>
      </c>
      <c r="K349" s="253" t="s">
        <v>160</v>
      </c>
      <c r="L349" s="258"/>
      <c r="M349" s="259" t="s">
        <v>21</v>
      </c>
      <c r="N349" s="260" t="s">
        <v>42</v>
      </c>
      <c r="O349" s="42"/>
      <c r="P349" s="202">
        <f>O349*H349</f>
        <v>0</v>
      </c>
      <c r="Q349" s="202">
        <v>0</v>
      </c>
      <c r="R349" s="202">
        <f>Q349*H349</f>
        <v>0</v>
      </c>
      <c r="S349" s="202">
        <v>0</v>
      </c>
      <c r="T349" s="203">
        <f>S349*H349</f>
        <v>0</v>
      </c>
      <c r="AR349" s="24" t="s">
        <v>361</v>
      </c>
      <c r="AT349" s="24" t="s">
        <v>391</v>
      </c>
      <c r="AU349" s="24" t="s">
        <v>134</v>
      </c>
      <c r="AY349" s="24" t="s">
        <v>126</v>
      </c>
      <c r="BE349" s="204">
        <f>IF(N349="základní",J349,0)</f>
        <v>0</v>
      </c>
      <c r="BF349" s="204">
        <f>IF(N349="snížená",J349,0)</f>
        <v>0</v>
      </c>
      <c r="BG349" s="204">
        <f>IF(N349="zákl. přenesená",J349,0)</f>
        <v>0</v>
      </c>
      <c r="BH349" s="204">
        <f>IF(N349="sníž. přenesená",J349,0)</f>
        <v>0</v>
      </c>
      <c r="BI349" s="204">
        <f>IF(N349="nulová",J349,0)</f>
        <v>0</v>
      </c>
      <c r="BJ349" s="24" t="s">
        <v>134</v>
      </c>
      <c r="BK349" s="204">
        <f>ROUND(I349*H349,2)</f>
        <v>0</v>
      </c>
      <c r="BL349" s="24" t="s">
        <v>161</v>
      </c>
      <c r="BM349" s="24" t="s">
        <v>745</v>
      </c>
    </row>
    <row r="350" spans="2:65" s="1" customFormat="1" ht="13.5">
      <c r="B350" s="41"/>
      <c r="C350" s="63"/>
      <c r="D350" s="205" t="s">
        <v>135</v>
      </c>
      <c r="E350" s="63"/>
      <c r="F350" s="206" t="s">
        <v>8997</v>
      </c>
      <c r="G350" s="63"/>
      <c r="H350" s="63"/>
      <c r="I350" s="163"/>
      <c r="J350" s="63"/>
      <c r="K350" s="63"/>
      <c r="L350" s="61"/>
      <c r="M350" s="207"/>
      <c r="N350" s="42"/>
      <c r="O350" s="42"/>
      <c r="P350" s="42"/>
      <c r="Q350" s="42"/>
      <c r="R350" s="42"/>
      <c r="S350" s="42"/>
      <c r="T350" s="78"/>
      <c r="AT350" s="24" t="s">
        <v>135</v>
      </c>
      <c r="AU350" s="24" t="s">
        <v>134</v>
      </c>
    </row>
    <row r="351" spans="2:65" s="1" customFormat="1" ht="22.5" customHeight="1">
      <c r="B351" s="41"/>
      <c r="C351" s="251" t="s">
        <v>756</v>
      </c>
      <c r="D351" s="251" t="s">
        <v>391</v>
      </c>
      <c r="E351" s="252" t="s">
        <v>8998</v>
      </c>
      <c r="F351" s="253" t="s">
        <v>8999</v>
      </c>
      <c r="G351" s="254" t="s">
        <v>8996</v>
      </c>
      <c r="H351" s="255">
        <v>0.33500000000000002</v>
      </c>
      <c r="I351" s="256"/>
      <c r="J351" s="257">
        <f>ROUND(I351*H351,2)</f>
        <v>0</v>
      </c>
      <c r="K351" s="253" t="s">
        <v>160</v>
      </c>
      <c r="L351" s="258"/>
      <c r="M351" s="259" t="s">
        <v>21</v>
      </c>
      <c r="N351" s="260" t="s">
        <v>42</v>
      </c>
      <c r="O351" s="42"/>
      <c r="P351" s="202">
        <f>O351*H351</f>
        <v>0</v>
      </c>
      <c r="Q351" s="202">
        <v>0</v>
      </c>
      <c r="R351" s="202">
        <f>Q351*H351</f>
        <v>0</v>
      </c>
      <c r="S351" s="202">
        <v>0</v>
      </c>
      <c r="T351" s="203">
        <f>S351*H351</f>
        <v>0</v>
      </c>
      <c r="AR351" s="24" t="s">
        <v>361</v>
      </c>
      <c r="AT351" s="24" t="s">
        <v>391</v>
      </c>
      <c r="AU351" s="24" t="s">
        <v>134</v>
      </c>
      <c r="AY351" s="24" t="s">
        <v>126</v>
      </c>
      <c r="BE351" s="204">
        <f>IF(N351="základní",J351,0)</f>
        <v>0</v>
      </c>
      <c r="BF351" s="204">
        <f>IF(N351="snížená",J351,0)</f>
        <v>0</v>
      </c>
      <c r="BG351" s="204">
        <f>IF(N351="zákl. přenesená",J351,0)</f>
        <v>0</v>
      </c>
      <c r="BH351" s="204">
        <f>IF(N351="sníž. přenesená",J351,0)</f>
        <v>0</v>
      </c>
      <c r="BI351" s="204">
        <f>IF(N351="nulová",J351,0)</f>
        <v>0</v>
      </c>
      <c r="BJ351" s="24" t="s">
        <v>134</v>
      </c>
      <c r="BK351" s="204">
        <f>ROUND(I351*H351,2)</f>
        <v>0</v>
      </c>
      <c r="BL351" s="24" t="s">
        <v>161</v>
      </c>
      <c r="BM351" s="24" t="s">
        <v>759</v>
      </c>
    </row>
    <row r="352" spans="2:65" s="1" customFormat="1" ht="27">
      <c r="B352" s="41"/>
      <c r="C352" s="63"/>
      <c r="D352" s="205" t="s">
        <v>135</v>
      </c>
      <c r="E352" s="63"/>
      <c r="F352" s="206" t="s">
        <v>9000</v>
      </c>
      <c r="G352" s="63"/>
      <c r="H352" s="63"/>
      <c r="I352" s="163"/>
      <c r="J352" s="63"/>
      <c r="K352" s="63"/>
      <c r="L352" s="61"/>
      <c r="M352" s="207"/>
      <c r="N352" s="42"/>
      <c r="O352" s="42"/>
      <c r="P352" s="42"/>
      <c r="Q352" s="42"/>
      <c r="R352" s="42"/>
      <c r="S352" s="42"/>
      <c r="T352" s="78"/>
      <c r="AT352" s="24" t="s">
        <v>135</v>
      </c>
      <c r="AU352" s="24" t="s">
        <v>134</v>
      </c>
    </row>
    <row r="353" spans="2:65" s="1" customFormat="1" ht="22.5" customHeight="1">
      <c r="B353" s="41"/>
      <c r="C353" s="193" t="s">
        <v>520</v>
      </c>
      <c r="D353" s="193" t="s">
        <v>129</v>
      </c>
      <c r="E353" s="194" t="s">
        <v>9001</v>
      </c>
      <c r="F353" s="195" t="s">
        <v>9002</v>
      </c>
      <c r="G353" s="196" t="s">
        <v>693</v>
      </c>
      <c r="H353" s="197">
        <v>90</v>
      </c>
      <c r="I353" s="198"/>
      <c r="J353" s="199">
        <f>ROUND(I353*H353,2)</f>
        <v>0</v>
      </c>
      <c r="K353" s="195" t="s">
        <v>21</v>
      </c>
      <c r="L353" s="61"/>
      <c r="M353" s="200" t="s">
        <v>21</v>
      </c>
      <c r="N353" s="201" t="s">
        <v>42</v>
      </c>
      <c r="O353" s="42"/>
      <c r="P353" s="202">
        <f>O353*H353</f>
        <v>0</v>
      </c>
      <c r="Q353" s="202">
        <v>0</v>
      </c>
      <c r="R353" s="202">
        <f>Q353*H353</f>
        <v>0</v>
      </c>
      <c r="S353" s="202">
        <v>0</v>
      </c>
      <c r="T353" s="203">
        <f>S353*H353</f>
        <v>0</v>
      </c>
      <c r="AR353" s="24" t="s">
        <v>161</v>
      </c>
      <c r="AT353" s="24" t="s">
        <v>129</v>
      </c>
      <c r="AU353" s="24" t="s">
        <v>134</v>
      </c>
      <c r="AY353" s="24" t="s">
        <v>126</v>
      </c>
      <c r="BE353" s="204">
        <f>IF(N353="základní",J353,0)</f>
        <v>0</v>
      </c>
      <c r="BF353" s="204">
        <f>IF(N353="snížená",J353,0)</f>
        <v>0</v>
      </c>
      <c r="BG353" s="204">
        <f>IF(N353="zákl. přenesená",J353,0)</f>
        <v>0</v>
      </c>
      <c r="BH353" s="204">
        <f>IF(N353="sníž. přenesená",J353,0)</f>
        <v>0</v>
      </c>
      <c r="BI353" s="204">
        <f>IF(N353="nulová",J353,0)</f>
        <v>0</v>
      </c>
      <c r="BJ353" s="24" t="s">
        <v>134</v>
      </c>
      <c r="BK353" s="204">
        <f>ROUND(I353*H353,2)</f>
        <v>0</v>
      </c>
      <c r="BL353" s="24" t="s">
        <v>161</v>
      </c>
      <c r="BM353" s="24" t="s">
        <v>764</v>
      </c>
    </row>
    <row r="354" spans="2:65" s="1" customFormat="1" ht="13.5">
      <c r="B354" s="41"/>
      <c r="C354" s="63"/>
      <c r="D354" s="205" t="s">
        <v>135</v>
      </c>
      <c r="E354" s="63"/>
      <c r="F354" s="206" t="s">
        <v>9002</v>
      </c>
      <c r="G354" s="63"/>
      <c r="H354" s="63"/>
      <c r="I354" s="163"/>
      <c r="J354" s="63"/>
      <c r="K354" s="63"/>
      <c r="L354" s="61"/>
      <c r="M354" s="207"/>
      <c r="N354" s="42"/>
      <c r="O354" s="42"/>
      <c r="P354" s="42"/>
      <c r="Q354" s="42"/>
      <c r="R354" s="42"/>
      <c r="S354" s="42"/>
      <c r="T354" s="78"/>
      <c r="AT354" s="24" t="s">
        <v>135</v>
      </c>
      <c r="AU354" s="24" t="s">
        <v>134</v>
      </c>
    </row>
    <row r="355" spans="2:65" s="1" customFormat="1" ht="22.5" customHeight="1">
      <c r="B355" s="41"/>
      <c r="C355" s="251" t="s">
        <v>767</v>
      </c>
      <c r="D355" s="251" t="s">
        <v>391</v>
      </c>
      <c r="E355" s="252" t="s">
        <v>9003</v>
      </c>
      <c r="F355" s="253" t="s">
        <v>9004</v>
      </c>
      <c r="G355" s="254" t="s">
        <v>380</v>
      </c>
      <c r="H355" s="255">
        <v>8.6999999999999994E-2</v>
      </c>
      <c r="I355" s="256"/>
      <c r="J355" s="257">
        <f>ROUND(I355*H355,2)</f>
        <v>0</v>
      </c>
      <c r="K355" s="253" t="s">
        <v>21</v>
      </c>
      <c r="L355" s="258"/>
      <c r="M355" s="259" t="s">
        <v>21</v>
      </c>
      <c r="N355" s="260" t="s">
        <v>42</v>
      </c>
      <c r="O355" s="42"/>
      <c r="P355" s="202">
        <f>O355*H355</f>
        <v>0</v>
      </c>
      <c r="Q355" s="202">
        <v>0</v>
      </c>
      <c r="R355" s="202">
        <f>Q355*H355</f>
        <v>0</v>
      </c>
      <c r="S355" s="202">
        <v>0</v>
      </c>
      <c r="T355" s="203">
        <f>S355*H355</f>
        <v>0</v>
      </c>
      <c r="AR355" s="24" t="s">
        <v>361</v>
      </c>
      <c r="AT355" s="24" t="s">
        <v>391</v>
      </c>
      <c r="AU355" s="24" t="s">
        <v>134</v>
      </c>
      <c r="AY355" s="24" t="s">
        <v>126</v>
      </c>
      <c r="BE355" s="204">
        <f>IF(N355="základní",J355,0)</f>
        <v>0</v>
      </c>
      <c r="BF355" s="204">
        <f>IF(N355="snížená",J355,0)</f>
        <v>0</v>
      </c>
      <c r="BG355" s="204">
        <f>IF(N355="zákl. přenesená",J355,0)</f>
        <v>0</v>
      </c>
      <c r="BH355" s="204">
        <f>IF(N355="sníž. přenesená",J355,0)</f>
        <v>0</v>
      </c>
      <c r="BI355" s="204">
        <f>IF(N355="nulová",J355,0)</f>
        <v>0</v>
      </c>
      <c r="BJ355" s="24" t="s">
        <v>134</v>
      </c>
      <c r="BK355" s="204">
        <f>ROUND(I355*H355,2)</f>
        <v>0</v>
      </c>
      <c r="BL355" s="24" t="s">
        <v>161</v>
      </c>
      <c r="BM355" s="24" t="s">
        <v>770</v>
      </c>
    </row>
    <row r="356" spans="2:65" s="1" customFormat="1" ht="13.5">
      <c r="B356" s="41"/>
      <c r="C356" s="63"/>
      <c r="D356" s="205" t="s">
        <v>135</v>
      </c>
      <c r="E356" s="63"/>
      <c r="F356" s="206" t="s">
        <v>9004</v>
      </c>
      <c r="G356" s="63"/>
      <c r="H356" s="63"/>
      <c r="I356" s="163"/>
      <c r="J356" s="63"/>
      <c r="K356" s="63"/>
      <c r="L356" s="61"/>
      <c r="M356" s="207"/>
      <c r="N356" s="42"/>
      <c r="O356" s="42"/>
      <c r="P356" s="42"/>
      <c r="Q356" s="42"/>
      <c r="R356" s="42"/>
      <c r="S356" s="42"/>
      <c r="T356" s="78"/>
      <c r="AT356" s="24" t="s">
        <v>135</v>
      </c>
      <c r="AU356" s="24" t="s">
        <v>134</v>
      </c>
    </row>
    <row r="357" spans="2:65" s="1" customFormat="1" ht="22.5" customHeight="1">
      <c r="B357" s="41"/>
      <c r="C357" s="251" t="s">
        <v>525</v>
      </c>
      <c r="D357" s="251" t="s">
        <v>391</v>
      </c>
      <c r="E357" s="252" t="s">
        <v>9005</v>
      </c>
      <c r="F357" s="253" t="s">
        <v>9006</v>
      </c>
      <c r="G357" s="254" t="s">
        <v>489</v>
      </c>
      <c r="H357" s="255">
        <v>6</v>
      </c>
      <c r="I357" s="256"/>
      <c r="J357" s="257">
        <f>ROUND(I357*H357,2)</f>
        <v>0</v>
      </c>
      <c r="K357" s="253" t="s">
        <v>160</v>
      </c>
      <c r="L357" s="258"/>
      <c r="M357" s="259" t="s">
        <v>21</v>
      </c>
      <c r="N357" s="260" t="s">
        <v>42</v>
      </c>
      <c r="O357" s="42"/>
      <c r="P357" s="202">
        <f>O357*H357</f>
        <v>0</v>
      </c>
      <c r="Q357" s="202">
        <v>0</v>
      </c>
      <c r="R357" s="202">
        <f>Q357*H357</f>
        <v>0</v>
      </c>
      <c r="S357" s="202">
        <v>0</v>
      </c>
      <c r="T357" s="203">
        <f>S357*H357</f>
        <v>0</v>
      </c>
      <c r="AR357" s="24" t="s">
        <v>361</v>
      </c>
      <c r="AT357" s="24" t="s">
        <v>391</v>
      </c>
      <c r="AU357" s="24" t="s">
        <v>134</v>
      </c>
      <c r="AY357" s="24" t="s">
        <v>126</v>
      </c>
      <c r="BE357" s="204">
        <f>IF(N357="základní",J357,0)</f>
        <v>0</v>
      </c>
      <c r="BF357" s="204">
        <f>IF(N357="snížená",J357,0)</f>
        <v>0</v>
      </c>
      <c r="BG357" s="204">
        <f>IF(N357="zákl. přenesená",J357,0)</f>
        <v>0</v>
      </c>
      <c r="BH357" s="204">
        <f>IF(N357="sníž. přenesená",J357,0)</f>
        <v>0</v>
      </c>
      <c r="BI357" s="204">
        <f>IF(N357="nulová",J357,0)</f>
        <v>0</v>
      </c>
      <c r="BJ357" s="24" t="s">
        <v>134</v>
      </c>
      <c r="BK357" s="204">
        <f>ROUND(I357*H357,2)</f>
        <v>0</v>
      </c>
      <c r="BL357" s="24" t="s">
        <v>161</v>
      </c>
      <c r="BM357" s="24" t="s">
        <v>779</v>
      </c>
    </row>
    <row r="358" spans="2:65" s="1" customFormat="1" ht="27">
      <c r="B358" s="41"/>
      <c r="C358" s="63"/>
      <c r="D358" s="205" t="s">
        <v>135</v>
      </c>
      <c r="E358" s="63"/>
      <c r="F358" s="206" t="s">
        <v>9007</v>
      </c>
      <c r="G358" s="63"/>
      <c r="H358" s="63"/>
      <c r="I358" s="163"/>
      <c r="J358" s="63"/>
      <c r="K358" s="63"/>
      <c r="L358" s="61"/>
      <c r="M358" s="207"/>
      <c r="N358" s="42"/>
      <c r="O358" s="42"/>
      <c r="P358" s="42"/>
      <c r="Q358" s="42"/>
      <c r="R358" s="42"/>
      <c r="S358" s="42"/>
      <c r="T358" s="78"/>
      <c r="AT358" s="24" t="s">
        <v>135</v>
      </c>
      <c r="AU358" s="24" t="s">
        <v>134</v>
      </c>
    </row>
    <row r="359" spans="2:65" s="1" customFormat="1" ht="22.5" customHeight="1">
      <c r="B359" s="41"/>
      <c r="C359" s="193" t="s">
        <v>781</v>
      </c>
      <c r="D359" s="193" t="s">
        <v>129</v>
      </c>
      <c r="E359" s="194" t="s">
        <v>9008</v>
      </c>
      <c r="F359" s="195" t="s">
        <v>9009</v>
      </c>
      <c r="G359" s="196" t="s">
        <v>380</v>
      </c>
      <c r="H359" s="197">
        <v>0.19600000000000001</v>
      </c>
      <c r="I359" s="198"/>
      <c r="J359" s="199">
        <f>ROUND(I359*H359,2)</f>
        <v>0</v>
      </c>
      <c r="K359" s="195" t="s">
        <v>160</v>
      </c>
      <c r="L359" s="61"/>
      <c r="M359" s="200" t="s">
        <v>21</v>
      </c>
      <c r="N359" s="201" t="s">
        <v>42</v>
      </c>
      <c r="O359" s="42"/>
      <c r="P359" s="202">
        <f>O359*H359</f>
        <v>0</v>
      </c>
      <c r="Q359" s="202">
        <v>0</v>
      </c>
      <c r="R359" s="202">
        <f>Q359*H359</f>
        <v>0</v>
      </c>
      <c r="S359" s="202">
        <v>0</v>
      </c>
      <c r="T359" s="203">
        <f>S359*H359</f>
        <v>0</v>
      </c>
      <c r="AR359" s="24" t="s">
        <v>161</v>
      </c>
      <c r="AT359" s="24" t="s">
        <v>129</v>
      </c>
      <c r="AU359" s="24" t="s">
        <v>134</v>
      </c>
      <c r="AY359" s="24" t="s">
        <v>126</v>
      </c>
      <c r="BE359" s="204">
        <f>IF(N359="základní",J359,0)</f>
        <v>0</v>
      </c>
      <c r="BF359" s="204">
        <f>IF(N359="snížená",J359,0)</f>
        <v>0</v>
      </c>
      <c r="BG359" s="204">
        <f>IF(N359="zákl. přenesená",J359,0)</f>
        <v>0</v>
      </c>
      <c r="BH359" s="204">
        <f>IF(N359="sníž. přenesená",J359,0)</f>
        <v>0</v>
      </c>
      <c r="BI359" s="204">
        <f>IF(N359="nulová",J359,0)</f>
        <v>0</v>
      </c>
      <c r="BJ359" s="24" t="s">
        <v>134</v>
      </c>
      <c r="BK359" s="204">
        <f>ROUND(I359*H359,2)</f>
        <v>0</v>
      </c>
      <c r="BL359" s="24" t="s">
        <v>161</v>
      </c>
      <c r="BM359" s="24" t="s">
        <v>784</v>
      </c>
    </row>
    <row r="360" spans="2:65" s="1" customFormat="1" ht="27">
      <c r="B360" s="41"/>
      <c r="C360" s="63"/>
      <c r="D360" s="208" t="s">
        <v>135</v>
      </c>
      <c r="E360" s="63"/>
      <c r="F360" s="209" t="s">
        <v>9010</v>
      </c>
      <c r="G360" s="63"/>
      <c r="H360" s="63"/>
      <c r="I360" s="163"/>
      <c r="J360" s="63"/>
      <c r="K360" s="63"/>
      <c r="L360" s="61"/>
      <c r="M360" s="207"/>
      <c r="N360" s="42"/>
      <c r="O360" s="42"/>
      <c r="P360" s="42"/>
      <c r="Q360" s="42"/>
      <c r="R360" s="42"/>
      <c r="S360" s="42"/>
      <c r="T360" s="78"/>
      <c r="AT360" s="24" t="s">
        <v>135</v>
      </c>
      <c r="AU360" s="24" t="s">
        <v>134</v>
      </c>
    </row>
    <row r="361" spans="2:65" s="1" customFormat="1" ht="121.5">
      <c r="B361" s="41"/>
      <c r="C361" s="63"/>
      <c r="D361" s="208" t="s">
        <v>299</v>
      </c>
      <c r="E361" s="63"/>
      <c r="F361" s="236" t="s">
        <v>4194</v>
      </c>
      <c r="G361" s="63"/>
      <c r="H361" s="63"/>
      <c r="I361" s="163"/>
      <c r="J361" s="63"/>
      <c r="K361" s="63"/>
      <c r="L361" s="61"/>
      <c r="M361" s="232"/>
      <c r="N361" s="233"/>
      <c r="O361" s="233"/>
      <c r="P361" s="233"/>
      <c r="Q361" s="233"/>
      <c r="R361" s="233"/>
      <c r="S361" s="233"/>
      <c r="T361" s="234"/>
      <c r="AT361" s="24" t="s">
        <v>299</v>
      </c>
      <c r="AU361" s="24" t="s">
        <v>134</v>
      </c>
    </row>
    <row r="362" spans="2:65" s="1" customFormat="1" ht="6.95" customHeight="1">
      <c r="B362" s="56"/>
      <c r="C362" s="57"/>
      <c r="D362" s="57"/>
      <c r="E362" s="57"/>
      <c r="F362" s="57"/>
      <c r="G362" s="57"/>
      <c r="H362" s="57"/>
      <c r="I362" s="139"/>
      <c r="J362" s="57"/>
      <c r="K362" s="57"/>
      <c r="L362" s="61"/>
    </row>
  </sheetData>
  <sheetProtection password="CC35" sheet="1" objects="1" scenarios="1" formatCells="0" formatColumns="0" formatRows="0" sort="0" autoFilter="0"/>
  <autoFilter ref="C88:K361"/>
  <mergeCells count="9">
    <mergeCell ref="E79:H79"/>
    <mergeCell ref="E81:H81"/>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7.xml><?xml version="1.0" encoding="utf-8"?>
<worksheet xmlns="http://schemas.openxmlformats.org/spreadsheetml/2006/main" xmlns:r="http://schemas.openxmlformats.org/officeDocument/2006/relationships">
  <sheetPr>
    <pageSetUpPr fitToPage="1"/>
  </sheetPr>
  <dimension ref="A1:K216"/>
  <sheetViews>
    <sheetView showGridLines="0" zoomScaleNormal="100" workbookViewId="0"/>
  </sheetViews>
  <sheetFormatPr defaultRowHeight="13.5"/>
  <cols>
    <col min="1" max="1" width="8.33203125" style="275" customWidth="1"/>
    <col min="2" max="2" width="1.6640625" style="275" customWidth="1"/>
    <col min="3" max="4" width="5" style="275" customWidth="1"/>
    <col min="5" max="5" width="11.6640625" style="275" customWidth="1"/>
    <col min="6" max="6" width="9.1640625" style="275" customWidth="1"/>
    <col min="7" max="7" width="5" style="275" customWidth="1"/>
    <col min="8" max="8" width="77.83203125" style="275" customWidth="1"/>
    <col min="9" max="10" width="20" style="275" customWidth="1"/>
    <col min="11" max="11" width="1.6640625" style="275" customWidth="1"/>
  </cols>
  <sheetData>
    <row r="1" spans="2:11" ht="37.5" customHeight="1"/>
    <row r="2" spans="2:11" ht="7.5" customHeight="1">
      <c r="B2" s="276"/>
      <c r="C2" s="277"/>
      <c r="D2" s="277"/>
      <c r="E2" s="277"/>
      <c r="F2" s="277"/>
      <c r="G2" s="277"/>
      <c r="H2" s="277"/>
      <c r="I2" s="277"/>
      <c r="J2" s="277"/>
      <c r="K2" s="278"/>
    </row>
    <row r="3" spans="2:11" s="15" customFormat="1" ht="45" customHeight="1">
      <c r="B3" s="279"/>
      <c r="C3" s="402" t="s">
        <v>9011</v>
      </c>
      <c r="D3" s="402"/>
      <c r="E3" s="402"/>
      <c r="F3" s="402"/>
      <c r="G3" s="402"/>
      <c r="H3" s="402"/>
      <c r="I3" s="402"/>
      <c r="J3" s="402"/>
      <c r="K3" s="280"/>
    </row>
    <row r="4" spans="2:11" ht="25.5" customHeight="1">
      <c r="B4" s="281"/>
      <c r="C4" s="406" t="s">
        <v>9012</v>
      </c>
      <c r="D4" s="406"/>
      <c r="E4" s="406"/>
      <c r="F4" s="406"/>
      <c r="G4" s="406"/>
      <c r="H4" s="406"/>
      <c r="I4" s="406"/>
      <c r="J4" s="406"/>
      <c r="K4" s="282"/>
    </row>
    <row r="5" spans="2:11" ht="5.25" customHeight="1">
      <c r="B5" s="281"/>
      <c r="C5" s="283"/>
      <c r="D5" s="283"/>
      <c r="E5" s="283"/>
      <c r="F5" s="283"/>
      <c r="G5" s="283"/>
      <c r="H5" s="283"/>
      <c r="I5" s="283"/>
      <c r="J5" s="283"/>
      <c r="K5" s="282"/>
    </row>
    <row r="6" spans="2:11" ht="15" customHeight="1">
      <c r="B6" s="281"/>
      <c r="C6" s="405" t="s">
        <v>9013</v>
      </c>
      <c r="D6" s="405"/>
      <c r="E6" s="405"/>
      <c r="F6" s="405"/>
      <c r="G6" s="405"/>
      <c r="H6" s="405"/>
      <c r="I6" s="405"/>
      <c r="J6" s="405"/>
      <c r="K6" s="282"/>
    </row>
    <row r="7" spans="2:11" ht="15" customHeight="1">
      <c r="B7" s="285"/>
      <c r="C7" s="405" t="s">
        <v>9014</v>
      </c>
      <c r="D7" s="405"/>
      <c r="E7" s="405"/>
      <c r="F7" s="405"/>
      <c r="G7" s="405"/>
      <c r="H7" s="405"/>
      <c r="I7" s="405"/>
      <c r="J7" s="405"/>
      <c r="K7" s="282"/>
    </row>
    <row r="8" spans="2:11" ht="12.75" customHeight="1">
      <c r="B8" s="285"/>
      <c r="C8" s="284"/>
      <c r="D8" s="284"/>
      <c r="E8" s="284"/>
      <c r="F8" s="284"/>
      <c r="G8" s="284"/>
      <c r="H8" s="284"/>
      <c r="I8" s="284"/>
      <c r="J8" s="284"/>
      <c r="K8" s="282"/>
    </row>
    <row r="9" spans="2:11" ht="15" customHeight="1">
      <c r="B9" s="285"/>
      <c r="C9" s="405" t="s">
        <v>9015</v>
      </c>
      <c r="D9" s="405"/>
      <c r="E9" s="405"/>
      <c r="F9" s="405"/>
      <c r="G9" s="405"/>
      <c r="H9" s="405"/>
      <c r="I9" s="405"/>
      <c r="J9" s="405"/>
      <c r="K9" s="282"/>
    </row>
    <row r="10" spans="2:11" ht="15" customHeight="1">
      <c r="B10" s="285"/>
      <c r="C10" s="284"/>
      <c r="D10" s="405" t="s">
        <v>9016</v>
      </c>
      <c r="E10" s="405"/>
      <c r="F10" s="405"/>
      <c r="G10" s="405"/>
      <c r="H10" s="405"/>
      <c r="I10" s="405"/>
      <c r="J10" s="405"/>
      <c r="K10" s="282"/>
    </row>
    <row r="11" spans="2:11" ht="15" customHeight="1">
      <c r="B11" s="285"/>
      <c r="C11" s="286"/>
      <c r="D11" s="405" t="s">
        <v>9017</v>
      </c>
      <c r="E11" s="405"/>
      <c r="F11" s="405"/>
      <c r="G11" s="405"/>
      <c r="H11" s="405"/>
      <c r="I11" s="405"/>
      <c r="J11" s="405"/>
      <c r="K11" s="282"/>
    </row>
    <row r="12" spans="2:11" ht="12.75" customHeight="1">
      <c r="B12" s="285"/>
      <c r="C12" s="286"/>
      <c r="D12" s="286"/>
      <c r="E12" s="286"/>
      <c r="F12" s="286"/>
      <c r="G12" s="286"/>
      <c r="H12" s="286"/>
      <c r="I12" s="286"/>
      <c r="J12" s="286"/>
      <c r="K12" s="282"/>
    </row>
    <row r="13" spans="2:11" ht="15" customHeight="1">
      <c r="B13" s="285"/>
      <c r="C13" s="286"/>
      <c r="D13" s="405" t="s">
        <v>9018</v>
      </c>
      <c r="E13" s="405"/>
      <c r="F13" s="405"/>
      <c r="G13" s="405"/>
      <c r="H13" s="405"/>
      <c r="I13" s="405"/>
      <c r="J13" s="405"/>
      <c r="K13" s="282"/>
    </row>
    <row r="14" spans="2:11" ht="15" customHeight="1">
      <c r="B14" s="285"/>
      <c r="C14" s="286"/>
      <c r="D14" s="405" t="s">
        <v>9019</v>
      </c>
      <c r="E14" s="405"/>
      <c r="F14" s="405"/>
      <c r="G14" s="405"/>
      <c r="H14" s="405"/>
      <c r="I14" s="405"/>
      <c r="J14" s="405"/>
      <c r="K14" s="282"/>
    </row>
    <row r="15" spans="2:11" ht="15" customHeight="1">
      <c r="B15" s="285"/>
      <c r="C15" s="286"/>
      <c r="D15" s="405" t="s">
        <v>9020</v>
      </c>
      <c r="E15" s="405"/>
      <c r="F15" s="405"/>
      <c r="G15" s="405"/>
      <c r="H15" s="405"/>
      <c r="I15" s="405"/>
      <c r="J15" s="405"/>
      <c r="K15" s="282"/>
    </row>
    <row r="16" spans="2:11" ht="15" customHeight="1">
      <c r="B16" s="285"/>
      <c r="C16" s="286"/>
      <c r="D16" s="286"/>
      <c r="E16" s="287" t="s">
        <v>77</v>
      </c>
      <c r="F16" s="405" t="s">
        <v>9021</v>
      </c>
      <c r="G16" s="405"/>
      <c r="H16" s="405"/>
      <c r="I16" s="405"/>
      <c r="J16" s="405"/>
      <c r="K16" s="282"/>
    </row>
    <row r="17" spans="2:11" ht="15" customHeight="1">
      <c r="B17" s="285"/>
      <c r="C17" s="286"/>
      <c r="D17" s="286"/>
      <c r="E17" s="287" t="s">
        <v>9022</v>
      </c>
      <c r="F17" s="405" t="s">
        <v>9023</v>
      </c>
      <c r="G17" s="405"/>
      <c r="H17" s="405"/>
      <c r="I17" s="405"/>
      <c r="J17" s="405"/>
      <c r="K17" s="282"/>
    </row>
    <row r="18" spans="2:11" ht="15" customHeight="1">
      <c r="B18" s="285"/>
      <c r="C18" s="286"/>
      <c r="D18" s="286"/>
      <c r="E18" s="287" t="s">
        <v>9024</v>
      </c>
      <c r="F18" s="405" t="s">
        <v>9025</v>
      </c>
      <c r="G18" s="405"/>
      <c r="H18" s="405"/>
      <c r="I18" s="405"/>
      <c r="J18" s="405"/>
      <c r="K18" s="282"/>
    </row>
    <row r="19" spans="2:11" ht="15" customHeight="1">
      <c r="B19" s="285"/>
      <c r="C19" s="286"/>
      <c r="D19" s="286"/>
      <c r="E19" s="287" t="s">
        <v>9026</v>
      </c>
      <c r="F19" s="405" t="s">
        <v>9027</v>
      </c>
      <c r="G19" s="405"/>
      <c r="H19" s="405"/>
      <c r="I19" s="405"/>
      <c r="J19" s="405"/>
      <c r="K19" s="282"/>
    </row>
    <row r="20" spans="2:11" ht="15" customHeight="1">
      <c r="B20" s="285"/>
      <c r="C20" s="286"/>
      <c r="D20" s="286"/>
      <c r="E20" s="287" t="s">
        <v>9028</v>
      </c>
      <c r="F20" s="405" t="s">
        <v>5401</v>
      </c>
      <c r="G20" s="405"/>
      <c r="H20" s="405"/>
      <c r="I20" s="405"/>
      <c r="J20" s="405"/>
      <c r="K20" s="282"/>
    </row>
    <row r="21" spans="2:11" ht="15" customHeight="1">
      <c r="B21" s="285"/>
      <c r="C21" s="286"/>
      <c r="D21" s="286"/>
      <c r="E21" s="287" t="s">
        <v>9029</v>
      </c>
      <c r="F21" s="405" t="s">
        <v>9030</v>
      </c>
      <c r="G21" s="405"/>
      <c r="H21" s="405"/>
      <c r="I21" s="405"/>
      <c r="J21" s="405"/>
      <c r="K21" s="282"/>
    </row>
    <row r="22" spans="2:11" ht="12.75" customHeight="1">
      <c r="B22" s="285"/>
      <c r="C22" s="286"/>
      <c r="D22" s="286"/>
      <c r="E22" s="286"/>
      <c r="F22" s="286"/>
      <c r="G22" s="286"/>
      <c r="H22" s="286"/>
      <c r="I22" s="286"/>
      <c r="J22" s="286"/>
      <c r="K22" s="282"/>
    </row>
    <row r="23" spans="2:11" ht="15" customHeight="1">
      <c r="B23" s="285"/>
      <c r="C23" s="405" t="s">
        <v>9031</v>
      </c>
      <c r="D23" s="405"/>
      <c r="E23" s="405"/>
      <c r="F23" s="405"/>
      <c r="G23" s="405"/>
      <c r="H23" s="405"/>
      <c r="I23" s="405"/>
      <c r="J23" s="405"/>
      <c r="K23" s="282"/>
    </row>
    <row r="24" spans="2:11" ht="15" customHeight="1">
      <c r="B24" s="285"/>
      <c r="C24" s="405" t="s">
        <v>9032</v>
      </c>
      <c r="D24" s="405"/>
      <c r="E24" s="405"/>
      <c r="F24" s="405"/>
      <c r="G24" s="405"/>
      <c r="H24" s="405"/>
      <c r="I24" s="405"/>
      <c r="J24" s="405"/>
      <c r="K24" s="282"/>
    </row>
    <row r="25" spans="2:11" ht="15" customHeight="1">
      <c r="B25" s="285"/>
      <c r="C25" s="284"/>
      <c r="D25" s="405" t="s">
        <v>9033</v>
      </c>
      <c r="E25" s="405"/>
      <c r="F25" s="405"/>
      <c r="G25" s="405"/>
      <c r="H25" s="405"/>
      <c r="I25" s="405"/>
      <c r="J25" s="405"/>
      <c r="K25" s="282"/>
    </row>
    <row r="26" spans="2:11" ht="15" customHeight="1">
      <c r="B26" s="285"/>
      <c r="C26" s="286"/>
      <c r="D26" s="405" t="s">
        <v>9034</v>
      </c>
      <c r="E26" s="405"/>
      <c r="F26" s="405"/>
      <c r="G26" s="405"/>
      <c r="H26" s="405"/>
      <c r="I26" s="405"/>
      <c r="J26" s="405"/>
      <c r="K26" s="282"/>
    </row>
    <row r="27" spans="2:11" ht="12.75" customHeight="1">
      <c r="B27" s="285"/>
      <c r="C27" s="286"/>
      <c r="D27" s="286"/>
      <c r="E27" s="286"/>
      <c r="F27" s="286"/>
      <c r="G27" s="286"/>
      <c r="H27" s="286"/>
      <c r="I27" s="286"/>
      <c r="J27" s="286"/>
      <c r="K27" s="282"/>
    </row>
    <row r="28" spans="2:11" ht="15" customHeight="1">
      <c r="B28" s="285"/>
      <c r="C28" s="286"/>
      <c r="D28" s="405" t="s">
        <v>9035</v>
      </c>
      <c r="E28" s="405"/>
      <c r="F28" s="405"/>
      <c r="G28" s="405"/>
      <c r="H28" s="405"/>
      <c r="I28" s="405"/>
      <c r="J28" s="405"/>
      <c r="K28" s="282"/>
    </row>
    <row r="29" spans="2:11" ht="15" customHeight="1">
      <c r="B29" s="285"/>
      <c r="C29" s="286"/>
      <c r="D29" s="405" t="s">
        <v>9036</v>
      </c>
      <c r="E29" s="405"/>
      <c r="F29" s="405"/>
      <c r="G29" s="405"/>
      <c r="H29" s="405"/>
      <c r="I29" s="405"/>
      <c r="J29" s="405"/>
      <c r="K29" s="282"/>
    </row>
    <row r="30" spans="2:11" ht="12.75" customHeight="1">
      <c r="B30" s="285"/>
      <c r="C30" s="286"/>
      <c r="D30" s="286"/>
      <c r="E30" s="286"/>
      <c r="F30" s="286"/>
      <c r="G30" s="286"/>
      <c r="H30" s="286"/>
      <c r="I30" s="286"/>
      <c r="J30" s="286"/>
      <c r="K30" s="282"/>
    </row>
    <row r="31" spans="2:11" ht="15" customHeight="1">
      <c r="B31" s="285"/>
      <c r="C31" s="286"/>
      <c r="D31" s="405" t="s">
        <v>9037</v>
      </c>
      <c r="E31" s="405"/>
      <c r="F31" s="405"/>
      <c r="G31" s="405"/>
      <c r="H31" s="405"/>
      <c r="I31" s="405"/>
      <c r="J31" s="405"/>
      <c r="K31" s="282"/>
    </row>
    <row r="32" spans="2:11" ht="15" customHeight="1">
      <c r="B32" s="285"/>
      <c r="C32" s="286"/>
      <c r="D32" s="405" t="s">
        <v>9038</v>
      </c>
      <c r="E32" s="405"/>
      <c r="F32" s="405"/>
      <c r="G32" s="405"/>
      <c r="H32" s="405"/>
      <c r="I32" s="405"/>
      <c r="J32" s="405"/>
      <c r="K32" s="282"/>
    </row>
    <row r="33" spans="2:11" ht="15" customHeight="1">
      <c r="B33" s="285"/>
      <c r="C33" s="286"/>
      <c r="D33" s="405" t="s">
        <v>9039</v>
      </c>
      <c r="E33" s="405"/>
      <c r="F33" s="405"/>
      <c r="G33" s="405"/>
      <c r="H33" s="405"/>
      <c r="I33" s="405"/>
      <c r="J33" s="405"/>
      <c r="K33" s="282"/>
    </row>
    <row r="34" spans="2:11" ht="15" customHeight="1">
      <c r="B34" s="285"/>
      <c r="C34" s="286"/>
      <c r="D34" s="284"/>
      <c r="E34" s="288" t="s">
        <v>111</v>
      </c>
      <c r="F34" s="284"/>
      <c r="G34" s="405" t="s">
        <v>9040</v>
      </c>
      <c r="H34" s="405"/>
      <c r="I34" s="405"/>
      <c r="J34" s="405"/>
      <c r="K34" s="282"/>
    </row>
    <row r="35" spans="2:11" ht="30.75" customHeight="1">
      <c r="B35" s="285"/>
      <c r="C35" s="286"/>
      <c r="D35" s="284"/>
      <c r="E35" s="288" t="s">
        <v>9041</v>
      </c>
      <c r="F35" s="284"/>
      <c r="G35" s="405" t="s">
        <v>9042</v>
      </c>
      <c r="H35" s="405"/>
      <c r="I35" s="405"/>
      <c r="J35" s="405"/>
      <c r="K35" s="282"/>
    </row>
    <row r="36" spans="2:11" ht="15" customHeight="1">
      <c r="B36" s="285"/>
      <c r="C36" s="286"/>
      <c r="D36" s="284"/>
      <c r="E36" s="288" t="s">
        <v>51</v>
      </c>
      <c r="F36" s="284"/>
      <c r="G36" s="405" t="s">
        <v>9043</v>
      </c>
      <c r="H36" s="405"/>
      <c r="I36" s="405"/>
      <c r="J36" s="405"/>
      <c r="K36" s="282"/>
    </row>
    <row r="37" spans="2:11" ht="15" customHeight="1">
      <c r="B37" s="285"/>
      <c r="C37" s="286"/>
      <c r="D37" s="284"/>
      <c r="E37" s="288" t="s">
        <v>112</v>
      </c>
      <c r="F37" s="284"/>
      <c r="G37" s="405" t="s">
        <v>9044</v>
      </c>
      <c r="H37" s="405"/>
      <c r="I37" s="405"/>
      <c r="J37" s="405"/>
      <c r="K37" s="282"/>
    </row>
    <row r="38" spans="2:11" ht="15" customHeight="1">
      <c r="B38" s="285"/>
      <c r="C38" s="286"/>
      <c r="D38" s="284"/>
      <c r="E38" s="288" t="s">
        <v>113</v>
      </c>
      <c r="F38" s="284"/>
      <c r="G38" s="405" t="s">
        <v>9045</v>
      </c>
      <c r="H38" s="405"/>
      <c r="I38" s="405"/>
      <c r="J38" s="405"/>
      <c r="K38" s="282"/>
    </row>
    <row r="39" spans="2:11" ht="15" customHeight="1">
      <c r="B39" s="285"/>
      <c r="C39" s="286"/>
      <c r="D39" s="284"/>
      <c r="E39" s="288" t="s">
        <v>114</v>
      </c>
      <c r="F39" s="284"/>
      <c r="G39" s="405" t="s">
        <v>9046</v>
      </c>
      <c r="H39" s="405"/>
      <c r="I39" s="405"/>
      <c r="J39" s="405"/>
      <c r="K39" s="282"/>
    </row>
    <row r="40" spans="2:11" ht="15" customHeight="1">
      <c r="B40" s="285"/>
      <c r="C40" s="286"/>
      <c r="D40" s="284"/>
      <c r="E40" s="288" t="s">
        <v>9047</v>
      </c>
      <c r="F40" s="284"/>
      <c r="G40" s="405" t="s">
        <v>9048</v>
      </c>
      <c r="H40" s="405"/>
      <c r="I40" s="405"/>
      <c r="J40" s="405"/>
      <c r="K40" s="282"/>
    </row>
    <row r="41" spans="2:11" ht="15" customHeight="1">
      <c r="B41" s="285"/>
      <c r="C41" s="286"/>
      <c r="D41" s="284"/>
      <c r="E41" s="288"/>
      <c r="F41" s="284"/>
      <c r="G41" s="405" t="s">
        <v>9049</v>
      </c>
      <c r="H41" s="405"/>
      <c r="I41" s="405"/>
      <c r="J41" s="405"/>
      <c r="K41" s="282"/>
    </row>
    <row r="42" spans="2:11" ht="15" customHeight="1">
      <c r="B42" s="285"/>
      <c r="C42" s="286"/>
      <c r="D42" s="284"/>
      <c r="E42" s="288" t="s">
        <v>9050</v>
      </c>
      <c r="F42" s="284"/>
      <c r="G42" s="405" t="s">
        <v>9051</v>
      </c>
      <c r="H42" s="405"/>
      <c r="I42" s="405"/>
      <c r="J42" s="405"/>
      <c r="K42" s="282"/>
    </row>
    <row r="43" spans="2:11" ht="15" customHeight="1">
      <c r="B43" s="285"/>
      <c r="C43" s="286"/>
      <c r="D43" s="284"/>
      <c r="E43" s="288" t="s">
        <v>116</v>
      </c>
      <c r="F43" s="284"/>
      <c r="G43" s="405" t="s">
        <v>9052</v>
      </c>
      <c r="H43" s="405"/>
      <c r="I43" s="405"/>
      <c r="J43" s="405"/>
      <c r="K43" s="282"/>
    </row>
    <row r="44" spans="2:11" ht="12.75" customHeight="1">
      <c r="B44" s="285"/>
      <c r="C44" s="286"/>
      <c r="D44" s="284"/>
      <c r="E44" s="284"/>
      <c r="F44" s="284"/>
      <c r="G44" s="284"/>
      <c r="H44" s="284"/>
      <c r="I44" s="284"/>
      <c r="J44" s="284"/>
      <c r="K44" s="282"/>
    </row>
    <row r="45" spans="2:11" ht="15" customHeight="1">
      <c r="B45" s="285"/>
      <c r="C45" s="286"/>
      <c r="D45" s="405" t="s">
        <v>9053</v>
      </c>
      <c r="E45" s="405"/>
      <c r="F45" s="405"/>
      <c r="G45" s="405"/>
      <c r="H45" s="405"/>
      <c r="I45" s="405"/>
      <c r="J45" s="405"/>
      <c r="K45" s="282"/>
    </row>
    <row r="46" spans="2:11" ht="15" customHeight="1">
      <c r="B46" s="285"/>
      <c r="C46" s="286"/>
      <c r="D46" s="286"/>
      <c r="E46" s="405" t="s">
        <v>9054</v>
      </c>
      <c r="F46" s="405"/>
      <c r="G46" s="405"/>
      <c r="H46" s="405"/>
      <c r="I46" s="405"/>
      <c r="J46" s="405"/>
      <c r="K46" s="282"/>
    </row>
    <row r="47" spans="2:11" ht="15" customHeight="1">
      <c r="B47" s="285"/>
      <c r="C47" s="286"/>
      <c r="D47" s="286"/>
      <c r="E47" s="405" t="s">
        <v>9055</v>
      </c>
      <c r="F47" s="405"/>
      <c r="G47" s="405"/>
      <c r="H47" s="405"/>
      <c r="I47" s="405"/>
      <c r="J47" s="405"/>
      <c r="K47" s="282"/>
    </row>
    <row r="48" spans="2:11" ht="15" customHeight="1">
      <c r="B48" s="285"/>
      <c r="C48" s="286"/>
      <c r="D48" s="286"/>
      <c r="E48" s="405" t="s">
        <v>9056</v>
      </c>
      <c r="F48" s="405"/>
      <c r="G48" s="405"/>
      <c r="H48" s="405"/>
      <c r="I48" s="405"/>
      <c r="J48" s="405"/>
      <c r="K48" s="282"/>
    </row>
    <row r="49" spans="2:11" ht="15" customHeight="1">
      <c r="B49" s="285"/>
      <c r="C49" s="286"/>
      <c r="D49" s="405" t="s">
        <v>9057</v>
      </c>
      <c r="E49" s="405"/>
      <c r="F49" s="405"/>
      <c r="G49" s="405"/>
      <c r="H49" s="405"/>
      <c r="I49" s="405"/>
      <c r="J49" s="405"/>
      <c r="K49" s="282"/>
    </row>
    <row r="50" spans="2:11" ht="25.5" customHeight="1">
      <c r="B50" s="281"/>
      <c r="C50" s="406" t="s">
        <v>9058</v>
      </c>
      <c r="D50" s="406"/>
      <c r="E50" s="406"/>
      <c r="F50" s="406"/>
      <c r="G50" s="406"/>
      <c r="H50" s="406"/>
      <c r="I50" s="406"/>
      <c r="J50" s="406"/>
      <c r="K50" s="282"/>
    </row>
    <row r="51" spans="2:11" ht="5.25" customHeight="1">
      <c r="B51" s="281"/>
      <c r="C51" s="283"/>
      <c r="D51" s="283"/>
      <c r="E51" s="283"/>
      <c r="F51" s="283"/>
      <c r="G51" s="283"/>
      <c r="H51" s="283"/>
      <c r="I51" s="283"/>
      <c r="J51" s="283"/>
      <c r="K51" s="282"/>
    </row>
    <row r="52" spans="2:11" ht="15" customHeight="1">
      <c r="B52" s="281"/>
      <c r="C52" s="405" t="s">
        <v>9059</v>
      </c>
      <c r="D52" s="405"/>
      <c r="E52" s="405"/>
      <c r="F52" s="405"/>
      <c r="G52" s="405"/>
      <c r="H52" s="405"/>
      <c r="I52" s="405"/>
      <c r="J52" s="405"/>
      <c r="K52" s="282"/>
    </row>
    <row r="53" spans="2:11" ht="15" customHeight="1">
      <c r="B53" s="281"/>
      <c r="C53" s="405" t="s">
        <v>9060</v>
      </c>
      <c r="D53" s="405"/>
      <c r="E53" s="405"/>
      <c r="F53" s="405"/>
      <c r="G53" s="405"/>
      <c r="H53" s="405"/>
      <c r="I53" s="405"/>
      <c r="J53" s="405"/>
      <c r="K53" s="282"/>
    </row>
    <row r="54" spans="2:11" ht="12.75" customHeight="1">
      <c r="B54" s="281"/>
      <c r="C54" s="284"/>
      <c r="D54" s="284"/>
      <c r="E54" s="284"/>
      <c r="F54" s="284"/>
      <c r="G54" s="284"/>
      <c r="H54" s="284"/>
      <c r="I54" s="284"/>
      <c r="J54" s="284"/>
      <c r="K54" s="282"/>
    </row>
    <row r="55" spans="2:11" ht="15" customHeight="1">
      <c r="B55" s="281"/>
      <c r="C55" s="405" t="s">
        <v>9061</v>
      </c>
      <c r="D55" s="405"/>
      <c r="E55" s="405"/>
      <c r="F55" s="405"/>
      <c r="G55" s="405"/>
      <c r="H55" s="405"/>
      <c r="I55" s="405"/>
      <c r="J55" s="405"/>
      <c r="K55" s="282"/>
    </row>
    <row r="56" spans="2:11" ht="15" customHeight="1">
      <c r="B56" s="281"/>
      <c r="C56" s="286"/>
      <c r="D56" s="405" t="s">
        <v>9062</v>
      </c>
      <c r="E56" s="405"/>
      <c r="F56" s="405"/>
      <c r="G56" s="405"/>
      <c r="H56" s="405"/>
      <c r="I56" s="405"/>
      <c r="J56" s="405"/>
      <c r="K56" s="282"/>
    </row>
    <row r="57" spans="2:11" ht="15" customHeight="1">
      <c r="B57" s="281"/>
      <c r="C57" s="286"/>
      <c r="D57" s="405" t="s">
        <v>9063</v>
      </c>
      <c r="E57" s="405"/>
      <c r="F57" s="405"/>
      <c r="G57" s="405"/>
      <c r="H57" s="405"/>
      <c r="I57" s="405"/>
      <c r="J57" s="405"/>
      <c r="K57" s="282"/>
    </row>
    <row r="58" spans="2:11" ht="15" customHeight="1">
      <c r="B58" s="281"/>
      <c r="C58" s="286"/>
      <c r="D58" s="405" t="s">
        <v>9064</v>
      </c>
      <c r="E58" s="405"/>
      <c r="F58" s="405"/>
      <c r="G58" s="405"/>
      <c r="H58" s="405"/>
      <c r="I58" s="405"/>
      <c r="J58" s="405"/>
      <c r="K58" s="282"/>
    </row>
    <row r="59" spans="2:11" ht="15" customHeight="1">
      <c r="B59" s="281"/>
      <c r="C59" s="286"/>
      <c r="D59" s="405" t="s">
        <v>9065</v>
      </c>
      <c r="E59" s="405"/>
      <c r="F59" s="405"/>
      <c r="G59" s="405"/>
      <c r="H59" s="405"/>
      <c r="I59" s="405"/>
      <c r="J59" s="405"/>
      <c r="K59" s="282"/>
    </row>
    <row r="60" spans="2:11" ht="15" customHeight="1">
      <c r="B60" s="281"/>
      <c r="C60" s="286"/>
      <c r="D60" s="404" t="s">
        <v>9066</v>
      </c>
      <c r="E60" s="404"/>
      <c r="F60" s="404"/>
      <c r="G60" s="404"/>
      <c r="H60" s="404"/>
      <c r="I60" s="404"/>
      <c r="J60" s="404"/>
      <c r="K60" s="282"/>
    </row>
    <row r="61" spans="2:11" ht="15" customHeight="1">
      <c r="B61" s="281"/>
      <c r="C61" s="286"/>
      <c r="D61" s="405" t="s">
        <v>9067</v>
      </c>
      <c r="E61" s="405"/>
      <c r="F61" s="405"/>
      <c r="G61" s="405"/>
      <c r="H61" s="405"/>
      <c r="I61" s="405"/>
      <c r="J61" s="405"/>
      <c r="K61" s="282"/>
    </row>
    <row r="62" spans="2:11" ht="12.75" customHeight="1">
      <c r="B62" s="281"/>
      <c r="C62" s="286"/>
      <c r="D62" s="286"/>
      <c r="E62" s="289"/>
      <c r="F62" s="286"/>
      <c r="G62" s="286"/>
      <c r="H62" s="286"/>
      <c r="I62" s="286"/>
      <c r="J62" s="286"/>
      <c r="K62" s="282"/>
    </row>
    <row r="63" spans="2:11" ht="15" customHeight="1">
      <c r="B63" s="281"/>
      <c r="C63" s="286"/>
      <c r="D63" s="405" t="s">
        <v>9068</v>
      </c>
      <c r="E63" s="405"/>
      <c r="F63" s="405"/>
      <c r="G63" s="405"/>
      <c r="H63" s="405"/>
      <c r="I63" s="405"/>
      <c r="J63" s="405"/>
      <c r="K63" s="282"/>
    </row>
    <row r="64" spans="2:11" ht="15" customHeight="1">
      <c r="B64" s="281"/>
      <c r="C64" s="286"/>
      <c r="D64" s="404" t="s">
        <v>9069</v>
      </c>
      <c r="E64" s="404"/>
      <c r="F64" s="404"/>
      <c r="G64" s="404"/>
      <c r="H64" s="404"/>
      <c r="I64" s="404"/>
      <c r="J64" s="404"/>
      <c r="K64" s="282"/>
    </row>
    <row r="65" spans="2:11" ht="15" customHeight="1">
      <c r="B65" s="281"/>
      <c r="C65" s="286"/>
      <c r="D65" s="405" t="s">
        <v>9070</v>
      </c>
      <c r="E65" s="405"/>
      <c r="F65" s="405"/>
      <c r="G65" s="405"/>
      <c r="H65" s="405"/>
      <c r="I65" s="405"/>
      <c r="J65" s="405"/>
      <c r="K65" s="282"/>
    </row>
    <row r="66" spans="2:11" ht="15" customHeight="1">
      <c r="B66" s="281"/>
      <c r="C66" s="286"/>
      <c r="D66" s="405" t="s">
        <v>9071</v>
      </c>
      <c r="E66" s="405"/>
      <c r="F66" s="405"/>
      <c r="G66" s="405"/>
      <c r="H66" s="405"/>
      <c r="I66" s="405"/>
      <c r="J66" s="405"/>
      <c r="K66" s="282"/>
    </row>
    <row r="67" spans="2:11" ht="15" customHeight="1">
      <c r="B67" s="281"/>
      <c r="C67" s="286"/>
      <c r="D67" s="405" t="s">
        <v>9072</v>
      </c>
      <c r="E67" s="405"/>
      <c r="F67" s="405"/>
      <c r="G67" s="405"/>
      <c r="H67" s="405"/>
      <c r="I67" s="405"/>
      <c r="J67" s="405"/>
      <c r="K67" s="282"/>
    </row>
    <row r="68" spans="2:11" ht="15" customHeight="1">
      <c r="B68" s="281"/>
      <c r="C68" s="286"/>
      <c r="D68" s="405" t="s">
        <v>9073</v>
      </c>
      <c r="E68" s="405"/>
      <c r="F68" s="405"/>
      <c r="G68" s="405"/>
      <c r="H68" s="405"/>
      <c r="I68" s="405"/>
      <c r="J68" s="405"/>
      <c r="K68" s="282"/>
    </row>
    <row r="69" spans="2:11" ht="12.75" customHeight="1">
      <c r="B69" s="290"/>
      <c r="C69" s="291"/>
      <c r="D69" s="291"/>
      <c r="E69" s="291"/>
      <c r="F69" s="291"/>
      <c r="G69" s="291"/>
      <c r="H69" s="291"/>
      <c r="I69" s="291"/>
      <c r="J69" s="291"/>
      <c r="K69" s="292"/>
    </row>
    <row r="70" spans="2:11" ht="18.75" customHeight="1">
      <c r="B70" s="293"/>
      <c r="C70" s="293"/>
      <c r="D70" s="293"/>
      <c r="E70" s="293"/>
      <c r="F70" s="293"/>
      <c r="G70" s="293"/>
      <c r="H70" s="293"/>
      <c r="I70" s="293"/>
      <c r="J70" s="293"/>
      <c r="K70" s="294"/>
    </row>
    <row r="71" spans="2:11" ht="18.75" customHeight="1">
      <c r="B71" s="294"/>
      <c r="C71" s="294"/>
      <c r="D71" s="294"/>
      <c r="E71" s="294"/>
      <c r="F71" s="294"/>
      <c r="G71" s="294"/>
      <c r="H71" s="294"/>
      <c r="I71" s="294"/>
      <c r="J71" s="294"/>
      <c r="K71" s="294"/>
    </row>
    <row r="72" spans="2:11" ht="7.5" customHeight="1">
      <c r="B72" s="295"/>
      <c r="C72" s="296"/>
      <c r="D72" s="296"/>
      <c r="E72" s="296"/>
      <c r="F72" s="296"/>
      <c r="G72" s="296"/>
      <c r="H72" s="296"/>
      <c r="I72" s="296"/>
      <c r="J72" s="296"/>
      <c r="K72" s="297"/>
    </row>
    <row r="73" spans="2:11" ht="45" customHeight="1">
      <c r="B73" s="298"/>
      <c r="C73" s="403" t="s">
        <v>96</v>
      </c>
      <c r="D73" s="403"/>
      <c r="E73" s="403"/>
      <c r="F73" s="403"/>
      <c r="G73" s="403"/>
      <c r="H73" s="403"/>
      <c r="I73" s="403"/>
      <c r="J73" s="403"/>
      <c r="K73" s="299"/>
    </row>
    <row r="74" spans="2:11" ht="17.25" customHeight="1">
      <c r="B74" s="298"/>
      <c r="C74" s="300" t="s">
        <v>9074</v>
      </c>
      <c r="D74" s="300"/>
      <c r="E74" s="300"/>
      <c r="F74" s="300" t="s">
        <v>9075</v>
      </c>
      <c r="G74" s="301"/>
      <c r="H74" s="300" t="s">
        <v>112</v>
      </c>
      <c r="I74" s="300" t="s">
        <v>55</v>
      </c>
      <c r="J74" s="300" t="s">
        <v>9076</v>
      </c>
      <c r="K74" s="299"/>
    </row>
    <row r="75" spans="2:11" ht="17.25" customHeight="1">
      <c r="B75" s="298"/>
      <c r="C75" s="302" t="s">
        <v>9077</v>
      </c>
      <c r="D75" s="302"/>
      <c r="E75" s="302"/>
      <c r="F75" s="303" t="s">
        <v>9078</v>
      </c>
      <c r="G75" s="304"/>
      <c r="H75" s="302"/>
      <c r="I75" s="302"/>
      <c r="J75" s="302" t="s">
        <v>9079</v>
      </c>
      <c r="K75" s="299"/>
    </row>
    <row r="76" spans="2:11" ht="5.25" customHeight="1">
      <c r="B76" s="298"/>
      <c r="C76" s="305"/>
      <c r="D76" s="305"/>
      <c r="E76" s="305"/>
      <c r="F76" s="305"/>
      <c r="G76" s="306"/>
      <c r="H76" s="305"/>
      <c r="I76" s="305"/>
      <c r="J76" s="305"/>
      <c r="K76" s="299"/>
    </row>
    <row r="77" spans="2:11" ht="15" customHeight="1">
      <c r="B77" s="298"/>
      <c r="C77" s="288" t="s">
        <v>51</v>
      </c>
      <c r="D77" s="305"/>
      <c r="E77" s="305"/>
      <c r="F77" s="307" t="s">
        <v>9080</v>
      </c>
      <c r="G77" s="306"/>
      <c r="H77" s="288" t="s">
        <v>9081</v>
      </c>
      <c r="I77" s="288" t="s">
        <v>9082</v>
      </c>
      <c r="J77" s="288">
        <v>20</v>
      </c>
      <c r="K77" s="299"/>
    </row>
    <row r="78" spans="2:11" ht="15" customHeight="1">
      <c r="B78" s="298"/>
      <c r="C78" s="288" t="s">
        <v>9083</v>
      </c>
      <c r="D78" s="288"/>
      <c r="E78" s="288"/>
      <c r="F78" s="307" t="s">
        <v>9080</v>
      </c>
      <c r="G78" s="306"/>
      <c r="H78" s="288" t="s">
        <v>9084</v>
      </c>
      <c r="I78" s="288" t="s">
        <v>9082</v>
      </c>
      <c r="J78" s="288">
        <v>120</v>
      </c>
      <c r="K78" s="299"/>
    </row>
    <row r="79" spans="2:11" ht="15" customHeight="1">
      <c r="B79" s="308"/>
      <c r="C79" s="288" t="s">
        <v>9085</v>
      </c>
      <c r="D79" s="288"/>
      <c r="E79" s="288"/>
      <c r="F79" s="307" t="s">
        <v>9086</v>
      </c>
      <c r="G79" s="306"/>
      <c r="H79" s="288" t="s">
        <v>9087</v>
      </c>
      <c r="I79" s="288" t="s">
        <v>9082</v>
      </c>
      <c r="J79" s="288">
        <v>50</v>
      </c>
      <c r="K79" s="299"/>
    </row>
    <row r="80" spans="2:11" ht="15" customHeight="1">
      <c r="B80" s="308"/>
      <c r="C80" s="288" t="s">
        <v>9088</v>
      </c>
      <c r="D80" s="288"/>
      <c r="E80" s="288"/>
      <c r="F80" s="307" t="s">
        <v>9080</v>
      </c>
      <c r="G80" s="306"/>
      <c r="H80" s="288" t="s">
        <v>9089</v>
      </c>
      <c r="I80" s="288" t="s">
        <v>9090</v>
      </c>
      <c r="J80" s="288"/>
      <c r="K80" s="299"/>
    </row>
    <row r="81" spans="2:11" ht="15" customHeight="1">
      <c r="B81" s="308"/>
      <c r="C81" s="309" t="s">
        <v>9091</v>
      </c>
      <c r="D81" s="309"/>
      <c r="E81" s="309"/>
      <c r="F81" s="310" t="s">
        <v>9086</v>
      </c>
      <c r="G81" s="309"/>
      <c r="H81" s="309" t="s">
        <v>9092</v>
      </c>
      <c r="I81" s="309" t="s">
        <v>9082</v>
      </c>
      <c r="J81" s="309">
        <v>15</v>
      </c>
      <c r="K81" s="299"/>
    </row>
    <row r="82" spans="2:11" ht="15" customHeight="1">
      <c r="B82" s="308"/>
      <c r="C82" s="309" t="s">
        <v>9093</v>
      </c>
      <c r="D82" s="309"/>
      <c r="E82" s="309"/>
      <c r="F82" s="310" t="s">
        <v>9086</v>
      </c>
      <c r="G82" s="309"/>
      <c r="H82" s="309" t="s">
        <v>9094</v>
      </c>
      <c r="I82" s="309" t="s">
        <v>9082</v>
      </c>
      <c r="J82" s="309">
        <v>15</v>
      </c>
      <c r="K82" s="299"/>
    </row>
    <row r="83" spans="2:11" ht="15" customHeight="1">
      <c r="B83" s="308"/>
      <c r="C83" s="309" t="s">
        <v>9095</v>
      </c>
      <c r="D83" s="309"/>
      <c r="E83" s="309"/>
      <c r="F83" s="310" t="s">
        <v>9086</v>
      </c>
      <c r="G83" s="309"/>
      <c r="H83" s="309" t="s">
        <v>9096</v>
      </c>
      <c r="I83" s="309" t="s">
        <v>9082</v>
      </c>
      <c r="J83" s="309">
        <v>20</v>
      </c>
      <c r="K83" s="299"/>
    </row>
    <row r="84" spans="2:11" ht="15" customHeight="1">
      <c r="B84" s="308"/>
      <c r="C84" s="309" t="s">
        <v>9097</v>
      </c>
      <c r="D84" s="309"/>
      <c r="E84" s="309"/>
      <c r="F84" s="310" t="s">
        <v>9086</v>
      </c>
      <c r="G84" s="309"/>
      <c r="H84" s="309" t="s">
        <v>9098</v>
      </c>
      <c r="I84" s="309" t="s">
        <v>9082</v>
      </c>
      <c r="J84" s="309">
        <v>20</v>
      </c>
      <c r="K84" s="299"/>
    </row>
    <row r="85" spans="2:11" ht="15" customHeight="1">
      <c r="B85" s="308"/>
      <c r="C85" s="288" t="s">
        <v>9099</v>
      </c>
      <c r="D85" s="288"/>
      <c r="E85" s="288"/>
      <c r="F85" s="307" t="s">
        <v>9086</v>
      </c>
      <c r="G85" s="306"/>
      <c r="H85" s="288" t="s">
        <v>9100</v>
      </c>
      <c r="I85" s="288" t="s">
        <v>9082</v>
      </c>
      <c r="J85" s="288">
        <v>50</v>
      </c>
      <c r="K85" s="299"/>
    </row>
    <row r="86" spans="2:11" ht="15" customHeight="1">
      <c r="B86" s="308"/>
      <c r="C86" s="288" t="s">
        <v>9101</v>
      </c>
      <c r="D86" s="288"/>
      <c r="E86" s="288"/>
      <c r="F86" s="307" t="s">
        <v>9086</v>
      </c>
      <c r="G86" s="306"/>
      <c r="H86" s="288" t="s">
        <v>9102</v>
      </c>
      <c r="I86" s="288" t="s">
        <v>9082</v>
      </c>
      <c r="J86" s="288">
        <v>20</v>
      </c>
      <c r="K86" s="299"/>
    </row>
    <row r="87" spans="2:11" ht="15" customHeight="1">
      <c r="B87" s="308"/>
      <c r="C87" s="288" t="s">
        <v>9103</v>
      </c>
      <c r="D87" s="288"/>
      <c r="E87" s="288"/>
      <c r="F87" s="307" t="s">
        <v>9086</v>
      </c>
      <c r="G87" s="306"/>
      <c r="H87" s="288" t="s">
        <v>9104</v>
      </c>
      <c r="I87" s="288" t="s">
        <v>9082</v>
      </c>
      <c r="J87" s="288">
        <v>20</v>
      </c>
      <c r="K87" s="299"/>
    </row>
    <row r="88" spans="2:11" ht="15" customHeight="1">
      <c r="B88" s="308"/>
      <c r="C88" s="288" t="s">
        <v>9105</v>
      </c>
      <c r="D88" s="288"/>
      <c r="E88" s="288"/>
      <c r="F88" s="307" t="s">
        <v>9086</v>
      </c>
      <c r="G88" s="306"/>
      <c r="H88" s="288" t="s">
        <v>9106</v>
      </c>
      <c r="I88" s="288" t="s">
        <v>9082</v>
      </c>
      <c r="J88" s="288">
        <v>50</v>
      </c>
      <c r="K88" s="299"/>
    </row>
    <row r="89" spans="2:11" ht="15" customHeight="1">
      <c r="B89" s="308"/>
      <c r="C89" s="288" t="s">
        <v>9107</v>
      </c>
      <c r="D89" s="288"/>
      <c r="E89" s="288"/>
      <c r="F89" s="307" t="s">
        <v>9086</v>
      </c>
      <c r="G89" s="306"/>
      <c r="H89" s="288" t="s">
        <v>9107</v>
      </c>
      <c r="I89" s="288" t="s">
        <v>9082</v>
      </c>
      <c r="J89" s="288">
        <v>50</v>
      </c>
      <c r="K89" s="299"/>
    </row>
    <row r="90" spans="2:11" ht="15" customHeight="1">
      <c r="B90" s="308"/>
      <c r="C90" s="288" t="s">
        <v>117</v>
      </c>
      <c r="D90" s="288"/>
      <c r="E90" s="288"/>
      <c r="F90" s="307" t="s">
        <v>9086</v>
      </c>
      <c r="G90" s="306"/>
      <c r="H90" s="288" t="s">
        <v>9108</v>
      </c>
      <c r="I90" s="288" t="s">
        <v>9082</v>
      </c>
      <c r="J90" s="288">
        <v>255</v>
      </c>
      <c r="K90" s="299"/>
    </row>
    <row r="91" spans="2:11" ht="15" customHeight="1">
      <c r="B91" s="308"/>
      <c r="C91" s="288" t="s">
        <v>9109</v>
      </c>
      <c r="D91" s="288"/>
      <c r="E91" s="288"/>
      <c r="F91" s="307" t="s">
        <v>9080</v>
      </c>
      <c r="G91" s="306"/>
      <c r="H91" s="288" t="s">
        <v>9110</v>
      </c>
      <c r="I91" s="288" t="s">
        <v>9111</v>
      </c>
      <c r="J91" s="288"/>
      <c r="K91" s="299"/>
    </row>
    <row r="92" spans="2:11" ht="15" customHeight="1">
      <c r="B92" s="308"/>
      <c r="C92" s="288" t="s">
        <v>9112</v>
      </c>
      <c r="D92" s="288"/>
      <c r="E92" s="288"/>
      <c r="F92" s="307" t="s">
        <v>9080</v>
      </c>
      <c r="G92" s="306"/>
      <c r="H92" s="288" t="s">
        <v>9113</v>
      </c>
      <c r="I92" s="288" t="s">
        <v>9114</v>
      </c>
      <c r="J92" s="288"/>
      <c r="K92" s="299"/>
    </row>
    <row r="93" spans="2:11" ht="15" customHeight="1">
      <c r="B93" s="308"/>
      <c r="C93" s="288" t="s">
        <v>9115</v>
      </c>
      <c r="D93" s="288"/>
      <c r="E93" s="288"/>
      <c r="F93" s="307" t="s">
        <v>9080</v>
      </c>
      <c r="G93" s="306"/>
      <c r="H93" s="288" t="s">
        <v>9115</v>
      </c>
      <c r="I93" s="288" t="s">
        <v>9114</v>
      </c>
      <c r="J93" s="288"/>
      <c r="K93" s="299"/>
    </row>
    <row r="94" spans="2:11" ht="15" customHeight="1">
      <c r="B94" s="308"/>
      <c r="C94" s="288" t="s">
        <v>36</v>
      </c>
      <c r="D94" s="288"/>
      <c r="E94" s="288"/>
      <c r="F94" s="307" t="s">
        <v>9080</v>
      </c>
      <c r="G94" s="306"/>
      <c r="H94" s="288" t="s">
        <v>9116</v>
      </c>
      <c r="I94" s="288" t="s">
        <v>9114</v>
      </c>
      <c r="J94" s="288"/>
      <c r="K94" s="299"/>
    </row>
    <row r="95" spans="2:11" ht="15" customHeight="1">
      <c r="B95" s="308"/>
      <c r="C95" s="288" t="s">
        <v>46</v>
      </c>
      <c r="D95" s="288"/>
      <c r="E95" s="288"/>
      <c r="F95" s="307" t="s">
        <v>9080</v>
      </c>
      <c r="G95" s="306"/>
      <c r="H95" s="288" t="s">
        <v>9117</v>
      </c>
      <c r="I95" s="288" t="s">
        <v>9114</v>
      </c>
      <c r="J95" s="288"/>
      <c r="K95" s="299"/>
    </row>
    <row r="96" spans="2:11" ht="15" customHeight="1">
      <c r="B96" s="311"/>
      <c r="C96" s="312"/>
      <c r="D96" s="312"/>
      <c r="E96" s="312"/>
      <c r="F96" s="312"/>
      <c r="G96" s="312"/>
      <c r="H96" s="312"/>
      <c r="I96" s="312"/>
      <c r="J96" s="312"/>
      <c r="K96" s="313"/>
    </row>
    <row r="97" spans="2:11" ht="18.75" customHeight="1">
      <c r="B97" s="314"/>
      <c r="C97" s="315"/>
      <c r="D97" s="315"/>
      <c r="E97" s="315"/>
      <c r="F97" s="315"/>
      <c r="G97" s="315"/>
      <c r="H97" s="315"/>
      <c r="I97" s="315"/>
      <c r="J97" s="315"/>
      <c r="K97" s="314"/>
    </row>
    <row r="98" spans="2:11" ht="18.75" customHeight="1">
      <c r="B98" s="294"/>
      <c r="C98" s="294"/>
      <c r="D98" s="294"/>
      <c r="E98" s="294"/>
      <c r="F98" s="294"/>
      <c r="G98" s="294"/>
      <c r="H98" s="294"/>
      <c r="I98" s="294"/>
      <c r="J98" s="294"/>
      <c r="K98" s="294"/>
    </row>
    <row r="99" spans="2:11" ht="7.5" customHeight="1">
      <c r="B99" s="295"/>
      <c r="C99" s="296"/>
      <c r="D99" s="296"/>
      <c r="E99" s="296"/>
      <c r="F99" s="296"/>
      <c r="G99" s="296"/>
      <c r="H99" s="296"/>
      <c r="I99" s="296"/>
      <c r="J99" s="296"/>
      <c r="K99" s="297"/>
    </row>
    <row r="100" spans="2:11" ht="45" customHeight="1">
      <c r="B100" s="298"/>
      <c r="C100" s="403" t="s">
        <v>9118</v>
      </c>
      <c r="D100" s="403"/>
      <c r="E100" s="403"/>
      <c r="F100" s="403"/>
      <c r="G100" s="403"/>
      <c r="H100" s="403"/>
      <c r="I100" s="403"/>
      <c r="J100" s="403"/>
      <c r="K100" s="299"/>
    </row>
    <row r="101" spans="2:11" ht="17.25" customHeight="1">
      <c r="B101" s="298"/>
      <c r="C101" s="300" t="s">
        <v>9074</v>
      </c>
      <c r="D101" s="300"/>
      <c r="E101" s="300"/>
      <c r="F101" s="300" t="s">
        <v>9075</v>
      </c>
      <c r="G101" s="301"/>
      <c r="H101" s="300" t="s">
        <v>112</v>
      </c>
      <c r="I101" s="300" t="s">
        <v>55</v>
      </c>
      <c r="J101" s="300" t="s">
        <v>9076</v>
      </c>
      <c r="K101" s="299"/>
    </row>
    <row r="102" spans="2:11" ht="17.25" customHeight="1">
      <c r="B102" s="298"/>
      <c r="C102" s="302" t="s">
        <v>9077</v>
      </c>
      <c r="D102" s="302"/>
      <c r="E102" s="302"/>
      <c r="F102" s="303" t="s">
        <v>9078</v>
      </c>
      <c r="G102" s="304"/>
      <c r="H102" s="302"/>
      <c r="I102" s="302"/>
      <c r="J102" s="302" t="s">
        <v>9079</v>
      </c>
      <c r="K102" s="299"/>
    </row>
    <row r="103" spans="2:11" ht="5.25" customHeight="1">
      <c r="B103" s="298"/>
      <c r="C103" s="300"/>
      <c r="D103" s="300"/>
      <c r="E103" s="300"/>
      <c r="F103" s="300"/>
      <c r="G103" s="316"/>
      <c r="H103" s="300"/>
      <c r="I103" s="300"/>
      <c r="J103" s="300"/>
      <c r="K103" s="299"/>
    </row>
    <row r="104" spans="2:11" ht="15" customHeight="1">
      <c r="B104" s="298"/>
      <c r="C104" s="288" t="s">
        <v>51</v>
      </c>
      <c r="D104" s="305"/>
      <c r="E104" s="305"/>
      <c r="F104" s="307" t="s">
        <v>9080</v>
      </c>
      <c r="G104" s="316"/>
      <c r="H104" s="288" t="s">
        <v>9119</v>
      </c>
      <c r="I104" s="288" t="s">
        <v>9082</v>
      </c>
      <c r="J104" s="288">
        <v>20</v>
      </c>
      <c r="K104" s="299"/>
    </row>
    <row r="105" spans="2:11" ht="15" customHeight="1">
      <c r="B105" s="298"/>
      <c r="C105" s="288" t="s">
        <v>9083</v>
      </c>
      <c r="D105" s="288"/>
      <c r="E105" s="288"/>
      <c r="F105" s="307" t="s">
        <v>9080</v>
      </c>
      <c r="G105" s="288"/>
      <c r="H105" s="288" t="s">
        <v>9119</v>
      </c>
      <c r="I105" s="288" t="s">
        <v>9082</v>
      </c>
      <c r="J105" s="288">
        <v>120</v>
      </c>
      <c r="K105" s="299"/>
    </row>
    <row r="106" spans="2:11" ht="15" customHeight="1">
      <c r="B106" s="308"/>
      <c r="C106" s="288" t="s">
        <v>9085</v>
      </c>
      <c r="D106" s="288"/>
      <c r="E106" s="288"/>
      <c r="F106" s="307" t="s">
        <v>9086</v>
      </c>
      <c r="G106" s="288"/>
      <c r="H106" s="288" t="s">
        <v>9119</v>
      </c>
      <c r="I106" s="288" t="s">
        <v>9082</v>
      </c>
      <c r="J106" s="288">
        <v>50</v>
      </c>
      <c r="K106" s="299"/>
    </row>
    <row r="107" spans="2:11" ht="15" customHeight="1">
      <c r="B107" s="308"/>
      <c r="C107" s="288" t="s">
        <v>9088</v>
      </c>
      <c r="D107" s="288"/>
      <c r="E107" s="288"/>
      <c r="F107" s="307" t="s">
        <v>9080</v>
      </c>
      <c r="G107" s="288"/>
      <c r="H107" s="288" t="s">
        <v>9119</v>
      </c>
      <c r="I107" s="288" t="s">
        <v>9090</v>
      </c>
      <c r="J107" s="288"/>
      <c r="K107" s="299"/>
    </row>
    <row r="108" spans="2:11" ht="15" customHeight="1">
      <c r="B108" s="308"/>
      <c r="C108" s="288" t="s">
        <v>9099</v>
      </c>
      <c r="D108" s="288"/>
      <c r="E108" s="288"/>
      <c r="F108" s="307" t="s">
        <v>9086</v>
      </c>
      <c r="G108" s="288"/>
      <c r="H108" s="288" t="s">
        <v>9119</v>
      </c>
      <c r="I108" s="288" t="s">
        <v>9082</v>
      </c>
      <c r="J108" s="288">
        <v>50</v>
      </c>
      <c r="K108" s="299"/>
    </row>
    <row r="109" spans="2:11" ht="15" customHeight="1">
      <c r="B109" s="308"/>
      <c r="C109" s="288" t="s">
        <v>9107</v>
      </c>
      <c r="D109" s="288"/>
      <c r="E109" s="288"/>
      <c r="F109" s="307" t="s">
        <v>9086</v>
      </c>
      <c r="G109" s="288"/>
      <c r="H109" s="288" t="s">
        <v>9119</v>
      </c>
      <c r="I109" s="288" t="s">
        <v>9082</v>
      </c>
      <c r="J109" s="288">
        <v>50</v>
      </c>
      <c r="K109" s="299"/>
    </row>
    <row r="110" spans="2:11" ht="15" customHeight="1">
      <c r="B110" s="308"/>
      <c r="C110" s="288" t="s">
        <v>9105</v>
      </c>
      <c r="D110" s="288"/>
      <c r="E110" s="288"/>
      <c r="F110" s="307" t="s">
        <v>9086</v>
      </c>
      <c r="G110" s="288"/>
      <c r="H110" s="288" t="s">
        <v>9119</v>
      </c>
      <c r="I110" s="288" t="s">
        <v>9082</v>
      </c>
      <c r="J110" s="288">
        <v>50</v>
      </c>
      <c r="K110" s="299"/>
    </row>
    <row r="111" spans="2:11" ht="15" customHeight="1">
      <c r="B111" s="308"/>
      <c r="C111" s="288" t="s">
        <v>51</v>
      </c>
      <c r="D111" s="288"/>
      <c r="E111" s="288"/>
      <c r="F111" s="307" t="s">
        <v>9080</v>
      </c>
      <c r="G111" s="288"/>
      <c r="H111" s="288" t="s">
        <v>9120</v>
      </c>
      <c r="I111" s="288" t="s">
        <v>9082</v>
      </c>
      <c r="J111" s="288">
        <v>20</v>
      </c>
      <c r="K111" s="299"/>
    </row>
    <row r="112" spans="2:11" ht="15" customHeight="1">
      <c r="B112" s="308"/>
      <c r="C112" s="288" t="s">
        <v>9121</v>
      </c>
      <c r="D112" s="288"/>
      <c r="E112" s="288"/>
      <c r="F112" s="307" t="s">
        <v>9080</v>
      </c>
      <c r="G112" s="288"/>
      <c r="H112" s="288" t="s">
        <v>9122</v>
      </c>
      <c r="I112" s="288" t="s">
        <v>9082</v>
      </c>
      <c r="J112" s="288">
        <v>120</v>
      </c>
      <c r="K112" s="299"/>
    </row>
    <row r="113" spans="2:11" ht="15" customHeight="1">
      <c r="B113" s="308"/>
      <c r="C113" s="288" t="s">
        <v>36</v>
      </c>
      <c r="D113" s="288"/>
      <c r="E113" s="288"/>
      <c r="F113" s="307" t="s">
        <v>9080</v>
      </c>
      <c r="G113" s="288"/>
      <c r="H113" s="288" t="s">
        <v>9123</v>
      </c>
      <c r="I113" s="288" t="s">
        <v>9114</v>
      </c>
      <c r="J113" s="288"/>
      <c r="K113" s="299"/>
    </row>
    <row r="114" spans="2:11" ht="15" customHeight="1">
      <c r="B114" s="308"/>
      <c r="C114" s="288" t="s">
        <v>46</v>
      </c>
      <c r="D114" s="288"/>
      <c r="E114" s="288"/>
      <c r="F114" s="307" t="s">
        <v>9080</v>
      </c>
      <c r="G114" s="288"/>
      <c r="H114" s="288" t="s">
        <v>9124</v>
      </c>
      <c r="I114" s="288" t="s">
        <v>9114</v>
      </c>
      <c r="J114" s="288"/>
      <c r="K114" s="299"/>
    </row>
    <row r="115" spans="2:11" ht="15" customHeight="1">
      <c r="B115" s="308"/>
      <c r="C115" s="288" t="s">
        <v>55</v>
      </c>
      <c r="D115" s="288"/>
      <c r="E115" s="288"/>
      <c r="F115" s="307" t="s">
        <v>9080</v>
      </c>
      <c r="G115" s="288"/>
      <c r="H115" s="288" t="s">
        <v>9125</v>
      </c>
      <c r="I115" s="288" t="s">
        <v>9126</v>
      </c>
      <c r="J115" s="288"/>
      <c r="K115" s="299"/>
    </row>
    <row r="116" spans="2:11" ht="15" customHeight="1">
      <c r="B116" s="311"/>
      <c r="C116" s="317"/>
      <c r="D116" s="317"/>
      <c r="E116" s="317"/>
      <c r="F116" s="317"/>
      <c r="G116" s="317"/>
      <c r="H116" s="317"/>
      <c r="I116" s="317"/>
      <c r="J116" s="317"/>
      <c r="K116" s="313"/>
    </row>
    <row r="117" spans="2:11" ht="18.75" customHeight="1">
      <c r="B117" s="318"/>
      <c r="C117" s="284"/>
      <c r="D117" s="284"/>
      <c r="E117" s="284"/>
      <c r="F117" s="319"/>
      <c r="G117" s="284"/>
      <c r="H117" s="284"/>
      <c r="I117" s="284"/>
      <c r="J117" s="284"/>
      <c r="K117" s="318"/>
    </row>
    <row r="118" spans="2:11" ht="18.75" customHeight="1">
      <c r="B118" s="294"/>
      <c r="C118" s="294"/>
      <c r="D118" s="294"/>
      <c r="E118" s="294"/>
      <c r="F118" s="294"/>
      <c r="G118" s="294"/>
      <c r="H118" s="294"/>
      <c r="I118" s="294"/>
      <c r="J118" s="294"/>
      <c r="K118" s="294"/>
    </row>
    <row r="119" spans="2:11" ht="7.5" customHeight="1">
      <c r="B119" s="320"/>
      <c r="C119" s="321"/>
      <c r="D119" s="321"/>
      <c r="E119" s="321"/>
      <c r="F119" s="321"/>
      <c r="G119" s="321"/>
      <c r="H119" s="321"/>
      <c r="I119" s="321"/>
      <c r="J119" s="321"/>
      <c r="K119" s="322"/>
    </row>
    <row r="120" spans="2:11" ht="45" customHeight="1">
      <c r="B120" s="323"/>
      <c r="C120" s="402" t="s">
        <v>9127</v>
      </c>
      <c r="D120" s="402"/>
      <c r="E120" s="402"/>
      <c r="F120" s="402"/>
      <c r="G120" s="402"/>
      <c r="H120" s="402"/>
      <c r="I120" s="402"/>
      <c r="J120" s="402"/>
      <c r="K120" s="324"/>
    </row>
    <row r="121" spans="2:11" ht="17.25" customHeight="1">
      <c r="B121" s="325"/>
      <c r="C121" s="300" t="s">
        <v>9074</v>
      </c>
      <c r="D121" s="300"/>
      <c r="E121" s="300"/>
      <c r="F121" s="300" t="s">
        <v>9075</v>
      </c>
      <c r="G121" s="301"/>
      <c r="H121" s="300" t="s">
        <v>112</v>
      </c>
      <c r="I121" s="300" t="s">
        <v>55</v>
      </c>
      <c r="J121" s="300" t="s">
        <v>9076</v>
      </c>
      <c r="K121" s="326"/>
    </row>
    <row r="122" spans="2:11" ht="17.25" customHeight="1">
      <c r="B122" s="325"/>
      <c r="C122" s="302" t="s">
        <v>9077</v>
      </c>
      <c r="D122" s="302"/>
      <c r="E122" s="302"/>
      <c r="F122" s="303" t="s">
        <v>9078</v>
      </c>
      <c r="G122" s="304"/>
      <c r="H122" s="302"/>
      <c r="I122" s="302"/>
      <c r="J122" s="302" t="s">
        <v>9079</v>
      </c>
      <c r="K122" s="326"/>
    </row>
    <row r="123" spans="2:11" ht="5.25" customHeight="1">
      <c r="B123" s="327"/>
      <c r="C123" s="305"/>
      <c r="D123" s="305"/>
      <c r="E123" s="305"/>
      <c r="F123" s="305"/>
      <c r="G123" s="288"/>
      <c r="H123" s="305"/>
      <c r="I123" s="305"/>
      <c r="J123" s="305"/>
      <c r="K123" s="328"/>
    </row>
    <row r="124" spans="2:11" ht="15" customHeight="1">
      <c r="B124" s="327"/>
      <c r="C124" s="288" t="s">
        <v>9083</v>
      </c>
      <c r="D124" s="305"/>
      <c r="E124" s="305"/>
      <c r="F124" s="307" t="s">
        <v>9080</v>
      </c>
      <c r="G124" s="288"/>
      <c r="H124" s="288" t="s">
        <v>9119</v>
      </c>
      <c r="I124" s="288" t="s">
        <v>9082</v>
      </c>
      <c r="J124" s="288">
        <v>120</v>
      </c>
      <c r="K124" s="329"/>
    </row>
    <row r="125" spans="2:11" ht="15" customHeight="1">
      <c r="B125" s="327"/>
      <c r="C125" s="288" t="s">
        <v>9128</v>
      </c>
      <c r="D125" s="288"/>
      <c r="E125" s="288"/>
      <c r="F125" s="307" t="s">
        <v>9080</v>
      </c>
      <c r="G125" s="288"/>
      <c r="H125" s="288" t="s">
        <v>9129</v>
      </c>
      <c r="I125" s="288" t="s">
        <v>9082</v>
      </c>
      <c r="J125" s="288" t="s">
        <v>9130</v>
      </c>
      <c r="K125" s="329"/>
    </row>
    <row r="126" spans="2:11" ht="15" customHeight="1">
      <c r="B126" s="327"/>
      <c r="C126" s="288" t="s">
        <v>9029</v>
      </c>
      <c r="D126" s="288"/>
      <c r="E126" s="288"/>
      <c r="F126" s="307" t="s">
        <v>9080</v>
      </c>
      <c r="G126" s="288"/>
      <c r="H126" s="288" t="s">
        <v>9131</v>
      </c>
      <c r="I126" s="288" t="s">
        <v>9082</v>
      </c>
      <c r="J126" s="288" t="s">
        <v>9130</v>
      </c>
      <c r="K126" s="329"/>
    </row>
    <row r="127" spans="2:11" ht="15" customHeight="1">
      <c r="B127" s="327"/>
      <c r="C127" s="288" t="s">
        <v>9091</v>
      </c>
      <c r="D127" s="288"/>
      <c r="E127" s="288"/>
      <c r="F127" s="307" t="s">
        <v>9086</v>
      </c>
      <c r="G127" s="288"/>
      <c r="H127" s="288" t="s">
        <v>9092</v>
      </c>
      <c r="I127" s="288" t="s">
        <v>9082</v>
      </c>
      <c r="J127" s="288">
        <v>15</v>
      </c>
      <c r="K127" s="329"/>
    </row>
    <row r="128" spans="2:11" ht="15" customHeight="1">
      <c r="B128" s="327"/>
      <c r="C128" s="309" t="s">
        <v>9093</v>
      </c>
      <c r="D128" s="309"/>
      <c r="E128" s="309"/>
      <c r="F128" s="310" t="s">
        <v>9086</v>
      </c>
      <c r="G128" s="309"/>
      <c r="H128" s="309" t="s">
        <v>9094</v>
      </c>
      <c r="I128" s="309" t="s">
        <v>9082</v>
      </c>
      <c r="J128" s="309">
        <v>15</v>
      </c>
      <c r="K128" s="329"/>
    </row>
    <row r="129" spans="2:11" ht="15" customHeight="1">
      <c r="B129" s="327"/>
      <c r="C129" s="309" t="s">
        <v>9095</v>
      </c>
      <c r="D129" s="309"/>
      <c r="E129" s="309"/>
      <c r="F129" s="310" t="s">
        <v>9086</v>
      </c>
      <c r="G129" s="309"/>
      <c r="H129" s="309" t="s">
        <v>9096</v>
      </c>
      <c r="I129" s="309" t="s">
        <v>9082</v>
      </c>
      <c r="J129" s="309">
        <v>20</v>
      </c>
      <c r="K129" s="329"/>
    </row>
    <row r="130" spans="2:11" ht="15" customHeight="1">
      <c r="B130" s="327"/>
      <c r="C130" s="309" t="s">
        <v>9097</v>
      </c>
      <c r="D130" s="309"/>
      <c r="E130" s="309"/>
      <c r="F130" s="310" t="s">
        <v>9086</v>
      </c>
      <c r="G130" s="309"/>
      <c r="H130" s="309" t="s">
        <v>9098</v>
      </c>
      <c r="I130" s="309" t="s">
        <v>9082</v>
      </c>
      <c r="J130" s="309">
        <v>20</v>
      </c>
      <c r="K130" s="329"/>
    </row>
    <row r="131" spans="2:11" ht="15" customHeight="1">
      <c r="B131" s="327"/>
      <c r="C131" s="288" t="s">
        <v>9085</v>
      </c>
      <c r="D131" s="288"/>
      <c r="E131" s="288"/>
      <c r="F131" s="307" t="s">
        <v>9086</v>
      </c>
      <c r="G131" s="288"/>
      <c r="H131" s="288" t="s">
        <v>9119</v>
      </c>
      <c r="I131" s="288" t="s">
        <v>9082</v>
      </c>
      <c r="J131" s="288">
        <v>50</v>
      </c>
      <c r="K131" s="329"/>
    </row>
    <row r="132" spans="2:11" ht="15" customHeight="1">
      <c r="B132" s="327"/>
      <c r="C132" s="288" t="s">
        <v>9099</v>
      </c>
      <c r="D132" s="288"/>
      <c r="E132" s="288"/>
      <c r="F132" s="307" t="s">
        <v>9086</v>
      </c>
      <c r="G132" s="288"/>
      <c r="H132" s="288" t="s">
        <v>9119</v>
      </c>
      <c r="I132" s="288" t="s">
        <v>9082</v>
      </c>
      <c r="J132" s="288">
        <v>50</v>
      </c>
      <c r="K132" s="329"/>
    </row>
    <row r="133" spans="2:11" ht="15" customHeight="1">
      <c r="B133" s="327"/>
      <c r="C133" s="288" t="s">
        <v>9105</v>
      </c>
      <c r="D133" s="288"/>
      <c r="E133" s="288"/>
      <c r="F133" s="307" t="s">
        <v>9086</v>
      </c>
      <c r="G133" s="288"/>
      <c r="H133" s="288" t="s">
        <v>9119</v>
      </c>
      <c r="I133" s="288" t="s">
        <v>9082</v>
      </c>
      <c r="J133" s="288">
        <v>50</v>
      </c>
      <c r="K133" s="329"/>
    </row>
    <row r="134" spans="2:11" ht="15" customHeight="1">
      <c r="B134" s="327"/>
      <c r="C134" s="288" t="s">
        <v>9107</v>
      </c>
      <c r="D134" s="288"/>
      <c r="E134" s="288"/>
      <c r="F134" s="307" t="s">
        <v>9086</v>
      </c>
      <c r="G134" s="288"/>
      <c r="H134" s="288" t="s">
        <v>9119</v>
      </c>
      <c r="I134" s="288" t="s">
        <v>9082</v>
      </c>
      <c r="J134" s="288">
        <v>50</v>
      </c>
      <c r="K134" s="329"/>
    </row>
    <row r="135" spans="2:11" ht="15" customHeight="1">
      <c r="B135" s="327"/>
      <c r="C135" s="288" t="s">
        <v>117</v>
      </c>
      <c r="D135" s="288"/>
      <c r="E135" s="288"/>
      <c r="F135" s="307" t="s">
        <v>9086</v>
      </c>
      <c r="G135" s="288"/>
      <c r="H135" s="288" t="s">
        <v>9132</v>
      </c>
      <c r="I135" s="288" t="s">
        <v>9082</v>
      </c>
      <c r="J135" s="288">
        <v>255</v>
      </c>
      <c r="K135" s="329"/>
    </row>
    <row r="136" spans="2:11" ht="15" customHeight="1">
      <c r="B136" s="327"/>
      <c r="C136" s="288" t="s">
        <v>9109</v>
      </c>
      <c r="D136" s="288"/>
      <c r="E136" s="288"/>
      <c r="F136" s="307" t="s">
        <v>9080</v>
      </c>
      <c r="G136" s="288"/>
      <c r="H136" s="288" t="s">
        <v>9133</v>
      </c>
      <c r="I136" s="288" t="s">
        <v>9111</v>
      </c>
      <c r="J136" s="288"/>
      <c r="K136" s="329"/>
    </row>
    <row r="137" spans="2:11" ht="15" customHeight="1">
      <c r="B137" s="327"/>
      <c r="C137" s="288" t="s">
        <v>9112</v>
      </c>
      <c r="D137" s="288"/>
      <c r="E137" s="288"/>
      <c r="F137" s="307" t="s">
        <v>9080</v>
      </c>
      <c r="G137" s="288"/>
      <c r="H137" s="288" t="s">
        <v>9134</v>
      </c>
      <c r="I137" s="288" t="s">
        <v>9114</v>
      </c>
      <c r="J137" s="288"/>
      <c r="K137" s="329"/>
    </row>
    <row r="138" spans="2:11" ht="15" customHeight="1">
      <c r="B138" s="327"/>
      <c r="C138" s="288" t="s">
        <v>9115</v>
      </c>
      <c r="D138" s="288"/>
      <c r="E138" s="288"/>
      <c r="F138" s="307" t="s">
        <v>9080</v>
      </c>
      <c r="G138" s="288"/>
      <c r="H138" s="288" t="s">
        <v>9115</v>
      </c>
      <c r="I138" s="288" t="s">
        <v>9114</v>
      </c>
      <c r="J138" s="288"/>
      <c r="K138" s="329"/>
    </row>
    <row r="139" spans="2:11" ht="15" customHeight="1">
      <c r="B139" s="327"/>
      <c r="C139" s="288" t="s">
        <v>36</v>
      </c>
      <c r="D139" s="288"/>
      <c r="E139" s="288"/>
      <c r="F139" s="307" t="s">
        <v>9080</v>
      </c>
      <c r="G139" s="288"/>
      <c r="H139" s="288" t="s">
        <v>9135</v>
      </c>
      <c r="I139" s="288" t="s">
        <v>9114</v>
      </c>
      <c r="J139" s="288"/>
      <c r="K139" s="329"/>
    </row>
    <row r="140" spans="2:11" ht="15" customHeight="1">
      <c r="B140" s="327"/>
      <c r="C140" s="288" t="s">
        <v>9136</v>
      </c>
      <c r="D140" s="288"/>
      <c r="E140" s="288"/>
      <c r="F140" s="307" t="s">
        <v>9080</v>
      </c>
      <c r="G140" s="288"/>
      <c r="H140" s="288" t="s">
        <v>9137</v>
      </c>
      <c r="I140" s="288" t="s">
        <v>9114</v>
      </c>
      <c r="J140" s="288"/>
      <c r="K140" s="329"/>
    </row>
    <row r="141" spans="2:11" ht="15" customHeight="1">
      <c r="B141" s="330"/>
      <c r="C141" s="331"/>
      <c r="D141" s="331"/>
      <c r="E141" s="331"/>
      <c r="F141" s="331"/>
      <c r="G141" s="331"/>
      <c r="H141" s="331"/>
      <c r="I141" s="331"/>
      <c r="J141" s="331"/>
      <c r="K141" s="332"/>
    </row>
    <row r="142" spans="2:11" ht="18.75" customHeight="1">
      <c r="B142" s="284"/>
      <c r="C142" s="284"/>
      <c r="D142" s="284"/>
      <c r="E142" s="284"/>
      <c r="F142" s="319"/>
      <c r="G142" s="284"/>
      <c r="H142" s="284"/>
      <c r="I142" s="284"/>
      <c r="J142" s="284"/>
      <c r="K142" s="284"/>
    </row>
    <row r="143" spans="2:11" ht="18.75" customHeight="1">
      <c r="B143" s="294"/>
      <c r="C143" s="294"/>
      <c r="D143" s="294"/>
      <c r="E143" s="294"/>
      <c r="F143" s="294"/>
      <c r="G143" s="294"/>
      <c r="H143" s="294"/>
      <c r="I143" s="294"/>
      <c r="J143" s="294"/>
      <c r="K143" s="294"/>
    </row>
    <row r="144" spans="2:11" ht="7.5" customHeight="1">
      <c r="B144" s="295"/>
      <c r="C144" s="296"/>
      <c r="D144" s="296"/>
      <c r="E144" s="296"/>
      <c r="F144" s="296"/>
      <c r="G144" s="296"/>
      <c r="H144" s="296"/>
      <c r="I144" s="296"/>
      <c r="J144" s="296"/>
      <c r="K144" s="297"/>
    </row>
    <row r="145" spans="2:11" ht="45" customHeight="1">
      <c r="B145" s="298"/>
      <c r="C145" s="403" t="s">
        <v>9138</v>
      </c>
      <c r="D145" s="403"/>
      <c r="E145" s="403"/>
      <c r="F145" s="403"/>
      <c r="G145" s="403"/>
      <c r="H145" s="403"/>
      <c r="I145" s="403"/>
      <c r="J145" s="403"/>
      <c r="K145" s="299"/>
    </row>
    <row r="146" spans="2:11" ht="17.25" customHeight="1">
      <c r="B146" s="298"/>
      <c r="C146" s="300" t="s">
        <v>9074</v>
      </c>
      <c r="D146" s="300"/>
      <c r="E146" s="300"/>
      <c r="F146" s="300" t="s">
        <v>9075</v>
      </c>
      <c r="G146" s="301"/>
      <c r="H146" s="300" t="s">
        <v>112</v>
      </c>
      <c r="I146" s="300" t="s">
        <v>55</v>
      </c>
      <c r="J146" s="300" t="s">
        <v>9076</v>
      </c>
      <c r="K146" s="299"/>
    </row>
    <row r="147" spans="2:11" ht="17.25" customHeight="1">
      <c r="B147" s="298"/>
      <c r="C147" s="302" t="s">
        <v>9077</v>
      </c>
      <c r="D147" s="302"/>
      <c r="E147" s="302"/>
      <c r="F147" s="303" t="s">
        <v>9078</v>
      </c>
      <c r="G147" s="304"/>
      <c r="H147" s="302"/>
      <c r="I147" s="302"/>
      <c r="J147" s="302" t="s">
        <v>9079</v>
      </c>
      <c r="K147" s="299"/>
    </row>
    <row r="148" spans="2:11" ht="5.25" customHeight="1">
      <c r="B148" s="308"/>
      <c r="C148" s="305"/>
      <c r="D148" s="305"/>
      <c r="E148" s="305"/>
      <c r="F148" s="305"/>
      <c r="G148" s="306"/>
      <c r="H148" s="305"/>
      <c r="I148" s="305"/>
      <c r="J148" s="305"/>
      <c r="K148" s="329"/>
    </row>
    <row r="149" spans="2:11" ht="15" customHeight="1">
      <c r="B149" s="308"/>
      <c r="C149" s="333" t="s">
        <v>9083</v>
      </c>
      <c r="D149" s="288"/>
      <c r="E149" s="288"/>
      <c r="F149" s="334" t="s">
        <v>9080</v>
      </c>
      <c r="G149" s="288"/>
      <c r="H149" s="333" t="s">
        <v>9119</v>
      </c>
      <c r="I149" s="333" t="s">
        <v>9082</v>
      </c>
      <c r="J149" s="333">
        <v>120</v>
      </c>
      <c r="K149" s="329"/>
    </row>
    <row r="150" spans="2:11" ht="15" customHeight="1">
      <c r="B150" s="308"/>
      <c r="C150" s="333" t="s">
        <v>9128</v>
      </c>
      <c r="D150" s="288"/>
      <c r="E150" s="288"/>
      <c r="F150" s="334" t="s">
        <v>9080</v>
      </c>
      <c r="G150" s="288"/>
      <c r="H150" s="333" t="s">
        <v>9139</v>
      </c>
      <c r="I150" s="333" t="s">
        <v>9082</v>
      </c>
      <c r="J150" s="333" t="s">
        <v>9130</v>
      </c>
      <c r="K150" s="329"/>
    </row>
    <row r="151" spans="2:11" ht="15" customHeight="1">
      <c r="B151" s="308"/>
      <c r="C151" s="333" t="s">
        <v>9029</v>
      </c>
      <c r="D151" s="288"/>
      <c r="E151" s="288"/>
      <c r="F151" s="334" t="s">
        <v>9080</v>
      </c>
      <c r="G151" s="288"/>
      <c r="H151" s="333" t="s">
        <v>9140</v>
      </c>
      <c r="I151" s="333" t="s">
        <v>9082</v>
      </c>
      <c r="J151" s="333" t="s">
        <v>9130</v>
      </c>
      <c r="K151" s="329"/>
    </row>
    <row r="152" spans="2:11" ht="15" customHeight="1">
      <c r="B152" s="308"/>
      <c r="C152" s="333" t="s">
        <v>9085</v>
      </c>
      <c r="D152" s="288"/>
      <c r="E152" s="288"/>
      <c r="F152" s="334" t="s">
        <v>9086</v>
      </c>
      <c r="G152" s="288"/>
      <c r="H152" s="333" t="s">
        <v>9119</v>
      </c>
      <c r="I152" s="333" t="s">
        <v>9082</v>
      </c>
      <c r="J152" s="333">
        <v>50</v>
      </c>
      <c r="K152" s="329"/>
    </row>
    <row r="153" spans="2:11" ht="15" customHeight="1">
      <c r="B153" s="308"/>
      <c r="C153" s="333" t="s">
        <v>9088</v>
      </c>
      <c r="D153" s="288"/>
      <c r="E153" s="288"/>
      <c r="F153" s="334" t="s">
        <v>9080</v>
      </c>
      <c r="G153" s="288"/>
      <c r="H153" s="333" t="s">
        <v>9119</v>
      </c>
      <c r="I153" s="333" t="s">
        <v>9090</v>
      </c>
      <c r="J153" s="333"/>
      <c r="K153" s="329"/>
    </row>
    <row r="154" spans="2:11" ht="15" customHeight="1">
      <c r="B154" s="308"/>
      <c r="C154" s="333" t="s">
        <v>9099</v>
      </c>
      <c r="D154" s="288"/>
      <c r="E154" s="288"/>
      <c r="F154" s="334" t="s">
        <v>9086</v>
      </c>
      <c r="G154" s="288"/>
      <c r="H154" s="333" t="s">
        <v>9119</v>
      </c>
      <c r="I154" s="333" t="s">
        <v>9082</v>
      </c>
      <c r="J154" s="333">
        <v>50</v>
      </c>
      <c r="K154" s="329"/>
    </row>
    <row r="155" spans="2:11" ht="15" customHeight="1">
      <c r="B155" s="308"/>
      <c r="C155" s="333" t="s">
        <v>9107</v>
      </c>
      <c r="D155" s="288"/>
      <c r="E155" s="288"/>
      <c r="F155" s="334" t="s">
        <v>9086</v>
      </c>
      <c r="G155" s="288"/>
      <c r="H155" s="333" t="s">
        <v>9119</v>
      </c>
      <c r="I155" s="333" t="s">
        <v>9082</v>
      </c>
      <c r="J155" s="333">
        <v>50</v>
      </c>
      <c r="K155" s="329"/>
    </row>
    <row r="156" spans="2:11" ht="15" customHeight="1">
      <c r="B156" s="308"/>
      <c r="C156" s="333" t="s">
        <v>9105</v>
      </c>
      <c r="D156" s="288"/>
      <c r="E156" s="288"/>
      <c r="F156" s="334" t="s">
        <v>9086</v>
      </c>
      <c r="G156" s="288"/>
      <c r="H156" s="333" t="s">
        <v>9119</v>
      </c>
      <c r="I156" s="333" t="s">
        <v>9082</v>
      </c>
      <c r="J156" s="333">
        <v>50</v>
      </c>
      <c r="K156" s="329"/>
    </row>
    <row r="157" spans="2:11" ht="15" customHeight="1">
      <c r="B157" s="308"/>
      <c r="C157" s="333" t="s">
        <v>101</v>
      </c>
      <c r="D157" s="288"/>
      <c r="E157" s="288"/>
      <c r="F157" s="334" t="s">
        <v>9080</v>
      </c>
      <c r="G157" s="288"/>
      <c r="H157" s="333" t="s">
        <v>9141</v>
      </c>
      <c r="I157" s="333" t="s">
        <v>9082</v>
      </c>
      <c r="J157" s="333" t="s">
        <v>9142</v>
      </c>
      <c r="K157" s="329"/>
    </row>
    <row r="158" spans="2:11" ht="15" customHeight="1">
      <c r="B158" s="308"/>
      <c r="C158" s="333" t="s">
        <v>9143</v>
      </c>
      <c r="D158" s="288"/>
      <c r="E158" s="288"/>
      <c r="F158" s="334" t="s">
        <v>9080</v>
      </c>
      <c r="G158" s="288"/>
      <c r="H158" s="333" t="s">
        <v>9144</v>
      </c>
      <c r="I158" s="333" t="s">
        <v>9114</v>
      </c>
      <c r="J158" s="333"/>
      <c r="K158" s="329"/>
    </row>
    <row r="159" spans="2:11" ht="15" customHeight="1">
      <c r="B159" s="335"/>
      <c r="C159" s="317"/>
      <c r="D159" s="317"/>
      <c r="E159" s="317"/>
      <c r="F159" s="317"/>
      <c r="G159" s="317"/>
      <c r="H159" s="317"/>
      <c r="I159" s="317"/>
      <c r="J159" s="317"/>
      <c r="K159" s="336"/>
    </row>
    <row r="160" spans="2:11" ht="18.75" customHeight="1">
      <c r="B160" s="284"/>
      <c r="C160" s="288"/>
      <c r="D160" s="288"/>
      <c r="E160" s="288"/>
      <c r="F160" s="307"/>
      <c r="G160" s="288"/>
      <c r="H160" s="288"/>
      <c r="I160" s="288"/>
      <c r="J160" s="288"/>
      <c r="K160" s="284"/>
    </row>
    <row r="161" spans="2:11" ht="18.75" customHeight="1">
      <c r="B161" s="294"/>
      <c r="C161" s="294"/>
      <c r="D161" s="294"/>
      <c r="E161" s="294"/>
      <c r="F161" s="294"/>
      <c r="G161" s="294"/>
      <c r="H161" s="294"/>
      <c r="I161" s="294"/>
      <c r="J161" s="294"/>
      <c r="K161" s="294"/>
    </row>
    <row r="162" spans="2:11" ht="7.5" customHeight="1">
      <c r="B162" s="276"/>
      <c r="C162" s="277"/>
      <c r="D162" s="277"/>
      <c r="E162" s="277"/>
      <c r="F162" s="277"/>
      <c r="G162" s="277"/>
      <c r="H162" s="277"/>
      <c r="I162" s="277"/>
      <c r="J162" s="277"/>
      <c r="K162" s="278"/>
    </row>
    <row r="163" spans="2:11" ht="45" customHeight="1">
      <c r="B163" s="279"/>
      <c r="C163" s="402" t="s">
        <v>9145</v>
      </c>
      <c r="D163" s="402"/>
      <c r="E163" s="402"/>
      <c r="F163" s="402"/>
      <c r="G163" s="402"/>
      <c r="H163" s="402"/>
      <c r="I163" s="402"/>
      <c r="J163" s="402"/>
      <c r="K163" s="280"/>
    </row>
    <row r="164" spans="2:11" ht="17.25" customHeight="1">
      <c r="B164" s="279"/>
      <c r="C164" s="300" t="s">
        <v>9074</v>
      </c>
      <c r="D164" s="300"/>
      <c r="E164" s="300"/>
      <c r="F164" s="300" t="s">
        <v>9075</v>
      </c>
      <c r="G164" s="337"/>
      <c r="H164" s="338" t="s">
        <v>112</v>
      </c>
      <c r="I164" s="338" t="s">
        <v>55</v>
      </c>
      <c r="J164" s="300" t="s">
        <v>9076</v>
      </c>
      <c r="K164" s="280"/>
    </row>
    <row r="165" spans="2:11" ht="17.25" customHeight="1">
      <c r="B165" s="281"/>
      <c r="C165" s="302" t="s">
        <v>9077</v>
      </c>
      <c r="D165" s="302"/>
      <c r="E165" s="302"/>
      <c r="F165" s="303" t="s">
        <v>9078</v>
      </c>
      <c r="G165" s="339"/>
      <c r="H165" s="340"/>
      <c r="I165" s="340"/>
      <c r="J165" s="302" t="s">
        <v>9079</v>
      </c>
      <c r="K165" s="282"/>
    </row>
    <row r="166" spans="2:11" ht="5.25" customHeight="1">
      <c r="B166" s="308"/>
      <c r="C166" s="305"/>
      <c r="D166" s="305"/>
      <c r="E166" s="305"/>
      <c r="F166" s="305"/>
      <c r="G166" s="306"/>
      <c r="H166" s="305"/>
      <c r="I166" s="305"/>
      <c r="J166" s="305"/>
      <c r="K166" s="329"/>
    </row>
    <row r="167" spans="2:11" ht="15" customHeight="1">
      <c r="B167" s="308"/>
      <c r="C167" s="288" t="s">
        <v>9083</v>
      </c>
      <c r="D167" s="288"/>
      <c r="E167" s="288"/>
      <c r="F167" s="307" t="s">
        <v>9080</v>
      </c>
      <c r="G167" s="288"/>
      <c r="H167" s="288" t="s">
        <v>9119</v>
      </c>
      <c r="I167" s="288" t="s">
        <v>9082</v>
      </c>
      <c r="J167" s="288">
        <v>120</v>
      </c>
      <c r="K167" s="329"/>
    </row>
    <row r="168" spans="2:11" ht="15" customHeight="1">
      <c r="B168" s="308"/>
      <c r="C168" s="288" t="s">
        <v>9128</v>
      </c>
      <c r="D168" s="288"/>
      <c r="E168" s="288"/>
      <c r="F168" s="307" t="s">
        <v>9080</v>
      </c>
      <c r="G168" s="288"/>
      <c r="H168" s="288" t="s">
        <v>9129</v>
      </c>
      <c r="I168" s="288" t="s">
        <v>9082</v>
      </c>
      <c r="J168" s="288" t="s">
        <v>9130</v>
      </c>
      <c r="K168" s="329"/>
    </row>
    <row r="169" spans="2:11" ht="15" customHeight="1">
      <c r="B169" s="308"/>
      <c r="C169" s="288" t="s">
        <v>9029</v>
      </c>
      <c r="D169" s="288"/>
      <c r="E169" s="288"/>
      <c r="F169" s="307" t="s">
        <v>9080</v>
      </c>
      <c r="G169" s="288"/>
      <c r="H169" s="288" t="s">
        <v>9146</v>
      </c>
      <c r="I169" s="288" t="s">
        <v>9082</v>
      </c>
      <c r="J169" s="288" t="s">
        <v>9130</v>
      </c>
      <c r="K169" s="329"/>
    </row>
    <row r="170" spans="2:11" ht="15" customHeight="1">
      <c r="B170" s="308"/>
      <c r="C170" s="288" t="s">
        <v>9085</v>
      </c>
      <c r="D170" s="288"/>
      <c r="E170" s="288"/>
      <c r="F170" s="307" t="s">
        <v>9086</v>
      </c>
      <c r="G170" s="288"/>
      <c r="H170" s="288" t="s">
        <v>9146</v>
      </c>
      <c r="I170" s="288" t="s">
        <v>9082</v>
      </c>
      <c r="J170" s="288">
        <v>50</v>
      </c>
      <c r="K170" s="329"/>
    </row>
    <row r="171" spans="2:11" ht="15" customHeight="1">
      <c r="B171" s="308"/>
      <c r="C171" s="288" t="s">
        <v>9088</v>
      </c>
      <c r="D171" s="288"/>
      <c r="E171" s="288"/>
      <c r="F171" s="307" t="s">
        <v>9080</v>
      </c>
      <c r="G171" s="288"/>
      <c r="H171" s="288" t="s">
        <v>9146</v>
      </c>
      <c r="I171" s="288" t="s">
        <v>9090</v>
      </c>
      <c r="J171" s="288"/>
      <c r="K171" s="329"/>
    </row>
    <row r="172" spans="2:11" ht="15" customHeight="1">
      <c r="B172" s="308"/>
      <c r="C172" s="288" t="s">
        <v>9099</v>
      </c>
      <c r="D172" s="288"/>
      <c r="E172" s="288"/>
      <c r="F172" s="307" t="s">
        <v>9086</v>
      </c>
      <c r="G172" s="288"/>
      <c r="H172" s="288" t="s">
        <v>9146</v>
      </c>
      <c r="I172" s="288" t="s">
        <v>9082</v>
      </c>
      <c r="J172" s="288">
        <v>50</v>
      </c>
      <c r="K172" s="329"/>
    </row>
    <row r="173" spans="2:11" ht="15" customHeight="1">
      <c r="B173" s="308"/>
      <c r="C173" s="288" t="s">
        <v>9107</v>
      </c>
      <c r="D173" s="288"/>
      <c r="E173" s="288"/>
      <c r="F173" s="307" t="s">
        <v>9086</v>
      </c>
      <c r="G173" s="288"/>
      <c r="H173" s="288" t="s">
        <v>9146</v>
      </c>
      <c r="I173" s="288" t="s">
        <v>9082</v>
      </c>
      <c r="J173" s="288">
        <v>50</v>
      </c>
      <c r="K173" s="329"/>
    </row>
    <row r="174" spans="2:11" ht="15" customHeight="1">
      <c r="B174" s="308"/>
      <c r="C174" s="288" t="s">
        <v>9105</v>
      </c>
      <c r="D174" s="288"/>
      <c r="E174" s="288"/>
      <c r="F174" s="307" t="s">
        <v>9086</v>
      </c>
      <c r="G174" s="288"/>
      <c r="H174" s="288" t="s">
        <v>9146</v>
      </c>
      <c r="I174" s="288" t="s">
        <v>9082</v>
      </c>
      <c r="J174" s="288">
        <v>50</v>
      </c>
      <c r="K174" s="329"/>
    </row>
    <row r="175" spans="2:11" ht="15" customHeight="1">
      <c r="B175" s="308"/>
      <c r="C175" s="288" t="s">
        <v>111</v>
      </c>
      <c r="D175" s="288"/>
      <c r="E175" s="288"/>
      <c r="F175" s="307" t="s">
        <v>9080</v>
      </c>
      <c r="G175" s="288"/>
      <c r="H175" s="288" t="s">
        <v>9147</v>
      </c>
      <c r="I175" s="288" t="s">
        <v>9148</v>
      </c>
      <c r="J175" s="288"/>
      <c r="K175" s="329"/>
    </row>
    <row r="176" spans="2:11" ht="15" customHeight="1">
      <c r="B176" s="308"/>
      <c r="C176" s="288" t="s">
        <v>55</v>
      </c>
      <c r="D176" s="288"/>
      <c r="E176" s="288"/>
      <c r="F176" s="307" t="s">
        <v>9080</v>
      </c>
      <c r="G176" s="288"/>
      <c r="H176" s="288" t="s">
        <v>9149</v>
      </c>
      <c r="I176" s="288" t="s">
        <v>9150</v>
      </c>
      <c r="J176" s="288">
        <v>1</v>
      </c>
      <c r="K176" s="329"/>
    </row>
    <row r="177" spans="2:11" ht="15" customHeight="1">
      <c r="B177" s="308"/>
      <c r="C177" s="288" t="s">
        <v>51</v>
      </c>
      <c r="D177" s="288"/>
      <c r="E177" s="288"/>
      <c r="F177" s="307" t="s">
        <v>9080</v>
      </c>
      <c r="G177" s="288"/>
      <c r="H177" s="288" t="s">
        <v>9151</v>
      </c>
      <c r="I177" s="288" t="s">
        <v>9082</v>
      </c>
      <c r="J177" s="288">
        <v>20</v>
      </c>
      <c r="K177" s="329"/>
    </row>
    <row r="178" spans="2:11" ht="15" customHeight="1">
      <c r="B178" s="308"/>
      <c r="C178" s="288" t="s">
        <v>112</v>
      </c>
      <c r="D178" s="288"/>
      <c r="E178" s="288"/>
      <c r="F178" s="307" t="s">
        <v>9080</v>
      </c>
      <c r="G178" s="288"/>
      <c r="H178" s="288" t="s">
        <v>9152</v>
      </c>
      <c r="I178" s="288" t="s">
        <v>9082</v>
      </c>
      <c r="J178" s="288">
        <v>255</v>
      </c>
      <c r="K178" s="329"/>
    </row>
    <row r="179" spans="2:11" ht="15" customHeight="1">
      <c r="B179" s="308"/>
      <c r="C179" s="288" t="s">
        <v>113</v>
      </c>
      <c r="D179" s="288"/>
      <c r="E179" s="288"/>
      <c r="F179" s="307" t="s">
        <v>9080</v>
      </c>
      <c r="G179" s="288"/>
      <c r="H179" s="288" t="s">
        <v>9045</v>
      </c>
      <c r="I179" s="288" t="s">
        <v>9082</v>
      </c>
      <c r="J179" s="288">
        <v>10</v>
      </c>
      <c r="K179" s="329"/>
    </row>
    <row r="180" spans="2:11" ht="15" customHeight="1">
      <c r="B180" s="308"/>
      <c r="C180" s="288" t="s">
        <v>114</v>
      </c>
      <c r="D180" s="288"/>
      <c r="E180" s="288"/>
      <c r="F180" s="307" t="s">
        <v>9080</v>
      </c>
      <c r="G180" s="288"/>
      <c r="H180" s="288" t="s">
        <v>9153</v>
      </c>
      <c r="I180" s="288" t="s">
        <v>9114</v>
      </c>
      <c r="J180" s="288"/>
      <c r="K180" s="329"/>
    </row>
    <row r="181" spans="2:11" ht="15" customHeight="1">
      <c r="B181" s="308"/>
      <c r="C181" s="288" t="s">
        <v>9154</v>
      </c>
      <c r="D181" s="288"/>
      <c r="E181" s="288"/>
      <c r="F181" s="307" t="s">
        <v>9080</v>
      </c>
      <c r="G181" s="288"/>
      <c r="H181" s="288" t="s">
        <v>9155</v>
      </c>
      <c r="I181" s="288" t="s">
        <v>9114</v>
      </c>
      <c r="J181" s="288"/>
      <c r="K181" s="329"/>
    </row>
    <row r="182" spans="2:11" ht="15" customHeight="1">
      <c r="B182" s="308"/>
      <c r="C182" s="288" t="s">
        <v>9143</v>
      </c>
      <c r="D182" s="288"/>
      <c r="E182" s="288"/>
      <c r="F182" s="307" t="s">
        <v>9080</v>
      </c>
      <c r="G182" s="288"/>
      <c r="H182" s="288" t="s">
        <v>9156</v>
      </c>
      <c r="I182" s="288" t="s">
        <v>9114</v>
      </c>
      <c r="J182" s="288"/>
      <c r="K182" s="329"/>
    </row>
    <row r="183" spans="2:11" ht="15" customHeight="1">
      <c r="B183" s="308"/>
      <c r="C183" s="288" t="s">
        <v>116</v>
      </c>
      <c r="D183" s="288"/>
      <c r="E183" s="288"/>
      <c r="F183" s="307" t="s">
        <v>9086</v>
      </c>
      <c r="G183" s="288"/>
      <c r="H183" s="288" t="s">
        <v>9157</v>
      </c>
      <c r="I183" s="288" t="s">
        <v>9082</v>
      </c>
      <c r="J183" s="288">
        <v>50</v>
      </c>
      <c r="K183" s="329"/>
    </row>
    <row r="184" spans="2:11" ht="15" customHeight="1">
      <c r="B184" s="308"/>
      <c r="C184" s="288" t="s">
        <v>9158</v>
      </c>
      <c r="D184" s="288"/>
      <c r="E184" s="288"/>
      <c r="F184" s="307" t="s">
        <v>9086</v>
      </c>
      <c r="G184" s="288"/>
      <c r="H184" s="288" t="s">
        <v>9159</v>
      </c>
      <c r="I184" s="288" t="s">
        <v>9160</v>
      </c>
      <c r="J184" s="288"/>
      <c r="K184" s="329"/>
    </row>
    <row r="185" spans="2:11" ht="15" customHeight="1">
      <c r="B185" s="308"/>
      <c r="C185" s="288" t="s">
        <v>9161</v>
      </c>
      <c r="D185" s="288"/>
      <c r="E185" s="288"/>
      <c r="F185" s="307" t="s">
        <v>9086</v>
      </c>
      <c r="G185" s="288"/>
      <c r="H185" s="288" t="s">
        <v>9162</v>
      </c>
      <c r="I185" s="288" t="s">
        <v>9160</v>
      </c>
      <c r="J185" s="288"/>
      <c r="K185" s="329"/>
    </row>
    <row r="186" spans="2:11" ht="15" customHeight="1">
      <c r="B186" s="308"/>
      <c r="C186" s="288" t="s">
        <v>9163</v>
      </c>
      <c r="D186" s="288"/>
      <c r="E186" s="288"/>
      <c r="F186" s="307" t="s">
        <v>9086</v>
      </c>
      <c r="G186" s="288"/>
      <c r="H186" s="288" t="s">
        <v>9164</v>
      </c>
      <c r="I186" s="288" t="s">
        <v>9160</v>
      </c>
      <c r="J186" s="288"/>
      <c r="K186" s="329"/>
    </row>
    <row r="187" spans="2:11" ht="15" customHeight="1">
      <c r="B187" s="308"/>
      <c r="C187" s="341" t="s">
        <v>9165</v>
      </c>
      <c r="D187" s="288"/>
      <c r="E187" s="288"/>
      <c r="F187" s="307" t="s">
        <v>9086</v>
      </c>
      <c r="G187" s="288"/>
      <c r="H187" s="288" t="s">
        <v>9166</v>
      </c>
      <c r="I187" s="288" t="s">
        <v>9167</v>
      </c>
      <c r="J187" s="342" t="s">
        <v>9168</v>
      </c>
      <c r="K187" s="329"/>
    </row>
    <row r="188" spans="2:11" ht="15" customHeight="1">
      <c r="B188" s="308"/>
      <c r="C188" s="293" t="s">
        <v>40</v>
      </c>
      <c r="D188" s="288"/>
      <c r="E188" s="288"/>
      <c r="F188" s="307" t="s">
        <v>9080</v>
      </c>
      <c r="G188" s="288"/>
      <c r="H188" s="284" t="s">
        <v>9169</v>
      </c>
      <c r="I188" s="288" t="s">
        <v>9170</v>
      </c>
      <c r="J188" s="288"/>
      <c r="K188" s="329"/>
    </row>
    <row r="189" spans="2:11" ht="15" customHeight="1">
      <c r="B189" s="308"/>
      <c r="C189" s="293" t="s">
        <v>9171</v>
      </c>
      <c r="D189" s="288"/>
      <c r="E189" s="288"/>
      <c r="F189" s="307" t="s">
        <v>9080</v>
      </c>
      <c r="G189" s="288"/>
      <c r="H189" s="288" t="s">
        <v>9172</v>
      </c>
      <c r="I189" s="288" t="s">
        <v>9114</v>
      </c>
      <c r="J189" s="288"/>
      <c r="K189" s="329"/>
    </row>
    <row r="190" spans="2:11" ht="15" customHeight="1">
      <c r="B190" s="308"/>
      <c r="C190" s="293" t="s">
        <v>9173</v>
      </c>
      <c r="D190" s="288"/>
      <c r="E190" s="288"/>
      <c r="F190" s="307" t="s">
        <v>9080</v>
      </c>
      <c r="G190" s="288"/>
      <c r="H190" s="288" t="s">
        <v>9174</v>
      </c>
      <c r="I190" s="288" t="s">
        <v>9114</v>
      </c>
      <c r="J190" s="288"/>
      <c r="K190" s="329"/>
    </row>
    <row r="191" spans="2:11" ht="15" customHeight="1">
      <c r="B191" s="308"/>
      <c r="C191" s="293" t="s">
        <v>9175</v>
      </c>
      <c r="D191" s="288"/>
      <c r="E191" s="288"/>
      <c r="F191" s="307" t="s">
        <v>9086</v>
      </c>
      <c r="G191" s="288"/>
      <c r="H191" s="288" t="s">
        <v>9176</v>
      </c>
      <c r="I191" s="288" t="s">
        <v>9114</v>
      </c>
      <c r="J191" s="288"/>
      <c r="K191" s="329"/>
    </row>
    <row r="192" spans="2:11" ht="15" customHeight="1">
      <c r="B192" s="335"/>
      <c r="C192" s="343"/>
      <c r="D192" s="317"/>
      <c r="E192" s="317"/>
      <c r="F192" s="317"/>
      <c r="G192" s="317"/>
      <c r="H192" s="317"/>
      <c r="I192" s="317"/>
      <c r="J192" s="317"/>
      <c r="K192" s="336"/>
    </row>
    <row r="193" spans="2:11" ht="18.75" customHeight="1">
      <c r="B193" s="284"/>
      <c r="C193" s="288"/>
      <c r="D193" s="288"/>
      <c r="E193" s="288"/>
      <c r="F193" s="307"/>
      <c r="G193" s="288"/>
      <c r="H193" s="288"/>
      <c r="I193" s="288"/>
      <c r="J193" s="288"/>
      <c r="K193" s="284"/>
    </row>
    <row r="194" spans="2:11" ht="18.75" customHeight="1">
      <c r="B194" s="284"/>
      <c r="C194" s="288"/>
      <c r="D194" s="288"/>
      <c r="E194" s="288"/>
      <c r="F194" s="307"/>
      <c r="G194" s="288"/>
      <c r="H194" s="288"/>
      <c r="I194" s="288"/>
      <c r="J194" s="288"/>
      <c r="K194" s="284"/>
    </row>
    <row r="195" spans="2:11" ht="18.75" customHeight="1">
      <c r="B195" s="294"/>
      <c r="C195" s="294"/>
      <c r="D195" s="294"/>
      <c r="E195" s="294"/>
      <c r="F195" s="294"/>
      <c r="G195" s="294"/>
      <c r="H195" s="294"/>
      <c r="I195" s="294"/>
      <c r="J195" s="294"/>
      <c r="K195" s="294"/>
    </row>
    <row r="196" spans="2:11">
      <c r="B196" s="276"/>
      <c r="C196" s="277"/>
      <c r="D196" s="277"/>
      <c r="E196" s="277"/>
      <c r="F196" s="277"/>
      <c r="G196" s="277"/>
      <c r="H196" s="277"/>
      <c r="I196" s="277"/>
      <c r="J196" s="277"/>
      <c r="K196" s="278"/>
    </row>
    <row r="197" spans="2:11" ht="21">
      <c r="B197" s="279"/>
      <c r="C197" s="402" t="s">
        <v>9177</v>
      </c>
      <c r="D197" s="402"/>
      <c r="E197" s="402"/>
      <c r="F197" s="402"/>
      <c r="G197" s="402"/>
      <c r="H197" s="402"/>
      <c r="I197" s="402"/>
      <c r="J197" s="402"/>
      <c r="K197" s="280"/>
    </row>
    <row r="198" spans="2:11" ht="25.5" customHeight="1">
      <c r="B198" s="279"/>
      <c r="C198" s="344" t="s">
        <v>9178</v>
      </c>
      <c r="D198" s="344"/>
      <c r="E198" s="344"/>
      <c r="F198" s="344" t="s">
        <v>9179</v>
      </c>
      <c r="G198" s="345"/>
      <c r="H198" s="401" t="s">
        <v>9180</v>
      </c>
      <c r="I198" s="401"/>
      <c r="J198" s="401"/>
      <c r="K198" s="280"/>
    </row>
    <row r="199" spans="2:11" ht="5.25" customHeight="1">
      <c r="B199" s="308"/>
      <c r="C199" s="305"/>
      <c r="D199" s="305"/>
      <c r="E199" s="305"/>
      <c r="F199" s="305"/>
      <c r="G199" s="288"/>
      <c r="H199" s="305"/>
      <c r="I199" s="305"/>
      <c r="J199" s="305"/>
      <c r="K199" s="329"/>
    </row>
    <row r="200" spans="2:11" ht="15" customHeight="1">
      <c r="B200" s="308"/>
      <c r="C200" s="288" t="s">
        <v>9170</v>
      </c>
      <c r="D200" s="288"/>
      <c r="E200" s="288"/>
      <c r="F200" s="307" t="s">
        <v>41</v>
      </c>
      <c r="G200" s="288"/>
      <c r="H200" s="399" t="s">
        <v>9181</v>
      </c>
      <c r="I200" s="399"/>
      <c r="J200" s="399"/>
      <c r="K200" s="329"/>
    </row>
    <row r="201" spans="2:11" ht="15" customHeight="1">
      <c r="B201" s="308"/>
      <c r="C201" s="314"/>
      <c r="D201" s="288"/>
      <c r="E201" s="288"/>
      <c r="F201" s="307" t="s">
        <v>42</v>
      </c>
      <c r="G201" s="288"/>
      <c r="H201" s="399" t="s">
        <v>9182</v>
      </c>
      <c r="I201" s="399"/>
      <c r="J201" s="399"/>
      <c r="K201" s="329"/>
    </row>
    <row r="202" spans="2:11" ht="15" customHeight="1">
      <c r="B202" s="308"/>
      <c r="C202" s="314"/>
      <c r="D202" s="288"/>
      <c r="E202" s="288"/>
      <c r="F202" s="307" t="s">
        <v>45</v>
      </c>
      <c r="G202" s="288"/>
      <c r="H202" s="399" t="s">
        <v>9183</v>
      </c>
      <c r="I202" s="399"/>
      <c r="J202" s="399"/>
      <c r="K202" s="329"/>
    </row>
    <row r="203" spans="2:11" ht="15" customHeight="1">
      <c r="B203" s="308"/>
      <c r="C203" s="288"/>
      <c r="D203" s="288"/>
      <c r="E203" s="288"/>
      <c r="F203" s="307" t="s">
        <v>43</v>
      </c>
      <c r="G203" s="288"/>
      <c r="H203" s="399" t="s">
        <v>9184</v>
      </c>
      <c r="I203" s="399"/>
      <c r="J203" s="399"/>
      <c r="K203" s="329"/>
    </row>
    <row r="204" spans="2:11" ht="15" customHeight="1">
      <c r="B204" s="308"/>
      <c r="C204" s="288"/>
      <c r="D204" s="288"/>
      <c r="E204" s="288"/>
      <c r="F204" s="307" t="s">
        <v>44</v>
      </c>
      <c r="G204" s="288"/>
      <c r="H204" s="399" t="s">
        <v>9185</v>
      </c>
      <c r="I204" s="399"/>
      <c r="J204" s="399"/>
      <c r="K204" s="329"/>
    </row>
    <row r="205" spans="2:11" ht="15" customHeight="1">
      <c r="B205" s="308"/>
      <c r="C205" s="288"/>
      <c r="D205" s="288"/>
      <c r="E205" s="288"/>
      <c r="F205" s="307"/>
      <c r="G205" s="288"/>
      <c r="H205" s="288"/>
      <c r="I205" s="288"/>
      <c r="J205" s="288"/>
      <c r="K205" s="329"/>
    </row>
    <row r="206" spans="2:11" ht="15" customHeight="1">
      <c r="B206" s="308"/>
      <c r="C206" s="288" t="s">
        <v>9126</v>
      </c>
      <c r="D206" s="288"/>
      <c r="E206" s="288"/>
      <c r="F206" s="307" t="s">
        <v>77</v>
      </c>
      <c r="G206" s="288"/>
      <c r="H206" s="399" t="s">
        <v>9186</v>
      </c>
      <c r="I206" s="399"/>
      <c r="J206" s="399"/>
      <c r="K206" s="329"/>
    </row>
    <row r="207" spans="2:11" ht="15" customHeight="1">
      <c r="B207" s="308"/>
      <c r="C207" s="314"/>
      <c r="D207" s="288"/>
      <c r="E207" s="288"/>
      <c r="F207" s="307" t="s">
        <v>9024</v>
      </c>
      <c r="G207" s="288"/>
      <c r="H207" s="399" t="s">
        <v>9025</v>
      </c>
      <c r="I207" s="399"/>
      <c r="J207" s="399"/>
      <c r="K207" s="329"/>
    </row>
    <row r="208" spans="2:11" ht="15" customHeight="1">
      <c r="B208" s="308"/>
      <c r="C208" s="288"/>
      <c r="D208" s="288"/>
      <c r="E208" s="288"/>
      <c r="F208" s="307" t="s">
        <v>9022</v>
      </c>
      <c r="G208" s="288"/>
      <c r="H208" s="399" t="s">
        <v>9187</v>
      </c>
      <c r="I208" s="399"/>
      <c r="J208" s="399"/>
      <c r="K208" s="329"/>
    </row>
    <row r="209" spans="2:11" ht="15" customHeight="1">
      <c r="B209" s="346"/>
      <c r="C209" s="314"/>
      <c r="D209" s="314"/>
      <c r="E209" s="314"/>
      <c r="F209" s="307" t="s">
        <v>9026</v>
      </c>
      <c r="G209" s="293"/>
      <c r="H209" s="400" t="s">
        <v>9027</v>
      </c>
      <c r="I209" s="400"/>
      <c r="J209" s="400"/>
      <c r="K209" s="347"/>
    </row>
    <row r="210" spans="2:11" ht="15" customHeight="1">
      <c r="B210" s="346"/>
      <c r="C210" s="314"/>
      <c r="D210" s="314"/>
      <c r="E210" s="314"/>
      <c r="F210" s="307" t="s">
        <v>9028</v>
      </c>
      <c r="G210" s="293"/>
      <c r="H210" s="400" t="s">
        <v>185</v>
      </c>
      <c r="I210" s="400"/>
      <c r="J210" s="400"/>
      <c r="K210" s="347"/>
    </row>
    <row r="211" spans="2:11" ht="15" customHeight="1">
      <c r="B211" s="346"/>
      <c r="C211" s="314"/>
      <c r="D211" s="314"/>
      <c r="E211" s="314"/>
      <c r="F211" s="348"/>
      <c r="G211" s="293"/>
      <c r="H211" s="349"/>
      <c r="I211" s="349"/>
      <c r="J211" s="349"/>
      <c r="K211" s="347"/>
    </row>
    <row r="212" spans="2:11" ht="15" customHeight="1">
      <c r="B212" s="346"/>
      <c r="C212" s="288" t="s">
        <v>9150</v>
      </c>
      <c r="D212" s="314"/>
      <c r="E212" s="314"/>
      <c r="F212" s="307">
        <v>1</v>
      </c>
      <c r="G212" s="293"/>
      <c r="H212" s="400" t="s">
        <v>9188</v>
      </c>
      <c r="I212" s="400"/>
      <c r="J212" s="400"/>
      <c r="K212" s="347"/>
    </row>
    <row r="213" spans="2:11" ht="15" customHeight="1">
      <c r="B213" s="346"/>
      <c r="C213" s="314"/>
      <c r="D213" s="314"/>
      <c r="E213" s="314"/>
      <c r="F213" s="307">
        <v>2</v>
      </c>
      <c r="G213" s="293"/>
      <c r="H213" s="400" t="s">
        <v>9189</v>
      </c>
      <c r="I213" s="400"/>
      <c r="J213" s="400"/>
      <c r="K213" s="347"/>
    </row>
    <row r="214" spans="2:11" ht="15" customHeight="1">
      <c r="B214" s="346"/>
      <c r="C214" s="314"/>
      <c r="D214" s="314"/>
      <c r="E214" s="314"/>
      <c r="F214" s="307">
        <v>3</v>
      </c>
      <c r="G214" s="293"/>
      <c r="H214" s="400" t="s">
        <v>9190</v>
      </c>
      <c r="I214" s="400"/>
      <c r="J214" s="400"/>
      <c r="K214" s="347"/>
    </row>
    <row r="215" spans="2:11" ht="15" customHeight="1">
      <c r="B215" s="346"/>
      <c r="C215" s="314"/>
      <c r="D215" s="314"/>
      <c r="E215" s="314"/>
      <c r="F215" s="307">
        <v>4</v>
      </c>
      <c r="G215" s="293"/>
      <c r="H215" s="400" t="s">
        <v>9191</v>
      </c>
      <c r="I215" s="400"/>
      <c r="J215" s="400"/>
      <c r="K215" s="347"/>
    </row>
    <row r="216" spans="2:11" ht="12.75" customHeight="1">
      <c r="B216" s="350"/>
      <c r="C216" s="351"/>
      <c r="D216" s="351"/>
      <c r="E216" s="351"/>
      <c r="F216" s="351"/>
      <c r="G216" s="351"/>
      <c r="H216" s="351"/>
      <c r="I216" s="351"/>
      <c r="J216" s="351"/>
      <c r="K216" s="352"/>
    </row>
  </sheetData>
  <sheetProtection password="CC35" sheet="1" objects="1" scenarios="1" formatCells="0" formatColumns="0" formatRows="0" sort="0" autoFilter="0"/>
  <mergeCells count="77">
    <mergeCell ref="C9:J9"/>
    <mergeCell ref="D10:J10"/>
    <mergeCell ref="D13:J13"/>
    <mergeCell ref="C3:J3"/>
    <mergeCell ref="C4:J4"/>
    <mergeCell ref="C6:J6"/>
    <mergeCell ref="C7:J7"/>
    <mergeCell ref="D11:J11"/>
    <mergeCell ref="F19:J19"/>
    <mergeCell ref="F20:J20"/>
    <mergeCell ref="D14:J14"/>
    <mergeCell ref="D15:J15"/>
    <mergeCell ref="F16:J16"/>
    <mergeCell ref="F17:J17"/>
    <mergeCell ref="D31:J31"/>
    <mergeCell ref="C24:J24"/>
    <mergeCell ref="D32:J32"/>
    <mergeCell ref="F18:J18"/>
    <mergeCell ref="F21:J21"/>
    <mergeCell ref="C23:J23"/>
    <mergeCell ref="D25:J25"/>
    <mergeCell ref="D26:J26"/>
    <mergeCell ref="D28:J28"/>
    <mergeCell ref="D29:J29"/>
    <mergeCell ref="D33:J33"/>
    <mergeCell ref="G34:J34"/>
    <mergeCell ref="G35:J35"/>
    <mergeCell ref="D49:J49"/>
    <mergeCell ref="E48:J48"/>
    <mergeCell ref="G36:J36"/>
    <mergeCell ref="G37:J37"/>
    <mergeCell ref="D58:J58"/>
    <mergeCell ref="D59:J59"/>
    <mergeCell ref="C50:J50"/>
    <mergeCell ref="G38:J38"/>
    <mergeCell ref="G39:J39"/>
    <mergeCell ref="G40:J40"/>
    <mergeCell ref="G41:J41"/>
    <mergeCell ref="G42:J42"/>
    <mergeCell ref="G43:J43"/>
    <mergeCell ref="D45:J45"/>
    <mergeCell ref="E46:J46"/>
    <mergeCell ref="E47:J47"/>
    <mergeCell ref="C52:J52"/>
    <mergeCell ref="C53:J53"/>
    <mergeCell ref="C55:J55"/>
    <mergeCell ref="D56:J56"/>
    <mergeCell ref="D57:J57"/>
    <mergeCell ref="H200:J200"/>
    <mergeCell ref="D60:J60"/>
    <mergeCell ref="D63:J63"/>
    <mergeCell ref="D64:J64"/>
    <mergeCell ref="D66:J66"/>
    <mergeCell ref="D65:J65"/>
    <mergeCell ref="C100:J100"/>
    <mergeCell ref="D61:J61"/>
    <mergeCell ref="D67:J67"/>
    <mergeCell ref="D68:J68"/>
    <mergeCell ref="C73:J73"/>
    <mergeCell ref="H198:J198"/>
    <mergeCell ref="C163:J163"/>
    <mergeCell ref="C120:J120"/>
    <mergeCell ref="C145:J145"/>
    <mergeCell ref="C197:J197"/>
    <mergeCell ref="H215:J215"/>
    <mergeCell ref="H213:J213"/>
    <mergeCell ref="H210:J210"/>
    <mergeCell ref="H209:J209"/>
    <mergeCell ref="H207:J207"/>
    <mergeCell ref="H208:J208"/>
    <mergeCell ref="H203:J203"/>
    <mergeCell ref="H201:J201"/>
    <mergeCell ref="H212:J212"/>
    <mergeCell ref="H214:J214"/>
    <mergeCell ref="H206:J206"/>
    <mergeCell ref="H204:J204"/>
    <mergeCell ref="H202:J202"/>
  </mergeCells>
  <pageMargins left="0.59027779999999996" right="0.59027779999999996" top="0.59027779999999996" bottom="0.59027779999999996" header="0" footer="0"/>
  <pageSetup paperSize="9" scale="77"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vt:i4>
      </vt:variant>
      <vt:variant>
        <vt:lpstr>Pojmenované oblasti</vt:lpstr>
      </vt:variant>
      <vt:variant>
        <vt:i4>13</vt:i4>
      </vt:variant>
    </vt:vector>
  </HeadingPairs>
  <TitlesOfParts>
    <vt:vector size="20" baseType="lpstr">
      <vt:lpstr>Rekapitulace stavby</vt:lpstr>
      <vt:lpstr>SO00 - Vedlejší rozp - SO...</vt:lpstr>
      <vt:lpstr>SO01 - Novostavba DP - SO...</vt:lpstr>
      <vt:lpstr>SO02 - Přístavba a s - SO...</vt:lpstr>
      <vt:lpstr>SO03 - Komunikace, z - SO...</vt:lpstr>
      <vt:lpstr>SO04 - Objekt protip - SO...</vt:lpstr>
      <vt:lpstr>Pokyny pro vyplnění</vt:lpstr>
      <vt:lpstr>'Rekapitulace stavby'!Názvy_tisku</vt:lpstr>
      <vt:lpstr>'SO00 - Vedlejší rozp - SO...'!Názvy_tisku</vt:lpstr>
      <vt:lpstr>'SO01 - Novostavba DP - SO...'!Názvy_tisku</vt:lpstr>
      <vt:lpstr>'SO02 - Přístavba a s - SO...'!Názvy_tisku</vt:lpstr>
      <vt:lpstr>'SO03 - Komunikace, z - SO...'!Názvy_tisku</vt:lpstr>
      <vt:lpstr>'SO04 - Objekt protip - SO...'!Názvy_tisku</vt:lpstr>
      <vt:lpstr>'Pokyny pro vyplnění'!Oblast_tisku</vt:lpstr>
      <vt:lpstr>'Rekapitulace stavby'!Oblast_tisku</vt:lpstr>
      <vt:lpstr>'SO00 - Vedlejší rozp - SO...'!Oblast_tisku</vt:lpstr>
      <vt:lpstr>'SO01 - Novostavba DP - SO...'!Oblast_tisku</vt:lpstr>
      <vt:lpstr>'SO02 - Přístavba a s - SO...'!Oblast_tisku</vt:lpstr>
      <vt:lpstr>'SO03 - Komunikace, z - SO...'!Oblast_tisku</vt:lpstr>
      <vt:lpstr>'SO04 - Objekt protip - SO...'!Oblast_tisku</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Sakařová Jitka</dc:creator>
  <cp:lastModifiedBy>sakařová</cp:lastModifiedBy>
  <dcterms:created xsi:type="dcterms:W3CDTF">2017-04-24T14:07:54Z</dcterms:created>
  <dcterms:modified xsi:type="dcterms:W3CDTF">2017-04-24T14:08:44Z</dcterms:modified>
</cp:coreProperties>
</file>